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115" windowHeight="8010" tabRatio="775" firstSheet="0" activeTab="1" autoFilterDateGrouping="1"/>
  </bookViews>
  <sheets>
    <sheet name="OVERALL WO" sheetId="1" state="visible" r:id="rId1"/>
    <sheet name="BMS" sheetId="2" state="visible" r:id="rId2"/>
    <sheet name="SALES" sheetId="3" state="visible" r:id="rId3"/>
    <sheet name="INVOICE" sheetId="4" state="visible" r:id="rId4"/>
    <sheet name="WORK ACTIVITY" sheetId="5" state="visible" r:id="rId5"/>
    <sheet name="DTR control" sheetId="6" state="visible" r:id="rId6"/>
    <sheet name="CRO Req List SPS-PWK" sheetId="7" state="visible" r:id="rId7"/>
    <sheet name="CRO Req List HCA" sheetId="8" state="visible" r:id="rId8"/>
  </sheets>
  <externalReferences>
    <externalReference r:id="rId9"/>
  </externalReferences>
  <definedNames>
    <definedName name="_xlnm.Print_Area" localSheetId="0">'OVERALL WO'!$A$1:$N$340</definedName>
    <definedName name="_xlnm._FilterDatabase" localSheetId="1" hidden="1">'BMS'!$A$4:$FZ$166</definedName>
    <definedName name="_xlnm._FilterDatabase" localSheetId="2" hidden="1">'SALES'!$A$5:$DS$165</definedName>
    <definedName name="_xlnm._FilterDatabase" localSheetId="3" hidden="1">'INVOICE'!$A$5:$DS$5</definedName>
    <definedName name="_xlnm.Print_Area" localSheetId="7">'CRO Req List HCA'!$A$1:$O$61</definedName>
  </definedNames>
  <calcPr calcId="162913" fullCalcOnLoad="1"/>
</workbook>
</file>

<file path=xl/styles.xml><?xml version="1.0" encoding="utf-8"?>
<styleSheet xmlns="http://schemas.openxmlformats.org/spreadsheetml/2006/main">
  <numFmts count="27">
    <numFmt numFmtId="164" formatCode="_(&quot;$&quot;* #,##0.00_);_(&quot;$&quot;* \(#,##0.00\);_(&quot;$&quot;* &quot;-&quot;??_);_(@_)"/>
    <numFmt numFmtId="165" formatCode="_-[$Rp-421]* #,##0.00_-;\-[$Rp-421]* #,##0.00_-;_-[$Rp-421]* &quot;-&quot;_-;_-@_-"/>
    <numFmt numFmtId="166" formatCode="_(* #,##0_);_(* \(#,##0\);_(* &quot;-&quot;??_);_(@_)"/>
    <numFmt numFmtId="167" formatCode="_-[$Rp-3809]* #,##0_-;\-[$Rp-3809]* #,##0_-;_-[$Rp-3809]* &quot;-&quot;_-;_-@_-"/>
    <numFmt numFmtId="168" formatCode="dd/mm/yyyy;@"/>
    <numFmt numFmtId="169" formatCode="_-[$Rp-421]* #,##0_-;\-[$Rp-421]* #,##0_-;_-[$Rp-421]* &quot;-&quot;_-;_-@_-"/>
    <numFmt numFmtId="170" formatCode="_-&quot;Rp&quot;* #,##0_-;\-&quot;Rp&quot;* #,##0_-;_-&quot;Rp&quot;* &quot;-&quot;_-;_-@_-"/>
    <numFmt numFmtId="171" formatCode="_-[$Rp-3809]* #,##0.00_-;\-[$Rp-3809]* #,##0.00_-;_-[$Rp-3809]* &quot;-&quot;_-;_-@_-"/>
    <numFmt numFmtId="172" formatCode="[$-409]d\-mmm\-yy;@"/>
    <numFmt numFmtId="173" formatCode="0.00000"/>
    <numFmt numFmtId="174" formatCode="0.0000"/>
    <numFmt numFmtId="175" formatCode="0.0"/>
    <numFmt numFmtId="176" formatCode="[$-409]mmmm\-yy;@"/>
    <numFmt numFmtId="177" formatCode="#,##0.0"/>
    <numFmt numFmtId="178" formatCode="_(* #,##0.00000_);_(* \(#,##0.00000\);_(* &quot;-&quot;??_);_(@_)"/>
    <numFmt numFmtId="179" formatCode="_-* #,##0_-;\-* #,##0_-;_-* &quot;-&quot;_-;_-@_-"/>
    <numFmt numFmtId="180" formatCode="_-* #,##0.00_-;\-* #,##0.00_-;_-* &quot;-&quot;??_-;_-@_-"/>
    <numFmt numFmtId="181" formatCode="_-* #,##0.00_€_-;\-* #,##0.00_€_-;_-* &quot;-&quot;??_€_-;_-@_-"/>
    <numFmt numFmtId="182" formatCode="_(&quot;Rp&quot;* #,##0_);_(&quot;Rp&quot;* \(#,##0\);_(&quot;Rp&quot;* &quot;-&quot;_);_(@_)"/>
    <numFmt numFmtId="183" formatCode="m/d"/>
    <numFmt numFmtId="184" formatCode="&quot; &quot;#,##0.00&quot; &quot;;&quot; (&quot;#,##0.00&quot;)&quot;;&quot; -&quot;#&quot; &quot;;&quot; &quot;@&quot; &quot;"/>
    <numFmt numFmtId="185" formatCode="0.000%"/>
    <numFmt numFmtId="186" formatCode="###0.00"/>
    <numFmt numFmtId="187" formatCode="0.00_)"/>
    <numFmt numFmtId="188" formatCode="0.0%"/>
    <numFmt numFmtId="189" formatCode="&quot; &quot;#,##0.00&quot; &quot;;&quot; (&quot;#,##0.00&quot;)&quot;;&quot; -&quot;00&quot; &quot;;&quot; &quot;@&quot; &quot;"/>
    <numFmt numFmtId="190" formatCode="_-&quot;Rp&quot;* #,##0.00_-;\-&quot;Rp&quot;* #,##0.00_-;_-&quot;Rp&quot;* &quot;-&quot;??_-;_-@_-"/>
  </numFmts>
  <fonts count="7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MT"/>
      <sz val="10"/>
    </font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sz val="8"/>
    </font>
    <font>
      <name val="Tahoma"/>
      <family val="2"/>
      <b val="1"/>
      <color indexed="9"/>
      <sz val="18"/>
      <u val="single"/>
    </font>
    <font>
      <name val="Times New Roman"/>
      <family val="1"/>
      <sz val="8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ms Rmn"/>
      <sz val="12"/>
    </font>
    <font>
      <name val="MS Serif"/>
      <family val="1"/>
      <sz val="10"/>
    </font>
    <font>
      <name val="MS Serif"/>
      <family val="1"/>
      <color indexed="16"/>
      <sz val="10"/>
    </font>
    <font>
      <name val="Arial"/>
      <family val="2"/>
      <sz val="8"/>
    </font>
    <font>
      <name val="Arial"/>
      <family val="2"/>
      <b val="1"/>
      <sz val="12"/>
    </font>
    <font>
      <name val="MS Sans Serif"/>
      <family val="2"/>
      <b val="1"/>
      <sz val="8"/>
    </font>
    <font>
      <name val="Arial"/>
      <family val="2"/>
      <sz val="9"/>
    </font>
    <font>
      <name val="Times New Roman"/>
      <family val="1"/>
      <sz val="10"/>
    </font>
    <font>
      <name val="Times New Roman"/>
      <family val="1"/>
      <b val="1"/>
      <sz val="14"/>
    </font>
    <font>
      <name val="Arial"/>
      <family val="2"/>
      <sz val="12"/>
    </font>
    <font>
      <name val="Wingdings"/>
      <charset val="2"/>
      <sz val="8"/>
    </font>
    <font>
      <name val="MS Sans Serif"/>
      <family val="2"/>
      <sz val="8"/>
    </font>
    <font>
      <name val="Helv"/>
      <b val="1"/>
      <color indexed="8"/>
      <sz val="8"/>
    </font>
    <font>
      <name val="Helv"/>
      <b val="1"/>
      <i val="1"/>
      <sz val="16"/>
    </font>
    <font>
      <name val="Calibri"/>
      <family val="2"/>
      <color indexed="8"/>
      <sz val="10"/>
    </font>
    <font>
      <name val="Calibri"/>
      <charset val="1"/>
      <family val="2"/>
      <color indexed="8"/>
      <sz val="11"/>
    </font>
    <font>
      <name val="Cambria"/>
      <family val="2"/>
      <b val="1"/>
      <color indexed="62"/>
      <sz val="18"/>
    </font>
    <font>
      <name val="Helv"/>
      <charset val="134"/>
      <b val="1"/>
      <i val="1"/>
      <sz val="16"/>
    </font>
    <font>
      <name val="Arial"/>
      <family val="2"/>
      <color theme="1"/>
      <sz val="11"/>
    </font>
    <font>
      <name val="Calibri"/>
      <family val="2"/>
      <color theme="10"/>
      <sz val="8"/>
      <u val="single"/>
    </font>
    <font>
      <name val="Arial"/>
      <family val="2"/>
      <color theme="10"/>
      <sz val="10"/>
      <u val="single"/>
    </font>
    <font>
      <name val="Times New Roman"/>
      <family val="2"/>
      <color theme="1"/>
      <sz val="12"/>
    </font>
    <font>
      <name val="Calibri"/>
      <family val="2"/>
      <color theme="1"/>
      <sz val="10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0"/>
    </font>
    <font>
      <name val="Cambria"/>
      <family val="2"/>
      <b val="1"/>
      <color indexed="62"/>
      <sz val="18"/>
      <scheme val="major"/>
    </font>
    <font>
      <name val="Century Gothic"/>
      <family val="2"/>
      <color theme="1"/>
      <sz val="11"/>
    </font>
    <font>
      <name val="Century Gothic"/>
      <family val="2"/>
      <sz val="11"/>
    </font>
    <font>
      <name val="Century Gothic"/>
      <family val="2"/>
      <b val="1"/>
      <color theme="1"/>
      <sz val="11"/>
    </font>
    <font>
      <name val="Century Gothic"/>
      <family val="2"/>
      <b val="1"/>
      <sz val="11"/>
    </font>
    <font>
      <name val="Century Gothic"/>
      <family val="2"/>
      <b val="1"/>
      <color theme="0"/>
      <sz val="11"/>
    </font>
    <font>
      <name val="Century Gothic"/>
      <family val="2"/>
      <color indexed="8"/>
      <sz val="8"/>
    </font>
    <font>
      <name val="Century Gothic"/>
      <family val="2"/>
      <b val="1"/>
      <color indexed="8"/>
      <sz val="8"/>
    </font>
    <font>
      <name val="Century Gothic"/>
      <family val="2"/>
      <color rgb="FFFF0000"/>
      <sz val="8"/>
    </font>
    <font>
      <name val="Century Gothic"/>
      <family val="2"/>
      <sz val="10"/>
    </font>
    <font>
      <name val="Century Gothic"/>
      <family val="2"/>
      <b val="1"/>
      <sz val="10"/>
    </font>
    <font>
      <name val="Century Gothic"/>
      <family val="2"/>
      <b val="1"/>
      <color theme="0"/>
      <sz val="10"/>
    </font>
    <font>
      <name val="Century Gothic"/>
      <family val="2"/>
      <color theme="0"/>
      <sz val="10"/>
    </font>
    <font>
      <name val="Century Gothic"/>
      <family val="2"/>
      <sz val="8"/>
    </font>
    <font>
      <name val="Century Gothic"/>
      <family val="2"/>
      <b val="1"/>
      <sz val="8"/>
    </font>
    <font>
      <name val="Century Gothic"/>
      <family val="2"/>
      <sz val="6"/>
    </font>
    <font>
      <name val="Century Gothic"/>
      <family val="2"/>
      <b val="1"/>
      <sz val="6"/>
    </font>
    <font>
      <name val="Century Gothic"/>
      <family val="2"/>
      <b val="1"/>
      <color indexed="10"/>
      <sz val="8"/>
      <u val="singleAccounting"/>
    </font>
    <font>
      <name val="Century Gothic"/>
      <family val="2"/>
      <color rgb="FFC00000"/>
      <sz val="10"/>
    </font>
    <font>
      <name val="Century Gothic"/>
      <family val="2"/>
      <color rgb="FFFF0000"/>
      <sz val="10"/>
    </font>
    <font>
      <name val="Century Gothic"/>
      <family val="2"/>
      <color indexed="8"/>
      <sz val="10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b val="1"/>
      <color theme="0"/>
      <sz val="11"/>
      <scheme val="minor"/>
    </font>
    <font>
      <name val="Century Gothic"/>
      <family val="2"/>
      <b val="1"/>
      <color theme="1"/>
      <sz val="14"/>
    </font>
    <font>
      <name val="Calibri"/>
      <family val="2"/>
      <color rgb="FFFF0000"/>
      <sz val="11"/>
      <scheme val="minor"/>
    </font>
    <font>
      <name val="Century Gothic"/>
      <family val="2"/>
      <b val="1"/>
      <color rgb="FF0070C0"/>
      <sz val="11"/>
    </font>
    <font>
      <name val="Century Gothic"/>
      <family val="2"/>
      <b val="1"/>
      <color rgb="FFFF0000"/>
      <sz val="11"/>
    </font>
    <font>
      <name val="Century Gothic"/>
      <family val="2"/>
      <b val="1"/>
      <color rgb="FFFF0000"/>
      <sz val="8"/>
    </font>
    <font>
      <name val="Century Gothic"/>
      <family val="2"/>
      <b val="1"/>
      <color rgb="FFFF0000"/>
      <sz val="10"/>
    </font>
    <font>
      <name val="Calibri"/>
      <family val="2"/>
      <sz val="11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sz val="14"/>
    </font>
    <font>
      <name val="Times New Roman"/>
      <family val="1"/>
      <color rgb="FF000000"/>
      <sz val="10"/>
    </font>
    <font>
      <name val="Calibri"/>
      <family val="2"/>
      <color rgb="FF000000"/>
      <sz val="11"/>
    </font>
    <font>
      <name val="Century Gothic"/>
      <family val="2"/>
      <color rgb="FFFF0000"/>
      <sz val="11"/>
    </font>
    <font>
      <name val="Century Gothic"/>
      <family val="2"/>
      <color rgb="FF00B0F0"/>
      <sz val="11"/>
    </font>
    <font>
      <name val="Century Gothic"/>
      <family val="2"/>
      <color theme="0"/>
      <sz val="11"/>
    </font>
    <font>
      <name val="Century Gothic"/>
      <family val="2"/>
      <color rgb="FF0070C0"/>
      <sz val="11"/>
    </font>
    <font>
      <name val="Century Gothic"/>
      <family val="2"/>
      <b val="1"/>
      <color indexed="8"/>
      <sz val="9"/>
    </font>
    <font>
      <name val="Century Gothic"/>
      <family val="2"/>
      <sz val="9"/>
    </font>
    <font>
      <name val="Century Gothic"/>
      <family val="2"/>
      <color indexed="8"/>
      <sz val="9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24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</fills>
  <borders count="93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66">
    <xf numFmtId="0" fontId="1" fillId="0" borderId="0"/>
    <xf numFmtId="44" fontId="2" fillId="0" borderId="1"/>
    <xf numFmtId="0" fontId="4" fillId="0" borderId="0"/>
    <xf numFmtId="0" fontId="6" fillId="2" borderId="0" applyAlignment="1">
      <alignment horizontal="center"/>
    </xf>
    <xf numFmtId="0" fontId="7" fillId="0" borderId="0" applyAlignment="1" applyProtection="1">
      <alignment horizontal="center" wrapText="1"/>
      <protection locked="0" hidden="0"/>
    </xf>
    <xf numFmtId="0" fontId="4" fillId="0" borderId="0" applyAlignment="1">
      <alignment vertical="center"/>
    </xf>
    <xf numFmtId="0" fontId="8" fillId="0" borderId="0"/>
    <xf numFmtId="0" fontId="9" fillId="0" borderId="2" applyAlignment="1">
      <alignment horizontal="center"/>
    </xf>
    <xf numFmtId="0" fontId="9" fillId="0" borderId="0"/>
    <xf numFmtId="178" fontId="4" fillId="0" borderId="0"/>
    <xf numFmtId="43" fontId="2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37" fontId="10" fillId="0" borderId="0"/>
    <xf numFmtId="41" fontId="4" fillId="0" borderId="0"/>
    <xf numFmtId="41" fontId="3" fillId="0" borderId="0"/>
    <xf numFmtId="41" fontId="3" fillId="0" borderId="0"/>
    <xf numFmtId="41" fontId="3" fillId="0" borderId="0"/>
    <xf numFmtId="41" fontId="3" fillId="0" borderId="0"/>
    <xf numFmtId="41" fontId="4" fillId="0" borderId="0"/>
    <xf numFmtId="41" fontId="2" fillId="0" borderId="0"/>
    <xf numFmtId="41" fontId="4" fillId="0" borderId="0"/>
    <xf numFmtId="41" fontId="24" fillId="0" borderId="0"/>
    <xf numFmtId="179" fontId="3" fillId="0" borderId="0"/>
    <xf numFmtId="179" fontId="3" fillId="0" borderId="0"/>
    <xf numFmtId="179" fontId="4" fillId="0" borderId="0"/>
    <xf numFmtId="41" fontId="4" fillId="0" borderId="0"/>
    <xf numFmtId="43" fontId="4" fillId="0" borderId="0"/>
    <xf numFmtId="43" fontId="4" fillId="0" borderId="0"/>
    <xf numFmtId="43" fontId="24" fillId="0" borderId="0"/>
    <xf numFmtId="43" fontId="4" fillId="0" borderId="0"/>
    <xf numFmtId="180" fontId="3" fillId="0" borderId="0"/>
    <xf numFmtId="180" fontId="3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4" fillId="0" borderId="0"/>
    <xf numFmtId="43" fontId="25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81" fontId="4" fillId="0" borderId="0"/>
    <xf numFmtId="174" fontId="4" fillId="0" borderId="0"/>
    <xf numFmtId="43" fontId="4" fillId="0" borderId="0"/>
    <xf numFmtId="43" fontId="4" fillId="0" borderId="0"/>
    <xf numFmtId="43" fontId="4" fillId="0" borderId="0"/>
    <xf numFmtId="43" fontId="25" fillId="0" borderId="0"/>
    <xf numFmtId="43" fontId="25" fillId="0" borderId="0"/>
    <xf numFmtId="43" fontId="24" fillId="0" borderId="0"/>
    <xf numFmtId="180" fontId="3" fillId="0" borderId="0"/>
    <xf numFmtId="180" fontId="3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4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25" fillId="0" borderId="0"/>
    <xf numFmtId="43" fontId="3" fillId="0" borderId="0"/>
    <xf numFmtId="43" fontId="4" fillId="0" borderId="0"/>
    <xf numFmtId="43" fontId="3" fillId="0" borderId="0"/>
    <xf numFmtId="43" fontId="3" fillId="0" borderId="0"/>
    <xf numFmtId="43" fontId="3" fillId="0" borderId="0"/>
    <xf numFmtId="43" fontId="4" fillId="0" borderId="0"/>
    <xf numFmtId="43" fontId="17" fillId="0" borderId="0"/>
    <xf numFmtId="43" fontId="4" fillId="0" borderId="0"/>
    <xf numFmtId="43" fontId="4" fillId="0" borderId="0"/>
    <xf numFmtId="3" fontId="4" fillId="0" borderId="0"/>
    <xf numFmtId="0" fontId="11" fillId="0" borderId="0" applyAlignment="1">
      <alignment horizontal="left"/>
    </xf>
    <xf numFmtId="42" fontId="2" fillId="0" borderId="0"/>
    <xf numFmtId="182" fontId="3" fillId="0" borderId="0"/>
    <xf numFmtId="182" fontId="3" fillId="0" borderId="0"/>
    <xf numFmtId="182" fontId="3" fillId="0" borderId="0"/>
    <xf numFmtId="182" fontId="3" fillId="0" borderId="0"/>
    <xf numFmtId="44" fontId="3" fillId="0" borderId="0"/>
    <xf numFmtId="44" fontId="3" fillId="0" borderId="0"/>
    <xf numFmtId="44" fontId="3" fillId="0" borderId="0"/>
    <xf numFmtId="44" fontId="3" fillId="0" borderId="0"/>
    <xf numFmtId="0" fontId="4" fillId="0" borderId="0"/>
    <xf numFmtId="183" fontId="4" fillId="0" borderId="0"/>
    <xf numFmtId="0" fontId="4" fillId="0" borderId="0" applyAlignment="1">
      <alignment horizontal="centerContinuous"/>
    </xf>
    <xf numFmtId="0" fontId="12" fillId="0" borderId="0" applyAlignment="1">
      <alignment horizontal="left"/>
    </xf>
    <xf numFmtId="184" fontId="28" fillId="0" borderId="0"/>
    <xf numFmtId="2" fontId="4" fillId="0" borderId="0"/>
    <xf numFmtId="38" fontId="13" fillId="3" borderId="0"/>
    <xf numFmtId="38" fontId="13" fillId="4" borderId="0"/>
    <xf numFmtId="185" fontId="4" fillId="0" borderId="3"/>
    <xf numFmtId="0" fontId="14" fillId="0" borderId="4" applyAlignment="1">
      <alignment horizontal="left" vertical="center"/>
    </xf>
    <xf numFmtId="0" fontId="14" fillId="0" borderId="5" applyAlignment="1">
      <alignment horizontal="left" vertical="center"/>
    </xf>
    <xf numFmtId="0" fontId="15" fillId="0" borderId="6" applyAlignment="1">
      <alignment horizontal="center"/>
    </xf>
    <xf numFmtId="0" fontId="15" fillId="0" borderId="0" applyAlignment="1">
      <alignment horizontal="center"/>
    </xf>
    <xf numFmtId="0" fontId="29" fillId="0" borderId="0" applyAlignment="1" applyProtection="1">
      <alignment vertical="top"/>
      <protection locked="0" hidden="0"/>
    </xf>
    <xf numFmtId="0" fontId="30" fillId="0" borderId="0"/>
    <xf numFmtId="10" fontId="13" fillId="5" borderId="7"/>
    <xf numFmtId="10" fontId="13" fillId="4" borderId="7"/>
    <xf numFmtId="0" fontId="16" fillId="0" borderId="3" applyAlignment="1">
      <alignment horizontal="center"/>
    </xf>
    <xf numFmtId="186" fontId="10" fillId="0" borderId="0"/>
    <xf numFmtId="187" fontId="23" fillId="0" borderId="0"/>
    <xf numFmtId="187" fontId="27" fillId="0" borderId="0"/>
    <xf numFmtId="0" fontId="17" fillId="0" borderId="0" applyAlignment="1">
      <alignment horizontal="center"/>
    </xf>
    <xf numFmtId="0" fontId="4" fillId="0" borderId="0"/>
    <xf numFmtId="0" fontId="31" fillId="0" borderId="0"/>
    <xf numFmtId="0" fontId="4" fillId="0" borderId="0"/>
    <xf numFmtId="0" fontId="1" fillId="0" borderId="0"/>
    <xf numFmtId="0" fontId="4" fillId="0" borderId="0"/>
    <xf numFmtId="0" fontId="32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3" fillId="0" borderId="0"/>
    <xf numFmtId="0" fontId="32" fillId="0" borderId="0"/>
    <xf numFmtId="0" fontId="3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" fillId="0" borderId="0" applyAlignment="1">
      <alignment horizontal="left" vertical="top"/>
    </xf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3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34" fillId="0" borderId="0"/>
    <xf numFmtId="0" fontId="34" fillId="0" borderId="0"/>
    <xf numFmtId="0" fontId="4" fillId="0" borderId="0"/>
    <xf numFmtId="0" fontId="4" fillId="0" borderId="0" applyAlignment="1">
      <alignment vertical="top"/>
    </xf>
    <xf numFmtId="0" fontId="4" fillId="0" borderId="0"/>
    <xf numFmtId="0" fontId="4" fillId="0" borderId="0"/>
    <xf numFmtId="0" fontId="4" fillId="0" borderId="0" applyAlignment="1">
      <alignment vertical="top"/>
    </xf>
    <xf numFmtId="0" fontId="4" fillId="0" borderId="0" applyAlignment="1">
      <alignment vertical="top"/>
    </xf>
    <xf numFmtId="0" fontId="18" fillId="0" borderId="0"/>
    <xf numFmtId="0" fontId="17" fillId="0" borderId="8" applyAlignment="1">
      <alignment horizontal="center"/>
    </xf>
    <xf numFmtId="0" fontId="9" fillId="0" borderId="0"/>
    <xf numFmtId="14" fontId="7" fillId="0" borderId="0" applyAlignment="1" applyProtection="1">
      <alignment horizontal="center" wrapText="1"/>
      <protection locked="0" hidden="0"/>
    </xf>
    <xf numFmtId="9" fontId="4" fillId="0" borderId="0"/>
    <xf numFmtId="10" fontId="4" fillId="0" borderId="0"/>
    <xf numFmtId="9" fontId="4" fillId="0" borderId="0"/>
    <xf numFmtId="9" fontId="24" fillId="0" borderId="0"/>
    <xf numFmtId="9" fontId="24" fillId="0" borderId="0"/>
    <xf numFmtId="9" fontId="24" fillId="0" borderId="0"/>
    <xf numFmtId="9" fontId="1" fillId="0" borderId="0"/>
    <xf numFmtId="9" fontId="1" fillId="0" borderId="0"/>
    <xf numFmtId="9" fontId="25" fillId="0" borderId="0"/>
    <xf numFmtId="9" fontId="25" fillId="0" borderId="0"/>
    <xf numFmtId="9" fontId="25" fillId="0" borderId="0"/>
    <xf numFmtId="9" fontId="4" fillId="0" borderId="0"/>
    <xf numFmtId="9" fontId="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9" fontId="24" fillId="0" borderId="0"/>
    <xf numFmtId="3" fontId="19" fillId="0" borderId="8" applyAlignment="1">
      <alignment horizontal="right"/>
    </xf>
    <xf numFmtId="0" fontId="20" fillId="6" borderId="0" applyAlignment="1">
      <alignment horizontal="center"/>
    </xf>
    <xf numFmtId="188" fontId="4" fillId="0" borderId="0" applyAlignment="1">
      <alignment horizontal="left"/>
    </xf>
    <xf numFmtId="49" fontId="19" fillId="0" borderId="0"/>
    <xf numFmtId="0" fontId="20" fillId="1" borderId="5" applyAlignment="1">
      <alignment horizontal="center"/>
    </xf>
    <xf numFmtId="0" fontId="21" fillId="0" borderId="0" applyAlignment="1">
      <alignment horizontal="center"/>
    </xf>
    <xf numFmtId="40" fontId="22" fillId="0" borderId="0" applyAlignment="1">
      <alignment horizontal="right"/>
    </xf>
    <xf numFmtId="0" fontId="4" fillId="0" borderId="0"/>
    <xf numFmtId="0" fontId="26" fillId="0" borderId="0"/>
    <xf numFmtId="0" fontId="35" fillId="0" borderId="0"/>
    <xf numFmtId="0" fontId="17" fillId="0" borderId="0"/>
    <xf numFmtId="0" fontId="17" fillId="0" borderId="0"/>
    <xf numFmtId="0" fontId="17" fillId="0" borderId="0"/>
    <xf numFmtId="44" fontId="2" fillId="0" borderId="1"/>
    <xf numFmtId="9" fontId="4" fillId="0" borderId="0"/>
    <xf numFmtId="43" fontId="2" fillId="0" borderId="0"/>
    <xf numFmtId="9" fontId="4" fillId="0" borderId="0"/>
    <xf numFmtId="43" fontId="2" fillId="0" borderId="0"/>
    <xf numFmtId="9" fontId="4" fillId="0" borderId="0"/>
    <xf numFmtId="44" fontId="2" fillId="0" borderId="1"/>
    <xf numFmtId="43" fontId="2" fillId="0" borderId="0"/>
    <xf numFmtId="44" fontId="2" fillId="0" borderId="1"/>
    <xf numFmtId="44" fontId="2" fillId="0" borderId="1"/>
    <xf numFmtId="43" fontId="2" fillId="0" borderId="0"/>
    <xf numFmtId="9" fontId="4" fillId="0" borderId="0"/>
    <xf numFmtId="43" fontId="2" fillId="0" borderId="0"/>
    <xf numFmtId="44" fontId="2" fillId="0" borderId="1"/>
    <xf numFmtId="9" fontId="4" fillId="0" borderId="0"/>
    <xf numFmtId="9" fontId="4" fillId="0" borderId="0"/>
    <xf numFmtId="43" fontId="2" fillId="0" borderId="0"/>
    <xf numFmtId="44" fontId="2" fillId="0" borderId="1"/>
    <xf numFmtId="0" fontId="4" fillId="0" borderId="0"/>
    <xf numFmtId="43" fontId="4" fillId="0" borderId="0"/>
    <xf numFmtId="43" fontId="1" fillId="0" borderId="0"/>
    <xf numFmtId="41" fontId="1" fillId="0" borderId="0"/>
    <xf numFmtId="0" fontId="68" fillId="0" borderId="0"/>
    <xf numFmtId="0" fontId="1" fillId="0" borderId="0"/>
    <xf numFmtId="43" fontId="1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44" fontId="4" fillId="0" borderId="0"/>
    <xf numFmtId="0" fontId="1" fillId="0" borderId="0"/>
    <xf numFmtId="0" fontId="3" fillId="0" borderId="0"/>
    <xf numFmtId="0" fontId="4" fillId="0" borderId="0"/>
    <xf numFmtId="9" fontId="1" fillId="0" borderId="0"/>
    <xf numFmtId="9" fontId="3" fillId="0" borderId="0"/>
    <xf numFmtId="0" fontId="69" fillId="0" borderId="0"/>
    <xf numFmtId="189" fontId="69" fillId="0" borderId="0"/>
    <xf numFmtId="0" fontId="1" fillId="0" borderId="0"/>
    <xf numFmtId="43" fontId="1" fillId="0" borderId="0"/>
    <xf numFmtId="43" fontId="68" fillId="0" borderId="0"/>
    <xf numFmtId="0" fontId="33" fillId="0" borderId="0"/>
    <xf numFmtId="43" fontId="67" fillId="0" borderId="0"/>
    <xf numFmtId="43" fontId="4" fillId="0" borderId="0"/>
    <xf numFmtId="43" fontId="33" fillId="0" borderId="0"/>
    <xf numFmtId="43" fontId="1" fillId="0" borderId="0"/>
    <xf numFmtId="41" fontId="4" fillId="0" borderId="0"/>
    <xf numFmtId="9" fontId="1" fillId="0" borderId="0"/>
    <xf numFmtId="9" fontId="19" fillId="0" borderId="0"/>
    <xf numFmtId="9" fontId="4" fillId="0" borderId="0"/>
    <xf numFmtId="0" fontId="1" fillId="0" borderId="0"/>
    <xf numFmtId="0" fontId="4" fillId="0" borderId="0"/>
    <xf numFmtId="0" fontId="4" fillId="0" borderId="0"/>
    <xf numFmtId="43" fontId="4" fillId="0" borderId="0"/>
    <xf numFmtId="190" fontId="4" fillId="0" borderId="0"/>
    <xf numFmtId="0" fontId="32" fillId="0" borderId="0"/>
    <xf numFmtId="0" fontId="1" fillId="0" borderId="0"/>
    <xf numFmtId="43" fontId="1" fillId="0" borderId="0"/>
  </cellStyleXfs>
  <cellXfs count="1741">
    <xf numFmtId="0" fontId="0" fillId="0" borderId="0" pivotButton="0" quotePrefix="0" xfId="0"/>
    <xf numFmtId="0" fontId="36" fillId="0" borderId="0" pivotButton="0" quotePrefix="0" xfId="0"/>
    <xf numFmtId="0" fontId="36" fillId="0" borderId="22" pivotButton="0" quotePrefix="0" xfId="0"/>
    <xf numFmtId="0" fontId="36" fillId="0" borderId="8" pivotButton="0" quotePrefix="0" xfId="0"/>
    <xf numFmtId="0" fontId="36" fillId="0" borderId="23" pivotButton="0" quotePrefix="0" xfId="0"/>
    <xf numFmtId="0" fontId="36" fillId="0" borderId="33" pivotButton="0" quotePrefix="0" xfId="0"/>
    <xf numFmtId="0" fontId="37" fillId="11" borderId="18" applyAlignment="1" pivotButton="0" quotePrefix="0" xfId="0">
      <alignment vertical="center"/>
    </xf>
    <xf numFmtId="0" fontId="37" fillId="11" borderId="19" applyAlignment="1" pivotButton="0" quotePrefix="0" xfId="0">
      <alignment vertical="center"/>
    </xf>
    <xf numFmtId="0" fontId="37" fillId="11" borderId="21" applyAlignment="1" pivotButton="0" quotePrefix="0" xfId="0">
      <alignment vertical="center"/>
    </xf>
    <xf numFmtId="0" fontId="37" fillId="11" borderId="4" applyAlignment="1" pivotButton="0" quotePrefix="0" xfId="0">
      <alignment vertical="center"/>
    </xf>
    <xf numFmtId="0" fontId="36" fillId="0" borderId="8" applyAlignment="1" pivotButton="0" quotePrefix="0" xfId="0">
      <alignment horizontal="center"/>
    </xf>
    <xf numFmtId="4" fontId="36" fillId="0" borderId="8" pivotButton="0" quotePrefix="0" xfId="0"/>
    <xf numFmtId="0" fontId="36" fillId="12" borderId="11" pivotButton="0" quotePrefix="0" xfId="0"/>
    <xf numFmtId="0" fontId="36" fillId="12" borderId="4" pivotButton="0" quotePrefix="0" xfId="0"/>
    <xf numFmtId="0" fontId="36" fillId="0" borderId="22" applyAlignment="1" pivotButton="0" quotePrefix="0" xfId="0">
      <alignment horizontal="center"/>
    </xf>
    <xf numFmtId="0" fontId="36" fillId="16" borderId="22" applyAlignment="1" pivotButton="0" quotePrefix="0" xfId="0">
      <alignment horizontal="center"/>
    </xf>
    <xf numFmtId="0" fontId="36" fillId="16" borderId="8" pivotButton="0" quotePrefix="0" xfId="0"/>
    <xf numFmtId="0" fontId="36" fillId="16" borderId="8" applyAlignment="1" pivotButton="0" quotePrefix="0" xfId="0">
      <alignment horizontal="center"/>
    </xf>
    <xf numFmtId="4" fontId="36" fillId="16" borderId="8" pivotButton="0" quotePrefix="0" xfId="0"/>
    <xf numFmtId="4" fontId="36" fillId="16" borderId="23" pivotButton="0" quotePrefix="0" xfId="0"/>
    <xf numFmtId="0" fontId="36" fillId="16" borderId="33" pivotButton="0" quotePrefix="0" xfId="0"/>
    <xf numFmtId="0" fontId="36" fillId="16" borderId="0" pivotButton="0" quotePrefix="0" xfId="0"/>
    <xf numFmtId="0" fontId="36" fillId="14" borderId="22" applyAlignment="1" pivotButton="0" quotePrefix="0" xfId="0">
      <alignment horizontal="center"/>
    </xf>
    <xf numFmtId="0" fontId="36" fillId="14" borderId="8" pivotButton="0" quotePrefix="0" xfId="0"/>
    <xf numFmtId="0" fontId="36" fillId="14" borderId="8" applyAlignment="1" pivotButton="0" quotePrefix="0" xfId="0">
      <alignment horizontal="center"/>
    </xf>
    <xf numFmtId="4" fontId="36" fillId="14" borderId="8" pivotButton="0" quotePrefix="0" xfId="0"/>
    <xf numFmtId="4" fontId="36" fillId="14" borderId="23" pivotButton="0" quotePrefix="0" xfId="0"/>
    <xf numFmtId="0" fontId="36" fillId="14" borderId="33" pivotButton="0" quotePrefix="0" xfId="0"/>
    <xf numFmtId="0" fontId="36" fillId="14" borderId="0" pivotButton="0" quotePrefix="0" xfId="0"/>
    <xf numFmtId="4" fontId="37" fillId="11" borderId="18" applyAlignment="1" pivotButton="0" quotePrefix="0" xfId="0">
      <alignment vertical="center"/>
    </xf>
    <xf numFmtId="0" fontId="38" fillId="0" borderId="8" applyAlignment="1" pivotButton="0" quotePrefix="0" xfId="0">
      <alignment horizontal="center"/>
    </xf>
    <xf numFmtId="0" fontId="38" fillId="16" borderId="8" applyAlignment="1" pivotButton="0" quotePrefix="0" xfId="0">
      <alignment horizontal="center"/>
    </xf>
    <xf numFmtId="0" fontId="38" fillId="14" borderId="8" applyAlignment="1" pivotButton="0" quotePrefix="0" xfId="0">
      <alignment horizontal="center"/>
    </xf>
    <xf numFmtId="4" fontId="37" fillId="11" borderId="19" applyAlignment="1" pivotButton="0" quotePrefix="0" xfId="0">
      <alignment vertical="center"/>
    </xf>
    <xf numFmtId="0" fontId="40" fillId="12" borderId="40" applyAlignment="1" pivotButton="0" quotePrefix="0" xfId="0">
      <alignment horizontal="center" vertical="center"/>
    </xf>
    <xf numFmtId="0" fontId="40" fillId="12" borderId="0" pivotButton="0" quotePrefix="0" xfId="0"/>
    <xf numFmtId="0" fontId="40" fillId="12" borderId="24" pivotButton="0" quotePrefix="0" xfId="0"/>
    <xf numFmtId="4" fontId="38" fillId="14" borderId="8" pivotButton="0" quotePrefix="0" xfId="0"/>
    <xf numFmtId="4" fontId="38" fillId="16" borderId="8" pivotButton="0" quotePrefix="0" xfId="0"/>
    <xf numFmtId="4" fontId="38" fillId="0" borderId="8" pivotButton="0" quotePrefix="0" xfId="0"/>
    <xf numFmtId="0" fontId="38" fillId="0" borderId="23" pivotButton="0" quotePrefix="0" xfId="0"/>
    <xf numFmtId="0" fontId="39" fillId="11" borderId="19" applyAlignment="1" pivotButton="0" quotePrefix="0" xfId="0">
      <alignment vertical="center"/>
    </xf>
    <xf numFmtId="0" fontId="38" fillId="16" borderId="23" applyAlignment="1" pivotButton="0" quotePrefix="0" xfId="0">
      <alignment horizontal="center"/>
    </xf>
    <xf numFmtId="0" fontId="40" fillId="12" borderId="28" applyAlignment="1" pivotButton="0" quotePrefix="0" xfId="0">
      <alignment horizontal="center" vertical="center"/>
    </xf>
    <xf numFmtId="0" fontId="40" fillId="12" borderId="29" applyAlignment="1" pivotButton="0" quotePrefix="0" xfId="0">
      <alignment horizontal="center" vertical="center"/>
    </xf>
    <xf numFmtId="0" fontId="40" fillId="12" borderId="6" applyAlignment="1" pivotButton="0" quotePrefix="0" xfId="0">
      <alignment vertical="center"/>
    </xf>
    <xf numFmtId="0" fontId="38" fillId="0" borderId="22" pivotButton="0" quotePrefix="0" xfId="0"/>
    <xf numFmtId="0" fontId="38" fillId="0" borderId="8" pivotButton="0" quotePrefix="0" xfId="0"/>
    <xf numFmtId="0" fontId="38" fillId="0" borderId="33" pivotButton="0" quotePrefix="0" xfId="0"/>
    <xf numFmtId="0" fontId="38" fillId="0" borderId="0" pivotButton="0" quotePrefix="0" xfId="0"/>
    <xf numFmtId="0" fontId="37" fillId="11" borderId="18" applyAlignment="1" pivotButton="0" quotePrefix="0" xfId="0">
      <alignment horizontal="center" vertical="center"/>
    </xf>
    <xf numFmtId="0" fontId="36" fillId="0" borderId="8" applyAlignment="1" pivotButton="0" quotePrefix="0" xfId="0">
      <alignment horizontal="center" vertical="center"/>
    </xf>
    <xf numFmtId="0" fontId="36" fillId="0" borderId="8" applyAlignment="1" pivotButton="0" quotePrefix="0" xfId="0">
      <alignment horizontal="left" vertical="center"/>
    </xf>
    <xf numFmtId="4" fontId="37" fillId="11" borderId="4" applyAlignment="1" pivotButton="0" quotePrefix="0" xfId="0">
      <alignment vertical="center"/>
    </xf>
    <xf numFmtId="4" fontId="36" fillId="0" borderId="8" applyAlignment="1" pivotButton="0" quotePrefix="0" xfId="0">
      <alignment horizontal="right" vertical="center"/>
    </xf>
    <xf numFmtId="0" fontId="40" fillId="12" borderId="8" applyAlignment="1" pivotButton="0" quotePrefix="0" xfId="0">
      <alignment horizontal="center" vertical="center"/>
    </xf>
    <xf numFmtId="0" fontId="40" fillId="12" borderId="54" applyAlignment="1" pivotButton="0" quotePrefix="0" xfId="0">
      <alignment horizontal="center" vertical="center"/>
    </xf>
    <xf numFmtId="0" fontId="40" fillId="12" borderId="40" applyAlignment="1" pivotButton="0" quotePrefix="0" xfId="0">
      <alignment horizontal="center" vertical="center" wrapText="1"/>
    </xf>
    <xf numFmtId="4" fontId="40" fillId="12" borderId="40" applyAlignment="1" pivotButton="0" quotePrefix="0" xfId="0">
      <alignment horizontal="center" vertical="center" wrapText="1"/>
    </xf>
    <xf numFmtId="0" fontId="40" fillId="12" borderId="42" applyAlignment="1" pivotButton="0" quotePrefix="0" xfId="0">
      <alignment horizontal="center" vertical="center"/>
    </xf>
    <xf numFmtId="0" fontId="40" fillId="12" borderId="0" applyAlignment="1" pivotButton="0" quotePrefix="0" xfId="0">
      <alignment vertical="center"/>
    </xf>
    <xf numFmtId="0" fontId="38" fillId="0" borderId="23" applyAlignment="1" pivotButton="0" quotePrefix="0" xfId="0">
      <alignment horizontal="center"/>
    </xf>
    <xf numFmtId="0" fontId="36" fillId="12" borderId="22" pivotButton="0" quotePrefix="0" xfId="0"/>
    <xf numFmtId="0" fontId="36" fillId="12" borderId="8" pivotButton="0" quotePrefix="0" xfId="0"/>
    <xf numFmtId="0" fontId="36" fillId="12" borderId="33" pivotButton="0" quotePrefix="0" xfId="0"/>
    <xf numFmtId="0" fontId="36" fillId="12" borderId="0" pivotButton="0" quotePrefix="0" xfId="0"/>
    <xf numFmtId="0" fontId="36" fillId="0" borderId="0" applyAlignment="1" pivotButton="0" quotePrefix="0" xfId="0">
      <alignment horizontal="center" vertical="center"/>
    </xf>
    <xf numFmtId="164" fontId="45" fillId="11" borderId="0" applyAlignment="1" pivotButton="0" quotePrefix="0" xfId="209">
      <alignment horizontal="right" vertical="center" wrapText="1"/>
    </xf>
    <xf numFmtId="164" fontId="45" fillId="11" borderId="0" applyAlignment="1" pivotButton="0" quotePrefix="0" xfId="209">
      <alignment horizontal="center" vertical="center" wrapText="1"/>
    </xf>
    <xf numFmtId="164" fontId="45" fillId="11" borderId="27" applyAlignment="1" pivotButton="0" quotePrefix="0" xfId="209">
      <alignment horizontal="center" vertical="center" wrapText="1"/>
    </xf>
    <xf numFmtId="43" fontId="45" fillId="11" borderId="28" applyAlignment="1" pivotButton="0" quotePrefix="0" xfId="209">
      <alignment horizontal="center" vertical="center" wrapText="1"/>
    </xf>
    <xf numFmtId="164" fontId="45" fillId="11" borderId="38" applyAlignment="1" pivotButton="0" quotePrefix="0" xfId="209">
      <alignment horizontal="center" vertical="center" wrapText="1"/>
    </xf>
    <xf numFmtId="165" fontId="45" fillId="11" borderId="39" applyAlignment="1" pivotButton="0" quotePrefix="0" xfId="209">
      <alignment horizontal="center" vertical="center" wrapText="1"/>
    </xf>
    <xf numFmtId="2" fontId="45" fillId="11" borderId="6" applyAlignment="1" pivotButton="0" quotePrefix="0" xfId="209">
      <alignment horizontal="center" vertical="center"/>
    </xf>
    <xf numFmtId="37" fontId="45" fillId="11" borderId="30" applyAlignment="1" pivotButton="0" quotePrefix="0" xfId="209">
      <alignment horizontal="center" vertical="center"/>
    </xf>
    <xf numFmtId="2" fontId="45" fillId="11" borderId="38" applyAlignment="1" pivotButton="0" quotePrefix="0" xfId="209">
      <alignment horizontal="center" vertical="center"/>
    </xf>
    <xf numFmtId="37" fontId="45" fillId="11" borderId="30" applyAlignment="1" pivotButton="0" quotePrefix="0" xfId="209">
      <alignment horizontal="right" vertical="center"/>
    </xf>
    <xf numFmtId="0" fontId="46" fillId="15" borderId="20" applyAlignment="1" pivotButton="0" quotePrefix="0" xfId="211">
      <alignment horizontal="center" vertical="center"/>
    </xf>
    <xf numFmtId="166" fontId="46" fillId="15" borderId="18" applyAlignment="1" pivotButton="0" quotePrefix="0" xfId="211">
      <alignment horizontal="center" vertical="center"/>
    </xf>
    <xf numFmtId="164" fontId="47" fillId="15" borderId="18" applyAlignment="1" pivotButton="0" quotePrefix="0" xfId="209">
      <alignment horizontal="left" vertical="center" wrapText="1"/>
    </xf>
    <xf numFmtId="164" fontId="47" fillId="15" borderId="18" applyAlignment="1" pivotButton="0" quotePrefix="0" xfId="209">
      <alignment horizontal="center" vertical="center"/>
    </xf>
    <xf numFmtId="43" fontId="46" fillId="15" borderId="18" applyAlignment="1" pivotButton="0" quotePrefix="0" xfId="211">
      <alignment horizontal="center" vertical="center"/>
    </xf>
    <xf numFmtId="0" fontId="47" fillId="15" borderId="18" applyAlignment="1" pivotButton="0" quotePrefix="0" xfId="209">
      <alignment horizontal="center" vertical="center"/>
    </xf>
    <xf numFmtId="43" fontId="47" fillId="15" borderId="18" applyAlignment="1" pivotButton="0" quotePrefix="0" xfId="211">
      <alignment horizontal="center" vertical="center"/>
    </xf>
    <xf numFmtId="2" fontId="47" fillId="15" borderId="18" applyAlignment="1" pivotButton="0" quotePrefix="0" xfId="211">
      <alignment horizontal="center" vertical="center"/>
    </xf>
    <xf numFmtId="2" fontId="47" fillId="15" borderId="19" applyAlignment="1" pivotButton="0" quotePrefix="0" xfId="209">
      <alignment horizontal="center" vertical="center"/>
    </xf>
    <xf numFmtId="164" fontId="47" fillId="15" borderId="0" applyAlignment="1" pivotButton="0" quotePrefix="0" xfId="209">
      <alignment horizontal="right" vertical="center"/>
    </xf>
    <xf numFmtId="164" fontId="47" fillId="15" borderId="0" applyAlignment="1" pivotButton="0" quotePrefix="0" xfId="209">
      <alignment horizontal="center" vertical="center"/>
    </xf>
    <xf numFmtId="0" fontId="41" fillId="7" borderId="25" applyAlignment="1" pivotButton="0" quotePrefix="0" xfId="211">
      <alignment horizontal="center" vertical="center"/>
    </xf>
    <xf numFmtId="0" fontId="41" fillId="7" borderId="26" applyAlignment="1" pivotButton="0" quotePrefix="0" xfId="211">
      <alignment horizontal="center" vertical="center"/>
    </xf>
    <xf numFmtId="164" fontId="48" fillId="7" borderId="26" applyAlignment="1" pivotButton="0" quotePrefix="0" xfId="209">
      <alignment horizontal="left" vertical="center" wrapText="1"/>
    </xf>
    <xf numFmtId="167" fontId="41" fillId="7" borderId="26" applyAlignment="1" pivotButton="0" quotePrefix="0" xfId="211">
      <alignment horizontal="center" vertical="center"/>
    </xf>
    <xf numFmtId="168" fontId="41" fillId="7" borderId="26" applyAlignment="1" pivotButton="0" quotePrefix="0" xfId="211">
      <alignment horizontal="center" vertical="center"/>
    </xf>
    <xf numFmtId="43" fontId="41" fillId="7" borderId="26" applyAlignment="1" pivotButton="0" quotePrefix="0" xfId="211">
      <alignment horizontal="center" vertical="center"/>
    </xf>
    <xf numFmtId="0" fontId="42" fillId="7" borderId="26" applyAlignment="1" pivotButton="0" quotePrefix="0" xfId="209">
      <alignment horizontal="center" vertical="center"/>
    </xf>
    <xf numFmtId="165" fontId="42" fillId="7" borderId="26" applyAlignment="1" pivotButton="0" quotePrefix="0" xfId="211">
      <alignment horizontal="center" vertical="center"/>
    </xf>
    <xf numFmtId="43" fontId="48" fillId="7" borderId="17" applyAlignment="1" pivotButton="0" quotePrefix="0" xfId="211">
      <alignment horizontal="center" vertical="center"/>
    </xf>
    <xf numFmtId="43" fontId="41" fillId="7" borderId="26" applyAlignment="1" pivotButton="0" quotePrefix="0" xfId="211">
      <alignment horizontal="center" vertical="center"/>
    </xf>
    <xf numFmtId="2" fontId="41" fillId="7" borderId="0" applyAlignment="1" pivotButton="0" quotePrefix="0" xfId="209">
      <alignment horizontal="center" vertical="center"/>
    </xf>
    <xf numFmtId="39" fontId="43" fillId="7" borderId="33" applyAlignment="1" pivotButton="0" quotePrefix="0" xfId="209">
      <alignment horizontal="right" vertical="center"/>
    </xf>
    <xf numFmtId="164" fontId="41" fillId="7" borderId="0" applyAlignment="1" pivotButton="0" quotePrefix="0" xfId="209">
      <alignment horizontal="right" vertical="center"/>
    </xf>
    <xf numFmtId="164" fontId="41" fillId="7" borderId="0" applyAlignment="1" pivotButton="0" quotePrefix="0" xfId="209">
      <alignment horizontal="center" vertical="center"/>
    </xf>
    <xf numFmtId="0" fontId="41" fillId="7" borderId="13" applyAlignment="1" pivotButton="0" quotePrefix="0" xfId="211">
      <alignment horizontal="center" vertical="center"/>
    </xf>
    <xf numFmtId="0" fontId="41" fillId="7" borderId="14" applyAlignment="1" pivotButton="0" quotePrefix="0" xfId="211">
      <alignment horizontal="center" vertical="center"/>
    </xf>
    <xf numFmtId="164" fontId="41" fillId="7" borderId="14" applyAlignment="1" pivotButton="0" quotePrefix="0" xfId="209">
      <alignment horizontal="left" vertical="center" wrapText="1"/>
    </xf>
    <xf numFmtId="167" fontId="41" fillId="7" borderId="14" applyAlignment="1" pivotButton="0" quotePrefix="0" xfId="211">
      <alignment horizontal="center" vertical="center"/>
    </xf>
    <xf numFmtId="168" fontId="41" fillId="7" borderId="14" applyAlignment="1" pivotButton="0" quotePrefix="0" xfId="211">
      <alignment horizontal="center" vertical="center"/>
    </xf>
    <xf numFmtId="43" fontId="41" fillId="7" borderId="14" applyAlignment="1" pivotButton="0" quotePrefix="0" xfId="211">
      <alignment horizontal="center" vertical="center"/>
    </xf>
    <xf numFmtId="0" fontId="42" fillId="7" borderId="14" applyAlignment="1" pivotButton="0" quotePrefix="0" xfId="209">
      <alignment horizontal="center" vertical="center"/>
    </xf>
    <xf numFmtId="165" fontId="42" fillId="7" borderId="14" applyAlignment="1" pivotButton="0" quotePrefix="0" xfId="211">
      <alignment horizontal="center" vertical="center"/>
    </xf>
    <xf numFmtId="43" fontId="41" fillId="7" borderId="14" applyAlignment="1" pivotButton="0" quotePrefix="0" xfId="211">
      <alignment horizontal="center" vertical="center"/>
    </xf>
    <xf numFmtId="164" fontId="48" fillId="7" borderId="14" applyAlignment="1" pivotButton="0" quotePrefix="0" xfId="209">
      <alignment horizontal="left" vertical="center" wrapText="1"/>
    </xf>
    <xf numFmtId="0" fontId="48" fillId="7" borderId="14" applyAlignment="1" pivotButton="0" quotePrefix="0" xfId="211">
      <alignment horizontal="center" vertical="center"/>
    </xf>
    <xf numFmtId="167" fontId="48" fillId="7" borderId="14" applyAlignment="1" pivotButton="0" quotePrefix="0" xfId="211">
      <alignment horizontal="center" vertical="center"/>
    </xf>
    <xf numFmtId="43" fontId="48" fillId="7" borderId="14" applyAlignment="1" pivotButton="0" quotePrefix="0" xfId="211">
      <alignment horizontal="center" vertical="center"/>
    </xf>
    <xf numFmtId="0" fontId="49" fillId="7" borderId="14" applyAlignment="1" pivotButton="0" quotePrefix="0" xfId="209">
      <alignment horizontal="center" vertical="center"/>
    </xf>
    <xf numFmtId="165" fontId="49" fillId="7" borderId="14" applyAlignment="1" pivotButton="0" quotePrefix="0" xfId="211">
      <alignment horizontal="center" vertical="center"/>
    </xf>
    <xf numFmtId="43" fontId="48" fillId="7" borderId="14" applyAlignment="1" pivotButton="0" quotePrefix="0" xfId="211">
      <alignment horizontal="center" vertical="center"/>
    </xf>
    <xf numFmtId="164" fontId="48" fillId="7" borderId="0" applyAlignment="1" pivotButton="0" quotePrefix="0" xfId="209">
      <alignment horizontal="center" vertical="center"/>
    </xf>
    <xf numFmtId="0" fontId="48" fillId="7" borderId="14" applyAlignment="1" pivotButton="0" quotePrefix="1" xfId="211">
      <alignment horizontal="center" vertical="center"/>
    </xf>
    <xf numFmtId="0" fontId="49" fillId="7" borderId="14" applyAlignment="1" pivotButton="0" quotePrefix="0" xfId="209">
      <alignment horizontal="center" vertical="center" wrapText="1"/>
    </xf>
    <xf numFmtId="164" fontId="48" fillId="7" borderId="0" applyAlignment="1" pivotButton="0" quotePrefix="0" xfId="209">
      <alignment horizontal="right" vertical="center"/>
    </xf>
    <xf numFmtId="43" fontId="48" fillId="7" borderId="14" applyAlignment="1" pivotButton="0" quotePrefix="0" xfId="48">
      <alignment horizontal="center" vertical="center"/>
    </xf>
    <xf numFmtId="0" fontId="41" fillId="8" borderId="13" applyAlignment="1" pivotButton="0" quotePrefix="0" xfId="211">
      <alignment horizontal="center" vertical="center"/>
    </xf>
    <xf numFmtId="0" fontId="48" fillId="8" borderId="14" applyAlignment="1" pivotButton="0" quotePrefix="0" xfId="211">
      <alignment horizontal="center" vertical="center"/>
    </xf>
    <xf numFmtId="164" fontId="48" fillId="8" borderId="14" applyAlignment="1" pivotButton="0" quotePrefix="0" xfId="209">
      <alignment horizontal="left" vertical="center" wrapText="1"/>
    </xf>
    <xf numFmtId="167" fontId="41" fillId="8" borderId="14" applyAlignment="1" pivotButton="0" quotePrefix="0" xfId="211">
      <alignment horizontal="center" vertical="center"/>
    </xf>
    <xf numFmtId="43" fontId="41" fillId="8" borderId="14" applyAlignment="1" pivotButton="0" quotePrefix="0" xfId="211">
      <alignment horizontal="center" vertical="center"/>
    </xf>
    <xf numFmtId="0" fontId="42" fillId="8" borderId="14" applyAlignment="1" pivotButton="0" quotePrefix="0" xfId="209">
      <alignment horizontal="center" vertical="center"/>
    </xf>
    <xf numFmtId="169" fontId="42" fillId="8" borderId="14" applyAlignment="1" pivotButton="0" quotePrefix="0" xfId="211">
      <alignment horizontal="center" vertical="center"/>
    </xf>
    <xf numFmtId="43" fontId="48" fillId="8" borderId="17" applyAlignment="1" pivotButton="0" quotePrefix="0" xfId="211">
      <alignment horizontal="center" vertical="center"/>
    </xf>
    <xf numFmtId="166" fontId="41" fillId="8" borderId="14" applyAlignment="1" pivotButton="0" quotePrefix="0" xfId="211">
      <alignment horizontal="center" vertical="center"/>
    </xf>
    <xf numFmtId="2" fontId="41" fillId="8" borderId="0" applyAlignment="1" pivotButton="0" quotePrefix="0" xfId="209">
      <alignment horizontal="center" vertical="center"/>
    </xf>
    <xf numFmtId="39" fontId="43" fillId="8" borderId="33" applyAlignment="1" pivotButton="0" quotePrefix="0" xfId="209">
      <alignment horizontal="right" vertical="center"/>
    </xf>
    <xf numFmtId="164" fontId="41" fillId="8" borderId="0" applyAlignment="1" pivotButton="0" quotePrefix="0" xfId="209">
      <alignment horizontal="right" vertical="center"/>
    </xf>
    <xf numFmtId="164" fontId="41" fillId="8" borderId="0" applyAlignment="1" pivotButton="0" quotePrefix="0" xfId="209">
      <alignment horizontal="center" vertical="center"/>
    </xf>
    <xf numFmtId="169" fontId="42" fillId="7" borderId="14" applyAlignment="1" pivotButton="0" quotePrefix="0" xfId="211">
      <alignment horizontal="center" vertical="center"/>
    </xf>
    <xf numFmtId="0" fontId="36" fillId="7" borderId="0" applyAlignment="1" pivotButton="0" quotePrefix="0" xfId="0">
      <alignment horizontal="center" vertical="center"/>
    </xf>
    <xf numFmtId="166" fontId="41" fillId="7" borderId="14" applyAlignment="1" pivotButton="0" quotePrefix="0" xfId="211">
      <alignment horizontal="center" vertical="center"/>
    </xf>
    <xf numFmtId="2" fontId="41" fillId="14" borderId="0" applyAlignment="1" pivotButton="0" quotePrefix="0" xfId="209">
      <alignment horizontal="center" vertical="center"/>
    </xf>
    <xf numFmtId="39" fontId="43" fillId="14" borderId="33" applyAlignment="1" pivotButton="0" quotePrefix="0" xfId="209">
      <alignment horizontal="right" vertical="center"/>
    </xf>
    <xf numFmtId="164" fontId="41" fillId="14" borderId="0" applyAlignment="1" pivotButton="0" quotePrefix="0" xfId="209">
      <alignment horizontal="right" vertical="center"/>
    </xf>
    <xf numFmtId="164" fontId="48" fillId="14" borderId="0" applyAlignment="1" pivotButton="0" quotePrefix="0" xfId="209">
      <alignment horizontal="right" vertical="center"/>
    </xf>
    <xf numFmtId="164" fontId="48" fillId="14" borderId="0" applyAlignment="1" pivotButton="0" quotePrefix="0" xfId="209">
      <alignment horizontal="center" vertical="center"/>
    </xf>
    <xf numFmtId="169" fontId="49" fillId="7" borderId="14" applyAlignment="1" pivotButton="0" quotePrefix="0" xfId="211">
      <alignment horizontal="center" vertical="center"/>
    </xf>
    <xf numFmtId="164" fontId="48" fillId="8" borderId="0" applyAlignment="1" pivotButton="0" quotePrefix="0" xfId="209">
      <alignment horizontal="right" vertical="center"/>
    </xf>
    <xf numFmtId="164" fontId="48" fillId="8" borderId="0" applyAlignment="1" pivotButton="0" quotePrefix="0" xfId="209">
      <alignment horizontal="center" vertical="center"/>
    </xf>
    <xf numFmtId="0" fontId="41" fillId="7" borderId="17" applyAlignment="1" pivotButton="0" quotePrefix="0" xfId="211">
      <alignment horizontal="center" vertical="center"/>
    </xf>
    <xf numFmtId="164" fontId="48" fillId="7" borderId="17" applyAlignment="1" pivotButton="0" quotePrefix="0" xfId="209">
      <alignment horizontal="left" vertical="center" wrapText="1"/>
    </xf>
    <xf numFmtId="167" fontId="41" fillId="7" borderId="17" applyAlignment="1" pivotButton="0" quotePrefix="0" xfId="211">
      <alignment horizontal="center" vertical="center"/>
    </xf>
    <xf numFmtId="43" fontId="48" fillId="7" borderId="17" applyAlignment="1" pivotButton="0" quotePrefix="0" xfId="211">
      <alignment horizontal="center" vertical="center"/>
    </xf>
    <xf numFmtId="0" fontId="42" fillId="7" borderId="17" applyAlignment="1" pivotButton="0" quotePrefix="0" xfId="209">
      <alignment horizontal="center" vertical="center"/>
    </xf>
    <xf numFmtId="169" fontId="42" fillId="7" borderId="17" applyAlignment="1" pivotButton="0" quotePrefix="0" xfId="211">
      <alignment horizontal="center" vertical="center"/>
    </xf>
    <xf numFmtId="166" fontId="41" fillId="7" borderId="17" applyAlignment="1" pivotButton="0" quotePrefix="0" xfId="211">
      <alignment horizontal="center" vertical="center"/>
    </xf>
    <xf numFmtId="0" fontId="46" fillId="13" borderId="20" applyAlignment="1" pivotButton="0" quotePrefix="0" xfId="211">
      <alignment horizontal="center" vertical="center"/>
    </xf>
    <xf numFmtId="166" fontId="46" fillId="13" borderId="18" applyAlignment="1" pivotButton="0" quotePrefix="0" xfId="211">
      <alignment horizontal="center" vertical="center"/>
    </xf>
    <xf numFmtId="164" fontId="47" fillId="13" borderId="18" applyAlignment="1" pivotButton="0" quotePrefix="0" xfId="209">
      <alignment horizontal="left" vertical="center" wrapText="1"/>
    </xf>
    <xf numFmtId="164" fontId="47" fillId="13" borderId="18" applyAlignment="1" pivotButton="0" quotePrefix="0" xfId="209">
      <alignment horizontal="center" vertical="center"/>
    </xf>
    <xf numFmtId="43" fontId="46" fillId="13" borderId="18" applyAlignment="1" pivotButton="0" quotePrefix="0" xfId="211">
      <alignment horizontal="center" vertical="center"/>
    </xf>
    <xf numFmtId="0" fontId="47" fillId="13" borderId="18" applyAlignment="1" pivotButton="0" quotePrefix="0" xfId="209">
      <alignment horizontal="center" vertical="center"/>
    </xf>
    <xf numFmtId="43" fontId="47" fillId="13" borderId="18" applyAlignment="1" pivotButton="0" quotePrefix="0" xfId="211">
      <alignment horizontal="center" vertical="center"/>
    </xf>
    <xf numFmtId="2" fontId="47" fillId="13" borderId="18" applyAlignment="1" pivotButton="0" quotePrefix="0" xfId="211">
      <alignment horizontal="center" vertical="center"/>
    </xf>
    <xf numFmtId="2" fontId="47" fillId="13" borderId="19" applyAlignment="1" pivotButton="0" quotePrefix="0" xfId="209">
      <alignment horizontal="center" vertical="center"/>
    </xf>
    <xf numFmtId="164" fontId="47" fillId="13" borderId="0" applyAlignment="1" pivotButton="0" quotePrefix="0" xfId="209">
      <alignment horizontal="right" vertical="center"/>
    </xf>
    <xf numFmtId="164" fontId="47" fillId="13" borderId="0" applyAlignment="1" pivotButton="0" quotePrefix="0" xfId="209">
      <alignment horizontal="center" vertical="center"/>
    </xf>
    <xf numFmtId="0" fontId="41" fillId="7" borderId="22" applyAlignment="1" pivotButton="0" quotePrefix="0" xfId="211">
      <alignment horizontal="center" vertical="center"/>
    </xf>
    <xf numFmtId="0" fontId="41" fillId="7" borderId="8" applyAlignment="1" pivotButton="0" quotePrefix="0" xfId="211">
      <alignment horizontal="center" vertical="center"/>
    </xf>
    <xf numFmtId="164" fontId="48" fillId="7" borderId="8" applyAlignment="1" pivotButton="0" quotePrefix="0" xfId="209">
      <alignment horizontal="left" vertical="center" wrapText="1"/>
    </xf>
    <xf numFmtId="167" fontId="41" fillId="7" borderId="8" applyAlignment="1" pivotButton="0" quotePrefix="0" xfId="211">
      <alignment horizontal="center" vertical="center"/>
    </xf>
    <xf numFmtId="43" fontId="48" fillId="7" borderId="8" applyAlignment="1" pivotButton="0" quotePrefix="0" xfId="211">
      <alignment horizontal="center" vertical="center"/>
    </xf>
    <xf numFmtId="0" fontId="42" fillId="7" borderId="8" applyAlignment="1" pivotButton="0" quotePrefix="0" xfId="209">
      <alignment horizontal="center" vertical="center"/>
    </xf>
    <xf numFmtId="169" fontId="42" fillId="7" borderId="8" applyAlignment="1" pivotButton="0" quotePrefix="0" xfId="211">
      <alignment horizontal="center" vertical="center"/>
    </xf>
    <xf numFmtId="166" fontId="41" fillId="7" borderId="8" applyAlignment="1" pivotButton="0" quotePrefix="0" xfId="211">
      <alignment horizontal="center" vertical="center"/>
    </xf>
    <xf numFmtId="0" fontId="41" fillId="8" borderId="22" applyAlignment="1" pivotButton="0" quotePrefix="0" xfId="211">
      <alignment horizontal="center" vertical="center"/>
    </xf>
    <xf numFmtId="0" fontId="41" fillId="8" borderId="8" applyAlignment="1" pivotButton="0" quotePrefix="0" xfId="211">
      <alignment horizontal="center" vertical="center"/>
    </xf>
    <xf numFmtId="164" fontId="48" fillId="8" borderId="8" applyAlignment="1" pivotButton="0" quotePrefix="0" xfId="209">
      <alignment horizontal="left" vertical="center" wrapText="1"/>
    </xf>
    <xf numFmtId="167" fontId="41" fillId="8" borderId="8" applyAlignment="1" pivotButton="0" quotePrefix="0" xfId="211">
      <alignment horizontal="center" vertical="center"/>
    </xf>
    <xf numFmtId="43" fontId="48" fillId="8" borderId="8" applyAlignment="1" pivotButton="0" quotePrefix="0" xfId="211">
      <alignment horizontal="center" vertical="center"/>
    </xf>
    <xf numFmtId="0" fontId="42" fillId="8" borderId="8" applyAlignment="1" pivotButton="0" quotePrefix="0" xfId="209">
      <alignment horizontal="center" vertical="center"/>
    </xf>
    <xf numFmtId="169" fontId="42" fillId="8" borderId="8" applyAlignment="1" pivotButton="0" quotePrefix="0" xfId="211">
      <alignment horizontal="center" vertical="center"/>
    </xf>
    <xf numFmtId="166" fontId="41" fillId="8" borderId="8" applyAlignment="1" pivotButton="0" quotePrefix="0" xfId="211">
      <alignment horizontal="center" vertical="center"/>
    </xf>
    <xf numFmtId="0" fontId="41" fillId="14" borderId="22" applyAlignment="1" pivotButton="0" quotePrefix="0" xfId="211">
      <alignment horizontal="center" vertical="center"/>
    </xf>
    <xf numFmtId="164" fontId="48" fillId="14" borderId="8" applyAlignment="1" pivotButton="0" quotePrefix="0" xfId="209">
      <alignment horizontal="left" vertical="center" wrapText="1"/>
    </xf>
    <xf numFmtId="43" fontId="48" fillId="14" borderId="8" applyAlignment="1" pivotButton="0" quotePrefix="0" xfId="211">
      <alignment horizontal="center" vertical="center"/>
    </xf>
    <xf numFmtId="166" fontId="41" fillId="14" borderId="8" applyAlignment="1" pivotButton="0" quotePrefix="0" xfId="211">
      <alignment horizontal="center" vertical="center"/>
    </xf>
    <xf numFmtId="0" fontId="36" fillId="14" borderId="0" applyAlignment="1" pivotButton="0" quotePrefix="0" xfId="0">
      <alignment horizontal="center" vertical="center"/>
    </xf>
    <xf numFmtId="0" fontId="48" fillId="7" borderId="8" applyAlignment="1" pivotButton="0" quotePrefix="0" xfId="211">
      <alignment horizontal="center" vertical="center"/>
    </xf>
    <xf numFmtId="0" fontId="49" fillId="7" borderId="8" applyAlignment="1" pivotButton="0" quotePrefix="0" xfId="209">
      <alignment horizontal="center" vertical="center"/>
    </xf>
    <xf numFmtId="169" fontId="49" fillId="7" borderId="8" applyAlignment="1" pivotButton="0" quotePrefix="0" xfId="211">
      <alignment horizontal="center" vertical="center"/>
    </xf>
    <xf numFmtId="167" fontId="48" fillId="7" borderId="8" applyAlignment="1" pivotButton="0" quotePrefix="0" xfId="211">
      <alignment horizontal="center" vertical="center"/>
    </xf>
    <xf numFmtId="43" fontId="48" fillId="7" borderId="8" applyAlignment="1" pivotButton="0" quotePrefix="0" xfId="211">
      <alignment horizontal="center" vertical="center"/>
    </xf>
    <xf numFmtId="0" fontId="48" fillId="14" borderId="8" applyAlignment="1" pivotButton="0" quotePrefix="0" xfId="211">
      <alignment horizontal="center" vertical="center"/>
    </xf>
    <xf numFmtId="167" fontId="48" fillId="14" borderId="8" applyAlignment="1" pivotButton="0" quotePrefix="0" xfId="211">
      <alignment horizontal="center" vertical="center"/>
    </xf>
    <xf numFmtId="0" fontId="49" fillId="14" borderId="8" applyAlignment="1" pivotButton="0" quotePrefix="0" xfId="209">
      <alignment horizontal="center" vertical="center"/>
    </xf>
    <xf numFmtId="169" fontId="49" fillId="14" borderId="8" applyAlignment="1" pivotButton="0" quotePrefix="0" xfId="211">
      <alignment horizontal="center" vertical="center"/>
    </xf>
    <xf numFmtId="0" fontId="48" fillId="7" borderId="15" applyAlignment="1" pivotButton="0" quotePrefix="0" xfId="211">
      <alignment horizontal="center" vertical="center"/>
    </xf>
    <xf numFmtId="164" fontId="48" fillId="7" borderId="15" applyAlignment="1" pivotButton="0" quotePrefix="0" xfId="209">
      <alignment horizontal="left" vertical="center" wrapText="1"/>
    </xf>
    <xf numFmtId="43" fontId="48" fillId="7" borderId="15" applyAlignment="1" pivotButton="0" quotePrefix="0" xfId="211">
      <alignment horizontal="center" vertical="center"/>
    </xf>
    <xf numFmtId="0" fontId="49" fillId="7" borderId="15" applyAlignment="1" pivotButton="0" quotePrefix="0" xfId="209">
      <alignment horizontal="center" vertical="center"/>
    </xf>
    <xf numFmtId="165" fontId="49" fillId="7" borderId="15" applyAlignment="1" pivotButton="0" quotePrefix="0" xfId="211">
      <alignment horizontal="center" vertical="center"/>
    </xf>
    <xf numFmtId="167" fontId="48" fillId="7" borderId="15" applyAlignment="1" pivotButton="0" quotePrefix="0" xfId="211">
      <alignment horizontal="center" vertical="center"/>
    </xf>
    <xf numFmtId="1" fontId="41" fillId="7" borderId="8" applyAlignment="1" pivotButton="0" quotePrefix="0" xfId="211">
      <alignment horizontal="center" vertical="center"/>
    </xf>
    <xf numFmtId="164" fontId="41" fillId="7" borderId="8" applyAlignment="1" pivotButton="0" quotePrefix="0" xfId="209">
      <alignment horizontal="left" vertical="center" wrapText="1"/>
    </xf>
    <xf numFmtId="164" fontId="41" fillId="7" borderId="8" applyAlignment="1" pivotButton="0" quotePrefix="0" xfId="209">
      <alignment horizontal="center" vertical="center"/>
    </xf>
    <xf numFmtId="43" fontId="41" fillId="7" borderId="8" applyAlignment="1" pivotButton="0" quotePrefix="0" xfId="211">
      <alignment horizontal="center" vertical="center"/>
    </xf>
    <xf numFmtId="169" fontId="49" fillId="7" borderId="15" applyAlignment="1" pivotButton="0" quotePrefix="0" xfId="211">
      <alignment horizontal="center" vertical="center"/>
    </xf>
    <xf numFmtId="1" fontId="49" fillId="7" borderId="0" applyAlignment="1" pivotButton="0" quotePrefix="0" xfId="209">
      <alignment horizontal="center" vertical="center"/>
    </xf>
    <xf numFmtId="0" fontId="41" fillId="7" borderId="16" applyAlignment="1" pivotButton="0" quotePrefix="0" xfId="211">
      <alignment horizontal="center" vertical="center"/>
    </xf>
    <xf numFmtId="0" fontId="48" fillId="7" borderId="15" applyAlignment="1" pivotButton="0" quotePrefix="0" xfId="211">
      <alignment horizontal="center" vertical="center" wrapText="1"/>
    </xf>
    <xf numFmtId="166" fontId="41" fillId="7" borderId="15" applyAlignment="1" pivotButton="0" quotePrefix="0" xfId="211">
      <alignment horizontal="center" vertical="center"/>
    </xf>
    <xf numFmtId="2" fontId="47" fillId="10" borderId="19" applyAlignment="1" pivotButton="0" quotePrefix="0" xfId="209">
      <alignment horizontal="center" vertical="center"/>
    </xf>
    <xf numFmtId="2" fontId="47" fillId="10" borderId="0" applyAlignment="1" pivotButton="0" quotePrefix="0" xfId="214">
      <alignment horizontal="right" vertical="center"/>
    </xf>
    <xf numFmtId="164" fontId="47" fillId="10" borderId="0" applyAlignment="1" pivotButton="0" quotePrefix="0" xfId="209">
      <alignment horizontal="right" vertical="center"/>
    </xf>
    <xf numFmtId="164" fontId="47" fillId="10" borderId="0" applyAlignment="1" pivotButton="0" quotePrefix="0" xfId="209">
      <alignment horizontal="center" vertical="center"/>
    </xf>
    <xf numFmtId="0" fontId="41" fillId="0" borderId="12" applyAlignment="1" pivotButton="0" quotePrefix="0" xfId="211">
      <alignment horizontal="center" vertical="center"/>
    </xf>
    <xf numFmtId="166" fontId="41" fillId="0" borderId="12" applyAlignment="1" pivotButton="0" quotePrefix="0" xfId="211">
      <alignment horizontal="center" vertical="center"/>
    </xf>
    <xf numFmtId="43" fontId="41" fillId="0" borderId="12" applyAlignment="1" pivotButton="0" quotePrefix="0" xfId="209">
      <alignment horizontal="left" vertical="center"/>
    </xf>
    <xf numFmtId="43" fontId="52" fillId="0" borderId="12" applyAlignment="1" pivotButton="0" quotePrefix="0" xfId="211">
      <alignment horizontal="center" vertical="center"/>
    </xf>
    <xf numFmtId="43" fontId="41" fillId="0" borderId="12" applyAlignment="1" pivotButton="0" quotePrefix="0" xfId="211">
      <alignment horizontal="center" vertical="center"/>
    </xf>
    <xf numFmtId="0" fontId="42" fillId="0" borderId="12" applyAlignment="1" pivotButton="0" quotePrefix="0" xfId="209">
      <alignment horizontal="center" vertical="center"/>
    </xf>
    <xf numFmtId="165" fontId="42" fillId="0" borderId="12" applyAlignment="1" pivotButton="0" quotePrefix="0" xfId="211">
      <alignment horizontal="center" vertical="center"/>
    </xf>
    <xf numFmtId="2" fontId="41" fillId="0" borderId="12" applyAlignment="1" pivotButton="0" quotePrefix="0" xfId="211">
      <alignment horizontal="center" vertical="center"/>
    </xf>
    <xf numFmtId="170" fontId="53" fillId="0" borderId="12" applyAlignment="1" pivotButton="0" quotePrefix="0" xfId="211">
      <alignment horizontal="center" vertical="center"/>
    </xf>
    <xf numFmtId="2" fontId="53" fillId="0" borderId="0" applyAlignment="1" pivotButton="0" quotePrefix="0" xfId="209">
      <alignment horizontal="center" vertical="center"/>
    </xf>
    <xf numFmtId="39" fontId="54" fillId="0" borderId="0" applyAlignment="1" pivotButton="0" quotePrefix="0" xfId="209">
      <alignment horizontal="right" vertical="center"/>
    </xf>
    <xf numFmtId="164" fontId="55" fillId="0" borderId="0" applyAlignment="1" pivotButton="0" quotePrefix="0" xfId="209">
      <alignment horizontal="right" vertical="center"/>
    </xf>
    <xf numFmtId="164" fontId="41" fillId="0" borderId="0" applyAlignment="1" pivotButton="0" quotePrefix="0" xfId="209">
      <alignment horizontal="right" vertical="center"/>
    </xf>
    <xf numFmtId="164" fontId="41" fillId="0" borderId="0" applyAlignment="1" pivotButton="0" quotePrefix="0" xfId="209">
      <alignment horizontal="center" vertical="center"/>
    </xf>
    <xf numFmtId="0" fontId="42" fillId="0" borderId="0" applyAlignment="1" pivotButton="0" quotePrefix="0" xfId="211">
      <alignment horizontal="center" vertical="center"/>
    </xf>
    <xf numFmtId="166" fontId="42" fillId="0" borderId="0" applyAlignment="1" pivotButton="0" quotePrefix="0" xfId="211">
      <alignment horizontal="center" vertical="center"/>
    </xf>
    <xf numFmtId="164" fontId="41" fillId="0" borderId="0" applyAlignment="1" pivotButton="0" quotePrefix="0" xfId="209">
      <alignment horizontal="left" vertical="center"/>
    </xf>
    <xf numFmtId="43" fontId="42" fillId="0" borderId="0" applyAlignment="1" pivotButton="0" quotePrefix="0" xfId="211">
      <alignment horizontal="center" vertical="center"/>
    </xf>
    <xf numFmtId="164" fontId="44" fillId="0" borderId="0" applyAlignment="1" pivotButton="0" quotePrefix="0" xfId="209">
      <alignment horizontal="center" vertical="center"/>
    </xf>
    <xf numFmtId="165" fontId="42" fillId="0" borderId="0" applyAlignment="1" pivotButton="0" quotePrefix="0" xfId="211">
      <alignment horizontal="center" vertical="center"/>
    </xf>
    <xf numFmtId="2" fontId="41" fillId="0" borderId="0" applyAlignment="1" pivotButton="0" quotePrefix="0" xfId="209">
      <alignment horizontal="center" vertical="center"/>
    </xf>
    <xf numFmtId="0" fontId="36" fillId="0" borderId="0" applyAlignment="1" pivotButton="0" quotePrefix="0" xfId="0">
      <alignment horizontal="center" vertical="center"/>
    </xf>
    <xf numFmtId="43" fontId="41" fillId="0" borderId="0" applyAlignment="1" pivotButton="0" quotePrefix="0" xfId="209">
      <alignment horizontal="center" vertical="center"/>
    </xf>
    <xf numFmtId="39" fontId="43" fillId="0" borderId="0" applyAlignment="1" pivotButton="0" quotePrefix="0" xfId="209">
      <alignment horizontal="right" vertical="center"/>
    </xf>
    <xf numFmtId="0" fontId="41" fillId="0" borderId="0" applyAlignment="1" pivotButton="0" quotePrefix="0" xfId="209">
      <alignment horizontal="center" vertical="center"/>
    </xf>
    <xf numFmtId="164" fontId="44" fillId="0" borderId="1" applyAlignment="1" pivotButton="0" quotePrefix="0" xfId="209">
      <alignment horizontal="center" vertical="center"/>
    </xf>
    <xf numFmtId="165" fontId="42" fillId="0" borderId="0" applyAlignment="1" pivotButton="0" quotePrefix="0" xfId="211">
      <alignment horizontal="center" vertical="center"/>
    </xf>
    <xf numFmtId="0" fontId="36" fillId="0" borderId="0" applyAlignment="1" pivotButton="0" quotePrefix="0" xfId="0">
      <alignment horizontal="left" vertical="center"/>
    </xf>
    <xf numFmtId="0" fontId="36" fillId="0" borderId="0" applyAlignment="1" pivotButton="0" quotePrefix="0" xfId="0">
      <alignment horizontal="right" vertical="center"/>
    </xf>
    <xf numFmtId="0" fontId="41" fillId="16" borderId="13" applyAlignment="1" pivotButton="0" quotePrefix="0" xfId="211">
      <alignment horizontal="center" vertical="center"/>
    </xf>
    <xf numFmtId="0" fontId="48" fillId="16" borderId="14" applyAlignment="1" pivotButton="0" quotePrefix="0" xfId="211">
      <alignment horizontal="center" vertical="center"/>
    </xf>
    <xf numFmtId="164" fontId="48" fillId="16" borderId="14" applyAlignment="1" pivotButton="0" quotePrefix="0" xfId="209">
      <alignment horizontal="left" vertical="center" wrapText="1"/>
    </xf>
    <xf numFmtId="167" fontId="48" fillId="16" borderId="14" applyAlignment="1" pivotButton="0" quotePrefix="0" xfId="211">
      <alignment horizontal="center" vertical="center"/>
    </xf>
    <xf numFmtId="0" fontId="48" fillId="16" borderId="14" applyAlignment="1" pivotButton="0" quotePrefix="1" xfId="211">
      <alignment horizontal="center" vertical="center"/>
    </xf>
    <xf numFmtId="43" fontId="48" fillId="16" borderId="14" applyAlignment="1" pivotButton="0" quotePrefix="0" xfId="211">
      <alignment horizontal="center" vertical="center"/>
    </xf>
    <xf numFmtId="0" fontId="42" fillId="16" borderId="14" applyAlignment="1" pivotButton="0" quotePrefix="0" xfId="209">
      <alignment horizontal="center" vertical="center"/>
    </xf>
    <xf numFmtId="169" fontId="49" fillId="16" borderId="14" applyAlignment="1" pivotButton="0" quotePrefix="0" xfId="211">
      <alignment horizontal="center" vertical="center"/>
    </xf>
    <xf numFmtId="43" fontId="48" fillId="16" borderId="17" applyAlignment="1" pivotButton="0" quotePrefix="0" xfId="211">
      <alignment horizontal="center" vertical="center"/>
    </xf>
    <xf numFmtId="166" fontId="41" fillId="16" borderId="14" applyAlignment="1" pivotButton="0" quotePrefix="0" xfId="211">
      <alignment horizontal="center" vertical="center"/>
    </xf>
    <xf numFmtId="2" fontId="41" fillId="16" borderId="0" applyAlignment="1" pivotButton="0" quotePrefix="0" xfId="209">
      <alignment horizontal="center" vertical="center"/>
    </xf>
    <xf numFmtId="39" fontId="43" fillId="16" borderId="33" applyAlignment="1" pivotButton="0" quotePrefix="0" xfId="209">
      <alignment horizontal="right" vertical="center"/>
    </xf>
    <xf numFmtId="164" fontId="41" fillId="16" borderId="0" applyAlignment="1" pivotButton="0" quotePrefix="0" xfId="209">
      <alignment horizontal="right" vertical="center"/>
    </xf>
    <xf numFmtId="164" fontId="41" fillId="16" borderId="0" applyAlignment="1" pivotButton="0" quotePrefix="0" xfId="209">
      <alignment horizontal="center" vertical="center"/>
    </xf>
    <xf numFmtId="0" fontId="36" fillId="16" borderId="0" applyAlignment="1" pivotButton="0" quotePrefix="0" xfId="0">
      <alignment horizontal="center" vertical="center"/>
    </xf>
    <xf numFmtId="164" fontId="48" fillId="16" borderId="0" applyAlignment="1" pivotButton="0" quotePrefix="0" xfId="209">
      <alignment horizontal="right" vertical="center"/>
    </xf>
    <xf numFmtId="164" fontId="48" fillId="16" borderId="0" applyAlignment="1" pivotButton="0" quotePrefix="0" xfId="209">
      <alignment horizontal="center" vertical="center"/>
    </xf>
    <xf numFmtId="0" fontId="46" fillId="15" borderId="60" applyAlignment="1" pivotButton="0" quotePrefix="0" xfId="211">
      <alignment horizontal="center" vertical="center"/>
    </xf>
    <xf numFmtId="0" fontId="41" fillId="7" borderId="0" applyAlignment="1" pivotButton="0" quotePrefix="0" xfId="211">
      <alignment horizontal="center" vertical="center"/>
    </xf>
    <xf numFmtId="0" fontId="41" fillId="7" borderId="61" applyAlignment="1" pivotButton="0" quotePrefix="0" xfId="211">
      <alignment horizontal="center" vertical="center"/>
    </xf>
    <xf numFmtId="0" fontId="41" fillId="7" borderId="62" applyAlignment="1" pivotButton="0" quotePrefix="0" xfId="211">
      <alignment horizontal="center" vertical="center"/>
    </xf>
    <xf numFmtId="0" fontId="41" fillId="8" borderId="62" applyAlignment="1" pivotButton="0" quotePrefix="0" xfId="211">
      <alignment horizontal="center" vertical="center"/>
    </xf>
    <xf numFmtId="0" fontId="41" fillId="16" borderId="62" applyAlignment="1" pivotButton="0" quotePrefix="0" xfId="211">
      <alignment horizontal="center" vertical="center"/>
    </xf>
    <xf numFmtId="0" fontId="46" fillId="13" borderId="4" applyAlignment="1" pivotButton="0" quotePrefix="0" xfId="211">
      <alignment horizontal="center" vertical="center"/>
    </xf>
    <xf numFmtId="0" fontId="41" fillId="8" borderId="0" applyAlignment="1" pivotButton="0" quotePrefix="0" xfId="211">
      <alignment horizontal="center" vertical="center"/>
    </xf>
    <xf numFmtId="0" fontId="41" fillId="14" borderId="0" applyAlignment="1" pivotButton="0" quotePrefix="0" xfId="211">
      <alignment horizontal="center" vertical="center"/>
    </xf>
    <xf numFmtId="0" fontId="41" fillId="7" borderId="63" applyAlignment="1" pivotButton="0" quotePrefix="0" xfId="211">
      <alignment horizontal="center" vertical="center"/>
    </xf>
    <xf numFmtId="166" fontId="41" fillId="7" borderId="26" applyAlignment="1" pivotButton="0" quotePrefix="0" xfId="211">
      <alignment horizontal="center" vertical="center"/>
    </xf>
    <xf numFmtId="166" fontId="48" fillId="7" borderId="14" applyAlignment="1" pivotButton="0" quotePrefix="0" xfId="211">
      <alignment horizontal="center" vertical="center"/>
    </xf>
    <xf numFmtId="164" fontId="48" fillId="7" borderId="8" applyAlignment="1" pivotButton="0" quotePrefix="0" xfId="209">
      <alignment horizontal="center" vertical="center"/>
    </xf>
    <xf numFmtId="4" fontId="40" fillId="11" borderId="28" applyAlignment="1" pivotButton="0" quotePrefix="0" xfId="0">
      <alignment horizontal="center" vertical="center"/>
    </xf>
    <xf numFmtId="0" fontId="36" fillId="12" borderId="6" pivotButton="0" quotePrefix="0" xfId="0"/>
    <xf numFmtId="0" fontId="36" fillId="12" borderId="40" pivotButton="0" quotePrefix="0" xfId="0"/>
    <xf numFmtId="0" fontId="36" fillId="0" borderId="32" pivotButton="0" quotePrefix="0" xfId="0"/>
    <xf numFmtId="0" fontId="36" fillId="12" borderId="42" pivotButton="0" quotePrefix="0" xfId="0"/>
    <xf numFmtId="0" fontId="36" fillId="12" borderId="54" pivotButton="0" quotePrefix="0" xfId="0"/>
    <xf numFmtId="0" fontId="40" fillId="12" borderId="8" pivotButton="0" quotePrefix="0" xfId="0"/>
    <xf numFmtId="0" fontId="40" fillId="12" borderId="34" applyAlignment="1" pivotButton="0" quotePrefix="0" xfId="0">
      <alignment horizontal="center"/>
    </xf>
    <xf numFmtId="0" fontId="40" fillId="12" borderId="7" applyAlignment="1" pivotButton="0" quotePrefix="0" xfId="0">
      <alignment horizontal="center"/>
    </xf>
    <xf numFmtId="0" fontId="40" fillId="12" borderId="36" applyAlignment="1" pivotButton="0" quotePrefix="0" xfId="0">
      <alignment horizontal="center"/>
    </xf>
    <xf numFmtId="0" fontId="38" fillId="12" borderId="65" pivotButton="0" quotePrefix="0" xfId="0"/>
    <xf numFmtId="0" fontId="38" fillId="12" borderId="40" pivotButton="0" quotePrefix="0" xfId="0"/>
    <xf numFmtId="0" fontId="38" fillId="12" borderId="6" pivotButton="0" quotePrefix="0" xfId="0"/>
    <xf numFmtId="0" fontId="38" fillId="11" borderId="40" pivotButton="0" quotePrefix="0" xfId="0"/>
    <xf numFmtId="0" fontId="38" fillId="12" borderId="42" pivotButton="0" quotePrefix="0" xfId="0"/>
    <xf numFmtId="0" fontId="36" fillId="17" borderId="0" pivotButton="0" quotePrefix="0" xfId="0"/>
    <xf numFmtId="0" fontId="36" fillId="16" borderId="22" pivotButton="0" quotePrefix="0" xfId="0"/>
    <xf numFmtId="0" fontId="36" fillId="14" borderId="22" pivotButton="0" quotePrefix="0" xfId="0"/>
    <xf numFmtId="0" fontId="36" fillId="17" borderId="22" pivotButton="0" quotePrefix="0" xfId="0"/>
    <xf numFmtId="4" fontId="36" fillId="17" borderId="8" pivotButton="0" quotePrefix="0" xfId="0"/>
    <xf numFmtId="4" fontId="36" fillId="8" borderId="8" pivotButton="0" quotePrefix="0" xfId="0"/>
    <xf numFmtId="0" fontId="36" fillId="16" borderId="23" pivotButton="0" quotePrefix="0" xfId="0"/>
    <xf numFmtId="0" fontId="36" fillId="17" borderId="23" pivotButton="0" quotePrefix="0" xfId="0"/>
    <xf numFmtId="0" fontId="36" fillId="0" borderId="9" pivotButton="0" quotePrefix="0" xfId="0"/>
    <xf numFmtId="0" fontId="36" fillId="16" borderId="9" pivotButton="0" quotePrefix="0" xfId="0"/>
    <xf numFmtId="0" fontId="36" fillId="14" borderId="9" pivotButton="0" quotePrefix="0" xfId="0"/>
    <xf numFmtId="0" fontId="36" fillId="17" borderId="9" pivotButton="0" quotePrefix="0" xfId="0"/>
    <xf numFmtId="0" fontId="36" fillId="17" borderId="8" applyAlignment="1" pivotButton="0" quotePrefix="0" xfId="0">
      <alignment horizontal="center"/>
    </xf>
    <xf numFmtId="166" fontId="41" fillId="7" borderId="8" applyAlignment="1" pivotButton="0" quotePrefix="0" xfId="211">
      <alignment horizontal="center" vertical="center" wrapText="1"/>
    </xf>
    <xf numFmtId="0" fontId="36" fillId="8" borderId="22" applyAlignment="1" pivotButton="0" quotePrefix="0" xfId="0">
      <alignment horizontal="center"/>
    </xf>
    <xf numFmtId="0" fontId="36" fillId="8" borderId="8" pivotButton="0" quotePrefix="0" xfId="0"/>
    <xf numFmtId="0" fontId="36" fillId="8" borderId="8" applyAlignment="1" pivotButton="0" quotePrefix="0" xfId="0">
      <alignment horizontal="center"/>
    </xf>
    <xf numFmtId="0" fontId="38" fillId="8" borderId="8" applyAlignment="1" pivotButton="0" quotePrefix="0" xfId="0">
      <alignment horizontal="center"/>
    </xf>
    <xf numFmtId="4" fontId="38" fillId="8" borderId="8" pivotButton="0" quotePrefix="0" xfId="0"/>
    <xf numFmtId="0" fontId="38" fillId="8" borderId="23" applyAlignment="1" pivotButton="0" quotePrefix="0" xfId="0">
      <alignment horizontal="center"/>
    </xf>
    <xf numFmtId="0" fontId="36" fillId="8" borderId="33" pivotButton="0" quotePrefix="0" xfId="0"/>
    <xf numFmtId="0" fontId="36" fillId="8" borderId="0" pivotButton="0" quotePrefix="0" xfId="0"/>
    <xf numFmtId="0" fontId="38" fillId="11" borderId="8" applyAlignment="1" pivotButton="0" quotePrefix="0" xfId="0">
      <alignment horizontal="center"/>
    </xf>
    <xf numFmtId="0" fontId="38" fillId="11" borderId="23" applyAlignment="1" pivotButton="0" quotePrefix="0" xfId="0">
      <alignment horizontal="center"/>
    </xf>
    <xf numFmtId="0" fontId="38" fillId="11" borderId="9" applyAlignment="1" pivotButton="0" quotePrefix="0" xfId="0">
      <alignment horizontal="center"/>
    </xf>
    <xf numFmtId="0" fontId="38" fillId="11" borderId="0" applyAlignment="1" pivotButton="0" quotePrefix="0" xfId="0">
      <alignment horizontal="center"/>
    </xf>
    <xf numFmtId="0" fontId="40" fillId="12" borderId="28" applyAlignment="1" pivotButton="0" quotePrefix="0" xfId="0">
      <alignment horizontal="center"/>
    </xf>
    <xf numFmtId="0" fontId="40" fillId="12" borderId="6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58" fillId="12" borderId="0" applyAlignment="1" pivotButton="0" quotePrefix="0" xfId="0">
      <alignment horizontal="left" vertical="center"/>
    </xf>
    <xf numFmtId="0" fontId="58" fillId="12" borderId="0" applyAlignment="1" pivotButton="0" quotePrefix="0" xfId="0">
      <alignment vertical="center"/>
    </xf>
    <xf numFmtId="4" fontId="36" fillId="0" borderId="8" applyAlignment="1" pivotButton="0" quotePrefix="0" xfId="0">
      <alignment horizontal="right"/>
    </xf>
    <xf numFmtId="4" fontId="38" fillId="11" borderId="28" pivotButton="0" quotePrefix="0" xfId="0"/>
    <xf numFmtId="4" fontId="38" fillId="12" borderId="6" pivotButton="0" quotePrefix="0" xfId="0"/>
    <xf numFmtId="0" fontId="36" fillId="16" borderId="8" applyAlignment="1" pivotButton="0" quotePrefix="0" xfId="0">
      <alignment horizontal="center" vertical="center"/>
    </xf>
    <xf numFmtId="4" fontId="36" fillId="16" borderId="8" applyAlignment="1" pivotButton="0" quotePrefix="0" xfId="0">
      <alignment horizontal="right" vertical="center"/>
    </xf>
    <xf numFmtId="0" fontId="36" fillId="16" borderId="8" applyAlignment="1" pivotButton="0" quotePrefix="0" xfId="0">
      <alignment horizontal="left" vertical="center"/>
    </xf>
    <xf numFmtId="0" fontId="59" fillId="11" borderId="22" applyAlignment="1" pivotButton="0" quotePrefix="0" xfId="0">
      <alignment horizontal="center"/>
    </xf>
    <xf numFmtId="0" fontId="59" fillId="11" borderId="8" applyAlignment="1" pivotButton="0" quotePrefix="0" xfId="0">
      <alignment horizontal="center"/>
    </xf>
    <xf numFmtId="0" fontId="58" fillId="1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right"/>
    </xf>
    <xf numFmtId="2" fontId="36" fillId="14" borderId="8" pivotButton="0" quotePrefix="0" xfId="0"/>
    <xf numFmtId="0" fontId="38" fillId="16" borderId="8" pivotButton="0" quotePrefix="0" xfId="0"/>
    <xf numFmtId="0" fontId="36" fillId="18" borderId="22" applyAlignment="1" pivotButton="0" quotePrefix="0" xfId="0">
      <alignment horizontal="center"/>
    </xf>
    <xf numFmtId="0" fontId="36" fillId="18" borderId="8" pivotButton="0" quotePrefix="0" xfId="0"/>
    <xf numFmtId="0" fontId="36" fillId="18" borderId="8" applyAlignment="1" pivotButton="0" quotePrefix="0" xfId="0">
      <alignment horizontal="center"/>
    </xf>
    <xf numFmtId="0" fontId="38" fillId="18" borderId="8" applyAlignment="1" pivotButton="0" quotePrefix="0" xfId="0">
      <alignment horizontal="center"/>
    </xf>
    <xf numFmtId="4" fontId="38" fillId="18" borderId="8" pivotButton="0" quotePrefix="0" xfId="0"/>
    <xf numFmtId="4" fontId="36" fillId="18" borderId="8" pivotButton="0" quotePrefix="0" xfId="0"/>
    <xf numFmtId="4" fontId="36" fillId="18" borderId="23" pivotButton="0" quotePrefix="0" xfId="0"/>
    <xf numFmtId="0" fontId="38" fillId="18" borderId="23" applyAlignment="1" pivotButton="0" quotePrefix="0" xfId="0">
      <alignment horizontal="center"/>
    </xf>
    <xf numFmtId="0" fontId="36" fillId="18" borderId="33" pivotButton="0" quotePrefix="0" xfId="0"/>
    <xf numFmtId="0" fontId="36" fillId="18" borderId="0" pivotButton="0" quotePrefix="0" xfId="0"/>
    <xf numFmtId="4" fontId="36" fillId="11" borderId="18" pivotButton="0" quotePrefix="0" xfId="0"/>
    <xf numFmtId="0" fontId="36" fillId="17" borderId="8" pivotButton="0" quotePrefix="0" xfId="0"/>
    <xf numFmtId="2" fontId="36" fillId="18" borderId="8" pivotButton="0" quotePrefix="0" xfId="0"/>
    <xf numFmtId="0" fontId="36" fillId="17" borderId="22" applyAlignment="1" pivotButton="0" quotePrefix="0" xfId="0">
      <alignment horizontal="center"/>
    </xf>
    <xf numFmtId="0" fontId="36" fillId="17" borderId="8" applyAlignment="1" pivotButton="0" quotePrefix="0" xfId="0">
      <alignment horizontal="center" vertical="center"/>
    </xf>
    <xf numFmtId="4" fontId="36" fillId="17" borderId="8" applyAlignment="1" pivotButton="0" quotePrefix="0" xfId="0">
      <alignment horizontal="right" vertical="center"/>
    </xf>
    <xf numFmtId="0" fontId="36" fillId="17" borderId="8" applyAlignment="1" pivotButton="0" quotePrefix="0" xfId="0">
      <alignment horizontal="left" vertical="center"/>
    </xf>
    <xf numFmtId="4" fontId="38" fillId="17" borderId="8" pivotButton="0" quotePrefix="0" xfId="0"/>
    <xf numFmtId="0" fontId="36" fillId="17" borderId="33" pivotButton="0" quotePrefix="0" xfId="0"/>
    <xf numFmtId="4" fontId="36" fillId="17" borderId="0" pivotButton="0" quotePrefix="0" xfId="0"/>
    <xf numFmtId="0" fontId="38" fillId="17" borderId="8" pivotButton="0" quotePrefix="0" xfId="0"/>
    <xf numFmtId="0" fontId="42" fillId="0" borderId="0" applyAlignment="1" pivotButton="0" quotePrefix="0" xfId="211">
      <alignment horizontal="left" vertical="center"/>
    </xf>
    <xf numFmtId="0" fontId="0" fillId="17" borderId="0" pivotButton="0" quotePrefix="0" xfId="0"/>
    <xf numFmtId="4" fontId="36" fillId="14" borderId="0" pivotButton="0" quotePrefix="0" xfId="0"/>
    <xf numFmtId="4" fontId="36" fillId="0" borderId="0" pivotButton="0" quotePrefix="0" xfId="0"/>
    <xf numFmtId="0" fontId="0" fillId="8" borderId="0" pivotButton="0" quotePrefix="0" xfId="0"/>
    <xf numFmtId="0" fontId="60" fillId="0" borderId="0" pivotButton="0" quotePrefix="0" xfId="0"/>
    <xf numFmtId="0" fontId="38" fillId="17" borderId="8" applyAlignment="1" pivotButton="0" quotePrefix="0" xfId="0">
      <alignment horizontal="center"/>
    </xf>
    <xf numFmtId="2" fontId="36" fillId="17" borderId="8" pivotButton="0" quotePrefix="0" xfId="0"/>
    <xf numFmtId="4" fontId="36" fillId="17" borderId="23" pivotButton="0" quotePrefix="0" xfId="0"/>
    <xf numFmtId="0" fontId="38" fillId="17" borderId="23" applyAlignment="1" pivotButton="0" quotePrefix="0" xfId="0">
      <alignment horizontal="center"/>
    </xf>
    <xf numFmtId="4" fontId="36" fillId="17" borderId="8" applyAlignment="1" pivotButton="0" quotePrefix="0" xfId="0">
      <alignment horizontal="center" vertical="center"/>
    </xf>
    <xf numFmtId="0" fontId="37" fillId="11" borderId="0" applyAlignment="1" pivotButton="0" quotePrefix="0" xfId="0">
      <alignment vertical="center"/>
    </xf>
    <xf numFmtId="4" fontId="37" fillId="11" borderId="0" applyAlignment="1" pivotButton="0" quotePrefix="0" xfId="0">
      <alignment vertical="center"/>
    </xf>
    <xf numFmtId="0" fontId="36" fillId="0" borderId="0" pivotButton="0" quotePrefix="0" xfId="0"/>
    <xf numFmtId="0" fontId="36" fillId="12" borderId="0" pivotButton="0" quotePrefix="0" xfId="0"/>
    <xf numFmtId="0" fontId="0" fillId="17" borderId="0" applyAlignment="1" pivotButton="0" quotePrefix="0" xfId="0">
      <alignment horizontal="left"/>
    </xf>
    <xf numFmtId="14" fontId="0" fillId="17" borderId="0" applyAlignment="1" pivotButton="0" quotePrefix="0" xfId="0">
      <alignment horizontal="right"/>
    </xf>
    <xf numFmtId="0" fontId="0" fillId="17" borderId="0" applyAlignment="1" pivotButton="0" quotePrefix="0" xfId="0">
      <alignment horizontal="right"/>
    </xf>
    <xf numFmtId="0" fontId="0" fillId="8" borderId="0" applyAlignment="1" pivotButton="0" quotePrefix="0" xfId="0">
      <alignment horizontal="left"/>
    </xf>
    <xf numFmtId="0" fontId="0" fillId="8" borderId="0" applyAlignment="1" pivotButton="0" quotePrefix="0" xfId="0">
      <alignment horizontal="right"/>
    </xf>
    <xf numFmtId="14" fontId="0" fillId="8" borderId="0" applyAlignment="1" pivotButton="0" quotePrefix="0" xfId="0">
      <alignment horizontal="right"/>
    </xf>
    <xf numFmtId="0" fontId="60" fillId="8" borderId="0" pivotButton="0" quotePrefix="0" xfId="0"/>
    <xf numFmtId="37" fontId="48" fillId="7" borderId="14" applyAlignment="1" pivotButton="0" quotePrefix="0" xfId="211">
      <alignment horizontal="right" vertical="center"/>
    </xf>
    <xf numFmtId="43" fontId="48" fillId="14" borderId="8" applyAlignment="1" pivotButton="0" quotePrefix="0" xfId="211">
      <alignment horizontal="center" vertical="center"/>
    </xf>
    <xf numFmtId="0" fontId="60" fillId="8" borderId="0" applyAlignment="1" pivotButton="0" quotePrefix="0" xfId="0">
      <alignment horizontal="left"/>
    </xf>
    <xf numFmtId="0" fontId="40" fillId="12" borderId="0" pivotButton="0" quotePrefix="0" xfId="0"/>
    <xf numFmtId="0" fontId="40" fillId="12" borderId="6" pivotButton="0" quotePrefix="0" xfId="0"/>
    <xf numFmtId="0" fontId="40" fillId="12" borderId="0" applyAlignment="1" pivotButton="0" quotePrefix="0" xfId="0">
      <alignment vertical="center"/>
    </xf>
    <xf numFmtId="0" fontId="39" fillId="11" borderId="4" applyAlignment="1" pivotButton="0" quotePrefix="0" xfId="0">
      <alignment vertical="center"/>
    </xf>
    <xf numFmtId="0" fontId="38" fillId="16" borderId="0" pivotButton="0" quotePrefix="0" xfId="0"/>
    <xf numFmtId="0" fontId="38" fillId="18" borderId="0" pivotButton="0" quotePrefix="0" xfId="0"/>
    <xf numFmtId="0" fontId="38" fillId="14" borderId="0" pivotButton="0" quotePrefix="0" xfId="0"/>
    <xf numFmtId="0" fontId="38" fillId="8" borderId="0" pivotButton="0" quotePrefix="0" xfId="0"/>
    <xf numFmtId="0" fontId="38" fillId="17" borderId="0" pivotButton="0" quotePrefix="0" xfId="0"/>
    <xf numFmtId="0" fontId="38" fillId="12" borderId="4" pivotButton="0" quotePrefix="0" xfId="0"/>
    <xf numFmtId="0" fontId="36" fillId="19" borderId="22" pivotButton="0" quotePrefix="0" xfId="0"/>
    <xf numFmtId="0" fontId="36" fillId="19" borderId="8" applyAlignment="1" pivotButton="0" quotePrefix="0" xfId="0">
      <alignment horizontal="center"/>
    </xf>
    <xf numFmtId="0" fontId="36" fillId="19" borderId="8" pivotButton="0" quotePrefix="0" xfId="0"/>
    <xf numFmtId="0" fontId="36" fillId="19" borderId="9" pivotButton="0" quotePrefix="0" xfId="0"/>
    <xf numFmtId="0" fontId="36" fillId="19" borderId="0" pivotButton="0" quotePrefix="0" xfId="0"/>
    <xf numFmtId="0" fontId="36" fillId="19" borderId="23" applyAlignment="1" pivotButton="0" quotePrefix="0" xfId="0">
      <alignment horizontal="center" vertical="center"/>
    </xf>
    <xf numFmtId="0" fontId="36" fillId="17" borderId="8" applyAlignment="1" pivotButton="0" quotePrefix="0" xfId="0">
      <alignment horizontal="right"/>
    </xf>
    <xf numFmtId="4" fontId="38" fillId="17" borderId="0" pivotButton="0" quotePrefix="0" xfId="0"/>
    <xf numFmtId="0" fontId="36" fillId="14" borderId="3" applyAlignment="1" pivotButton="0" quotePrefix="0" xfId="0">
      <alignment horizontal="center"/>
    </xf>
    <xf numFmtId="0" fontId="36" fillId="14" borderId="8" applyAlignment="1" pivotButton="0" quotePrefix="0" xfId="0">
      <alignment horizontal="center" vertical="center"/>
    </xf>
    <xf numFmtId="4" fontId="36" fillId="14" borderId="8" applyAlignment="1" pivotButton="0" quotePrefix="0" xfId="0">
      <alignment horizontal="right" vertical="center"/>
    </xf>
    <xf numFmtId="0" fontId="36" fillId="14" borderId="8" applyAlignment="1" pivotButton="0" quotePrefix="0" xfId="0">
      <alignment horizontal="left" vertical="center"/>
    </xf>
    <xf numFmtId="0" fontId="37" fillId="17" borderId="22" applyAlignment="1" pivotButton="0" quotePrefix="0" xfId="0">
      <alignment horizontal="center"/>
    </xf>
    <xf numFmtId="0" fontId="37" fillId="17" borderId="8" applyAlignment="1" pivotButton="0" quotePrefix="0" xfId="0">
      <alignment horizontal="center" vertical="center"/>
    </xf>
    <xf numFmtId="4" fontId="37" fillId="17" borderId="8" applyAlignment="1" pivotButton="0" quotePrefix="0" xfId="0">
      <alignment horizontal="right" vertical="center"/>
    </xf>
    <xf numFmtId="0" fontId="37" fillId="17" borderId="8" applyAlignment="1" pivotButton="0" quotePrefix="0" xfId="0">
      <alignment horizontal="left" vertical="center"/>
    </xf>
    <xf numFmtId="0" fontId="37" fillId="17" borderId="8" pivotButton="0" quotePrefix="0" xfId="0"/>
    <xf numFmtId="4" fontId="39" fillId="17" borderId="8" pivotButton="0" quotePrefix="0" xfId="0"/>
    <xf numFmtId="4" fontId="37" fillId="17" borderId="8" pivotButton="0" quotePrefix="0" xfId="0"/>
    <xf numFmtId="0" fontId="37" fillId="17" borderId="8" applyAlignment="1" pivotButton="0" quotePrefix="0" xfId="0">
      <alignment horizontal="center"/>
    </xf>
    <xf numFmtId="0" fontId="37" fillId="17" borderId="33" pivotButton="0" quotePrefix="0" xfId="0"/>
    <xf numFmtId="0" fontId="37" fillId="17" borderId="0" pivotButton="0" quotePrefix="0" xfId="0"/>
    <xf numFmtId="0" fontId="36" fillId="17" borderId="3" applyAlignment="1" pivotButton="0" quotePrefix="0" xfId="0">
      <alignment horizontal="center"/>
    </xf>
    <xf numFmtId="0" fontId="39" fillId="17" borderId="0" pivotButton="0" quotePrefix="0" xfId="0"/>
    <xf numFmtId="0" fontId="39" fillId="8" borderId="0" pivotButton="0" quotePrefix="0" xfId="0"/>
    <xf numFmtId="0" fontId="39" fillId="14" borderId="0" pivotButton="0" quotePrefix="0" xfId="0"/>
    <xf numFmtId="0" fontId="39" fillId="0" borderId="0" pivotButton="0" quotePrefix="0" xfId="0"/>
    <xf numFmtId="0" fontId="39" fillId="18" borderId="0" pivotButton="0" quotePrefix="0" xfId="0"/>
    <xf numFmtId="0" fontId="39" fillId="12" borderId="4" pivotButton="0" quotePrefix="0" xfId="0"/>
    <xf numFmtId="0" fontId="37" fillId="0" borderId="0" pivotButton="0" quotePrefix="0" xfId="0"/>
    <xf numFmtId="0" fontId="36" fillId="8" borderId="0" applyAlignment="1" pivotButton="0" quotePrefix="0" xfId="0">
      <alignment horizontal="center"/>
    </xf>
    <xf numFmtId="4" fontId="36" fillId="8" borderId="0" pivotButton="0" quotePrefix="0" xfId="0"/>
    <xf numFmtId="0" fontId="36" fillId="8" borderId="0" applyAlignment="1" pivotButton="0" quotePrefix="0" xfId="0">
      <alignment horizontal="center" vertical="center"/>
    </xf>
    <xf numFmtId="4" fontId="36" fillId="8" borderId="23" pivotButton="0" quotePrefix="0" xfId="0"/>
    <xf numFmtId="164" fontId="36" fillId="17" borderId="8" pivotButton="0" quotePrefix="0" xfId="0"/>
    <xf numFmtId="0" fontId="36" fillId="17" borderId="8" applyAlignment="1" pivotButton="0" quotePrefix="0" xfId="0">
      <alignment horizontal="center" wrapText="1"/>
    </xf>
    <xf numFmtId="0" fontId="36" fillId="17" borderId="0" pivotButton="0" quotePrefix="0" xfId="0"/>
    <xf numFmtId="164" fontId="43" fillId="7" borderId="0" applyAlignment="1" pivotButton="0" quotePrefix="0" xfId="209">
      <alignment horizontal="left" vertical="center"/>
    </xf>
    <xf numFmtId="4" fontId="38" fillId="11" borderId="40" pivotButton="0" quotePrefix="0" xfId="0"/>
    <xf numFmtId="0" fontId="36" fillId="14" borderId="0" pivotButton="0" quotePrefix="0" xfId="0"/>
    <xf numFmtId="0" fontId="39" fillId="17" borderId="8" pivotButton="0" quotePrefix="0" xfId="0"/>
    <xf numFmtId="0" fontId="38" fillId="14" borderId="8" pivotButton="0" quotePrefix="0" xfId="0"/>
    <xf numFmtId="0" fontId="61" fillId="12" borderId="24" pivotButton="0" quotePrefix="0" xfId="0"/>
    <xf numFmtId="0" fontId="61" fillId="12" borderId="0" pivotButton="0" quotePrefix="0" xfId="0"/>
    <xf numFmtId="0" fontId="61" fillId="12" borderId="6" applyAlignment="1" pivotButton="0" quotePrefix="0" xfId="0">
      <alignment vertical="center"/>
    </xf>
    <xf numFmtId="0" fontId="61" fillId="0" borderId="0" pivotButton="0" quotePrefix="0" xfId="0"/>
    <xf numFmtId="0" fontId="61" fillId="11" borderId="4" applyAlignment="1" pivotButton="0" quotePrefix="0" xfId="0">
      <alignment vertical="center"/>
    </xf>
    <xf numFmtId="0" fontId="61" fillId="16" borderId="0" pivotButton="0" quotePrefix="0" xfId="0"/>
    <xf numFmtId="0" fontId="61" fillId="18" borderId="0" pivotButton="0" quotePrefix="0" xfId="0"/>
    <xf numFmtId="0" fontId="61" fillId="17" borderId="0" pivotButton="0" quotePrefix="0" xfId="0"/>
    <xf numFmtId="0" fontId="61" fillId="8" borderId="0" pivotButton="0" quotePrefix="0" xfId="0"/>
    <xf numFmtId="0" fontId="61" fillId="14" borderId="0" pivotButton="0" quotePrefix="0" xfId="0"/>
    <xf numFmtId="0" fontId="61" fillId="12" borderId="4" pivotButton="0" quotePrefix="0" xfId="0"/>
    <xf numFmtId="0" fontId="61" fillId="12" borderId="0" applyAlignment="1" pivotButton="0" quotePrefix="0" xfId="0">
      <alignment horizontal="left"/>
    </xf>
    <xf numFmtId="0" fontId="48" fillId="8" borderId="8" applyAlignment="1" pivotButton="0" quotePrefix="0" xfId="211">
      <alignment horizontal="center" vertical="center"/>
    </xf>
    <xf numFmtId="0" fontId="49" fillId="8" borderId="8" applyAlignment="1" pivotButton="0" quotePrefix="0" xfId="209">
      <alignment horizontal="center" vertical="center"/>
    </xf>
    <xf numFmtId="169" fontId="49" fillId="8" borderId="8" applyAlignment="1" pivotButton="0" quotePrefix="0" xfId="211">
      <alignment horizontal="center" vertical="center"/>
    </xf>
    <xf numFmtId="43" fontId="48" fillId="8" borderId="8" applyAlignment="1" pivotButton="0" quotePrefix="0" xfId="211">
      <alignment horizontal="center" vertical="center"/>
    </xf>
    <xf numFmtId="0" fontId="37" fillId="18" borderId="0" pivotButton="0" quotePrefix="0" xfId="0"/>
    <xf numFmtId="0" fontId="36" fillId="18" borderId="8" applyAlignment="1" pivotButton="0" quotePrefix="0" xfId="0">
      <alignment horizontal="right"/>
    </xf>
    <xf numFmtId="0" fontId="41" fillId="18" borderId="13" applyAlignment="1" pivotButton="0" quotePrefix="0" xfId="211">
      <alignment horizontal="center" vertical="center"/>
    </xf>
    <xf numFmtId="0" fontId="41" fillId="18" borderId="62" applyAlignment="1" pivotButton="0" quotePrefix="0" xfId="211">
      <alignment horizontal="center" vertical="center"/>
    </xf>
    <xf numFmtId="166" fontId="41" fillId="18" borderId="14" applyAlignment="1" pivotButton="0" quotePrefix="0" xfId="211">
      <alignment horizontal="center" vertical="center"/>
    </xf>
    <xf numFmtId="0" fontId="48" fillId="18" borderId="14" applyAlignment="1" pivotButton="0" quotePrefix="0" xfId="211">
      <alignment horizontal="center" vertical="center"/>
    </xf>
    <xf numFmtId="164" fontId="48" fillId="18" borderId="14" applyAlignment="1" pivotButton="0" quotePrefix="0" xfId="209">
      <alignment horizontal="left" vertical="center" wrapText="1"/>
    </xf>
    <xf numFmtId="167" fontId="48" fillId="18" borderId="14" applyAlignment="1" pivotButton="0" quotePrefix="0" xfId="211">
      <alignment horizontal="center" vertical="center"/>
    </xf>
    <xf numFmtId="43" fontId="48" fillId="18" borderId="14" applyAlignment="1" pivotButton="0" quotePrefix="0" xfId="211">
      <alignment horizontal="center" vertical="center"/>
    </xf>
    <xf numFmtId="0" fontId="49" fillId="18" borderId="14" applyAlignment="1" pivotButton="0" quotePrefix="0" xfId="209">
      <alignment horizontal="center" vertical="center"/>
    </xf>
    <xf numFmtId="169" fontId="49" fillId="18" borderId="14" applyAlignment="1" pivotButton="0" quotePrefix="0" xfId="211">
      <alignment horizontal="center" vertical="center"/>
    </xf>
    <xf numFmtId="43" fontId="48" fillId="18" borderId="17" applyAlignment="1" pivotButton="0" quotePrefix="0" xfId="211">
      <alignment horizontal="center" vertical="center"/>
    </xf>
    <xf numFmtId="2" fontId="41" fillId="18" borderId="0" applyAlignment="1" pivotButton="0" quotePrefix="0" xfId="209">
      <alignment horizontal="center" vertical="center"/>
    </xf>
    <xf numFmtId="39" fontId="43" fillId="18" borderId="33" applyAlignment="1" pivotButton="0" quotePrefix="0" xfId="209">
      <alignment horizontal="right" vertical="center"/>
    </xf>
    <xf numFmtId="164" fontId="41" fillId="18" borderId="0" applyAlignment="1" pivotButton="0" quotePrefix="0" xfId="209">
      <alignment horizontal="right" vertical="center"/>
    </xf>
    <xf numFmtId="164" fontId="48" fillId="18" borderId="0" applyAlignment="1" pivotButton="0" quotePrefix="0" xfId="209">
      <alignment horizontal="right" vertical="center"/>
    </xf>
    <xf numFmtId="164" fontId="48" fillId="18" borderId="0" applyAlignment="1" pivotButton="0" quotePrefix="0" xfId="209">
      <alignment horizontal="center" vertical="center"/>
    </xf>
    <xf numFmtId="0" fontId="36" fillId="18" borderId="0" applyAlignment="1" pivotButton="0" quotePrefix="0" xfId="0">
      <alignment horizontal="center" vertical="center"/>
    </xf>
    <xf numFmtId="0" fontId="41" fillId="18" borderId="22" applyAlignment="1" pivotButton="0" quotePrefix="0" xfId="211">
      <alignment horizontal="center" vertical="center"/>
    </xf>
    <xf numFmtId="0" fontId="41" fillId="18" borderId="0" applyAlignment="1" pivotButton="0" quotePrefix="0" xfId="211">
      <alignment horizontal="center" vertical="center"/>
    </xf>
    <xf numFmtId="166" fontId="41" fillId="18" borderId="8" applyAlignment="1" pivotButton="0" quotePrefix="0" xfId="211">
      <alignment horizontal="center" vertical="center"/>
    </xf>
    <xf numFmtId="0" fontId="41" fillId="18" borderId="8" applyAlignment="1" pivotButton="0" quotePrefix="0" xfId="211">
      <alignment horizontal="center" vertical="center"/>
    </xf>
    <xf numFmtId="164" fontId="48" fillId="18" borderId="8" applyAlignment="1" pivotButton="0" quotePrefix="0" xfId="209">
      <alignment horizontal="left" vertical="center" wrapText="1"/>
    </xf>
    <xf numFmtId="167" fontId="41" fillId="18" borderId="8" applyAlignment="1" pivotButton="0" quotePrefix="0" xfId="211">
      <alignment horizontal="center" vertical="center"/>
    </xf>
    <xf numFmtId="43" fontId="48" fillId="18" borderId="8" applyAlignment="1" pivotButton="0" quotePrefix="0" xfId="211">
      <alignment horizontal="center" vertical="center"/>
    </xf>
    <xf numFmtId="0" fontId="42" fillId="18" borderId="8" applyAlignment="1" pivotButton="0" quotePrefix="0" xfId="209">
      <alignment horizontal="center" vertical="center"/>
    </xf>
    <xf numFmtId="169" fontId="42" fillId="18" borderId="8" applyAlignment="1" pivotButton="0" quotePrefix="0" xfId="211">
      <alignment horizontal="center" vertical="center"/>
    </xf>
    <xf numFmtId="0" fontId="36" fillId="14" borderId="8" applyAlignment="1" pivotButton="0" quotePrefix="0" xfId="0">
      <alignment horizontal="right"/>
    </xf>
    <xf numFmtId="164" fontId="36" fillId="14" borderId="8" pivotButton="0" quotePrefix="0" xfId="0"/>
    <xf numFmtId="164" fontId="36" fillId="14" borderId="8" applyAlignment="1" pivotButton="0" quotePrefix="0" xfId="0">
      <alignment horizontal="left" vertical="center"/>
    </xf>
    <xf numFmtId="0" fontId="36" fillId="18" borderId="8" applyAlignment="1" pivotButton="0" quotePrefix="0" xfId="0">
      <alignment horizontal="center" vertical="center"/>
    </xf>
    <xf numFmtId="4" fontId="36" fillId="18" borderId="8" applyAlignment="1" pivotButton="0" quotePrefix="0" xfId="0">
      <alignment horizontal="right" vertical="center"/>
    </xf>
    <xf numFmtId="0" fontId="36" fillId="18" borderId="8" applyAlignment="1" pivotButton="0" quotePrefix="0" xfId="0">
      <alignment horizontal="left" vertical="center"/>
    </xf>
    <xf numFmtId="0" fontId="38" fillId="18" borderId="8" pivotButton="0" quotePrefix="0" xfId="0"/>
    <xf numFmtId="0" fontId="0" fillId="0" borderId="0" applyAlignment="1" pivotButton="0" quotePrefix="0" xfId="0">
      <alignment horizontal="left" wrapText="1"/>
    </xf>
    <xf numFmtId="14" fontId="0" fillId="17" borderId="0" applyAlignment="1" pivotButton="0" quotePrefix="0" xfId="0">
      <alignment horizontal="left"/>
    </xf>
    <xf numFmtId="14" fontId="0" fillId="8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36" fillId="8" borderId="3" applyAlignment="1" pivotButton="0" quotePrefix="0" xfId="0">
      <alignment horizontal="center"/>
    </xf>
    <xf numFmtId="2" fontId="36" fillId="8" borderId="8" pivotButton="0" quotePrefix="0" xfId="0"/>
    <xf numFmtId="0" fontId="62" fillId="12" borderId="0" applyAlignment="1" pivotButton="0" quotePrefix="0" xfId="0">
      <alignment horizontal="left"/>
    </xf>
    <xf numFmtId="0" fontId="62" fillId="12" borderId="24" applyAlignment="1" pivotButton="0" quotePrefix="0" xfId="0">
      <alignment horizontal="left"/>
    </xf>
    <xf numFmtId="0" fontId="62" fillId="12" borderId="6" applyAlignment="1" pivotButton="0" quotePrefix="0" xfId="0">
      <alignment horizontal="left" vertical="center"/>
    </xf>
    <xf numFmtId="0" fontId="62" fillId="0" borderId="0" applyAlignment="1" pivotButton="0" quotePrefix="0" xfId="0">
      <alignment horizontal="left"/>
    </xf>
    <xf numFmtId="0" fontId="62" fillId="11" borderId="4" applyAlignment="1" pivotButton="0" quotePrefix="0" xfId="0">
      <alignment horizontal="left" vertical="center"/>
    </xf>
    <xf numFmtId="0" fontId="62" fillId="16" borderId="0" applyAlignment="1" pivotButton="0" quotePrefix="0" xfId="0">
      <alignment horizontal="left"/>
    </xf>
    <xf numFmtId="0" fontId="62" fillId="18" borderId="0" applyAlignment="1" pivotButton="0" quotePrefix="0" xfId="0">
      <alignment horizontal="left"/>
    </xf>
    <xf numFmtId="0" fontId="62" fillId="14" borderId="0" applyAlignment="1" pivotButton="0" quotePrefix="0" xfId="0">
      <alignment horizontal="left"/>
    </xf>
    <xf numFmtId="0" fontId="62" fillId="17" borderId="0" applyAlignment="1" pivotButton="0" quotePrefix="0" xfId="0">
      <alignment horizontal="left"/>
    </xf>
    <xf numFmtId="0" fontId="62" fillId="8" borderId="0" applyAlignment="1" pivotButton="0" quotePrefix="0" xfId="0">
      <alignment horizontal="left"/>
    </xf>
    <xf numFmtId="0" fontId="62" fillId="12" borderId="4" applyAlignment="1" pivotButton="0" quotePrefix="0" xfId="0">
      <alignment horizontal="left"/>
    </xf>
    <xf numFmtId="4" fontId="36" fillId="18" borderId="8" applyAlignment="1" pivotButton="0" quotePrefix="0" xfId="0">
      <alignment horizontal="right"/>
    </xf>
    <xf numFmtId="164" fontId="37" fillId="17" borderId="8" pivotButton="0" quotePrefix="0" xfId="0"/>
    <xf numFmtId="4" fontId="37" fillId="17" borderId="8" applyAlignment="1" pivotButton="0" quotePrefix="0" xfId="0">
      <alignment horizontal="right"/>
    </xf>
    <xf numFmtId="0" fontId="37" fillId="0" borderId="8" applyAlignment="1" pivotButton="0" quotePrefix="0" xfId="0">
      <alignment horizontal="center"/>
    </xf>
    <xf numFmtId="4" fontId="37" fillId="0" borderId="8" applyAlignment="1" pivotButton="0" quotePrefix="0" xfId="0">
      <alignment horizontal="right"/>
    </xf>
    <xf numFmtId="0" fontId="37" fillId="0" borderId="8" pivotButton="0" quotePrefix="0" xfId="0"/>
    <xf numFmtId="4" fontId="37" fillId="0" borderId="8" pivotButton="0" quotePrefix="0" xfId="0"/>
    <xf numFmtId="0" fontId="37" fillId="0" borderId="33" pivotButton="0" quotePrefix="0" xfId="0"/>
    <xf numFmtId="0" fontId="37" fillId="18" borderId="8" applyAlignment="1" pivotButton="0" quotePrefix="0" xfId="0">
      <alignment horizontal="center"/>
    </xf>
    <xf numFmtId="4" fontId="37" fillId="18" borderId="8" applyAlignment="1" pivotButton="0" quotePrefix="0" xfId="0">
      <alignment horizontal="right"/>
    </xf>
    <xf numFmtId="0" fontId="37" fillId="18" borderId="8" pivotButton="0" quotePrefix="0" xfId="0"/>
    <xf numFmtId="4" fontId="37" fillId="18" borderId="8" pivotButton="0" quotePrefix="0" xfId="0"/>
    <xf numFmtId="0" fontId="37" fillId="18" borderId="33" pivotButton="0" quotePrefix="0" xfId="0"/>
    <xf numFmtId="0" fontId="37" fillId="17" borderId="8" applyAlignment="1" pivotButton="0" quotePrefix="0" xfId="0">
      <alignment horizontal="center" wrapText="1"/>
    </xf>
    <xf numFmtId="0" fontId="37" fillId="18" borderId="8" applyAlignment="1" pivotButton="0" quotePrefix="0" xfId="0">
      <alignment horizontal="center" wrapText="1"/>
    </xf>
    <xf numFmtId="164" fontId="37" fillId="18" borderId="8" pivotButton="0" quotePrefix="0" xfId="0"/>
    <xf numFmtId="0" fontId="41" fillId="17" borderId="22" applyAlignment="1" pivotButton="0" quotePrefix="0" xfId="211">
      <alignment horizontal="center" vertical="center"/>
    </xf>
    <xf numFmtId="0" fontId="41" fillId="17" borderId="0" applyAlignment="1" pivotButton="0" quotePrefix="0" xfId="211">
      <alignment horizontal="center" vertical="center"/>
    </xf>
    <xf numFmtId="166" fontId="41" fillId="17" borderId="8" applyAlignment="1" pivotButton="0" quotePrefix="0" xfId="211">
      <alignment horizontal="center" vertical="center"/>
    </xf>
    <xf numFmtId="0" fontId="41" fillId="17" borderId="8" applyAlignment="1" pivotButton="0" quotePrefix="0" xfId="211">
      <alignment horizontal="center" vertical="center"/>
    </xf>
    <xf numFmtId="164" fontId="48" fillId="17" borderId="8" applyAlignment="1" pivotButton="0" quotePrefix="0" xfId="209">
      <alignment horizontal="left" vertical="center" wrapText="1"/>
    </xf>
    <xf numFmtId="167" fontId="41" fillId="17" borderId="8" applyAlignment="1" pivotButton="0" quotePrefix="0" xfId="211">
      <alignment horizontal="center" vertical="center"/>
    </xf>
    <xf numFmtId="43" fontId="48" fillId="17" borderId="8" applyAlignment="1" pivotButton="0" quotePrefix="0" xfId="211">
      <alignment horizontal="center" vertical="center"/>
    </xf>
    <xf numFmtId="0" fontId="42" fillId="17" borderId="8" applyAlignment="1" pivotButton="0" quotePrefix="0" xfId="209">
      <alignment horizontal="center" vertical="center"/>
    </xf>
    <xf numFmtId="169" fontId="42" fillId="17" borderId="8" applyAlignment="1" pivotButton="0" quotePrefix="0" xfId="211">
      <alignment horizontal="center" vertical="center"/>
    </xf>
    <xf numFmtId="43" fontId="48" fillId="17" borderId="17" applyAlignment="1" pivotButton="0" quotePrefix="0" xfId="211">
      <alignment horizontal="center" vertical="center"/>
    </xf>
    <xf numFmtId="2" fontId="41" fillId="17" borderId="0" applyAlignment="1" pivotButton="0" quotePrefix="0" xfId="209">
      <alignment horizontal="center" vertical="center"/>
    </xf>
    <xf numFmtId="39" fontId="43" fillId="17" borderId="33" applyAlignment="1" pivotButton="0" quotePrefix="0" xfId="209">
      <alignment horizontal="right" vertical="center"/>
    </xf>
    <xf numFmtId="164" fontId="41" fillId="17" borderId="0" applyAlignment="1" pivotButton="0" quotePrefix="0" xfId="209">
      <alignment horizontal="right" vertical="center"/>
    </xf>
    <xf numFmtId="164" fontId="48" fillId="17" borderId="0" applyAlignment="1" pivotButton="0" quotePrefix="0" xfId="209">
      <alignment horizontal="right" vertical="center"/>
    </xf>
    <xf numFmtId="164" fontId="48" fillId="17" borderId="0" applyAlignment="1" pivotButton="0" quotePrefix="0" xfId="209">
      <alignment horizontal="center" vertical="center"/>
    </xf>
    <xf numFmtId="0" fontId="36" fillId="17" borderId="0" applyAlignment="1" pivotButton="0" quotePrefix="0" xfId="0">
      <alignment horizontal="center" vertical="center"/>
    </xf>
    <xf numFmtId="164" fontId="41" fillId="17" borderId="0" applyAlignment="1" pivotButton="0" quotePrefix="0" xfId="209">
      <alignment horizontal="left" vertical="center"/>
    </xf>
    <xf numFmtId="0" fontId="39" fillId="18" borderId="8" applyAlignment="1" pivotButton="0" quotePrefix="0" xfId="0">
      <alignment horizontal="center"/>
    </xf>
    <xf numFmtId="4" fontId="39" fillId="18" borderId="8" pivotButton="0" quotePrefix="0" xfId="0"/>
    <xf numFmtId="2" fontId="37" fillId="18" borderId="8" pivotButton="0" quotePrefix="0" xfId="0"/>
    <xf numFmtId="4" fontId="37" fillId="18" borderId="23" pivotButton="0" quotePrefix="0" xfId="0"/>
    <xf numFmtId="0" fontId="39" fillId="18" borderId="0" applyAlignment="1" pivotButton="0" quotePrefix="0" xfId="0">
      <alignment horizontal="left"/>
    </xf>
    <xf numFmtId="43" fontId="48" fillId="18" borderId="8" applyAlignment="1" pivotButton="0" quotePrefix="0" xfId="211">
      <alignment horizontal="center" vertical="center"/>
    </xf>
    <xf numFmtId="167" fontId="48" fillId="8" borderId="8" applyAlignment="1" pivotButton="0" quotePrefix="0" xfId="211">
      <alignment horizontal="center" vertical="center"/>
    </xf>
    <xf numFmtId="164" fontId="36" fillId="14" borderId="23" pivotButton="0" quotePrefix="0" xfId="0"/>
    <xf numFmtId="43" fontId="46" fillId="15" borderId="69" applyAlignment="1" pivotButton="0" quotePrefix="0" xfId="211">
      <alignment horizontal="center" vertical="center"/>
    </xf>
    <xf numFmtId="39" fontId="63" fillId="7" borderId="69" applyAlignment="1" pivotButton="0" quotePrefix="0" xfId="209">
      <alignment horizontal="center" vertical="center"/>
    </xf>
    <xf numFmtId="39" fontId="63" fillId="8" borderId="69" applyAlignment="1" pivotButton="0" quotePrefix="0" xfId="209">
      <alignment horizontal="center" vertical="center"/>
    </xf>
    <xf numFmtId="39" fontId="63" fillId="16" borderId="69" applyAlignment="1" pivotButton="0" quotePrefix="0" xfId="209">
      <alignment horizontal="center" vertical="center"/>
    </xf>
    <xf numFmtId="39" fontId="63" fillId="14" borderId="69" applyAlignment="1" pivotButton="0" quotePrefix="0" xfId="209">
      <alignment horizontal="center" vertical="center"/>
    </xf>
    <xf numFmtId="39" fontId="63" fillId="18" borderId="69" applyAlignment="1" pivotButton="0" quotePrefix="0" xfId="209">
      <alignment horizontal="center" vertical="center"/>
    </xf>
    <xf numFmtId="43" fontId="46" fillId="13" borderId="69" applyAlignment="1" pivotButton="0" quotePrefix="0" xfId="211">
      <alignment horizontal="center" vertical="center"/>
    </xf>
    <xf numFmtId="39" fontId="63" fillId="17" borderId="69" applyAlignment="1" pivotButton="0" quotePrefix="0" xfId="209">
      <alignment horizontal="center" vertical="center"/>
    </xf>
    <xf numFmtId="39" fontId="46" fillId="10" borderId="69" applyAlignment="1" pivotButton="0" quotePrefix="0" xfId="211">
      <alignment horizontal="center" vertical="center"/>
    </xf>
    <xf numFmtId="39" fontId="64" fillId="0" borderId="69" applyAlignment="1" pivotButton="0" quotePrefix="0" xfId="209">
      <alignment horizontal="center" vertical="center"/>
    </xf>
    <xf numFmtId="39" fontId="63" fillId="0" borderId="69" applyAlignment="1" pivotButton="0" quotePrefix="0" xfId="209">
      <alignment horizontal="center" vertical="center"/>
    </xf>
    <xf numFmtId="0" fontId="38" fillId="0" borderId="69" applyAlignment="1" pivotButton="0" quotePrefix="0" xfId="0">
      <alignment horizontal="center" vertical="center"/>
    </xf>
    <xf numFmtId="0" fontId="41" fillId="14" borderId="8" applyAlignment="1" pivotButton="0" quotePrefix="0" xfId="211">
      <alignment horizontal="center" vertical="center"/>
    </xf>
    <xf numFmtId="167" fontId="41" fillId="14" borderId="8" applyAlignment="1" pivotButton="0" quotePrefix="0" xfId="211">
      <alignment horizontal="center" vertical="center"/>
    </xf>
    <xf numFmtId="0" fontId="42" fillId="14" borderId="8" applyAlignment="1" pivotButton="0" quotePrefix="0" xfId="209">
      <alignment horizontal="center" vertical="center"/>
    </xf>
    <xf numFmtId="169" fontId="42" fillId="14" borderId="8" applyAlignment="1" pivotButton="0" quotePrefix="0" xfId="211">
      <alignment horizontal="center" vertical="center"/>
    </xf>
    <xf numFmtId="0" fontId="48" fillId="18" borderId="8" applyAlignment="1" pivotButton="0" quotePrefix="0" xfId="211">
      <alignment horizontal="center" vertical="center"/>
    </xf>
    <xf numFmtId="167" fontId="48" fillId="18" borderId="8" applyAlignment="1" pivotButton="0" quotePrefix="0" xfId="211">
      <alignment horizontal="center" vertical="center"/>
    </xf>
    <xf numFmtId="0" fontId="49" fillId="18" borderId="8" applyAlignment="1" pivotButton="0" quotePrefix="0" xfId="209">
      <alignment horizontal="center" vertical="center"/>
    </xf>
    <xf numFmtId="169" fontId="49" fillId="18" borderId="8" applyAlignment="1" pivotButton="0" quotePrefix="0" xfId="211">
      <alignment horizontal="center" vertical="center"/>
    </xf>
    <xf numFmtId="43" fontId="48" fillId="18" borderId="8" applyAlignment="1" pivotButton="0" quotePrefix="0" xfId="216">
      <alignment horizontal="center" vertical="center"/>
    </xf>
    <xf numFmtId="0" fontId="48" fillId="7" borderId="8" applyAlignment="1" pivotButton="0" quotePrefix="0" xfId="211">
      <alignment horizontal="center" vertical="center" wrapText="1"/>
    </xf>
    <xf numFmtId="0" fontId="36" fillId="8" borderId="8" applyAlignment="1" pivotButton="0" quotePrefix="0" xfId="0">
      <alignment horizontal="right"/>
    </xf>
    <xf numFmtId="164" fontId="36" fillId="8" borderId="8" pivotButton="0" quotePrefix="0" xfId="0"/>
    <xf numFmtId="0" fontId="36" fillId="8" borderId="8" applyAlignment="1" pivotButton="0" quotePrefix="0" xfId="0">
      <alignment horizontal="center" vertical="center"/>
    </xf>
    <xf numFmtId="4" fontId="36" fillId="8" borderId="8" applyAlignment="1" pivotButton="0" quotePrefix="0" xfId="0">
      <alignment horizontal="right" vertical="center"/>
    </xf>
    <xf numFmtId="164" fontId="36" fillId="8" borderId="8" applyAlignment="1" pivotButton="0" quotePrefix="0" xfId="0">
      <alignment horizontal="left" vertical="center"/>
    </xf>
    <xf numFmtId="164" fontId="38" fillId="14" borderId="23" applyAlignment="1" pivotButton="0" quotePrefix="0" xfId="0">
      <alignment horizontal="center"/>
    </xf>
    <xf numFmtId="4" fontId="36" fillId="8" borderId="8" applyAlignment="1" pivotButton="0" quotePrefix="0" xfId="0">
      <alignment horizontal="center" vertical="center"/>
    </xf>
    <xf numFmtId="0" fontId="36" fillId="8" borderId="8" applyAlignment="1" pivotButton="0" quotePrefix="0" xfId="0">
      <alignment horizontal="left" vertical="center"/>
    </xf>
    <xf numFmtId="4" fontId="48" fillId="18" borderId="0" applyAlignment="1" pivotButton="0" quotePrefix="0" xfId="209">
      <alignment horizontal="left" vertical="center"/>
    </xf>
    <xf numFmtId="164" fontId="36" fillId="17" borderId="23" pivotButton="0" quotePrefix="0" xfId="0"/>
    <xf numFmtId="0" fontId="60" fillId="17" borderId="0" pivotButton="0" quotePrefix="0" xfId="0"/>
    <xf numFmtId="0" fontId="65" fillId="17" borderId="0" pivotButton="0" quotePrefix="0" xfId="0"/>
    <xf numFmtId="0" fontId="36" fillId="18" borderId="3" applyAlignment="1" pivotButton="0" quotePrefix="0" xfId="0">
      <alignment horizontal="center"/>
    </xf>
    <xf numFmtId="39" fontId="43" fillId="8" borderId="23" applyAlignment="1" pivotButton="0" quotePrefix="0" xfId="209">
      <alignment horizontal="right" vertical="center"/>
    </xf>
    <xf numFmtId="43" fontId="48" fillId="8" borderId="8" applyAlignment="1" pivotButton="0" quotePrefix="0" xfId="216">
      <alignment horizontal="center" vertical="center"/>
    </xf>
    <xf numFmtId="164" fontId="36" fillId="18" borderId="8" pivotButton="0" quotePrefix="0" xfId="0"/>
    <xf numFmtId="39" fontId="63" fillId="18" borderId="45" applyAlignment="1" pivotButton="0" quotePrefix="0" xfId="209">
      <alignment horizontal="center" vertical="center"/>
    </xf>
    <xf numFmtId="0" fontId="37" fillId="18" borderId="3" applyAlignment="1" pivotButton="0" quotePrefix="0" xfId="0">
      <alignment horizontal="center"/>
    </xf>
    <xf numFmtId="0" fontId="37" fillId="18" borderId="8" applyAlignment="1" pivotButton="0" quotePrefix="0" xfId="0">
      <alignment horizontal="right"/>
    </xf>
    <xf numFmtId="164" fontId="38" fillId="18" borderId="23" applyAlignment="1" pivotButton="0" quotePrefix="0" xfId="0">
      <alignment horizontal="center"/>
    </xf>
    <xf numFmtId="164" fontId="36" fillId="18" borderId="8" applyAlignment="1" pivotButton="0" quotePrefix="0" xfId="0">
      <alignment horizontal="left" vertical="center"/>
    </xf>
    <xf numFmtId="1" fontId="37" fillId="18" borderId="8" pivotButton="0" quotePrefix="0" xfId="0"/>
    <xf numFmtId="0" fontId="0" fillId="18" borderId="0" applyAlignment="1" pivotButton="0" quotePrefix="0" xfId="0">
      <alignment horizontal="left"/>
    </xf>
    <xf numFmtId="0" fontId="0" fillId="18" borderId="0" pivotButton="0" quotePrefix="0" xfId="0"/>
    <xf numFmtId="0" fontId="0" fillId="18" borderId="0" applyAlignment="1" pivotButton="0" quotePrefix="0" xfId="0">
      <alignment horizontal="right"/>
    </xf>
    <xf numFmtId="0" fontId="66" fillId="18" borderId="0" applyAlignment="1" pivotButton="0" quotePrefix="0" xfId="0">
      <alignment horizontal="left"/>
    </xf>
    <xf numFmtId="0" fontId="39" fillId="12" borderId="8" applyAlignment="1" pivotButton="0" quotePrefix="0" xfId="0">
      <alignment horizontal="center" vertical="center"/>
    </xf>
    <xf numFmtId="4" fontId="37" fillId="11" borderId="18" pivotButton="0" quotePrefix="0" xfId="0"/>
    <xf numFmtId="0" fontId="39" fillId="0" borderId="8" pivotButton="0" quotePrefix="0" xfId="0"/>
    <xf numFmtId="0" fontId="39" fillId="16" borderId="8" pivotButton="0" quotePrefix="0" xfId="0"/>
    <xf numFmtId="0" fontId="39" fillId="18" borderId="8" pivotButton="0" quotePrefix="0" xfId="0"/>
    <xf numFmtId="4" fontId="39" fillId="14" borderId="8" pivotButton="0" quotePrefix="0" xfId="0"/>
    <xf numFmtId="4" fontId="39" fillId="8" borderId="8" pivotButton="0" quotePrefix="0" xfId="0"/>
    <xf numFmtId="0" fontId="37" fillId="8" borderId="8" pivotButton="0" quotePrefix="0" xfId="0"/>
    <xf numFmtId="0" fontId="37" fillId="12" borderId="8" pivotButton="0" quotePrefix="0" xfId="0"/>
    <xf numFmtId="39" fontId="63" fillId="8" borderId="45" applyAlignment="1" pivotButton="0" quotePrefix="0" xfId="209">
      <alignment horizontal="center" vertical="center"/>
    </xf>
    <xf numFmtId="39" fontId="63" fillId="14" borderId="45" applyAlignment="1" pivotButton="0" quotePrefix="0" xfId="209">
      <alignment horizontal="center" vertical="center"/>
    </xf>
    <xf numFmtId="1" fontId="37" fillId="14" borderId="8" pivotButton="0" quotePrefix="0" xfId="0"/>
    <xf numFmtId="1" fontId="37" fillId="8" borderId="8" pivotButton="0" quotePrefix="0" xfId="0"/>
    <xf numFmtId="4" fontId="37" fillId="8" borderId="8" pivotButton="0" quotePrefix="0" xfId="0"/>
    <xf numFmtId="0" fontId="39" fillId="18" borderId="9" applyAlignment="1" pivotButton="0" quotePrefix="0" xfId="0">
      <alignment horizontal="center"/>
    </xf>
    <xf numFmtId="0" fontId="39" fillId="14" borderId="9" applyAlignment="1" pivotButton="0" quotePrefix="0" xfId="0">
      <alignment horizontal="center"/>
    </xf>
    <xf numFmtId="164" fontId="36" fillId="17" borderId="8" applyAlignment="1" pivotButton="0" quotePrefix="0" xfId="0">
      <alignment horizontal="left" vertical="center"/>
    </xf>
    <xf numFmtId="43" fontId="48" fillId="17" borderId="8" applyAlignment="1" pivotButton="0" quotePrefix="0" xfId="211">
      <alignment horizontal="center" vertical="center"/>
    </xf>
    <xf numFmtId="164" fontId="38" fillId="8" borderId="23" applyAlignment="1" pivotButton="0" quotePrefix="0" xfId="0">
      <alignment horizontal="center"/>
    </xf>
    <xf numFmtId="164" fontId="36" fillId="8" borderId="8" applyAlignment="1" pivotButton="0" quotePrefix="0" xfId="0">
      <alignment horizontal="center"/>
    </xf>
    <xf numFmtId="0" fontId="38" fillId="0" borderId="32" pivotButton="0" quotePrefix="0" xfId="0"/>
    <xf numFmtId="4" fontId="39" fillId="11" borderId="18" applyAlignment="1" pivotButton="0" quotePrefix="0" xfId="0">
      <alignment vertical="center"/>
    </xf>
    <xf numFmtId="0" fontId="37" fillId="8" borderId="8" applyAlignment="1" pivotButton="0" quotePrefix="0" xfId="0">
      <alignment horizontal="center"/>
    </xf>
    <xf numFmtId="4" fontId="37" fillId="8" borderId="8" applyAlignment="1" pivotButton="0" quotePrefix="0" xfId="0">
      <alignment horizontal="right"/>
    </xf>
    <xf numFmtId="0" fontId="37" fillId="8" borderId="33" pivotButton="0" quotePrefix="0" xfId="0"/>
    <xf numFmtId="0" fontId="37" fillId="8" borderId="0" pivotButton="0" quotePrefix="0" xfId="0"/>
    <xf numFmtId="4" fontId="36" fillId="17" borderId="8" applyAlignment="1" pivotButton="0" quotePrefix="0" xfId="0">
      <alignment horizontal="right"/>
    </xf>
    <xf numFmtId="166" fontId="41" fillId="17" borderId="8" applyAlignment="1" pivotButton="0" quotePrefix="0" xfId="216">
      <alignment horizontal="center" vertical="center"/>
    </xf>
    <xf numFmtId="0" fontId="48" fillId="17" borderId="8" applyAlignment="1" pivotButton="0" quotePrefix="0" xfId="216">
      <alignment horizontal="center" vertical="center"/>
    </xf>
    <xf numFmtId="164" fontId="48" fillId="17" borderId="8" applyAlignment="1" pivotButton="0" quotePrefix="0" xfId="217">
      <alignment horizontal="left" vertical="center" wrapText="1"/>
    </xf>
    <xf numFmtId="167" fontId="48" fillId="17" borderId="8" applyAlignment="1" pivotButton="0" quotePrefix="0" xfId="216">
      <alignment horizontal="center" vertical="center"/>
    </xf>
    <xf numFmtId="0" fontId="49" fillId="17" borderId="8" applyAlignment="1" pivotButton="0" quotePrefix="0" xfId="209">
      <alignment horizontal="center" vertical="center"/>
    </xf>
    <xf numFmtId="169" fontId="49" fillId="17" borderId="8" applyAlignment="1" pivotButton="0" quotePrefix="0" xfId="211">
      <alignment horizontal="center" vertical="center"/>
    </xf>
    <xf numFmtId="43" fontId="48" fillId="17" borderId="8" applyAlignment="1" pivotButton="0" quotePrefix="0" xfId="216">
      <alignment horizontal="center" vertical="center"/>
    </xf>
    <xf numFmtId="171" fontId="48" fillId="17" borderId="0" applyAlignment="1" pivotButton="0" quotePrefix="0" xfId="216">
      <alignment horizontal="right" vertical="center"/>
    </xf>
    <xf numFmtId="171" fontId="48" fillId="17" borderId="0" applyAlignment="1" pivotButton="0" quotePrefix="0" xfId="216">
      <alignment horizontal="center" vertical="center"/>
    </xf>
    <xf numFmtId="166" fontId="49" fillId="17" borderId="0" applyAlignment="1" pivotButton="0" quotePrefix="0" xfId="216">
      <alignment horizontal="center" vertical="center" wrapText="1"/>
    </xf>
    <xf numFmtId="166" fontId="48" fillId="17" borderId="0" applyAlignment="1" pivotButton="0" quotePrefix="0" xfId="216">
      <alignment horizontal="center" vertical="center"/>
    </xf>
    <xf numFmtId="168" fontId="48" fillId="17" borderId="0" applyAlignment="1" pivotButton="0" quotePrefix="0" xfId="216">
      <alignment horizontal="center" vertical="center"/>
    </xf>
    <xf numFmtId="172" fontId="48" fillId="17" borderId="0" applyAlignment="1" pivotButton="0" quotePrefix="0" xfId="216">
      <alignment horizontal="center" vertical="center"/>
    </xf>
    <xf numFmtId="172" fontId="49" fillId="17" borderId="0" applyAlignment="1" pivotButton="0" quotePrefix="0" xfId="216">
      <alignment horizontal="center" vertical="center"/>
    </xf>
    <xf numFmtId="2" fontId="48" fillId="17" borderId="0" applyAlignment="1" pivotButton="0" quotePrefix="0" xfId="216">
      <alignment horizontal="center" vertical="center"/>
    </xf>
    <xf numFmtId="37" fontId="49" fillId="17" borderId="0" applyAlignment="1" pivotButton="0" quotePrefix="0" xfId="216">
      <alignment horizontal="center" vertical="center"/>
    </xf>
    <xf numFmtId="38" fontId="49" fillId="17" borderId="0" applyAlignment="1" pivotButton="0" quotePrefix="0" xfId="216">
      <alignment horizontal="center" vertical="center"/>
    </xf>
    <xf numFmtId="2" fontId="48" fillId="17" borderId="0" applyAlignment="1" pivotButton="0" quotePrefix="0" xfId="217">
      <alignment horizontal="center" vertical="center"/>
    </xf>
    <xf numFmtId="38" fontId="42" fillId="17" borderId="0" applyAlignment="1" pivotButton="0" quotePrefix="0" xfId="216">
      <alignment horizontal="center" vertical="center"/>
    </xf>
    <xf numFmtId="164" fontId="48" fillId="17" borderId="0" applyAlignment="1" pivotButton="0" quotePrefix="0" xfId="217">
      <alignment horizontal="center" vertical="center"/>
    </xf>
    <xf numFmtId="38" fontId="48" fillId="17" borderId="0" applyAlignment="1" pivotButton="0" quotePrefix="0" xfId="217">
      <alignment horizontal="center" vertical="center"/>
    </xf>
    <xf numFmtId="37" fontId="48" fillId="17" borderId="0" applyAlignment="1" pivotButton="0" quotePrefix="0" xfId="216">
      <alignment horizontal="center" vertical="center"/>
    </xf>
    <xf numFmtId="38" fontId="41" fillId="17" borderId="0" applyAlignment="1" pivotButton="0" quotePrefix="0" xfId="216">
      <alignment horizontal="center" vertical="center"/>
    </xf>
    <xf numFmtId="37" fontId="41" fillId="17" borderId="0" applyAlignment="1" pivotButton="0" quotePrefix="0" xfId="217">
      <alignment horizontal="center" vertical="center"/>
    </xf>
    <xf numFmtId="2" fontId="49" fillId="17" borderId="0" applyAlignment="1" pivotButton="0" quotePrefix="0" xfId="217">
      <alignment horizontal="center" vertical="center"/>
    </xf>
    <xf numFmtId="37" fontId="49" fillId="17" borderId="0" applyAlignment="1" pivotButton="0" quotePrefix="0" xfId="217">
      <alignment horizontal="center" vertical="center"/>
    </xf>
    <xf numFmtId="2" fontId="50" fillId="17" borderId="0" applyAlignment="1" pivotButton="0" quotePrefix="0" xfId="216">
      <alignment horizontal="center" vertical="center"/>
    </xf>
    <xf numFmtId="2" fontId="51" fillId="17" borderId="0" applyAlignment="1" pivotButton="0" quotePrefix="0" xfId="217">
      <alignment horizontal="center" vertical="center"/>
    </xf>
    <xf numFmtId="39" fontId="49" fillId="17" borderId="0" applyAlignment="1" pivotButton="0" quotePrefix="0" xfId="216">
      <alignment horizontal="center" vertical="center"/>
    </xf>
    <xf numFmtId="43" fontId="48" fillId="17" borderId="0" applyAlignment="1" pivotButton="0" quotePrefix="0" xfId="216">
      <alignment horizontal="center" vertical="center"/>
    </xf>
    <xf numFmtId="166" fontId="42" fillId="17" borderId="0" applyAlignment="1" pivotButton="0" quotePrefix="0" xfId="216">
      <alignment horizontal="center" vertical="center"/>
    </xf>
    <xf numFmtId="10" fontId="48" fillId="17" borderId="0" applyAlignment="1" pivotButton="0" quotePrefix="0" xfId="212">
      <alignment horizontal="center" vertical="center"/>
    </xf>
    <xf numFmtId="166" fontId="49" fillId="17" borderId="0" applyAlignment="1" pivotButton="0" quotePrefix="0" xfId="216">
      <alignment horizontal="center" vertical="center"/>
    </xf>
    <xf numFmtId="166" fontId="48" fillId="17" borderId="0" applyAlignment="1" pivotButton="0" quotePrefix="0" xfId="216">
      <alignment horizontal="center" vertical="center" wrapText="1"/>
    </xf>
    <xf numFmtId="15" fontId="48" fillId="17" borderId="0" applyAlignment="1" pivotButton="0" quotePrefix="0" xfId="217">
      <alignment horizontal="center" vertical="center"/>
    </xf>
    <xf numFmtId="164" fontId="49" fillId="17" borderId="0" applyAlignment="1" pivotButton="0" quotePrefix="0" xfId="217">
      <alignment horizontal="center" vertical="center"/>
    </xf>
    <xf numFmtId="0" fontId="41" fillId="17" borderId="13" applyAlignment="1" pivotButton="0" quotePrefix="0" xfId="211">
      <alignment horizontal="center" vertical="center"/>
    </xf>
    <xf numFmtId="0" fontId="41" fillId="17" borderId="62" applyAlignment="1" pivotButton="0" quotePrefix="0" xfId="211">
      <alignment horizontal="center" vertical="center"/>
    </xf>
    <xf numFmtId="166" fontId="41" fillId="17" borderId="14" applyAlignment="1" pivotButton="0" quotePrefix="0" xfId="211">
      <alignment horizontal="center" vertical="center"/>
    </xf>
    <xf numFmtId="0" fontId="48" fillId="17" borderId="14" applyAlignment="1" pivotButton="0" quotePrefix="0" xfId="211">
      <alignment horizontal="center" vertical="center"/>
    </xf>
    <xf numFmtId="164" fontId="48" fillId="17" borderId="14" applyAlignment="1" pivotButton="0" quotePrefix="0" xfId="209">
      <alignment horizontal="left" vertical="center" wrapText="1"/>
    </xf>
    <xf numFmtId="167" fontId="48" fillId="17" borderId="14" applyAlignment="1" pivotButton="0" quotePrefix="0" xfId="211">
      <alignment horizontal="center" vertical="center"/>
    </xf>
    <xf numFmtId="0" fontId="48" fillId="17" borderId="14" applyAlignment="1" pivotButton="0" quotePrefix="1" xfId="211">
      <alignment horizontal="center" vertical="center"/>
    </xf>
    <xf numFmtId="43" fontId="48" fillId="17" borderId="14" applyAlignment="1" pivotButton="0" quotePrefix="0" xfId="211">
      <alignment horizontal="center" vertical="center"/>
    </xf>
    <xf numFmtId="0" fontId="49" fillId="17" borderId="14" applyAlignment="1" pivotButton="0" quotePrefix="0" xfId="209">
      <alignment horizontal="center" vertical="center"/>
    </xf>
    <xf numFmtId="169" fontId="49" fillId="17" borderId="14" applyAlignment="1" pivotButton="0" quotePrefix="0" xfId="211">
      <alignment horizontal="center" vertical="center"/>
    </xf>
    <xf numFmtId="164" fontId="41" fillId="17" borderId="0" applyAlignment="1" pivotButton="0" quotePrefix="0" xfId="209">
      <alignment horizontal="center" vertical="center"/>
    </xf>
    <xf numFmtId="166" fontId="49" fillId="17" borderId="3" applyAlignment="1" pivotButton="0" quotePrefix="0" xfId="216">
      <alignment horizontal="center" vertical="center" wrapText="1"/>
    </xf>
    <xf numFmtId="166" fontId="48" fillId="17" borderId="8" applyAlignment="1" pivotButton="0" quotePrefix="0" xfId="216">
      <alignment horizontal="center" vertical="center"/>
    </xf>
    <xf numFmtId="168" fontId="48" fillId="17" borderId="8" applyAlignment="1" pivotButton="0" quotePrefix="0" xfId="216">
      <alignment horizontal="center" vertical="center"/>
    </xf>
    <xf numFmtId="172" fontId="48" fillId="17" borderId="8" applyAlignment="1" pivotButton="0" quotePrefix="0" xfId="216">
      <alignment horizontal="center" vertical="center"/>
    </xf>
    <xf numFmtId="172" fontId="49" fillId="17" borderId="8" applyAlignment="1" pivotButton="0" quotePrefix="0" xfId="216">
      <alignment horizontal="center" vertical="center"/>
    </xf>
    <xf numFmtId="2" fontId="48" fillId="17" borderId="8" applyAlignment="1" pivotButton="0" quotePrefix="0" xfId="216">
      <alignment horizontal="center" vertical="center"/>
    </xf>
    <xf numFmtId="37" fontId="49" fillId="17" borderId="8" applyAlignment="1" pivotButton="0" quotePrefix="0" xfId="216">
      <alignment horizontal="center" vertical="center"/>
    </xf>
    <xf numFmtId="38" fontId="49" fillId="17" borderId="8" applyAlignment="1" pivotButton="0" quotePrefix="0" xfId="216">
      <alignment horizontal="center" vertical="center"/>
    </xf>
    <xf numFmtId="2" fontId="48" fillId="17" borderId="8" applyAlignment="1" pivotButton="0" quotePrefix="0" xfId="217">
      <alignment horizontal="center" vertical="center"/>
    </xf>
    <xf numFmtId="38" fontId="42" fillId="17" borderId="8" applyAlignment="1" pivotButton="0" quotePrefix="0" xfId="216">
      <alignment horizontal="center" vertical="center"/>
    </xf>
    <xf numFmtId="164" fontId="48" fillId="17" borderId="40" applyAlignment="1" pivotButton="0" quotePrefix="0" xfId="217">
      <alignment horizontal="center" vertical="center"/>
    </xf>
    <xf numFmtId="37" fontId="48" fillId="17" borderId="8" applyAlignment="1" pivotButton="0" quotePrefix="0" xfId="216">
      <alignment horizontal="center" vertical="center"/>
    </xf>
    <xf numFmtId="38" fontId="41" fillId="17" borderId="8" applyAlignment="1" pivotButton="0" quotePrefix="0" xfId="216">
      <alignment horizontal="center" vertical="center"/>
    </xf>
    <xf numFmtId="37" fontId="41" fillId="17" borderId="8" applyAlignment="1" pivotButton="0" quotePrefix="0" xfId="217">
      <alignment horizontal="center" vertical="center"/>
    </xf>
    <xf numFmtId="2" fontId="49" fillId="17" borderId="8" applyAlignment="1" pivotButton="0" quotePrefix="0" xfId="217">
      <alignment horizontal="center" vertical="center"/>
    </xf>
    <xf numFmtId="37" fontId="49" fillId="17" borderId="8" applyAlignment="1" pivotButton="0" quotePrefix="0" xfId="217">
      <alignment horizontal="center" vertical="center"/>
    </xf>
    <xf numFmtId="2" fontId="50" fillId="17" borderId="8" applyAlignment="1" pivotButton="0" quotePrefix="0" xfId="216">
      <alignment horizontal="center" vertical="center"/>
    </xf>
    <xf numFmtId="2" fontId="51" fillId="17" borderId="8" applyAlignment="1" pivotButton="0" quotePrefix="0" xfId="217">
      <alignment horizontal="center" vertical="center"/>
    </xf>
    <xf numFmtId="39" fontId="49" fillId="17" borderId="8" applyAlignment="1" pivotButton="0" quotePrefix="0" xfId="216">
      <alignment horizontal="center" vertical="center"/>
    </xf>
    <xf numFmtId="39" fontId="49" fillId="17" borderId="40" applyAlignment="1" pivotButton="0" quotePrefix="0" xfId="216">
      <alignment horizontal="center" vertical="center"/>
    </xf>
    <xf numFmtId="43" fontId="48" fillId="17" borderId="14" applyAlignment="1" pivotButton="0" quotePrefix="0" xfId="216">
      <alignment horizontal="center" vertical="center"/>
    </xf>
    <xf numFmtId="166" fontId="42" fillId="17" borderId="14" applyAlignment="1" pivotButton="0" quotePrefix="0" xfId="216">
      <alignment horizontal="center" vertical="center"/>
    </xf>
    <xf numFmtId="10" fontId="48" fillId="17" borderId="14" applyAlignment="1" pivotButton="0" quotePrefix="0" xfId="212">
      <alignment horizontal="center" vertical="center"/>
    </xf>
    <xf numFmtId="166" fontId="49" fillId="17" borderId="14" applyAlignment="1" pivotButton="0" quotePrefix="0" xfId="216">
      <alignment horizontal="center" vertical="center"/>
    </xf>
    <xf numFmtId="166" fontId="49" fillId="17" borderId="14" applyAlignment="1" pivotButton="0" quotePrefix="0" xfId="216">
      <alignment horizontal="center" vertical="center" wrapText="1"/>
    </xf>
    <xf numFmtId="166" fontId="48" fillId="17" borderId="14" applyAlignment="1" pivotButton="0" quotePrefix="0" xfId="216">
      <alignment horizontal="center" vertical="center" wrapText="1"/>
    </xf>
    <xf numFmtId="166" fontId="48" fillId="17" borderId="8" applyAlignment="1" pivotButton="0" quotePrefix="0" xfId="216">
      <alignment horizontal="center" vertical="center" wrapText="1"/>
    </xf>
    <xf numFmtId="15" fontId="48" fillId="17" borderId="22" applyAlignment="1" pivotButton="0" quotePrefix="0" xfId="217">
      <alignment horizontal="center" vertical="center"/>
    </xf>
    <xf numFmtId="15" fontId="48" fillId="17" borderId="8" applyAlignment="1" pivotButton="0" quotePrefix="0" xfId="217">
      <alignment horizontal="center" vertical="center"/>
    </xf>
    <xf numFmtId="164" fontId="49" fillId="17" borderId="33" applyAlignment="1" pivotButton="0" quotePrefix="0" xfId="217">
      <alignment horizontal="center" vertical="center"/>
    </xf>
    <xf numFmtId="0" fontId="48" fillId="17" borderId="8" applyAlignment="1" pivotButton="0" quotePrefix="0" xfId="211">
      <alignment horizontal="center" vertical="center"/>
    </xf>
    <xf numFmtId="167" fontId="48" fillId="17" borderId="8" applyAlignment="1" pivotButton="0" quotePrefix="0" xfId="211">
      <alignment horizontal="center" vertical="center"/>
    </xf>
    <xf numFmtId="43" fontId="39" fillId="17" borderId="8" pivotButton="0" quotePrefix="0" xfId="0"/>
    <xf numFmtId="39" fontId="63" fillId="17" borderId="45" applyAlignment="1" pivotButton="0" quotePrefix="0" xfId="209">
      <alignment horizontal="center" vertical="center"/>
    </xf>
    <xf numFmtId="39" fontId="43" fillId="17" borderId="23" applyAlignment="1" pivotButton="0" quotePrefix="0" xfId="209">
      <alignment horizontal="right" vertical="center"/>
    </xf>
    <xf numFmtId="4" fontId="39" fillId="0" borderId="8" pivotButton="0" quotePrefix="0" xfId="0"/>
    <xf numFmtId="0" fontId="40" fillId="12" borderId="24" applyAlignment="1" pivotButton="0" quotePrefix="0" xfId="0">
      <alignment horizontal="right"/>
    </xf>
    <xf numFmtId="0" fontId="40" fillId="12" borderId="0" applyAlignment="1" pivotButton="0" quotePrefix="0" xfId="0">
      <alignment horizontal="right"/>
    </xf>
    <xf numFmtId="0" fontId="40" fillId="12" borderId="6" applyAlignment="1" pivotButton="0" quotePrefix="0" xfId="0">
      <alignment horizontal="right" vertical="center"/>
    </xf>
    <xf numFmtId="0" fontId="38" fillId="0" borderId="0" applyAlignment="1" pivotButton="0" quotePrefix="0" xfId="0">
      <alignment horizontal="right"/>
    </xf>
    <xf numFmtId="0" fontId="37" fillId="11" borderId="4" applyAlignment="1" pivotButton="0" quotePrefix="0" xfId="0">
      <alignment horizontal="right" vertical="center"/>
    </xf>
    <xf numFmtId="0" fontId="36" fillId="0" borderId="0" applyAlignment="1" pivotButton="0" quotePrefix="0" xfId="0">
      <alignment horizontal="right"/>
    </xf>
    <xf numFmtId="0" fontId="36" fillId="16" borderId="0" applyAlignment="1" pivotButton="0" quotePrefix="0" xfId="0">
      <alignment horizontal="right"/>
    </xf>
    <xf numFmtId="0" fontId="36" fillId="18" borderId="0" applyAlignment="1" pivotButton="0" quotePrefix="0" xfId="0">
      <alignment horizontal="right"/>
    </xf>
    <xf numFmtId="0" fontId="36" fillId="17" borderId="0" applyAlignment="1" pivotButton="0" quotePrefix="0" xfId="0">
      <alignment horizontal="right"/>
    </xf>
    <xf numFmtId="0" fontId="36" fillId="8" borderId="0" applyAlignment="1" pivotButton="0" quotePrefix="0" xfId="0">
      <alignment horizontal="right"/>
    </xf>
    <xf numFmtId="0" fontId="37" fillId="18" borderId="0" applyAlignment="1" pivotButton="0" quotePrefix="0" xfId="0">
      <alignment horizontal="right"/>
    </xf>
    <xf numFmtId="0" fontId="36" fillId="14" borderId="0" applyAlignment="1" pivotButton="0" quotePrefix="0" xfId="0">
      <alignment horizontal="right"/>
    </xf>
    <xf numFmtId="0" fontId="36" fillId="12" borderId="4" applyAlignment="1" pivotButton="0" quotePrefix="0" xfId="0">
      <alignment horizontal="right"/>
    </xf>
    <xf numFmtId="0" fontId="38" fillId="18" borderId="0" applyAlignment="1" pivotButton="0" quotePrefix="0" xfId="0">
      <alignment horizontal="left"/>
    </xf>
    <xf numFmtId="0" fontId="62" fillId="18" borderId="0" pivotButton="0" quotePrefix="0" xfId="0"/>
    <xf numFmtId="37" fontId="48" fillId="7" borderId="17" applyAlignment="1" pivotButton="0" quotePrefix="0" xfId="211">
      <alignment horizontal="right" vertical="center"/>
    </xf>
    <xf numFmtId="0" fontId="38" fillId="8" borderId="8" pivotButton="0" quotePrefix="0" xfId="0"/>
    <xf numFmtId="0" fontId="36" fillId="18" borderId="0" pivotButton="0" quotePrefix="0" xfId="0"/>
    <xf numFmtId="0" fontId="70" fillId="18" borderId="33" pivotButton="0" quotePrefix="0" xfId="0"/>
    <xf numFmtId="0" fontId="41" fillId="14" borderId="23" applyAlignment="1" pivotButton="0" quotePrefix="0" xfId="211">
      <alignment horizontal="center" vertical="center"/>
    </xf>
    <xf numFmtId="0" fontId="36" fillId="17" borderId="23" applyAlignment="1" pivotButton="0" quotePrefix="0" xfId="0">
      <alignment horizontal="left" wrapText="1"/>
    </xf>
    <xf numFmtId="0" fontId="39" fillId="17" borderId="8" applyAlignment="1" pivotButton="0" quotePrefix="0" xfId="0">
      <alignment horizontal="center"/>
    </xf>
    <xf numFmtId="2" fontId="37" fillId="17" borderId="8" pivotButton="0" quotePrefix="0" xfId="0"/>
    <xf numFmtId="4" fontId="37" fillId="17" borderId="23" pivotButton="0" quotePrefix="0" xfId="0"/>
    <xf numFmtId="0" fontId="39" fillId="17" borderId="23" applyAlignment="1" pivotButton="0" quotePrefix="0" xfId="0">
      <alignment horizontal="center"/>
    </xf>
    <xf numFmtId="4" fontId="37" fillId="17" borderId="0" pivotButton="0" quotePrefix="0" xfId="0"/>
    <xf numFmtId="0" fontId="39" fillId="17" borderId="0" applyAlignment="1" pivotButton="0" quotePrefix="0" xfId="0">
      <alignment horizontal="left"/>
    </xf>
    <xf numFmtId="0" fontId="37" fillId="17" borderId="0" applyAlignment="1" pivotButton="0" quotePrefix="0" xfId="0">
      <alignment horizontal="right"/>
    </xf>
    <xf numFmtId="4" fontId="70" fillId="17" borderId="8" pivotButton="0" quotePrefix="0" xfId="0"/>
    <xf numFmtId="173" fontId="36" fillId="17" borderId="8" pivotButton="0" quotePrefix="0" xfId="0"/>
    <xf numFmtId="174" fontId="70" fillId="17" borderId="8" pivotButton="0" quotePrefix="0" xfId="0"/>
    <xf numFmtId="0" fontId="38" fillId="17" borderId="0" applyAlignment="1" pivotButton="0" quotePrefix="0" xfId="0">
      <alignment horizontal="left"/>
    </xf>
    <xf numFmtId="0" fontId="39" fillId="18" borderId="0" applyAlignment="1" pivotButton="0" quotePrefix="0" xfId="0">
      <alignment horizontal="center"/>
    </xf>
    <xf numFmtId="0" fontId="36" fillId="16" borderId="3" applyAlignment="1" pivotButton="0" quotePrefix="0" xfId="0">
      <alignment horizontal="center"/>
    </xf>
    <xf numFmtId="0" fontId="36" fillId="16" borderId="8" applyAlignment="1" pivotButton="0" quotePrefix="0" xfId="0">
      <alignment horizontal="right"/>
    </xf>
    <xf numFmtId="164" fontId="36" fillId="16" borderId="8" pivotButton="0" quotePrefix="0" xfId="0"/>
    <xf numFmtId="2" fontId="36" fillId="16" borderId="8" pivotButton="0" quotePrefix="0" xfId="0"/>
    <xf numFmtId="1" fontId="37" fillId="16" borderId="8" pivotButton="0" quotePrefix="0" xfId="0"/>
    <xf numFmtId="164" fontId="38" fillId="16" borderId="23" applyAlignment="1" pivotButton="0" quotePrefix="0" xfId="0">
      <alignment horizontal="center"/>
    </xf>
    <xf numFmtId="4" fontId="37" fillId="16" borderId="23" pivotButton="0" quotePrefix="0" xfId="0"/>
    <xf numFmtId="0" fontId="39" fillId="16" borderId="9" applyAlignment="1" pivotButton="0" quotePrefix="0" xfId="0">
      <alignment horizontal="center"/>
    </xf>
    <xf numFmtId="0" fontId="39" fillId="16" borderId="0" pivotButton="0" quotePrefix="0" xfId="0"/>
    <xf numFmtId="0" fontId="41" fillId="16" borderId="22" applyAlignment="1" pivotButton="0" quotePrefix="0" xfId="211">
      <alignment horizontal="center" vertical="center"/>
    </xf>
    <xf numFmtId="0" fontId="41" fillId="16" borderId="0" applyAlignment="1" pivotButton="0" quotePrefix="0" xfId="211">
      <alignment horizontal="center" vertical="center"/>
    </xf>
    <xf numFmtId="166" fontId="41" fillId="16" borderId="8" applyAlignment="1" pivotButton="0" quotePrefix="0" xfId="211">
      <alignment horizontal="center" vertical="center"/>
    </xf>
    <xf numFmtId="0" fontId="41" fillId="16" borderId="8" applyAlignment="1" pivotButton="0" quotePrefix="0" xfId="211">
      <alignment horizontal="center" vertical="center"/>
    </xf>
    <xf numFmtId="164" fontId="48" fillId="16" borderId="8" applyAlignment="1" pivotButton="0" quotePrefix="0" xfId="209">
      <alignment horizontal="left" vertical="center" wrapText="1"/>
    </xf>
    <xf numFmtId="167" fontId="41" fillId="16" borderId="8" applyAlignment="1" pivotButton="0" quotePrefix="0" xfId="211">
      <alignment horizontal="center" vertical="center"/>
    </xf>
    <xf numFmtId="43" fontId="48" fillId="16" borderId="8" applyAlignment="1" pivotButton="0" quotePrefix="0" xfId="211">
      <alignment horizontal="center" vertical="center"/>
    </xf>
    <xf numFmtId="0" fontId="42" fillId="16" borderId="8" applyAlignment="1" pivotButton="0" quotePrefix="0" xfId="209">
      <alignment horizontal="center" vertical="center"/>
    </xf>
    <xf numFmtId="169" fontId="42" fillId="16" borderId="8" applyAlignment="1" pivotButton="0" quotePrefix="0" xfId="211">
      <alignment horizontal="center" vertical="center"/>
    </xf>
    <xf numFmtId="39" fontId="63" fillId="16" borderId="45" applyAlignment="1" pivotButton="0" quotePrefix="0" xfId="209">
      <alignment horizontal="center" vertical="center"/>
    </xf>
    <xf numFmtId="43" fontId="48" fillId="14" borderId="23" applyAlignment="1" pivotButton="0" quotePrefix="0" xfId="211">
      <alignment horizontal="center" vertical="center"/>
    </xf>
    <xf numFmtId="43" fontId="48" fillId="16" borderId="8" applyAlignment="1" pivotButton="0" quotePrefix="0" xfId="211">
      <alignment horizontal="center" vertical="center"/>
    </xf>
    <xf numFmtId="0" fontId="41" fillId="18" borderId="23" applyAlignment="1" pivotButton="0" quotePrefix="0" xfId="211">
      <alignment horizontal="center" vertical="center"/>
    </xf>
    <xf numFmtId="43" fontId="48" fillId="8" borderId="23" applyAlignment="1" pivotButton="0" quotePrefix="0" xfId="211">
      <alignment horizontal="center" vertical="center"/>
    </xf>
    <xf numFmtId="0" fontId="41" fillId="8" borderId="23" applyAlignment="1" pivotButton="0" quotePrefix="0" xfId="211">
      <alignment horizontal="center" vertical="center"/>
    </xf>
    <xf numFmtId="0" fontId="36" fillId="18" borderId="0" applyAlignment="1" pivotButton="0" quotePrefix="0" xfId="0">
      <alignment horizontal="left"/>
    </xf>
    <xf numFmtId="164" fontId="36" fillId="16" borderId="8" applyAlignment="1" pivotButton="0" quotePrefix="0" xfId="0">
      <alignment horizontal="left" vertical="center"/>
    </xf>
    <xf numFmtId="0" fontId="36" fillId="16" borderId="0" pivotButton="0" quotePrefix="0" xfId="0"/>
    <xf numFmtId="0" fontId="36" fillId="9" borderId="22" pivotButton="0" quotePrefix="0" xfId="0"/>
    <xf numFmtId="0" fontId="36" fillId="9" borderId="8" applyAlignment="1" pivotButton="0" quotePrefix="0" xfId="0">
      <alignment horizontal="center"/>
    </xf>
    <xf numFmtId="0" fontId="36" fillId="9" borderId="8" pivotButton="0" quotePrefix="0" xfId="0"/>
    <xf numFmtId="164" fontId="36" fillId="9" borderId="23" pivotButton="0" quotePrefix="0" xfId="0"/>
    <xf numFmtId="0" fontId="36" fillId="9" borderId="0" pivotButton="0" quotePrefix="0" xfId="0"/>
    <xf numFmtId="0" fontId="40" fillId="12" borderId="8" applyAlignment="1" pivotButton="0" quotePrefix="0" xfId="0">
      <alignment horizontal="center" vertical="center"/>
    </xf>
    <xf numFmtId="4" fontId="38" fillId="8" borderId="0" pivotButton="0" quotePrefix="0" xfId="0"/>
    <xf numFmtId="4" fontId="70" fillId="18" borderId="23" pivotButton="0" quotePrefix="0" xfId="0"/>
    <xf numFmtId="0" fontId="38" fillId="12" borderId="8" pivotButton="0" quotePrefix="0" xfId="0"/>
    <xf numFmtId="0" fontId="36" fillId="8" borderId="0" pivotButton="0" quotePrefix="0" xfId="0"/>
    <xf numFmtId="43" fontId="48" fillId="18" borderId="23" applyAlignment="1" pivotButton="0" quotePrefix="0" xfId="211">
      <alignment horizontal="center" vertical="center"/>
    </xf>
    <xf numFmtId="0" fontId="37" fillId="11" borderId="6" applyAlignment="1" pivotButton="0" quotePrefix="0" xfId="0">
      <alignment vertical="center"/>
    </xf>
    <xf numFmtId="4" fontId="37" fillId="14" borderId="8" pivotButton="0" quotePrefix="0" xfId="0"/>
    <xf numFmtId="0" fontId="37" fillId="19" borderId="22" pivotButton="0" quotePrefix="0" xfId="0"/>
    <xf numFmtId="0" fontId="37" fillId="19" borderId="8" applyAlignment="1" pivotButton="0" quotePrefix="0" xfId="0">
      <alignment horizontal="center"/>
    </xf>
    <xf numFmtId="0" fontId="37" fillId="19" borderId="8" pivotButton="0" quotePrefix="0" xfId="0"/>
    <xf numFmtId="0" fontId="37" fillId="19" borderId="9" pivotButton="0" quotePrefix="0" xfId="0"/>
    <xf numFmtId="0" fontId="37" fillId="19" borderId="0" pivotButton="0" quotePrefix="0" xfId="0"/>
    <xf numFmtId="0" fontId="72" fillId="19" borderId="23" pivotButton="0" quotePrefix="0" xfId="0"/>
    <xf numFmtId="0" fontId="41" fillId="16" borderId="23" applyAlignment="1" pivotButton="0" quotePrefix="0" xfId="211">
      <alignment horizontal="center" vertical="center"/>
    </xf>
    <xf numFmtId="43" fontId="48" fillId="16" borderId="23" applyAlignment="1" pivotButton="0" quotePrefix="0" xfId="211">
      <alignment horizontal="center" vertical="center"/>
    </xf>
    <xf numFmtId="166" fontId="41" fillId="7" borderId="32" applyAlignment="1" pivotButton="0" quotePrefix="0" xfId="211">
      <alignment horizontal="center" vertical="center"/>
    </xf>
    <xf numFmtId="0" fontId="41" fillId="7" borderId="32" applyAlignment="1" pivotButton="0" quotePrefix="0" xfId="211">
      <alignment horizontal="center" vertical="center" wrapText="1"/>
    </xf>
    <xf numFmtId="164" fontId="41" fillId="7" borderId="32" applyAlignment="1" pivotButton="0" quotePrefix="0" xfId="209">
      <alignment horizontal="left" vertical="center" wrapText="1"/>
    </xf>
    <xf numFmtId="167" fontId="41" fillId="7" borderId="32" applyAlignment="1" pivotButton="0" quotePrefix="0" xfId="211">
      <alignment horizontal="center" vertical="center"/>
    </xf>
    <xf numFmtId="0" fontId="41" fillId="7" borderId="32" applyAlignment="1" pivotButton="0" quotePrefix="0" xfId="211">
      <alignment horizontal="center" vertical="center"/>
    </xf>
    <xf numFmtId="43" fontId="41" fillId="7" borderId="32" applyAlignment="1" pivotButton="0" quotePrefix="0" xfId="211">
      <alignment horizontal="center" vertical="center"/>
    </xf>
    <xf numFmtId="0" fontId="42" fillId="7" borderId="32" applyAlignment="1" pivotButton="0" quotePrefix="0" xfId="209">
      <alignment horizontal="center" vertical="center"/>
    </xf>
    <xf numFmtId="165" fontId="42" fillId="7" borderId="32" applyAlignment="1" pivotButton="0" quotePrefix="0" xfId="211">
      <alignment horizontal="center" vertical="center"/>
    </xf>
    <xf numFmtId="43" fontId="41" fillId="7" borderId="32" applyAlignment="1" pivotButton="0" quotePrefix="0" xfId="211">
      <alignment horizontal="center" vertical="center"/>
    </xf>
    <xf numFmtId="165" fontId="42" fillId="7" borderId="8" applyAlignment="1" pivotButton="0" quotePrefix="0" xfId="211">
      <alignment horizontal="center" vertical="center"/>
    </xf>
    <xf numFmtId="43" fontId="41" fillId="7" borderId="8" applyAlignment="1" pivotButton="0" quotePrefix="0" xfId="211">
      <alignment horizontal="center" vertical="center"/>
    </xf>
    <xf numFmtId="0" fontId="48" fillId="7" borderId="8" applyAlignment="1" pivotButton="0" quotePrefix="0" xfId="209">
      <alignment horizontal="center" vertical="center"/>
    </xf>
    <xf numFmtId="164" fontId="48" fillId="7" borderId="8" applyAlignment="1" pivotButton="0" quotePrefix="0" xfId="209">
      <alignment horizontal="left" vertical="center"/>
    </xf>
    <xf numFmtId="165" fontId="49" fillId="7" borderId="8" applyAlignment="1" pivotButton="0" quotePrefix="0" xfId="211">
      <alignment horizontal="center" vertical="center"/>
    </xf>
    <xf numFmtId="166" fontId="48" fillId="7" borderId="8" applyAlignment="1" pivotButton="0" quotePrefix="0" xfId="211">
      <alignment horizontal="center" vertical="center"/>
    </xf>
    <xf numFmtId="43" fontId="41" fillId="7" borderId="15" applyAlignment="1" pivotButton="0" quotePrefix="0" xfId="211">
      <alignment horizontal="center" vertical="center"/>
    </xf>
    <xf numFmtId="0" fontId="41" fillId="7" borderId="73" applyAlignment="1" pivotButton="0" quotePrefix="0" xfId="211">
      <alignment horizontal="center" vertical="center"/>
    </xf>
    <xf numFmtId="0" fontId="43" fillId="7" borderId="8" applyAlignment="1" pivotButton="0" quotePrefix="0" xfId="211">
      <alignment horizontal="center" vertical="center" wrapText="1"/>
    </xf>
    <xf numFmtId="169" fontId="48" fillId="7" borderId="8" applyAlignment="1" pivotButton="0" quotePrefix="0" xfId="211">
      <alignment horizontal="center" vertical="center"/>
    </xf>
    <xf numFmtId="166" fontId="41" fillId="4" borderId="8" applyAlignment="1" pivotButton="0" quotePrefix="0" xfId="211">
      <alignment horizontal="center" vertical="center"/>
    </xf>
    <xf numFmtId="0" fontId="48" fillId="4" borderId="8" applyAlignment="1" pivotButton="0" quotePrefix="0" xfId="211">
      <alignment horizontal="center" vertical="center"/>
    </xf>
    <xf numFmtId="164" fontId="48" fillId="4" borderId="8" applyAlignment="1" pivotButton="0" quotePrefix="0" xfId="209">
      <alignment horizontal="left" vertical="center" wrapText="1"/>
    </xf>
    <xf numFmtId="167" fontId="48" fillId="4" borderId="8" applyAlignment="1" pivotButton="0" quotePrefix="0" xfId="211">
      <alignment horizontal="center" vertical="center"/>
    </xf>
    <xf numFmtId="43" fontId="48" fillId="4" borderId="8" applyAlignment="1" pivotButton="0" quotePrefix="0" xfId="211">
      <alignment horizontal="center" vertical="center"/>
    </xf>
    <xf numFmtId="0" fontId="49" fillId="4" borderId="8" applyAlignment="1" pivotButton="0" quotePrefix="0" xfId="209">
      <alignment horizontal="center" vertical="center"/>
    </xf>
    <xf numFmtId="169" fontId="49" fillId="4" borderId="8" applyAlignment="1" pivotButton="0" quotePrefix="0" xfId="211">
      <alignment horizontal="center" vertical="center"/>
    </xf>
    <xf numFmtId="0" fontId="48" fillId="8" borderId="8" applyAlignment="1" pivotButton="0" quotePrefix="0" xfId="211">
      <alignment horizontal="center" vertical="center" wrapText="1"/>
    </xf>
    <xf numFmtId="0" fontId="48" fillId="18" borderId="8" applyAlignment="1" pivotButton="0" quotePrefix="0" xfId="211">
      <alignment horizontal="center" vertical="center" wrapText="1"/>
    </xf>
    <xf numFmtId="0" fontId="46" fillId="10" borderId="74" applyAlignment="1" pivotButton="0" quotePrefix="0" xfId="211">
      <alignment horizontal="center" vertical="center"/>
    </xf>
    <xf numFmtId="0" fontId="46" fillId="10" borderId="75" applyAlignment="1" pivotButton="0" quotePrefix="0" xfId="211">
      <alignment horizontal="center" vertical="center"/>
    </xf>
    <xf numFmtId="166" fontId="46" fillId="10" borderId="75" applyAlignment="1" pivotButton="0" quotePrefix="0" xfId="211">
      <alignment horizontal="center" vertical="center"/>
    </xf>
    <xf numFmtId="0" fontId="46" fillId="10" borderId="76" applyAlignment="1" pivotButton="0" quotePrefix="0" xfId="211">
      <alignment horizontal="center" vertical="center"/>
    </xf>
    <xf numFmtId="164" fontId="46" fillId="10" borderId="76" applyAlignment="1" pivotButton="0" quotePrefix="0" xfId="96">
      <alignment horizontal="left" vertical="center"/>
    </xf>
    <xf numFmtId="164" fontId="46" fillId="10" borderId="76" applyAlignment="1" pivotButton="0" quotePrefix="0" xfId="96">
      <alignment horizontal="center" vertical="center"/>
    </xf>
    <xf numFmtId="43" fontId="46" fillId="10" borderId="76" applyAlignment="1" pivotButton="0" quotePrefix="0" xfId="211">
      <alignment horizontal="center" vertical="center"/>
    </xf>
    <xf numFmtId="0" fontId="46" fillId="10" borderId="76" applyAlignment="1" pivotButton="0" quotePrefix="0" xfId="209">
      <alignment horizontal="center" vertical="center"/>
    </xf>
    <xf numFmtId="165" fontId="46" fillId="10" borderId="76" applyAlignment="1" pivotButton="0" quotePrefix="0" xfId="211">
      <alignment horizontal="center" vertical="center"/>
    </xf>
    <xf numFmtId="2" fontId="47" fillId="10" borderId="76" applyAlignment="1" pivotButton="0" quotePrefix="0" xfId="211">
      <alignment horizontal="center" vertical="center"/>
    </xf>
    <xf numFmtId="165" fontId="47" fillId="10" borderId="76" applyAlignment="1" pivotButton="0" quotePrefix="0" xfId="211">
      <alignment horizontal="center" vertical="center"/>
    </xf>
    <xf numFmtId="4" fontId="39" fillId="16" borderId="8" pivotButton="0" quotePrefix="0" xfId="0"/>
    <xf numFmtId="2" fontId="36" fillId="0" borderId="8" pivotButton="0" quotePrefix="0" xfId="0"/>
    <xf numFmtId="4" fontId="41" fillId="17" borderId="8" applyAlignment="1" pivotButton="0" quotePrefix="0" xfId="211">
      <alignment horizontal="center" vertical="center"/>
    </xf>
    <xf numFmtId="4" fontId="37" fillId="14" borderId="33" pivotButton="0" quotePrefix="0" xfId="0"/>
    <xf numFmtId="164" fontId="38" fillId="17" borderId="23" applyAlignment="1" pivotButton="0" quotePrefix="0" xfId="0">
      <alignment horizontal="center"/>
    </xf>
    <xf numFmtId="164" fontId="36" fillId="17" borderId="8" applyAlignment="1" pivotButton="0" quotePrefix="0" xfId="0">
      <alignment horizontal="center"/>
    </xf>
    <xf numFmtId="164" fontId="39" fillId="18" borderId="23" applyAlignment="1" pivotButton="0" quotePrefix="0" xfId="0">
      <alignment horizontal="center"/>
    </xf>
    <xf numFmtId="164" fontId="38" fillId="18" borderId="9" applyAlignment="1" pivotButton="0" quotePrefix="0" xfId="0">
      <alignment horizontal="center"/>
    </xf>
    <xf numFmtId="0" fontId="36" fillId="8" borderId="9" applyAlignment="1" pivotButton="0" quotePrefix="0" xfId="0">
      <alignment horizontal="center"/>
    </xf>
    <xf numFmtId="0" fontId="36" fillId="8" borderId="23" pivotButton="0" quotePrefix="0" xfId="0"/>
    <xf numFmtId="164" fontId="38" fillId="8" borderId="8" applyAlignment="1" pivotButton="0" quotePrefix="0" xfId="0">
      <alignment horizontal="center"/>
    </xf>
    <xf numFmtId="0" fontId="36" fillId="8" borderId="9" pivotButton="0" quotePrefix="0" xfId="0"/>
    <xf numFmtId="0" fontId="48" fillId="18" borderId="22" applyAlignment="1" pivotButton="0" quotePrefix="0" xfId="211">
      <alignment horizontal="center" vertical="center"/>
    </xf>
    <xf numFmtId="0" fontId="48" fillId="18" borderId="0" applyAlignment="1" pivotButton="0" quotePrefix="0" xfId="211">
      <alignment horizontal="center" vertical="center"/>
    </xf>
    <xf numFmtId="166" fontId="48" fillId="18" borderId="8" applyAlignment="1" pivotButton="0" quotePrefix="0" xfId="211">
      <alignment horizontal="center" vertical="center"/>
    </xf>
    <xf numFmtId="0" fontId="37" fillId="18" borderId="0" applyAlignment="1" pivotButton="0" quotePrefix="0" xfId="0">
      <alignment horizontal="center" vertical="center"/>
    </xf>
    <xf numFmtId="164" fontId="36" fillId="18" borderId="8" applyAlignment="1" pivotButton="0" quotePrefix="0" xfId="0">
      <alignment horizontal="center"/>
    </xf>
    <xf numFmtId="0" fontId="40" fillId="12" borderId="8" applyAlignment="1" pivotButton="0" quotePrefix="0" xfId="0">
      <alignment horizontal="center" vertical="center"/>
    </xf>
    <xf numFmtId="0" fontId="37" fillId="16" borderId="3" applyAlignment="1" pivotButton="0" quotePrefix="0" xfId="0">
      <alignment horizontal="center"/>
    </xf>
    <xf numFmtId="0" fontId="37" fillId="16" borderId="8" applyAlignment="1" pivotButton="0" quotePrefix="0" xfId="0">
      <alignment horizontal="right"/>
    </xf>
    <xf numFmtId="0" fontId="37" fillId="16" borderId="8" applyAlignment="1" pivotButton="0" quotePrefix="0" xfId="0">
      <alignment horizontal="center"/>
    </xf>
    <xf numFmtId="0" fontId="39" fillId="16" borderId="8" applyAlignment="1" pivotButton="0" quotePrefix="0" xfId="0">
      <alignment horizontal="center"/>
    </xf>
    <xf numFmtId="164" fontId="37" fillId="16" borderId="8" pivotButton="0" quotePrefix="0" xfId="0"/>
    <xf numFmtId="4" fontId="37" fillId="16" borderId="8" pivotButton="0" quotePrefix="0" xfId="0"/>
    <xf numFmtId="0" fontId="37" fillId="16" borderId="8" pivotButton="0" quotePrefix="0" xfId="0"/>
    <xf numFmtId="2" fontId="37" fillId="16" borderId="8" pivotButton="0" quotePrefix="0" xfId="0"/>
    <xf numFmtId="164" fontId="39" fillId="16" borderId="23" applyAlignment="1" pivotButton="0" quotePrefix="0" xfId="0">
      <alignment horizontal="center"/>
    </xf>
    <xf numFmtId="0" fontId="37" fillId="16" borderId="0" pivotButton="0" quotePrefix="0" xfId="0"/>
    <xf numFmtId="0" fontId="39" fillId="16" borderId="0" applyAlignment="1" pivotButton="0" quotePrefix="0" xfId="0">
      <alignment horizontal="left"/>
    </xf>
    <xf numFmtId="0" fontId="37" fillId="16" borderId="0" applyAlignment="1" pivotButton="0" quotePrefix="0" xfId="0">
      <alignment horizontal="right"/>
    </xf>
    <xf numFmtId="164" fontId="64" fillId="11" borderId="0" applyAlignment="1" pivotButton="0" quotePrefix="0" xfId="209">
      <alignment horizontal="left" vertical="center" wrapText="1"/>
    </xf>
    <xf numFmtId="164" fontId="54" fillId="15" borderId="0" applyAlignment="1" pivotButton="0" quotePrefix="0" xfId="209">
      <alignment horizontal="left" vertical="center"/>
    </xf>
    <xf numFmtId="164" fontId="43" fillId="8" borderId="0" applyAlignment="1" pivotButton="0" quotePrefix="0" xfId="209">
      <alignment horizontal="left" vertical="center"/>
    </xf>
    <xf numFmtId="164" fontId="43" fillId="16" borderId="0" applyAlignment="1" pivotButton="0" quotePrefix="0" xfId="209">
      <alignment horizontal="left" vertical="center"/>
    </xf>
    <xf numFmtId="164" fontId="43" fillId="17" borderId="0" applyAlignment="1" pivotButton="0" quotePrefix="0" xfId="209">
      <alignment horizontal="left" vertical="center"/>
    </xf>
    <xf numFmtId="164" fontId="43" fillId="18" borderId="0" applyAlignment="1" pivotButton="0" quotePrefix="0" xfId="209">
      <alignment horizontal="left" vertical="center"/>
    </xf>
    <xf numFmtId="164" fontId="43" fillId="14" borderId="0" applyAlignment="1" pivotButton="0" quotePrefix="0" xfId="209">
      <alignment horizontal="left" vertical="center"/>
    </xf>
    <xf numFmtId="164" fontId="54" fillId="13" borderId="0" applyAlignment="1" pivotButton="0" quotePrefix="0" xfId="209">
      <alignment horizontal="left" vertical="center"/>
    </xf>
    <xf numFmtId="171" fontId="43" fillId="17" borderId="0" applyAlignment="1" pivotButton="0" quotePrefix="0" xfId="216">
      <alignment horizontal="left" vertical="center"/>
    </xf>
    <xf numFmtId="164" fontId="54" fillId="10" borderId="0" applyAlignment="1" pivotButton="0" quotePrefix="0" xfId="209">
      <alignment horizontal="left" vertical="center"/>
    </xf>
    <xf numFmtId="164" fontId="43" fillId="0" borderId="0" applyAlignment="1" pivotButton="0" quotePrefix="0" xfId="209">
      <alignment horizontal="left" vertical="center"/>
    </xf>
    <xf numFmtId="0" fontId="70" fillId="0" borderId="0" applyAlignment="1" pivotButton="0" quotePrefix="0" xfId="0">
      <alignment horizontal="left" vertical="center"/>
    </xf>
    <xf numFmtId="164" fontId="38" fillId="14" borderId="0" applyAlignment="1" pivotButton="0" quotePrefix="0" xfId="0">
      <alignment horizontal="center"/>
    </xf>
    <xf numFmtId="0" fontId="38" fillId="14" borderId="0" applyAlignment="1" pivotButton="0" quotePrefix="0" xfId="0">
      <alignment horizontal="left"/>
    </xf>
    <xf numFmtId="0" fontId="46" fillId="13" borderId="6" applyAlignment="1" pivotButton="0" quotePrefix="0" xfId="211">
      <alignment horizontal="center" vertical="center"/>
    </xf>
    <xf numFmtId="166" fontId="46" fillId="13" borderId="40" applyAlignment="1" pivotButton="0" quotePrefix="0" xfId="211">
      <alignment horizontal="center" vertical="center"/>
    </xf>
    <xf numFmtId="164" fontId="47" fillId="13" borderId="40" applyAlignment="1" pivotButton="0" quotePrefix="0" xfId="209">
      <alignment horizontal="left" vertical="center" wrapText="1"/>
    </xf>
    <xf numFmtId="164" fontId="47" fillId="13" borderId="40" applyAlignment="1" pivotButton="0" quotePrefix="0" xfId="209">
      <alignment horizontal="center" vertical="center"/>
    </xf>
    <xf numFmtId="43" fontId="46" fillId="13" borderId="40" applyAlignment="1" pivotButton="0" quotePrefix="0" xfId="211">
      <alignment horizontal="center" vertical="center"/>
    </xf>
    <xf numFmtId="0" fontId="47" fillId="13" borderId="40" applyAlignment="1" pivotButton="0" quotePrefix="0" xfId="209">
      <alignment horizontal="center" vertical="center"/>
    </xf>
    <xf numFmtId="0" fontId="38" fillId="8" borderId="0" applyAlignment="1" pivotButton="0" quotePrefix="0" xfId="0">
      <alignment horizontal="left"/>
    </xf>
    <xf numFmtId="39" fontId="47" fillId="10" borderId="21" applyAlignment="1" pivotButton="0" quotePrefix="0" xfId="211">
      <alignment horizontal="right" vertical="center"/>
    </xf>
    <xf numFmtId="0" fontId="36" fillId="12" borderId="18" pivotButton="0" quotePrefix="0" xfId="0"/>
    <xf numFmtId="0" fontId="40" fillId="12" borderId="24" applyAlignment="1" pivotButton="0" quotePrefix="0" xfId="0">
      <alignment horizontal="left"/>
    </xf>
    <xf numFmtId="0" fontId="40" fillId="12" borderId="0" applyAlignment="1" pivotButton="0" quotePrefix="0" xfId="0">
      <alignment horizontal="left"/>
    </xf>
    <xf numFmtId="0" fontId="40" fillId="12" borderId="6" applyAlignment="1" pivotButton="0" quotePrefix="0" xfId="0">
      <alignment horizontal="left" vertical="center"/>
    </xf>
    <xf numFmtId="0" fontId="38" fillId="0" borderId="0" applyAlignment="1" pivotButton="0" quotePrefix="0" xfId="0">
      <alignment horizontal="left"/>
    </xf>
    <xf numFmtId="0" fontId="36" fillId="14" borderId="0" applyAlignment="1" pivotButton="0" quotePrefix="0" xfId="0">
      <alignment horizontal="left"/>
    </xf>
    <xf numFmtId="0" fontId="36" fillId="12" borderId="4" applyAlignment="1" pivotButton="0" quotePrefix="0" xfId="0">
      <alignment horizontal="left"/>
    </xf>
    <xf numFmtId="0" fontId="36" fillId="0" borderId="0" applyAlignment="1" pivotButton="0" quotePrefix="0" xfId="0">
      <alignment horizontal="left"/>
    </xf>
    <xf numFmtId="0" fontId="36" fillId="16" borderId="0" applyAlignment="1" pivotButton="0" quotePrefix="0" xfId="0">
      <alignment horizontal="left"/>
    </xf>
    <xf numFmtId="4" fontId="36" fillId="18" borderId="8" applyAlignment="1" pivotButton="0" quotePrefix="0" xfId="0">
      <alignment horizontal="center" vertical="center"/>
    </xf>
    <xf numFmtId="165" fontId="74" fillId="0" borderId="0" applyAlignment="1" pivotButton="0" quotePrefix="0" xfId="211">
      <alignment horizontal="right" vertical="center"/>
    </xf>
    <xf numFmtId="164" fontId="75" fillId="0" borderId="0" applyAlignment="1" pivotButton="0" quotePrefix="0" xfId="209">
      <alignment horizontal="center" vertical="center"/>
    </xf>
    <xf numFmtId="166" fontId="74" fillId="14" borderId="7" applyAlignment="1" pivotButton="0" quotePrefix="0" xfId="211">
      <alignment horizontal="center" vertical="center"/>
    </xf>
    <xf numFmtId="166" fontId="76" fillId="14" borderId="2" applyAlignment="1" pivotButton="0" quotePrefix="0" xfId="211">
      <alignment horizontal="center" vertical="center"/>
    </xf>
    <xf numFmtId="166" fontId="76" fillId="14" borderId="8" applyAlignment="1" pivotButton="0" quotePrefix="0" xfId="211">
      <alignment horizontal="center" vertical="center"/>
    </xf>
    <xf numFmtId="166" fontId="76" fillId="14" borderId="36" applyAlignment="1" pivotButton="0" quotePrefix="0" xfId="211">
      <alignment horizontal="center" vertical="center"/>
    </xf>
    <xf numFmtId="4" fontId="45" fillId="11" borderId="0" applyAlignment="1" pivotButton="0" quotePrefix="0" xfId="209">
      <alignment horizontal="left" vertical="center" wrapText="1"/>
    </xf>
    <xf numFmtId="4" fontId="44" fillId="15" borderId="0" applyAlignment="1" pivotButton="0" quotePrefix="0" xfId="209">
      <alignment horizontal="left" vertical="center"/>
    </xf>
    <xf numFmtId="4" fontId="48" fillId="7" borderId="0" applyAlignment="1" pivotButton="0" quotePrefix="0" xfId="209">
      <alignment horizontal="left" vertical="center"/>
    </xf>
    <xf numFmtId="4" fontId="48" fillId="8" borderId="0" applyAlignment="1" pivotButton="0" quotePrefix="0" xfId="209">
      <alignment horizontal="left" vertical="center"/>
    </xf>
    <xf numFmtId="4" fontId="48" fillId="16" borderId="0" applyAlignment="1" pivotButton="0" quotePrefix="0" xfId="209">
      <alignment horizontal="left" vertical="center"/>
    </xf>
    <xf numFmtId="4" fontId="48" fillId="17" borderId="0" applyAlignment="1" pivotButton="0" quotePrefix="0" xfId="209">
      <alignment horizontal="left" vertical="center"/>
    </xf>
    <xf numFmtId="4" fontId="48" fillId="14" borderId="0" applyAlignment="1" pivotButton="0" quotePrefix="0" xfId="209">
      <alignment horizontal="left" vertical="center"/>
    </xf>
    <xf numFmtId="4" fontId="44" fillId="10" borderId="0" applyAlignment="1" pivotButton="0" quotePrefix="0" xfId="209">
      <alignment horizontal="left" vertical="center"/>
    </xf>
    <xf numFmtId="4" fontId="48" fillId="0" borderId="0" applyAlignment="1" pivotButton="0" quotePrefix="0" xfId="209">
      <alignment horizontal="left" vertical="center"/>
    </xf>
    <xf numFmtId="0" fontId="37" fillId="0" borderId="0" applyAlignment="1" pivotButton="0" quotePrefix="0" xfId="0">
      <alignment horizontal="left" vertical="center"/>
    </xf>
    <xf numFmtId="0" fontId="43" fillId="0" borderId="0" applyAlignment="1" pivotButton="0" quotePrefix="0" xfId="209">
      <alignment horizontal="right" vertical="center"/>
    </xf>
    <xf numFmtId="4" fontId="70" fillId="18" borderId="33" pivotButton="0" quotePrefix="0" xfId="0"/>
    <xf numFmtId="0" fontId="48" fillId="16" borderId="8" applyAlignment="1" pivotButton="0" quotePrefix="0" xfId="211">
      <alignment horizontal="center" vertical="center"/>
    </xf>
    <xf numFmtId="167" fontId="48" fillId="16" borderId="8" applyAlignment="1" pivotButton="0" quotePrefix="0" xfId="211">
      <alignment horizontal="center" vertical="center"/>
    </xf>
    <xf numFmtId="0" fontId="49" fillId="16" borderId="8" applyAlignment="1" pivotButton="0" quotePrefix="0" xfId="209">
      <alignment horizontal="center" vertical="center"/>
    </xf>
    <xf numFmtId="169" fontId="49" fillId="16" borderId="8" applyAlignment="1" pivotButton="0" quotePrefix="0" xfId="211">
      <alignment horizontal="center" vertical="center"/>
    </xf>
    <xf numFmtId="43" fontId="48" fillId="16" borderId="8" applyAlignment="1" pivotButton="0" quotePrefix="0" xfId="216">
      <alignment horizontal="center" vertical="center"/>
    </xf>
    <xf numFmtId="0" fontId="36" fillId="18" borderId="8" applyAlignment="1" pivotButton="0" quotePrefix="0" xfId="0">
      <alignment horizontal="center" wrapText="1"/>
    </xf>
    <xf numFmtId="0" fontId="41" fillId="18" borderId="8" applyAlignment="1" pivotButton="0" quotePrefix="0" xfId="211">
      <alignment horizontal="center" vertical="center" wrapText="1"/>
    </xf>
    <xf numFmtId="0" fontId="36" fillId="16" borderId="0" applyAlignment="1" pivotButton="0" quotePrefix="1" xfId="0">
      <alignment horizontal="left"/>
    </xf>
    <xf numFmtId="164" fontId="36" fillId="16" borderId="8" applyAlignment="1" pivotButton="0" quotePrefix="0" xfId="0">
      <alignment horizontal="center"/>
    </xf>
    <xf numFmtId="1" fontId="36" fillId="8" borderId="8" pivotButton="0" quotePrefix="0" xfId="0"/>
    <xf numFmtId="0" fontId="36" fillId="8" borderId="0" applyAlignment="1" pivotButton="0" quotePrefix="0" xfId="0">
      <alignment horizontal="left"/>
    </xf>
    <xf numFmtId="166" fontId="43" fillId="7" borderId="8" applyAlignment="1" pivotButton="0" quotePrefix="0" xfId="211">
      <alignment horizontal="center" vertical="center"/>
    </xf>
    <xf numFmtId="175" fontId="37" fillId="18" borderId="8" pivotButton="0" quotePrefix="0" xfId="0"/>
    <xf numFmtId="1" fontId="36" fillId="17" borderId="8" pivotButton="0" quotePrefix="0" xfId="0"/>
    <xf numFmtId="0" fontId="71" fillId="17" borderId="33" pivotButton="0" quotePrefix="0" xfId="0"/>
    <xf numFmtId="0" fontId="73" fillId="17" borderId="33" applyAlignment="1" pivotButton="0" quotePrefix="0" xfId="0">
      <alignment vertical="center" wrapText="1"/>
    </xf>
    <xf numFmtId="0" fontId="36" fillId="17" borderId="22" applyAlignment="1" pivotButton="0" quotePrefix="0" xfId="0">
      <alignment horizontal="center" vertical="center"/>
    </xf>
    <xf numFmtId="0" fontId="36" fillId="17" borderId="8" applyAlignment="1" pivotButton="0" quotePrefix="0" xfId="0">
      <alignment vertical="center"/>
    </xf>
    <xf numFmtId="0" fontId="38" fillId="17" borderId="8" applyAlignment="1" pivotButton="0" quotePrefix="0" xfId="0">
      <alignment horizontal="center" vertical="center" wrapText="1"/>
    </xf>
    <xf numFmtId="4" fontId="38" fillId="17" borderId="8" applyAlignment="1" pivotButton="0" quotePrefix="0" xfId="0">
      <alignment horizontal="right" vertical="center"/>
    </xf>
    <xf numFmtId="4" fontId="36" fillId="17" borderId="8" applyAlignment="1" pivotButton="0" quotePrefix="0" xfId="0">
      <alignment vertical="center"/>
    </xf>
    <xf numFmtId="1" fontId="36" fillId="17" borderId="8" applyAlignment="1" pivotButton="0" quotePrefix="0" xfId="0">
      <alignment vertical="center"/>
    </xf>
    <xf numFmtId="4" fontId="36" fillId="17" borderId="23" applyAlignment="1" pivotButton="0" quotePrefix="0" xfId="0">
      <alignment vertical="center"/>
    </xf>
    <xf numFmtId="0" fontId="38" fillId="17" borderId="23" applyAlignment="1" pivotButton="0" quotePrefix="0" xfId="0">
      <alignment horizontal="center" vertical="center"/>
    </xf>
    <xf numFmtId="0" fontId="36" fillId="17" borderId="0" applyAlignment="1" pivotButton="0" quotePrefix="0" xfId="0">
      <alignment vertical="center"/>
    </xf>
    <xf numFmtId="0" fontId="37" fillId="17" borderId="0" applyAlignment="1" pivotButton="0" quotePrefix="0" xfId="0">
      <alignment vertical="center"/>
    </xf>
    <xf numFmtId="0" fontId="39" fillId="17" borderId="0" applyAlignment="1" pivotButton="0" quotePrefix="0" xfId="0">
      <alignment vertical="center"/>
    </xf>
    <xf numFmtId="0" fontId="61" fillId="17" borderId="0" applyAlignment="1" pivotButton="0" quotePrefix="0" xfId="0">
      <alignment vertical="center"/>
    </xf>
    <xf numFmtId="0" fontId="62" fillId="17" borderId="0" applyAlignment="1" pivotButton="0" quotePrefix="0" xfId="0">
      <alignment horizontal="left" vertical="center"/>
    </xf>
    <xf numFmtId="0" fontId="36" fillId="17" borderId="0" applyAlignment="1" pivotButton="0" quotePrefix="0" xfId="0">
      <alignment horizontal="right" vertical="center"/>
    </xf>
    <xf numFmtId="0" fontId="61" fillId="17" borderId="0" pivotButton="0" quotePrefix="1" xfId="0"/>
    <xf numFmtId="0" fontId="62" fillId="17" borderId="0" applyAlignment="1" pivotButton="0" quotePrefix="1" xfId="0">
      <alignment horizontal="left"/>
    </xf>
    <xf numFmtId="0" fontId="42" fillId="17" borderId="8" applyAlignment="1" pivotButton="0" quotePrefix="0" xfId="209">
      <alignment horizontal="center" vertical="center" wrapText="1"/>
    </xf>
    <xf numFmtId="0" fontId="37" fillId="17" borderId="3" applyAlignment="1" pivotButton="0" quotePrefix="0" xfId="0">
      <alignment horizontal="center"/>
    </xf>
    <xf numFmtId="1" fontId="37" fillId="17" borderId="8" pivotButton="0" quotePrefix="0" xfId="0"/>
    <xf numFmtId="164" fontId="39" fillId="17" borderId="8" applyAlignment="1" pivotButton="0" quotePrefix="0" xfId="0">
      <alignment horizontal="center"/>
    </xf>
    <xf numFmtId="0" fontId="39" fillId="17" borderId="9" applyAlignment="1" pivotButton="0" quotePrefix="0" xfId="0">
      <alignment horizontal="center"/>
    </xf>
    <xf numFmtId="0" fontId="39" fillId="17" borderId="0" applyAlignment="1" pivotButton="0" quotePrefix="0" xfId="0">
      <alignment horizontal="center"/>
    </xf>
    <xf numFmtId="0" fontId="41" fillId="8" borderId="8" applyAlignment="1" pivotButton="0" quotePrefix="0" xfId="211">
      <alignment horizontal="center" vertical="center" wrapText="1"/>
    </xf>
    <xf numFmtId="0" fontId="37" fillId="18" borderId="0" applyAlignment="1" pivotButton="0" quotePrefix="0" xfId="0">
      <alignment horizontal="left"/>
    </xf>
    <xf numFmtId="0" fontId="70" fillId="14" borderId="9" pivotButton="0" quotePrefix="0" xfId="0"/>
    <xf numFmtId="0" fontId="37" fillId="8" borderId="3" applyAlignment="1" pivotButton="0" quotePrefix="0" xfId="0">
      <alignment horizontal="center"/>
    </xf>
    <xf numFmtId="0" fontId="37" fillId="8" borderId="8" applyAlignment="1" pivotButton="0" quotePrefix="0" xfId="0">
      <alignment horizontal="right"/>
    </xf>
    <xf numFmtId="0" fontId="37" fillId="8" borderId="8" applyAlignment="1" pivotButton="0" quotePrefix="0" xfId="0">
      <alignment horizontal="center" wrapText="1"/>
    </xf>
    <xf numFmtId="0" fontId="39" fillId="8" borderId="8" applyAlignment="1" pivotButton="0" quotePrefix="0" xfId="0">
      <alignment horizontal="center"/>
    </xf>
    <xf numFmtId="164" fontId="37" fillId="8" borderId="8" pivotButton="0" quotePrefix="0" xfId="0"/>
    <xf numFmtId="2" fontId="37" fillId="8" borderId="8" pivotButton="0" quotePrefix="0" xfId="0"/>
    <xf numFmtId="175" fontId="37" fillId="8" borderId="8" pivotButton="0" quotePrefix="0" xfId="0"/>
    <xf numFmtId="4" fontId="37" fillId="8" borderId="23" pivotButton="0" quotePrefix="0" xfId="0"/>
    <xf numFmtId="164" fontId="39" fillId="8" borderId="23" applyAlignment="1" pivotButton="0" quotePrefix="0" xfId="0">
      <alignment horizontal="center"/>
    </xf>
    <xf numFmtId="4" fontId="70" fillId="8" borderId="33" pivotButton="0" quotePrefix="0" xfId="0"/>
    <xf numFmtId="0" fontId="39" fillId="8" borderId="0" applyAlignment="1" pivotButton="0" quotePrefix="0" xfId="0">
      <alignment horizontal="center"/>
    </xf>
    <xf numFmtId="0" fontId="39" fillId="8" borderId="0" applyAlignment="1" pivotButton="0" quotePrefix="0" xfId="0">
      <alignment horizontal="left"/>
    </xf>
    <xf numFmtId="0" fontId="37" fillId="8" borderId="0" applyAlignment="1" pivotButton="0" quotePrefix="0" xfId="0">
      <alignment horizontal="right"/>
    </xf>
    <xf numFmtId="1" fontId="36" fillId="14" borderId="8" pivotButton="0" quotePrefix="0" xfId="0"/>
    <xf numFmtId="39" fontId="43" fillId="18" borderId="23" applyAlignment="1" pivotButton="0" quotePrefix="0" xfId="209">
      <alignment horizontal="right" vertical="center"/>
    </xf>
    <xf numFmtId="164" fontId="38" fillId="8" borderId="9" applyAlignment="1" pivotButton="0" quotePrefix="0" xfId="0">
      <alignment horizontal="center"/>
    </xf>
    <xf numFmtId="0" fontId="37" fillId="14" borderId="8" pivotButton="0" quotePrefix="0" xfId="0"/>
    <xf numFmtId="2" fontId="37" fillId="14" borderId="8" pivotButton="0" quotePrefix="0" xfId="0"/>
    <xf numFmtId="4" fontId="37" fillId="14" borderId="23" pivotButton="0" quotePrefix="0" xfId="0"/>
    <xf numFmtId="4" fontId="37" fillId="16" borderId="33" pivotButton="0" quotePrefix="0" xfId="0"/>
    <xf numFmtId="0" fontId="39" fillId="16" borderId="0" applyAlignment="1" pivotButton="0" quotePrefix="0" xfId="0">
      <alignment horizontal="center"/>
    </xf>
    <xf numFmtId="2" fontId="47" fillId="13" borderId="40" applyAlignment="1" pivotButton="0" quotePrefix="0" xfId="211">
      <alignment horizontal="center" vertical="center"/>
    </xf>
    <xf numFmtId="4" fontId="36" fillId="20" borderId="0" pivotButton="0" quotePrefix="0" xfId="0"/>
    <xf numFmtId="0" fontId="36" fillId="20" borderId="0" pivotButton="0" quotePrefix="0" xfId="0"/>
    <xf numFmtId="2" fontId="48" fillId="18" borderId="0" applyAlignment="1" pivotButton="0" quotePrefix="0" xfId="209">
      <alignment horizontal="center" vertical="center"/>
    </xf>
    <xf numFmtId="39" fontId="49" fillId="18" borderId="45" applyAlignment="1" pivotButton="0" quotePrefix="0" xfId="209">
      <alignment horizontal="center" vertical="center"/>
    </xf>
    <xf numFmtId="164" fontId="48" fillId="18" borderId="0" applyAlignment="1" pivotButton="0" quotePrefix="0" xfId="209">
      <alignment horizontal="left" vertical="center"/>
    </xf>
    <xf numFmtId="0" fontId="41" fillId="16" borderId="73" applyAlignment="1" pivotButton="0" quotePrefix="0" xfId="211">
      <alignment horizontal="center" vertical="center"/>
    </xf>
    <xf numFmtId="0" fontId="41" fillId="16" borderId="77" applyAlignment="1" pivotButton="0" quotePrefix="0" xfId="211">
      <alignment horizontal="center" vertical="center"/>
    </xf>
    <xf numFmtId="166" fontId="41" fillId="16" borderId="17" applyAlignment="1" pivotButton="0" quotePrefix="0" xfId="211">
      <alignment horizontal="center" vertical="center"/>
    </xf>
    <xf numFmtId="0" fontId="48" fillId="16" borderId="17" applyAlignment="1" pivotButton="0" quotePrefix="0" xfId="211">
      <alignment horizontal="center" vertical="center"/>
    </xf>
    <xf numFmtId="164" fontId="48" fillId="16" borderId="17" applyAlignment="1" pivotButton="0" quotePrefix="0" xfId="209">
      <alignment horizontal="left" vertical="center" wrapText="1"/>
    </xf>
    <xf numFmtId="0" fontId="41" fillId="7" borderId="77" applyAlignment="1" pivotButton="0" quotePrefix="0" xfId="211">
      <alignment horizontal="center" vertical="center"/>
    </xf>
    <xf numFmtId="0" fontId="48" fillId="7" borderId="17" applyAlignment="1" pivotButton="0" quotePrefix="0" xfId="211">
      <alignment horizontal="center" vertical="center"/>
    </xf>
    <xf numFmtId="0" fontId="41" fillId="16" borderId="16" applyAlignment="1" pivotButton="0" quotePrefix="0" xfId="211">
      <alignment horizontal="center" vertical="center"/>
    </xf>
    <xf numFmtId="0" fontId="41" fillId="16" borderId="63" applyAlignment="1" pivotButton="0" quotePrefix="0" xfId="211">
      <alignment horizontal="center" vertical="center"/>
    </xf>
    <xf numFmtId="166" fontId="48" fillId="16" borderId="15" applyAlignment="1" pivotButton="0" quotePrefix="0" xfId="211">
      <alignment horizontal="center" vertical="center"/>
    </xf>
    <xf numFmtId="0" fontId="48" fillId="16" borderId="15" applyAlignment="1" pivotButton="0" quotePrefix="0" xfId="211">
      <alignment horizontal="center" vertical="center"/>
    </xf>
    <xf numFmtId="164" fontId="48" fillId="16" borderId="15" applyAlignment="1" pivotButton="0" quotePrefix="0" xfId="209">
      <alignment horizontal="left" vertical="center" wrapText="1"/>
    </xf>
    <xf numFmtId="167" fontId="48" fillId="16" borderId="17" applyAlignment="1" pivotButton="0" quotePrefix="0" xfId="211">
      <alignment horizontal="center" vertical="center"/>
    </xf>
    <xf numFmtId="0" fontId="48" fillId="16" borderId="17" applyAlignment="1" pivotButton="0" quotePrefix="1" xfId="211">
      <alignment horizontal="center" vertical="center"/>
    </xf>
    <xf numFmtId="43" fontId="48" fillId="16" borderId="17" applyAlignment="1" pivotButton="0" quotePrefix="0" xfId="211">
      <alignment horizontal="center" vertical="center"/>
    </xf>
    <xf numFmtId="0" fontId="42" fillId="16" borderId="17" applyAlignment="1" pivotButton="0" quotePrefix="0" xfId="209">
      <alignment horizontal="center" vertical="center"/>
    </xf>
    <xf numFmtId="169" fontId="49" fillId="16" borderId="17" applyAlignment="1" pivotButton="0" quotePrefix="0" xfId="211">
      <alignment horizontal="center" vertical="center"/>
    </xf>
    <xf numFmtId="167" fontId="48" fillId="7" borderId="17" applyAlignment="1" pivotButton="0" quotePrefix="0" xfId="211">
      <alignment horizontal="center" vertical="center"/>
    </xf>
    <xf numFmtId="0" fontId="49" fillId="7" borderId="17" applyAlignment="1" pivotButton="0" quotePrefix="0" xfId="209">
      <alignment horizontal="center" vertical="center"/>
    </xf>
    <xf numFmtId="169" fontId="49" fillId="7" borderId="17" applyAlignment="1" pivotButton="0" quotePrefix="0" xfId="211">
      <alignment horizontal="center" vertical="center"/>
    </xf>
    <xf numFmtId="0" fontId="48" fillId="16" borderId="8" applyAlignment="1" pivotButton="0" quotePrefix="1" xfId="211">
      <alignment horizontal="center" vertical="center"/>
    </xf>
    <xf numFmtId="37" fontId="41" fillId="16" borderId="8" applyAlignment="1" pivotButton="0" quotePrefix="0" xfId="211">
      <alignment horizontal="right" vertical="center"/>
    </xf>
    <xf numFmtId="167" fontId="48" fillId="16" borderId="15" applyAlignment="1" pivotButton="0" quotePrefix="0" xfId="211">
      <alignment horizontal="center" vertical="center"/>
    </xf>
    <xf numFmtId="43" fontId="48" fillId="16" borderId="15" applyAlignment="1" pivotButton="0" quotePrefix="0" xfId="211">
      <alignment horizontal="center" vertical="center"/>
    </xf>
    <xf numFmtId="0" fontId="49" fillId="16" borderId="15" applyAlignment="1" pivotButton="0" quotePrefix="0" xfId="209">
      <alignment horizontal="center" vertical="center"/>
    </xf>
    <xf numFmtId="169" fontId="49" fillId="16" borderId="15" applyAlignment="1" pivotButton="0" quotePrefix="0" xfId="211">
      <alignment horizontal="center" vertical="center"/>
    </xf>
    <xf numFmtId="43" fontId="48" fillId="16" borderId="15" applyAlignment="1" pivotButton="0" quotePrefix="0" xfId="211">
      <alignment horizontal="center" vertical="center"/>
    </xf>
    <xf numFmtId="166" fontId="41" fillId="16" borderId="15" applyAlignment="1" pivotButton="0" quotePrefix="0" xfId="211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vertical="center" wrapText="1"/>
    </xf>
    <xf numFmtId="4" fontId="0" fillId="0" borderId="0" pivotButton="0" quotePrefix="0" xfId="0"/>
    <xf numFmtId="4" fontId="0" fillId="0" borderId="0" applyAlignment="1" pivotButton="0" quotePrefix="0" xfId="0">
      <alignment horizontal="center" vertical="center" wrapText="1"/>
    </xf>
    <xf numFmtId="4" fontId="0" fillId="0" borderId="0" applyAlignment="1" pivotButton="0" quotePrefix="0" xfId="0">
      <alignment horizontal="right" vertical="center" wrapText="1"/>
    </xf>
    <xf numFmtId="4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21" borderId="0" applyAlignment="1" pivotButton="0" quotePrefix="0" xfId="0">
      <alignment horizontal="center" vertical="center"/>
    </xf>
    <xf numFmtId="0" fontId="0" fillId="21" borderId="0" applyAlignment="1" pivotButton="0" quotePrefix="0" xfId="0">
      <alignment horizontal="center" vertical="center"/>
    </xf>
    <xf numFmtId="0" fontId="0" fillId="21" borderId="0" applyAlignment="1" pivotButton="0" quotePrefix="0" xfId="0">
      <alignment horizontal="left" vertical="center"/>
    </xf>
    <xf numFmtId="4" fontId="0" fillId="21" borderId="0" applyAlignment="1" pivotButton="0" quotePrefix="0" xfId="0">
      <alignment vertical="center" wrapText="1"/>
    </xf>
    <xf numFmtId="4" fontId="0" fillId="21" borderId="0" applyAlignment="1" pivotButton="0" quotePrefix="0" xfId="0">
      <alignment horizontal="right" vertical="center" wrapText="1"/>
    </xf>
    <xf numFmtId="0" fontId="0" fillId="21" borderId="0" applyAlignment="1" pivotButton="0" quotePrefix="0" xfId="0">
      <alignment vertical="center"/>
    </xf>
    <xf numFmtId="4" fontId="0" fillId="0" borderId="0" applyAlignment="1" pivotButton="0" quotePrefix="0" xfId="0">
      <alignment horizontal="right"/>
    </xf>
    <xf numFmtId="4" fontId="0" fillId="21" borderId="0" applyAlignment="1" pivotButton="0" quotePrefix="0" xfId="0">
      <alignment horizontal="right" vertical="center"/>
    </xf>
    <xf numFmtId="0" fontId="0" fillId="21" borderId="0" applyAlignment="1" pivotButton="0" quotePrefix="0" xfId="0">
      <alignment horizontal="left" vertical="center"/>
    </xf>
    <xf numFmtId="0" fontId="37" fillId="9" borderId="9" pivotButton="0" quotePrefix="0" xfId="0"/>
    <xf numFmtId="0" fontId="77" fillId="18" borderId="0" applyAlignment="1" pivotButton="0" quotePrefix="0" xfId="0">
      <alignment horizontal="center"/>
    </xf>
    <xf numFmtId="0" fontId="77" fillId="18" borderId="0" applyAlignment="1" pivotButton="0" quotePrefix="0" xfId="0">
      <alignment horizontal="left"/>
    </xf>
    <xf numFmtId="4" fontId="77" fillId="18" borderId="0" pivotButton="0" quotePrefix="0" xfId="0"/>
    <xf numFmtId="4" fontId="77" fillId="18" borderId="0" applyAlignment="1" pivotButton="0" quotePrefix="0" xfId="0">
      <alignment horizontal="right"/>
    </xf>
    <xf numFmtId="0" fontId="77" fillId="18" borderId="0" pivotButton="0" quotePrefix="0" xfId="0"/>
    <xf numFmtId="0" fontId="48" fillId="14" borderId="8" applyAlignment="1" pivotButton="0" quotePrefix="0" xfId="211">
      <alignment horizontal="center" vertical="center" wrapText="1"/>
    </xf>
    <xf numFmtId="0" fontId="40" fillId="12" borderId="7" applyAlignment="1" pivotButton="0" quotePrefix="0" xfId="0">
      <alignment horizontal="center" vertical="center"/>
    </xf>
    <xf numFmtId="0" fontId="70" fillId="0" borderId="23" pivotButton="0" quotePrefix="0" xfId="0"/>
    <xf numFmtId="0" fontId="70" fillId="0" borderId="9" pivotButton="0" quotePrefix="0" xfId="0"/>
    <xf numFmtId="0" fontId="49" fillId="17" borderId="14" applyAlignment="1" pivotButton="0" quotePrefix="0" xfId="209">
      <alignment horizontal="center" vertical="center" wrapText="1"/>
    </xf>
    <xf numFmtId="37" fontId="48" fillId="17" borderId="14" applyAlignment="1" pivotButton="0" quotePrefix="0" xfId="211">
      <alignment horizontal="right" vertical="center"/>
    </xf>
    <xf numFmtId="0" fontId="41" fillId="17" borderId="23" applyAlignment="1" pivotButton="0" quotePrefix="0" xfId="211">
      <alignment horizontal="center" vertical="center"/>
    </xf>
    <xf numFmtId="43" fontId="48" fillId="17" borderId="23" applyAlignment="1" pivotButton="0" quotePrefix="0" xfId="211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41" fillId="17" borderId="16" applyAlignment="1" pivotButton="0" quotePrefix="0" xfId="211">
      <alignment horizontal="center" vertical="center"/>
    </xf>
    <xf numFmtId="0" fontId="41" fillId="17" borderId="63" applyAlignment="1" pivotButton="0" quotePrefix="0" xfId="211">
      <alignment horizontal="center" vertical="center"/>
    </xf>
    <xf numFmtId="166" fontId="41" fillId="17" borderId="15" applyAlignment="1" pivotButton="0" quotePrefix="0" xfId="211">
      <alignment horizontal="center" vertical="center"/>
    </xf>
    <xf numFmtId="0" fontId="48" fillId="17" borderId="15" applyAlignment="1" pivotButton="0" quotePrefix="0" xfId="211">
      <alignment horizontal="center" vertical="center"/>
    </xf>
    <xf numFmtId="164" fontId="48" fillId="17" borderId="15" applyAlignment="1" pivotButton="0" quotePrefix="0" xfId="209">
      <alignment horizontal="left" vertical="center" wrapText="1"/>
    </xf>
    <xf numFmtId="167" fontId="48" fillId="17" borderId="15" applyAlignment="1" pivotButton="0" quotePrefix="0" xfId="211">
      <alignment horizontal="center" vertical="center"/>
    </xf>
    <xf numFmtId="43" fontId="48" fillId="17" borderId="15" applyAlignment="1" pivotButton="0" quotePrefix="0" xfId="211">
      <alignment horizontal="center" vertical="center"/>
    </xf>
    <xf numFmtId="169" fontId="49" fillId="17" borderId="15" applyAlignment="1" pivotButton="0" quotePrefix="0" xfId="211">
      <alignment horizontal="center" vertical="center"/>
    </xf>
    <xf numFmtId="0" fontId="49" fillId="17" borderId="15" applyAlignment="1" pivotButton="0" quotePrefix="0" xfId="209">
      <alignment horizontal="center" vertical="center" wrapText="1"/>
    </xf>
    <xf numFmtId="0" fontId="48" fillId="17" borderId="22" applyAlignment="1" pivotButton="0" quotePrefix="0" xfId="211">
      <alignment horizontal="center" vertical="center"/>
    </xf>
    <xf numFmtId="0" fontId="48" fillId="17" borderId="0" applyAlignment="1" pivotButton="0" quotePrefix="0" xfId="211">
      <alignment horizontal="center" vertical="center"/>
    </xf>
    <xf numFmtId="166" fontId="48" fillId="17" borderId="8" applyAlignment="1" pivotButton="0" quotePrefix="0" xfId="211">
      <alignment horizontal="center" vertical="center"/>
    </xf>
    <xf numFmtId="0" fontId="37" fillId="1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wrapText="1"/>
    </xf>
    <xf numFmtId="0" fontId="77" fillId="18" borderId="0" applyAlignment="1" pivotButton="0" quotePrefix="0" xfId="0">
      <alignment horizontal="center" wrapText="1"/>
    </xf>
    <xf numFmtId="0" fontId="77" fillId="22" borderId="0" applyAlignment="1" pivotButton="0" quotePrefix="0" xfId="0">
      <alignment horizontal="center"/>
    </xf>
    <xf numFmtId="0" fontId="77" fillId="22" borderId="0" applyAlignment="1" pivotButton="0" quotePrefix="0" xfId="0">
      <alignment horizontal="center" wrapText="1"/>
    </xf>
    <xf numFmtId="0" fontId="77" fillId="22" borderId="0" applyAlignment="1" pivotButton="0" quotePrefix="0" xfId="0">
      <alignment horizontal="left"/>
    </xf>
    <xf numFmtId="4" fontId="77" fillId="22" borderId="0" pivotButton="0" quotePrefix="0" xfId="0"/>
    <xf numFmtId="4" fontId="77" fillId="22" borderId="0" applyAlignment="1" pivotButton="0" quotePrefix="0" xfId="0">
      <alignment horizontal="right" vertical="center"/>
    </xf>
    <xf numFmtId="2" fontId="77" fillId="22" borderId="0" applyAlignment="1" pivotButton="0" quotePrefix="0" xfId="0">
      <alignment horizontal="center" vertical="center"/>
    </xf>
    <xf numFmtId="4" fontId="77" fillId="22" borderId="0" applyAlignment="1" pivotButton="0" quotePrefix="0" xfId="0">
      <alignment horizontal="right"/>
    </xf>
    <xf numFmtId="0" fontId="77" fillId="22" borderId="0" pivotButton="0" quotePrefix="0" xfId="0"/>
    <xf numFmtId="2" fontId="0" fillId="0" borderId="0" applyAlignment="1" pivotButton="0" quotePrefix="0" xfId="0">
      <alignment horizontal="center"/>
    </xf>
    <xf numFmtId="2" fontId="77" fillId="18" borderId="0" applyAlignment="1" pivotButton="0" quotePrefix="0" xfId="0">
      <alignment horizontal="center"/>
    </xf>
    <xf numFmtId="0" fontId="77" fillId="18" borderId="0" pivotButton="0" quotePrefix="0" xfId="0"/>
    <xf numFmtId="0" fontId="77" fillId="21" borderId="0" applyAlignment="1" pivotButton="0" quotePrefix="0" xfId="0">
      <alignment horizontal="left" vertical="center"/>
    </xf>
    <xf numFmtId="0" fontId="36" fillId="17" borderId="0" applyAlignment="1" pivotButton="0" quotePrefix="0" xfId="0">
      <alignment horizontal="left"/>
    </xf>
    <xf numFmtId="0" fontId="37" fillId="17" borderId="8" applyAlignment="1" pivotButton="0" quotePrefix="0" xfId="0">
      <alignment horizontal="right"/>
    </xf>
    <xf numFmtId="164" fontId="39" fillId="17" borderId="23" applyAlignment="1" pivotButton="0" quotePrefix="0" xfId="0">
      <alignment horizontal="center"/>
    </xf>
    <xf numFmtId="0" fontId="71" fillId="17" borderId="23" pivotButton="0" quotePrefix="0" xfId="0"/>
    <xf numFmtId="4" fontId="70" fillId="17" borderId="33" pivotButton="0" quotePrefix="0" xfId="0"/>
    <xf numFmtId="0" fontId="36" fillId="17" borderId="0" pivotButton="0" quotePrefix="1" xfId="0"/>
    <xf numFmtId="4" fontId="70" fillId="17" borderId="23" pivotButton="0" quotePrefix="0" xfId="0"/>
    <xf numFmtId="0" fontId="48" fillId="17" borderId="8" applyAlignment="1" pivotButton="0" quotePrefix="0" xfId="211">
      <alignment horizontal="center" vertical="center" wrapText="1"/>
    </xf>
    <xf numFmtId="0" fontId="36" fillId="17" borderId="9" applyAlignment="1" pivotButton="0" quotePrefix="0" xfId="0">
      <alignment horizontal="center"/>
    </xf>
    <xf numFmtId="0" fontId="36" fillId="17" borderId="0" applyAlignment="1" pivotButton="0" quotePrefix="0" xfId="0">
      <alignment horizontal="center"/>
    </xf>
    <xf numFmtId="4" fontId="36" fillId="17" borderId="0" pivotButton="0" quotePrefix="0" xfId="0"/>
    <xf numFmtId="4" fontId="37" fillId="17" borderId="0" pivotButton="0" quotePrefix="0" xfId="0"/>
    <xf numFmtId="0" fontId="70" fillId="17" borderId="23" pivotButton="0" quotePrefix="0" xfId="0"/>
    <xf numFmtId="164" fontId="38" fillId="17" borderId="8" applyAlignment="1" pivotButton="0" quotePrefix="0" xfId="0">
      <alignment horizontal="center"/>
    </xf>
    <xf numFmtId="0" fontId="70" fillId="17" borderId="0" pivotButton="0" quotePrefix="0" xfId="0"/>
    <xf numFmtId="4" fontId="39" fillId="18" borderId="8" pivotButton="0" quotePrefix="0" xfId="0"/>
    <xf numFmtId="164" fontId="37" fillId="18" borderId="8" pivotButton="0" quotePrefix="0" xfId="0"/>
    <xf numFmtId="4" fontId="37" fillId="18" borderId="8" pivotButton="0" quotePrefix="0" xfId="0"/>
    <xf numFmtId="0" fontId="37" fillId="18" borderId="8" pivotButton="0" quotePrefix="0" xfId="0"/>
    <xf numFmtId="2" fontId="37" fillId="18" borderId="8" pivotButton="0" quotePrefix="0" xfId="0"/>
    <xf numFmtId="1" fontId="37" fillId="18" borderId="8" pivotButton="0" quotePrefix="0" xfId="0"/>
    <xf numFmtId="175" fontId="37" fillId="18" borderId="8" pivotButton="0" quotePrefix="0" xfId="0"/>
    <xf numFmtId="4" fontId="36" fillId="18" borderId="8" pivotButton="0" quotePrefix="0" xfId="0"/>
    <xf numFmtId="4" fontId="37" fillId="18" borderId="23" pivotButton="0" quotePrefix="0" xfId="0"/>
    <xf numFmtId="4" fontId="70" fillId="18" borderId="33" pivotButton="0" quotePrefix="0" xfId="0"/>
    <xf numFmtId="0" fontId="37" fillId="18" borderId="0" pivotButton="0" quotePrefix="0" xfId="0"/>
    <xf numFmtId="0" fontId="39" fillId="18" borderId="0" pivotButton="0" quotePrefix="0" xfId="0"/>
    <xf numFmtId="0" fontId="36" fillId="18" borderId="0" pivotButton="0" quotePrefix="0" xfId="0"/>
    <xf numFmtId="0" fontId="38" fillId="18" borderId="0" pivotButton="0" quotePrefix="0" xfId="0"/>
    <xf numFmtId="4" fontId="37" fillId="18" borderId="33" pivotButton="0" quotePrefix="0" xfId="0"/>
    <xf numFmtId="0" fontId="36" fillId="18" borderId="0" applyAlignment="1" pivotButton="0" quotePrefix="1" xfId="0">
      <alignment horizontal="right"/>
    </xf>
    <xf numFmtId="4" fontId="36" fillId="14" borderId="8" applyAlignment="1" pivotButton="0" quotePrefix="0" xfId="0">
      <alignment horizontal="center" vertical="center"/>
    </xf>
    <xf numFmtId="0" fontId="43" fillId="18" borderId="22" applyAlignment="1" pivotButton="0" quotePrefix="0" xfId="211">
      <alignment horizontal="center" vertical="center"/>
    </xf>
    <xf numFmtId="0" fontId="43" fillId="18" borderId="0" applyAlignment="1" pivotButton="0" quotePrefix="0" xfId="211">
      <alignment horizontal="center" vertical="center"/>
    </xf>
    <xf numFmtId="166" fontId="43" fillId="18" borderId="8" applyAlignment="1" pivotButton="0" quotePrefix="0" xfId="211">
      <alignment horizontal="center" vertical="center"/>
    </xf>
    <xf numFmtId="0" fontId="43" fillId="18" borderId="8" applyAlignment="1" pivotButton="0" quotePrefix="0" xfId="211">
      <alignment horizontal="center" vertical="center"/>
    </xf>
    <xf numFmtId="164" fontId="43" fillId="18" borderId="8" applyAlignment="1" pivotButton="0" quotePrefix="0" xfId="209">
      <alignment horizontal="left" vertical="center" wrapText="1"/>
    </xf>
    <xf numFmtId="167" fontId="43" fillId="18" borderId="8" applyAlignment="1" pivotButton="0" quotePrefix="0" xfId="211">
      <alignment horizontal="center" vertical="center"/>
    </xf>
    <xf numFmtId="43" fontId="43" fillId="18" borderId="8" applyAlignment="1" pivotButton="0" quotePrefix="0" xfId="211">
      <alignment horizontal="center" vertical="center"/>
    </xf>
    <xf numFmtId="0" fontId="63" fillId="18" borderId="8" applyAlignment="1" pivotButton="0" quotePrefix="0" xfId="209">
      <alignment horizontal="center" vertical="center"/>
    </xf>
    <xf numFmtId="169" fontId="63" fillId="18" borderId="8" applyAlignment="1" pivotButton="0" quotePrefix="0" xfId="211">
      <alignment horizontal="center" vertical="center"/>
    </xf>
    <xf numFmtId="43" fontId="43" fillId="18" borderId="8" applyAlignment="1" pivotButton="0" quotePrefix="0" xfId="211">
      <alignment horizontal="center" vertical="center"/>
    </xf>
    <xf numFmtId="2" fontId="43" fillId="18" borderId="0" applyAlignment="1" pivotButton="0" quotePrefix="0" xfId="209">
      <alignment horizontal="center" vertical="center"/>
    </xf>
    <xf numFmtId="164" fontId="43" fillId="18" borderId="0" applyAlignment="1" pivotButton="0" quotePrefix="0" xfId="209">
      <alignment horizontal="right" vertical="center"/>
    </xf>
    <xf numFmtId="4" fontId="43" fillId="18" borderId="0" applyAlignment="1" pivotButton="0" quotePrefix="0" xfId="209">
      <alignment horizontal="left" vertical="center"/>
    </xf>
    <xf numFmtId="164" fontId="43" fillId="18" borderId="0" applyAlignment="1" pivotButton="0" quotePrefix="0" xfId="209">
      <alignment horizontal="center" vertical="center"/>
    </xf>
    <xf numFmtId="0" fontId="70" fillId="18" borderId="0" applyAlignment="1" pivotButton="0" quotePrefix="0" xfId="0">
      <alignment horizontal="center" vertical="center"/>
    </xf>
    <xf numFmtId="0" fontId="70" fillId="18" borderId="3" applyAlignment="1" pivotButton="0" quotePrefix="0" xfId="0">
      <alignment horizontal="center"/>
    </xf>
    <xf numFmtId="0" fontId="70" fillId="18" borderId="8" pivotButton="0" quotePrefix="0" xfId="0"/>
    <xf numFmtId="0" fontId="70" fillId="18" borderId="8" applyAlignment="1" pivotButton="0" quotePrefix="0" xfId="0">
      <alignment horizontal="center"/>
    </xf>
    <xf numFmtId="0" fontId="62" fillId="18" borderId="8" applyAlignment="1" pivotButton="0" quotePrefix="0" xfId="0">
      <alignment horizontal="center"/>
    </xf>
    <xf numFmtId="4" fontId="62" fillId="18" borderId="8" pivotButton="0" quotePrefix="0" xfId="0"/>
    <xf numFmtId="164" fontId="70" fillId="18" borderId="8" pivotButton="0" quotePrefix="0" xfId="0"/>
    <xf numFmtId="4" fontId="70" fillId="18" borderId="8" pivotButton="0" quotePrefix="0" xfId="0"/>
    <xf numFmtId="2" fontId="70" fillId="18" borderId="8" pivotButton="0" quotePrefix="0" xfId="0"/>
    <xf numFmtId="1" fontId="70" fillId="18" borderId="8" pivotButton="0" quotePrefix="0" xfId="0"/>
    <xf numFmtId="164" fontId="62" fillId="18" borderId="23" applyAlignment="1" pivotButton="0" quotePrefix="0" xfId="0">
      <alignment horizontal="center"/>
    </xf>
    <xf numFmtId="164" fontId="62" fillId="18" borderId="0" applyAlignment="1" pivotButton="0" quotePrefix="0" xfId="0">
      <alignment horizontal="center"/>
    </xf>
    <xf numFmtId="0" fontId="70" fillId="18" borderId="0" pivotButton="0" quotePrefix="0" xfId="0"/>
    <xf numFmtId="0" fontId="70" fillId="18" borderId="0" applyAlignment="1" pivotButton="0" quotePrefix="0" xfId="0">
      <alignment horizontal="right"/>
    </xf>
    <xf numFmtId="0" fontId="70" fillId="18" borderId="0" applyAlignment="1" pivotButton="0" quotePrefix="0" xfId="0">
      <alignment horizontal="left"/>
    </xf>
    <xf numFmtId="0" fontId="43" fillId="17" borderId="22" applyAlignment="1" pivotButton="0" quotePrefix="0" xfId="211">
      <alignment horizontal="center" vertical="center"/>
    </xf>
    <xf numFmtId="0" fontId="43" fillId="17" borderId="0" applyAlignment="1" pivotButton="0" quotePrefix="0" xfId="211">
      <alignment horizontal="center" vertical="center"/>
    </xf>
    <xf numFmtId="166" fontId="43" fillId="17" borderId="8" applyAlignment="1" pivotButton="0" quotePrefix="0" xfId="211">
      <alignment horizontal="center" vertical="center"/>
    </xf>
    <xf numFmtId="0" fontId="43" fillId="17" borderId="8" applyAlignment="1" pivotButton="0" quotePrefix="0" xfId="211">
      <alignment horizontal="center" vertical="center"/>
    </xf>
    <xf numFmtId="164" fontId="43" fillId="17" borderId="8" applyAlignment="1" pivotButton="0" quotePrefix="0" xfId="209">
      <alignment horizontal="left" vertical="center" wrapText="1"/>
    </xf>
    <xf numFmtId="167" fontId="43" fillId="17" borderId="8" applyAlignment="1" pivotButton="0" quotePrefix="0" xfId="211">
      <alignment horizontal="center" vertical="center"/>
    </xf>
    <xf numFmtId="43" fontId="43" fillId="17" borderId="8" applyAlignment="1" pivotButton="0" quotePrefix="0" xfId="211">
      <alignment horizontal="center" vertical="center"/>
    </xf>
    <xf numFmtId="0" fontId="63" fillId="17" borderId="8" applyAlignment="1" pivotButton="0" quotePrefix="0" xfId="209">
      <alignment horizontal="center" vertical="center"/>
    </xf>
    <xf numFmtId="169" fontId="63" fillId="17" borderId="8" applyAlignment="1" pivotButton="0" quotePrefix="0" xfId="211">
      <alignment horizontal="center" vertical="center"/>
    </xf>
    <xf numFmtId="43" fontId="43" fillId="17" borderId="8" applyAlignment="1" pivotButton="0" quotePrefix="0" xfId="211">
      <alignment horizontal="center" vertical="center"/>
    </xf>
    <xf numFmtId="2" fontId="43" fillId="17" borderId="0" applyAlignment="1" pivotButton="0" quotePrefix="0" xfId="209">
      <alignment horizontal="center" vertical="center"/>
    </xf>
    <xf numFmtId="164" fontId="43" fillId="17" borderId="0" applyAlignment="1" pivotButton="0" quotePrefix="0" xfId="209">
      <alignment horizontal="right" vertical="center"/>
    </xf>
    <xf numFmtId="4" fontId="43" fillId="17" borderId="0" applyAlignment="1" pivotButton="0" quotePrefix="0" xfId="209">
      <alignment horizontal="left" vertical="center"/>
    </xf>
    <xf numFmtId="164" fontId="43" fillId="17" borderId="0" applyAlignment="1" pivotButton="0" quotePrefix="0" xfId="209">
      <alignment horizontal="center" vertical="center"/>
    </xf>
    <xf numFmtId="0" fontId="70" fillId="17" borderId="0" applyAlignment="1" pivotButton="0" quotePrefix="0" xfId="0">
      <alignment horizontal="center" vertical="center"/>
    </xf>
    <xf numFmtId="0" fontId="70" fillId="17" borderId="3" applyAlignment="1" pivotButton="0" quotePrefix="0" xfId="0">
      <alignment horizontal="center"/>
    </xf>
    <xf numFmtId="0" fontId="70" fillId="17" borderId="8" pivotButton="0" quotePrefix="0" xfId="0"/>
    <xf numFmtId="0" fontId="70" fillId="17" borderId="8" applyAlignment="1" pivotButton="0" quotePrefix="0" xfId="0">
      <alignment horizontal="center"/>
    </xf>
    <xf numFmtId="0" fontId="62" fillId="17" borderId="8" applyAlignment="1" pivotButton="0" quotePrefix="0" xfId="0">
      <alignment horizontal="center"/>
    </xf>
    <xf numFmtId="4" fontId="62" fillId="17" borderId="8" pivotButton="0" quotePrefix="0" xfId="0"/>
    <xf numFmtId="2" fontId="70" fillId="17" borderId="8" pivotButton="0" quotePrefix="0" xfId="0"/>
    <xf numFmtId="1" fontId="70" fillId="17" borderId="8" pivotButton="0" quotePrefix="0" xfId="0"/>
    <xf numFmtId="164" fontId="62" fillId="17" borderId="23" applyAlignment="1" pivotButton="0" quotePrefix="0" xfId="0">
      <alignment horizontal="center"/>
    </xf>
    <xf numFmtId="0" fontId="70" fillId="17" borderId="0" pivotButton="0" quotePrefix="0" xfId="0"/>
    <xf numFmtId="0" fontId="62" fillId="17" borderId="0" pivotButton="0" quotePrefix="0" xfId="0"/>
    <xf numFmtId="0" fontId="70" fillId="17" borderId="0" applyAlignment="1" pivotButton="0" quotePrefix="0" xfId="0">
      <alignment horizontal="right"/>
    </xf>
    <xf numFmtId="0" fontId="70" fillId="17" borderId="0" applyAlignment="1" pivotButton="0" quotePrefix="0" xfId="0">
      <alignment horizontal="left"/>
    </xf>
    <xf numFmtId="0" fontId="70" fillId="17" borderId="0" applyAlignment="1" pivotButton="0" quotePrefix="1" xfId="0">
      <alignment horizontal="left"/>
    </xf>
    <xf numFmtId="164" fontId="62" fillId="17" borderId="9" applyAlignment="1" pivotButton="0" quotePrefix="0" xfId="0">
      <alignment horizontal="center"/>
    </xf>
    <xf numFmtId="164" fontId="70" fillId="17" borderId="8" pivotButton="0" quotePrefix="0" xfId="0"/>
    <xf numFmtId="164" fontId="62" fillId="17" borderId="0" applyAlignment="1" pivotButton="0" quotePrefix="0" xfId="0">
      <alignment horizontal="center"/>
    </xf>
    <xf numFmtId="164" fontId="38" fillId="17" borderId="9" applyAlignment="1" pivotButton="0" quotePrefix="0" xfId="0">
      <alignment horizontal="center"/>
    </xf>
    <xf numFmtId="43" fontId="43" fillId="17" borderId="8" applyAlignment="1" pivotButton="0" quotePrefix="0" xfId="216">
      <alignment horizontal="center" vertical="center"/>
    </xf>
    <xf numFmtId="2" fontId="48" fillId="17" borderId="0" applyAlignment="1" pivotButton="0" quotePrefix="0" xfId="209">
      <alignment horizontal="center" vertical="center"/>
    </xf>
    <xf numFmtId="39" fontId="48" fillId="17" borderId="33" applyAlignment="1" pivotButton="0" quotePrefix="0" xfId="209">
      <alignment horizontal="right" vertical="center"/>
    </xf>
    <xf numFmtId="39" fontId="49" fillId="17" borderId="69" applyAlignment="1" pivotButton="0" quotePrefix="0" xfId="209">
      <alignment horizontal="center" vertical="center"/>
    </xf>
    <xf numFmtId="164" fontId="48" fillId="17" borderId="0" applyAlignment="1" pivotButton="0" quotePrefix="0" xfId="209">
      <alignment horizontal="left" vertical="center"/>
    </xf>
    <xf numFmtId="0" fontId="62" fillId="17" borderId="23" applyAlignment="1" pivotButton="0" quotePrefix="0" xfId="0">
      <alignment horizontal="center"/>
    </xf>
    <xf numFmtId="0" fontId="70" fillId="17" borderId="33" pivotButton="0" quotePrefix="0" xfId="0"/>
    <xf numFmtId="164" fontId="36" fillId="17" borderId="23" applyAlignment="1" pivotButton="0" quotePrefix="0" xfId="0">
      <alignment horizontal="left"/>
    </xf>
    <xf numFmtId="175" fontId="70" fillId="17" borderId="8" pivotButton="0" quotePrefix="0" xfId="0"/>
    <xf numFmtId="0" fontId="37" fillId="14" borderId="8" applyAlignment="1" pivotButton="0" quotePrefix="0" xfId="0">
      <alignment horizontal="center"/>
    </xf>
    <xf numFmtId="0" fontId="37" fillId="14" borderId="8" applyAlignment="1" pivotButton="0" quotePrefix="0" xfId="0">
      <alignment horizontal="center" wrapText="1"/>
    </xf>
    <xf numFmtId="4" fontId="37" fillId="14" borderId="8" applyAlignment="1" pivotButton="0" quotePrefix="0" xfId="0">
      <alignment horizontal="right"/>
    </xf>
    <xf numFmtId="164" fontId="37" fillId="14" borderId="8" pivotButton="0" quotePrefix="0" xfId="0"/>
    <xf numFmtId="0" fontId="37" fillId="14" borderId="33" pivotButton="0" quotePrefix="0" xfId="0"/>
    <xf numFmtId="0" fontId="37" fillId="14" borderId="0" pivotButton="0" quotePrefix="0" xfId="0"/>
    <xf numFmtId="2" fontId="36" fillId="17" borderId="32" pivotButton="0" quotePrefix="0" xfId="0"/>
    <xf numFmtId="175" fontId="36" fillId="17" borderId="8" pivotButton="0" quotePrefix="0" xfId="0"/>
    <xf numFmtId="0" fontId="36" fillId="17" borderId="33" pivotButton="0" quotePrefix="1" xfId="0"/>
    <xf numFmtId="0" fontId="70" fillId="17" borderId="22" applyAlignment="1" pivotButton="0" quotePrefix="0" xfId="0">
      <alignment horizontal="center"/>
    </xf>
    <xf numFmtId="0" fontId="70" fillId="17" borderId="8" applyAlignment="1" pivotButton="0" quotePrefix="0" xfId="0">
      <alignment horizontal="center" vertical="center"/>
    </xf>
    <xf numFmtId="4" fontId="70" fillId="17" borderId="8" applyAlignment="1" pivotButton="0" quotePrefix="0" xfId="0">
      <alignment horizontal="right" vertical="center"/>
    </xf>
    <xf numFmtId="0" fontId="70" fillId="17" borderId="8" applyAlignment="1" pivotButton="0" quotePrefix="0" xfId="0">
      <alignment horizontal="left" vertical="center"/>
    </xf>
    <xf numFmtId="0" fontId="62" fillId="17" borderId="8" pivotButton="0" quotePrefix="0" xfId="0"/>
    <xf numFmtId="0" fontId="70" fillId="18" borderId="22" applyAlignment="1" pivotButton="0" quotePrefix="0" xfId="0">
      <alignment horizontal="center"/>
    </xf>
    <xf numFmtId="0" fontId="70" fillId="18" borderId="8" applyAlignment="1" pivotButton="0" quotePrefix="0" xfId="0">
      <alignment horizontal="center" vertical="center"/>
    </xf>
    <xf numFmtId="4" fontId="70" fillId="18" borderId="8" applyAlignment="1" pivotButton="0" quotePrefix="0" xfId="0">
      <alignment horizontal="right" vertical="center"/>
    </xf>
    <xf numFmtId="0" fontId="70" fillId="18" borderId="8" applyAlignment="1" pivotButton="0" quotePrefix="0" xfId="0">
      <alignment horizontal="left" vertical="center"/>
    </xf>
    <xf numFmtId="4" fontId="70" fillId="14" borderId="33" pivotButton="0" quotePrefix="0" xfId="0"/>
    <xf numFmtId="3" fontId="70" fillId="17" borderId="8" pivotButton="0" quotePrefix="0" xfId="0"/>
    <xf numFmtId="0" fontId="0" fillId="16" borderId="0" applyAlignment="1" pivotButton="0" quotePrefix="0" xfId="0">
      <alignment horizontal="left"/>
    </xf>
    <xf numFmtId="0" fontId="0" fillId="16" borderId="0" pivotButton="0" quotePrefix="0" xfId="0"/>
    <xf numFmtId="14" fontId="0" fillId="16" borderId="0" applyAlignment="1" pivotButton="0" quotePrefix="0" xfId="0">
      <alignment horizontal="right"/>
    </xf>
    <xf numFmtId="0" fontId="0" fillId="16" borderId="0" applyAlignment="1" pivotButton="0" quotePrefix="0" xfId="0">
      <alignment horizontal="right"/>
    </xf>
    <xf numFmtId="0" fontId="36" fillId="16" borderId="0" applyAlignment="1" pivotButton="0" quotePrefix="0" xfId="0">
      <alignment horizontal="center"/>
    </xf>
    <xf numFmtId="4" fontId="36" fillId="16" borderId="0" pivotButton="0" quotePrefix="0" xfId="0"/>
    <xf numFmtId="0" fontId="36" fillId="16" borderId="40" pivotButton="0" quotePrefix="0" xfId="0"/>
    <xf numFmtId="4" fontId="70" fillId="16" borderId="33" pivotButton="0" quotePrefix="0" xfId="0"/>
    <xf numFmtId="0" fontId="43" fillId="18" borderId="8" applyAlignment="1" pivotButton="0" quotePrefix="0" xfId="211">
      <alignment horizontal="center" vertical="center" wrapText="1"/>
    </xf>
    <xf numFmtId="43" fontId="43" fillId="18" borderId="8" applyAlignment="1" pivotButton="0" quotePrefix="0" xfId="216">
      <alignment horizontal="center" vertical="center"/>
    </xf>
    <xf numFmtId="0" fontId="48" fillId="16" borderId="8" applyAlignment="1" pivotButton="0" quotePrefix="0" xfId="211">
      <alignment horizontal="center" vertical="center" wrapText="1"/>
    </xf>
    <xf numFmtId="0" fontId="0" fillId="23" borderId="0" applyAlignment="1" pivotButton="0" quotePrefix="0" xfId="0">
      <alignment horizontal="center"/>
    </xf>
    <xf numFmtId="0" fontId="0" fillId="23" borderId="0" applyAlignment="1" pivotButton="0" quotePrefix="0" xfId="0">
      <alignment horizontal="left"/>
    </xf>
    <xf numFmtId="4" fontId="0" fillId="23" borderId="0" pivotButton="0" quotePrefix="0" xfId="0"/>
    <xf numFmtId="4" fontId="0" fillId="23" borderId="0" applyAlignment="1" pivotButton="0" quotePrefix="0" xfId="0">
      <alignment horizontal="right" vertical="center"/>
    </xf>
    <xf numFmtId="0" fontId="0" fillId="23" borderId="0" applyAlignment="1" pivotButton="0" quotePrefix="0" xfId="0">
      <alignment horizontal="center" vertical="center"/>
    </xf>
    <xf numFmtId="4" fontId="0" fillId="23" borderId="0" applyAlignment="1" pivotButton="0" quotePrefix="0" xfId="0">
      <alignment horizontal="right"/>
    </xf>
    <xf numFmtId="0" fontId="0" fillId="23" borderId="0" pivotButton="0" quotePrefix="0" xfId="0"/>
    <xf numFmtId="0" fontId="65" fillId="0" borderId="0" applyAlignment="1" pivotButton="0" quotePrefix="0" xfId="0">
      <alignment horizontal="center"/>
    </xf>
    <xf numFmtId="0" fontId="65" fillId="0" borderId="0" applyAlignment="1" pivotButton="0" quotePrefix="0" xfId="0">
      <alignment horizontal="center"/>
    </xf>
    <xf numFmtId="0" fontId="65" fillId="0" borderId="0" applyAlignment="1" pivotButton="0" quotePrefix="0" xfId="0">
      <alignment horizontal="left"/>
    </xf>
    <xf numFmtId="4" fontId="65" fillId="0" borderId="0" pivotButton="0" quotePrefix="0" xfId="0"/>
    <xf numFmtId="4" fontId="65" fillId="0" borderId="0" applyAlignment="1" pivotButton="0" quotePrefix="0" xfId="0">
      <alignment horizontal="right" vertical="center"/>
    </xf>
    <xf numFmtId="0" fontId="65" fillId="0" borderId="0" applyAlignment="1" pivotButton="0" quotePrefix="0" xfId="0">
      <alignment horizontal="center" vertical="center"/>
    </xf>
    <xf numFmtId="4" fontId="65" fillId="0" borderId="0" applyAlignment="1" pivotButton="0" quotePrefix="0" xfId="0">
      <alignment horizontal="right"/>
    </xf>
    <xf numFmtId="0" fontId="65" fillId="0" borderId="0" applyAlignment="1" pivotButton="0" quotePrefix="0" xfId="0">
      <alignment horizontal="left"/>
    </xf>
    <xf numFmtId="0" fontId="65" fillId="0" borderId="0" pivotButton="0" quotePrefix="0" xfId="0"/>
    <xf numFmtId="0" fontId="65" fillId="0" borderId="0" applyAlignment="1" pivotButton="0" quotePrefix="0" xfId="0">
      <alignment horizontal="center" wrapText="1"/>
    </xf>
    <xf numFmtId="2" fontId="65" fillId="0" borderId="0" applyAlignment="1" pivotButton="0" quotePrefix="0" xfId="0">
      <alignment horizontal="center"/>
    </xf>
    <xf numFmtId="0" fontId="42" fillId="18" borderId="8" applyAlignment="1" pivotButton="0" quotePrefix="0" xfId="209">
      <alignment horizontal="center" vertical="center" wrapText="1"/>
    </xf>
    <xf numFmtId="0" fontId="65" fillId="0" borderId="0" applyAlignment="1" pivotButton="0" quotePrefix="0" xfId="0">
      <alignment horizontal="left" wrapText="1"/>
    </xf>
    <xf numFmtId="0" fontId="65" fillId="20" borderId="0" applyAlignment="1" pivotButton="0" quotePrefix="0" xfId="0">
      <alignment horizontal="center"/>
    </xf>
    <xf numFmtId="0" fontId="65" fillId="20" borderId="0" applyAlignment="1" pivotButton="0" quotePrefix="0" xfId="0">
      <alignment horizontal="center" wrapText="1"/>
    </xf>
    <xf numFmtId="0" fontId="65" fillId="20" borderId="0" applyAlignment="1" pivotButton="0" quotePrefix="0" xfId="0">
      <alignment horizontal="left"/>
    </xf>
    <xf numFmtId="0" fontId="65" fillId="20" borderId="0" applyAlignment="1" pivotButton="0" quotePrefix="0" xfId="0">
      <alignment horizontal="center"/>
    </xf>
    <xf numFmtId="4" fontId="65" fillId="20" borderId="0" pivotButton="0" quotePrefix="0" xfId="0"/>
    <xf numFmtId="4" fontId="65" fillId="20" borderId="0" applyAlignment="1" pivotButton="0" quotePrefix="0" xfId="0">
      <alignment horizontal="right" vertical="center"/>
    </xf>
    <xf numFmtId="0" fontId="65" fillId="20" borderId="0" applyAlignment="1" pivotButton="0" quotePrefix="0" xfId="0">
      <alignment horizontal="center" vertical="center"/>
    </xf>
    <xf numFmtId="4" fontId="65" fillId="20" borderId="0" applyAlignment="1" pivotButton="0" quotePrefix="0" xfId="0">
      <alignment horizontal="right"/>
    </xf>
    <xf numFmtId="0" fontId="65" fillId="20" borderId="0" applyAlignment="1" pivotButton="0" quotePrefix="0" xfId="0">
      <alignment horizontal="left"/>
    </xf>
    <xf numFmtId="0" fontId="65" fillId="20" borderId="0" pivotButton="0" quotePrefix="0" xfId="0"/>
    <xf numFmtId="0" fontId="65" fillId="22" borderId="0" applyAlignment="1" pivotButton="0" quotePrefix="0" xfId="0">
      <alignment horizontal="center"/>
    </xf>
    <xf numFmtId="0" fontId="65" fillId="22" borderId="0" applyAlignment="1" pivotButton="0" quotePrefix="0" xfId="0">
      <alignment horizontal="center" wrapText="1"/>
    </xf>
    <xf numFmtId="0" fontId="65" fillId="22" borderId="0" applyAlignment="1" pivotButton="0" quotePrefix="0" xfId="0">
      <alignment horizontal="left"/>
    </xf>
    <xf numFmtId="0" fontId="65" fillId="22" borderId="0" applyAlignment="1" pivotButton="0" quotePrefix="0" xfId="0">
      <alignment horizontal="center"/>
    </xf>
    <xf numFmtId="4" fontId="65" fillId="22" borderId="0" pivotButton="0" quotePrefix="0" xfId="0"/>
    <xf numFmtId="4" fontId="65" fillId="22" borderId="0" applyAlignment="1" pivotButton="0" quotePrefix="0" xfId="0">
      <alignment horizontal="right" vertical="center"/>
    </xf>
    <xf numFmtId="0" fontId="65" fillId="22" borderId="0" applyAlignment="1" pivotButton="0" quotePrefix="0" xfId="0">
      <alignment horizontal="center" vertical="center"/>
    </xf>
    <xf numFmtId="4" fontId="65" fillId="22" borderId="0" applyAlignment="1" pivotButton="0" quotePrefix="0" xfId="0">
      <alignment horizontal="right"/>
    </xf>
    <xf numFmtId="0" fontId="65" fillId="22" borderId="0" applyAlignment="1" pivotButton="0" quotePrefix="0" xfId="0">
      <alignment horizontal="left"/>
    </xf>
    <xf numFmtId="0" fontId="65" fillId="22" borderId="0" pivotButton="0" quotePrefix="0" xfId="0"/>
    <xf numFmtId="0" fontId="70" fillId="8" borderId="3" applyAlignment="1" pivotButton="0" quotePrefix="0" xfId="0">
      <alignment horizontal="center"/>
    </xf>
    <xf numFmtId="0" fontId="70" fillId="8" borderId="8" pivotButton="0" quotePrefix="0" xfId="0"/>
    <xf numFmtId="0" fontId="70" fillId="8" borderId="8" applyAlignment="1" pivotButton="0" quotePrefix="0" xfId="0">
      <alignment horizontal="center"/>
    </xf>
    <xf numFmtId="0" fontId="62" fillId="8" borderId="8" applyAlignment="1" pivotButton="0" quotePrefix="0" xfId="0">
      <alignment horizontal="center"/>
    </xf>
    <xf numFmtId="4" fontId="62" fillId="8" borderId="8" pivotButton="0" quotePrefix="0" xfId="0"/>
    <xf numFmtId="164" fontId="70" fillId="8" borderId="8" pivotButton="0" quotePrefix="0" xfId="0"/>
    <xf numFmtId="4" fontId="70" fillId="8" borderId="8" pivotButton="0" quotePrefix="0" xfId="0"/>
    <xf numFmtId="2" fontId="70" fillId="8" borderId="8" pivotButton="0" quotePrefix="0" xfId="0"/>
    <xf numFmtId="1" fontId="70" fillId="8" borderId="8" pivotButton="0" quotePrefix="0" xfId="0"/>
    <xf numFmtId="4" fontId="70" fillId="8" borderId="23" pivotButton="0" quotePrefix="0" xfId="0"/>
    <xf numFmtId="164" fontId="62" fillId="8" borderId="23" applyAlignment="1" pivotButton="0" quotePrefix="0" xfId="0">
      <alignment horizontal="center"/>
    </xf>
    <xf numFmtId="0" fontId="70" fillId="8" borderId="33" pivotButton="0" quotePrefix="0" xfId="0"/>
    <xf numFmtId="164" fontId="62" fillId="8" borderId="0" applyAlignment="1" pivotButton="0" quotePrefix="0" xfId="0">
      <alignment horizontal="center"/>
    </xf>
    <xf numFmtId="0" fontId="70" fillId="8" borderId="0" pivotButton="0" quotePrefix="0" xfId="0"/>
    <xf numFmtId="0" fontId="62" fillId="8" borderId="0" pivotButton="0" quotePrefix="0" xfId="0"/>
    <xf numFmtId="0" fontId="70" fillId="8" borderId="0" applyAlignment="1" pivotButton="0" quotePrefix="0" xfId="0">
      <alignment horizontal="right"/>
    </xf>
    <xf numFmtId="0" fontId="70" fillId="8" borderId="0" applyAlignment="1" pivotButton="0" quotePrefix="0" xfId="0">
      <alignment horizontal="left"/>
    </xf>
    <xf numFmtId="164" fontId="44" fillId="13" borderId="18" applyAlignment="1" pivotButton="0" quotePrefix="0" xfId="209">
      <alignment horizontal="left" vertical="center" wrapText="1"/>
    </xf>
    <xf numFmtId="0" fontId="48" fillId="9" borderId="22" applyAlignment="1" pivotButton="0" quotePrefix="0" xfId="211">
      <alignment horizontal="center" vertical="center"/>
    </xf>
    <xf numFmtId="0" fontId="48" fillId="9" borderId="0" applyAlignment="1" pivotButton="0" quotePrefix="0" xfId="211">
      <alignment horizontal="center" vertical="center"/>
    </xf>
    <xf numFmtId="166" fontId="48" fillId="9" borderId="8" applyAlignment="1" pivotButton="0" quotePrefix="0" xfId="211">
      <alignment horizontal="center" vertical="center"/>
    </xf>
    <xf numFmtId="0" fontId="48" fillId="9" borderId="8" applyAlignment="1" pivotButton="0" quotePrefix="0" xfId="211">
      <alignment horizontal="center" vertical="center" wrapText="1"/>
    </xf>
    <xf numFmtId="164" fontId="48" fillId="9" borderId="8" applyAlignment="1" pivotButton="0" quotePrefix="0" xfId="209">
      <alignment horizontal="left" vertical="center" wrapText="1"/>
    </xf>
    <xf numFmtId="167" fontId="48" fillId="9" borderId="8" applyAlignment="1" pivotButton="0" quotePrefix="0" xfId="211">
      <alignment horizontal="center" vertical="center"/>
    </xf>
    <xf numFmtId="0" fontId="48" fillId="9" borderId="8" applyAlignment="1" pivotButton="0" quotePrefix="0" xfId="211">
      <alignment horizontal="center" vertical="center"/>
    </xf>
    <xf numFmtId="43" fontId="48" fillId="9" borderId="8" applyAlignment="1" pivotButton="0" quotePrefix="0" xfId="211">
      <alignment horizontal="center" vertical="center"/>
    </xf>
    <xf numFmtId="0" fontId="49" fillId="9" borderId="8" applyAlignment="1" pivotButton="0" quotePrefix="0" xfId="209">
      <alignment horizontal="center" vertical="center"/>
    </xf>
    <xf numFmtId="169" fontId="49" fillId="9" borderId="8" applyAlignment="1" pivotButton="0" quotePrefix="0" xfId="211">
      <alignment horizontal="center" vertical="center"/>
    </xf>
    <xf numFmtId="164" fontId="48" fillId="9" borderId="0" applyAlignment="1" pivotButton="0" quotePrefix="0" xfId="209">
      <alignment horizontal="right" vertical="center"/>
    </xf>
    <xf numFmtId="4" fontId="48" fillId="9" borderId="0" applyAlignment="1" pivotButton="0" quotePrefix="0" xfId="209">
      <alignment horizontal="left" vertical="center"/>
    </xf>
    <xf numFmtId="164" fontId="48" fillId="9" borderId="0" applyAlignment="1" pivotButton="0" quotePrefix="0" xfId="209">
      <alignment horizontal="left" vertical="center"/>
    </xf>
    <xf numFmtId="164" fontId="48" fillId="9" borderId="0" applyAlignment="1" pivotButton="0" quotePrefix="0" xfId="209">
      <alignment horizontal="center" vertical="center"/>
    </xf>
    <xf numFmtId="0" fontId="37" fillId="9" borderId="0" applyAlignment="1" pivotButton="0" quotePrefix="0" xfId="0">
      <alignment horizontal="center" vertical="center"/>
    </xf>
    <xf numFmtId="0" fontId="36" fillId="9" borderId="9" pivotButton="0" quotePrefix="0" xfId="0"/>
    <xf numFmtId="0" fontId="60" fillId="0" borderId="0" applyAlignment="1" pivotButton="0" quotePrefix="0" xfId="0">
      <alignment horizontal="center"/>
    </xf>
    <xf numFmtId="0" fontId="60" fillId="0" borderId="0" applyAlignment="1" pivotButton="0" quotePrefix="0" xfId="0">
      <alignment horizontal="center" wrapText="1"/>
    </xf>
    <xf numFmtId="0" fontId="60" fillId="0" borderId="0" applyAlignment="1" pivotButton="0" quotePrefix="0" xfId="0">
      <alignment horizontal="left"/>
    </xf>
    <xf numFmtId="4" fontId="60" fillId="0" borderId="0" pivotButton="0" quotePrefix="0" xfId="0"/>
    <xf numFmtId="4" fontId="60" fillId="0" borderId="0" applyAlignment="1" pivotButton="0" quotePrefix="0" xfId="0">
      <alignment horizontal="right"/>
    </xf>
    <xf numFmtId="2" fontId="60" fillId="0" borderId="0" applyAlignment="1" pivotButton="0" quotePrefix="0" xfId="0">
      <alignment horizontal="center"/>
    </xf>
    <xf numFmtId="0" fontId="78" fillId="18" borderId="0" applyAlignment="1" pivotButton="0" quotePrefix="0" xfId="0">
      <alignment horizontal="center"/>
    </xf>
    <xf numFmtId="0" fontId="78" fillId="18" borderId="0" applyAlignment="1" pivotButton="0" quotePrefix="0" xfId="0">
      <alignment horizontal="center" wrapText="1"/>
    </xf>
    <xf numFmtId="0" fontId="78" fillId="18" borderId="0" applyAlignment="1" pivotButton="0" quotePrefix="0" xfId="0">
      <alignment horizontal="left"/>
    </xf>
    <xf numFmtId="4" fontId="78" fillId="18" borderId="0" pivotButton="0" quotePrefix="0" xfId="0"/>
    <xf numFmtId="4" fontId="78" fillId="18" borderId="0" applyAlignment="1" pivotButton="0" quotePrefix="0" xfId="0">
      <alignment horizontal="right"/>
    </xf>
    <xf numFmtId="2" fontId="78" fillId="18" borderId="0" applyAlignment="1" pivotButton="0" quotePrefix="0" xfId="0">
      <alignment horizontal="center"/>
    </xf>
    <xf numFmtId="0" fontId="78" fillId="18" borderId="0" pivotButton="0" quotePrefix="0" xfId="0"/>
    <xf numFmtId="0" fontId="78" fillId="18" borderId="0" applyAlignment="1" pivotButton="0" quotePrefix="0" xfId="0">
      <alignment horizontal="center"/>
    </xf>
    <xf numFmtId="0" fontId="78" fillId="18" borderId="0" applyAlignment="1" pivotButton="0" quotePrefix="0" xfId="0">
      <alignment horizontal="left"/>
    </xf>
    <xf numFmtId="4" fontId="78" fillId="18" borderId="0" applyAlignment="1" pivotButton="0" quotePrefix="0" xfId="0">
      <alignment horizontal="right" vertical="center"/>
    </xf>
    <xf numFmtId="0" fontId="78" fillId="18" borderId="0" applyAlignment="1" pivotButton="0" quotePrefix="0" xfId="0">
      <alignment horizontal="center" vertical="center"/>
    </xf>
    <xf numFmtId="0" fontId="36" fillId="14" borderId="23" pivotButton="0" quotePrefix="0" xfId="0"/>
    <xf numFmtId="0" fontId="36" fillId="16" borderId="3" pivotButton="0" quotePrefix="0" xfId="0"/>
    <xf numFmtId="0" fontId="62" fillId="9" borderId="0" applyAlignment="1" pivotButton="0" quotePrefix="0" xfId="0">
      <alignment horizontal="left"/>
    </xf>
    <xf numFmtId="0" fontId="61" fillId="9" borderId="0" pivotButton="0" quotePrefix="0" xfId="0"/>
    <xf numFmtId="0" fontId="36" fillId="9" borderId="0" applyAlignment="1" pivotButton="0" quotePrefix="0" xfId="0">
      <alignment horizontal="right"/>
    </xf>
    <xf numFmtId="0" fontId="38" fillId="9" borderId="0" applyAlignment="1" pivotButton="0" quotePrefix="0" xfId="0">
      <alignment horizontal="left"/>
    </xf>
    <xf numFmtId="39" fontId="49" fillId="9" borderId="45" applyAlignment="1" pivotButton="0" quotePrefix="0" xfId="209">
      <alignment horizontal="center" vertical="center"/>
    </xf>
    <xf numFmtId="164" fontId="36" fillId="14" borderId="8" applyAlignment="1" pivotButton="0" quotePrefix="0" xfId="0">
      <alignment horizontal="center"/>
    </xf>
    <xf numFmtId="43" fontId="43" fillId="14" borderId="8" applyAlignment="1" pivotButton="0" quotePrefix="0" xfId="211">
      <alignment horizontal="center" vertical="center"/>
    </xf>
    <xf numFmtId="43" fontId="43" fillId="14" borderId="8" applyAlignment="1" pivotButton="0" quotePrefix="0" xfId="216">
      <alignment horizontal="center" vertical="center"/>
    </xf>
    <xf numFmtId="2" fontId="43" fillId="14" borderId="0" applyAlignment="1" pivotButton="0" quotePrefix="0" xfId="209">
      <alignment horizontal="center" vertical="center"/>
    </xf>
    <xf numFmtId="0" fontId="42" fillId="8" borderId="8" applyAlignment="1" pivotButton="0" quotePrefix="0" xfId="209">
      <alignment horizontal="center" vertical="center" wrapText="1"/>
    </xf>
    <xf numFmtId="164" fontId="45" fillId="11" borderId="44" applyAlignment="1" pivotButton="0" quotePrefix="0" xfId="209">
      <alignment horizontal="center" vertical="center" wrapText="1"/>
    </xf>
    <xf numFmtId="164" fontId="45" fillId="11" borderId="45" applyAlignment="1" pivotButton="0" quotePrefix="0" xfId="209">
      <alignment horizontal="center" vertical="center" wrapText="1"/>
    </xf>
    <xf numFmtId="164" fontId="45" fillId="11" borderId="70" applyAlignment="1" pivotButton="0" quotePrefix="0" xfId="209">
      <alignment horizontal="center" vertical="center" wrapText="1"/>
    </xf>
    <xf numFmtId="164" fontId="45" fillId="11" borderId="46" applyAlignment="1" pivotButton="0" quotePrefix="0" xfId="209">
      <alignment horizontal="center" vertical="center" wrapText="1"/>
    </xf>
    <xf numFmtId="164" fontId="45" fillId="11" borderId="31" applyAlignment="1" pivotButton="0" quotePrefix="0" xfId="209">
      <alignment horizontal="center" vertical="center" wrapText="1"/>
    </xf>
    <xf numFmtId="164" fontId="45" fillId="11" borderId="37" applyAlignment="1" pivotButton="0" quotePrefix="0" xfId="209">
      <alignment horizontal="center" vertical="center" wrapText="1"/>
    </xf>
    <xf numFmtId="164" fontId="45" fillId="11" borderId="47" applyAlignment="1" pivotButton="0" quotePrefix="0" xfId="209">
      <alignment horizontal="center" vertical="center" wrapText="1"/>
    </xf>
    <xf numFmtId="0" fontId="45" fillId="11" borderId="48" applyAlignment="1" pivotButton="0" quotePrefix="0" xfId="211">
      <alignment horizontal="center" vertical="center" wrapText="1"/>
    </xf>
    <xf numFmtId="0" fontId="45" fillId="11" borderId="49" applyAlignment="1" pivotButton="0" quotePrefix="0" xfId="211">
      <alignment horizontal="center" vertical="center" wrapText="1"/>
    </xf>
    <xf numFmtId="0" fontId="45" fillId="11" borderId="50" applyAlignment="1" pivotButton="0" quotePrefix="0" xfId="211">
      <alignment horizontal="center" vertical="center" wrapText="1"/>
    </xf>
    <xf numFmtId="166" fontId="45" fillId="11" borderId="51" applyAlignment="1" pivotButton="0" quotePrefix="0" xfId="211">
      <alignment horizontal="center" vertical="center" wrapText="1"/>
    </xf>
    <xf numFmtId="166" fontId="45" fillId="11" borderId="52" applyAlignment="1" pivotButton="0" quotePrefix="0" xfId="211">
      <alignment horizontal="center" vertical="center" wrapText="1"/>
    </xf>
    <xf numFmtId="166" fontId="45" fillId="11" borderId="53" applyAlignment="1" pivotButton="0" quotePrefix="0" xfId="211">
      <alignment horizontal="center" vertical="center" wrapText="1"/>
    </xf>
    <xf numFmtId="0" fontId="45" fillId="11" borderId="44" applyAlignment="1" pivotButton="0" quotePrefix="0" xfId="209">
      <alignment horizontal="center" vertical="center" wrapText="1"/>
    </xf>
    <xf numFmtId="0" fontId="45" fillId="11" borderId="45" applyAlignment="1" pivotButton="0" quotePrefix="0" xfId="209">
      <alignment horizontal="center" vertical="center" wrapText="1"/>
    </xf>
    <xf numFmtId="0" fontId="45" fillId="11" borderId="44" applyAlignment="1" pivotButton="0" quotePrefix="0" xfId="211">
      <alignment horizontal="center" vertical="center" wrapText="1"/>
    </xf>
    <xf numFmtId="0" fontId="45" fillId="11" borderId="45" applyAlignment="1" pivotButton="0" quotePrefix="0" xfId="211">
      <alignment horizontal="center" vertical="center" wrapText="1"/>
    </xf>
    <xf numFmtId="0" fontId="45" fillId="11" borderId="64" applyAlignment="1" pivotButton="0" quotePrefix="0" xfId="211">
      <alignment horizontal="center" vertical="center" wrapText="1"/>
    </xf>
    <xf numFmtId="164" fontId="45" fillId="11" borderId="64" applyAlignment="1" pivotButton="0" quotePrefix="0" xfId="209">
      <alignment horizontal="center" vertical="center" wrapText="1"/>
    </xf>
    <xf numFmtId="164" fontId="45" fillId="11" borderId="44" applyAlignment="1" pivotButton="0" quotePrefix="0" xfId="96">
      <alignment horizontal="center" vertical="center" wrapText="1"/>
    </xf>
    <xf numFmtId="164" fontId="45" fillId="11" borderId="45" applyAlignment="1" pivotButton="0" quotePrefix="0" xfId="96">
      <alignment horizontal="center" vertical="center" wrapText="1"/>
    </xf>
    <xf numFmtId="164" fontId="45" fillId="11" borderId="64" applyAlignment="1" pivotButton="0" quotePrefix="0" xfId="96">
      <alignment horizontal="center" vertical="center" wrapText="1"/>
    </xf>
    <xf numFmtId="166" fontId="45" fillId="11" borderId="71" applyAlignment="1" pivotButton="0" quotePrefix="0" xfId="211">
      <alignment horizontal="center" vertical="center" wrapText="1"/>
    </xf>
    <xf numFmtId="166" fontId="45" fillId="11" borderId="31" applyAlignment="1" pivotButton="0" quotePrefix="0" xfId="211">
      <alignment horizontal="center" vertical="center" wrapText="1"/>
    </xf>
    <xf numFmtId="166" fontId="45" fillId="11" borderId="72" applyAlignment="1" pivotButton="0" quotePrefix="0" xfId="211">
      <alignment horizontal="center" vertical="center" wrapText="1"/>
    </xf>
    <xf numFmtId="166" fontId="45" fillId="11" borderId="47" applyAlignment="1" pivotButton="0" quotePrefix="0" xfId="211">
      <alignment horizontal="center" vertical="center" wrapText="1"/>
    </xf>
    <xf numFmtId="176" fontId="40" fillId="12" borderId="34" applyAlignment="1" pivotButton="0" quotePrefix="0" xfId="0">
      <alignment horizontal="center"/>
    </xf>
    <xf numFmtId="176" fontId="40" fillId="12" borderId="5" applyAlignment="1" pivotButton="0" quotePrefix="0" xfId="0">
      <alignment horizontal="center"/>
    </xf>
    <xf numFmtId="176" fontId="40" fillId="12" borderId="35" applyAlignment="1" pivotButton="0" quotePrefix="0" xfId="0">
      <alignment horizontal="center"/>
    </xf>
    <xf numFmtId="0" fontId="40" fillId="12" borderId="29" applyAlignment="1" pivotButton="0" quotePrefix="0" xfId="0">
      <alignment horizontal="center" vertical="center"/>
    </xf>
    <xf numFmtId="0" fontId="40" fillId="12" borderId="41" applyAlignment="1" pivotButton="0" quotePrefix="0" xfId="0">
      <alignment horizontal="center" vertical="center"/>
    </xf>
    <xf numFmtId="0" fontId="61" fillId="12" borderId="24" applyAlignment="1" pivotButton="0" quotePrefix="0" xfId="0">
      <alignment horizontal="center"/>
    </xf>
    <xf numFmtId="0" fontId="40" fillId="12" borderId="57" applyAlignment="1" pivotButton="0" quotePrefix="0" xfId="0">
      <alignment horizontal="center" vertical="center"/>
    </xf>
    <xf numFmtId="0" fontId="40" fillId="12" borderId="33" applyAlignment="1" pivotButton="0" quotePrefix="0" xfId="0">
      <alignment horizontal="center" vertical="center"/>
    </xf>
    <xf numFmtId="0" fontId="40" fillId="12" borderId="42" applyAlignment="1" pivotButton="0" quotePrefix="0" xfId="0">
      <alignment horizontal="center" vertical="center"/>
    </xf>
    <xf numFmtId="0" fontId="40" fillId="12" borderId="32" applyAlignment="1" pivotButton="0" quotePrefix="0" xfId="0">
      <alignment horizontal="center" vertical="center" wrapText="1"/>
    </xf>
    <xf numFmtId="0" fontId="40" fillId="12" borderId="36" applyAlignment="1" pivotButton="0" quotePrefix="0" xfId="0">
      <alignment horizontal="center" vertical="center" wrapText="1"/>
    </xf>
    <xf numFmtId="0" fontId="40" fillId="12" borderId="59" applyAlignment="1" pivotButton="0" quotePrefix="0" xfId="0">
      <alignment horizontal="center" vertical="center"/>
    </xf>
    <xf numFmtId="0" fontId="40" fillId="12" borderId="22" applyAlignment="1" pivotButton="0" quotePrefix="0" xfId="0">
      <alignment horizontal="center" vertical="center"/>
    </xf>
    <xf numFmtId="0" fontId="40" fillId="12" borderId="54" applyAlignment="1" pivotButton="0" quotePrefix="0" xfId="0">
      <alignment horizontal="center" vertical="center"/>
    </xf>
    <xf numFmtId="0" fontId="40" fillId="12" borderId="32" applyAlignment="1" pivotButton="0" quotePrefix="0" xfId="0">
      <alignment horizontal="center" vertical="center"/>
    </xf>
    <xf numFmtId="0" fontId="40" fillId="12" borderId="8" applyAlignment="1" pivotButton="0" quotePrefix="0" xfId="0">
      <alignment horizontal="center" vertical="center"/>
    </xf>
    <xf numFmtId="0" fontId="40" fillId="12" borderId="40" applyAlignment="1" pivotButton="0" quotePrefix="0" xfId="0">
      <alignment horizontal="center" vertical="center"/>
    </xf>
    <xf numFmtId="0" fontId="40" fillId="12" borderId="36" applyAlignment="1" pivotButton="0" quotePrefix="0" xfId="0">
      <alignment horizontal="center" vertical="center"/>
    </xf>
    <xf numFmtId="0" fontId="40" fillId="12" borderId="56" applyAlignment="1" pivotButton="0" quotePrefix="0" xfId="0">
      <alignment horizontal="center"/>
    </xf>
    <xf numFmtId="0" fontId="40" fillId="12" borderId="58" applyAlignment="1" pivotButton="0" quotePrefix="0" xfId="0">
      <alignment horizontal="center"/>
    </xf>
    <xf numFmtId="0" fontId="40" fillId="12" borderId="55" applyAlignment="1" pivotButton="0" quotePrefix="0" xfId="0">
      <alignment horizontal="center"/>
    </xf>
    <xf numFmtId="0" fontId="40" fillId="12" borderId="24" applyAlignment="1" pivotButton="0" quotePrefix="0" xfId="0">
      <alignment horizontal="center"/>
    </xf>
    <xf numFmtId="0" fontId="40" fillId="12" borderId="0" applyAlignment="1" pivotButton="0" quotePrefix="0" xfId="0">
      <alignment horizontal="center"/>
    </xf>
    <xf numFmtId="0" fontId="40" fillId="12" borderId="6" applyAlignment="1" pivotButton="0" quotePrefix="0" xfId="0">
      <alignment horizontal="center"/>
    </xf>
    <xf numFmtId="0" fontId="40" fillId="12" borderId="46" applyAlignment="1" pivotButton="0" quotePrefix="0" xfId="0">
      <alignment horizontal="center" wrapText="1"/>
    </xf>
    <xf numFmtId="0" fontId="40" fillId="12" borderId="24" applyAlignment="1" pivotButton="0" quotePrefix="0" xfId="0">
      <alignment horizontal="center" wrapText="1"/>
    </xf>
    <xf numFmtId="0" fontId="40" fillId="12" borderId="23" applyAlignment="1" pivotButton="0" quotePrefix="0" xfId="0">
      <alignment horizontal="center" wrapText="1"/>
    </xf>
    <xf numFmtId="0" fontId="40" fillId="12" borderId="0" applyAlignment="1" pivotButton="0" quotePrefix="0" xfId="0">
      <alignment horizontal="center" wrapText="1"/>
    </xf>
    <xf numFmtId="0" fontId="40" fillId="12" borderId="24" applyAlignment="1" pivotButton="0" quotePrefix="0" xfId="0">
      <alignment horizontal="center" vertical="center" wrapText="1"/>
    </xf>
    <xf numFmtId="0" fontId="40" fillId="12" borderId="10" applyAlignment="1" pivotButton="0" quotePrefix="0" xfId="0">
      <alignment horizontal="center" vertical="center" wrapText="1"/>
    </xf>
    <xf numFmtId="0" fontId="40" fillId="12" borderId="46" applyAlignment="1" pivotButton="0" quotePrefix="0" xfId="0">
      <alignment horizontal="center" vertical="center"/>
    </xf>
    <xf numFmtId="0" fontId="40" fillId="12" borderId="23" applyAlignment="1" pivotButton="0" quotePrefix="0" xfId="0">
      <alignment horizontal="center" vertical="center"/>
    </xf>
    <xf numFmtId="0" fontId="40" fillId="12" borderId="43" applyAlignment="1" pivotButton="0" quotePrefix="0" xfId="0">
      <alignment horizontal="center" vertical="center"/>
    </xf>
    <xf numFmtId="17" fontId="40" fillId="12" borderId="7" applyAlignment="1" pivotButton="0" quotePrefix="0" xfId="0">
      <alignment horizontal="center" vertical="center"/>
    </xf>
    <xf numFmtId="0" fontId="40" fillId="12" borderId="8" applyAlignment="1" pivotButton="0" quotePrefix="0" xfId="0">
      <alignment horizontal="center" vertical="center" wrapText="1"/>
    </xf>
    <xf numFmtId="17" fontId="40" fillId="12" borderId="36" applyAlignment="1" pivotButton="0" quotePrefix="0" xfId="0">
      <alignment horizontal="center" vertical="center"/>
    </xf>
    <xf numFmtId="0" fontId="40" fillId="12" borderId="2" applyAlignment="1" pivotButton="0" quotePrefix="0" xfId="0">
      <alignment horizontal="center" vertical="center"/>
    </xf>
    <xf numFmtId="17" fontId="40" fillId="12" borderId="37" applyAlignment="1" pivotButton="0" quotePrefix="0" xfId="0">
      <alignment horizontal="center"/>
    </xf>
    <xf numFmtId="17" fontId="40" fillId="12" borderId="68" applyAlignment="1" pivotButton="0" quotePrefix="0" xfId="0">
      <alignment horizontal="center"/>
    </xf>
    <xf numFmtId="0" fontId="40" fillId="12" borderId="46" applyAlignment="1" pivotButton="0" quotePrefix="0" xfId="0">
      <alignment horizontal="center"/>
    </xf>
    <xf numFmtId="0" fontId="40" fillId="12" borderId="67" applyAlignment="1" pivotButton="0" quotePrefix="0" xfId="0">
      <alignment horizontal="center"/>
    </xf>
    <xf numFmtId="0" fontId="40" fillId="12" borderId="66" applyAlignment="1" pivotButton="0" quotePrefix="0" xfId="0">
      <alignment horizontal="center" vertical="center"/>
    </xf>
    <xf numFmtId="0" fontId="40" fillId="12" borderId="67" applyAlignment="1" pivotButton="0" quotePrefix="0" xfId="0">
      <alignment horizontal="center" vertical="center"/>
    </xf>
    <xf numFmtId="0" fontId="40" fillId="12" borderId="37" applyAlignment="1" pivotButton="0" quotePrefix="0" xfId="0">
      <alignment horizontal="center" vertical="center"/>
    </xf>
    <xf numFmtId="0" fontId="40" fillId="12" borderId="68" applyAlignment="1" pivotButton="0" quotePrefix="0" xfId="0">
      <alignment horizontal="center" vertical="center"/>
    </xf>
    <xf numFmtId="0" fontId="40" fillId="12" borderId="37" applyAlignment="1" pivotButton="0" quotePrefix="0" xfId="0">
      <alignment horizontal="center"/>
    </xf>
    <xf numFmtId="0" fontId="40" fillId="12" borderId="68" applyAlignment="1" pivotButton="0" quotePrefix="0" xfId="0">
      <alignment horizontal="center"/>
    </xf>
    <xf numFmtId="0" fontId="40" fillId="12" borderId="32" applyAlignment="1" pivotButton="0" quotePrefix="0" xfId="0">
      <alignment horizontal="center" wrapText="1"/>
    </xf>
    <xf numFmtId="0" fontId="40" fillId="12" borderId="8" applyAlignment="1" pivotButton="0" quotePrefix="0" xfId="0">
      <alignment horizontal="center" wrapText="1"/>
    </xf>
    <xf numFmtId="0" fontId="40" fillId="12" borderId="66" applyAlignment="1" pivotButton="0" quotePrefix="0" xfId="0">
      <alignment horizontal="center"/>
    </xf>
    <xf numFmtId="176" fontId="40" fillId="12" borderId="5" pivotButton="0" quotePrefix="0" xfId="0"/>
    <xf numFmtId="176" fontId="40" fillId="12" borderId="35" pivotButton="0" quotePrefix="0" xfId="0"/>
    <xf numFmtId="0" fontId="37" fillId="14" borderId="9" pivotButton="0" quotePrefix="0" xfId="0"/>
    <xf numFmtId="0" fontId="37" fillId="14" borderId="3" applyAlignment="1" pivotButton="0" quotePrefix="0" xfId="0">
      <alignment horizontal="center"/>
    </xf>
    <xf numFmtId="0" fontId="39" fillId="14" borderId="8" applyAlignment="1" pivotButton="0" quotePrefix="0" xfId="0">
      <alignment horizontal="center"/>
    </xf>
    <xf numFmtId="0" fontId="39" fillId="14" borderId="0" applyAlignment="1" pivotButton="0" quotePrefix="0" xfId="0">
      <alignment horizontal="left"/>
    </xf>
    <xf numFmtId="0" fontId="37" fillId="14" borderId="0" applyAlignment="1" pivotButton="0" quotePrefix="0" xfId="0">
      <alignment horizontal="right"/>
    </xf>
    <xf numFmtId="0" fontId="37" fillId="14" borderId="0" applyAlignment="1" pivotButton="0" quotePrefix="0" xfId="0">
      <alignment horizontal="left"/>
    </xf>
    <xf numFmtId="0" fontId="49" fillId="14" borderId="8" applyAlignment="1" pivotButton="0" quotePrefix="0" xfId="209">
      <alignment horizontal="center" vertical="center" wrapText="1"/>
    </xf>
    <xf numFmtId="43" fontId="48" fillId="14" borderId="8" applyAlignment="1" pivotButton="0" quotePrefix="0" xfId="216">
      <alignment horizontal="center" vertical="center"/>
    </xf>
    <xf numFmtId="0" fontId="36" fillId="14" borderId="9" applyAlignment="1" pivotButton="0" quotePrefix="0" xfId="0">
      <alignment horizontal="center"/>
    </xf>
    <xf numFmtId="0" fontId="36" fillId="14" borderId="0" applyAlignment="1" pivotButton="0" quotePrefix="0" xfId="0">
      <alignment horizontal="center"/>
    </xf>
    <xf numFmtId="4" fontId="36" fillId="14" borderId="3" pivotButton="0" quotePrefix="0" xfId="0"/>
    <xf numFmtId="0" fontId="38" fillId="14" borderId="23" applyAlignment="1" pivotButton="0" quotePrefix="0" xfId="0">
      <alignment horizontal="center"/>
    </xf>
    <xf numFmtId="0" fontId="36" fillId="14" borderId="40" applyAlignment="1" pivotButton="0" quotePrefix="0" xfId="0">
      <alignment horizontal="center"/>
    </xf>
    <xf numFmtId="0" fontId="36" fillId="14" borderId="40" pivotButton="0" quotePrefix="0" xfId="0"/>
    <xf numFmtId="2" fontId="36" fillId="14" borderId="40" pivotButton="0" quotePrefix="0" xfId="0"/>
    <xf numFmtId="0" fontId="36" fillId="14" borderId="36" pivotButton="0" quotePrefix="0" xfId="0"/>
    <xf numFmtId="4" fontId="37" fillId="14" borderId="0" pivotButton="0" quotePrefix="0" xfId="0"/>
    <xf numFmtId="0" fontId="36" fillId="14" borderId="43" pivotButton="0" quotePrefix="0" xfId="0"/>
    <xf numFmtId="0" fontId="36" fillId="14" borderId="65" pivotButton="0" quotePrefix="0" xfId="0"/>
    <xf numFmtId="177" fontId="36" fillId="0" borderId="0" pivotButton="0" quotePrefix="0" xfId="0"/>
    <xf numFmtId="0" fontId="45" fillId="11" borderId="83" applyAlignment="1" pivotButton="0" quotePrefix="0" xfId="211">
      <alignment horizontal="center" vertical="center" wrapText="1"/>
    </xf>
    <xf numFmtId="166" fontId="45" fillId="11" borderId="51" applyAlignment="1" pivotButton="0" quotePrefix="0" xfId="211">
      <alignment horizontal="center" vertical="center" wrapText="1"/>
    </xf>
    <xf numFmtId="164" fontId="45" fillId="11" borderId="83" applyAlignment="1" pivotButton="0" quotePrefix="0" xfId="209">
      <alignment horizontal="center" vertical="center" wrapText="1"/>
    </xf>
    <xf numFmtId="164" fontId="45" fillId="11" borderId="83" applyAlignment="1" pivotButton="0" quotePrefix="0" xfId="96">
      <alignment horizontal="center" vertical="center" wrapText="1"/>
    </xf>
    <xf numFmtId="166" fontId="45" fillId="11" borderId="78" applyAlignment="1" pivotButton="0" quotePrefix="0" xfId="211">
      <alignment horizontal="center" vertical="center" wrapText="1"/>
    </xf>
    <xf numFmtId="0" fontId="0" fillId="0" borderId="31" pivotButton="0" quotePrefix="0" xfId="0"/>
    <xf numFmtId="164" fontId="45" fillId="11" borderId="79" applyAlignment="1" pivotButton="0" quotePrefix="0" xfId="209">
      <alignment horizontal="center" vertical="center" wrapText="1"/>
    </xf>
    <xf numFmtId="164" fontId="45" fillId="11" borderId="78" applyAlignment="1" pivotButton="0" quotePrefix="0" xfId="209">
      <alignment horizontal="center" vertical="center" wrapText="1"/>
    </xf>
    <xf numFmtId="164" fontId="45" fillId="11" borderId="0" applyAlignment="1" pivotButton="0" quotePrefix="0" xfId="209">
      <alignment horizontal="right" vertical="center" wrapText="1"/>
    </xf>
    <xf numFmtId="164" fontId="64" fillId="11" borderId="0" applyAlignment="1" pivotButton="0" quotePrefix="0" xfId="209">
      <alignment horizontal="left" vertical="center" wrapText="1"/>
    </xf>
    <xf numFmtId="164" fontId="45" fillId="11" borderId="0" applyAlignment="1" pivotButton="0" quotePrefix="0" xfId="209">
      <alignment horizontal="center" vertical="center" wrapText="1"/>
    </xf>
    <xf numFmtId="0" fontId="0" fillId="0" borderId="9" pivotButton="0" quotePrefix="0" xfId="0"/>
    <xf numFmtId="0" fontId="0" fillId="0" borderId="45" pivotButton="0" quotePrefix="0" xfId="0"/>
    <xf numFmtId="0" fontId="0" fillId="0" borderId="72" pivotButton="0" quotePrefix="0" xfId="0"/>
    <xf numFmtId="0" fontId="0" fillId="0" borderId="47" pivotButton="0" quotePrefix="0" xfId="0"/>
    <xf numFmtId="0" fontId="0" fillId="0" borderId="80" pivotButton="0" quotePrefix="0" xfId="0"/>
    <xf numFmtId="0" fontId="0" fillId="0" borderId="37" pivotButton="0" quotePrefix="0" xfId="0"/>
    <xf numFmtId="0" fontId="0" fillId="0" borderId="81" pivotButton="0" quotePrefix="0" xfId="0"/>
    <xf numFmtId="0" fontId="0" fillId="0" borderId="64" pivotButton="0" quotePrefix="0" xfId="0"/>
    <xf numFmtId="0" fontId="0" fillId="0" borderId="82" pivotButton="0" quotePrefix="0" xfId="0"/>
    <xf numFmtId="164" fontId="45" fillId="11" borderId="27" applyAlignment="1" pivotButton="0" quotePrefix="0" xfId="209">
      <alignment horizontal="center" vertical="center" wrapText="1"/>
    </xf>
    <xf numFmtId="164" fontId="45" fillId="11" borderId="38" applyAlignment="1" pivotButton="0" quotePrefix="0" xfId="209">
      <alignment horizontal="center" vertical="center" wrapText="1"/>
    </xf>
    <xf numFmtId="165" fontId="45" fillId="11" borderId="39" applyAlignment="1" pivotButton="0" quotePrefix="0" xfId="209">
      <alignment horizontal="center" vertical="center" wrapText="1"/>
    </xf>
    <xf numFmtId="0" fontId="0" fillId="0" borderId="70" pivotButton="0" quotePrefix="0" xfId="0"/>
    <xf numFmtId="166" fontId="46" fillId="15" borderId="18" applyAlignment="1" pivotButton="0" quotePrefix="0" xfId="211">
      <alignment horizontal="center" vertical="center"/>
    </xf>
    <xf numFmtId="164" fontId="47" fillId="15" borderId="18" applyAlignment="1" pivotButton="0" quotePrefix="0" xfId="209">
      <alignment horizontal="left" vertical="center" wrapText="1"/>
    </xf>
    <xf numFmtId="164" fontId="47" fillId="15" borderId="18" applyAlignment="1" pivotButton="0" quotePrefix="0" xfId="209">
      <alignment horizontal="center" vertical="center"/>
    </xf>
    <xf numFmtId="164" fontId="47" fillId="15" borderId="0" applyAlignment="1" pivotButton="0" quotePrefix="0" xfId="209">
      <alignment horizontal="right" vertical="center"/>
    </xf>
    <xf numFmtId="164" fontId="54" fillId="15" borderId="0" applyAlignment="1" pivotButton="0" quotePrefix="0" xfId="209">
      <alignment horizontal="left" vertical="center"/>
    </xf>
    <xf numFmtId="164" fontId="47" fillId="15" borderId="0" applyAlignment="1" pivotButton="0" quotePrefix="0" xfId="209">
      <alignment horizontal="center" vertical="center"/>
    </xf>
    <xf numFmtId="166" fontId="41" fillId="7" borderId="26" applyAlignment="1" pivotButton="0" quotePrefix="0" xfId="211">
      <alignment horizontal="center" vertical="center"/>
    </xf>
    <xf numFmtId="164" fontId="48" fillId="7" borderId="26" applyAlignment="1" pivotButton="0" quotePrefix="0" xfId="209">
      <alignment horizontal="left" vertical="center" wrapText="1"/>
    </xf>
    <xf numFmtId="167" fontId="41" fillId="7" borderId="26" applyAlignment="1" pivotButton="0" quotePrefix="0" xfId="211">
      <alignment horizontal="center" vertical="center"/>
    </xf>
    <xf numFmtId="168" fontId="41" fillId="7" borderId="26" applyAlignment="1" pivotButton="0" quotePrefix="0" xfId="211">
      <alignment horizontal="center" vertical="center"/>
    </xf>
    <xf numFmtId="165" fontId="42" fillId="7" borderId="26" applyAlignment="1" pivotButton="0" quotePrefix="0" xfId="211">
      <alignment horizontal="center" vertical="center"/>
    </xf>
    <xf numFmtId="164" fontId="41" fillId="7" borderId="0" applyAlignment="1" pivotButton="0" quotePrefix="0" xfId="209">
      <alignment horizontal="right" vertical="center"/>
    </xf>
    <xf numFmtId="164" fontId="43" fillId="7" borderId="0" applyAlignment="1" pivotButton="0" quotePrefix="0" xfId="209">
      <alignment horizontal="left" vertical="center"/>
    </xf>
    <xf numFmtId="164" fontId="41" fillId="7" borderId="0" applyAlignment="1" pivotButton="0" quotePrefix="0" xfId="209">
      <alignment horizontal="center" vertical="center"/>
    </xf>
    <xf numFmtId="166" fontId="41" fillId="7" borderId="14" applyAlignment="1" pivotButton="0" quotePrefix="0" xfId="211">
      <alignment horizontal="center" vertical="center"/>
    </xf>
    <xf numFmtId="164" fontId="41" fillId="7" borderId="14" applyAlignment="1" pivotButton="0" quotePrefix="0" xfId="209">
      <alignment horizontal="left" vertical="center" wrapText="1"/>
    </xf>
    <xf numFmtId="167" fontId="41" fillId="7" borderId="14" applyAlignment="1" pivotButton="0" quotePrefix="0" xfId="211">
      <alignment horizontal="center" vertical="center"/>
    </xf>
    <xf numFmtId="168" fontId="41" fillId="7" borderId="14" applyAlignment="1" pivotButton="0" quotePrefix="0" xfId="211">
      <alignment horizontal="center" vertical="center"/>
    </xf>
    <xf numFmtId="165" fontId="42" fillId="7" borderId="14" applyAlignment="1" pivotButton="0" quotePrefix="0" xfId="211">
      <alignment horizontal="center" vertical="center"/>
    </xf>
    <xf numFmtId="164" fontId="48" fillId="7" borderId="14" applyAlignment="1" pivotButton="0" quotePrefix="0" xfId="209">
      <alignment horizontal="left" vertical="center" wrapText="1"/>
    </xf>
    <xf numFmtId="166" fontId="48" fillId="7" borderId="14" applyAlignment="1" pivotButton="0" quotePrefix="0" xfId="211">
      <alignment horizontal="center" vertical="center"/>
    </xf>
    <xf numFmtId="167" fontId="48" fillId="7" borderId="14" applyAlignment="1" pivotButton="0" quotePrefix="0" xfId="211">
      <alignment horizontal="center" vertical="center"/>
    </xf>
    <xf numFmtId="165" fontId="49" fillId="7" borderId="14" applyAlignment="1" pivotButton="0" quotePrefix="0" xfId="211">
      <alignment horizontal="center" vertical="center"/>
    </xf>
    <xf numFmtId="164" fontId="48" fillId="7" borderId="0" applyAlignment="1" pivotButton="0" quotePrefix="0" xfId="209">
      <alignment horizontal="center" vertical="center"/>
    </xf>
    <xf numFmtId="164" fontId="48" fillId="7" borderId="0" applyAlignment="1" pivotButton="0" quotePrefix="0" xfId="209">
      <alignment horizontal="right" vertical="center"/>
    </xf>
    <xf numFmtId="166" fontId="41" fillId="8" borderId="14" applyAlignment="1" pivotButton="0" quotePrefix="0" xfId="211">
      <alignment horizontal="center" vertical="center"/>
    </xf>
    <xf numFmtId="164" fontId="48" fillId="8" borderId="14" applyAlignment="1" pivotButton="0" quotePrefix="0" xfId="209">
      <alignment horizontal="left" vertical="center" wrapText="1"/>
    </xf>
    <xf numFmtId="167" fontId="41" fillId="8" borderId="14" applyAlignment="1" pivotButton="0" quotePrefix="0" xfId="211">
      <alignment horizontal="center" vertical="center"/>
    </xf>
    <xf numFmtId="169" fontId="42" fillId="8" borderId="14" applyAlignment="1" pivotButton="0" quotePrefix="0" xfId="211">
      <alignment horizontal="center" vertical="center"/>
    </xf>
    <xf numFmtId="164" fontId="41" fillId="8" borderId="0" applyAlignment="1" pivotButton="0" quotePrefix="0" xfId="209">
      <alignment horizontal="right" vertical="center"/>
    </xf>
    <xf numFmtId="164" fontId="43" fillId="8" borderId="0" applyAlignment="1" pivotButton="0" quotePrefix="0" xfId="209">
      <alignment horizontal="left" vertical="center"/>
    </xf>
    <xf numFmtId="164" fontId="41" fillId="8" borderId="0" applyAlignment="1" pivotButton="0" quotePrefix="0" xfId="209">
      <alignment horizontal="center" vertical="center"/>
    </xf>
    <xf numFmtId="169" fontId="42" fillId="7" borderId="14" applyAlignment="1" pivotButton="0" quotePrefix="0" xfId="211">
      <alignment horizontal="center" vertical="center"/>
    </xf>
    <xf numFmtId="166" fontId="48" fillId="16" borderId="15" applyAlignment="1" pivotButton="0" quotePrefix="0" xfId="211">
      <alignment horizontal="center" vertical="center"/>
    </xf>
    <xf numFmtId="164" fontId="48" fillId="16" borderId="15" applyAlignment="1" pivotButton="0" quotePrefix="0" xfId="209">
      <alignment horizontal="left" vertical="center" wrapText="1"/>
    </xf>
    <xf numFmtId="167" fontId="48" fillId="16" borderId="15" applyAlignment="1" pivotButton="0" quotePrefix="0" xfId="211">
      <alignment horizontal="center" vertical="center"/>
    </xf>
    <xf numFmtId="169" fontId="49" fillId="16" borderId="15" applyAlignment="1" pivotButton="0" quotePrefix="0" xfId="211">
      <alignment horizontal="center" vertical="center"/>
    </xf>
    <xf numFmtId="166" fontId="41" fillId="16" borderId="15" applyAlignment="1" pivotButton="0" quotePrefix="0" xfId="211">
      <alignment horizontal="center" vertical="center"/>
    </xf>
    <xf numFmtId="164" fontId="41" fillId="16" borderId="0" applyAlignment="1" pivotButton="0" quotePrefix="0" xfId="209">
      <alignment horizontal="right" vertical="center"/>
    </xf>
    <xf numFmtId="164" fontId="48" fillId="16" borderId="0" applyAlignment="1" pivotButton="0" quotePrefix="0" xfId="209">
      <alignment horizontal="right" vertical="center"/>
    </xf>
    <xf numFmtId="164" fontId="43" fillId="16" borderId="0" applyAlignment="1" pivotButton="0" quotePrefix="0" xfId="209">
      <alignment horizontal="left" vertical="center"/>
    </xf>
    <xf numFmtId="164" fontId="48" fillId="16" borderId="0" applyAlignment="1" pivotButton="0" quotePrefix="0" xfId="209">
      <alignment horizontal="center" vertical="center"/>
    </xf>
    <xf numFmtId="166" fontId="41" fillId="7" borderId="8" applyAlignment="1" pivotButton="0" quotePrefix="0" xfId="211">
      <alignment horizontal="center" vertical="center"/>
    </xf>
    <xf numFmtId="164" fontId="48" fillId="7" borderId="8" applyAlignment="1" pivotButton="0" quotePrefix="0" xfId="209">
      <alignment horizontal="left" vertical="center" wrapText="1"/>
    </xf>
    <xf numFmtId="167" fontId="48" fillId="7" borderId="8" applyAlignment="1" pivotButton="0" quotePrefix="0" xfId="211">
      <alignment horizontal="center" vertical="center"/>
    </xf>
    <xf numFmtId="169" fontId="49" fillId="7" borderId="8" applyAlignment="1" pivotButton="0" quotePrefix="0" xfId="211">
      <alignment horizontal="center" vertical="center"/>
    </xf>
    <xf numFmtId="166" fontId="41" fillId="16" borderId="8" applyAlignment="1" pivotButton="0" quotePrefix="0" xfId="211">
      <alignment horizontal="center" vertical="center"/>
    </xf>
    <xf numFmtId="164" fontId="48" fillId="16" borderId="8" applyAlignment="1" pivotButton="0" quotePrefix="0" xfId="209">
      <alignment horizontal="left" vertical="center" wrapText="1"/>
    </xf>
    <xf numFmtId="167" fontId="48" fillId="16" borderId="8" applyAlignment="1" pivotButton="0" quotePrefix="0" xfId="211">
      <alignment horizontal="center" vertical="center"/>
    </xf>
    <xf numFmtId="169" fontId="49" fillId="16" borderId="8" applyAlignment="1" pivotButton="0" quotePrefix="0" xfId="211">
      <alignment horizontal="center" vertical="center"/>
    </xf>
    <xf numFmtId="164" fontId="41" fillId="16" borderId="0" applyAlignment="1" pivotButton="0" quotePrefix="0" xfId="209">
      <alignment horizontal="center" vertical="center"/>
    </xf>
    <xf numFmtId="166" fontId="41" fillId="16" borderId="17" applyAlignment="1" pivotButton="0" quotePrefix="0" xfId="211">
      <alignment horizontal="center" vertical="center"/>
    </xf>
    <xf numFmtId="164" fontId="48" fillId="16" borderId="17" applyAlignment="1" pivotButton="0" quotePrefix="0" xfId="209">
      <alignment horizontal="left" vertical="center" wrapText="1"/>
    </xf>
    <xf numFmtId="167" fontId="48" fillId="16" borderId="17" applyAlignment="1" pivotButton="0" quotePrefix="0" xfId="211">
      <alignment horizontal="center" vertical="center"/>
    </xf>
    <xf numFmtId="169" fontId="49" fillId="16" borderId="17" applyAlignment="1" pivotButton="0" quotePrefix="0" xfId="211">
      <alignment horizontal="center" vertical="center"/>
    </xf>
    <xf numFmtId="166" fontId="41" fillId="16" borderId="14" applyAlignment="1" pivotButton="0" quotePrefix="0" xfId="211">
      <alignment horizontal="center" vertical="center"/>
    </xf>
    <xf numFmtId="164" fontId="48" fillId="16" borderId="14" applyAlignment="1" pivotButton="0" quotePrefix="0" xfId="209">
      <alignment horizontal="left" vertical="center" wrapText="1"/>
    </xf>
    <xf numFmtId="167" fontId="48" fillId="16" borderId="14" applyAlignment="1" pivotButton="0" quotePrefix="0" xfId="211">
      <alignment horizontal="center" vertical="center"/>
    </xf>
    <xf numFmtId="169" fontId="49" fillId="16" borderId="14" applyAlignment="1" pivotButton="0" quotePrefix="0" xfId="211">
      <alignment horizontal="center" vertical="center"/>
    </xf>
    <xf numFmtId="166" fontId="41" fillId="17" borderId="14" applyAlignment="1" pivotButton="0" quotePrefix="0" xfId="211">
      <alignment horizontal="center" vertical="center"/>
    </xf>
    <xf numFmtId="164" fontId="48" fillId="17" borderId="14" applyAlignment="1" pivotButton="0" quotePrefix="0" xfId="209">
      <alignment horizontal="left" vertical="center" wrapText="1"/>
    </xf>
    <xf numFmtId="167" fontId="48" fillId="17" borderId="14" applyAlignment="1" pivotButton="0" quotePrefix="0" xfId="211">
      <alignment horizontal="center" vertical="center"/>
    </xf>
    <xf numFmtId="169" fontId="49" fillId="17" borderId="14" applyAlignment="1" pivotButton="0" quotePrefix="0" xfId="211">
      <alignment horizontal="center" vertical="center"/>
    </xf>
    <xf numFmtId="164" fontId="41" fillId="17" borderId="0" applyAlignment="1" pivotButton="0" quotePrefix="0" xfId="209">
      <alignment horizontal="right" vertical="center"/>
    </xf>
    <xf numFmtId="164" fontId="43" fillId="17" borderId="0" applyAlignment="1" pivotButton="0" quotePrefix="0" xfId="209">
      <alignment horizontal="left" vertical="center"/>
    </xf>
    <xf numFmtId="164" fontId="41" fillId="17" borderId="0" applyAlignment="1" pivotButton="0" quotePrefix="0" xfId="209">
      <alignment horizontal="center" vertical="center"/>
    </xf>
    <xf numFmtId="169" fontId="49" fillId="7" borderId="14" applyAlignment="1" pivotButton="0" quotePrefix="0" xfId="211">
      <alignment horizontal="center" vertical="center"/>
    </xf>
    <xf numFmtId="166" fontId="43" fillId="7" borderId="8" applyAlignment="1" pivotButton="0" quotePrefix="0" xfId="211">
      <alignment horizontal="center" vertical="center"/>
    </xf>
    <xf numFmtId="166" fontId="41" fillId="18" borderId="14" applyAlignment="1" pivotButton="0" quotePrefix="0" xfId="211">
      <alignment horizontal="center" vertical="center"/>
    </xf>
    <xf numFmtId="164" fontId="48" fillId="18" borderId="14" applyAlignment="1" pivotButton="0" quotePrefix="0" xfId="209">
      <alignment horizontal="left" vertical="center" wrapText="1"/>
    </xf>
    <xf numFmtId="167" fontId="48" fillId="18" borderId="14" applyAlignment="1" pivotButton="0" quotePrefix="0" xfId="211">
      <alignment horizontal="center" vertical="center"/>
    </xf>
    <xf numFmtId="169" fontId="49" fillId="18" borderId="14" applyAlignment="1" pivotButton="0" quotePrefix="0" xfId="211">
      <alignment horizontal="center" vertical="center"/>
    </xf>
    <xf numFmtId="166" fontId="41" fillId="18" borderId="8" applyAlignment="1" pivotButton="0" quotePrefix="0" xfId="211">
      <alignment horizontal="center" vertical="center"/>
    </xf>
    <xf numFmtId="164" fontId="41" fillId="18" borderId="0" applyAlignment="1" pivotButton="0" quotePrefix="0" xfId="209">
      <alignment horizontal="right" vertical="center"/>
    </xf>
    <xf numFmtId="164" fontId="48" fillId="18" borderId="0" applyAlignment="1" pivotButton="0" quotePrefix="0" xfId="209">
      <alignment horizontal="right" vertical="center"/>
    </xf>
    <xf numFmtId="164" fontId="43" fillId="18" borderId="0" applyAlignment="1" pivotButton="0" quotePrefix="0" xfId="209">
      <alignment horizontal="left" vertical="center"/>
    </xf>
    <xf numFmtId="164" fontId="48" fillId="18" borderId="0" applyAlignment="1" pivotButton="0" quotePrefix="0" xfId="209">
      <alignment horizontal="center" vertical="center"/>
    </xf>
    <xf numFmtId="164" fontId="48" fillId="17" borderId="0" applyAlignment="1" pivotButton="0" quotePrefix="0" xfId="209">
      <alignment horizontal="right" vertical="center"/>
    </xf>
    <xf numFmtId="164" fontId="48" fillId="17" borderId="0" applyAlignment="1" pivotButton="0" quotePrefix="0" xfId="209">
      <alignment horizontal="center" vertical="center"/>
    </xf>
    <xf numFmtId="166" fontId="41" fillId="17" borderId="15" applyAlignment="1" pivotButton="0" quotePrefix="0" xfId="211">
      <alignment horizontal="center" vertical="center"/>
    </xf>
    <xf numFmtId="164" fontId="48" fillId="17" borderId="15" applyAlignment="1" pivotButton="0" quotePrefix="0" xfId="209">
      <alignment horizontal="left" vertical="center" wrapText="1"/>
    </xf>
    <xf numFmtId="167" fontId="48" fillId="17" borderId="15" applyAlignment="1" pivotButton="0" quotePrefix="0" xfId="211">
      <alignment horizontal="center" vertical="center"/>
    </xf>
    <xf numFmtId="169" fontId="49" fillId="17" borderId="15" applyAlignment="1" pivotButton="0" quotePrefix="0" xfId="211">
      <alignment horizontal="center" vertical="center"/>
    </xf>
    <xf numFmtId="166" fontId="41" fillId="14" borderId="8" applyAlignment="1" pivotButton="0" quotePrefix="0" xfId="211">
      <alignment horizontal="center" vertical="center"/>
    </xf>
    <xf numFmtId="164" fontId="48" fillId="14" borderId="8" applyAlignment="1" pivotButton="0" quotePrefix="0" xfId="209">
      <alignment horizontal="left" vertical="center" wrapText="1"/>
    </xf>
    <xf numFmtId="167" fontId="48" fillId="14" borderId="8" applyAlignment="1" pivotButton="0" quotePrefix="0" xfId="211">
      <alignment horizontal="center" vertical="center"/>
    </xf>
    <xf numFmtId="169" fontId="49" fillId="14" borderId="8" applyAlignment="1" pivotButton="0" quotePrefix="0" xfId="211">
      <alignment horizontal="center" vertical="center"/>
    </xf>
    <xf numFmtId="164" fontId="41" fillId="14" borderId="0" applyAlignment="1" pivotButton="0" quotePrefix="0" xfId="209">
      <alignment horizontal="right" vertical="center"/>
    </xf>
    <xf numFmtId="164" fontId="48" fillId="14" borderId="0" applyAlignment="1" pivotButton="0" quotePrefix="0" xfId="209">
      <alignment horizontal="right" vertical="center"/>
    </xf>
    <xf numFmtId="164" fontId="43" fillId="14" borderId="0" applyAlignment="1" pivotButton="0" quotePrefix="0" xfId="209">
      <alignment horizontal="left" vertical="center"/>
    </xf>
    <xf numFmtId="164" fontId="48" fillId="14" borderId="0" applyAlignment="1" pivotButton="0" quotePrefix="0" xfId="209">
      <alignment horizontal="center" vertical="center"/>
    </xf>
    <xf numFmtId="166" fontId="41" fillId="7" borderId="17" applyAlignment="1" pivotButton="0" quotePrefix="0" xfId="211">
      <alignment horizontal="center" vertical="center"/>
    </xf>
    <xf numFmtId="164" fontId="48" fillId="7" borderId="17" applyAlignment="1" pivotButton="0" quotePrefix="0" xfId="209">
      <alignment horizontal="left" vertical="center" wrapText="1"/>
    </xf>
    <xf numFmtId="167" fontId="48" fillId="7" borderId="17" applyAlignment="1" pivotButton="0" quotePrefix="0" xfId="211">
      <alignment horizontal="center" vertical="center"/>
    </xf>
    <xf numFmtId="169" fontId="49" fillId="7" borderId="17" applyAlignment="1" pivotButton="0" quotePrefix="0" xfId="211">
      <alignment horizontal="center" vertical="center"/>
    </xf>
    <xf numFmtId="167" fontId="41" fillId="7" borderId="17" applyAlignment="1" pivotButton="0" quotePrefix="0" xfId="211">
      <alignment horizontal="center" vertical="center"/>
    </xf>
    <xf numFmtId="169" fontId="42" fillId="7" borderId="17" applyAlignment="1" pivotButton="0" quotePrefix="0" xfId="211">
      <alignment horizontal="center" vertical="center"/>
    </xf>
    <xf numFmtId="167" fontId="41" fillId="7" borderId="8" applyAlignment="1" pivotButton="0" quotePrefix="0" xfId="211">
      <alignment horizontal="center" vertical="center"/>
    </xf>
    <xf numFmtId="169" fontId="42" fillId="7" borderId="8" applyAlignment="1" pivotButton="0" quotePrefix="0" xfId="211">
      <alignment horizontal="center" vertical="center"/>
    </xf>
    <xf numFmtId="166" fontId="41" fillId="17" borderId="8" applyAlignment="1" pivotButton="0" quotePrefix="0" xfId="211">
      <alignment horizontal="center" vertical="center"/>
    </xf>
    <xf numFmtId="164" fontId="48" fillId="17" borderId="8" applyAlignment="1" pivotButton="0" quotePrefix="0" xfId="209">
      <alignment horizontal="left" vertical="center" wrapText="1"/>
    </xf>
    <xf numFmtId="167" fontId="41" fillId="17" borderId="8" applyAlignment="1" pivotButton="0" quotePrefix="0" xfId="211">
      <alignment horizontal="center" vertical="center"/>
    </xf>
    <xf numFmtId="169" fontId="42" fillId="17" borderId="8" applyAlignment="1" pivotButton="0" quotePrefix="0" xfId="211">
      <alignment horizontal="center" vertical="center"/>
    </xf>
    <xf numFmtId="164" fontId="41" fillId="17" borderId="0" applyAlignment="1" pivotButton="0" quotePrefix="0" xfId="209">
      <alignment horizontal="left" vertical="center"/>
    </xf>
    <xf numFmtId="166" fontId="41" fillId="7" borderId="8" applyAlignment="1" pivotButton="0" quotePrefix="0" xfId="211">
      <alignment horizontal="center" vertical="center" wrapText="1"/>
    </xf>
    <xf numFmtId="164" fontId="48" fillId="18" borderId="8" applyAlignment="1" pivotButton="0" quotePrefix="0" xfId="209">
      <alignment horizontal="left" vertical="center" wrapText="1"/>
    </xf>
    <xf numFmtId="167" fontId="41" fillId="18" borderId="8" applyAlignment="1" pivotButton="0" quotePrefix="0" xfId="211">
      <alignment horizontal="center" vertical="center"/>
    </xf>
    <xf numFmtId="169" fontId="42" fillId="18" borderId="8" applyAlignment="1" pivotButton="0" quotePrefix="0" xfId="211">
      <alignment horizontal="center" vertical="center"/>
    </xf>
    <xf numFmtId="166" fontId="41" fillId="8" borderId="8" applyAlignment="1" pivotButton="0" quotePrefix="0" xfId="211">
      <alignment horizontal="center" vertical="center"/>
    </xf>
    <xf numFmtId="164" fontId="48" fillId="8" borderId="8" applyAlignment="1" pivotButton="0" quotePrefix="0" xfId="209">
      <alignment horizontal="left" vertical="center" wrapText="1"/>
    </xf>
    <xf numFmtId="167" fontId="41" fillId="8" borderId="8" applyAlignment="1" pivotButton="0" quotePrefix="0" xfId="211">
      <alignment horizontal="center" vertical="center"/>
    </xf>
    <xf numFmtId="169" fontId="42" fillId="8" borderId="8" applyAlignment="1" pivotButton="0" quotePrefix="0" xfId="211">
      <alignment horizontal="center" vertical="center"/>
    </xf>
    <xf numFmtId="164" fontId="48" fillId="8" borderId="0" applyAlignment="1" pivotButton="0" quotePrefix="0" xfId="209">
      <alignment horizontal="right" vertical="center"/>
    </xf>
    <xf numFmtId="164" fontId="48" fillId="8" borderId="0" applyAlignment="1" pivotButton="0" quotePrefix="0" xfId="209">
      <alignment horizontal="center" vertical="center"/>
    </xf>
    <xf numFmtId="166" fontId="48" fillId="17" borderId="8" applyAlignment="1" pivotButton="0" quotePrefix="0" xfId="211">
      <alignment horizontal="center" vertical="center"/>
    </xf>
    <xf numFmtId="167" fontId="48" fillId="17" borderId="8" applyAlignment="1" pivotButton="0" quotePrefix="0" xfId="211">
      <alignment horizontal="center" vertical="center"/>
    </xf>
    <xf numFmtId="169" fontId="49" fillId="17" borderId="8" applyAlignment="1" pivotButton="0" quotePrefix="0" xfId="211">
      <alignment horizontal="center" vertical="center"/>
    </xf>
    <xf numFmtId="167" fontId="41" fillId="14" borderId="8" applyAlignment="1" pivotButton="0" quotePrefix="0" xfId="211">
      <alignment horizontal="center" vertical="center"/>
    </xf>
    <xf numFmtId="169" fontId="42" fillId="14" borderId="8" applyAlignment="1" pivotButton="0" quotePrefix="0" xfId="211">
      <alignment horizontal="center" vertical="center"/>
    </xf>
    <xf numFmtId="167" fontId="41" fillId="16" borderId="8" applyAlignment="1" pivotButton="0" quotePrefix="0" xfId="211">
      <alignment horizontal="center" vertical="center"/>
    </xf>
    <xf numFmtId="169" fontId="42" fillId="16" borderId="8" applyAlignment="1" pivotButton="0" quotePrefix="0" xfId="211">
      <alignment horizontal="center" vertical="center"/>
    </xf>
    <xf numFmtId="166" fontId="46" fillId="13" borderId="40" applyAlignment="1" pivotButton="0" quotePrefix="0" xfId="211">
      <alignment horizontal="center" vertical="center"/>
    </xf>
    <xf numFmtId="164" fontId="47" fillId="13" borderId="40" applyAlignment="1" pivotButton="0" quotePrefix="0" xfId="209">
      <alignment horizontal="left" vertical="center" wrapText="1"/>
    </xf>
    <xf numFmtId="164" fontId="47" fillId="13" borderId="40" applyAlignment="1" pivotButton="0" quotePrefix="0" xfId="209">
      <alignment horizontal="center" vertical="center"/>
    </xf>
    <xf numFmtId="164" fontId="47" fillId="13" borderId="0" applyAlignment="1" pivotButton="0" quotePrefix="0" xfId="209">
      <alignment horizontal="right" vertical="center"/>
    </xf>
    <xf numFmtId="164" fontId="54" fillId="13" borderId="0" applyAlignment="1" pivotButton="0" quotePrefix="0" xfId="209">
      <alignment horizontal="left" vertical="center"/>
    </xf>
    <xf numFmtId="164" fontId="47" fillId="13" borderId="0" applyAlignment="1" pivotButton="0" quotePrefix="0" xfId="209">
      <alignment horizontal="center" vertical="center"/>
    </xf>
    <xf numFmtId="166" fontId="41" fillId="7" borderId="32" applyAlignment="1" pivotButton="0" quotePrefix="0" xfId="211">
      <alignment horizontal="center" vertical="center"/>
    </xf>
    <xf numFmtId="164" fontId="41" fillId="7" borderId="32" applyAlignment="1" pivotButton="0" quotePrefix="0" xfId="209">
      <alignment horizontal="left" vertical="center" wrapText="1"/>
    </xf>
    <xf numFmtId="167" fontId="41" fillId="7" borderId="32" applyAlignment="1" pivotButton="0" quotePrefix="0" xfId="211">
      <alignment horizontal="center" vertical="center"/>
    </xf>
    <xf numFmtId="165" fontId="42" fillId="7" borderId="32" applyAlignment="1" pivotButton="0" quotePrefix="0" xfId="211">
      <alignment horizontal="center" vertical="center"/>
    </xf>
    <xf numFmtId="164" fontId="41" fillId="7" borderId="8" applyAlignment="1" pivotButton="0" quotePrefix="0" xfId="209">
      <alignment horizontal="left" vertical="center" wrapText="1"/>
    </xf>
    <xf numFmtId="165" fontId="42" fillId="7" borderId="8" applyAlignment="1" pivotButton="0" quotePrefix="0" xfId="211">
      <alignment horizontal="center" vertical="center"/>
    </xf>
    <xf numFmtId="164" fontId="48" fillId="7" borderId="8" applyAlignment="1" pivotButton="0" quotePrefix="0" xfId="209">
      <alignment horizontal="left" vertical="center"/>
    </xf>
    <xf numFmtId="165" fontId="49" fillId="7" borderId="8" applyAlignment="1" pivotButton="0" quotePrefix="0" xfId="211">
      <alignment horizontal="center" vertical="center"/>
    </xf>
    <xf numFmtId="166" fontId="48" fillId="7" borderId="8" applyAlignment="1" pivotButton="0" quotePrefix="0" xfId="211">
      <alignment horizontal="center" vertical="center"/>
    </xf>
    <xf numFmtId="167" fontId="48" fillId="18" borderId="8" applyAlignment="1" pivotButton="0" quotePrefix="0" xfId="211">
      <alignment horizontal="center" vertical="center"/>
    </xf>
    <xf numFmtId="169" fontId="49" fillId="18" borderId="8" applyAlignment="1" pivotButton="0" quotePrefix="0" xfId="211">
      <alignment horizontal="center" vertical="center"/>
    </xf>
    <xf numFmtId="167" fontId="48" fillId="8" borderId="8" applyAlignment="1" pivotButton="0" quotePrefix="0" xfId="211">
      <alignment horizontal="center" vertical="center"/>
    </xf>
    <xf numFmtId="169" fontId="49" fillId="8" borderId="8" applyAlignment="1" pivotButton="0" quotePrefix="0" xfId="211">
      <alignment horizontal="center" vertical="center"/>
    </xf>
    <xf numFmtId="166" fontId="43" fillId="17" borderId="8" applyAlignment="1" pivotButton="0" quotePrefix="0" xfId="211">
      <alignment horizontal="center" vertical="center"/>
    </xf>
    <xf numFmtId="164" fontId="43" fillId="17" borderId="8" applyAlignment="1" pivotButton="0" quotePrefix="0" xfId="209">
      <alignment horizontal="left" vertical="center" wrapText="1"/>
    </xf>
    <xf numFmtId="167" fontId="43" fillId="17" borderId="8" applyAlignment="1" pivotButton="0" quotePrefix="0" xfId="211">
      <alignment horizontal="center" vertical="center"/>
    </xf>
    <xf numFmtId="169" fontId="63" fillId="17" borderId="8" applyAlignment="1" pivotButton="0" quotePrefix="0" xfId="211">
      <alignment horizontal="center" vertical="center"/>
    </xf>
    <xf numFmtId="164" fontId="43" fillId="17" borderId="0" applyAlignment="1" pivotButton="0" quotePrefix="0" xfId="209">
      <alignment horizontal="right" vertical="center"/>
    </xf>
    <xf numFmtId="164" fontId="43" fillId="17" borderId="0" applyAlignment="1" pivotButton="0" quotePrefix="0" xfId="209">
      <alignment horizontal="center" vertical="center"/>
    </xf>
    <xf numFmtId="166" fontId="43" fillId="18" borderId="8" applyAlignment="1" pivotButton="0" quotePrefix="0" xfId="211">
      <alignment horizontal="center" vertical="center"/>
    </xf>
    <xf numFmtId="164" fontId="43" fillId="18" borderId="8" applyAlignment="1" pivotButton="0" quotePrefix="0" xfId="209">
      <alignment horizontal="left" vertical="center" wrapText="1"/>
    </xf>
    <xf numFmtId="167" fontId="43" fillId="18" borderId="8" applyAlignment="1" pivotButton="0" quotePrefix="0" xfId="211">
      <alignment horizontal="center" vertical="center"/>
    </xf>
    <xf numFmtId="169" fontId="63" fillId="18" borderId="8" applyAlignment="1" pivotButton="0" quotePrefix="0" xfId="211">
      <alignment horizontal="center" vertical="center"/>
    </xf>
    <xf numFmtId="164" fontId="43" fillId="18" borderId="0" applyAlignment="1" pivotButton="0" quotePrefix="0" xfId="209">
      <alignment horizontal="right" vertical="center"/>
    </xf>
    <xf numFmtId="164" fontId="43" fillId="18" borderId="0" applyAlignment="1" pivotButton="0" quotePrefix="0" xfId="209">
      <alignment horizontal="center" vertical="center"/>
    </xf>
    <xf numFmtId="166" fontId="46" fillId="13" borderId="18" applyAlignment="1" pivotButton="0" quotePrefix="0" xfId="211">
      <alignment horizontal="center" vertical="center"/>
    </xf>
    <xf numFmtId="164" fontId="47" fillId="13" borderId="18" applyAlignment="1" pivotButton="0" quotePrefix="0" xfId="209">
      <alignment horizontal="left" vertical="center" wrapText="1"/>
    </xf>
    <xf numFmtId="164" fontId="47" fillId="13" borderId="18" applyAlignment="1" pivotButton="0" quotePrefix="0" xfId="209">
      <alignment horizontal="center" vertical="center"/>
    </xf>
    <xf numFmtId="166" fontId="41" fillId="7" borderId="15" applyAlignment="1" pivotButton="0" quotePrefix="0" xfId="211">
      <alignment horizontal="center" vertical="center"/>
    </xf>
    <xf numFmtId="164" fontId="48" fillId="7" borderId="15" applyAlignment="1" pivotButton="0" quotePrefix="0" xfId="209">
      <alignment horizontal="left" vertical="center" wrapText="1"/>
    </xf>
    <xf numFmtId="167" fontId="48" fillId="7" borderId="15" applyAlignment="1" pivotButton="0" quotePrefix="0" xfId="211">
      <alignment horizontal="center" vertical="center"/>
    </xf>
    <xf numFmtId="165" fontId="49" fillId="7" borderId="15" applyAlignment="1" pivotButton="0" quotePrefix="0" xfId="211">
      <alignment horizontal="center" vertical="center"/>
    </xf>
    <xf numFmtId="164" fontId="41" fillId="7" borderId="8" applyAlignment="1" pivotButton="0" quotePrefix="0" xfId="209">
      <alignment horizontal="center" vertical="center"/>
    </xf>
    <xf numFmtId="169" fontId="48" fillId="7" borderId="8" applyAlignment="1" pivotButton="0" quotePrefix="0" xfId="211">
      <alignment horizontal="center" vertical="center"/>
    </xf>
    <xf numFmtId="166" fontId="41" fillId="4" borderId="8" applyAlignment="1" pivotButton="0" quotePrefix="0" xfId="211">
      <alignment horizontal="center" vertical="center"/>
    </xf>
    <xf numFmtId="164" fontId="48" fillId="4" borderId="8" applyAlignment="1" pivotButton="0" quotePrefix="0" xfId="209">
      <alignment horizontal="left" vertical="center" wrapText="1"/>
    </xf>
    <xf numFmtId="167" fontId="48" fillId="4" borderId="8" applyAlignment="1" pivotButton="0" quotePrefix="0" xfId="211">
      <alignment horizontal="center" vertical="center"/>
    </xf>
    <xf numFmtId="169" fontId="49" fillId="4" borderId="8" applyAlignment="1" pivotButton="0" quotePrefix="0" xfId="211">
      <alignment horizontal="center" vertical="center"/>
    </xf>
    <xf numFmtId="164" fontId="48" fillId="7" borderId="8" applyAlignment="1" pivotButton="0" quotePrefix="0" xfId="209">
      <alignment horizontal="center" vertical="center"/>
    </xf>
    <xf numFmtId="166" fontId="41" fillId="17" borderId="8" applyAlignment="1" pivotButton="0" quotePrefix="0" xfId="216">
      <alignment horizontal="center" vertical="center"/>
    </xf>
    <xf numFmtId="164" fontId="48" fillId="17" borderId="8" applyAlignment="1" pivotButton="0" quotePrefix="0" xfId="217">
      <alignment horizontal="left" vertical="center" wrapText="1"/>
    </xf>
    <xf numFmtId="167" fontId="48" fillId="17" borderId="8" applyAlignment="1" pivotButton="0" quotePrefix="0" xfId="216">
      <alignment horizontal="center" vertical="center"/>
    </xf>
    <xf numFmtId="171" fontId="48" fillId="17" borderId="0" applyAlignment="1" pivotButton="0" quotePrefix="0" xfId="216">
      <alignment horizontal="right" vertical="center"/>
    </xf>
    <xf numFmtId="171" fontId="43" fillId="17" borderId="0" applyAlignment="1" pivotButton="0" quotePrefix="0" xfId="216">
      <alignment horizontal="left" vertical="center"/>
    </xf>
    <xf numFmtId="171" fontId="48" fillId="17" borderId="0" applyAlignment="1" pivotButton="0" quotePrefix="0" xfId="216">
      <alignment horizontal="center" vertical="center"/>
    </xf>
    <xf numFmtId="166" fontId="49" fillId="17" borderId="3" applyAlignment="1" pivotButton="0" quotePrefix="0" xfId="216">
      <alignment horizontal="center" vertical="center" wrapText="1"/>
    </xf>
    <xf numFmtId="166" fontId="48" fillId="17" borderId="8" applyAlignment="1" pivotButton="0" quotePrefix="0" xfId="216">
      <alignment horizontal="center" vertical="center"/>
    </xf>
    <xf numFmtId="168" fontId="48" fillId="17" borderId="8" applyAlignment="1" pivotButton="0" quotePrefix="0" xfId="216">
      <alignment horizontal="center" vertical="center"/>
    </xf>
    <xf numFmtId="172" fontId="48" fillId="17" borderId="8" applyAlignment="1" pivotButton="0" quotePrefix="0" xfId="216">
      <alignment horizontal="center" vertical="center"/>
    </xf>
    <xf numFmtId="172" fontId="49" fillId="17" borderId="8" applyAlignment="1" pivotButton="0" quotePrefix="0" xfId="216">
      <alignment horizontal="center" vertical="center"/>
    </xf>
    <xf numFmtId="164" fontId="48" fillId="17" borderId="40" applyAlignment="1" pivotButton="0" quotePrefix="0" xfId="217">
      <alignment horizontal="center" vertical="center"/>
    </xf>
    <xf numFmtId="166" fontId="42" fillId="17" borderId="14" applyAlignment="1" pivotButton="0" quotePrefix="0" xfId="216">
      <alignment horizontal="center" vertical="center"/>
    </xf>
    <xf numFmtId="166" fontId="49" fillId="17" borderId="14" applyAlignment="1" pivotButton="0" quotePrefix="0" xfId="216">
      <alignment horizontal="center" vertical="center"/>
    </xf>
    <xf numFmtId="166" fontId="49" fillId="17" borderId="14" applyAlignment="1" pivotButton="0" quotePrefix="0" xfId="216">
      <alignment horizontal="center" vertical="center" wrapText="1"/>
    </xf>
    <xf numFmtId="166" fontId="48" fillId="17" borderId="14" applyAlignment="1" pivotButton="0" quotePrefix="0" xfId="216">
      <alignment horizontal="center" vertical="center" wrapText="1"/>
    </xf>
    <xf numFmtId="166" fontId="48" fillId="17" borderId="8" applyAlignment="1" pivotButton="0" quotePrefix="0" xfId="216">
      <alignment horizontal="center" vertical="center" wrapText="1"/>
    </xf>
    <xf numFmtId="164" fontId="49" fillId="17" borderId="33" applyAlignment="1" pivotButton="0" quotePrefix="0" xfId="217">
      <alignment horizontal="center" vertical="center"/>
    </xf>
    <xf numFmtId="166" fontId="49" fillId="17" borderId="0" applyAlignment="1" pivotButton="0" quotePrefix="0" xfId="216">
      <alignment horizontal="center" vertical="center" wrapText="1"/>
    </xf>
    <xf numFmtId="166" fontId="48" fillId="17" borderId="0" applyAlignment="1" pivotButton="0" quotePrefix="0" xfId="216">
      <alignment horizontal="center" vertical="center"/>
    </xf>
    <xf numFmtId="168" fontId="48" fillId="17" borderId="0" applyAlignment="1" pivotButton="0" quotePrefix="0" xfId="216">
      <alignment horizontal="center" vertical="center"/>
    </xf>
    <xf numFmtId="172" fontId="48" fillId="17" borderId="0" applyAlignment="1" pivotButton="0" quotePrefix="0" xfId="216">
      <alignment horizontal="center" vertical="center"/>
    </xf>
    <xf numFmtId="172" fontId="49" fillId="17" borderId="0" applyAlignment="1" pivotButton="0" quotePrefix="0" xfId="216">
      <alignment horizontal="center" vertical="center"/>
    </xf>
    <xf numFmtId="164" fontId="48" fillId="17" borderId="0" applyAlignment="1" pivotButton="0" quotePrefix="0" xfId="217">
      <alignment horizontal="center" vertical="center"/>
    </xf>
    <xf numFmtId="166" fontId="42" fillId="17" borderId="0" applyAlignment="1" pivotButton="0" quotePrefix="0" xfId="216">
      <alignment horizontal="center" vertical="center"/>
    </xf>
    <xf numFmtId="166" fontId="49" fillId="17" borderId="0" applyAlignment="1" pivotButton="0" quotePrefix="0" xfId="216">
      <alignment horizontal="center" vertical="center"/>
    </xf>
    <xf numFmtId="166" fontId="48" fillId="17" borderId="0" applyAlignment="1" pivotButton="0" quotePrefix="0" xfId="216">
      <alignment horizontal="center" vertical="center" wrapText="1"/>
    </xf>
    <xf numFmtId="164" fontId="49" fillId="17" borderId="0" applyAlignment="1" pivotButton="0" quotePrefix="0" xfId="217">
      <alignment horizontal="center" vertical="center"/>
    </xf>
    <xf numFmtId="164" fontId="48" fillId="17" borderId="0" applyAlignment="1" pivotButton="0" quotePrefix="0" xfId="209">
      <alignment horizontal="left" vertical="center"/>
    </xf>
    <xf numFmtId="166" fontId="48" fillId="18" borderId="8" applyAlignment="1" pivotButton="0" quotePrefix="0" xfId="211">
      <alignment horizontal="center" vertical="center"/>
    </xf>
    <xf numFmtId="164" fontId="48" fillId="18" borderId="0" applyAlignment="1" pivotButton="0" quotePrefix="0" xfId="209">
      <alignment horizontal="left" vertical="center"/>
    </xf>
    <xf numFmtId="166" fontId="48" fillId="9" borderId="8" applyAlignment="1" pivotButton="0" quotePrefix="0" xfId="211">
      <alignment horizontal="center" vertical="center"/>
    </xf>
    <xf numFmtId="164" fontId="48" fillId="9" borderId="8" applyAlignment="1" pivotButton="0" quotePrefix="0" xfId="209">
      <alignment horizontal="left" vertical="center" wrapText="1"/>
    </xf>
    <xf numFmtId="167" fontId="48" fillId="9" borderId="8" applyAlignment="1" pivotButton="0" quotePrefix="0" xfId="211">
      <alignment horizontal="center" vertical="center"/>
    </xf>
    <xf numFmtId="169" fontId="49" fillId="9" borderId="8" applyAlignment="1" pivotButton="0" quotePrefix="0" xfId="211">
      <alignment horizontal="center" vertical="center"/>
    </xf>
    <xf numFmtId="164" fontId="48" fillId="9" borderId="0" applyAlignment="1" pivotButton="0" quotePrefix="0" xfId="209">
      <alignment horizontal="right" vertical="center"/>
    </xf>
    <xf numFmtId="164" fontId="48" fillId="9" borderId="0" applyAlignment="1" pivotButton="0" quotePrefix="0" xfId="209">
      <alignment horizontal="left" vertical="center"/>
    </xf>
    <xf numFmtId="164" fontId="48" fillId="9" borderId="0" applyAlignment="1" pivotButton="0" quotePrefix="0" xfId="209">
      <alignment horizontal="center" vertical="center"/>
    </xf>
    <xf numFmtId="164" fontId="44" fillId="13" borderId="18" applyAlignment="1" pivotButton="0" quotePrefix="0" xfId="209">
      <alignment horizontal="left" vertical="center" wrapText="1"/>
    </xf>
    <xf numFmtId="169" fontId="49" fillId="7" borderId="15" applyAlignment="1" pivotButton="0" quotePrefix="0" xfId="211">
      <alignment horizontal="center" vertical="center"/>
    </xf>
    <xf numFmtId="166" fontId="46" fillId="10" borderId="75" applyAlignment="1" pivotButton="0" quotePrefix="0" xfId="211">
      <alignment horizontal="center" vertical="center"/>
    </xf>
    <xf numFmtId="164" fontId="46" fillId="10" borderId="76" applyAlignment="1" pivotButton="0" quotePrefix="0" xfId="96">
      <alignment horizontal="left" vertical="center"/>
    </xf>
    <xf numFmtId="164" fontId="46" fillId="10" borderId="76" applyAlignment="1" pivotButton="0" quotePrefix="0" xfId="96">
      <alignment horizontal="center" vertical="center"/>
    </xf>
    <xf numFmtId="165" fontId="46" fillId="10" borderId="76" applyAlignment="1" pivotButton="0" quotePrefix="0" xfId="211">
      <alignment horizontal="center" vertical="center"/>
    </xf>
    <xf numFmtId="165" fontId="47" fillId="10" borderId="76" applyAlignment="1" pivotButton="0" quotePrefix="0" xfId="211">
      <alignment horizontal="center" vertical="center"/>
    </xf>
    <xf numFmtId="164" fontId="47" fillId="10" borderId="0" applyAlignment="1" pivotButton="0" quotePrefix="0" xfId="209">
      <alignment horizontal="right" vertical="center"/>
    </xf>
    <xf numFmtId="164" fontId="54" fillId="10" borderId="0" applyAlignment="1" pivotButton="0" quotePrefix="0" xfId="209">
      <alignment horizontal="left" vertical="center"/>
    </xf>
    <xf numFmtId="164" fontId="47" fillId="10" borderId="0" applyAlignment="1" pivotButton="0" quotePrefix="0" xfId="209">
      <alignment horizontal="center" vertical="center"/>
    </xf>
    <xf numFmtId="166" fontId="41" fillId="0" borderId="12" applyAlignment="1" pivotButton="0" quotePrefix="0" xfId="211">
      <alignment horizontal="center" vertical="center"/>
    </xf>
    <xf numFmtId="165" fontId="42" fillId="0" borderId="12" applyAlignment="1" pivotButton="0" quotePrefix="0" xfId="211">
      <alignment horizontal="center" vertical="center"/>
    </xf>
    <xf numFmtId="170" fontId="53" fillId="0" borderId="12" applyAlignment="1" pivotButton="0" quotePrefix="0" xfId="211">
      <alignment horizontal="center" vertical="center"/>
    </xf>
    <xf numFmtId="164" fontId="55" fillId="0" borderId="0" applyAlignment="1" pivotButton="0" quotePrefix="0" xfId="209">
      <alignment horizontal="right" vertical="center"/>
    </xf>
    <xf numFmtId="164" fontId="41" fillId="0" borderId="0" applyAlignment="1" pivotButton="0" quotePrefix="0" xfId="209">
      <alignment horizontal="right" vertical="center"/>
    </xf>
    <xf numFmtId="164" fontId="43" fillId="0" borderId="0" applyAlignment="1" pivotButton="0" quotePrefix="0" xfId="209">
      <alignment horizontal="left" vertical="center"/>
    </xf>
    <xf numFmtId="164" fontId="41" fillId="0" borderId="0" applyAlignment="1" pivotButton="0" quotePrefix="0" xfId="209">
      <alignment horizontal="center" vertical="center"/>
    </xf>
    <xf numFmtId="166" fontId="42" fillId="0" borderId="0" applyAlignment="1" pivotButton="0" quotePrefix="0" xfId="211">
      <alignment horizontal="center" vertical="center"/>
    </xf>
    <xf numFmtId="164" fontId="41" fillId="0" borderId="0" applyAlignment="1" pivotButton="0" quotePrefix="0" xfId="209">
      <alignment horizontal="left" vertical="center"/>
    </xf>
    <xf numFmtId="164" fontId="44" fillId="0" borderId="0" applyAlignment="1" pivotButton="0" quotePrefix="0" xfId="209">
      <alignment horizontal="center" vertical="center"/>
    </xf>
    <xf numFmtId="165" fontId="74" fillId="0" borderId="0" applyAlignment="1" pivotButton="0" quotePrefix="0" xfId="211">
      <alignment horizontal="right" vertical="center"/>
    </xf>
    <xf numFmtId="164" fontId="75" fillId="0" borderId="0" applyAlignment="1" pivotButton="0" quotePrefix="0" xfId="209">
      <alignment horizontal="center" vertical="center"/>
    </xf>
    <xf numFmtId="166" fontId="74" fillId="14" borderId="7" applyAlignment="1" pivotButton="0" quotePrefix="0" xfId="211">
      <alignment horizontal="center" vertical="center"/>
    </xf>
    <xf numFmtId="166" fontId="76" fillId="14" borderId="2" applyAlignment="1" pivotButton="0" quotePrefix="0" xfId="211">
      <alignment horizontal="center" vertical="center"/>
    </xf>
    <xf numFmtId="166" fontId="76" fillId="14" borderId="8" applyAlignment="1" pivotButton="0" quotePrefix="0" xfId="211">
      <alignment horizontal="center" vertical="center"/>
    </xf>
    <xf numFmtId="166" fontId="76" fillId="14" borderId="36" applyAlignment="1" pivotButton="0" quotePrefix="0" xfId="211">
      <alignment horizontal="center" vertical="center"/>
    </xf>
    <xf numFmtId="165" fontId="42" fillId="0" borderId="0" applyAlignment="1" pivotButton="0" quotePrefix="0" xfId="211">
      <alignment horizontal="center" vertical="center"/>
    </xf>
    <xf numFmtId="164" fontId="44" fillId="0" borderId="1" applyAlignment="1" pivotButton="0" quotePrefix="0" xfId="209">
      <alignment horizontal="center" vertical="center"/>
    </xf>
    <xf numFmtId="0" fontId="40" fillId="12" borderId="20" applyAlignment="1" pivotButton="0" quotePrefix="0" xfId="0">
      <alignment horizontal="center" vertical="center"/>
    </xf>
    <xf numFmtId="0" fontId="40" fillId="12" borderId="18" applyAlignment="1" pivotButton="0" quotePrefix="0" xfId="0">
      <alignment horizontal="center" vertical="center"/>
    </xf>
    <xf numFmtId="0" fontId="40" fillId="12" borderId="86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67" pivotButton="0" quotePrefix="0" xfId="0"/>
    <xf numFmtId="0" fontId="40" fillId="12" borderId="86" applyAlignment="1" pivotButton="0" quotePrefix="0" xfId="0">
      <alignment horizontal="center" vertical="center" wrapText="1"/>
    </xf>
    <xf numFmtId="0" fontId="40" fillId="12" borderId="86" applyAlignment="1" pivotButton="0" quotePrefix="0" xfId="0">
      <alignment horizontal="center"/>
    </xf>
    <xf numFmtId="0" fontId="0" fillId="0" borderId="58" pivotButton="0" quotePrefix="0" xfId="0"/>
    <xf numFmtId="0" fontId="0" fillId="0" borderId="55" pivotButton="0" quotePrefix="0" xfId="0"/>
    <xf numFmtId="0" fontId="40" fillId="12" borderId="58" applyAlignment="1" pivotButton="0" quotePrefix="0" xfId="0">
      <alignment horizontal="center" vertical="center" wrapText="1"/>
    </xf>
    <xf numFmtId="0" fontId="40" fillId="12" borderId="19" applyAlignment="1" pivotButton="0" quotePrefix="0" xfId="0">
      <alignment horizontal="center" vertical="center"/>
    </xf>
    <xf numFmtId="0" fontId="40" fillId="12" borderId="21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68" pivotButton="0" quotePrefix="0" xfId="0"/>
    <xf numFmtId="176" fontId="40" fillId="12" borderId="7" applyAlignment="1" pivotButton="0" quotePrefix="0" xfId="0">
      <alignment horizontal="center"/>
    </xf>
    <xf numFmtId="0" fontId="0" fillId="0" borderId="5" pivotButton="0" quotePrefix="0" xfId="0"/>
    <xf numFmtId="0" fontId="0" fillId="0" borderId="35" pivotButton="0" quotePrefix="0" xfId="0"/>
    <xf numFmtId="176" fontId="40" fillId="12" borderId="34" applyAlignment="1" pivotButton="0" quotePrefix="0" xfId="0">
      <alignment horizontal="center"/>
    </xf>
    <xf numFmtId="176" fontId="40" fillId="12" borderId="5" pivotButton="0" quotePrefix="0" xfId="0"/>
    <xf numFmtId="176" fontId="40" fillId="12" borderId="35" pivotButton="0" quotePrefix="0" xfId="0"/>
    <xf numFmtId="0" fontId="0" fillId="0" borderId="23" pivotButton="0" quotePrefix="0" xfId="0"/>
    <xf numFmtId="0" fontId="0" fillId="0" borderId="33" pivotButton="0" quotePrefix="0" xfId="0"/>
    <xf numFmtId="0" fontId="0" fillId="0" borderId="54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3" pivotButton="0" quotePrefix="0" xfId="0"/>
    <xf numFmtId="0" fontId="0" fillId="0" borderId="42" pivotButton="0" quotePrefix="0" xfId="0"/>
    <xf numFmtId="0" fontId="0" fillId="0" borderId="6" pivotButton="0" quotePrefix="0" xfId="0"/>
    <xf numFmtId="164" fontId="38" fillId="17" borderId="23" applyAlignment="1" pivotButton="0" quotePrefix="0" xfId="0">
      <alignment horizontal="center"/>
    </xf>
    <xf numFmtId="164" fontId="38" fillId="18" borderId="23" applyAlignment="1" pivotButton="0" quotePrefix="0" xfId="0">
      <alignment horizontal="center"/>
    </xf>
    <xf numFmtId="173" fontId="36" fillId="17" borderId="8" pivotButton="0" quotePrefix="0" xfId="0"/>
    <xf numFmtId="174" fontId="70" fillId="17" borderId="8" pivotButton="0" quotePrefix="0" xfId="0"/>
    <xf numFmtId="164" fontId="36" fillId="17" borderId="8" pivotButton="0" quotePrefix="0" xfId="0"/>
    <xf numFmtId="164" fontId="37" fillId="17" borderId="8" pivotButton="0" quotePrefix="0" xfId="0"/>
    <xf numFmtId="164" fontId="36" fillId="14" borderId="8" pivotButton="0" quotePrefix="0" xfId="0"/>
    <xf numFmtId="164" fontId="38" fillId="14" borderId="23" applyAlignment="1" pivotButton="0" quotePrefix="0" xfId="0">
      <alignment horizontal="center"/>
    </xf>
    <xf numFmtId="164" fontId="36" fillId="8" borderId="8" pivotButton="0" quotePrefix="0" xfId="0"/>
    <xf numFmtId="164" fontId="39" fillId="17" borderId="8" applyAlignment="1" pivotButton="0" quotePrefix="0" xfId="0">
      <alignment horizontal="center"/>
    </xf>
    <xf numFmtId="164" fontId="36" fillId="16" borderId="8" pivotButton="0" quotePrefix="0" xfId="0"/>
    <xf numFmtId="164" fontId="38" fillId="16" borderId="23" applyAlignment="1" pivotButton="0" quotePrefix="0" xfId="0">
      <alignment horizontal="center"/>
    </xf>
    <xf numFmtId="164" fontId="39" fillId="17" borderId="23" applyAlignment="1" pivotButton="0" quotePrefix="0" xfId="0">
      <alignment horizontal="center"/>
    </xf>
    <xf numFmtId="164" fontId="37" fillId="16" borderId="8" pivotButton="0" quotePrefix="0" xfId="0"/>
    <xf numFmtId="164" fontId="39" fillId="16" borderId="23" applyAlignment="1" pivotButton="0" quotePrefix="0" xfId="0">
      <alignment horizontal="center"/>
    </xf>
    <xf numFmtId="164" fontId="36" fillId="18" borderId="8" pivotButton="0" quotePrefix="0" xfId="0"/>
    <xf numFmtId="164" fontId="37" fillId="18" borderId="8" pivotButton="0" quotePrefix="0" xfId="0"/>
    <xf numFmtId="175" fontId="37" fillId="18" borderId="8" pivotButton="0" quotePrefix="0" xfId="0"/>
    <xf numFmtId="164" fontId="39" fillId="18" borderId="23" applyAlignment="1" pivotButton="0" quotePrefix="0" xfId="0">
      <alignment horizontal="center"/>
    </xf>
    <xf numFmtId="164" fontId="37" fillId="8" borderId="8" pivotButton="0" quotePrefix="0" xfId="0"/>
    <xf numFmtId="175" fontId="37" fillId="8" borderId="8" pivotButton="0" quotePrefix="0" xfId="0"/>
    <xf numFmtId="164" fontId="39" fillId="8" borderId="23" applyAlignment="1" pivotButton="0" quotePrefix="0" xfId="0">
      <alignment horizontal="center"/>
    </xf>
    <xf numFmtId="175" fontId="36" fillId="17" borderId="8" pivotButton="0" quotePrefix="0" xfId="0"/>
    <xf numFmtId="164" fontId="38" fillId="8" borderId="23" applyAlignment="1" pivotButton="0" quotePrefix="0" xfId="0">
      <alignment horizontal="center"/>
    </xf>
    <xf numFmtId="164" fontId="62" fillId="17" borderId="23" applyAlignment="1" pivotButton="0" quotePrefix="0" xfId="0">
      <alignment horizontal="center"/>
    </xf>
    <xf numFmtId="164" fontId="62" fillId="17" borderId="9" applyAlignment="1" pivotButton="0" quotePrefix="0" xfId="0">
      <alignment horizontal="center"/>
    </xf>
    <xf numFmtId="164" fontId="38" fillId="18" borderId="9" applyAlignment="1" pivotButton="0" quotePrefix="0" xfId="0">
      <alignment horizontal="center"/>
    </xf>
    <xf numFmtId="164" fontId="38" fillId="17" borderId="9" applyAlignment="1" pivotButton="0" quotePrefix="0" xfId="0">
      <alignment horizontal="center"/>
    </xf>
    <xf numFmtId="164" fontId="70" fillId="17" borderId="8" pivotButton="0" quotePrefix="0" xfId="0"/>
    <xf numFmtId="164" fontId="62" fillId="17" borderId="0" applyAlignment="1" pivotButton="0" quotePrefix="0" xfId="0">
      <alignment horizontal="center"/>
    </xf>
    <xf numFmtId="164" fontId="38" fillId="14" borderId="0" applyAlignment="1" pivotButton="0" quotePrefix="0" xfId="0">
      <alignment horizontal="center"/>
    </xf>
    <xf numFmtId="164" fontId="38" fillId="8" borderId="9" applyAlignment="1" pivotButton="0" quotePrefix="0" xfId="0">
      <alignment horizontal="center"/>
    </xf>
    <xf numFmtId="164" fontId="36" fillId="17" borderId="23" applyAlignment="1" pivotButton="0" quotePrefix="0" xfId="0">
      <alignment horizontal="left"/>
    </xf>
    <xf numFmtId="164" fontId="70" fillId="18" borderId="8" pivotButton="0" quotePrefix="0" xfId="0"/>
    <xf numFmtId="164" fontId="62" fillId="18" borderId="23" applyAlignment="1" pivotButton="0" quotePrefix="0" xfId="0">
      <alignment horizontal="center"/>
    </xf>
    <xf numFmtId="164" fontId="62" fillId="18" borderId="0" applyAlignment="1" pivotButton="0" quotePrefix="0" xfId="0">
      <alignment horizontal="center"/>
    </xf>
    <xf numFmtId="164" fontId="70" fillId="8" borderId="8" pivotButton="0" quotePrefix="0" xfId="0"/>
    <xf numFmtId="164" fontId="62" fillId="8" borderId="23" applyAlignment="1" pivotButton="0" quotePrefix="0" xfId="0">
      <alignment horizontal="center"/>
    </xf>
    <xf numFmtId="164" fontId="62" fillId="8" borderId="0" applyAlignment="1" pivotButton="0" quotePrefix="0" xfId="0">
      <alignment horizontal="center"/>
    </xf>
    <xf numFmtId="175" fontId="70" fillId="17" borderId="8" pivotButton="0" quotePrefix="0" xfId="0"/>
    <xf numFmtId="164" fontId="38" fillId="8" borderId="8" applyAlignment="1" pivotButton="0" quotePrefix="0" xfId="0">
      <alignment horizontal="center"/>
    </xf>
    <xf numFmtId="164" fontId="38" fillId="17" borderId="8" applyAlignment="1" pivotButton="0" quotePrefix="0" xfId="0">
      <alignment horizontal="center"/>
    </xf>
    <xf numFmtId="177" fontId="36" fillId="0" borderId="0" pivotButton="0" quotePrefix="0" xfId="0"/>
    <xf numFmtId="0" fontId="0" fillId="0" borderId="3" pivotButton="0" quotePrefix="0" xfId="0"/>
    <xf numFmtId="0" fontId="0" fillId="0" borderId="36" pivotButton="0" quotePrefix="0" xfId="0"/>
    <xf numFmtId="164" fontId="36" fillId="18" borderId="8" applyAlignment="1" pivotButton="0" quotePrefix="0" xfId="0">
      <alignment horizontal="left" vertical="center"/>
    </xf>
    <xf numFmtId="164" fontId="36" fillId="17" borderId="8" applyAlignment="1" pivotButton="0" quotePrefix="0" xfId="0">
      <alignment horizontal="left" vertical="center"/>
    </xf>
    <xf numFmtId="164" fontId="36" fillId="14" borderId="8" applyAlignment="1" pivotButton="0" quotePrefix="0" xfId="0">
      <alignment horizontal="left" vertical="center"/>
    </xf>
    <xf numFmtId="164" fontId="36" fillId="8" borderId="8" applyAlignment="1" pivotButton="0" quotePrefix="0" xfId="0">
      <alignment horizontal="left" vertical="center"/>
    </xf>
    <xf numFmtId="164" fontId="36" fillId="16" borderId="8" applyAlignment="1" pivotButton="0" quotePrefix="0" xfId="0">
      <alignment horizontal="left" vertical="center"/>
    </xf>
    <xf numFmtId="164" fontId="36" fillId="17" borderId="8" applyAlignment="1" pivotButton="0" quotePrefix="0" xfId="0">
      <alignment horizontal="center"/>
    </xf>
    <xf numFmtId="164" fontId="36" fillId="8" borderId="8" applyAlignment="1" pivotButton="0" quotePrefix="0" xfId="0">
      <alignment horizontal="center"/>
    </xf>
    <xf numFmtId="164" fontId="36" fillId="18" borderId="8" applyAlignment="1" pivotButton="0" quotePrefix="0" xfId="0">
      <alignment horizontal="center"/>
    </xf>
    <xf numFmtId="164" fontId="36" fillId="16" borderId="8" applyAlignment="1" pivotButton="0" quotePrefix="0" xfId="0">
      <alignment horizontal="center"/>
    </xf>
    <xf numFmtId="164" fontId="36" fillId="14" borderId="8" applyAlignment="1" pivotButton="0" quotePrefix="0" xfId="0">
      <alignment horizontal="center"/>
    </xf>
    <xf numFmtId="0" fontId="40" fillId="12" borderId="32" applyAlignment="1" pivotButton="0" quotePrefix="0" xfId="0">
      <alignment horizontal="center"/>
    </xf>
    <xf numFmtId="0" fontId="0" fillId="0" borderId="89" pivotButton="0" quotePrefix="0" xfId="0"/>
    <xf numFmtId="17" fontId="40" fillId="12" borderId="36" applyAlignment="1" pivotButton="0" quotePrefix="0" xfId="0">
      <alignment horizontal="center"/>
    </xf>
    <xf numFmtId="164" fontId="37" fillId="14" borderId="8" pivotButton="0" quotePrefix="0" xfId="0"/>
    <xf numFmtId="0" fontId="0" fillId="0" borderId="92" pivotButton="0" quotePrefix="0" xfId="0"/>
    <xf numFmtId="164" fontId="36" fillId="17" borderId="23" pivotButton="0" quotePrefix="0" xfId="0"/>
    <xf numFmtId="164" fontId="36" fillId="14" borderId="23" pivotButton="0" quotePrefix="0" xfId="0"/>
    <xf numFmtId="164" fontId="36" fillId="9" borderId="23" pivotButton="0" quotePrefix="0" xfId="0"/>
  </cellXfs>
  <cellStyles count="266">
    <cellStyle name="Normal" xfId="0" builtinId="0"/>
    <cellStyle name="Normal 34" xfId="1"/>
    <cellStyle name="=C:\WINNT35\SYSTEM32\COMMAND.COM" xfId="2"/>
    <cellStyle name="a" xfId="3"/>
    <cellStyle name="args.style" xfId="4"/>
    <cellStyle name="Arial10" xfId="5"/>
    <cellStyle name="bol" xfId="6"/>
    <cellStyle name="Bol 1" xfId="7"/>
    <cellStyle name="bol1" xfId="8"/>
    <cellStyle name="Calc Currency (0)" xfId="9"/>
    <cellStyle name="Comma 31" xfId="10"/>
    <cellStyle name="Comma  - Style1" xfId="11"/>
    <cellStyle name="Comma  - Style2" xfId="12"/>
    <cellStyle name="Comma  - Style3" xfId="13"/>
    <cellStyle name="Comma  - Style4" xfId="14"/>
    <cellStyle name="Comma  - Style5" xfId="15"/>
    <cellStyle name="Comma  - Style6" xfId="16"/>
    <cellStyle name="Comma  - Style7" xfId="17"/>
    <cellStyle name="Comma  - Style8" xfId="18"/>
    <cellStyle name="Comma [0] 2" xfId="19"/>
    <cellStyle name="Comma [0] 2 5" xfId="20"/>
    <cellStyle name="Comma [0] 2 5 2" xfId="21"/>
    <cellStyle name="Comma [0] 2 5 2 2" xfId="22"/>
    <cellStyle name="Comma [0] 2 5 3" xfId="23"/>
    <cellStyle name="Comma [0] 3" xfId="24"/>
    <cellStyle name="Comma [0] 3 2" xfId="25"/>
    <cellStyle name="Comma [0] 4" xfId="26"/>
    <cellStyle name="Comma [0] 5" xfId="27"/>
    <cellStyle name="Comma [0] 5 2" xfId="28"/>
    <cellStyle name="Comma [0] 5 2 2" xfId="29"/>
    <cellStyle name="Comma [0] 6" xfId="30"/>
    <cellStyle name="Comma [3]" xfId="31"/>
    <cellStyle name="Comma 10" xfId="32"/>
    <cellStyle name="Comma 11" xfId="33"/>
    <cellStyle name="Comma 12" xfId="34"/>
    <cellStyle name="Comma 12 2" xfId="35"/>
    <cellStyle name="Comma 12 3" xfId="36"/>
    <cellStyle name="Comma 12 3 2" xfId="37"/>
    <cellStyle name="Comma 13" xfId="38"/>
    <cellStyle name="Comma 14" xfId="39"/>
    <cellStyle name="Comma 15" xfId="40"/>
    <cellStyle name="Comma 16" xfId="41"/>
    <cellStyle name="Comma 17" xfId="42"/>
    <cellStyle name="Comma 18" xfId="43"/>
    <cellStyle name="Comma 19" xfId="44"/>
    <cellStyle name="Comma 2" xfId="45"/>
    <cellStyle name="Comma 2 17" xfId="46"/>
    <cellStyle name="Comma 2 17 2" xfId="47"/>
    <cellStyle name="Comma 2 17 2 2" xfId="48"/>
    <cellStyle name="Comma 2 17 3" xfId="49"/>
    <cellStyle name="Comma 2 2" xfId="50"/>
    <cellStyle name="Comma 2 3" xfId="51"/>
    <cellStyle name="Comma 2 3 2" xfId="52"/>
    <cellStyle name="Comma 2 4" xfId="53"/>
    <cellStyle name="Comma 2 5" xfId="54"/>
    <cellStyle name="Comma 2 6" xfId="55"/>
    <cellStyle name="Comma 2 6 2" xfId="56"/>
    <cellStyle name="Comma 20" xfId="57"/>
    <cellStyle name="Comma 21" xfId="58"/>
    <cellStyle name="Comma 21 2" xfId="59"/>
    <cellStyle name="Comma 22" xfId="60"/>
    <cellStyle name="Comma 23" xfId="61"/>
    <cellStyle name="Comma 24" xfId="62"/>
    <cellStyle name="Comma 25" xfId="63"/>
    <cellStyle name="Comma 26" xfId="64"/>
    <cellStyle name="Comma 27" xfId="65"/>
    <cellStyle name="Comma 28" xfId="66"/>
    <cellStyle name="Comma 29" xfId="67"/>
    <cellStyle name="Comma 3" xfId="68"/>
    <cellStyle name="Comma 3 2" xfId="69"/>
    <cellStyle name="Comma 30" xfId="70"/>
    <cellStyle name="Comma 4" xfId="71"/>
    <cellStyle name="Comma 5" xfId="72"/>
    <cellStyle name="Comma 5 2" xfId="73"/>
    <cellStyle name="Comma 5 2 2" xfId="74"/>
    <cellStyle name="Comma 5 2 2 2" xfId="75"/>
    <cellStyle name="Comma 5 3" xfId="76"/>
    <cellStyle name="Comma 5 3 2" xfId="77"/>
    <cellStyle name="Comma 6" xfId="78"/>
    <cellStyle name="Comma 6 2" xfId="79"/>
    <cellStyle name="Comma 6 3" xfId="80"/>
    <cellStyle name="Comma 6 3 2" xfId="81"/>
    <cellStyle name="Comma 6 4" xfId="82"/>
    <cellStyle name="Comma 7" xfId="83"/>
    <cellStyle name="Comma 7 2" xfId="84"/>
    <cellStyle name="Comma 8" xfId="85"/>
    <cellStyle name="Comma 9" xfId="86"/>
    <cellStyle name="Comma0" xfId="87"/>
    <cellStyle name="Copied" xfId="88"/>
    <cellStyle name="Currency [0] 3" xfId="89"/>
    <cellStyle name="Currency [0] 2" xfId="90"/>
    <cellStyle name="Currency [0] 2 2" xfId="91"/>
    <cellStyle name="Currency [0] 2 2 2" xfId="92"/>
    <cellStyle name="Currency [0] 2 3" xfId="93"/>
    <cellStyle name="Currency 4" xfId="94"/>
    <cellStyle name="Currency 4 2" xfId="95"/>
    <cellStyle name="Currency 4 2 2" xfId="96"/>
    <cellStyle name="Currency 4 3" xfId="97"/>
    <cellStyle name="Currency0" xfId="98"/>
    <cellStyle name="DATE" xfId="99"/>
    <cellStyle name="date1" xfId="100"/>
    <cellStyle name="Entered" xfId="101"/>
    <cellStyle name="Excel Built-in Comma" xfId="102"/>
    <cellStyle name="Fixed" xfId="103"/>
    <cellStyle name="Grey" xfId="104"/>
    <cellStyle name="Grey 2" xfId="105"/>
    <cellStyle name="GTT%" xfId="106"/>
    <cellStyle name="Header1" xfId="107"/>
    <cellStyle name="Header2" xfId="108"/>
    <cellStyle name="HEADINGS" xfId="109"/>
    <cellStyle name="HEADINGSTOP" xfId="110"/>
    <cellStyle name="Hyperlink 2" xfId="111"/>
    <cellStyle name="Hyperlink 3" xfId="112"/>
    <cellStyle name="Input [yellow]" xfId="113"/>
    <cellStyle name="Input [yellow] 2" xfId="114"/>
    <cellStyle name="m" xfId="115"/>
    <cellStyle name="Normal - Style1" xfId="116"/>
    <cellStyle name="Normal - Style1 2" xfId="117"/>
    <cellStyle name="Normal - Style1 3" xfId="118"/>
    <cellStyle name="Normal 1" xfId="119"/>
    <cellStyle name="Normal 10" xfId="120"/>
    <cellStyle name="Normal 10 4" xfId="121"/>
    <cellStyle name="Normal 11" xfId="122"/>
    <cellStyle name="Normal 12" xfId="123"/>
    <cellStyle name="Normal 12 2" xfId="124"/>
    <cellStyle name="Normal 13" xfId="125"/>
    <cellStyle name="Normal 13 2" xfId="126"/>
    <cellStyle name="Normal 14" xfId="127"/>
    <cellStyle name="Normal 15" xfId="128"/>
    <cellStyle name="Normal 16" xfId="129"/>
    <cellStyle name="Normal 17" xfId="130"/>
    <cellStyle name="Normal 18" xfId="131"/>
    <cellStyle name="Normal 19" xfId="132"/>
    <cellStyle name="Normal 2" xfId="133"/>
    <cellStyle name="Normal 2 10" xfId="134"/>
    <cellStyle name="Normal 2 11" xfId="135"/>
    <cellStyle name="Normal 2 2" xfId="136"/>
    <cellStyle name="Normal 2 2 2" xfId="137"/>
    <cellStyle name="Normal 2 3" xfId="138"/>
    <cellStyle name="Normal 2 4" xfId="139"/>
    <cellStyle name="Normal 2 5" xfId="140"/>
    <cellStyle name="Normal 20" xfId="141"/>
    <cellStyle name="Normal 21" xfId="142"/>
    <cellStyle name="Normal 22" xfId="143"/>
    <cellStyle name="Normal 23" xfId="144"/>
    <cellStyle name="Normal 24" xfId="145"/>
    <cellStyle name="Normal 25" xfId="146"/>
    <cellStyle name="Normal 26" xfId="147"/>
    <cellStyle name="Normal 27" xfId="148"/>
    <cellStyle name="Normal 28" xfId="149"/>
    <cellStyle name="Normal 29" xfId="150"/>
    <cellStyle name="Normal 3" xfId="151"/>
    <cellStyle name="Normal 3 2" xfId="152"/>
    <cellStyle name="Normal 3 3" xfId="153"/>
    <cellStyle name="Normal 30" xfId="154"/>
    <cellStyle name="Normal 31" xfId="155"/>
    <cellStyle name="Normal 32" xfId="156"/>
    <cellStyle name="Normal 33" xfId="157"/>
    <cellStyle name="Normal 4" xfId="158"/>
    <cellStyle name="Normal 4 2" xfId="159"/>
    <cellStyle name="Normal 4 3" xfId="160"/>
    <cellStyle name="Normal 5" xfId="161"/>
    <cellStyle name="Normal 5 2" xfId="162"/>
    <cellStyle name="Normal 5 3" xfId="163"/>
    <cellStyle name="Normal 5 4" xfId="164"/>
    <cellStyle name="Normal 6" xfId="165"/>
    <cellStyle name="Normal 6 2" xfId="166"/>
    <cellStyle name="Normal 6 3" xfId="167"/>
    <cellStyle name="Normal 7" xfId="168"/>
    <cellStyle name="Normal 7 2" xfId="169"/>
    <cellStyle name="Normal 8" xfId="170"/>
    <cellStyle name="Normal 9" xfId="171"/>
    <cellStyle name="Normal 9 2" xfId="172"/>
    <cellStyle name="Normal1" xfId="173"/>
    <cellStyle name="Normal2" xfId="174"/>
    <cellStyle name="Normal3" xfId="175"/>
    <cellStyle name="per.style" xfId="176"/>
    <cellStyle name="Percent 16" xfId="177"/>
    <cellStyle name="Percent [2]" xfId="178"/>
    <cellStyle name="Percent 10" xfId="179"/>
    <cellStyle name="Percent 11" xfId="180"/>
    <cellStyle name="Percent 12" xfId="181"/>
    <cellStyle name="Percent 13" xfId="182"/>
    <cellStyle name="Percent 14" xfId="183"/>
    <cellStyle name="Percent 15" xfId="184"/>
    <cellStyle name="Percent 2" xfId="185"/>
    <cellStyle name="Percent 2 2" xfId="186"/>
    <cellStyle name="Percent 2 2 2" xfId="187"/>
    <cellStyle name="Percent 3" xfId="188"/>
    <cellStyle name="Percent 3 2" xfId="189"/>
    <cellStyle name="Percent 4" xfId="190"/>
    <cellStyle name="Percent 5" xfId="191"/>
    <cellStyle name="Percent 6" xfId="192"/>
    <cellStyle name="Percent 7" xfId="193"/>
    <cellStyle name="Percent 8" xfId="194"/>
    <cellStyle name="Percent 9" xfId="195"/>
    <cellStyle name="Quantité" xfId="196"/>
    <cellStyle name="regstoresfromspecstores" xfId="197"/>
    <cellStyle name="RevList" xfId="198"/>
    <cellStyle name="S/Titre" xfId="199"/>
    <cellStyle name="SHADEDSTORES" xfId="200"/>
    <cellStyle name="specstores" xfId="201"/>
    <cellStyle name="Subtotal" xfId="202"/>
    <cellStyle name="þ_x001d_ð+&amp;„ý›&amp;}ý_x000b__x0008__x0011__x000b_å_x000b__x0007__x0001__x0001_" xfId="203"/>
    <cellStyle name="Title 2" xfId="204"/>
    <cellStyle name="Title 2 2" xfId="205"/>
    <cellStyle name="콤마 [0]_광양MATspec" xfId="206"/>
    <cellStyle name="콤마_광양MATspec" xfId="207"/>
    <cellStyle name="표준_arch-bm001" xfId="208"/>
    <cellStyle name="Normal 35" xfId="209"/>
    <cellStyle name="Percent 18" xfId="210"/>
    <cellStyle name="Comma 32" xfId="211"/>
    <cellStyle name="Percent 19" xfId="212"/>
    <cellStyle name="Comma 33" xfId="213"/>
    <cellStyle name="Percent 17" xfId="214"/>
    <cellStyle name="Normal 36" xfId="215"/>
    <cellStyle name="Comma 34" xfId="216"/>
    <cellStyle name="Normal 37" xfId="217"/>
    <cellStyle name="Normal 38" xfId="218"/>
    <cellStyle name="Comma 35" xfId="219"/>
    <cellStyle name="Percent 22" xfId="220"/>
    <cellStyle name="Comma 36" xfId="221"/>
    <cellStyle name="Normal 39" xfId="222"/>
    <cellStyle name="Percent 20" xfId="223"/>
    <cellStyle name="Percent 21" xfId="224"/>
    <cellStyle name="Comma 37" xfId="225"/>
    <cellStyle name="Normal 40" xfId="226"/>
    <cellStyle name="Normal 41" xfId="227"/>
    <cellStyle name="Comma 38" xfId="228"/>
    <cellStyle name="Comma 2 17 4" xfId="229"/>
    <cellStyle name="Comma [0] 2 5 4" xfId="230"/>
    <cellStyle name="Normal 4 5" xfId="231"/>
    <cellStyle name="Normal 2 11 2" xfId="232"/>
    <cellStyle name="Comma 2 17 2 3" xfId="233"/>
    <cellStyle name="Comma 2 4 2" xfId="234"/>
    <cellStyle name="Comma 3 4" xfId="235"/>
    <cellStyle name="Comma 4 4" xfId="236"/>
    <cellStyle name="Comma 5 4" xfId="237"/>
    <cellStyle name="Currency 2" xfId="238"/>
    <cellStyle name="Normal 2 2 3" xfId="239"/>
    <cellStyle name="Normal 3 4" xfId="240"/>
    <cellStyle name="Normal 4 2 2" xfId="241"/>
    <cellStyle name="Percent 2 3" xfId="242"/>
    <cellStyle name="Percent 4 2" xfId="243"/>
    <cellStyle name="Normal 2 3 2" xfId="244"/>
    <cellStyle name="Comma 2 2 3" xfId="245"/>
    <cellStyle name="Normal 4 3 3" xfId="246"/>
    <cellStyle name="Comma 5 3 3" xfId="247"/>
    <cellStyle name="Comma 3 3" xfId="248"/>
    <cellStyle name="Normal 3 2 2" xfId="249"/>
    <cellStyle name="Comma 4 2" xfId="250"/>
    <cellStyle name="Comma 2 2 2" xfId="251"/>
    <cellStyle name="Comma 3 2 2" xfId="252"/>
    <cellStyle name="Comma 3 3 2" xfId="253"/>
    <cellStyle name="Comma [0] 10 2" xfId="254"/>
    <cellStyle name="Percent 2 2 3 2" xfId="255"/>
    <cellStyle name="Percent 3 2 2" xfId="256"/>
    <cellStyle name="Percent 2 2 2 2" xfId="257"/>
    <cellStyle name="Normal 4 3 2" xfId="258"/>
    <cellStyle name="Normal 3 2 3" xfId="259"/>
    <cellStyle name="Normal 9 3" xfId="260"/>
    <cellStyle name="Comma 4 3" xfId="261"/>
    <cellStyle name="Currency 2 2" xfId="262"/>
    <cellStyle name="Normal 4 4" xfId="263"/>
    <cellStyle name="Normal 10 2" xfId="264"/>
    <cellStyle name="Comma 8 2" xfId="265"/>
  </cellStyles>
  <dxfs count="81">
    <dxf>
      <alignment horizontal="left" vertical="bottom"/>
    </dxf>
    <dxf>
      <alignment horizontal="left"/>
    </dxf>
    <dxf>
      <numFmt numFmtId="4" formatCode="#,##0.00"/>
      <alignment horizontal="right" vertical="bottom"/>
    </dxf>
    <dxf>
      <numFmt numFmtId="4" formatCode="#,##0.00"/>
      <alignment horizontal="right"/>
    </dxf>
    <dxf>
      <numFmt numFmtId="4" formatCode="#,##0.00"/>
      <alignment horizontal="right" vertical="bottom"/>
    </dxf>
    <dxf>
      <numFmt numFmtId="4" formatCode="#,##0.00"/>
      <alignment horizontal="right"/>
    </dxf>
    <dxf>
      <numFmt numFmtId="0" formatCode="General"/>
      <alignment horizontal="center" vertical="bottom"/>
    </dxf>
    <dxf>
      <numFmt numFmtId="0" formatCode="General"/>
      <alignment horizont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numFmt numFmtId="4" formatCode="#,##0.00"/>
      <alignment horizontal="right" vertical="center"/>
    </dxf>
    <dxf>
      <numFmt numFmtId="4" formatCode="#,##0.00"/>
      <alignment horizontal="right" vertical="center"/>
    </dxf>
    <dxf>
      <numFmt numFmtId="4" formatCode="#,##0.00"/>
      <alignment horizontal="general" vertical="bottom"/>
    </dxf>
    <dxf>
      <numFmt numFmtId="4" formatCode="#,##0.00"/>
      <alignment horizontal="general"/>
    </dxf>
    <dxf>
      <numFmt numFmtId="0" formatCode="General"/>
      <alignment horizontal="center" vertical="bottom"/>
    </dxf>
    <dxf>
      <numFmt numFmtId="0" formatCode="General"/>
      <alignment horizontal="center"/>
    </dxf>
    <dxf>
      <numFmt numFmtId="0" formatCode="General"/>
      <alignment horizontal="left" vertical="bottom"/>
    </dxf>
    <dxf>
      <numFmt numFmtId="0" formatCode="General"/>
      <alignment horizontal="left"/>
    </dxf>
    <dxf>
      <alignment horizontal="center" vertical="bottom"/>
    </dxf>
    <dxf>
      <alignment horizontal="center"/>
    </dxf>
    <dxf>
      <numFmt numFmtId="0" formatCode="General"/>
      <alignment horizontal="center" vertical="bottom"/>
    </dxf>
    <dxf>
      <numFmt numFmtId="0" formatCode="General"/>
      <alignment horizontal="center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/>
    </dxf>
    <dxf>
      <alignment horizontal="center" vertical="bottom"/>
    </dxf>
    <dxf>
      <alignment horizontal="center"/>
    </dxf>
    <dxf>
      <alignment horizontal="general" vertic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2" tint="-0.249977111117893"/>
        </patternFill>
      </fill>
      <alignment horizontal="general" vertical="center"/>
    </dxf>
    <dxf>
      <fill>
        <patternFill patternType="solid">
          <fgColor indexed="64"/>
          <bgColor theme="2" tint="-0.249977111117893"/>
        </patternFill>
      </fill>
      <alignment horizontal="left" vertical="center"/>
    </dxf>
    <dxf>
      <alignment horizontal="left"/>
    </dxf>
    <dxf>
      <numFmt numFmtId="4" formatCode="#,##0.00"/>
      <fill>
        <patternFill patternType="solid">
          <fgColor indexed="64"/>
          <bgColor theme="2" tint="-0.249977111117893"/>
        </patternFill>
      </fill>
      <alignment horizontal="right" vertical="center" wrapText="1"/>
    </dxf>
    <dxf>
      <numFmt numFmtId="4" formatCode="#,##0.00"/>
      <alignment horizontal="right"/>
    </dxf>
    <dxf>
      <numFmt numFmtId="4" formatCode="#,##0.00"/>
      <fill>
        <patternFill patternType="solid">
          <fgColor indexed="64"/>
          <bgColor theme="2" tint="-0.249977111117893"/>
        </patternFill>
      </fill>
      <alignment horizontal="right" vertical="center"/>
    </dxf>
    <dxf>
      <numFmt numFmtId="4" formatCode="#,##0.00"/>
      <alignment horizontal="right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/>
    </dxf>
    <dxf>
      <numFmt numFmtId="0" formatCode="General"/>
      <alignment horizontal="center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/>
    </dxf>
    <dxf>
      <numFmt numFmtId="0" formatCode="General"/>
      <alignment horizontal="center" vertical="center"/>
    </dxf>
    <dxf>
      <numFmt numFmtId="4" formatCode="#,##0.00"/>
      <fill>
        <patternFill patternType="solid">
          <fgColor indexed="64"/>
          <bgColor theme="2" tint="-0.249977111117893"/>
        </patternFill>
      </fill>
      <alignment horizontal="right" vertical="center" wrapText="1"/>
    </dxf>
    <dxf>
      <numFmt numFmtId="4" formatCode="#,##0.00"/>
      <alignment horizontal="right" vertical="center"/>
    </dxf>
    <dxf>
      <numFmt numFmtId="4" formatCode="#,##0.00"/>
      <fill>
        <patternFill patternType="solid">
          <fgColor indexed="64"/>
          <bgColor theme="2" tint="-0.249977111117893"/>
        </patternFill>
      </fill>
      <alignment horizontal="general" vertical="center" wrapText="1"/>
    </dxf>
    <dxf>
      <numFmt numFmtId="4" formatCode="#,##0.00"/>
      <alignment horizontal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/>
    </dxf>
    <dxf>
      <numFmt numFmtId="0" formatCode="General"/>
      <alignment horizontal="center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left" vertical="center"/>
    </dxf>
    <dxf>
      <numFmt numFmtId="0" formatCode="General"/>
      <alignment horizontal="left"/>
    </dxf>
    <dxf>
      <fill>
        <patternFill patternType="solid">
          <fgColor indexed="64"/>
          <bgColor theme="2" tint="-0.249977111117893"/>
        </patternFill>
      </fill>
      <alignment horizontal="center" vertical="center"/>
    </dxf>
    <dxf>
      <alignment horizontal="center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/>
    </dxf>
    <dxf>
      <numFmt numFmtId="0" formatCode="General"/>
      <alignment horizontal="center"/>
    </dxf>
    <dxf>
      <fill>
        <patternFill patternType="solid">
          <fgColor indexed="64"/>
          <bgColor theme="2" tint="-0.249977111117893"/>
        </patternFill>
      </fill>
      <alignment horizontal="center" vertical="center"/>
    </dxf>
    <dxf>
      <alignment horizontal="center"/>
    </dxf>
    <dxf>
      <fill>
        <patternFill patternType="solid">
          <fgColor indexed="64"/>
          <bgColor theme="2" tint="-0.249977111117893"/>
        </patternFill>
      </fill>
      <alignment horizontal="center" vertical="center"/>
    </dxf>
    <dxf>
      <alignment horizontal="center"/>
    </dxf>
    <dxf>
      <alignment horizontal="general" vertic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IdeaPad 330</author>
    <author>PersonaL</author>
    <author>natanegara</author>
  </authors>
  <commentList>
    <comment ref="I91" authorId="0" shapeId="0">
      <text>
        <t xml:space="preserve">SMS INT
</t>
      </text>
    </comment>
    <comment ref="H101" authorId="1" shapeId="0">
      <text>
        <t xml:space="preserve">INT SMS Estimate
</t>
      </text>
    </comment>
    <comment ref="H103" authorId="1" shapeId="0">
      <text>
        <t xml:space="preserve">INT SMS Estimate
</t>
      </text>
    </comment>
    <comment ref="H106" authorId="1" shapeId="0">
      <text>
        <t xml:space="preserve">INT SMS Estimate
</t>
      </text>
    </comment>
    <comment ref="H108" authorId="1" shapeId="0">
      <text>
        <t xml:space="preserve">INT SMS Estimate
</t>
      </text>
    </comment>
    <comment ref="H110" authorId="2" shapeId="0">
      <text>
        <t xml:space="preserve">SMS Internl
</t>
      </text>
    </comment>
    <comment ref="H119" authorId="2" shapeId="0">
      <text>
        <t>natanegara:
INT Estimate SMS</t>
      </text>
    </comment>
    <comment ref="H121" authorId="2" shapeId="0">
      <text>
        <t>natanegara:
SMS Estimasi INT</t>
      </text>
    </comment>
    <comment ref="H122" authorId="2" shapeId="0">
      <text>
        <t>natanegara:
SMS Estimasi INT</t>
      </text>
    </comment>
    <comment ref="H124" authorId="2" shapeId="0">
      <text>
        <t>natanegara:
INT SMS Estmate</t>
      </text>
    </comment>
    <comment ref="D206" authorId="2" shapeId="0">
      <text>
        <t>natanegara:
Deductional setelah muncul klarifikasi dari site engineering kalkulasi</t>
      </text>
    </comment>
    <comment ref="H332" authorId="1" shapeId="0">
      <text>
        <t xml:space="preserve">INT SMS Estimate
</t>
      </text>
    </comment>
    <comment ref="H334" authorId="2" shapeId="0">
      <text>
        <t>natanegara:
SMS Estimasi INT</t>
      </text>
    </comment>
  </commentList>
</comments>
</file>

<file path=xl/comments/comment2.xml><?xml version="1.0" encoding="utf-8"?>
<comments xmlns="http://schemas.openxmlformats.org/spreadsheetml/2006/main">
  <authors>
    <author>natanegara</author>
  </authors>
  <commentList>
    <comment ref="CH62" authorId="0" shapeId="0">
      <text>
        <t xml:space="preserve">natanegara:
Sisa margin </t>
      </text>
    </comment>
    <comment ref="CJ71" authorId="0" shapeId="0">
      <text>
        <t>natanegara:
dalam satu minggu mengerjakan volume additonal, jadi belum bisa dijual.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D:\1.%20PERTAMINA%20HULU%20MAHAKAM\1.%20MONITORING%20PROGRESS\2020\12.%20Desember\Monitoring%20Project%20Civil%20Works%20and%20Maintenance%20Works%20Update%20tanggal_30%20Desember%202020%20Rev.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Rangkuman"/>
      <sheetName val="overall WO"/>
      <sheetName val="BMS"/>
      <sheetName val="Sales bulanan"/>
      <sheetName val="Invoice bulanan"/>
      <sheetName val="Sales bulanan 00"/>
      <sheetName val="Rencana invoice sementara"/>
      <sheetName val="Rekap Time Sheet"/>
      <sheetName val="Status dan Progres"/>
      <sheetName val="Time Line"/>
      <sheetName val="Invoice Subcon"/>
      <sheetName val="Recapitulasi"/>
      <sheetName val="Work Activity"/>
      <sheetName val="Sheet1"/>
    </sheetNames>
    <sheetDataSet>
      <sheetData sheetId="0"/>
      <sheetData sheetId="1"/>
      <sheetData sheetId="2"/>
      <sheetData sheetId="3">
        <row r="20">
          <cell r="AJ20">
            <v>38160043.396799996</v>
          </cell>
        </row>
        <row r="57">
          <cell r="AJ57">
            <v>96178234.384000003</v>
          </cell>
        </row>
        <row r="58">
          <cell r="AJ58">
            <v>56618841.109999999</v>
          </cell>
        </row>
        <row r="59">
          <cell r="AJ59">
            <v>66649344.949999996</v>
          </cell>
        </row>
        <row r="68">
          <cell r="AJ68">
            <v>51171580.162500001</v>
          </cell>
        </row>
        <row r="69">
          <cell r="AJ69">
            <v>89036400</v>
          </cell>
        </row>
        <row r="71">
          <cell r="AJ71">
            <v>11892713</v>
          </cell>
        </row>
        <row r="72">
          <cell r="AJ72">
            <v>23759700</v>
          </cell>
        </row>
        <row r="85">
          <cell r="AJ85">
            <v>180556379.26620001</v>
          </cell>
        </row>
        <row r="88">
          <cell r="AJ88">
            <v>57470398.313999996</v>
          </cell>
        </row>
        <row r="96">
          <cell r="AJ96">
            <v>515333363</v>
          </cell>
        </row>
        <row r="126">
          <cell r="AJ126">
            <v>10142430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14" displayName="Table14" ref="A1:N14" headerRowCount="1" totalsRowCount="1" headerRowDxfId="64">
  <autoFilter ref="A1:N13"/>
  <tableColumns count="14">
    <tableColumn id="1" name="No." dataDxfId="63" totalsRowDxfId="62"/>
    <tableColumn id="2" name="No. Work Order" dataDxfId="61" totalsRowDxfId="60"/>
    <tableColumn id="3" name="No. CRO. Lama." dataDxfId="59" totalsRowDxfId="58">
      <calculatedColumnFormula>IFERROR(VLOOKUP(Table14[[#This Row],[No. Work Order]], 'OVERALL WO'!D5:P149, 6, FALSE), "")</calculatedColumnFormula>
    </tableColumn>
    <tableColumn id="4" name="No. CRO Baru." dataDxfId="57" totalsRowDxfId="56"/>
    <tableColumn id="5" name="Job Description" dataDxfId="55" totalsRowDxfId="54">
      <calculatedColumnFormula>IFERROR(VLOOKUP(Table14[[#This Row],[No. Work Order]], 'OVERALL WO'!D5:P149, 2, FALSE), "")</calculatedColumnFormula>
    </tableColumn>
    <tableColumn id="6" name="Status SMS" dataDxfId="53" totalsRowDxfId="52">
      <calculatedColumnFormula>IFERROR(VLOOKUP(Table14[[#This Row],[No. Work Order]], 'OVERALL WO'!D5:P149, 4, FALSE), "")</calculatedColumnFormula>
    </tableColumn>
    <tableColumn id="7" name="Estimate / Internal SMS (Value)" dataDxfId="51" totalsRowDxfId="50">
      <calculatedColumnFormula>SUMIF('OVERALL WO'!D5:P149, Table14[[#This Row],[No. Work Order]], 'OVERALL WO'!H5:H149)</calculatedColumnFormula>
    </tableColumn>
    <tableColumn id="8" name="Total Progress (Value)" totalsRowFunction="sum" dataDxfId="49" totalsRowDxfId="48">
      <calculatedColumnFormula>SUMIF('OVERALL WO'!D5:P149, Table14[[#This Row],[No. Work Order]], 'OVERALL WO'!L5:L149)</calculatedColumnFormula>
    </tableColumn>
    <tableColumn id="17" name="%" dataDxfId="47" totalsRowDxfId="46">
      <calculatedColumnFormula>Table14[[#This Row],[Total Progress (Value)]]/Table14[[#This Row],[Estimate / Internal SMS (Value)]]*100</calculatedColumnFormula>
    </tableColumn>
    <tableColumn id="9" name="Job Status" dataDxfId="45" totalsRowDxfId="44">
      <calculatedColumnFormula>IFERROR(VLOOKUP(Table14[[#This Row],[No. Work Order]], 'OVERALL WO'!D5:P149, 13, FALSE), "")</calculatedColumnFormula>
    </tableColumn>
    <tableColumn id="10" name="Total Invoice Previous Month" dataDxfId="43" totalsRowDxfId="42"/>
    <tableColumn id="11" name="Invoice This Month" totalsRowFunction="sum" dataDxfId="41" totalsRowDxfId="40"/>
    <tableColumn id="12" name="Remark" dataDxfId="39" totalsRowDxfId="38"/>
    <tableColumn id="13" name="Updated" totalsRow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1:O60" headerRowCount="1" totalsRowCount="1" headerRowDxfId="28">
  <autoFilter ref="A1:O59"/>
  <tableColumns count="15">
    <tableColumn id="1" name="No." dataDxfId="27" totalsRowDxfId="26"/>
    <tableColumn id="2" name="No. Work Order" dataDxfId="25" totalsRowDxfId="24"/>
    <tableColumn id="14" name="No Item." dataDxfId="23" totalsRowDxfId="22"/>
    <tableColumn id="3" name="No. CRO. Lama." dataDxfId="21" totalsRowDxfId="20">
      <calculatedColumnFormula>IFERROR(VLOOKUP(Table1[[#This Row],[No. Work Order]], 'OVERALL WO'!D5:P149, 6, FALSE), "")</calculatedColumnFormula>
    </tableColumn>
    <tableColumn id="4" name="No. CRO Baru." dataDxfId="19" totalsRowDxfId="18"/>
    <tableColumn id="5" name="Job Description" dataDxfId="17" totalsRowDxfId="16">
      <calculatedColumnFormula>IFERROR(VLOOKUP(Table1[[#This Row],[No. Work Order]], 'OVERALL WO'!D5:P149, 2, FALSE), "")</calculatedColumnFormula>
    </tableColumn>
    <tableColumn id="6" name="Status SMS" dataDxfId="15" totalsRowDxfId="14">
      <calculatedColumnFormula>IFERROR(VLOOKUP(Table1[[#This Row],[No. Work Order]], 'OVERALL WO'!D5:P149, 4, FALSE), "")</calculatedColumnFormula>
    </tableColumn>
    <tableColumn id="7" name="Estimate / Internal SMS (Value)" dataDxfId="13" totalsRowDxfId="12">
      <calculatedColumnFormula>SUMIF('OVERALL WO'!D5:P149, Table1[[#This Row],[No. Work Order]], 'OVERALL WO'!H5:H149)</calculatedColumnFormula>
    </tableColumn>
    <tableColumn id="8" name="Total Progress (Value)" totalsRowFunction="custom" dataDxfId="11" totalsRowDxfId="10">
      <calculatedColumnFormula>SUMIF('OVERALL WO'!D5:P149, Table1[[#This Row],[No. Work Order]], 'OVERALL WO'!L5:L149)</calculatedColumnFormula>
      <totalsRowFormula>+L28+L29</totalsRowFormula>
    </tableColumn>
    <tableColumn id="17" name="%" dataDxfId="9" totalsRowDxfId="8">
      <calculatedColumnFormula>Table1[[#This Row],[Total Progress (Value)]]/Table1[[#This Row],[Estimate / Internal SMS (Value)]]*100</calculatedColumnFormula>
    </tableColumn>
    <tableColumn id="9" name="Job Status" dataDxfId="7" totalsRowDxfId="6">
      <calculatedColumnFormula>IFERROR(VLOOKUP(Table1[[#This Row],[No. Work Order]], 'OVERALL WO'!D5:P149, 13, FALSE), "")</calculatedColumnFormula>
    </tableColumn>
    <tableColumn id="10" name="Total Invoice Previous Month" dataDxfId="5" totalsRowDxfId="4"/>
    <tableColumn id="11" name="Invoice This Month" dataDxfId="3" totalsRowDxfId="2"/>
    <tableColumn id="12" name="Remark" dataDxfId="1" totalsRowDxfId="0"/>
    <tableColumn id="13" name="Upda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EO4662"/>
  <sheetViews>
    <sheetView zoomScaleNormal="100" zoomScaleSheetLayoutView="85" workbookViewId="0">
      <pane xSplit="5" ySplit="3" topLeftCell="J263" activePane="bottomRight" state="frozen"/>
      <selection pane="topRight" activeCell="F1" sqref="F1"/>
      <selection pane="bottomLeft" activeCell="A4" sqref="A4"/>
      <selection pane="bottomRight" activeCell="E267" sqref="E267"/>
    </sheetView>
  </sheetViews>
  <sheetFormatPr baseColWidth="8" defaultRowHeight="17.25" customHeight="1"/>
  <cols>
    <col width="6.140625" customWidth="1" style="235" min="1" max="1"/>
    <col width="11.140625" customWidth="1" style="235" min="2" max="2"/>
    <col width="13.140625" customWidth="1" style="235" min="3" max="4"/>
    <col width="62.5703125" customWidth="1" style="241" min="5" max="5"/>
    <col width="9.140625" customWidth="1" style="235" min="6" max="7"/>
    <col width="16.42578125" customWidth="1" style="235" min="8" max="8"/>
    <col width="22.28515625" customWidth="1" style="235" min="9" max="9"/>
    <col width="18.7109375" customWidth="1" style="235" min="10" max="10"/>
    <col width="9.28515625" bestFit="1" customWidth="1" style="235" min="11" max="11"/>
    <col width="17.7109375" customWidth="1" style="235" min="12" max="12"/>
    <col width="7.28515625" customWidth="1" style="235" min="13" max="13"/>
    <col width="17.7109375" customWidth="1" style="242" min="14" max="14"/>
    <col width="9.28515625" customWidth="1" style="549" min="15" max="15"/>
    <col width="15.85546875" customWidth="1" style="242" min="16" max="16"/>
    <col width="11.7109375" customWidth="1" style="242" min="17" max="17"/>
    <col width="16.28515625" customWidth="1" style="893" min="18" max="18"/>
    <col width="56.85546875" customWidth="1" style="857" min="19" max="19"/>
    <col width="12" bestFit="1" customWidth="1" style="235" min="20" max="20"/>
    <col width="9.140625" customWidth="1" style="235" min="21" max="121"/>
    <col width="9.28515625" bestFit="1" customWidth="1" style="235" min="122" max="122"/>
    <col width="10" bestFit="1" customWidth="1" style="235" min="123" max="123"/>
    <col width="9.28515625" bestFit="1" customWidth="1" style="235" min="124" max="124"/>
    <col width="10.85546875" bestFit="1" customWidth="1" style="235" min="125" max="125"/>
    <col width="9.28515625" bestFit="1" customWidth="1" style="235" min="126" max="126"/>
    <col width="10.85546875" bestFit="1" customWidth="1" style="235" min="127" max="127"/>
    <col width="9.28515625" bestFit="1" customWidth="1" style="235" min="128" max="128"/>
    <col width="10" bestFit="1" customWidth="1" style="235" min="129" max="129"/>
    <col width="9.140625" customWidth="1" style="235" min="130" max="135"/>
    <col width="9.28515625" bestFit="1" customWidth="1" style="235" min="136" max="136"/>
    <col width="9.85546875" bestFit="1" customWidth="1" style="235" min="137" max="137"/>
    <col width="9.28515625" bestFit="1" customWidth="1" style="235" min="138" max="138"/>
    <col width="10.42578125" bestFit="1" customWidth="1" style="235" min="139" max="139"/>
    <col width="9.140625" customWidth="1" style="235" min="140" max="16384"/>
  </cols>
  <sheetData>
    <row r="1" ht="17.25" customHeight="1">
      <c r="A1" s="1301" t="inlineStr">
        <is>
          <t>No.</t>
        </is>
      </c>
      <c r="B1" s="1392" t="inlineStr">
        <is>
          <t>Natif. No</t>
        </is>
      </c>
      <c r="C1" s="1393" t="inlineStr">
        <is>
          <t>Item No.</t>
        </is>
      </c>
      <c r="D1" s="1392" t="inlineStr">
        <is>
          <t>No. WO</t>
        </is>
      </c>
      <c r="E1" s="1394" t="inlineStr">
        <is>
          <t>Description</t>
        </is>
      </c>
      <c r="F1" s="1395" t="inlineStr">
        <is>
          <t>Area</t>
        </is>
      </c>
      <c r="G1" s="1396" t="inlineStr">
        <is>
          <t>SMS / BOQ</t>
        </is>
      </c>
      <c r="H1" s="1397" t="n"/>
      <c r="I1" s="1307" t="inlineStr">
        <is>
          <t>CRO</t>
        </is>
      </c>
      <c r="J1" s="1397" t="n"/>
      <c r="K1" s="1398" t="inlineStr">
        <is>
          <t xml:space="preserve">Total Progress </t>
        </is>
      </c>
      <c r="L1" s="1397" t="n"/>
      <c r="M1" s="1398" t="inlineStr">
        <is>
          <t>Devisiasi</t>
        </is>
      </c>
      <c r="N1" s="1397" t="n"/>
      <c r="O1" s="1399" t="inlineStr">
        <is>
          <t>Req</t>
        </is>
      </c>
      <c r="P1" s="1400" t="n"/>
      <c r="Q1" s="1400" t="n"/>
      <c r="R1" s="884" t="n"/>
      <c r="S1" s="1401" t="n"/>
      <c r="T1" s="1402" t="n"/>
      <c r="U1" s="1402" t="n"/>
    </row>
    <row r="2" ht="17.25" customHeight="1">
      <c r="A2" s="1403" t="n"/>
      <c r="B2" s="1404" t="n"/>
      <c r="C2" s="1404" t="n"/>
      <c r="D2" s="1404" t="n"/>
      <c r="E2" s="1404" t="n"/>
      <c r="F2" s="1404" t="n"/>
      <c r="G2" s="1405" t="n"/>
      <c r="H2" s="1406" t="n"/>
      <c r="I2" s="1403" t="n"/>
      <c r="J2" s="1407" t="n"/>
      <c r="K2" s="1408" t="n"/>
      <c r="L2" s="1406" t="n"/>
      <c r="M2" s="1408" t="n"/>
      <c r="N2" s="1406" t="n"/>
      <c r="O2" s="1404" t="n"/>
      <c r="P2" s="1400" t="inlineStr">
        <is>
          <t>Remark</t>
        </is>
      </c>
      <c r="Q2" s="1400" t="n"/>
      <c r="R2" s="884" t="n"/>
      <c r="S2" s="1401" t="n"/>
      <c r="T2" s="1402" t="n"/>
      <c r="U2" s="1402" t="n"/>
    </row>
    <row r="3" ht="27" customHeight="1" thickBot="1">
      <c r="A3" s="1409" t="n"/>
      <c r="B3" s="1410" t="n"/>
      <c r="C3" s="1411" t="n"/>
      <c r="D3" s="1410" t="n"/>
      <c r="E3" s="1410" t="n"/>
      <c r="F3" s="1410" t="n"/>
      <c r="G3" s="1412" t="inlineStr">
        <is>
          <t>SMS Type</t>
        </is>
      </c>
      <c r="H3" s="70" t="inlineStr">
        <is>
          <t xml:space="preserve">Value </t>
        </is>
      </c>
      <c r="I3" s="1413" t="inlineStr">
        <is>
          <t>Number</t>
        </is>
      </c>
      <c r="J3" s="1414" t="inlineStr">
        <is>
          <t>Value</t>
        </is>
      </c>
      <c r="K3" s="73" t="inlineStr">
        <is>
          <t>%</t>
        </is>
      </c>
      <c r="L3" s="74" t="inlineStr">
        <is>
          <t>Value</t>
        </is>
      </c>
      <c r="M3" s="75" t="inlineStr">
        <is>
          <t>%</t>
        </is>
      </c>
      <c r="N3" s="76" t="inlineStr">
        <is>
          <t>Value</t>
        </is>
      </c>
      <c r="O3" s="1415" t="n"/>
      <c r="P3" s="1400" t="n"/>
      <c r="Q3" s="1400" t="n"/>
      <c r="R3" s="884" t="n"/>
      <c r="S3" s="1401" t="n"/>
      <c r="T3" s="1402" t="n"/>
      <c r="U3" s="1402" t="n"/>
    </row>
    <row r="4" ht="24.75" customHeight="1" thickBot="1">
      <c r="A4" s="77" t="n"/>
      <c r="B4" s="260" t="n"/>
      <c r="C4" s="1416" t="n"/>
      <c r="D4" s="1416" t="inlineStr">
        <is>
          <t>HCA 2019,2020 &amp; 2021</t>
        </is>
      </c>
      <c r="E4" s="1417" t="n"/>
      <c r="F4" s="1418" t="n"/>
      <c r="G4" s="1416" t="n"/>
      <c r="H4" s="81" t="n"/>
      <c r="I4" s="82" t="n"/>
      <c r="J4" s="83">
        <f>SUM(J5:J155)</f>
        <v/>
      </c>
      <c r="K4" s="84" t="n"/>
      <c r="L4" s="83">
        <f>SUM(L5:L155)</f>
        <v/>
      </c>
      <c r="M4" s="85" t="n"/>
      <c r="N4" s="83">
        <f>SUM(N5:N155)</f>
        <v/>
      </c>
      <c r="O4" s="538" t="n"/>
      <c r="P4" s="1419" t="n"/>
      <c r="Q4" s="1419" t="n"/>
      <c r="R4" s="885">
        <f>SUM(R5:R142)</f>
        <v/>
      </c>
      <c r="S4" s="1420" t="n"/>
      <c r="T4" s="1421" t="n"/>
      <c r="U4" s="1421" t="n"/>
    </row>
    <row r="5" ht="27" customHeight="1">
      <c r="A5" s="88" t="n">
        <v>1</v>
      </c>
      <c r="B5" s="262" t="n"/>
      <c r="C5" s="1422" t="inlineStr">
        <is>
          <t>180664/H</t>
        </is>
      </c>
      <c r="D5" s="89" t="n">
        <v>4197884</v>
      </c>
      <c r="E5" s="1423" t="inlineStr">
        <is>
          <t>HVB-to HZA at M1 Area, Perform Assistance for Gathering Line Inspection (CeRMAT 561180) (Cat-2)</t>
        </is>
      </c>
      <c r="F5" s="1424" t="inlineStr">
        <is>
          <t>HCA</t>
        </is>
      </c>
      <c r="G5" s="1425" t="inlineStr">
        <is>
          <t>Estimate</t>
        </is>
      </c>
      <c r="H5" s="97" t="n">
        <v>23050432</v>
      </c>
      <c r="I5" s="94" t="n">
        <v>4200131376</v>
      </c>
      <c r="J5" s="1426" t="n">
        <v>23050432</v>
      </c>
      <c r="K5" s="150" t="n">
        <v>100</v>
      </c>
      <c r="L5" s="97" t="n">
        <v>23050432</v>
      </c>
      <c r="M5" s="98" t="n">
        <v>0</v>
      </c>
      <c r="N5" s="99">
        <f>L5-J5</f>
        <v/>
      </c>
      <c r="O5" s="539" t="n"/>
      <c r="P5" s="1427" t="inlineStr">
        <is>
          <t>Job Completed</t>
        </is>
      </c>
      <c r="Q5" s="1427" t="n"/>
      <c r="R5" s="886">
        <f>+N5</f>
        <v/>
      </c>
      <c r="S5" s="1428" t="n"/>
      <c r="T5" s="1429" t="n"/>
      <c r="U5" s="1429" t="n"/>
    </row>
    <row r="6" ht="25.5" customHeight="1">
      <c r="A6" s="102" t="n">
        <v>2</v>
      </c>
      <c r="B6" s="263" t="n"/>
      <c r="C6" s="1430" t="inlineStr">
        <is>
          <t>180188/VH</t>
        </is>
      </c>
      <c r="D6" s="103" t="n">
        <v>7242140</v>
      </c>
      <c r="E6" s="1431" t="inlineStr">
        <is>
          <t>HX from relief and PSV's to pit, Perform Site Clearing on High vegatation (Cat-2)</t>
        </is>
      </c>
      <c r="F6" s="1432" t="inlineStr">
        <is>
          <t>HCA</t>
        </is>
      </c>
      <c r="G6" s="1433" t="inlineStr">
        <is>
          <t>Estimate</t>
        </is>
      </c>
      <c r="H6" s="110" t="n">
        <v>16319175</v>
      </c>
      <c r="I6" s="108" t="n">
        <v>4200131388</v>
      </c>
      <c r="J6" s="1434" t="n">
        <v>16319175</v>
      </c>
      <c r="K6" s="150" t="n">
        <v>100</v>
      </c>
      <c r="L6" s="110" t="n">
        <v>16319175</v>
      </c>
      <c r="M6" s="98" t="n">
        <v>0</v>
      </c>
      <c r="N6" s="99">
        <f>L6-J6</f>
        <v/>
      </c>
      <c r="O6" s="539" t="n"/>
      <c r="P6" s="1427" t="inlineStr">
        <is>
          <t>Job Completed</t>
        </is>
      </c>
      <c r="Q6" s="1427" t="n"/>
      <c r="R6" s="886">
        <f>+N6</f>
        <v/>
      </c>
      <c r="S6" s="1428" t="n"/>
      <c r="T6" s="1429" t="n"/>
      <c r="U6" s="1429" t="n"/>
    </row>
    <row r="7" ht="17.25" customHeight="1">
      <c r="A7" s="102" t="n">
        <v>3</v>
      </c>
      <c r="B7" s="263" t="n"/>
      <c r="C7" s="1430" t="inlineStr">
        <is>
          <t>190178/VH</t>
        </is>
      </c>
      <c r="D7" s="103" t="n">
        <v>4203526</v>
      </c>
      <c r="E7" s="1431" t="inlineStr">
        <is>
          <t>M3 PIT Area, Perform Site Trimming (Cat-2)</t>
        </is>
      </c>
      <c r="F7" s="1432" t="inlineStr">
        <is>
          <t>HCA</t>
        </is>
      </c>
      <c r="G7" s="103" t="inlineStr">
        <is>
          <t>Estimate</t>
        </is>
      </c>
      <c r="H7" s="110" t="n">
        <v>16319175</v>
      </c>
      <c r="I7" s="108" t="n">
        <v>4200131393</v>
      </c>
      <c r="J7" s="1434" t="n">
        <v>16319175</v>
      </c>
      <c r="K7" s="150" t="n">
        <v>100</v>
      </c>
      <c r="L7" s="110" t="n">
        <v>16319175</v>
      </c>
      <c r="M7" s="98" t="n">
        <v>0</v>
      </c>
      <c r="N7" s="99">
        <f>L7-J7</f>
        <v/>
      </c>
      <c r="O7" s="539" t="n"/>
      <c r="P7" s="1427" t="inlineStr">
        <is>
          <t>Job Completed</t>
        </is>
      </c>
      <c r="Q7" s="1427" t="n"/>
      <c r="R7" s="886">
        <f>+N7</f>
        <v/>
      </c>
      <c r="S7" s="1428" t="n"/>
      <c r="T7" s="1429" t="n"/>
      <c r="U7" s="1429" t="n"/>
    </row>
    <row r="8" ht="17.25" customHeight="1">
      <c r="A8" s="102" t="n">
        <v>4</v>
      </c>
      <c r="B8" s="263" t="n"/>
      <c r="C8" s="1430" t="inlineStr">
        <is>
          <t>190204/VH</t>
        </is>
      </c>
      <c r="D8" s="103" t="n">
        <v>4203737</v>
      </c>
      <c r="E8" s="1435" t="inlineStr">
        <is>
          <t>HDL-IV, Perform Site Clearing on High Vegetation for Inspection Access (Cat-2)</t>
        </is>
      </c>
      <c r="F8" s="1432" t="inlineStr">
        <is>
          <t>HCA</t>
        </is>
      </c>
      <c r="G8" s="103" t="inlineStr">
        <is>
          <t>Estimate</t>
        </is>
      </c>
      <c r="H8" s="110" t="n">
        <v>38078075</v>
      </c>
      <c r="I8" s="108" t="n">
        <v>4200131381</v>
      </c>
      <c r="J8" s="1434" t="n">
        <v>38078075</v>
      </c>
      <c r="K8" s="150" t="n">
        <v>100</v>
      </c>
      <c r="L8" s="110" t="n">
        <v>38078075</v>
      </c>
      <c r="M8" s="98" t="n">
        <v>0</v>
      </c>
      <c r="N8" s="99">
        <f>L8-J8</f>
        <v/>
      </c>
      <c r="O8" s="539" t="n"/>
      <c r="P8" s="1427" t="inlineStr">
        <is>
          <t>Job Completed</t>
        </is>
      </c>
      <c r="Q8" s="1427" t="n"/>
      <c r="R8" s="886">
        <f>+N8</f>
        <v/>
      </c>
      <c r="S8" s="1428" t="n"/>
      <c r="T8" s="1429" t="n"/>
      <c r="U8" s="1429" t="n"/>
    </row>
    <row r="9" ht="17.25" customHeight="1">
      <c r="A9" s="102" t="n">
        <v>5</v>
      </c>
      <c r="B9" s="263" t="n"/>
      <c r="C9" s="1430" t="inlineStr">
        <is>
          <t>180793/VC</t>
        </is>
      </c>
      <c r="D9" s="103" t="n">
        <v>4199362</v>
      </c>
      <c r="E9" s="1431" t="inlineStr">
        <is>
          <t>CPA, Repaire IST Tower Bridge (Cat-1)</t>
        </is>
      </c>
      <c r="F9" s="1432" t="inlineStr">
        <is>
          <t>HCA</t>
        </is>
      </c>
      <c r="G9" s="103" t="inlineStr">
        <is>
          <t>Estimate</t>
        </is>
      </c>
      <c r="H9" s="110" t="n">
        <v>214827421.2</v>
      </c>
      <c r="I9" s="108" t="n">
        <v>4200132011</v>
      </c>
      <c r="J9" s="1434" t="n">
        <v>214827421</v>
      </c>
      <c r="K9" s="150" t="n">
        <v>86.90724776060385</v>
      </c>
      <c r="L9" s="110" t="n">
        <v>186700599.0261855</v>
      </c>
      <c r="M9" s="98" t="n">
        <v>-13.09275223939616</v>
      </c>
      <c r="N9" s="99">
        <f>L9-J9</f>
        <v/>
      </c>
      <c r="O9" s="539" t="n"/>
      <c r="P9" s="1427" t="inlineStr">
        <is>
          <t>Job Completed</t>
        </is>
      </c>
      <c r="Q9" s="1427" t="inlineStr">
        <is>
          <t xml:space="preserve">Deductional </t>
        </is>
      </c>
      <c r="R9" s="886">
        <f>+N9</f>
        <v/>
      </c>
      <c r="S9" s="1428" t="n"/>
      <c r="T9" s="1429" t="n"/>
      <c r="U9" s="1429" t="n"/>
    </row>
    <row r="10" ht="17.25" customHeight="1">
      <c r="A10" s="102" t="n">
        <v>6</v>
      </c>
      <c r="B10" s="263" t="n"/>
      <c r="C10" s="1430" t="inlineStr">
        <is>
          <t>180863/VC</t>
        </is>
      </c>
      <c r="D10" s="112" t="n">
        <v>4200372</v>
      </c>
      <c r="E10" s="1435" t="inlineStr">
        <is>
          <t>Repair CPA SWGR Roof Leaking During Rain</t>
        </is>
      </c>
      <c r="F10" s="1432" t="inlineStr">
        <is>
          <t>HCA</t>
        </is>
      </c>
      <c r="G10" s="112" t="inlineStr">
        <is>
          <t>Estimate</t>
        </is>
      </c>
      <c r="H10" s="110" t="n">
        <v>65589440</v>
      </c>
      <c r="I10" s="108" t="n">
        <v>4200132475</v>
      </c>
      <c r="J10" s="1434" t="n">
        <v>50266907</v>
      </c>
      <c r="K10" s="150" t="n">
        <v>100</v>
      </c>
      <c r="L10" s="110" t="n">
        <v>50266907</v>
      </c>
      <c r="M10" s="98" t="n">
        <v>0</v>
      </c>
      <c r="N10" s="99">
        <f>L10-J10</f>
        <v/>
      </c>
      <c r="O10" s="539" t="n"/>
      <c r="P10" s="1427" t="inlineStr">
        <is>
          <t>Job Completed</t>
        </is>
      </c>
      <c r="Q10" s="1427" t="n"/>
      <c r="R10" s="886">
        <f>+N10</f>
        <v/>
      </c>
      <c r="S10" s="1428" t="n"/>
      <c r="T10" s="1429" t="n"/>
      <c r="U10" s="1429" t="n"/>
    </row>
    <row r="11" ht="27" customHeight="1">
      <c r="A11" s="102" t="n">
        <v>7</v>
      </c>
      <c r="B11" s="263" t="n"/>
      <c r="C11" s="1430" t="inlineStr">
        <is>
          <t>180454/VC</t>
        </is>
      </c>
      <c r="D11" s="103" t="n">
        <v>4194989</v>
      </c>
      <c r="E11" s="1435" t="inlineStr">
        <is>
          <t>CPA, Perform site clearing / triming mangrove along CPA gang way, HGL-HEOR and API area (Cat-1)Routine site clearing  Site Trimming at CPA Area.</t>
        </is>
      </c>
      <c r="F11" s="1432" t="inlineStr">
        <is>
          <t>HCA</t>
        </is>
      </c>
      <c r="G11" s="103" t="inlineStr">
        <is>
          <t>Estimate</t>
        </is>
      </c>
      <c r="H11" s="110" t="n">
        <v>43517800</v>
      </c>
      <c r="I11" s="108" t="n">
        <v>4200132009</v>
      </c>
      <c r="J11" s="1434" t="n">
        <v>43517800</v>
      </c>
      <c r="K11" s="150" t="n">
        <v>100</v>
      </c>
      <c r="L11" s="110" t="n">
        <v>43517800</v>
      </c>
      <c r="M11" s="98" t="n">
        <v>0</v>
      </c>
      <c r="N11" s="99">
        <f>L11-J11</f>
        <v/>
      </c>
      <c r="O11" s="539" t="n"/>
      <c r="P11" s="1427" t="inlineStr">
        <is>
          <t>Job Completed</t>
        </is>
      </c>
      <c r="Q11" s="1427" t="n"/>
      <c r="R11" s="886">
        <f>+N11</f>
        <v/>
      </c>
      <c r="S11" s="1428" t="n"/>
      <c r="T11" s="1429" t="n"/>
      <c r="U11" s="1429" t="n"/>
    </row>
    <row r="12" ht="27" customHeight="1">
      <c r="A12" s="102" t="n">
        <v>8</v>
      </c>
      <c r="B12" s="263" t="n"/>
      <c r="C12" s="1436" t="inlineStr">
        <is>
          <t>190020/VC</t>
        </is>
      </c>
      <c r="D12" s="112" t="n">
        <v>4201941</v>
      </c>
      <c r="E12" s="1435" t="inlineStr">
        <is>
          <t>CPA, Oil boom Storage jetty-2 P/F,Missing some roof, missing wooden floor &amp; Heavy Corrodade Broken on Handrail &amp; Handrail support Repair (Cat-1)</t>
        </is>
      </c>
      <c r="F12" s="1437" t="inlineStr">
        <is>
          <t>HCA</t>
        </is>
      </c>
      <c r="G12" s="112" t="inlineStr">
        <is>
          <t>Estimate</t>
        </is>
      </c>
      <c r="H12" s="117" t="n">
        <v>84973428</v>
      </c>
      <c r="I12" s="115" t="n">
        <v>4200131868</v>
      </c>
      <c r="J12" s="1438" t="n">
        <v>84973428</v>
      </c>
      <c r="K12" s="150" t="n">
        <v>71.70924727198249</v>
      </c>
      <c r="L12" s="117" t="n">
        <v>60933805.6</v>
      </c>
      <c r="M12" s="98" t="n">
        <v>-28.29075272801752</v>
      </c>
      <c r="N12" s="99">
        <f>L12-J12</f>
        <v/>
      </c>
      <c r="O12" s="539" t="n"/>
      <c r="P12" s="1427" t="inlineStr">
        <is>
          <t>Job Completed</t>
        </is>
      </c>
      <c r="Q12" s="1427" t="inlineStr">
        <is>
          <t xml:space="preserve">Deductional </t>
        </is>
      </c>
      <c r="R12" s="886">
        <f>+N12</f>
        <v/>
      </c>
      <c r="S12" s="1428" t="n"/>
      <c r="T12" s="1439" t="n"/>
      <c r="U12" s="1439" t="n"/>
    </row>
    <row r="13" ht="17.25" customHeight="1">
      <c r="A13" s="102" t="n">
        <v>9</v>
      </c>
      <c r="B13" s="263" t="n"/>
      <c r="C13" s="1430" t="inlineStr">
        <is>
          <t>180821/VHB</t>
        </is>
      </c>
      <c r="D13" s="103" t="n">
        <v>4199525</v>
      </c>
      <c r="E13" s="1435" t="inlineStr">
        <is>
          <t>HDB, Revamping Mobile 1 Shelter (Cat-2)</t>
        </is>
      </c>
      <c r="F13" s="1432" t="inlineStr">
        <is>
          <t>HCA</t>
        </is>
      </c>
      <c r="G13" s="103" t="inlineStr">
        <is>
          <t>Estimate</t>
        </is>
      </c>
      <c r="H13" s="110" t="n">
        <v>265482500</v>
      </c>
      <c r="I13" s="108" t="n">
        <v>4200131886</v>
      </c>
      <c r="J13" s="1434" t="n">
        <v>265482491</v>
      </c>
      <c r="K13" s="150" t="n">
        <v>100</v>
      </c>
      <c r="L13" s="110" t="n">
        <v>265482491.0000001</v>
      </c>
      <c r="M13" s="98" t="n">
        <v>0</v>
      </c>
      <c r="N13" s="99">
        <f>L13-J13</f>
        <v/>
      </c>
      <c r="O13" s="539" t="n"/>
      <c r="P13" s="1427" t="inlineStr">
        <is>
          <t>Job Completed</t>
        </is>
      </c>
      <c r="Q13" s="1427" t="n"/>
      <c r="R13" s="886">
        <f>+N13</f>
        <v/>
      </c>
      <c r="S13" s="1428" t="n"/>
      <c r="T13" s="1429" t="n"/>
      <c r="U13" s="1429" t="n"/>
    </row>
    <row r="14" ht="17.25" customHeight="1">
      <c r="A14" s="102" t="n">
        <v>10</v>
      </c>
      <c r="B14" s="263" t="n"/>
      <c r="C14" s="1430" t="inlineStr">
        <is>
          <t>180008/VHB</t>
        </is>
      </c>
      <c r="D14" s="103" t="n">
        <v>4188292</v>
      </c>
      <c r="E14" s="1435" t="inlineStr">
        <is>
          <t>HDB, repair shoreline helipad area (Cat-2)</t>
        </is>
      </c>
      <c r="F14" s="1432" t="inlineStr">
        <is>
          <t>HCA</t>
        </is>
      </c>
      <c r="G14" s="103" t="inlineStr">
        <is>
          <t>Estimate</t>
        </is>
      </c>
      <c r="H14" s="117" t="n">
        <v>1948152984.75</v>
      </c>
      <c r="I14" s="108" t="n">
        <v>4200131396</v>
      </c>
      <c r="J14" s="1434" t="n">
        <v>1948152984.75</v>
      </c>
      <c r="K14" s="150" t="n">
        <v>92.55594828094185</v>
      </c>
      <c r="L14" s="110" t="n">
        <v>1803131468.998835</v>
      </c>
      <c r="M14" s="98" t="n">
        <v>-7.444051719058156</v>
      </c>
      <c r="N14" s="99">
        <f>L14-J14</f>
        <v/>
      </c>
      <c r="O14" s="539" t="n"/>
      <c r="P14" s="1427" t="inlineStr">
        <is>
          <t>Job Completed</t>
        </is>
      </c>
      <c r="Q14" s="1427" t="inlineStr">
        <is>
          <t xml:space="preserve">Deductional </t>
        </is>
      </c>
      <c r="R14" s="886">
        <f>+N14</f>
        <v/>
      </c>
      <c r="S14" s="1428" t="n"/>
      <c r="T14" s="1429" t="n"/>
      <c r="U14" s="1429" t="n"/>
    </row>
    <row r="15" ht="17.25" customHeight="1">
      <c r="A15" s="102" t="n">
        <v>11</v>
      </c>
      <c r="B15" s="263" t="n"/>
      <c r="C15" s="1430" t="n"/>
      <c r="D15" s="112" t="n">
        <v>4195225</v>
      </c>
      <c r="E15" s="1435" t="inlineStr">
        <is>
          <t>Install Turbin Ventilator at WLC/WIN Workshop</t>
        </is>
      </c>
      <c r="F15" s="1432" t="inlineStr">
        <is>
          <t>HCA</t>
        </is>
      </c>
      <c r="G15" s="103" t="inlineStr">
        <is>
          <t>Estimate</t>
        </is>
      </c>
      <c r="H15" s="110" t="n">
        <v>39122625</v>
      </c>
      <c r="I15" s="108" t="n">
        <v>4200132442</v>
      </c>
      <c r="J15" s="1434" t="n">
        <v>39122625</v>
      </c>
      <c r="K15" s="150" t="n">
        <v>100</v>
      </c>
      <c r="L15" s="110" t="n">
        <v>39122625</v>
      </c>
      <c r="M15" s="98" t="n">
        <v>0</v>
      </c>
      <c r="N15" s="99">
        <f>L15-J15</f>
        <v/>
      </c>
      <c r="O15" s="539" t="n"/>
      <c r="P15" s="1427" t="inlineStr">
        <is>
          <t>Job Completed</t>
        </is>
      </c>
      <c r="Q15" s="1427" t="n"/>
      <c r="R15" s="886">
        <f>+N15</f>
        <v/>
      </c>
      <c r="S15" s="1428" t="n"/>
      <c r="T15" s="1429" t="n"/>
      <c r="U15" s="1429" t="n"/>
    </row>
    <row r="16" ht="17.25" customHeight="1">
      <c r="A16" s="102" t="n">
        <v>12</v>
      </c>
      <c r="B16" s="263" t="n"/>
      <c r="C16" s="1436" t="inlineStr">
        <is>
          <t>180267/VHB</t>
        </is>
      </c>
      <c r="D16" s="112" t="n">
        <v>4191874</v>
      </c>
      <c r="E16" s="1435" t="inlineStr">
        <is>
          <t>HBD WLI WorkShop, Repair leaking Roof / gutter (Cat-2)</t>
        </is>
      </c>
      <c r="F16" s="1437" t="inlineStr">
        <is>
          <t>HCA</t>
        </is>
      </c>
      <c r="G16" s="112" t="inlineStr">
        <is>
          <t>Estimate</t>
        </is>
      </c>
      <c r="H16" s="117" t="n">
        <v>41346220</v>
      </c>
      <c r="I16" s="115" t="n">
        <v>4200131394</v>
      </c>
      <c r="J16" s="1438" t="n">
        <v>41346220</v>
      </c>
      <c r="K16" s="150" t="n">
        <v>66.9692658724304</v>
      </c>
      <c r="L16" s="117" t="n">
        <v>27689259.99999999</v>
      </c>
      <c r="M16" s="98" t="n">
        <v>-33.03073412756961</v>
      </c>
      <c r="N16" s="99">
        <f>L16-J16</f>
        <v/>
      </c>
      <c r="O16" s="539" t="n"/>
      <c r="P16" s="1427" t="inlineStr">
        <is>
          <t>Job Completed</t>
        </is>
      </c>
      <c r="Q16" s="1427" t="inlineStr">
        <is>
          <t xml:space="preserve">Deductional </t>
        </is>
      </c>
      <c r="R16" s="886">
        <f>+N16</f>
        <v/>
      </c>
      <c r="S16" s="1428" t="n"/>
      <c r="T16" s="1439" t="n"/>
      <c r="U16" s="1439" t="n"/>
    </row>
    <row r="17" ht="17.25" customHeight="1">
      <c r="A17" s="102" t="n">
        <v>13</v>
      </c>
      <c r="B17" s="263" t="n"/>
      <c r="C17" s="1436" t="inlineStr">
        <is>
          <t>180006/VH</t>
        </is>
      </c>
      <c r="D17" s="112" t="n">
        <v>4188290</v>
      </c>
      <c r="E17" s="1435" t="inlineStr">
        <is>
          <t>HDB, Provide &amp; Install new fire box fire water line Handil Base (Cat-2)</t>
        </is>
      </c>
      <c r="F17" s="1437" t="inlineStr">
        <is>
          <t>HCA</t>
        </is>
      </c>
      <c r="G17" s="112" t="inlineStr">
        <is>
          <t>Estimate</t>
        </is>
      </c>
      <c r="H17" s="117" t="n">
        <v>25482491</v>
      </c>
      <c r="I17" s="115" t="n">
        <v>4200132057</v>
      </c>
      <c r="J17" s="1438" t="n">
        <v>25025550</v>
      </c>
      <c r="K17" s="150" t="n">
        <v>90.58313675423717</v>
      </c>
      <c r="L17" s="117" t="n">
        <v>22668928.18</v>
      </c>
      <c r="M17" s="98" t="n">
        <v>-9.416863245762832</v>
      </c>
      <c r="N17" s="99">
        <f>L17-J17</f>
        <v/>
      </c>
      <c r="O17" s="539" t="n"/>
      <c r="P17" s="1427" t="inlineStr">
        <is>
          <t>Job Completed</t>
        </is>
      </c>
      <c r="Q17" s="1427" t="inlineStr">
        <is>
          <t xml:space="preserve">Deductional </t>
        </is>
      </c>
      <c r="R17" s="886">
        <f>+N17</f>
        <v/>
      </c>
      <c r="S17" s="1428" t="n"/>
      <c r="T17" s="1439" t="n"/>
      <c r="U17" s="1439" t="n"/>
    </row>
    <row r="18" ht="17.25" customHeight="1">
      <c r="A18" s="102" t="n">
        <v>14</v>
      </c>
      <c r="B18" s="263" t="n"/>
      <c r="C18" s="1436" t="inlineStr">
        <is>
          <t>190219/VHB</t>
        </is>
      </c>
      <c r="D18" s="112" t="n">
        <v>4203950</v>
      </c>
      <c r="E18" s="1435" t="inlineStr">
        <is>
          <t>HDB, Repair Road Batch IV (Last Point)</t>
        </is>
      </c>
      <c r="F18" s="1437" t="inlineStr">
        <is>
          <t>HCA</t>
        </is>
      </c>
      <c r="G18" s="119" t="inlineStr">
        <is>
          <t>Estimate</t>
        </is>
      </c>
      <c r="H18" s="117" t="n">
        <v>701393988.75</v>
      </c>
      <c r="I18" s="120" t="n">
        <v>4200132290</v>
      </c>
      <c r="J18" s="1438" t="n">
        <v>701393988.75</v>
      </c>
      <c r="K18" s="150" t="n">
        <v>90.03753679518543</v>
      </c>
      <c r="L18" s="117" t="n">
        <v>631517870.7</v>
      </c>
      <c r="M18" s="98" t="n">
        <v>-9.962463204814565</v>
      </c>
      <c r="N18" s="99">
        <f>L18-J18</f>
        <v/>
      </c>
      <c r="O18" s="539" t="n"/>
      <c r="P18" s="1427" t="inlineStr">
        <is>
          <t>Job Completed</t>
        </is>
      </c>
      <c r="Q18" s="1427" t="inlineStr">
        <is>
          <t xml:space="preserve">Deductional </t>
        </is>
      </c>
      <c r="R18" s="886">
        <f>+N18</f>
        <v/>
      </c>
      <c r="S18" s="1428" t="n"/>
      <c r="T18" s="1439" t="n"/>
      <c r="U18" s="1439" t="n"/>
    </row>
    <row r="19" ht="17.25" customHeight="1">
      <c r="A19" s="102" t="n">
        <v>15</v>
      </c>
      <c r="B19" s="263" t="n"/>
      <c r="C19" s="1436" t="inlineStr">
        <is>
          <t>190321/VHB</t>
        </is>
      </c>
      <c r="D19" s="112" t="n">
        <v>4205369</v>
      </c>
      <c r="E19" s="1435" t="inlineStr">
        <is>
          <t>HBD,Install Some Concrete Fondations FWL (Cat-2)</t>
        </is>
      </c>
      <c r="F19" s="1437" t="inlineStr">
        <is>
          <t>HCA</t>
        </is>
      </c>
      <c r="G19" s="112" t="inlineStr">
        <is>
          <t>Estimate</t>
        </is>
      </c>
      <c r="H19" s="117" t="n">
        <v>36190475.19</v>
      </c>
      <c r="I19" s="115" t="n">
        <v>4200132438</v>
      </c>
      <c r="J19" s="1438" t="n">
        <v>36190475.19</v>
      </c>
      <c r="K19" s="150" t="n">
        <v>94.99999999861842</v>
      </c>
      <c r="L19" s="117" t="n">
        <v>34380951.43</v>
      </c>
      <c r="M19" s="98" t="n">
        <v>-5.000000001381574</v>
      </c>
      <c r="N19" s="99">
        <f>L19-J19</f>
        <v/>
      </c>
      <c r="O19" s="539" t="n"/>
      <c r="P19" s="1427" t="inlineStr">
        <is>
          <t>Job Completed</t>
        </is>
      </c>
      <c r="Q19" s="1427" t="inlineStr">
        <is>
          <t xml:space="preserve">Deductional </t>
        </is>
      </c>
      <c r="R19" s="886">
        <f>+N19</f>
        <v/>
      </c>
      <c r="S19" s="1428" t="n"/>
      <c r="T19" s="1439" t="n"/>
      <c r="U19" s="1439" t="n"/>
    </row>
    <row r="20" ht="17.25" customHeight="1">
      <c r="A20" s="102" t="n">
        <v>16</v>
      </c>
      <c r="B20" s="263" t="n"/>
      <c r="C20" s="1436" t="inlineStr">
        <is>
          <t>190324/VHB</t>
        </is>
      </c>
      <c r="D20" s="112" t="n">
        <v>7244894</v>
      </c>
      <c r="E20" s="1435" t="inlineStr">
        <is>
          <t>HL Relief to Pit, Assist Piping CST for Excavation</t>
        </is>
      </c>
      <c r="F20" s="1437" t="inlineStr">
        <is>
          <t>HCA</t>
        </is>
      </c>
      <c r="G20" s="119" t="inlineStr">
        <is>
          <t>Estimate</t>
        </is>
      </c>
      <c r="H20" s="117" t="n">
        <v>6029475</v>
      </c>
      <c r="I20" s="115" t="n">
        <v>4200132293</v>
      </c>
      <c r="J20" s="1438" t="n">
        <v>6029475</v>
      </c>
      <c r="K20" s="150" t="n">
        <v>100</v>
      </c>
      <c r="L20" s="117" t="n">
        <v>6029475</v>
      </c>
      <c r="M20" s="98" t="n">
        <v>0</v>
      </c>
      <c r="N20" s="99">
        <f>L20-J20</f>
        <v/>
      </c>
      <c r="O20" s="539" t="n"/>
      <c r="P20" s="1427" t="inlineStr">
        <is>
          <t>Job Completed</t>
        </is>
      </c>
      <c r="Q20" s="1440" t="n"/>
      <c r="R20" s="886">
        <f>+N20</f>
        <v/>
      </c>
      <c r="S20" s="1428" t="n"/>
      <c r="T20" s="1439" t="n"/>
      <c r="U20" s="1439" t="n"/>
    </row>
    <row r="21" ht="17.25" customHeight="1">
      <c r="A21" s="102" t="n">
        <v>17</v>
      </c>
      <c r="B21" s="263" t="n"/>
      <c r="C21" s="1430" t="inlineStr">
        <is>
          <t>190493/VH</t>
        </is>
      </c>
      <c r="D21" s="112" t="n">
        <v>4208056</v>
      </c>
      <c r="E21" s="1435" t="inlineStr">
        <is>
          <t xml:space="preserve">HZA - 410/501, Site Clearing for New Cluster </t>
        </is>
      </c>
      <c r="F21" s="1437" t="inlineStr">
        <is>
          <t>HCA</t>
        </is>
      </c>
      <c r="G21" s="112" t="inlineStr">
        <is>
          <t>Estimate</t>
        </is>
      </c>
      <c r="H21" s="117" t="n">
        <v>51446400</v>
      </c>
      <c r="I21" s="115" t="n">
        <v>4200133254</v>
      </c>
      <c r="J21" s="1438" t="n">
        <v>51446400</v>
      </c>
      <c r="K21" s="150" t="n">
        <v>100</v>
      </c>
      <c r="L21" s="110" t="n">
        <v>51446400</v>
      </c>
      <c r="M21" s="98" t="n">
        <v>0</v>
      </c>
      <c r="N21" s="99">
        <f>L21-J21</f>
        <v/>
      </c>
      <c r="O21" s="539" t="n"/>
      <c r="P21" s="1427" t="inlineStr">
        <is>
          <t>Job Completed</t>
        </is>
      </c>
      <c r="Q21" s="1427" t="n"/>
      <c r="R21" s="886">
        <f>+N21</f>
        <v/>
      </c>
      <c r="S21" s="1428" t="n"/>
      <c r="T21" s="1429" t="n"/>
      <c r="U21" s="1429" t="n"/>
    </row>
    <row r="22" ht="17.25" customHeight="1">
      <c r="A22" s="102" t="n">
        <v>18</v>
      </c>
      <c r="B22" s="263" t="n"/>
      <c r="C22" s="1430" t="inlineStr">
        <is>
          <t>190511/VH</t>
        </is>
      </c>
      <c r="D22" s="112" t="n">
        <v>4208291</v>
      </c>
      <c r="E22" s="1435" t="inlineStr">
        <is>
          <t>HBA-276(HD5-25),Perform Site Trimming</t>
        </is>
      </c>
      <c r="F22" s="1437" t="inlineStr">
        <is>
          <t>HCA</t>
        </is>
      </c>
      <c r="G22" s="112" t="inlineStr">
        <is>
          <t>Estimate</t>
        </is>
      </c>
      <c r="H22" s="117" t="n">
        <v>50589195</v>
      </c>
      <c r="I22" s="115" t="n">
        <v>4200133929</v>
      </c>
      <c r="J22" s="1438" t="n">
        <v>50589195</v>
      </c>
      <c r="K22" s="150" t="n">
        <v>100</v>
      </c>
      <c r="L22" s="110" t="n">
        <v>50589195</v>
      </c>
      <c r="M22" s="98" t="n">
        <v>0</v>
      </c>
      <c r="N22" s="99">
        <f>L22-J22</f>
        <v/>
      </c>
      <c r="O22" s="539" t="n"/>
      <c r="P22" s="1427" t="inlineStr">
        <is>
          <t>Job Completed</t>
        </is>
      </c>
      <c r="Q22" s="1440" t="n"/>
      <c r="R22" s="886">
        <f>+N22</f>
        <v/>
      </c>
      <c r="S22" s="1428" t="n"/>
      <c r="T22" s="1439" t="n"/>
      <c r="U22" s="1439" t="n"/>
    </row>
    <row r="23" ht="17.25" customHeight="1">
      <c r="A23" s="102" t="n">
        <v>19</v>
      </c>
      <c r="B23" s="263" t="n"/>
      <c r="C23" s="1430" t="inlineStr">
        <is>
          <t>190506/VH</t>
        </is>
      </c>
      <c r="D23" s="112" t="n">
        <v>4208208</v>
      </c>
      <c r="E23" s="1435" t="inlineStr">
        <is>
          <t>HJ-510/524,Site Trimming Access to Burn Pit</t>
        </is>
      </c>
      <c r="F23" s="1437" t="inlineStr">
        <is>
          <t>HCA</t>
        </is>
      </c>
      <c r="G23" s="112" t="inlineStr">
        <is>
          <t>Estimate</t>
        </is>
      </c>
      <c r="H23" s="117" t="n">
        <v>32355775</v>
      </c>
      <c r="I23" s="115" t="n">
        <v>4200134009</v>
      </c>
      <c r="J23" s="1438" t="n">
        <v>32355775</v>
      </c>
      <c r="K23" s="150" t="n">
        <v>100</v>
      </c>
      <c r="L23" s="110" t="n">
        <v>32355775</v>
      </c>
      <c r="M23" s="98" t="n">
        <v>0</v>
      </c>
      <c r="N23" s="99">
        <f>L23-J23</f>
        <v/>
      </c>
      <c r="O23" s="539" t="n"/>
      <c r="P23" s="1427" t="inlineStr">
        <is>
          <t>Job Completed</t>
        </is>
      </c>
      <c r="Q23" s="1440" t="n"/>
      <c r="R23" s="886">
        <f>+N23</f>
        <v/>
      </c>
      <c r="S23" s="1428" t="n"/>
      <c r="T23" s="1439" t="n"/>
      <c r="U23" s="1439" t="n"/>
    </row>
    <row r="24" ht="17.25" customHeight="1">
      <c r="A24" s="102" t="n">
        <v>20</v>
      </c>
      <c r="B24" s="263" t="n"/>
      <c r="C24" s="1430" t="inlineStr">
        <is>
          <t>190663/VHB</t>
        </is>
      </c>
      <c r="D24" s="112" t="n">
        <v>4210339</v>
      </c>
      <c r="E24" s="1435" t="inlineStr">
        <is>
          <t xml:space="preserve">HJ-510, Excavation Bundwall Burn Pit for Access 8 Inch Relief Line </t>
        </is>
      </c>
      <c r="F24" s="1437" t="inlineStr">
        <is>
          <t>HCA</t>
        </is>
      </c>
      <c r="G24" s="112" t="inlineStr">
        <is>
          <t>Actual</t>
        </is>
      </c>
      <c r="H24" s="117" t="n">
        <v>2966800</v>
      </c>
      <c r="I24" s="115" t="n">
        <v>4200134530</v>
      </c>
      <c r="J24" s="1438" t="n">
        <v>2966800</v>
      </c>
      <c r="K24" s="150" t="n">
        <v>100</v>
      </c>
      <c r="L24" s="110" t="n">
        <v>2966800</v>
      </c>
      <c r="M24" s="98" t="n">
        <v>0</v>
      </c>
      <c r="N24" s="99">
        <f>L24-J24</f>
        <v/>
      </c>
      <c r="O24" s="539" t="n"/>
      <c r="P24" s="1427" t="inlineStr">
        <is>
          <t>Job Completed</t>
        </is>
      </c>
      <c r="Q24" s="1440" t="n"/>
      <c r="R24" s="886">
        <f>+N24</f>
        <v/>
      </c>
      <c r="S24" s="1428" t="n"/>
      <c r="T24" s="1439" t="n"/>
      <c r="U24" s="1439" t="n"/>
    </row>
    <row r="25" ht="17.25" customHeight="1">
      <c r="A25" s="102" t="n">
        <v>21</v>
      </c>
      <c r="B25" s="263" t="n"/>
      <c r="C25" s="1430" t="inlineStr">
        <is>
          <t>190661/VHB</t>
        </is>
      </c>
      <c r="D25" s="112" t="n">
        <v>4210297</v>
      </c>
      <c r="E25" s="1435" t="inlineStr">
        <is>
          <t>HBD, wather Station Relocation (Cat-2)</t>
        </is>
      </c>
      <c r="F25" s="1437" t="inlineStr">
        <is>
          <t>HCA</t>
        </is>
      </c>
      <c r="G25" s="112" t="inlineStr">
        <is>
          <t>Estimate</t>
        </is>
      </c>
      <c r="H25" s="122" t="n">
        <v>35525345</v>
      </c>
      <c r="I25" s="115" t="n">
        <v>4200134690</v>
      </c>
      <c r="J25" s="1438" t="n">
        <v>35528345</v>
      </c>
      <c r="K25" s="150" t="n">
        <v>100</v>
      </c>
      <c r="L25" s="110" t="n">
        <v>35528345</v>
      </c>
      <c r="M25" s="98" t="n">
        <v>0</v>
      </c>
      <c r="N25" s="99">
        <f>L25-J25</f>
        <v/>
      </c>
      <c r="O25" s="539" t="n"/>
      <c r="P25" s="1427" t="inlineStr">
        <is>
          <t>Job Completed</t>
        </is>
      </c>
      <c r="Q25" s="1440" t="n"/>
      <c r="R25" s="886">
        <f>+N25</f>
        <v/>
      </c>
      <c r="S25" s="1428" t="n"/>
      <c r="T25" s="1439" t="n"/>
      <c r="U25" s="1439" t="n"/>
    </row>
    <row r="26" ht="17.25" customHeight="1">
      <c r="A26" s="102" t="n">
        <v>22</v>
      </c>
      <c r="B26" s="263" t="n"/>
      <c r="C26" s="1430" t="inlineStr">
        <is>
          <t>190672/VC</t>
        </is>
      </c>
      <c r="D26" s="112" t="n">
        <v>4210373</v>
      </c>
      <c r="E26" s="1435" t="inlineStr">
        <is>
          <t>CPA office, Cut All The Trees in Front of the CPA Office</t>
        </is>
      </c>
      <c r="F26" s="1437" t="inlineStr">
        <is>
          <t>HCA</t>
        </is>
      </c>
      <c r="G26" s="112" t="inlineStr">
        <is>
          <t>Estimate</t>
        </is>
      </c>
      <c r="H26" s="117" t="n">
        <v>33350625</v>
      </c>
      <c r="I26" s="115" t="n">
        <v>4200134760</v>
      </c>
      <c r="J26" s="1438" t="n">
        <v>33350625</v>
      </c>
      <c r="K26" s="150" t="n">
        <v>99.17677704690692</v>
      </c>
      <c r="L26" s="110" t="n">
        <v>33076075</v>
      </c>
      <c r="M26" s="98" t="n">
        <v>-0.8232229530930829</v>
      </c>
      <c r="N26" s="99">
        <f>L26-J26</f>
        <v/>
      </c>
      <c r="O26" s="539" t="n"/>
      <c r="P26" s="1427" t="inlineStr">
        <is>
          <t>Job Completed</t>
        </is>
      </c>
      <c r="Q26" s="1427" t="inlineStr">
        <is>
          <t xml:space="preserve">Deductional </t>
        </is>
      </c>
      <c r="R26" s="886">
        <f>+N26</f>
        <v/>
      </c>
      <c r="S26" s="1428" t="n"/>
      <c r="T26" s="1439" t="n"/>
      <c r="U26" s="1439" t="n"/>
    </row>
    <row r="27" ht="17.25" customHeight="1">
      <c r="A27" s="102" t="n">
        <v>23</v>
      </c>
      <c r="B27" s="263" t="n"/>
      <c r="C27" s="1430" t="inlineStr">
        <is>
          <t>Sub 1971/VC</t>
        </is>
      </c>
      <c r="D27" s="112" t="n">
        <v>4211001</v>
      </c>
      <c r="E27" s="1435" t="inlineStr">
        <is>
          <t>CPA Walkway to Flare M-615/620, Site Trimming for access install anode</t>
        </is>
      </c>
      <c r="F27" s="1437" t="inlineStr">
        <is>
          <t>HCA</t>
        </is>
      </c>
      <c r="G27" s="112" t="inlineStr">
        <is>
          <t>Estimate</t>
        </is>
      </c>
      <c r="H27" s="117" t="n">
        <v>26680500</v>
      </c>
      <c r="I27" s="115" t="n">
        <v>4200135069</v>
      </c>
      <c r="J27" s="1438" t="n">
        <v>26680500</v>
      </c>
      <c r="K27" s="150" t="n">
        <v>81.76078034519593</v>
      </c>
      <c r="L27" s="110" t="n">
        <v>21814185</v>
      </c>
      <c r="M27" s="98" t="n">
        <v>-18.23921965480407</v>
      </c>
      <c r="N27" s="99">
        <f>L27-J27</f>
        <v/>
      </c>
      <c r="O27" s="539" t="n"/>
      <c r="P27" s="1427" t="inlineStr">
        <is>
          <t>Job Completed</t>
        </is>
      </c>
      <c r="Q27" s="1427" t="inlineStr">
        <is>
          <t xml:space="preserve">Deductional </t>
        </is>
      </c>
      <c r="R27" s="886">
        <f>+N27</f>
        <v/>
      </c>
      <c r="S27" s="1428" t="n"/>
      <c r="T27" s="1439" t="n"/>
      <c r="U27" s="1439" t="n"/>
    </row>
    <row r="28" ht="17.25" customHeight="1">
      <c r="A28" s="102" t="n">
        <v>24</v>
      </c>
      <c r="B28" s="263" t="n"/>
      <c r="C28" s="1430" t="inlineStr">
        <is>
          <t>190703/VHB</t>
        </is>
      </c>
      <c r="D28" s="112" t="n">
        <v>4210824</v>
      </c>
      <c r="E28" s="1435" t="inlineStr">
        <is>
          <t>HDB, Clean Up Ditch Beside Runway (Cat-2)</t>
        </is>
      </c>
      <c r="F28" s="1437" t="inlineStr">
        <is>
          <t>HCA</t>
        </is>
      </c>
      <c r="G28" s="112" t="inlineStr">
        <is>
          <t>Estimate</t>
        </is>
      </c>
      <c r="H28" s="117" t="n">
        <v>240190566</v>
      </c>
      <c r="I28" s="115" t="n">
        <v>4200135491</v>
      </c>
      <c r="J28" s="1438" t="n">
        <v>231099366</v>
      </c>
      <c r="K28" s="150" t="n">
        <v>100</v>
      </c>
      <c r="L28" s="110" t="n">
        <v>231099366</v>
      </c>
      <c r="M28" s="98" t="n">
        <v>0</v>
      </c>
      <c r="N28" s="99">
        <f>L28-J28</f>
        <v/>
      </c>
      <c r="O28" s="539" t="n"/>
      <c r="P28" s="1427" t="inlineStr">
        <is>
          <t>Job Completed</t>
        </is>
      </c>
      <c r="Q28" s="1440" t="n"/>
      <c r="R28" s="886">
        <f>+N28</f>
        <v/>
      </c>
      <c r="S28" s="1428" t="n"/>
      <c r="T28" s="1439" t="n"/>
      <c r="U28" s="1439" t="n"/>
    </row>
    <row r="29" ht="17.25" customHeight="1">
      <c r="A29" s="102" t="n">
        <v>25</v>
      </c>
      <c r="B29" s="263" t="n"/>
      <c r="C29" s="1430" t="inlineStr">
        <is>
          <t>190255/VC</t>
        </is>
      </c>
      <c r="D29" s="112" t="n">
        <v>4204477</v>
      </c>
      <c r="E29" s="1435" t="inlineStr">
        <is>
          <t>Site Triming for INSP. Access, Gas Piping V6010 to TEG &amp; X8990 Pilot</t>
        </is>
      </c>
      <c r="F29" s="1437" t="inlineStr">
        <is>
          <t>HCA</t>
        </is>
      </c>
      <c r="G29" s="112" t="inlineStr">
        <is>
          <t>Estimate</t>
        </is>
      </c>
      <c r="H29" s="117" t="n">
        <v>25119245</v>
      </c>
      <c r="I29" s="115" t="n">
        <v>4200135070</v>
      </c>
      <c r="J29" s="1438" t="n">
        <v>25119245</v>
      </c>
      <c r="K29" s="150" t="n">
        <v>100</v>
      </c>
      <c r="L29" s="110" t="n">
        <v>25119245</v>
      </c>
      <c r="M29" s="98" t="n">
        <v>0</v>
      </c>
      <c r="N29" s="99">
        <f>L29-J29</f>
        <v/>
      </c>
      <c r="O29" s="539" t="n"/>
      <c r="P29" s="1427" t="inlineStr">
        <is>
          <t>Job Completed</t>
        </is>
      </c>
      <c r="Q29" s="1440" t="n"/>
      <c r="R29" s="886">
        <f>+N29</f>
        <v/>
      </c>
      <c r="S29" s="1428" t="n"/>
      <c r="T29" s="1439" t="n"/>
      <c r="U29" s="1439" t="n"/>
    </row>
    <row r="30" ht="17.25" customHeight="1">
      <c r="A30" s="102" t="n">
        <v>26</v>
      </c>
      <c r="B30" s="263" t="n"/>
      <c r="C30" s="1430" t="inlineStr">
        <is>
          <t>190815/VH</t>
        </is>
      </c>
      <c r="D30" s="112" t="n">
        <v>4212906</v>
      </c>
      <c r="E30" s="1435" t="inlineStr">
        <is>
          <t>HLA-HLB; Remove falling tree above pipe</t>
        </is>
      </c>
      <c r="F30" s="1437" t="inlineStr">
        <is>
          <t>HCA</t>
        </is>
      </c>
      <c r="G30" s="112" t="inlineStr">
        <is>
          <t>Actual</t>
        </is>
      </c>
      <c r="H30" s="117" t="n">
        <v>3939125</v>
      </c>
      <c r="I30" s="115" t="inlineStr">
        <is>
          <t xml:space="preserve"> 4200135890</t>
        </is>
      </c>
      <c r="J30" s="1438" t="n">
        <v>3939125</v>
      </c>
      <c r="K30" s="150" t="n">
        <v>100</v>
      </c>
      <c r="L30" s="110" t="n">
        <v>3939125</v>
      </c>
      <c r="M30" s="98" t="n">
        <v>0</v>
      </c>
      <c r="N30" s="99">
        <f>L30-J30</f>
        <v/>
      </c>
      <c r="O30" s="539" t="n"/>
      <c r="P30" s="1427" t="inlineStr">
        <is>
          <t>Job Completed</t>
        </is>
      </c>
      <c r="Q30" s="1440" t="n"/>
      <c r="R30" s="886">
        <f>+N30</f>
        <v/>
      </c>
      <c r="S30" s="1428" t="n"/>
      <c r="T30" s="1439" t="n"/>
      <c r="U30" s="1439" t="n"/>
    </row>
    <row r="31" ht="17.25" customHeight="1">
      <c r="A31" s="102" t="n">
        <v>27</v>
      </c>
      <c r="B31" s="263" t="n"/>
      <c r="C31" s="1430" t="inlineStr">
        <is>
          <t>190890/VH</t>
        </is>
      </c>
      <c r="D31" s="112" t="n">
        <v>4214581</v>
      </c>
      <c r="E31" s="1435" t="inlineStr">
        <is>
          <t>HLB-176, Perform Site trimming (Cat-2)</t>
        </is>
      </c>
      <c r="F31" s="1437" t="inlineStr">
        <is>
          <t>HCA</t>
        </is>
      </c>
      <c r="G31" s="112" t="inlineStr">
        <is>
          <t>Estimate</t>
        </is>
      </c>
      <c r="H31" s="117" t="n">
        <v>75313950</v>
      </c>
      <c r="I31" s="115" t="n">
        <v>4200136933</v>
      </c>
      <c r="J31" s="1438" t="n">
        <v>75313950</v>
      </c>
      <c r="K31" s="150" t="n">
        <v>90</v>
      </c>
      <c r="L31" s="117" t="n">
        <v>67782555</v>
      </c>
      <c r="M31" s="98" t="n">
        <v>-10</v>
      </c>
      <c r="N31" s="99">
        <f>L31-J31</f>
        <v/>
      </c>
      <c r="O31" s="539" t="n"/>
      <c r="P31" s="1427" t="inlineStr">
        <is>
          <t>Job Completed</t>
        </is>
      </c>
      <c r="Q31" s="1427" t="inlineStr">
        <is>
          <t xml:space="preserve">Deductional </t>
        </is>
      </c>
      <c r="R31" s="886">
        <f>+N31</f>
        <v/>
      </c>
      <c r="S31" s="1428" t="n"/>
      <c r="T31" s="1439" t="n"/>
      <c r="U31" s="1439" t="n"/>
    </row>
    <row r="32" ht="17.25" customHeight="1">
      <c r="A32" s="123" t="n">
        <v>28</v>
      </c>
      <c r="B32" s="264" t="n"/>
      <c r="C32" s="1441" t="inlineStr">
        <is>
          <t>180741/VH</t>
        </is>
      </c>
      <c r="D32" s="124" t="n">
        <v>4498510</v>
      </c>
      <c r="E32" s="1442" t="inlineStr">
        <is>
          <t>HAB Switch Gear, Replace False Floor</t>
        </is>
      </c>
      <c r="F32" s="1443" t="inlineStr">
        <is>
          <t>HCA</t>
        </is>
      </c>
      <c r="G32" s="124" t="inlineStr">
        <is>
          <t>Estimate</t>
        </is>
      </c>
      <c r="H32" s="127" t="n">
        <v>294621229.2</v>
      </c>
      <c r="I32" s="128" t="n">
        <v>4200132478</v>
      </c>
      <c r="J32" s="1444" t="n">
        <v>294621229.2</v>
      </c>
      <c r="K32" s="130">
        <f>+BMS!DQ6</f>
        <v/>
      </c>
      <c r="L32" s="1441">
        <f>+BMS!DR6</f>
        <v/>
      </c>
      <c r="M32" s="132" t="n">
        <v>-100</v>
      </c>
      <c r="N32" s="133" t="n">
        <v>-294621229.2</v>
      </c>
      <c r="O32" s="540" t="n"/>
      <c r="P32" s="1445" t="inlineStr">
        <is>
          <t>Waiting Schedule</t>
        </is>
      </c>
      <c r="Q32" s="1445" t="n"/>
      <c r="R32" s="887">
        <f>+N32</f>
        <v/>
      </c>
      <c r="S32" s="1446" t="n"/>
      <c r="T32" s="1447" t="n"/>
      <c r="U32" s="1447" t="n"/>
    </row>
    <row r="33" ht="17.25" customFormat="1" customHeight="1" s="137">
      <c r="A33" s="102" t="n">
        <v>29</v>
      </c>
      <c r="B33" s="263" t="n"/>
      <c r="C33" s="1430" t="inlineStr">
        <is>
          <t>180141/VHB</t>
        </is>
      </c>
      <c r="D33" s="103" t="n">
        <v>4189786</v>
      </c>
      <c r="E33" s="1435" t="inlineStr">
        <is>
          <t>HDB, created shelter for CCU welding maintenance (Cat-2)</t>
        </is>
      </c>
      <c r="F33" s="1432" t="inlineStr">
        <is>
          <t>HCA</t>
        </is>
      </c>
      <c r="G33" s="103" t="inlineStr">
        <is>
          <t>Estimate</t>
        </is>
      </c>
      <c r="H33" s="110" t="n">
        <v>2361712851</v>
      </c>
      <c r="I33" s="108" t="n">
        <v>4200132758</v>
      </c>
      <c r="J33" s="1448" t="n">
        <v>2361712851</v>
      </c>
      <c r="K33" s="150" t="n">
        <v>95.43493803853636</v>
      </c>
      <c r="L33" s="711" t="n">
        <v>2253899196</v>
      </c>
      <c r="M33" s="98" t="n">
        <v>-4.565061961463643</v>
      </c>
      <c r="N33" s="99">
        <f>L33-J33</f>
        <v/>
      </c>
      <c r="O33" s="539" t="n"/>
      <c r="P33" s="1427" t="inlineStr">
        <is>
          <t>Job Completed</t>
        </is>
      </c>
      <c r="Q33" s="1427" t="inlineStr">
        <is>
          <t xml:space="preserve">Deductional </t>
        </is>
      </c>
      <c r="R33" s="886">
        <f>+N33</f>
        <v/>
      </c>
      <c r="S33" s="1428" t="n"/>
      <c r="T33" s="1429" t="n"/>
      <c r="U33" s="1429" t="n"/>
    </row>
    <row r="34" ht="16.5" customHeight="1">
      <c r="A34" s="102" t="n">
        <v>30</v>
      </c>
      <c r="B34" s="263" t="n"/>
      <c r="C34" s="1430" t="inlineStr">
        <is>
          <t>190339/VHB</t>
        </is>
      </c>
      <c r="D34" s="112" t="n">
        <v>4205622</v>
      </c>
      <c r="E34" s="1435" t="inlineStr">
        <is>
          <t>HDB Infront of WLC-WIN Workshop, Install Additional Shelter (Cat-2)</t>
        </is>
      </c>
      <c r="F34" s="1432" t="inlineStr">
        <is>
          <t>HCA</t>
        </is>
      </c>
      <c r="G34" s="103" t="inlineStr">
        <is>
          <t>Estimate</t>
        </is>
      </c>
      <c r="H34" s="110" t="n">
        <v>251882480</v>
      </c>
      <c r="I34" s="108" t="n">
        <v>4200136290</v>
      </c>
      <c r="J34" s="1448" t="n">
        <v>251882480</v>
      </c>
      <c r="K34" s="150" t="n">
        <v>95.41508405030791</v>
      </c>
      <c r="L34" s="1430" t="n">
        <v>240333880</v>
      </c>
      <c r="M34" s="98" t="n">
        <v>-4.584915949692094</v>
      </c>
      <c r="N34" s="99">
        <f>L34-J34</f>
        <v/>
      </c>
      <c r="O34" s="539" t="n"/>
      <c r="P34" s="1427" t="inlineStr">
        <is>
          <t>Job Completed</t>
        </is>
      </c>
      <c r="Q34" s="1427" t="inlineStr">
        <is>
          <t xml:space="preserve">Deductional </t>
        </is>
      </c>
      <c r="R34" s="886">
        <f>+N34</f>
        <v/>
      </c>
      <c r="S34" s="1428" t="n"/>
      <c r="T34" s="1429" t="n"/>
      <c r="U34" s="1429" t="n"/>
    </row>
    <row r="35" ht="27" customHeight="1">
      <c r="A35" s="102" t="n">
        <v>31</v>
      </c>
      <c r="B35" s="263" t="n"/>
      <c r="C35" s="1430" t="inlineStr">
        <is>
          <t>190339/VHB</t>
        </is>
      </c>
      <c r="D35" s="112" t="n">
        <v>4205622</v>
      </c>
      <c r="E35" s="1435" t="inlineStr">
        <is>
          <t>HDB Infront of WLC-WIN Workshop, Install Additional Shelter (Cat-2)_SMS #2nd</t>
        </is>
      </c>
      <c r="F35" s="1432" t="inlineStr">
        <is>
          <t>HCA</t>
        </is>
      </c>
      <c r="G35" s="103" t="inlineStr">
        <is>
          <t>Actual</t>
        </is>
      </c>
      <c r="H35" s="110" t="n">
        <v>11548600</v>
      </c>
      <c r="I35" s="108" t="n">
        <v>4200138169</v>
      </c>
      <c r="J35" s="1448" t="n">
        <v>11548600</v>
      </c>
      <c r="K35" s="150" t="n">
        <v>100</v>
      </c>
      <c r="L35" s="1430" t="n">
        <v>11548600</v>
      </c>
      <c r="M35" s="98" t="n">
        <v>0</v>
      </c>
      <c r="N35" s="99">
        <f>L35-J35</f>
        <v/>
      </c>
      <c r="O35" s="539" t="n"/>
      <c r="P35" s="1427" t="inlineStr">
        <is>
          <t>Job Completed</t>
        </is>
      </c>
      <c r="Q35" s="1427" t="n"/>
      <c r="R35" s="886">
        <f>+N35</f>
        <v/>
      </c>
      <c r="S35" s="1428" t="n"/>
      <c r="T35" s="1429" t="n"/>
      <c r="U35" s="1429" t="n"/>
    </row>
    <row r="36" ht="17.25" customHeight="1">
      <c r="A36" s="102" t="n">
        <v>32</v>
      </c>
      <c r="B36" s="263" t="n"/>
      <c r="C36" s="1430" t="inlineStr">
        <is>
          <t>190215/VHB</t>
        </is>
      </c>
      <c r="D36" s="103" t="n">
        <v>4203990</v>
      </c>
      <c r="E36" s="1435" t="inlineStr">
        <is>
          <t>PLN Feeder for Handil Base Power Supply</t>
        </is>
      </c>
      <c r="F36" s="1432" t="inlineStr">
        <is>
          <t>HCA</t>
        </is>
      </c>
      <c r="G36" s="103" t="inlineStr">
        <is>
          <t>Estimate</t>
        </is>
      </c>
      <c r="H36" s="110" t="n">
        <v>461989390</v>
      </c>
      <c r="I36" s="108" t="n">
        <v>4200132133</v>
      </c>
      <c r="J36" s="1448" t="n">
        <v>461989390</v>
      </c>
      <c r="K36" s="150" t="n">
        <v>60.85678962549519</v>
      </c>
      <c r="L36" s="1430" t="n">
        <v>281151911.1644085</v>
      </c>
      <c r="M36" s="98" t="n">
        <v>-39.14321037450481</v>
      </c>
      <c r="N36" s="99">
        <f>L36-J36</f>
        <v/>
      </c>
      <c r="O36" s="539" t="n"/>
      <c r="P36" s="1427" t="inlineStr">
        <is>
          <t>Job Completed</t>
        </is>
      </c>
      <c r="Q36" s="1427" t="inlineStr">
        <is>
          <t xml:space="preserve">Deductional </t>
        </is>
      </c>
      <c r="R36" s="886">
        <f>+N36</f>
        <v/>
      </c>
      <c r="S36" s="1428" t="n"/>
      <c r="T36" s="1429" t="n"/>
      <c r="U36" s="1429" t="n"/>
    </row>
    <row r="37" ht="17.25" customHeight="1">
      <c r="A37" s="102" t="n">
        <v>33</v>
      </c>
      <c r="B37" s="263" t="n"/>
      <c r="C37" s="1430" t="inlineStr">
        <is>
          <t>190215/VHB</t>
        </is>
      </c>
      <c r="D37" s="103" t="n">
        <v>4203990</v>
      </c>
      <c r="E37" s="1435" t="inlineStr">
        <is>
          <t>PLN Feeder for Handil Base Power Supply_SMS #2nd</t>
        </is>
      </c>
      <c r="F37" s="1432" t="inlineStr">
        <is>
          <t>HCA</t>
        </is>
      </c>
      <c r="G37" s="103" t="inlineStr">
        <is>
          <t>Actual</t>
        </is>
      </c>
      <c r="H37" s="110" t="n">
        <v>180837472.571672</v>
      </c>
      <c r="I37" s="108" t="n">
        <v>4200138179</v>
      </c>
      <c r="J37" s="1448" t="n">
        <v>180837472.571672</v>
      </c>
      <c r="K37" s="150" t="n">
        <v>100</v>
      </c>
      <c r="L37" s="1430" t="n">
        <v>180837472.571672</v>
      </c>
      <c r="M37" s="98" t="n">
        <v>0</v>
      </c>
      <c r="N37" s="99">
        <f>L37-J37</f>
        <v/>
      </c>
      <c r="O37" s="539" t="n"/>
      <c r="P37" s="1427" t="inlineStr">
        <is>
          <t>Job Completed</t>
        </is>
      </c>
      <c r="Q37" s="1427" t="n"/>
      <c r="R37" s="886">
        <f>+N37</f>
        <v/>
      </c>
      <c r="S37" s="1428" t="n"/>
      <c r="T37" s="1429" t="n"/>
      <c r="U37" s="1429" t="n"/>
    </row>
    <row r="38" ht="17.25" customFormat="1" customHeight="1" s="257">
      <c r="A38" s="971" t="n">
        <v>34</v>
      </c>
      <c r="B38" s="972" t="n"/>
      <c r="C38" s="1449" t="inlineStr">
        <is>
          <t>190326/VHB</t>
        </is>
      </c>
      <c r="D38" s="974" t="n">
        <v>4205596</v>
      </c>
      <c r="E38" s="1450" t="inlineStr">
        <is>
          <t>Overlay (Asphalting) of HDB Road</t>
        </is>
      </c>
      <c r="F38" s="1451" t="inlineStr">
        <is>
          <t>HCA</t>
        </is>
      </c>
      <c r="G38" s="974" t="inlineStr">
        <is>
          <t>Estimate</t>
        </is>
      </c>
      <c r="H38" s="990" t="n">
        <v>3980144384</v>
      </c>
      <c r="I38" s="988" t="inlineStr">
        <is>
          <t>4200132291 / Awaiting SMS INTERNAL</t>
        </is>
      </c>
      <c r="J38" s="1452" t="n">
        <v>3980144384.36</v>
      </c>
      <c r="K38" s="990" t="n">
        <v>81.53180696437985</v>
      </c>
      <c r="L38" s="1453" t="n">
        <v>3245083636.36</v>
      </c>
      <c r="M38" s="253" t="n">
        <v>-18.46819303562015</v>
      </c>
      <c r="N38" s="254" t="n">
        <v>-735060748</v>
      </c>
      <c r="O38" s="541" t="n"/>
      <c r="P38" s="1454" t="inlineStr">
        <is>
          <t>Hold</t>
        </is>
      </c>
      <c r="Q38" s="1455" t="n"/>
      <c r="R38" s="888">
        <f>+N38</f>
        <v/>
      </c>
      <c r="S38" s="1456" t="n"/>
      <c r="T38" s="1457" t="n"/>
      <c r="U38" s="1457" t="n"/>
    </row>
    <row r="39" ht="17.25" customHeight="1">
      <c r="A39" s="165" t="n">
        <v>35</v>
      </c>
      <c r="B39" s="261" t="n"/>
      <c r="C39" s="1458" t="inlineStr">
        <is>
          <t>190289/VC</t>
        </is>
      </c>
      <c r="D39" s="186" t="n">
        <v>4204954</v>
      </c>
      <c r="E39" s="1459" t="inlineStr">
        <is>
          <t>Relocation office, Clinic &amp; Workshop</t>
        </is>
      </c>
      <c r="F39" s="1460" t="inlineStr">
        <is>
          <t>HCA</t>
        </is>
      </c>
      <c r="G39" s="186" t="inlineStr">
        <is>
          <t>Estimate</t>
        </is>
      </c>
      <c r="H39" s="190" t="n">
        <v>483266465</v>
      </c>
      <c r="I39" s="170" t="n">
        <v>4200132759</v>
      </c>
      <c r="J39" s="1461" t="n">
        <v>483266465</v>
      </c>
      <c r="K39" s="190" t="n">
        <v>94.60906644950006</v>
      </c>
      <c r="L39" s="1458" t="n">
        <v>457213891</v>
      </c>
      <c r="M39" s="98" t="n">
        <v>-5.39093355049993</v>
      </c>
      <c r="N39" s="99">
        <f>L39-J39</f>
        <v/>
      </c>
      <c r="O39" s="539" t="n"/>
      <c r="P39" s="1427" t="inlineStr">
        <is>
          <t>Job Completed</t>
        </is>
      </c>
      <c r="Q39" s="1427" t="inlineStr">
        <is>
          <t xml:space="preserve">Deductional </t>
        </is>
      </c>
      <c r="R39" s="886">
        <f>+N39</f>
        <v/>
      </c>
      <c r="S39" s="1428" t="n"/>
      <c r="T39" s="1429" t="n"/>
      <c r="U39" s="1429" t="n"/>
    </row>
    <row r="40" ht="17.25" customFormat="1" customHeight="1" s="257">
      <c r="A40" s="738" t="n">
        <v>36</v>
      </c>
      <c r="B40" s="739" t="n"/>
      <c r="C40" s="1462" t="inlineStr">
        <is>
          <t>190345/VH</t>
        </is>
      </c>
      <c r="D40" s="896" t="n">
        <v>4205681</v>
      </c>
      <c r="E40" s="1463" t="inlineStr">
        <is>
          <t>WB_M1: Perform Site Trimming 2019 (1st)</t>
        </is>
      </c>
      <c r="F40" s="1464" t="inlineStr">
        <is>
          <t>HCA</t>
        </is>
      </c>
      <c r="G40" s="984" t="inlineStr">
        <is>
          <t>Estimate</t>
        </is>
      </c>
      <c r="H40" s="749" t="n">
        <v>388926725</v>
      </c>
      <c r="I40" s="745" t="n">
        <v>4200132755</v>
      </c>
      <c r="J40" s="1465" t="n">
        <v>388926725</v>
      </c>
      <c r="K40" s="749" t="n">
        <v>8.465494367865825</v>
      </c>
      <c r="L40" s="985" t="n">
        <v>32924570</v>
      </c>
      <c r="M40" s="253" t="n">
        <v>-91.53450563213418</v>
      </c>
      <c r="N40" s="254" t="n">
        <v>-356002155</v>
      </c>
      <c r="O40" s="541" t="n"/>
      <c r="P40" s="1454" t="inlineStr">
        <is>
          <t>Hold</t>
        </is>
      </c>
      <c r="Q40" s="1454" t="n"/>
      <c r="R40" s="888">
        <f>+N40</f>
        <v/>
      </c>
      <c r="S40" s="1456" t="n"/>
      <c r="T40" s="1466" t="n"/>
      <c r="U40" s="1466" t="n"/>
    </row>
    <row r="41" ht="17.25" customFormat="1" customHeight="1" s="257">
      <c r="A41" s="964" t="n">
        <v>37</v>
      </c>
      <c r="B41" s="965" t="n"/>
      <c r="C41" s="1467" t="inlineStr">
        <is>
          <t>190346/VH</t>
        </is>
      </c>
      <c r="D41" s="967" t="n">
        <v>4205680</v>
      </c>
      <c r="E41" s="1468" t="inlineStr">
        <is>
          <t>WB_M2: Perform Site Trimming 2019 (1st)</t>
        </is>
      </c>
      <c r="F41" s="1469" t="inlineStr">
        <is>
          <t>HCA</t>
        </is>
      </c>
      <c r="G41" s="977" t="inlineStr">
        <is>
          <t>Estimate</t>
        </is>
      </c>
      <c r="H41" s="978" t="n">
        <v>247498825</v>
      </c>
      <c r="I41" s="979" t="n">
        <v>4200132756</v>
      </c>
      <c r="J41" s="1470" t="n">
        <v>247498825</v>
      </c>
      <c r="K41" s="978" t="n">
        <v>0</v>
      </c>
      <c r="L41" s="1467" t="n">
        <v>0</v>
      </c>
      <c r="M41" s="253" t="n">
        <v>-100</v>
      </c>
      <c r="N41" s="254" t="n">
        <v>-247498825</v>
      </c>
      <c r="O41" s="541" t="n"/>
      <c r="P41" s="1454" t="inlineStr">
        <is>
          <t>Waiting Schedule</t>
        </is>
      </c>
      <c r="Q41" s="1454" t="n"/>
      <c r="R41" s="888">
        <f>+N41</f>
        <v/>
      </c>
      <c r="S41" s="1456" t="n"/>
      <c r="T41" s="1466" t="n"/>
      <c r="U41" s="1466" t="n"/>
    </row>
    <row r="42" ht="17.25" customFormat="1" customHeight="1" s="257">
      <c r="A42" s="243" t="n">
        <v>38</v>
      </c>
      <c r="B42" s="265" t="n"/>
      <c r="C42" s="1471" t="inlineStr">
        <is>
          <t>190347/VH</t>
        </is>
      </c>
      <c r="D42" s="244" t="n">
        <v>4205679</v>
      </c>
      <c r="E42" s="1472" t="inlineStr">
        <is>
          <t>WB_M3: Perform Site Trimming 2019 (1st)</t>
        </is>
      </c>
      <c r="F42" s="1473" t="inlineStr">
        <is>
          <t>HCA</t>
        </is>
      </c>
      <c r="G42" s="247" t="inlineStr">
        <is>
          <t>Estimate</t>
        </is>
      </c>
      <c r="H42" s="248" t="n">
        <v>318212775</v>
      </c>
      <c r="I42" s="249" t="n">
        <v>4200132757</v>
      </c>
      <c r="J42" s="1474" t="n">
        <v>318212775</v>
      </c>
      <c r="K42" s="978" t="n">
        <v>0</v>
      </c>
      <c r="L42" s="1471" t="n">
        <v>0</v>
      </c>
      <c r="M42" s="253" t="n">
        <v>-100</v>
      </c>
      <c r="N42" s="254" t="n">
        <v>-318212775</v>
      </c>
      <c r="O42" s="541" t="n"/>
      <c r="P42" s="1454" t="inlineStr">
        <is>
          <t>Waiting Schedule</t>
        </is>
      </c>
      <c r="Q42" s="1454" t="n"/>
      <c r="R42" s="888">
        <f>+N42</f>
        <v/>
      </c>
      <c r="S42" s="1456" t="n"/>
      <c r="T42" s="1466" t="n"/>
      <c r="U42" s="1466" t="n"/>
    </row>
    <row r="43" ht="17.25" customFormat="1" customHeight="1" s="528">
      <c r="A43" s="649" t="n">
        <v>39</v>
      </c>
      <c r="B43" s="650" t="n">
        <v>14221833</v>
      </c>
      <c r="C43" s="1475" t="inlineStr">
        <is>
          <t>190333/VH</t>
        </is>
      </c>
      <c r="D43" s="652" t="n">
        <v>4205608</v>
      </c>
      <c r="E43" s="1476" t="inlineStr">
        <is>
          <t xml:space="preserve">Handil IV - Repair Control Box and Bundwall  </t>
        </is>
      </c>
      <c r="F43" s="1477" t="inlineStr">
        <is>
          <t>HCA</t>
        </is>
      </c>
      <c r="G43" s="655" t="inlineStr">
        <is>
          <t>Estimate</t>
        </is>
      </c>
      <c r="H43" s="656" t="n">
        <v>239947250</v>
      </c>
      <c r="I43" s="657" t="n">
        <v>4200133933</v>
      </c>
      <c r="J43" s="1478" t="n">
        <v>239947450</v>
      </c>
      <c r="K43" s="522">
        <f>+BMS!DQ25</f>
        <v/>
      </c>
      <c r="L43" s="1475">
        <f>+BMS!DR25</f>
        <v/>
      </c>
      <c r="M43" s="523">
        <f>N43/J43*100</f>
        <v/>
      </c>
      <c r="N43" s="524">
        <f>L43-J43</f>
        <v/>
      </c>
      <c r="O43" s="545" t="n"/>
      <c r="P43" s="1479" t="inlineStr">
        <is>
          <t>Job Completed</t>
        </is>
      </c>
      <c r="Q43" s="1479" t="n"/>
      <c r="R43" s="889">
        <f>+N43</f>
        <v/>
      </c>
      <c r="S43" s="1480" t="n"/>
      <c r="T43" s="1481" t="n"/>
      <c r="U43" s="1481" t="n"/>
    </row>
    <row r="44" ht="28.5" customHeight="1">
      <c r="A44" s="102" t="n">
        <v>40</v>
      </c>
      <c r="B44" s="263" t="n"/>
      <c r="C44" s="1430" t="inlineStr">
        <is>
          <t>190215/VHB</t>
        </is>
      </c>
      <c r="D44" s="112" t="n">
        <v>4209367</v>
      </c>
      <c r="E44" s="1435" t="inlineStr">
        <is>
          <t>PLN Feeder for Handil Base Power Supply (Cat-2) - Sub Item 190215-VHB,SMS #2nd</t>
        </is>
      </c>
      <c r="F44" s="1437" t="inlineStr">
        <is>
          <t>HCA</t>
        </is>
      </c>
      <c r="G44" s="112" t="inlineStr">
        <is>
          <t>Estimate</t>
        </is>
      </c>
      <c r="H44" s="117" t="n">
        <v>239714565</v>
      </c>
      <c r="I44" s="115" t="n">
        <v>4200134015</v>
      </c>
      <c r="J44" s="1482" t="n">
        <v>239714565</v>
      </c>
      <c r="K44" s="150" t="n">
        <v>96.78999999999999</v>
      </c>
      <c r="L44" s="1430" t="n">
        <v>232019727.4635</v>
      </c>
      <c r="M44" s="98" t="n">
        <v>-3.210000000000003</v>
      </c>
      <c r="N44" s="1483">
        <f>L44-J44</f>
        <v/>
      </c>
      <c r="O44" s="539" t="n"/>
      <c r="P44" s="1427" t="inlineStr">
        <is>
          <t>Job Completed</t>
        </is>
      </c>
      <c r="Q44" s="1427" t="inlineStr">
        <is>
          <t xml:space="preserve">Deductional </t>
        </is>
      </c>
      <c r="R44" s="886">
        <f>+N44</f>
        <v/>
      </c>
      <c r="S44" s="1428" t="n"/>
      <c r="T44" s="1439" t="n"/>
      <c r="U44" s="1439" t="n"/>
    </row>
    <row r="45" ht="17.25" customFormat="1" customHeight="1" s="463">
      <c r="A45" s="448" t="n">
        <v>41</v>
      </c>
      <c r="B45" s="449" t="n"/>
      <c r="C45" s="1484" t="inlineStr">
        <is>
          <t>SUB 19289/VC</t>
        </is>
      </c>
      <c r="D45" s="451" t="n">
        <v>4211905</v>
      </c>
      <c r="E45" s="1485" t="inlineStr">
        <is>
          <t>CPA, Relocation office, clinic and workshop at CPA (Cat-2)_SMS #2nd</t>
        </is>
      </c>
      <c r="F45" s="1486" t="inlineStr">
        <is>
          <t>HCA</t>
        </is>
      </c>
      <c r="G45" s="451" t="inlineStr">
        <is>
          <t>Estimate</t>
        </is>
      </c>
      <c r="H45" s="454" t="n">
        <v>5530441072</v>
      </c>
      <c r="I45" s="455" t="inlineStr">
        <is>
          <t>4200135336 / Awaiting SMS INTERNAL</t>
        </is>
      </c>
      <c r="J45" s="1487" t="n">
        <v>5530441072</v>
      </c>
      <c r="K45" s="457">
        <f>L45/J45*100</f>
        <v/>
      </c>
      <c r="L45" s="1484">
        <f>+BMS!DR9</f>
        <v/>
      </c>
      <c r="M45" s="458">
        <f>N45/J45*100</f>
        <v/>
      </c>
      <c r="N45" s="1488">
        <f>L45-J45</f>
        <v/>
      </c>
      <c r="O45" s="543" t="n"/>
      <c r="P45" s="1489" t="inlineStr">
        <is>
          <t>Job Completed</t>
        </is>
      </c>
      <c r="Q45" s="1490" t="n"/>
      <c r="R45" s="568">
        <f>+N45</f>
        <v/>
      </c>
      <c r="S45" s="1491" t="n"/>
      <c r="T45" s="1492" t="n"/>
      <c r="U45" s="1492" t="n"/>
    </row>
    <row r="46" ht="17.25" customHeight="1">
      <c r="A46" s="102" t="n">
        <v>42</v>
      </c>
      <c r="B46" s="263" t="n"/>
      <c r="C46" s="1430" t="inlineStr">
        <is>
          <t>190255/VC</t>
        </is>
      </c>
      <c r="D46" s="112" t="inlineStr">
        <is>
          <t>4204477 - 2nd</t>
        </is>
      </c>
      <c r="E46" s="1435" t="inlineStr">
        <is>
          <t>Site Triming for INSP. Access, Gas Piping V6010 to TEG &amp; X8990 Pilot #SMS 2nd</t>
        </is>
      </c>
      <c r="F46" s="1437" t="inlineStr">
        <is>
          <t>HCA</t>
        </is>
      </c>
      <c r="G46" s="112" t="inlineStr">
        <is>
          <t>Estimate</t>
        </is>
      </c>
      <c r="H46" s="117" t="n">
        <v>27698825</v>
      </c>
      <c r="I46" s="115" t="n">
        <v>4200135931</v>
      </c>
      <c r="J46" s="1482" t="n">
        <v>27698825</v>
      </c>
      <c r="K46" s="150" t="n">
        <v>100</v>
      </c>
      <c r="L46" s="375" t="n">
        <v>27698825</v>
      </c>
      <c r="M46" s="98" t="n">
        <v>0</v>
      </c>
      <c r="N46" s="1458">
        <f>L46-J46</f>
        <v/>
      </c>
      <c r="O46" s="539" t="n"/>
      <c r="P46" s="1427" t="inlineStr">
        <is>
          <t>Job Completed</t>
        </is>
      </c>
      <c r="Q46" s="1440" t="n"/>
      <c r="R46" s="886">
        <f>+N46</f>
        <v/>
      </c>
      <c r="S46" s="1428" t="n"/>
      <c r="T46" s="1439" t="n"/>
      <c r="U46" s="1439" t="n"/>
    </row>
    <row r="47" ht="16.5" customFormat="1" customHeight="1" s="528">
      <c r="A47" s="649" t="n">
        <v>43</v>
      </c>
      <c r="B47" s="650" t="n"/>
      <c r="C47" s="1475" t="inlineStr">
        <is>
          <t>190285/VC</t>
        </is>
      </c>
      <c r="D47" s="652" t="n">
        <v>4204886</v>
      </c>
      <c r="E47" s="1476" t="inlineStr">
        <is>
          <t>Site Survey, CPA Process, Replace All Utility and Fresh Water Distribution</t>
        </is>
      </c>
      <c r="F47" s="1477" t="inlineStr">
        <is>
          <t>HCA</t>
        </is>
      </c>
      <c r="G47" s="652" t="inlineStr">
        <is>
          <t>Estimate</t>
        </is>
      </c>
      <c r="H47" s="656" t="n">
        <v>53826825</v>
      </c>
      <c r="I47" s="1026" t="inlineStr">
        <is>
          <t>4200136882 / 3700066074</t>
        </is>
      </c>
      <c r="J47" s="1478" t="n">
        <v>53826825</v>
      </c>
      <c r="K47" s="522">
        <f>L47/J47*100</f>
        <v/>
      </c>
      <c r="L47" s="1027">
        <f>+BMS!DR10</f>
        <v/>
      </c>
      <c r="M47" s="523">
        <f>N47/J47*100</f>
        <v/>
      </c>
      <c r="N47" s="524">
        <f>L47-J47</f>
        <v/>
      </c>
      <c r="O47" s="545" t="n"/>
      <c r="P47" s="1479" t="inlineStr">
        <is>
          <t>Job Completed</t>
        </is>
      </c>
      <c r="Q47" s="1493" t="n"/>
      <c r="R47" s="889">
        <f>+N47</f>
        <v/>
      </c>
      <c r="S47" s="1480" t="inlineStr">
        <is>
          <t>Periode Juli</t>
        </is>
      </c>
      <c r="T47" s="1494" t="n"/>
      <c r="U47" s="1494" t="n"/>
    </row>
    <row r="48" ht="17.25" customHeight="1">
      <c r="A48" s="102" t="n">
        <v>44</v>
      </c>
      <c r="B48" s="263" t="n"/>
      <c r="C48" s="1430" t="inlineStr">
        <is>
          <t>190817/VHB</t>
        </is>
      </c>
      <c r="D48" s="112" t="n">
        <v>4212933</v>
      </c>
      <c r="E48" s="1435" t="inlineStr">
        <is>
          <t>HDB Handil Heliport, Digging for cable installation (Cat-2)</t>
        </is>
      </c>
      <c r="F48" s="1437" t="inlineStr">
        <is>
          <t>HCA</t>
        </is>
      </c>
      <c r="G48" s="112" t="inlineStr">
        <is>
          <t>Estimate</t>
        </is>
      </c>
      <c r="H48" s="117" t="n">
        <v>74692507</v>
      </c>
      <c r="I48" s="115" t="n">
        <v>4200136400</v>
      </c>
      <c r="J48" s="1482" t="n">
        <v>60406205</v>
      </c>
      <c r="K48" s="150" t="n">
        <v>59.6596227159114</v>
      </c>
      <c r="L48" s="1430" t="n">
        <v>36038114.00000001</v>
      </c>
      <c r="M48" s="98" t="n">
        <v>-40.3403772840886</v>
      </c>
      <c r="N48" s="1483">
        <f>L48-J48</f>
        <v/>
      </c>
      <c r="O48" s="539" t="n"/>
      <c r="P48" s="1427" t="inlineStr">
        <is>
          <t>Job Completed</t>
        </is>
      </c>
      <c r="Q48" s="1427" t="inlineStr">
        <is>
          <t xml:space="preserve">Deductional </t>
        </is>
      </c>
      <c r="R48" s="886">
        <f>+N48</f>
        <v/>
      </c>
      <c r="S48" s="1428" t="n"/>
      <c r="T48" s="1439" t="n"/>
      <c r="U48" s="1439" t="n"/>
    </row>
    <row r="49" ht="27" customFormat="1" customHeight="1" s="528">
      <c r="A49" s="649" t="n">
        <v>45</v>
      </c>
      <c r="B49" s="650" t="n"/>
      <c r="C49" s="1475" t="inlineStr">
        <is>
          <t>180017/VH</t>
        </is>
      </c>
      <c r="D49" s="652" t="inlineStr">
        <is>
          <t>4188686 - 1st</t>
        </is>
      </c>
      <c r="E49" s="1476" t="inlineStr">
        <is>
          <t>HDB, Fasad improvement of cluster Tunu, Senipah, and Tambora (Cat-2)_SMS#1st</t>
        </is>
      </c>
      <c r="F49" s="1477" t="inlineStr">
        <is>
          <t>HCA</t>
        </is>
      </c>
      <c r="G49" s="652" t="inlineStr">
        <is>
          <t>Estimate</t>
        </is>
      </c>
      <c r="H49" s="656" t="n">
        <v>563454000</v>
      </c>
      <c r="I49" s="657" t="n">
        <v>4200136884</v>
      </c>
      <c r="J49" s="1478" t="n">
        <v>563454000</v>
      </c>
      <c r="K49" s="522">
        <f>L49/J49*100</f>
        <v/>
      </c>
      <c r="L49" s="1475">
        <f>+BMS!DR11</f>
        <v/>
      </c>
      <c r="M49" s="523">
        <f>N49/J49*100</f>
        <v/>
      </c>
      <c r="N49" s="524">
        <f>L49-J49</f>
        <v/>
      </c>
      <c r="O49" s="545" t="n"/>
      <c r="P49" s="1479" t="inlineStr">
        <is>
          <t>Job Completed</t>
        </is>
      </c>
      <c r="Q49" s="1493" t="n"/>
      <c r="R49" s="889">
        <f>+N49</f>
        <v/>
      </c>
      <c r="S49" s="1480" t="n"/>
      <c r="T49" s="1494" t="n"/>
      <c r="U49" s="1494" t="n"/>
    </row>
    <row r="50" ht="28.5" customFormat="1" customHeight="1" s="528">
      <c r="A50" s="1031" t="n">
        <v>46</v>
      </c>
      <c r="B50" s="1032" t="n"/>
      <c r="C50" s="1495" t="inlineStr">
        <is>
          <t>180017/VH</t>
        </is>
      </c>
      <c r="D50" s="1034" t="inlineStr">
        <is>
          <t>4188686 - 2nd</t>
        </is>
      </c>
      <c r="E50" s="1496" t="inlineStr">
        <is>
          <t>HDB, Fasad improvement of cluster Tunu, Senipah, and Tambora (Cat-2)_SMS#2nd</t>
        </is>
      </c>
      <c r="F50" s="1497" t="inlineStr">
        <is>
          <t>HCA</t>
        </is>
      </c>
      <c r="G50" s="1034" t="inlineStr">
        <is>
          <t>Estimate</t>
        </is>
      </c>
      <c r="H50" s="1037" t="n">
        <v>447374478.8</v>
      </c>
      <c r="I50" s="1039" t="inlineStr">
        <is>
          <t>4200136885 / 3700066456</t>
        </is>
      </c>
      <c r="J50" s="1498" t="n">
        <v>447374478.8</v>
      </c>
      <c r="K50" s="603">
        <f>L50/J50*100</f>
        <v/>
      </c>
      <c r="L50" s="1495">
        <f>+BMS!DR30</f>
        <v/>
      </c>
      <c r="M50" s="523">
        <f>N50/J50*100</f>
        <v/>
      </c>
      <c r="N50" s="524">
        <f>L50-J50</f>
        <v/>
      </c>
      <c r="O50" s="545" t="n"/>
      <c r="P50" s="1479" t="inlineStr">
        <is>
          <t>Job Completed</t>
        </is>
      </c>
      <c r="Q50" s="1493" t="n"/>
      <c r="R50" s="889">
        <f>+N50</f>
        <v/>
      </c>
      <c r="S50" s="1480" t="inlineStr">
        <is>
          <t>Periode Agustus</t>
        </is>
      </c>
      <c r="T50" s="1494" t="n"/>
      <c r="U50" s="1494" t="n"/>
    </row>
    <row r="51" ht="26.25" customFormat="1" customHeight="1" s="185">
      <c r="A51" s="181" t="n">
        <v>47</v>
      </c>
      <c r="B51" s="268" t="n"/>
      <c r="C51" s="1499" t="inlineStr">
        <is>
          <t>180017/VH</t>
        </is>
      </c>
      <c r="D51" s="191" t="inlineStr">
        <is>
          <t>4188686 - 3rd</t>
        </is>
      </c>
      <c r="E51" s="1500" t="inlineStr">
        <is>
          <t>HDB, Fasad improvement of cluster Tunu, Senipah, and Tambora (Cat-2)_SMS#3rd</t>
        </is>
      </c>
      <c r="F51" s="1501" t="inlineStr">
        <is>
          <t>HCA</t>
        </is>
      </c>
      <c r="G51" s="191" t="inlineStr">
        <is>
          <t>Estimate</t>
        </is>
      </c>
      <c r="H51" s="376" t="n">
        <v>720787909</v>
      </c>
      <c r="I51" s="1378" t="inlineStr">
        <is>
          <t>4200136886 / 3700066180</t>
        </is>
      </c>
      <c r="J51" s="1502" t="n">
        <v>720787908</v>
      </c>
      <c r="K51" s="376">
        <f>L51/J51*100</f>
        <v/>
      </c>
      <c r="L51" s="1499">
        <f>+BMS!DR67</f>
        <v/>
      </c>
      <c r="M51" s="139" t="n">
        <v>-100</v>
      </c>
      <c r="N51" s="140" t="n">
        <v>-720787908</v>
      </c>
      <c r="O51" s="542" t="n"/>
      <c r="P51" s="1503" t="inlineStr">
        <is>
          <t>Onprogress</t>
        </is>
      </c>
      <c r="Q51" s="1504" t="n"/>
      <c r="R51" s="890">
        <f>+N51</f>
        <v/>
      </c>
      <c r="S51" s="1505" t="inlineStr">
        <is>
          <t>Periode Agustus, partial 1</t>
        </is>
      </c>
      <c r="T51" s="1506" t="n"/>
      <c r="U51" s="1506" t="n"/>
    </row>
    <row r="52" ht="17.25" customFormat="1" customHeight="1" s="137">
      <c r="A52" s="793" t="n">
        <v>48</v>
      </c>
      <c r="B52" s="969" t="n"/>
      <c r="C52" s="1507" t="n"/>
      <c r="D52" s="970" t="n">
        <v>4213661</v>
      </c>
      <c r="E52" s="1508" t="inlineStr">
        <is>
          <t>CPA camp, Build New HWTA CPA IN EX FOOTBALL FIELD</t>
        </is>
      </c>
      <c r="F52" s="1509" t="inlineStr">
        <is>
          <t>HCA</t>
        </is>
      </c>
      <c r="G52" s="970" t="inlineStr">
        <is>
          <t>Estimate</t>
        </is>
      </c>
      <c r="H52" s="150" t="n">
        <v>503848258</v>
      </c>
      <c r="I52" s="982" t="n">
        <v>4200137217</v>
      </c>
      <c r="J52" s="1510" t="n">
        <v>503848258</v>
      </c>
      <c r="K52" s="150" t="n">
        <v>98.32182351089696</v>
      </c>
      <c r="L52" s="1507" t="n">
        <v>495392794.9934887</v>
      </c>
      <c r="M52" s="98" t="n">
        <v>-1.678176489103049</v>
      </c>
      <c r="N52" s="1483">
        <f>L52-J52</f>
        <v/>
      </c>
      <c r="O52" s="539" t="n"/>
      <c r="P52" s="1427" t="inlineStr">
        <is>
          <t>Job Completed</t>
        </is>
      </c>
      <c r="Q52" s="1427" t="inlineStr">
        <is>
          <t xml:space="preserve">Deductional </t>
        </is>
      </c>
      <c r="R52" s="886">
        <f>+N52</f>
        <v/>
      </c>
      <c r="S52" s="1428" t="n"/>
      <c r="T52" s="1439" t="n"/>
      <c r="U52" s="1439" t="n"/>
    </row>
    <row r="53" ht="17.25" customHeight="1">
      <c r="A53" s="102" t="n">
        <v>49</v>
      </c>
      <c r="B53" s="263" t="n"/>
      <c r="C53" s="1430" t="inlineStr">
        <is>
          <t>190788/HB</t>
        </is>
      </c>
      <c r="D53" s="112" t="n">
        <v>4212448</v>
      </c>
      <c r="E53" s="1435" t="inlineStr">
        <is>
          <t>HDB, construct joging track at runway (cat-2)</t>
        </is>
      </c>
      <c r="F53" s="1437" t="inlineStr">
        <is>
          <t>HCA</t>
        </is>
      </c>
      <c r="G53" s="112" t="inlineStr">
        <is>
          <t>Estimate</t>
        </is>
      </c>
      <c r="H53" s="117" t="n">
        <v>91361628</v>
      </c>
      <c r="I53" s="115" t="n">
        <v>4200136856</v>
      </c>
      <c r="J53" s="1482" t="n">
        <v>91361628</v>
      </c>
      <c r="K53" s="150" t="n">
        <v>96.16741067705142</v>
      </c>
      <c r="L53" s="1430" t="n">
        <v>87860112</v>
      </c>
      <c r="M53" s="98" t="n">
        <v>-3.83258932294858</v>
      </c>
      <c r="N53" s="1483">
        <f>L53-J53</f>
        <v/>
      </c>
      <c r="O53" s="539" t="n"/>
      <c r="P53" s="1427" t="inlineStr">
        <is>
          <t>Job Completed</t>
        </is>
      </c>
      <c r="Q53" s="1427" t="inlineStr">
        <is>
          <t xml:space="preserve">Deductional </t>
        </is>
      </c>
      <c r="R53" s="886">
        <f>+N53</f>
        <v/>
      </c>
      <c r="S53" s="1428" t="n"/>
      <c r="T53" s="1439" t="n"/>
      <c r="U53" s="1439" t="n"/>
    </row>
    <row r="54" ht="17.25" customHeight="1">
      <c r="A54" s="102" t="n">
        <v>50</v>
      </c>
      <c r="B54" s="263" t="n"/>
      <c r="C54" s="1430" t="inlineStr">
        <is>
          <t>190788/HB</t>
        </is>
      </c>
      <c r="D54" s="112" t="n">
        <v>4212448</v>
      </c>
      <c r="E54" s="1435" t="inlineStr">
        <is>
          <t>HDB, construct joging track at runway (cat-2)_SMS #2nd</t>
        </is>
      </c>
      <c r="F54" s="1437" t="inlineStr">
        <is>
          <t>HCA</t>
        </is>
      </c>
      <c r="G54" s="112" t="inlineStr">
        <is>
          <t>Estimate</t>
        </is>
      </c>
      <c r="H54" s="117" t="n">
        <v>3501516</v>
      </c>
      <c r="I54" s="115" t="n">
        <v>4200138174</v>
      </c>
      <c r="J54" s="1482" t="n">
        <v>3501516</v>
      </c>
      <c r="K54" s="150" t="n">
        <v>100</v>
      </c>
      <c r="L54" s="1430" t="n">
        <v>3501516</v>
      </c>
      <c r="M54" s="98" t="n">
        <v>0</v>
      </c>
      <c r="N54" s="1483">
        <f>L54-J54</f>
        <v/>
      </c>
      <c r="O54" s="539" t="n"/>
      <c r="P54" s="1427" t="inlineStr">
        <is>
          <t>Job Completed</t>
        </is>
      </c>
      <c r="Q54" s="1440" t="n"/>
      <c r="R54" s="886">
        <f>+N54</f>
        <v/>
      </c>
      <c r="S54" s="1428" t="n"/>
      <c r="T54" s="1439" t="n"/>
      <c r="U54" s="1439" t="n"/>
    </row>
    <row r="55" ht="17.25" customHeight="1">
      <c r="A55" s="102" t="n">
        <v>51</v>
      </c>
      <c r="B55" s="263" t="n"/>
      <c r="C55" s="1430" t="inlineStr">
        <is>
          <t>190890/VH</t>
        </is>
      </c>
      <c r="D55" s="112" t="n">
        <v>4214581</v>
      </c>
      <c r="E55" s="1435" t="inlineStr">
        <is>
          <t>HLB-176, Perform Site trimming (Cat-2) #SMS 2nd</t>
        </is>
      </c>
      <c r="F55" s="1437" t="inlineStr">
        <is>
          <t>HCA</t>
        </is>
      </c>
      <c r="G55" s="112" t="inlineStr">
        <is>
          <t>Actual</t>
        </is>
      </c>
      <c r="H55" s="117" t="n">
        <v>42399380</v>
      </c>
      <c r="I55" s="115" t="n">
        <v>4200137303</v>
      </c>
      <c r="J55" s="1482" t="n">
        <v>42399380</v>
      </c>
      <c r="K55" s="150" t="n">
        <v>100</v>
      </c>
      <c r="L55" s="1430" t="n">
        <v>42399380</v>
      </c>
      <c r="M55" s="98" t="n">
        <v>0</v>
      </c>
      <c r="N55" s="1483">
        <f>L55-J55</f>
        <v/>
      </c>
      <c r="O55" s="539" t="n"/>
      <c r="P55" s="1427" t="inlineStr">
        <is>
          <t>Job Completed</t>
        </is>
      </c>
      <c r="Q55" s="1440" t="n"/>
      <c r="R55" s="886">
        <f>+N55</f>
        <v/>
      </c>
      <c r="S55" s="1428" t="n"/>
      <c r="T55" s="1439" t="n"/>
      <c r="U55" s="1439" t="n"/>
    </row>
    <row r="56" ht="23.25" customHeight="1">
      <c r="A56" s="102" t="n">
        <v>52</v>
      </c>
      <c r="B56" s="263" t="n"/>
      <c r="C56" s="1430" t="inlineStr">
        <is>
          <t>190905/VH</t>
        </is>
      </c>
      <c r="D56" s="112" t="n">
        <v>4214764</v>
      </c>
      <c r="E56" s="1435" t="inlineStr">
        <is>
          <t>HC Gathering area, Performing cutting/removal trees d/t fallen to pipeline (Cat-2)</t>
        </is>
      </c>
      <c r="F56" s="1437" t="inlineStr">
        <is>
          <t>HCA</t>
        </is>
      </c>
      <c r="G56" s="112" t="inlineStr">
        <is>
          <t>Actual</t>
        </is>
      </c>
      <c r="H56" s="117" t="n">
        <v>7710895</v>
      </c>
      <c r="I56" s="115" t="n">
        <v>4200136999</v>
      </c>
      <c r="J56" s="1482" t="n">
        <v>7710895</v>
      </c>
      <c r="K56" s="150" t="n">
        <v>100</v>
      </c>
      <c r="L56" s="1430" t="n">
        <v>7710895</v>
      </c>
      <c r="M56" s="98" t="n">
        <v>0</v>
      </c>
      <c r="N56" s="1483">
        <f>L56-J56</f>
        <v/>
      </c>
      <c r="O56" s="539" t="n"/>
      <c r="P56" s="1427" t="inlineStr">
        <is>
          <t>Job Completed</t>
        </is>
      </c>
      <c r="Q56" s="1440" t="n"/>
      <c r="R56" s="886">
        <f>+N56</f>
        <v/>
      </c>
      <c r="S56" s="1428" t="n"/>
      <c r="T56" s="1439" t="n"/>
      <c r="U56" s="1439" t="n"/>
    </row>
    <row r="57" ht="17.25" customHeight="1">
      <c r="A57" s="102" t="n">
        <v>53</v>
      </c>
      <c r="B57" s="263" t="n"/>
      <c r="C57" s="1430" t="inlineStr">
        <is>
          <t>190893/VH</t>
        </is>
      </c>
      <c r="D57" s="112" t="n">
        <v>4214744</v>
      </c>
      <c r="E57" s="1435" t="inlineStr">
        <is>
          <t>HPA-313, Perform Site Trimming (Cat-2)</t>
        </is>
      </c>
      <c r="F57" s="1437" t="inlineStr">
        <is>
          <t>HCA</t>
        </is>
      </c>
      <c r="G57" s="112" t="inlineStr">
        <is>
          <t>Estimate</t>
        </is>
      </c>
      <c r="H57" s="117" t="n">
        <v>73013950</v>
      </c>
      <c r="I57" s="115" t="n">
        <v>4200136996</v>
      </c>
      <c r="J57" s="1482" t="n">
        <v>73013950</v>
      </c>
      <c r="K57" s="150" t="n">
        <v>67.20381516134928</v>
      </c>
      <c r="L57" s="1430" t="n">
        <v>49068159.99999998</v>
      </c>
      <c r="M57" s="98" t="n">
        <v>-32.79618483865072</v>
      </c>
      <c r="N57" s="1483">
        <f>L57-J57</f>
        <v/>
      </c>
      <c r="O57" s="539" t="n"/>
      <c r="P57" s="1427" t="inlineStr">
        <is>
          <t>Job Completed</t>
        </is>
      </c>
      <c r="Q57" s="1427" t="inlineStr">
        <is>
          <t xml:space="preserve">Deductional </t>
        </is>
      </c>
      <c r="R57" s="886">
        <f>+N57</f>
        <v/>
      </c>
      <c r="S57" s="1428" t="n"/>
      <c r="T57" s="1439" t="n"/>
      <c r="U57" s="1439" t="n"/>
    </row>
    <row r="58" ht="17.25" customHeight="1">
      <c r="A58" s="102" t="n">
        <v>54</v>
      </c>
      <c r="B58" s="261" t="n"/>
      <c r="C58" s="1458" t="inlineStr">
        <is>
          <t>180008/VHB</t>
        </is>
      </c>
      <c r="D58" s="147" t="inlineStr">
        <is>
          <t>4188292 - 2nd</t>
        </is>
      </c>
      <c r="E58" s="1508" t="inlineStr">
        <is>
          <t>HDB, repair shoreline helipad area (Cat-2) - SMS #2nd</t>
        </is>
      </c>
      <c r="F58" s="1511" t="inlineStr">
        <is>
          <t>HCA</t>
        </is>
      </c>
      <c r="G58" s="147" t="inlineStr">
        <is>
          <t>Actual</t>
        </is>
      </c>
      <c r="H58" s="150" t="n">
        <v>95708777.37</v>
      </c>
      <c r="I58" s="151" t="n">
        <v>4200136607</v>
      </c>
      <c r="J58" s="1512" t="n">
        <v>95708777.37</v>
      </c>
      <c r="K58" s="150" t="n">
        <v>100</v>
      </c>
      <c r="L58" s="1507" t="n">
        <v>95708777.37</v>
      </c>
      <c r="M58" s="98" t="n">
        <v>0</v>
      </c>
      <c r="N58" s="1483">
        <f>L58-J58</f>
        <v/>
      </c>
      <c r="O58" s="539" t="n"/>
      <c r="P58" s="1427" t="inlineStr">
        <is>
          <t>Job Completed</t>
        </is>
      </c>
      <c r="Q58" s="1440" t="n"/>
      <c r="R58" s="886">
        <f>+N58</f>
        <v/>
      </c>
      <c r="S58" s="1428" t="n"/>
      <c r="T58" s="1439" t="n"/>
      <c r="U58" s="1439" t="n"/>
    </row>
    <row r="59" ht="17.25" customHeight="1">
      <c r="A59" s="165" t="n">
        <v>1</v>
      </c>
      <c r="B59" s="261" t="n"/>
      <c r="C59" s="1458" t="inlineStr">
        <is>
          <t>200192/VC</t>
        </is>
      </c>
      <c r="D59" s="166" t="n">
        <v>4217937</v>
      </c>
      <c r="E59" s="1459" t="inlineStr">
        <is>
          <t>CPA Process, Repair Roof Control Room</t>
        </is>
      </c>
      <c r="F59" s="1513" t="inlineStr">
        <is>
          <t>CPA</t>
        </is>
      </c>
      <c r="G59" s="166" t="inlineStr">
        <is>
          <t>Actual</t>
        </is>
      </c>
      <c r="H59" s="190" t="n">
        <v>20179650</v>
      </c>
      <c r="I59" s="170" t="n">
        <v>4200138537</v>
      </c>
      <c r="J59" s="1514" t="n">
        <v>20179650</v>
      </c>
      <c r="K59" s="190" t="n">
        <v>100</v>
      </c>
      <c r="L59" s="1458" t="n">
        <v>20179650</v>
      </c>
      <c r="M59" s="98" t="n">
        <v>0</v>
      </c>
      <c r="N59" s="1483">
        <f>L59-J59</f>
        <v/>
      </c>
      <c r="O59" s="539" t="n"/>
      <c r="P59" s="1427" t="inlineStr">
        <is>
          <t>Job Completed</t>
        </is>
      </c>
      <c r="Q59" s="1440" t="n"/>
      <c r="R59" s="886">
        <f>+N59</f>
        <v/>
      </c>
      <c r="S59" s="1428" t="n"/>
      <c r="T59" s="1439" t="n"/>
      <c r="U59" s="1439" t="n"/>
    </row>
    <row r="60" ht="27" customHeight="1">
      <c r="A60" s="165" t="n">
        <v>2</v>
      </c>
      <c r="B60" s="261" t="n"/>
      <c r="C60" s="1458" t="inlineStr">
        <is>
          <t>200317/VH</t>
        </is>
      </c>
      <c r="D60" s="166" t="n">
        <v>4219351</v>
      </c>
      <c r="E60" s="1459" t="inlineStr">
        <is>
          <t>HN - CPA 6" Pipeline Site Clearing/Trimming on high vegetation for inspection access</t>
        </is>
      </c>
      <c r="F60" s="1513" t="inlineStr">
        <is>
          <t>CPA</t>
        </is>
      </c>
      <c r="G60" s="166" t="inlineStr">
        <is>
          <t>Actual</t>
        </is>
      </c>
      <c r="H60" s="190" t="n">
        <v>5439725</v>
      </c>
      <c r="I60" s="170" t="n">
        <v>4200140469</v>
      </c>
      <c r="J60" s="1514" t="n">
        <v>5439725</v>
      </c>
      <c r="K60" s="190" t="n">
        <v>100</v>
      </c>
      <c r="L60" s="1458" t="n">
        <v>5439725</v>
      </c>
      <c r="M60" s="98" t="n">
        <v>0</v>
      </c>
      <c r="N60" s="1483">
        <f>L60-J60</f>
        <v/>
      </c>
      <c r="O60" s="539" t="n"/>
      <c r="P60" s="1427" t="inlineStr">
        <is>
          <t>Job Completed</t>
        </is>
      </c>
      <c r="Q60" s="1440" t="n"/>
      <c r="R60" s="886">
        <f>+N60</f>
        <v/>
      </c>
      <c r="S60" s="1428" t="n"/>
      <c r="T60" s="1439" t="n"/>
      <c r="U60" s="1439" t="n"/>
    </row>
    <row r="61" ht="27" customHeight="1">
      <c r="A61" s="165" t="n">
        <v>3</v>
      </c>
      <c r="B61" s="261" t="n"/>
      <c r="C61" s="1458" t="inlineStr">
        <is>
          <t>190921/VH</t>
        </is>
      </c>
      <c r="D61" s="166" t="n">
        <v>4215021</v>
      </c>
      <c r="E61" s="1459" t="inlineStr">
        <is>
          <t>HL-273, Wellconn : Installa Chain Lingk (with material) for Fabrication Transformator Shelter. (Cat-2)</t>
        </is>
      </c>
      <c r="F61" s="1513" t="inlineStr">
        <is>
          <t>CPA</t>
        </is>
      </c>
      <c r="G61" s="166" t="inlineStr">
        <is>
          <t>Estimate</t>
        </is>
      </c>
      <c r="H61" s="190" t="n">
        <v>257851789</v>
      </c>
      <c r="I61" s="170" t="n">
        <v>4200139546</v>
      </c>
      <c r="J61" s="1514" t="n">
        <v>244065992</v>
      </c>
      <c r="K61" s="190" t="n">
        <v>100</v>
      </c>
      <c r="L61" s="1458" t="n">
        <v>244065992</v>
      </c>
      <c r="M61" s="98" t="n">
        <v>0</v>
      </c>
      <c r="N61" s="1483">
        <f>L61-J61</f>
        <v/>
      </c>
      <c r="O61" s="539" t="n"/>
      <c r="P61" s="1427" t="inlineStr">
        <is>
          <t>Job Completed</t>
        </is>
      </c>
      <c r="Q61" s="1440" t="n"/>
      <c r="R61" s="886">
        <f>+N61</f>
        <v/>
      </c>
      <c r="S61" s="1428" t="n"/>
      <c r="T61" s="1439" t="n"/>
      <c r="U61" s="1439" t="n"/>
    </row>
    <row r="62" ht="17.25" customHeight="1">
      <c r="A62" s="165" t="n">
        <v>4</v>
      </c>
      <c r="B62" s="261" t="n"/>
      <c r="C62" s="1458" t="inlineStr">
        <is>
          <t>200153/VHB</t>
        </is>
      </c>
      <c r="D62" s="166" t="n">
        <v>4217425</v>
      </c>
      <c r="E62" s="1459" t="inlineStr">
        <is>
          <t>HDB WAREHOUSE, Perform Improvement WHP Heavy Maintenance (Cat-2)</t>
        </is>
      </c>
      <c r="F62" s="1513" t="inlineStr">
        <is>
          <t>HCA</t>
        </is>
      </c>
      <c r="G62" s="166" t="inlineStr">
        <is>
          <t>Estimate</t>
        </is>
      </c>
      <c r="H62" s="190" t="n">
        <v>477774661</v>
      </c>
      <c r="I62" s="170" t="n">
        <v>4200139867</v>
      </c>
      <c r="J62" s="1514" t="n">
        <v>477774661</v>
      </c>
      <c r="K62" s="190" t="n">
        <v>67.09391605847426</v>
      </c>
      <c r="L62" s="1458" t="n">
        <v>320557730</v>
      </c>
      <c r="M62" s="98" t="n">
        <v>-32.90608394152573</v>
      </c>
      <c r="N62" s="1483">
        <f>L62-J62</f>
        <v/>
      </c>
      <c r="O62" s="539" t="n"/>
      <c r="P62" s="1427" t="inlineStr">
        <is>
          <t>Job Completed</t>
        </is>
      </c>
      <c r="Q62" s="1427" t="inlineStr">
        <is>
          <t xml:space="preserve">Deductional </t>
        </is>
      </c>
      <c r="R62" s="886">
        <f>+N62</f>
        <v/>
      </c>
      <c r="S62" s="1428" t="n"/>
      <c r="T62" s="1439" t="n"/>
      <c r="U62" s="1439" t="n"/>
    </row>
    <row r="63" ht="17.25" customFormat="1" customHeight="1" s="528">
      <c r="A63" s="513" t="n">
        <v>5</v>
      </c>
      <c r="B63" s="514" t="n"/>
      <c r="C63" s="1515" t="inlineStr">
        <is>
          <t>Sub</t>
        </is>
      </c>
      <c r="D63" s="516" t="inlineStr">
        <is>
          <t>4213661 - 2nd</t>
        </is>
      </c>
      <c r="E63" s="1516" t="inlineStr">
        <is>
          <t>CPA camp, Build New HWTA CPA IN EX FOOTBALL FIELD # SMS_2nd</t>
        </is>
      </c>
      <c r="F63" s="1517" t="inlineStr">
        <is>
          <t>CPA</t>
        </is>
      </c>
      <c r="G63" s="516" t="inlineStr">
        <is>
          <t>Estimate</t>
        </is>
      </c>
      <c r="H63" s="603" t="n">
        <v>68678474.40000001</v>
      </c>
      <c r="I63" s="520" t="n">
        <v>4200140256</v>
      </c>
      <c r="J63" s="1518" t="n">
        <v>68678474.40000001</v>
      </c>
      <c r="K63" s="603" t="n">
        <v>100</v>
      </c>
      <c r="L63" s="1515" t="n">
        <v>68678474.40000001</v>
      </c>
      <c r="M63" s="523" t="n">
        <v>0</v>
      </c>
      <c r="N63" s="524" t="n">
        <v>0</v>
      </c>
      <c r="O63" s="545" t="n"/>
      <c r="P63" s="1479" t="inlineStr">
        <is>
          <t>Job Completed</t>
        </is>
      </c>
      <c r="Q63" s="1493" t="n"/>
      <c r="R63" s="889" t="n">
        <v>0</v>
      </c>
      <c r="S63" s="1480" t="n"/>
      <c r="T63" s="1494" t="n"/>
      <c r="U63" s="1494" t="n"/>
    </row>
    <row r="64" ht="17.25" customHeight="1">
      <c r="A64" s="165" t="n">
        <v>6</v>
      </c>
      <c r="B64" s="261" t="n"/>
      <c r="C64" s="1458" t="inlineStr">
        <is>
          <t>180141/VHB</t>
        </is>
      </c>
      <c r="D64" s="166" t="inlineStr">
        <is>
          <t>4189786 - 2nd</t>
        </is>
      </c>
      <c r="E64" s="1459" t="inlineStr">
        <is>
          <t>HDB, created shelter for CCU welding maintenance (Cat-2) - SMS #2nd</t>
        </is>
      </c>
      <c r="F64" s="1513" t="inlineStr">
        <is>
          <t>HCA</t>
        </is>
      </c>
      <c r="G64" s="166" t="inlineStr">
        <is>
          <t>Actual</t>
        </is>
      </c>
      <c r="H64" s="190" t="n">
        <v>107774760.58</v>
      </c>
      <c r="I64" s="170" t="n">
        <v>4200140237</v>
      </c>
      <c r="J64" s="1514" t="n">
        <v>107774760.58</v>
      </c>
      <c r="K64" s="190" t="n">
        <v>100</v>
      </c>
      <c r="L64" s="1458" t="n">
        <v>107774760.58</v>
      </c>
      <c r="M64" s="98" t="n">
        <v>0</v>
      </c>
      <c r="N64" s="1483">
        <f>L64-J64</f>
        <v/>
      </c>
      <c r="O64" s="539" t="n"/>
      <c r="P64" s="1427" t="inlineStr">
        <is>
          <t>Job Completed</t>
        </is>
      </c>
      <c r="Q64" s="1440" t="n"/>
      <c r="R64" s="886">
        <f>+N64</f>
        <v/>
      </c>
      <c r="S64" s="1428" t="n"/>
      <c r="T64" s="1439" t="n"/>
      <c r="U64" s="1439" t="n"/>
    </row>
    <row r="65" ht="17.25" customHeight="1">
      <c r="A65" s="165" t="n">
        <v>7</v>
      </c>
      <c r="B65" s="261" t="n"/>
      <c r="C65" s="1458" t="inlineStr">
        <is>
          <t>sub</t>
        </is>
      </c>
      <c r="D65" s="166" t="n">
        <v>4220952</v>
      </c>
      <c r="E65" s="1459" t="inlineStr">
        <is>
          <t>HDB - CCU Shelter, Install Scaffolding for Assist CST / Electric Job (cat-2)</t>
        </is>
      </c>
      <c r="F65" s="1513" t="inlineStr">
        <is>
          <t>HCA</t>
        </is>
      </c>
      <c r="G65" s="166" t="inlineStr">
        <is>
          <t>Actual</t>
        </is>
      </c>
      <c r="H65" s="190" t="n">
        <v>30129100</v>
      </c>
      <c r="I65" s="170" t="n">
        <v>4200140253</v>
      </c>
      <c r="J65" s="1514" t="n">
        <v>30129100</v>
      </c>
      <c r="K65" s="190" t="n">
        <v>100</v>
      </c>
      <c r="L65" s="1458" t="n">
        <v>30129100</v>
      </c>
      <c r="M65" s="98" t="n">
        <v>0</v>
      </c>
      <c r="N65" s="1483">
        <f>L65-J65</f>
        <v/>
      </c>
      <c r="O65" s="539" t="n"/>
      <c r="P65" s="1427" t="inlineStr">
        <is>
          <t>Job Completed</t>
        </is>
      </c>
      <c r="Q65" s="1440" t="n"/>
      <c r="R65" s="886">
        <f>+N65</f>
        <v/>
      </c>
      <c r="S65" s="1428" t="n"/>
      <c r="T65" s="1439" t="n"/>
      <c r="U65" s="1439" t="n"/>
    </row>
    <row r="66" ht="17.25" customHeight="1">
      <c r="A66" s="165" t="n">
        <v>8</v>
      </c>
      <c r="B66" s="261" t="n"/>
      <c r="C66" s="1458" t="inlineStr">
        <is>
          <t>200437 / VHB</t>
        </is>
      </c>
      <c r="D66" s="166" t="n">
        <v>4220991</v>
      </c>
      <c r="E66" s="1459" t="inlineStr">
        <is>
          <t>HDB, Cleaning Hopper Barge LSM 11 (Cat-2)</t>
        </is>
      </c>
      <c r="F66" s="1513" t="inlineStr">
        <is>
          <t>HCA</t>
        </is>
      </c>
      <c r="G66" s="166" t="inlineStr">
        <is>
          <t>Estimate</t>
        </is>
      </c>
      <c r="H66" s="190" t="n">
        <v>339682225</v>
      </c>
      <c r="I66" s="170" t="n">
        <v>4200140415</v>
      </c>
      <c r="J66" s="1514" t="n">
        <v>339682225</v>
      </c>
      <c r="K66" s="190" t="n">
        <v>76.92296822419836</v>
      </c>
      <c r="L66" s="1458" t="n">
        <v>261293650</v>
      </c>
      <c r="M66" s="98" t="n">
        <v>-23.07703177580164</v>
      </c>
      <c r="N66" s="1483">
        <f>L66-J66</f>
        <v/>
      </c>
      <c r="O66" s="539" t="n"/>
      <c r="P66" s="1427" t="inlineStr">
        <is>
          <t>Job Completed</t>
        </is>
      </c>
      <c r="Q66" s="1427" t="inlineStr">
        <is>
          <t xml:space="preserve">Deductional </t>
        </is>
      </c>
      <c r="R66" s="886">
        <f>+N66</f>
        <v/>
      </c>
      <c r="S66" s="1428" t="n"/>
      <c r="T66" s="1439" t="n"/>
      <c r="U66" s="1439" t="n"/>
    </row>
    <row r="67" ht="27" customHeight="1">
      <c r="A67" s="165" t="n">
        <v>9</v>
      </c>
      <c r="B67" s="261" t="n"/>
      <c r="C67" s="1458" t="inlineStr">
        <is>
          <t>200342/VH</t>
        </is>
      </c>
      <c r="D67" s="166" t="n">
        <v>4219717</v>
      </c>
      <c r="E67" s="1459" t="inlineStr">
        <is>
          <t>HK - M1 SEP, CPA 6" Pipeline Site Clearing/Trimming on high vegetation for inspection access</t>
        </is>
      </c>
      <c r="F67" s="1513" t="inlineStr">
        <is>
          <t>HCA</t>
        </is>
      </c>
      <c r="G67" s="166" t="inlineStr">
        <is>
          <t>Actual</t>
        </is>
      </c>
      <c r="H67" s="190" t="n">
        <v>48957525</v>
      </c>
      <c r="I67" s="170" t="n">
        <v>4200140543</v>
      </c>
      <c r="J67" s="1514" t="n">
        <v>48957525</v>
      </c>
      <c r="K67" s="190" t="n">
        <v>100</v>
      </c>
      <c r="L67" s="1458" t="n">
        <v>48957525</v>
      </c>
      <c r="M67" s="98" t="n">
        <v>0</v>
      </c>
      <c r="N67" s="1483">
        <f>L67-J67</f>
        <v/>
      </c>
      <c r="O67" s="539" t="n"/>
      <c r="P67" s="1427" t="inlineStr">
        <is>
          <t>Job Completed</t>
        </is>
      </c>
      <c r="Q67" s="1440" t="n"/>
      <c r="R67" s="886">
        <f>+N67</f>
        <v/>
      </c>
      <c r="S67" s="1428" t="n"/>
      <c r="T67" s="1439" t="n"/>
      <c r="U67" s="1439" t="n"/>
    </row>
    <row r="68" ht="27" customHeight="1">
      <c r="A68" s="165" t="n">
        <v>10</v>
      </c>
      <c r="B68" s="261" t="n"/>
      <c r="C68" s="1458" t="inlineStr">
        <is>
          <t>200341/VH</t>
        </is>
      </c>
      <c r="D68" s="166" t="n">
        <v>4219716</v>
      </c>
      <c r="E68" s="1459" t="inlineStr">
        <is>
          <t>HKA - HAB, CPA 6" Pipeline Site Clearing/Trimming on high vegetation for inspection access</t>
        </is>
      </c>
      <c r="F68" s="1513" t="inlineStr">
        <is>
          <t>HCA</t>
        </is>
      </c>
      <c r="G68" s="166" t="inlineStr">
        <is>
          <t>Actual</t>
        </is>
      </c>
      <c r="H68" s="190" t="n">
        <v>36577475</v>
      </c>
      <c r="I68" s="170" t="n">
        <v>4200140470</v>
      </c>
      <c r="J68" s="1514" t="n">
        <v>36577475</v>
      </c>
      <c r="K68" s="190" t="n">
        <v>100</v>
      </c>
      <c r="L68" s="1458" t="n">
        <v>36577475</v>
      </c>
      <c r="M68" s="98" t="n">
        <v>0</v>
      </c>
      <c r="N68" s="1483">
        <f>L68-J68</f>
        <v/>
      </c>
      <c r="O68" s="539" t="n"/>
      <c r="P68" s="1427" t="inlineStr">
        <is>
          <t>Job Completed</t>
        </is>
      </c>
      <c r="Q68" s="1440" t="n"/>
      <c r="R68" s="886">
        <f>+N68</f>
        <v/>
      </c>
      <c r="S68" s="1428" t="n"/>
      <c r="T68" s="1439" t="n"/>
      <c r="U68" s="1439" t="n"/>
    </row>
    <row r="69" ht="29.25" customHeight="1">
      <c r="A69" s="165" t="n">
        <v>11</v>
      </c>
      <c r="B69" s="261" t="n"/>
      <c r="C69" s="1458" t="inlineStr">
        <is>
          <t>200340/VH</t>
        </is>
      </c>
      <c r="D69" s="166" t="n">
        <v>4219715</v>
      </c>
      <c r="E69" s="1459" t="inlineStr">
        <is>
          <t>HVB - HZA, CPA 6" Pipeline Site Clearing/Trimming on high vegetation for inspection access</t>
        </is>
      </c>
      <c r="F69" s="1513" t="inlineStr">
        <is>
          <t>HCA</t>
        </is>
      </c>
      <c r="G69" s="166" t="inlineStr">
        <is>
          <t>Actual</t>
        </is>
      </c>
      <c r="H69" s="190" t="n">
        <v>40078875</v>
      </c>
      <c r="I69" s="170" t="n">
        <v>4200140955</v>
      </c>
      <c r="J69" s="1514" t="n">
        <v>40078875</v>
      </c>
      <c r="K69" s="190" t="n">
        <v>100</v>
      </c>
      <c r="L69" s="1458" t="n">
        <v>40078875</v>
      </c>
      <c r="M69" s="98" t="n">
        <v>0</v>
      </c>
      <c r="N69" s="1483">
        <f>L69-J69</f>
        <v/>
      </c>
      <c r="O69" s="539" t="n"/>
      <c r="P69" s="1427" t="inlineStr">
        <is>
          <t>Job Completed</t>
        </is>
      </c>
      <c r="Q69" s="1440" t="n"/>
      <c r="R69" s="886">
        <f>+N69</f>
        <v/>
      </c>
      <c r="S69" s="1428" t="n"/>
      <c r="T69" s="1439" t="n"/>
      <c r="U69" s="1439" t="n"/>
    </row>
    <row r="70" ht="27" customHeight="1">
      <c r="A70" s="165" t="n">
        <v>12</v>
      </c>
      <c r="B70" s="261" t="n"/>
      <c r="C70" s="1458" t="inlineStr">
        <is>
          <t>200416/VH</t>
        </is>
      </c>
      <c r="D70" s="166" t="n">
        <v>4220847</v>
      </c>
      <c r="E70" s="1459" t="inlineStr">
        <is>
          <t>HGB-475 Well Flow Line LS, Perform Site Trimming on High Vegetation for inspection Access</t>
        </is>
      </c>
      <c r="F70" s="1513" t="inlineStr">
        <is>
          <t>HCA</t>
        </is>
      </c>
      <c r="G70" s="166" t="inlineStr">
        <is>
          <t>Estimate</t>
        </is>
      </c>
      <c r="H70" s="190" t="n">
        <v>37717175</v>
      </c>
      <c r="I70" s="170" t="n">
        <v>4200140609</v>
      </c>
      <c r="J70" s="1514" t="n">
        <v>37717175</v>
      </c>
      <c r="K70" s="190" t="n">
        <v>100</v>
      </c>
      <c r="L70" s="1458" t="n">
        <v>37717175</v>
      </c>
      <c r="M70" s="98" t="n">
        <v>0</v>
      </c>
      <c r="N70" s="1483">
        <f>L70-J70</f>
        <v/>
      </c>
      <c r="O70" s="539" t="n"/>
      <c r="P70" s="1427" t="inlineStr">
        <is>
          <t>Job Completed</t>
        </is>
      </c>
      <c r="Q70" s="1440" t="n"/>
      <c r="R70" s="886">
        <f>+N70</f>
        <v/>
      </c>
      <c r="S70" s="1428" t="n"/>
      <c r="T70" s="1439" t="n"/>
      <c r="U70" s="1439" t="n"/>
    </row>
    <row r="71" ht="25.5" customFormat="1" customHeight="1" s="528">
      <c r="A71" s="513" t="n">
        <v>13</v>
      </c>
      <c r="B71" s="514" t="n"/>
      <c r="C71" s="1515" t="inlineStr">
        <is>
          <t>sub</t>
        </is>
      </c>
      <c r="D71" s="516" t="inlineStr">
        <is>
          <t>4217425 - 2nd</t>
        </is>
      </c>
      <c r="E71" s="1516" t="inlineStr">
        <is>
          <t>HDB WAREHOUSE, Perform Improvement WHP Heavy Maintenance (Cat-2)_SMS #2nd</t>
        </is>
      </c>
      <c r="F71" s="1517" t="inlineStr">
        <is>
          <t>HCA</t>
        </is>
      </c>
      <c r="G71" s="516" t="inlineStr">
        <is>
          <t>Actual</t>
        </is>
      </c>
      <c r="H71" s="603" t="n">
        <v>33161252</v>
      </c>
      <c r="I71" s="520" t="n">
        <v>4200141941</v>
      </c>
      <c r="J71" s="1518" t="n">
        <v>33161252</v>
      </c>
      <c r="K71" s="603" t="n">
        <v>100</v>
      </c>
      <c r="L71" s="1515" t="n">
        <v>33161252</v>
      </c>
      <c r="M71" s="523" t="n">
        <v>0</v>
      </c>
      <c r="N71" s="524" t="n">
        <v>0</v>
      </c>
      <c r="O71" s="545" t="n"/>
      <c r="P71" s="1479" t="inlineStr">
        <is>
          <t>Job Completed</t>
        </is>
      </c>
      <c r="Q71" s="1493" t="n"/>
      <c r="R71" s="889" t="n">
        <v>0</v>
      </c>
      <c r="S71" s="1480" t="n"/>
      <c r="T71" s="1494" t="n"/>
      <c r="U71" s="1494" t="n"/>
    </row>
    <row r="72" ht="17.25" customHeight="1">
      <c r="A72" s="165" t="n">
        <v>14</v>
      </c>
      <c r="B72" s="261" t="n"/>
      <c r="C72" s="1458" t="inlineStr">
        <is>
          <t>200493/VH</t>
        </is>
      </c>
      <c r="D72" s="166" t="n">
        <v>7265548</v>
      </c>
      <c r="E72" s="1459" t="inlineStr">
        <is>
          <t>HH Burnt Pit Access way, Perfrom Site Trimming (Cat-1)</t>
        </is>
      </c>
      <c r="F72" s="1513" t="inlineStr">
        <is>
          <t>HCA</t>
        </is>
      </c>
      <c r="G72" s="166" t="inlineStr">
        <is>
          <t>Actual</t>
        </is>
      </c>
      <c r="H72" s="190" t="n">
        <v>14818575</v>
      </c>
      <c r="I72" s="170" t="n">
        <v>4200140642</v>
      </c>
      <c r="J72" s="1514" t="n">
        <v>14818575</v>
      </c>
      <c r="K72" s="190" t="n">
        <v>100</v>
      </c>
      <c r="L72" s="1458" t="n">
        <v>14818575</v>
      </c>
      <c r="M72" s="98" t="n">
        <v>0</v>
      </c>
      <c r="N72" s="1483">
        <f>L72-J72</f>
        <v/>
      </c>
      <c r="O72" s="539" t="n"/>
      <c r="P72" s="1427" t="inlineStr">
        <is>
          <t>Job Completed</t>
        </is>
      </c>
      <c r="Q72" s="1427" t="n"/>
      <c r="R72" s="886">
        <f>+N72</f>
        <v/>
      </c>
      <c r="S72" s="1428" t="n"/>
      <c r="T72" s="1439" t="n"/>
      <c r="U72" s="1439" t="n"/>
    </row>
    <row r="73" ht="17.25" customHeight="1">
      <c r="A73" s="165" t="n">
        <v>15</v>
      </c>
      <c r="B73" s="261" t="n"/>
      <c r="C73" s="1458" t="inlineStr">
        <is>
          <t>200475/VH</t>
        </is>
      </c>
      <c r="D73" s="166" t="n">
        <v>4221558</v>
      </c>
      <c r="E73" s="1459" t="inlineStr">
        <is>
          <t>HGB-W1, Perfom site trimming (Cat-2).</t>
        </is>
      </c>
      <c r="F73" s="1513" t="inlineStr">
        <is>
          <t>HCA</t>
        </is>
      </c>
      <c r="G73" s="166" t="inlineStr">
        <is>
          <t>Estimate</t>
        </is>
      </c>
      <c r="H73" s="190" t="n">
        <v>54079000</v>
      </c>
      <c r="I73" s="170" t="n">
        <v>4200140570</v>
      </c>
      <c r="J73" s="1514" t="n">
        <v>54079000</v>
      </c>
      <c r="K73" s="190" t="n">
        <v>97.99515523585866</v>
      </c>
      <c r="L73" s="1458" t="n">
        <v>52994800</v>
      </c>
      <c r="M73" s="98" t="n">
        <v>-2.004844764141349</v>
      </c>
      <c r="N73" s="1483">
        <f>L73-J73</f>
        <v/>
      </c>
      <c r="O73" s="539" t="n"/>
      <c r="P73" s="1427" t="inlineStr">
        <is>
          <t>Job Completed</t>
        </is>
      </c>
      <c r="Q73" s="1427" t="inlineStr">
        <is>
          <t xml:space="preserve">Deductional </t>
        </is>
      </c>
      <c r="R73" s="886">
        <f>+N73</f>
        <v/>
      </c>
      <c r="S73" s="1428" t="n"/>
      <c r="T73" s="1439" t="n"/>
      <c r="U73" s="1439" t="n"/>
    </row>
    <row r="74" ht="27" customFormat="1" customHeight="1" s="528">
      <c r="A74" s="513" t="n">
        <v>16</v>
      </c>
      <c r="B74" s="514" t="n">
        <v>17265549</v>
      </c>
      <c r="C74" s="1515" t="inlineStr">
        <is>
          <t>200444/VH</t>
        </is>
      </c>
      <c r="D74" s="516" t="n">
        <v>4221039</v>
      </c>
      <c r="E74" s="1516" t="inlineStr">
        <is>
          <t>HDL-IV Area Open/Close Drain, Perform Site Trimming d/t Hig Vegetation (CERMAT…) (Cat-2)</t>
        </is>
      </c>
      <c r="F74" s="1517" t="inlineStr">
        <is>
          <t>HCA</t>
        </is>
      </c>
      <c r="G74" s="516" t="inlineStr">
        <is>
          <t>Estimate</t>
        </is>
      </c>
      <c r="H74" s="603" t="n">
        <v>51521000</v>
      </c>
      <c r="I74" s="520" t="n">
        <v>4200140650</v>
      </c>
      <c r="J74" s="1518" t="n">
        <v>51521000</v>
      </c>
      <c r="K74" s="603">
        <f>L74/J74*100</f>
        <v/>
      </c>
      <c r="L74" s="1515">
        <f>+BMS!DR12</f>
        <v/>
      </c>
      <c r="M74" s="523">
        <f>N74/J74*100</f>
        <v/>
      </c>
      <c r="N74" s="524">
        <f>L74-J74</f>
        <v/>
      </c>
      <c r="O74" s="545" t="n"/>
      <c r="P74" s="1479" t="inlineStr">
        <is>
          <t>Job Completed</t>
        </is>
      </c>
      <c r="Q74" s="1493" t="inlineStr">
        <is>
          <t xml:space="preserve">Deductional </t>
        </is>
      </c>
      <c r="R74" s="889">
        <f>+N74</f>
        <v/>
      </c>
      <c r="S74" s="1480" t="n"/>
      <c r="T74" s="1494" t="n"/>
      <c r="U74" s="1494" t="n"/>
    </row>
    <row r="75" ht="27" customHeight="1">
      <c r="A75" s="165" t="n">
        <v>17</v>
      </c>
      <c r="B75" s="261" t="n"/>
      <c r="C75" s="1458" t="inlineStr">
        <is>
          <t>200474/VH</t>
        </is>
      </c>
      <c r="D75" s="166" t="n">
        <v>4221536</v>
      </c>
      <c r="E75" s="1459" t="inlineStr">
        <is>
          <t>HGB Switchgear water well, Repair broken wall, ceiling and possible roof (Cat-2)</t>
        </is>
      </c>
      <c r="F75" s="1513" t="inlineStr">
        <is>
          <t>HCA</t>
        </is>
      </c>
      <c r="G75" s="166" t="inlineStr">
        <is>
          <t>Estimate</t>
        </is>
      </c>
      <c r="H75" s="190" t="n">
        <v>226563481.34</v>
      </c>
      <c r="I75" s="170" t="n">
        <v>4200140935</v>
      </c>
      <c r="J75" s="1514" t="n">
        <v>226563481.34</v>
      </c>
      <c r="K75" s="190" t="n">
        <v>92.80007870486406</v>
      </c>
      <c r="L75" s="1458" t="n">
        <v>210251089</v>
      </c>
      <c r="M75" s="98" t="n">
        <v>-7.19992129513594</v>
      </c>
      <c r="N75" s="1483">
        <f>L75-J75</f>
        <v/>
      </c>
      <c r="O75" s="539" t="n"/>
      <c r="P75" s="1427" t="inlineStr">
        <is>
          <t>Job Completed</t>
        </is>
      </c>
      <c r="Q75" s="1427" t="inlineStr">
        <is>
          <t xml:space="preserve">Deductional </t>
        </is>
      </c>
      <c r="R75" s="886">
        <f>+N75</f>
        <v/>
      </c>
      <c r="S75" s="1428" t="n"/>
      <c r="T75" s="1439" t="n"/>
      <c r="U75" s="1439" t="n"/>
    </row>
    <row r="76" ht="17.25" customFormat="1" customHeight="1" s="528">
      <c r="A76" s="513" t="n">
        <v>18</v>
      </c>
      <c r="B76" s="514" t="n"/>
      <c r="C76" s="1515" t="inlineStr">
        <is>
          <t>200437 / VHB</t>
        </is>
      </c>
      <c r="D76" s="516" t="inlineStr">
        <is>
          <t>4220991 - 2nd</t>
        </is>
      </c>
      <c r="E76" s="1516" t="inlineStr">
        <is>
          <t>HDB, Cleaning Hopper Barge LSM 11 (Cat-2) - SMS #2nd</t>
        </is>
      </c>
      <c r="F76" s="1517" t="inlineStr">
        <is>
          <t>HCA</t>
        </is>
      </c>
      <c r="G76" s="516" t="inlineStr">
        <is>
          <t>Actual</t>
        </is>
      </c>
      <c r="H76" s="603" t="n">
        <v>12320200</v>
      </c>
      <c r="I76" s="520" t="n">
        <v>4200141000</v>
      </c>
      <c r="J76" s="1518" t="n">
        <v>12320200</v>
      </c>
      <c r="K76" s="603" t="n">
        <v>100</v>
      </c>
      <c r="L76" s="1515">
        <f>+J76</f>
        <v/>
      </c>
      <c r="M76" s="523" t="n">
        <v>0</v>
      </c>
      <c r="N76" s="524" t="n">
        <v>0</v>
      </c>
      <c r="O76" s="545" t="n"/>
      <c r="P76" s="1479" t="inlineStr">
        <is>
          <t>Job Completed</t>
        </is>
      </c>
      <c r="Q76" s="1493" t="n"/>
      <c r="R76" s="889" t="n">
        <v>0</v>
      </c>
      <c r="S76" s="1480" t="n"/>
      <c r="T76" s="1494" t="n"/>
      <c r="U76" s="1494" t="n"/>
    </row>
    <row r="77" ht="17.25" customFormat="1" customHeight="1" s="528">
      <c r="A77" s="513" t="n">
        <v>19</v>
      </c>
      <c r="B77" s="514" t="n"/>
      <c r="C77" s="1515" t="inlineStr">
        <is>
          <t>sub 200475/VH</t>
        </is>
      </c>
      <c r="D77" s="516" t="inlineStr">
        <is>
          <t>4221558 - 2nd</t>
        </is>
      </c>
      <c r="E77" s="1516" t="inlineStr">
        <is>
          <t>HGB-W1, Perform site trimming - SMS Actual #2nd</t>
        </is>
      </c>
      <c r="F77" s="1517" t="inlineStr">
        <is>
          <t>HCA</t>
        </is>
      </c>
      <c r="G77" s="516" t="inlineStr">
        <is>
          <t>Actual</t>
        </is>
      </c>
      <c r="H77" s="603" t="n">
        <v>11518950</v>
      </c>
      <c r="I77" s="520" t="n">
        <v>4200141304</v>
      </c>
      <c r="J77" s="1518" t="n">
        <v>11518950</v>
      </c>
      <c r="K77" s="603" t="n">
        <v>100</v>
      </c>
      <c r="L77" s="1515" t="n">
        <v>11518950</v>
      </c>
      <c r="M77" s="523" t="n">
        <v>0</v>
      </c>
      <c r="N77" s="524" t="n">
        <v>0</v>
      </c>
      <c r="O77" s="545" t="n"/>
      <c r="P77" s="1479" t="inlineStr">
        <is>
          <t>Job Completed</t>
        </is>
      </c>
      <c r="Q77" s="1493" t="n"/>
      <c r="R77" s="889" t="n">
        <v>0</v>
      </c>
      <c r="S77" s="1480" t="n"/>
      <c r="T77" s="1494" t="n"/>
      <c r="U77" s="1494" t="n"/>
    </row>
    <row r="78" ht="17.25" customFormat="1" customHeight="1" s="528">
      <c r="A78" s="513" t="n">
        <v>20</v>
      </c>
      <c r="B78" s="514" t="n"/>
      <c r="C78" s="1515" t="inlineStr">
        <is>
          <t>200530/HBE</t>
        </is>
      </c>
      <c r="D78" s="516" t="n">
        <v>4222211</v>
      </c>
      <c r="E78" s="1516" t="inlineStr">
        <is>
          <t>HDB, Construct Foundation, Fabrication &amp; install lightning Pole (Cat-2)</t>
        </is>
      </c>
      <c r="F78" s="1517" t="inlineStr">
        <is>
          <t>HCA</t>
        </is>
      </c>
      <c r="G78" s="516" t="inlineStr">
        <is>
          <t>Estimate</t>
        </is>
      </c>
      <c r="H78" s="603" t="n">
        <v>350390161</v>
      </c>
      <c r="I78" s="520" t="n">
        <v>4200141401</v>
      </c>
      <c r="J78" s="1518" t="n">
        <v>350390161</v>
      </c>
      <c r="K78" s="603">
        <f>L78/J78*100</f>
        <v/>
      </c>
      <c r="L78" s="1515">
        <f>+BMS!DR13</f>
        <v/>
      </c>
      <c r="M78" s="523">
        <f>N78/J78*100</f>
        <v/>
      </c>
      <c r="N78" s="524">
        <f>L78-J78</f>
        <v/>
      </c>
      <c r="O78" s="545" t="n"/>
      <c r="P78" s="1519" t="inlineStr">
        <is>
          <t>Job Completed partial</t>
        </is>
      </c>
      <c r="Q78" s="1493" t="n"/>
      <c r="R78" s="889">
        <f>+N78</f>
        <v/>
      </c>
      <c r="S78" s="1480" t="inlineStr">
        <is>
          <t>Partial FAC-1 (belum ada HOC)</t>
        </is>
      </c>
      <c r="T78" s="1494" t="n"/>
      <c r="U78" s="1494" t="n"/>
    </row>
    <row r="79" ht="17.25" customHeight="1">
      <c r="A79" s="165" t="n">
        <v>21</v>
      </c>
      <c r="B79" s="261" t="n"/>
      <c r="C79" s="1458" t="inlineStr">
        <is>
          <t>200562/VH</t>
        </is>
      </c>
      <c r="D79" s="166" t="n">
        <v>4222846</v>
      </c>
      <c r="E79" s="1459" t="inlineStr">
        <is>
          <t>M2, Perform Site clearing on high vegetation (Cat-2)</t>
        </is>
      </c>
      <c r="F79" s="1513" t="inlineStr">
        <is>
          <t>HCA</t>
        </is>
      </c>
      <c r="G79" s="166" t="inlineStr">
        <is>
          <t>Actual</t>
        </is>
      </c>
      <c r="H79" s="190" t="n">
        <v>18820175</v>
      </c>
      <c r="I79" s="170" t="n">
        <v>4200141403</v>
      </c>
      <c r="J79" s="1514" t="n">
        <v>18820175</v>
      </c>
      <c r="K79" s="190" t="n">
        <v>100</v>
      </c>
      <c r="L79" s="1458" t="n">
        <v>18820175</v>
      </c>
      <c r="M79" s="98" t="n">
        <v>0</v>
      </c>
      <c r="N79" s="1483">
        <f>L79-J79</f>
        <v/>
      </c>
      <c r="O79" s="539" t="n"/>
      <c r="P79" s="1427" t="inlineStr">
        <is>
          <t>Job Completed</t>
        </is>
      </c>
      <c r="Q79" s="1440" t="n"/>
      <c r="R79" s="886">
        <f>+N79</f>
        <v/>
      </c>
      <c r="S79" s="1428" t="n"/>
      <c r="T79" s="1439" t="n"/>
      <c r="U79" s="1439" t="n"/>
    </row>
    <row r="80" ht="22.5" customHeight="1">
      <c r="A80" s="165" t="n">
        <v>22</v>
      </c>
      <c r="B80" s="261" t="n"/>
      <c r="C80" s="1520" t="inlineStr">
        <is>
          <t>200182/VH /200551/VH</t>
        </is>
      </c>
      <c r="D80" s="166" t="inlineStr">
        <is>
          <t>4217882 / 7266763</t>
        </is>
      </c>
      <c r="E80" s="1459" t="inlineStr">
        <is>
          <t>HK-454 LS Well Flowline, Perform site clearing on high vegetation for inspection access (Cat-2)</t>
        </is>
      </c>
      <c r="F80" s="1513" t="inlineStr">
        <is>
          <t>HCA</t>
        </is>
      </c>
      <c r="G80" s="166" t="inlineStr">
        <is>
          <t>Actual</t>
        </is>
      </c>
      <c r="H80" s="190" t="n">
        <v>41079275</v>
      </c>
      <c r="I80" s="170" t="n">
        <v>4200142010</v>
      </c>
      <c r="J80" s="1514" t="n">
        <v>41079275</v>
      </c>
      <c r="K80" s="190" t="n">
        <v>100</v>
      </c>
      <c r="L80" s="1458" t="n">
        <v>41079275</v>
      </c>
      <c r="M80" s="98" t="n">
        <v>0</v>
      </c>
      <c r="N80" s="1483">
        <f>L80-J80</f>
        <v/>
      </c>
      <c r="O80" s="539" t="n"/>
      <c r="P80" s="1427" t="inlineStr">
        <is>
          <t>Job Completed</t>
        </is>
      </c>
      <c r="Q80" s="1440" t="n"/>
      <c r="R80" s="886">
        <f>+N80</f>
        <v/>
      </c>
      <c r="S80" s="1428" t="n"/>
      <c r="T80" s="1439" t="n"/>
      <c r="U80" s="1439" t="n"/>
    </row>
    <row r="81" ht="24" customFormat="1" customHeight="1" s="463">
      <c r="A81" s="464" t="n">
        <v>23</v>
      </c>
      <c r="B81" s="465" t="n"/>
      <c r="C81" s="1488" t="inlineStr">
        <is>
          <t>200568/VC</t>
        </is>
      </c>
      <c r="D81" s="467" t="n">
        <v>4222976</v>
      </c>
      <c r="E81" s="1521" t="inlineStr">
        <is>
          <t>HGL Switchgear, Remove/reinstall Wall &amp; Floor/frame for access Welding Hole MCT Cable of New HVAC (Cat-1) - Sub WO item 200553/C</t>
        </is>
      </c>
      <c r="F81" s="1522" t="inlineStr">
        <is>
          <t>HCA</t>
        </is>
      </c>
      <c r="G81" s="467" t="inlineStr">
        <is>
          <t>Actual</t>
        </is>
      </c>
      <c r="H81" s="535" t="n">
        <v>13424900</v>
      </c>
      <c r="I81" s="471" t="inlineStr">
        <is>
          <t>4200141404 / 3700066736</t>
        </is>
      </c>
      <c r="J81" s="1523" t="n">
        <v>13424900</v>
      </c>
      <c r="K81" s="535" t="n">
        <v>100</v>
      </c>
      <c r="L81" s="1488" t="n">
        <v>13424900</v>
      </c>
      <c r="M81" s="458" t="n">
        <v>0</v>
      </c>
      <c r="N81" s="459" t="n">
        <v>0</v>
      </c>
      <c r="O81" s="543" t="n"/>
      <c r="P81" s="1489" t="inlineStr">
        <is>
          <t>Job Completed</t>
        </is>
      </c>
      <c r="Q81" s="1490" t="n"/>
      <c r="R81" s="568" t="n">
        <v>0</v>
      </c>
      <c r="S81" s="1491" t="inlineStr">
        <is>
          <t>belum ada sms actual approval</t>
        </is>
      </c>
      <c r="T81" s="1492" t="n"/>
      <c r="U81" s="1492" t="n"/>
    </row>
    <row r="82" ht="17.25" customFormat="1" customHeight="1" s="528">
      <c r="A82" s="513" t="n">
        <v>24</v>
      </c>
      <c r="B82" s="514" t="n"/>
      <c r="C82" s="1515" t="inlineStr">
        <is>
          <t>200488/VC</t>
        </is>
      </c>
      <c r="D82" s="516" t="n">
        <v>4221692</v>
      </c>
      <c r="E82" s="1516" t="inlineStr">
        <is>
          <t>Gascomp LP-1 Compressor Tech' Room, Broken Roof Repair (Cat-1)</t>
        </is>
      </c>
      <c r="F82" s="1517" t="inlineStr">
        <is>
          <t>HCA</t>
        </is>
      </c>
      <c r="G82" s="516" t="inlineStr">
        <is>
          <t>Estimate</t>
        </is>
      </c>
      <c r="H82" s="603" t="n">
        <v>109330720</v>
      </c>
      <c r="I82" s="520" t="n">
        <v>4200141417</v>
      </c>
      <c r="J82" s="1518" t="n">
        <v>109330720</v>
      </c>
      <c r="K82" s="603">
        <f>L82/J82*100</f>
        <v/>
      </c>
      <c r="L82" s="1515">
        <f>+BMS!DR14</f>
        <v/>
      </c>
      <c r="M82" s="523" t="n">
        <v>-16.03000000000001</v>
      </c>
      <c r="N82" s="524" t="n">
        <v>-17525714.41600001</v>
      </c>
      <c r="O82" s="545" t="n"/>
      <c r="P82" s="1479" t="inlineStr">
        <is>
          <t>Job Completed</t>
        </is>
      </c>
      <c r="Q82" s="1493" t="n"/>
      <c r="R82" s="889">
        <f>+N82</f>
        <v/>
      </c>
      <c r="S82" s="1480" t="n"/>
      <c r="T82" s="1494" t="n"/>
      <c r="U82" s="1494" t="n"/>
    </row>
    <row r="83" ht="17.25" customFormat="1" customHeight="1" s="528">
      <c r="A83" s="513" t="n">
        <v>25</v>
      </c>
      <c r="B83" s="514" t="n">
        <v>14239124</v>
      </c>
      <c r="C83" s="1515" t="inlineStr">
        <is>
          <t>200491/VC</t>
        </is>
      </c>
      <c r="D83" s="516" t="n">
        <v>4221750</v>
      </c>
      <c r="E83" s="1516" t="inlineStr">
        <is>
          <t>Gascomp HP-2 Gas Turbo Commpressor, Tech' Room Roof Repair (Cat-1)</t>
        </is>
      </c>
      <c r="F83" s="1517" t="inlineStr">
        <is>
          <t>HCA</t>
        </is>
      </c>
      <c r="G83" s="516" t="inlineStr">
        <is>
          <t>Estimate</t>
        </is>
      </c>
      <c r="H83" s="603" t="n">
        <v>130008820</v>
      </c>
      <c r="I83" s="520" t="n">
        <v>4200141878</v>
      </c>
      <c r="J83" s="1518" t="n">
        <v>130008820</v>
      </c>
      <c r="K83" s="603">
        <f>L83/J83*100</f>
        <v/>
      </c>
      <c r="L83" s="1515">
        <f>+BMS!DR15</f>
        <v/>
      </c>
      <c r="M83" s="523" t="n">
        <v>-56.45</v>
      </c>
      <c r="N83" s="524" t="n">
        <v>-73389978.89</v>
      </c>
      <c r="O83" s="545" t="n"/>
      <c r="P83" s="1479" t="inlineStr">
        <is>
          <t>Job Completed</t>
        </is>
      </c>
      <c r="Q83" s="1493" t="n"/>
      <c r="R83" s="889">
        <f>+N83</f>
        <v/>
      </c>
      <c r="S83" s="1480" t="n"/>
      <c r="T83" s="1494" t="n"/>
      <c r="U83" s="1494" t="n"/>
    </row>
    <row r="84" ht="17.25" customFormat="1" customHeight="1" s="528">
      <c r="A84" s="513" t="n">
        <v>26</v>
      </c>
      <c r="B84" s="514" t="n"/>
      <c r="C84" s="1515" t="inlineStr">
        <is>
          <t>200483/VC</t>
        </is>
      </c>
      <c r="D84" s="516" t="n">
        <v>4221650</v>
      </c>
      <c r="E84" s="1516" t="inlineStr">
        <is>
          <t>BSB/AEB Batery Room, Broken Roof &amp; Cilling Repair (Cat-1)</t>
        </is>
      </c>
      <c r="F84" s="1517" t="inlineStr">
        <is>
          <t>HCA</t>
        </is>
      </c>
      <c r="G84" s="516" t="inlineStr">
        <is>
          <t>Estimate</t>
        </is>
      </c>
      <c r="H84" s="603" t="n">
        <v>147356500</v>
      </c>
      <c r="I84" s="520" t="n">
        <v>4200142006</v>
      </c>
      <c r="J84" s="1518" t="n">
        <v>147356500</v>
      </c>
      <c r="K84" s="603">
        <f>L84/J84*100</f>
        <v/>
      </c>
      <c r="L84" s="1515">
        <f>+BMS!DR24</f>
        <v/>
      </c>
      <c r="M84" s="523" t="n">
        <v>-16.68254932765097</v>
      </c>
      <c r="N84" s="524" t="n">
        <v>-24582820.8</v>
      </c>
      <c r="O84" s="545" t="n"/>
      <c r="P84" s="1479" t="inlineStr">
        <is>
          <t>Job Completed</t>
        </is>
      </c>
      <c r="Q84" s="1493" t="n"/>
      <c r="R84" s="889">
        <f>+N84</f>
        <v/>
      </c>
      <c r="S84" s="1480" t="n"/>
      <c r="T84" s="1494" t="n"/>
      <c r="U84" s="1494" t="n"/>
    </row>
    <row r="85" ht="17.25" customFormat="1" customHeight="1" s="528">
      <c r="A85" s="513" t="n">
        <v>27</v>
      </c>
      <c r="B85" s="514" t="n"/>
      <c r="C85" s="1515" t="inlineStr">
        <is>
          <t>200498/C</t>
        </is>
      </c>
      <c r="D85" s="516" t="n">
        <v>4221881</v>
      </c>
      <c r="E85" s="1516" t="inlineStr">
        <is>
          <t>CPA New Office A &amp; B, Provide Horizontal Blind (Cat-1)</t>
        </is>
      </c>
      <c r="F85" s="1517" t="inlineStr">
        <is>
          <t>HCA</t>
        </is>
      </c>
      <c r="G85" s="516" t="inlineStr">
        <is>
          <t>Actual</t>
        </is>
      </c>
      <c r="H85" s="603" t="n">
        <v>52174086</v>
      </c>
      <c r="I85" s="520" t="n">
        <v>4200141418</v>
      </c>
      <c r="J85" s="1518" t="n">
        <v>52174086</v>
      </c>
      <c r="K85" s="603" t="n">
        <v>100</v>
      </c>
      <c r="L85" s="1515" t="n">
        <v>52174086</v>
      </c>
      <c r="M85" s="523" t="n">
        <v>0</v>
      </c>
      <c r="N85" s="524" t="n">
        <v>0</v>
      </c>
      <c r="O85" s="545" t="n"/>
      <c r="P85" s="1479" t="inlineStr">
        <is>
          <t>Job Completed</t>
        </is>
      </c>
      <c r="Q85" s="1493" t="n"/>
      <c r="R85" s="889" t="n">
        <v>0</v>
      </c>
      <c r="S85" s="1480" t="n"/>
      <c r="T85" s="1494" t="n"/>
      <c r="U85" s="1494" t="n"/>
    </row>
    <row r="86" ht="17.25" customHeight="1">
      <c r="A86" s="173" t="n">
        <v>28</v>
      </c>
      <c r="B86" s="267" t="n"/>
      <c r="C86" s="1524" t="inlineStr">
        <is>
          <t>200092/VHB</t>
        </is>
      </c>
      <c r="D86" s="174" t="n">
        <v>4216521</v>
      </c>
      <c r="E86" s="1525" t="inlineStr">
        <is>
          <t>HDB Bravo-1, Revamping supervisor office (Cat-2)</t>
        </is>
      </c>
      <c r="F86" s="1526" t="inlineStr">
        <is>
          <t>HCA</t>
        </is>
      </c>
      <c r="G86" s="174" t="inlineStr">
        <is>
          <t>Estimate</t>
        </is>
      </c>
      <c r="H86" s="445" t="n">
        <v>249007596</v>
      </c>
      <c r="I86" s="178" t="inlineStr">
        <is>
          <t>4200141514 / Awaiting INFO</t>
        </is>
      </c>
      <c r="J86" s="1527" t="n">
        <v>249007596</v>
      </c>
      <c r="K86" s="445">
        <f>L86/J86*100</f>
        <v/>
      </c>
      <c r="L86" s="1524">
        <f>+BMS!DR16</f>
        <v/>
      </c>
      <c r="M86" s="132" t="n">
        <v>-100</v>
      </c>
      <c r="N86" s="133" t="n">
        <v>-249007596</v>
      </c>
      <c r="O86" s="540" t="n"/>
      <c r="P86" s="1445" t="inlineStr">
        <is>
          <t>Waiting info</t>
        </is>
      </c>
      <c r="Q86" s="1528" t="n"/>
      <c r="R86" s="887">
        <f>+N86</f>
        <v/>
      </c>
      <c r="S86" s="1446" t="n"/>
      <c r="T86" s="1529" t="n"/>
      <c r="U86" s="1529" t="n"/>
    </row>
    <row r="87" ht="17.25" customHeight="1">
      <c r="A87" s="165" t="n">
        <v>29</v>
      </c>
      <c r="B87" s="261" t="n"/>
      <c r="C87" s="1458" t="inlineStr">
        <is>
          <t>200571/VH</t>
        </is>
      </c>
      <c r="D87" s="166" t="n">
        <v>4223026</v>
      </c>
      <c r="E87" s="1459" t="inlineStr">
        <is>
          <t>HA-M2 12" pipeline, Perform Site Trimming ILI facilities at HA &amp; M2 (Cat-2)</t>
        </is>
      </c>
      <c r="F87" s="1513" t="inlineStr">
        <is>
          <t>HCA</t>
        </is>
      </c>
      <c r="G87" s="166" t="inlineStr">
        <is>
          <t>Actual</t>
        </is>
      </c>
      <c r="H87" s="190" t="n">
        <v>12380050</v>
      </c>
      <c r="I87" s="170" t="n">
        <v>4200141441</v>
      </c>
      <c r="J87" s="1514" t="n">
        <v>12380050</v>
      </c>
      <c r="K87" s="190" t="n">
        <v>100</v>
      </c>
      <c r="L87" s="1458" t="n">
        <v>12380050</v>
      </c>
      <c r="M87" s="98" t="n">
        <v>0</v>
      </c>
      <c r="N87" s="1483">
        <f>L87-J87</f>
        <v/>
      </c>
      <c r="O87" s="539" t="n"/>
      <c r="P87" s="1427" t="inlineStr">
        <is>
          <t>Job Completed</t>
        </is>
      </c>
      <c r="Q87" s="1440" t="n"/>
      <c r="R87" s="886">
        <f>+N87</f>
        <v/>
      </c>
      <c r="S87" s="1428" t="n"/>
      <c r="T87" s="1439" t="n"/>
      <c r="U87" s="1439" t="n"/>
    </row>
    <row r="88" ht="17.25" customHeight="1">
      <c r="A88" s="165" t="n">
        <v>30</v>
      </c>
      <c r="B88" s="261" t="n"/>
      <c r="C88" s="1458" t="inlineStr">
        <is>
          <t>200569/VC</t>
        </is>
      </c>
      <c r="D88" s="166" t="n">
        <v>4222951</v>
      </c>
      <c r="E88" s="1459" t="inlineStr">
        <is>
          <t>CPA Office A, Construct Land Reinstatement (Cat-1)</t>
        </is>
      </c>
      <c r="F88" s="1513" t="inlineStr">
        <is>
          <t>HCA</t>
        </is>
      </c>
      <c r="G88" s="166" t="inlineStr">
        <is>
          <t>Actual</t>
        </is>
      </c>
      <c r="H88" s="190" t="n">
        <v>59042200</v>
      </c>
      <c r="I88" s="170" t="n">
        <v>4200141850</v>
      </c>
      <c r="J88" s="1514">
        <f>+H88</f>
        <v/>
      </c>
      <c r="K88" s="190" t="n">
        <v>100</v>
      </c>
      <c r="L88" s="1458">
        <f>+BMS!DR29</f>
        <v/>
      </c>
      <c r="M88" s="98" t="n">
        <v>0</v>
      </c>
      <c r="N88" s="1483">
        <f>L88-J88</f>
        <v/>
      </c>
      <c r="O88" s="539" t="n"/>
      <c r="P88" s="1427" t="inlineStr">
        <is>
          <t>Job Completed</t>
        </is>
      </c>
      <c r="Q88" s="1440" t="n"/>
      <c r="R88" s="886">
        <f>+N88</f>
        <v/>
      </c>
      <c r="S88" s="1428" t="n"/>
      <c r="T88" s="1439" t="n"/>
      <c r="U88" s="1439" t="n"/>
    </row>
    <row r="89" ht="26.25" customFormat="1" customHeight="1" s="528">
      <c r="A89" s="513" t="n">
        <v>31</v>
      </c>
      <c r="B89" s="514" t="n"/>
      <c r="C89" s="1515" t="inlineStr">
        <is>
          <t>200476/VH</t>
        </is>
      </c>
      <c r="D89" s="516" t="n">
        <v>7265133</v>
      </c>
      <c r="E89" s="1516" t="inlineStr">
        <is>
          <t>HGD cluster gas volume bottle, Perform site clearing on high vegetation for inspection access (CeRMAT xxxx) (Cat-2)</t>
        </is>
      </c>
      <c r="F89" s="1517" t="inlineStr">
        <is>
          <t>HCA</t>
        </is>
      </c>
      <c r="G89" s="516" t="inlineStr">
        <is>
          <t>Actual</t>
        </is>
      </c>
      <c r="H89" s="603" t="n">
        <v>18820175</v>
      </c>
      <c r="I89" s="520" t="n">
        <v>4200141942</v>
      </c>
      <c r="J89" s="1518" t="n">
        <v>18820175</v>
      </c>
      <c r="K89" s="603" t="n">
        <v>100</v>
      </c>
      <c r="L89" s="1515" t="n">
        <v>18820175</v>
      </c>
      <c r="M89" s="523" t="n">
        <v>0</v>
      </c>
      <c r="N89" s="524" t="n">
        <v>0</v>
      </c>
      <c r="O89" s="545" t="n"/>
      <c r="P89" s="1479" t="inlineStr">
        <is>
          <t>Job Completed</t>
        </is>
      </c>
      <c r="Q89" s="1493" t="n"/>
      <c r="R89" s="889" t="n">
        <v>0</v>
      </c>
      <c r="S89" s="1480" t="inlineStr">
        <is>
          <t>Info CST sudah ditagihkan full (18.8.2021) Ast Plan</t>
        </is>
      </c>
      <c r="T89" s="1494" t="n"/>
      <c r="U89" s="1494" t="n"/>
    </row>
    <row r="90" ht="17.25" customFormat="1" customHeight="1" s="528">
      <c r="A90" s="513" t="n">
        <v>32</v>
      </c>
      <c r="B90" s="514" t="n"/>
      <c r="C90" s="1515" t="inlineStr">
        <is>
          <t>200599/VC</t>
        </is>
      </c>
      <c r="D90" s="516" t="n">
        <v>4223388</v>
      </c>
      <c r="E90" s="1516" t="inlineStr">
        <is>
          <t>CPA, Construct temporary fence at ex-office and ex-workshop (Cat-1)</t>
        </is>
      </c>
      <c r="F90" s="1517" t="inlineStr">
        <is>
          <t>HCA</t>
        </is>
      </c>
      <c r="G90" s="516" t="inlineStr">
        <is>
          <t>Actual</t>
        </is>
      </c>
      <c r="H90" s="603" t="n">
        <v>37037457</v>
      </c>
      <c r="I90" s="520" t="n">
        <v>4200141958</v>
      </c>
      <c r="J90" s="1518" t="n">
        <v>37037457</v>
      </c>
      <c r="K90" s="603" t="n">
        <v>100</v>
      </c>
      <c r="L90" s="1515" t="n">
        <v>37037457</v>
      </c>
      <c r="M90" s="523" t="n">
        <v>0</v>
      </c>
      <c r="N90" s="524" t="n">
        <v>0</v>
      </c>
      <c r="O90" s="545" t="n"/>
      <c r="P90" s="1479" t="inlineStr">
        <is>
          <t>Job Completed</t>
        </is>
      </c>
      <c r="Q90" s="1493" t="n"/>
      <c r="R90" s="889" t="n">
        <v>0</v>
      </c>
      <c r="S90" s="1480" t="n"/>
      <c r="T90" s="1494" t="n"/>
      <c r="U90" s="1494" t="n"/>
    </row>
    <row r="91" ht="17.25" customFormat="1" customHeight="1" s="420">
      <c r="A91" s="173" t="n">
        <v>33</v>
      </c>
      <c r="B91" s="267" t="n"/>
      <c r="C91" s="1524" t="inlineStr">
        <is>
          <t>200216/VH</t>
        </is>
      </c>
      <c r="D91" s="174" t="n">
        <v>7260027</v>
      </c>
      <c r="E91" s="1525" t="inlineStr">
        <is>
          <t>HK-556 SS, Perform Site Clearing (Cat-2)</t>
        </is>
      </c>
      <c r="F91" s="1526" t="inlineStr">
        <is>
          <t>HCA</t>
        </is>
      </c>
      <c r="G91" s="174" t="inlineStr">
        <is>
          <t>Estimate</t>
        </is>
      </c>
      <c r="H91" s="445" t="n">
        <v>38640750</v>
      </c>
      <c r="I91" s="178" t="n">
        <v>4200142016</v>
      </c>
      <c r="J91" s="1527">
        <f>+H91</f>
        <v/>
      </c>
      <c r="K91" s="445">
        <f>L91/J91*100</f>
        <v/>
      </c>
      <c r="L91" s="1524">
        <f>+BMS!DR17</f>
        <v/>
      </c>
      <c r="M91" s="132">
        <f>N91/L91*100</f>
        <v/>
      </c>
      <c r="N91" s="133" t="n">
        <v>-38640750</v>
      </c>
      <c r="O91" s="540" t="n"/>
      <c r="P91" s="1445" t="inlineStr">
        <is>
          <t>Waiting info</t>
        </is>
      </c>
      <c r="Q91" s="1528" t="n"/>
      <c r="R91" s="887">
        <f>+N91</f>
        <v/>
      </c>
      <c r="S91" s="1446" t="n"/>
      <c r="T91" s="1529" t="n"/>
      <c r="U91" s="1529" t="n"/>
    </row>
    <row r="92" ht="17.25" customFormat="1" customHeight="1" s="528">
      <c r="A92" s="513" t="n">
        <v>34</v>
      </c>
      <c r="B92" s="514" t="n">
        <v>17269182</v>
      </c>
      <c r="C92" s="1515" t="inlineStr">
        <is>
          <t>200608/VH</t>
        </is>
      </c>
      <c r="D92" s="516" t="n">
        <v>4223504</v>
      </c>
      <c r="E92" s="1516" t="inlineStr">
        <is>
          <t>HTC, Perform site trimming (Cat-2)</t>
        </is>
      </c>
      <c r="F92" s="1517" t="inlineStr">
        <is>
          <t>HCA</t>
        </is>
      </c>
      <c r="G92" s="516" t="inlineStr">
        <is>
          <t>Actual</t>
        </is>
      </c>
      <c r="H92" s="603" t="n">
        <v>59399250</v>
      </c>
      <c r="I92" s="520" t="n">
        <v>4200142108</v>
      </c>
      <c r="J92" s="1518" t="n">
        <v>5439725</v>
      </c>
      <c r="K92" s="603">
        <f>L92/J92*100</f>
        <v/>
      </c>
      <c r="L92" s="1515">
        <f>+BMS!DR18</f>
        <v/>
      </c>
      <c r="M92" s="523">
        <f>N92/J92*100</f>
        <v/>
      </c>
      <c r="N92" s="524">
        <f>J92-L92</f>
        <v/>
      </c>
      <c r="O92" s="545" t="n"/>
      <c r="P92" s="1479" t="inlineStr">
        <is>
          <t>Job Completed</t>
        </is>
      </c>
      <c r="Q92" s="1493" t="n"/>
      <c r="R92" s="889">
        <f>+N92</f>
        <v/>
      </c>
      <c r="S92" s="1480" t="n"/>
      <c r="T92" s="1494" t="n"/>
      <c r="U92" s="1494" t="n"/>
    </row>
    <row r="93" ht="17.25" customFormat="1" customHeight="1" s="528">
      <c r="A93" s="513" t="n">
        <v>35</v>
      </c>
      <c r="B93" s="514" t="n"/>
      <c r="C93" s="1515" t="inlineStr">
        <is>
          <t>200614/VC</t>
        </is>
      </c>
      <c r="D93" s="516" t="n">
        <v>4223544</v>
      </c>
      <c r="E93" s="1516" t="inlineStr">
        <is>
          <t>BSB/AEB TR-8401, Broken Roof Repair (Cat-1)</t>
        </is>
      </c>
      <c r="F93" s="1517" t="inlineStr">
        <is>
          <t>HCA</t>
        </is>
      </c>
      <c r="G93" s="516" t="inlineStr">
        <is>
          <t>Actual</t>
        </is>
      </c>
      <c r="H93" s="603" t="n">
        <v>80775975</v>
      </c>
      <c r="I93" s="520" t="n">
        <v>4200142109</v>
      </c>
      <c r="J93" s="1518">
        <f>+H93</f>
        <v/>
      </c>
      <c r="K93" s="603">
        <f>L93/J93*100</f>
        <v/>
      </c>
      <c r="L93" s="1515">
        <f>+BMS!DR19</f>
        <v/>
      </c>
      <c r="M93" s="523">
        <f>N93/L93*100</f>
        <v/>
      </c>
      <c r="N93" s="524">
        <f>L93-J93</f>
        <v/>
      </c>
      <c r="O93" s="545" t="n"/>
      <c r="P93" s="1479" t="inlineStr">
        <is>
          <t>Job Completed</t>
        </is>
      </c>
      <c r="Q93" s="1493" t="n"/>
      <c r="R93" s="889">
        <f>+N93</f>
        <v/>
      </c>
      <c r="S93" s="1480" t="n"/>
      <c r="T93" s="1494" t="n"/>
      <c r="U93" s="1494" t="n"/>
    </row>
    <row r="94" ht="25.5" customFormat="1" customHeight="1" s="528">
      <c r="A94" s="513" t="n">
        <v>36</v>
      </c>
      <c r="B94" s="514" t="n">
        <v>17262094</v>
      </c>
      <c r="C94" s="1515" t="inlineStr">
        <is>
          <t>200300/VH</t>
        </is>
      </c>
      <c r="D94" s="516" t="n">
        <v>7261453</v>
      </c>
      <c r="E94" s="1516" t="inlineStr">
        <is>
          <t>HZC-HKA gathering, Perform site clearing (Cat-2)</t>
        </is>
      </c>
      <c r="F94" s="1517" t="inlineStr">
        <is>
          <t>HCA</t>
        </is>
      </c>
      <c r="G94" s="516" t="inlineStr">
        <is>
          <t>Actual</t>
        </is>
      </c>
      <c r="H94" s="603">
        <f>+J94</f>
        <v/>
      </c>
      <c r="I94" s="928" t="inlineStr">
        <is>
          <t>4200142060 1st) - 42001429942 (2nd)</t>
        </is>
      </c>
      <c r="J94" s="1518" t="n">
        <v>100916250</v>
      </c>
      <c r="K94" s="522">
        <f>L94/J94*100</f>
        <v/>
      </c>
      <c r="L94" s="1515">
        <f>+BMS!DR20</f>
        <v/>
      </c>
      <c r="M94" s="523">
        <f>N94/J94*100</f>
        <v/>
      </c>
      <c r="N94" s="524">
        <f>J94-L94</f>
        <v/>
      </c>
      <c r="O94" s="545" t="n"/>
      <c r="P94" s="1479" t="inlineStr">
        <is>
          <t>Job Completed</t>
        </is>
      </c>
      <c r="Q94" s="1493" t="n"/>
      <c r="R94" s="889">
        <f>+N94</f>
        <v/>
      </c>
      <c r="S94" s="1480" t="n"/>
      <c r="T94" s="1494" t="n"/>
      <c r="U94" s="1494" t="n"/>
    </row>
    <row r="95" ht="26.25" customFormat="1" customHeight="1" s="463">
      <c r="A95" s="464" t="n">
        <v>37</v>
      </c>
      <c r="B95" s="465" t="n"/>
      <c r="C95" s="1488" t="inlineStr">
        <is>
          <t>200570/VHB</t>
        </is>
      </c>
      <c r="D95" s="467" t="n">
        <v>4222912</v>
      </c>
      <c r="E95" s="1521" t="inlineStr">
        <is>
          <t>HDB pipe yard area, Replace corroded barbed wire of fence at pipe yard (Cat-2)</t>
        </is>
      </c>
      <c r="F95" s="1522" t="inlineStr">
        <is>
          <t>HCA</t>
        </is>
      </c>
      <c r="G95" s="467" t="inlineStr">
        <is>
          <t>Estimate</t>
        </is>
      </c>
      <c r="H95" s="535" t="n">
        <v>284235401</v>
      </c>
      <c r="I95" s="471" t="inlineStr">
        <is>
          <t>4200141879 / Awaiting NEW CRO</t>
        </is>
      </c>
      <c r="J95" s="1523" t="n">
        <v>284235401</v>
      </c>
      <c r="K95" s="457">
        <f>L95/J95*100</f>
        <v/>
      </c>
      <c r="L95" s="1488">
        <f>+BMS!DR21</f>
        <v/>
      </c>
      <c r="M95" s="458">
        <f>N95/L95*100</f>
        <v/>
      </c>
      <c r="N95" s="459">
        <f>J95-L95</f>
        <v/>
      </c>
      <c r="O95" s="543" t="n"/>
      <c r="P95" s="1489" t="inlineStr">
        <is>
          <t>Job Completed</t>
        </is>
      </c>
      <c r="Q95" s="1490" t="n"/>
      <c r="R95" s="568">
        <f>+N95</f>
        <v/>
      </c>
      <c r="S95" s="1491" t="inlineStr">
        <is>
          <t>partial pertama 80.222.780 periode maret</t>
        </is>
      </c>
      <c r="T95" s="1492" t="n"/>
      <c r="U95" s="1492" t="n"/>
    </row>
    <row r="96" ht="17.25" customFormat="1" customHeight="1" s="528">
      <c r="A96" s="513" t="n">
        <v>38</v>
      </c>
      <c r="B96" s="514" t="n"/>
      <c r="C96" s="1515" t="inlineStr">
        <is>
          <t>200677/VC</t>
        </is>
      </c>
      <c r="D96" s="516" t="n">
        <v>4224209</v>
      </c>
      <c r="E96" s="1516" t="inlineStr">
        <is>
          <t>HGL Switchgear, Repair HGL Switchgear roof (Cat-1)</t>
        </is>
      </c>
      <c r="F96" s="1517" t="inlineStr">
        <is>
          <t>HCA</t>
        </is>
      </c>
      <c r="G96" s="516" t="inlineStr">
        <is>
          <t>Actual</t>
        </is>
      </c>
      <c r="H96" s="603" t="n">
        <v>11892713</v>
      </c>
      <c r="I96" s="520" t="n">
        <v>4200142708</v>
      </c>
      <c r="J96" s="1518" t="n">
        <v>11892713</v>
      </c>
      <c r="K96" s="522" t="n">
        <v>100</v>
      </c>
      <c r="L96" s="1515" t="n">
        <v>11892713</v>
      </c>
      <c r="M96" s="523">
        <f>N96/L96*100</f>
        <v/>
      </c>
      <c r="N96" s="524">
        <f>J96-L96</f>
        <v/>
      </c>
      <c r="O96" s="545" t="n"/>
      <c r="P96" s="1479" t="inlineStr">
        <is>
          <t>Job Completed</t>
        </is>
      </c>
      <c r="Q96" s="1493" t="n"/>
      <c r="R96" s="889">
        <f>+N96</f>
        <v/>
      </c>
      <c r="S96" s="1480" t="n"/>
      <c r="T96" s="1494" t="n"/>
      <c r="U96" s="1494" t="n"/>
    </row>
    <row r="97" ht="27" customFormat="1" customHeight="1" s="528">
      <c r="A97" s="513" t="n">
        <v>39</v>
      </c>
      <c r="B97" s="514" t="n">
        <v>17265488</v>
      </c>
      <c r="C97" s="1515" t="inlineStr">
        <is>
          <t>200441/VH</t>
        </is>
      </c>
      <c r="D97" s="516" t="n">
        <v>4221009</v>
      </c>
      <c r="E97" s="1516" t="inlineStr">
        <is>
          <t>HGD-462 &amp; HGD-464, Perform Site Clearing / Trimming on  High Vegetation for inspection access on  HGD MDF (Cat -2)</t>
        </is>
      </c>
      <c r="F97" s="1517" t="inlineStr">
        <is>
          <t>HCA</t>
        </is>
      </c>
      <c r="G97" s="516" t="inlineStr">
        <is>
          <t>Actual</t>
        </is>
      </c>
      <c r="H97" s="603" t="n">
        <v>42976450</v>
      </c>
      <c r="I97" s="520" t="n">
        <v>4200142712</v>
      </c>
      <c r="J97" s="1518" t="n">
        <v>30199825</v>
      </c>
      <c r="K97" s="522">
        <f>L97/J97*100</f>
        <v/>
      </c>
      <c r="L97" s="1515">
        <f>+BMS!DR23</f>
        <v/>
      </c>
      <c r="M97" s="523">
        <f>N97/J97*100</f>
        <v/>
      </c>
      <c r="N97" s="524">
        <f>J97-L97</f>
        <v/>
      </c>
      <c r="O97" s="545" t="n"/>
      <c r="P97" s="1479" t="inlineStr">
        <is>
          <t>Job Completed</t>
        </is>
      </c>
      <c r="Q97" s="1493" t="n"/>
      <c r="R97" s="889">
        <f>+N97</f>
        <v/>
      </c>
      <c r="S97" s="1480" t="n"/>
      <c r="T97" s="1494" t="n"/>
      <c r="U97" s="1494" t="n"/>
    </row>
    <row r="98" ht="17.25" customFormat="1" customHeight="1" s="528">
      <c r="A98" s="513" t="n">
        <v>1</v>
      </c>
      <c r="B98" s="514" t="n">
        <v>14231777</v>
      </c>
      <c r="C98" s="1515" t="inlineStr">
        <is>
          <t>200056/VH</t>
        </is>
      </c>
      <c r="D98" s="516" t="n">
        <v>4215747</v>
      </c>
      <c r="E98" s="1516" t="inlineStr">
        <is>
          <t>HOA Walkway, Perform clearing vegetation for KEHATI program</t>
        </is>
      </c>
      <c r="F98" s="1517" t="inlineStr">
        <is>
          <t>HCA</t>
        </is>
      </c>
      <c r="G98" s="818">
        <f>+BMS!J26</f>
        <v/>
      </c>
      <c r="H98" s="603" t="n">
        <v>108794500</v>
      </c>
      <c r="I98" s="520" t="n">
        <v>4200143070</v>
      </c>
      <c r="J98" s="1518">
        <f>+H98</f>
        <v/>
      </c>
      <c r="K98" s="603">
        <f>+BMS!DQ26</f>
        <v/>
      </c>
      <c r="L98" s="1515">
        <f>+BMS!DR26</f>
        <v/>
      </c>
      <c r="M98" s="523">
        <f>N98/J98*100</f>
        <v/>
      </c>
      <c r="N98" s="524">
        <f>L98-J98</f>
        <v/>
      </c>
      <c r="O98" s="545" t="n"/>
      <c r="P98" s="1479" t="inlineStr">
        <is>
          <t>Job Completed</t>
        </is>
      </c>
      <c r="Q98" s="1493" t="n"/>
      <c r="R98" s="889">
        <f>+N98</f>
        <v/>
      </c>
      <c r="S98" s="1480" t="n"/>
      <c r="T98" s="1494" t="n"/>
      <c r="U98" s="1494" t="n"/>
    </row>
    <row r="99" ht="17.25" customFormat="1" customHeight="1" s="528">
      <c r="A99" s="513" t="n">
        <v>2</v>
      </c>
      <c r="B99" s="514" t="n">
        <v>14241948</v>
      </c>
      <c r="C99" s="1515" t="inlineStr">
        <is>
          <t>200642/VHB</t>
        </is>
      </c>
      <c r="D99" s="516" t="n">
        <v>4224082</v>
      </c>
      <c r="E99" s="1516" t="inlineStr">
        <is>
          <t>Assist GNS to install scaffolding at cluster bekapai</t>
        </is>
      </c>
      <c r="F99" s="1517" t="inlineStr">
        <is>
          <t>HCA</t>
        </is>
      </c>
      <c r="G99" s="516" t="inlineStr">
        <is>
          <t>Actual</t>
        </is>
      </c>
      <c r="H99" s="603" t="n">
        <v>15943250</v>
      </c>
      <c r="I99" s="520" t="n">
        <v>4200142713</v>
      </c>
      <c r="J99" s="1518" t="n">
        <v>15943250</v>
      </c>
      <c r="K99" s="603">
        <f>L99/J99*100</f>
        <v/>
      </c>
      <c r="L99" s="1515">
        <f>+BMS!DR27</f>
        <v/>
      </c>
      <c r="M99" s="523">
        <f>N99/L99*100</f>
        <v/>
      </c>
      <c r="N99" s="524">
        <f>J99-L99</f>
        <v/>
      </c>
      <c r="O99" s="545" t="n"/>
      <c r="P99" s="1479" t="inlineStr">
        <is>
          <t>Job Completed</t>
        </is>
      </c>
      <c r="Q99" s="1493" t="n"/>
      <c r="R99" s="889">
        <f>+N99</f>
        <v/>
      </c>
      <c r="S99" s="1480" t="n"/>
      <c r="T99" s="1494" t="n"/>
      <c r="U99" s="1494" t="n"/>
    </row>
    <row r="100" ht="17.25" customFormat="1" customHeight="1" s="528">
      <c r="A100" s="513" t="n">
        <v>3</v>
      </c>
      <c r="B100" s="514" t="n">
        <v>17263119</v>
      </c>
      <c r="C100" s="1515" t="inlineStr">
        <is>
          <t>200344/VH</t>
        </is>
      </c>
      <c r="D100" s="516" t="n">
        <v>4219719</v>
      </c>
      <c r="E100" s="1516" t="inlineStr">
        <is>
          <t>HGD, HK Gathering Line Support, Perform Site Clearing (Cat-2)</t>
        </is>
      </c>
      <c r="F100" s="1517" t="inlineStr">
        <is>
          <t>HCA</t>
        </is>
      </c>
      <c r="G100" s="516" t="inlineStr">
        <is>
          <t>Actual</t>
        </is>
      </c>
      <c r="H100" s="603" t="n">
        <v>128802500</v>
      </c>
      <c r="I100" s="520" t="n">
        <v>4200142598</v>
      </c>
      <c r="J100" s="1518" t="n">
        <v>54959925</v>
      </c>
      <c r="K100" s="603">
        <f>L100/J100*100</f>
        <v/>
      </c>
      <c r="L100" s="1515">
        <f>+BMS!DR28</f>
        <v/>
      </c>
      <c r="M100" s="523">
        <f>N100/J100*100</f>
        <v/>
      </c>
      <c r="N100" s="524">
        <f>J100-L100</f>
        <v/>
      </c>
      <c r="O100" s="545" t="n"/>
      <c r="P100" s="1479" t="inlineStr">
        <is>
          <t>Job Completed</t>
        </is>
      </c>
      <c r="Q100" s="1493" t="n"/>
      <c r="R100" s="889">
        <f>+N100</f>
        <v/>
      </c>
      <c r="S100" s="1480" t="inlineStr">
        <is>
          <t>Info CST sudah ditagihkan full (18.8.2021) Ast Plan</t>
        </is>
      </c>
      <c r="T100" s="1494" t="n"/>
      <c r="U100" s="1494" t="n"/>
    </row>
    <row r="101" ht="27" customFormat="1" customHeight="1" s="528">
      <c r="A101" s="513" t="n">
        <v>4</v>
      </c>
      <c r="B101" s="514" t="n">
        <v>17265551</v>
      </c>
      <c r="C101" s="1515" t="inlineStr">
        <is>
          <t>200445/VH</t>
        </is>
      </c>
      <c r="D101" s="516" t="n">
        <v>4221038</v>
      </c>
      <c r="E101" s="1516" t="inlineStr">
        <is>
          <t>HY Cluster W/Way to Pit Area, Perform Site Trimming d/t Covered High Vegetation (CeRMAT….) (Cat-2)</t>
        </is>
      </c>
      <c r="F101" s="1517" t="inlineStr">
        <is>
          <t>HCA</t>
        </is>
      </c>
      <c r="G101" s="516" t="inlineStr">
        <is>
          <t>Actual</t>
        </is>
      </c>
      <c r="H101" s="603" t="n">
        <v>85425535</v>
      </c>
      <c r="I101" s="520" t="n">
        <v>4200143364</v>
      </c>
      <c r="J101" s="1518">
        <f>+H101</f>
        <v/>
      </c>
      <c r="K101" s="603">
        <f>L101/H101*100</f>
        <v/>
      </c>
      <c r="L101" s="1515">
        <f>+BMS!DR31</f>
        <v/>
      </c>
      <c r="M101" s="523">
        <f>N101/J101*100</f>
        <v/>
      </c>
      <c r="N101" s="524">
        <f>L101-J101</f>
        <v/>
      </c>
      <c r="O101" s="545" t="inlineStr">
        <is>
          <t>PRD</t>
        </is>
      </c>
      <c r="P101" s="1479" t="inlineStr">
        <is>
          <t>Job Completed</t>
        </is>
      </c>
      <c r="Q101" s="1493" t="n"/>
      <c r="R101" s="889">
        <f>+N101</f>
        <v/>
      </c>
      <c r="S101" s="1480" t="n"/>
      <c r="T101" s="1494" t="n"/>
      <c r="U101" s="1494" t="n"/>
    </row>
    <row r="102" ht="17.25" customFormat="1" customHeight="1" s="528">
      <c r="A102" s="513" t="n">
        <v>5</v>
      </c>
      <c r="B102" s="514" t="n">
        <v>14243420</v>
      </c>
      <c r="C102" s="1515" t="inlineStr">
        <is>
          <t>210096/VC</t>
        </is>
      </c>
      <c r="D102" s="516" t="n">
        <v>4225298</v>
      </c>
      <c r="E102" s="1516" t="inlineStr">
        <is>
          <t>CPA, Modify roof structure of CPA Control Room</t>
        </is>
      </c>
      <c r="F102" s="1517" t="inlineStr">
        <is>
          <t>HCA</t>
        </is>
      </c>
      <c r="G102" s="516" t="inlineStr">
        <is>
          <t>Actual</t>
        </is>
      </c>
      <c r="H102" s="603">
        <f>+J102</f>
        <v/>
      </c>
      <c r="I102" s="520" t="n">
        <v>4200143362</v>
      </c>
      <c r="J102" s="1518" t="n">
        <v>12204300</v>
      </c>
      <c r="K102" s="603">
        <f>L102/H102*100</f>
        <v/>
      </c>
      <c r="L102" s="1515">
        <f>+BMS!DR32</f>
        <v/>
      </c>
      <c r="M102" s="523">
        <f>N102/J102*100</f>
        <v/>
      </c>
      <c r="N102" s="524">
        <f>J102-L102</f>
        <v/>
      </c>
      <c r="O102" s="545" t="inlineStr">
        <is>
          <t>PRD</t>
        </is>
      </c>
      <c r="P102" s="1479" t="inlineStr">
        <is>
          <t>Job Completed</t>
        </is>
      </c>
      <c r="Q102" s="1493" t="n"/>
      <c r="R102" s="889">
        <f>+N102</f>
        <v/>
      </c>
      <c r="S102" s="1480" t="n"/>
      <c r="T102" s="1494" t="n"/>
      <c r="U102" s="1494" t="n"/>
    </row>
    <row r="103" ht="17.25" customFormat="1" customHeight="1" s="1043">
      <c r="A103" s="1040" t="n">
        <v>6</v>
      </c>
      <c r="B103" s="1041" t="n">
        <v>14241669</v>
      </c>
      <c r="C103" s="1530" t="inlineStr">
        <is>
          <t>200634/VB</t>
        </is>
      </c>
      <c r="D103" s="690" t="n">
        <v>4223868</v>
      </c>
      <c r="E103" s="1516" t="inlineStr">
        <is>
          <t>HDB, Replace broken sirap roof to metal roof - SMS #1st</t>
        </is>
      </c>
      <c r="F103" s="1531" t="inlineStr">
        <is>
          <t>HCA</t>
        </is>
      </c>
      <c r="G103" s="690" t="inlineStr">
        <is>
          <t>Estimate</t>
        </is>
      </c>
      <c r="H103" s="603" t="n">
        <v>491236707</v>
      </c>
      <c r="I103" s="617" t="inlineStr">
        <is>
          <t>4200143612 / 3700066457</t>
        </is>
      </c>
      <c r="J103" s="1532">
        <f>+H103</f>
        <v/>
      </c>
      <c r="K103" s="603">
        <f>L103/J103*100</f>
        <v/>
      </c>
      <c r="L103" s="1530">
        <f>+BMS!DR33</f>
        <v/>
      </c>
      <c r="M103" s="523">
        <f>N103/J103*100</f>
        <v/>
      </c>
      <c r="N103" s="524">
        <f>L103-J103</f>
        <v/>
      </c>
      <c r="O103" s="545" t="inlineStr">
        <is>
          <t>GNS</t>
        </is>
      </c>
      <c r="P103" s="1479" t="inlineStr">
        <is>
          <t>Job Completed</t>
        </is>
      </c>
      <c r="Q103" s="1493" t="n"/>
      <c r="R103" s="889">
        <f>+N103</f>
        <v/>
      </c>
      <c r="S103" s="1480" t="inlineStr">
        <is>
          <t>Periode Agustus</t>
        </is>
      </c>
      <c r="T103" s="1494" t="n"/>
      <c r="U103" s="1494" t="n"/>
    </row>
    <row r="104" ht="17.25" customFormat="1" customHeight="1" s="185">
      <c r="A104" s="181" t="n">
        <v>7</v>
      </c>
      <c r="B104" s="268" t="n">
        <v>14242250</v>
      </c>
      <c r="C104" s="1499" t="inlineStr">
        <is>
          <t>210002/VHB</t>
        </is>
      </c>
      <c r="D104" s="550" t="n">
        <v>4224348</v>
      </c>
      <c r="E104" s="1500" t="inlineStr">
        <is>
          <t>HDB Pipe Yard. Repair the broken ditch and ditch system _Zone A - SMS #1st</t>
        </is>
      </c>
      <c r="F104" s="1533" t="inlineStr">
        <is>
          <t>HCA</t>
        </is>
      </c>
      <c r="G104" s="550" t="inlineStr">
        <is>
          <t>Estimate</t>
        </is>
      </c>
      <c r="H104" s="376" t="n">
        <v>797738550</v>
      </c>
      <c r="I104" s="552" t="inlineStr">
        <is>
          <t>4200143798 / 3700066181</t>
        </is>
      </c>
      <c r="J104" s="1534">
        <f>+H104</f>
        <v/>
      </c>
      <c r="K104" s="376">
        <f>L104/J104*100</f>
        <v/>
      </c>
      <c r="L104" s="1499">
        <f>+BMS!DR34</f>
        <v/>
      </c>
      <c r="M104" s="139">
        <f>N104/J104*100</f>
        <v/>
      </c>
      <c r="N104" s="140">
        <f>J104-L104</f>
        <v/>
      </c>
      <c r="O104" s="542" t="inlineStr">
        <is>
          <t>LSA</t>
        </is>
      </c>
      <c r="P104" s="1504" t="inlineStr">
        <is>
          <t>Onprogress</t>
        </is>
      </c>
      <c r="Q104" s="1504" t="n"/>
      <c r="R104" s="890">
        <f>+N104</f>
        <v/>
      </c>
      <c r="S104" s="1505" t="inlineStr">
        <is>
          <t>Periode Agustus, partial ke 1</t>
        </is>
      </c>
      <c r="T104" s="1506" t="n"/>
      <c r="U104" s="1506" t="n"/>
    </row>
    <row r="105" ht="17.25" customFormat="1" customHeight="1" s="420">
      <c r="A105" s="173" t="n">
        <v>8</v>
      </c>
      <c r="B105" s="267" t="n">
        <v>14232065</v>
      </c>
      <c r="C105" s="1524" t="inlineStr">
        <is>
          <t>200066/VC</t>
        </is>
      </c>
      <c r="D105" s="174" t="n">
        <v>4216076</v>
      </c>
      <c r="E105" s="1525" t="inlineStr">
        <is>
          <t>CPA Near Camp (Cluster-C) to HOA, Walk Way Repair (Cat-1) -SMS #1st</t>
        </is>
      </c>
      <c r="F105" s="1526" t="inlineStr">
        <is>
          <t>HCA</t>
        </is>
      </c>
      <c r="G105" s="174" t="inlineStr">
        <is>
          <t>Estimate</t>
        </is>
      </c>
      <c r="H105" s="445" t="n"/>
      <c r="I105" s="178" t="n"/>
      <c r="J105" s="1527" t="n"/>
      <c r="K105" s="445" t="n"/>
      <c r="L105" s="1524" t="n"/>
      <c r="M105" s="132" t="n"/>
      <c r="N105" s="133" t="n"/>
      <c r="O105" s="540" t="n"/>
      <c r="P105" s="1445" t="inlineStr">
        <is>
          <t>Waiting info</t>
        </is>
      </c>
      <c r="Q105" s="1528" t="n"/>
      <c r="R105" s="887">
        <f>+N105</f>
        <v/>
      </c>
      <c r="S105" s="1446" t="n"/>
      <c r="T105" s="1529" t="n"/>
      <c r="U105" s="1529" t="n"/>
    </row>
    <row r="106" ht="17.25" customFormat="1" customHeight="1" s="420">
      <c r="A106" s="173" t="n">
        <v>9</v>
      </c>
      <c r="B106" s="267" t="n">
        <v>14222505</v>
      </c>
      <c r="C106" s="1524" t="inlineStr">
        <is>
          <t>190462/VH</t>
        </is>
      </c>
      <c r="D106" s="174" t="n">
        <v>4207186</v>
      </c>
      <c r="E106" s="1525" t="inlineStr">
        <is>
          <t>HDL-IV, Repair broken support of fence (CeRMAT 565869) (Cat-2)</t>
        </is>
      </c>
      <c r="F106" s="1526" t="inlineStr">
        <is>
          <t>HCA</t>
        </is>
      </c>
      <c r="G106" s="174" t="inlineStr">
        <is>
          <t>Estimate</t>
        </is>
      </c>
      <c r="H106" s="445" t="n">
        <v>109380720</v>
      </c>
      <c r="I106" s="178" t="inlineStr">
        <is>
          <t>4200144359 / Awaiting INFO</t>
        </is>
      </c>
      <c r="J106" s="1527">
        <f>+H106</f>
        <v/>
      </c>
      <c r="K106" s="445" t="n"/>
      <c r="L106" s="1524" t="n"/>
      <c r="M106" s="132" t="n"/>
      <c r="N106" s="133" t="n"/>
      <c r="O106" s="540" t="n"/>
      <c r="P106" s="1445" t="inlineStr">
        <is>
          <t>Waiting info</t>
        </is>
      </c>
      <c r="Q106" s="1528" t="n"/>
      <c r="R106" s="887">
        <f>+N106</f>
        <v/>
      </c>
      <c r="S106" s="1446" t="inlineStr">
        <is>
          <t>CRO Baru dibuat setelah ada progress</t>
        </is>
      </c>
      <c r="T106" s="1529" t="n"/>
      <c r="U106" s="1529" t="n"/>
    </row>
    <row r="107" ht="17.25" customFormat="1" customHeight="1" s="528">
      <c r="A107" s="513" t="n">
        <v>10</v>
      </c>
      <c r="B107" s="514" t="n">
        <v>17247321</v>
      </c>
      <c r="C107" s="1515" t="inlineStr">
        <is>
          <t>190428/VH</t>
        </is>
      </c>
      <c r="D107" s="516" t="n">
        <v>7246456</v>
      </c>
      <c r="E107" s="1516" t="inlineStr">
        <is>
          <t>HDL-IV, Repair broken fence (CeRMAT 561742) (Cat-2)</t>
        </is>
      </c>
      <c r="F107" s="1517" t="inlineStr">
        <is>
          <t>HCA</t>
        </is>
      </c>
      <c r="G107" s="516" t="inlineStr">
        <is>
          <t>Estimate</t>
        </is>
      </c>
      <c r="H107" s="603" t="n">
        <v>80176656</v>
      </c>
      <c r="I107" s="520" t="inlineStr">
        <is>
          <t>4200144313 / 3700066075</t>
        </is>
      </c>
      <c r="J107" s="1518">
        <f>+H107</f>
        <v/>
      </c>
      <c r="K107" s="603">
        <f>L107/J107*100</f>
        <v/>
      </c>
      <c r="L107" s="1515">
        <f>+BMS!DR37</f>
        <v/>
      </c>
      <c r="M107" s="523">
        <f>N107/J107*100</f>
        <v/>
      </c>
      <c r="N107" s="524">
        <f>L107-J107</f>
        <v/>
      </c>
      <c r="O107" s="545" t="n"/>
      <c r="P107" s="1479" t="inlineStr">
        <is>
          <t>Job Completed</t>
        </is>
      </c>
      <c r="Q107" s="1493" t="n"/>
      <c r="R107" s="889">
        <f>+N107</f>
        <v/>
      </c>
      <c r="S107" s="1480" t="inlineStr">
        <is>
          <t>Periode Juli</t>
        </is>
      </c>
      <c r="T107" s="1494" t="n"/>
      <c r="U107" s="1494" t="n"/>
    </row>
    <row r="108" ht="26.25" customFormat="1" customHeight="1" s="528">
      <c r="A108" s="513" t="n">
        <v>11</v>
      </c>
      <c r="B108" s="514" t="n">
        <v>19029700</v>
      </c>
      <c r="C108" s="1515" t="inlineStr">
        <is>
          <t>210124/H</t>
        </is>
      </c>
      <c r="D108" s="516" t="n">
        <v>4225466</v>
      </c>
      <c r="E108" s="1516" t="inlineStr">
        <is>
          <t>HLA-HLB ROW area, Performing cutting/clearing trees from pipeline on the pipe rack</t>
        </is>
      </c>
      <c r="F108" s="1517" t="inlineStr">
        <is>
          <t>HCA</t>
        </is>
      </c>
      <c r="G108" s="516" t="inlineStr">
        <is>
          <t>Actual</t>
        </is>
      </c>
      <c r="H108" s="603" t="n">
        <v>7378050</v>
      </c>
      <c r="I108" s="520" t="n">
        <v>4200143365</v>
      </c>
      <c r="J108" s="1518">
        <f>+H108</f>
        <v/>
      </c>
      <c r="K108" s="603">
        <f>L108/H108*100</f>
        <v/>
      </c>
      <c r="L108" s="1515">
        <f>+BMS!DR38</f>
        <v/>
      </c>
      <c r="M108" s="523">
        <f>N108/J108*100</f>
        <v/>
      </c>
      <c r="N108" s="524">
        <f>J108-L108</f>
        <v/>
      </c>
      <c r="O108" s="693" t="n"/>
      <c r="P108" s="1479" t="inlineStr">
        <is>
          <t>Job Completed</t>
        </is>
      </c>
      <c r="Q108" s="1493" t="n"/>
      <c r="R108" s="889">
        <f>+N108</f>
        <v/>
      </c>
      <c r="S108" s="1480" t="n"/>
      <c r="T108" s="1494" t="n"/>
      <c r="U108" s="1494" t="n"/>
    </row>
    <row r="109" ht="24" customFormat="1" customHeight="1" s="528">
      <c r="A109" s="513" t="n">
        <v>12</v>
      </c>
      <c r="B109" s="514" t="inlineStr">
        <is>
          <t>Sub</t>
        </is>
      </c>
      <c r="C109" s="1515" t="inlineStr">
        <is>
          <t>210185/VHB</t>
        </is>
      </c>
      <c r="D109" s="516" t="n">
        <v>4225907</v>
      </c>
      <c r="E109" s="1516" t="inlineStr">
        <is>
          <t>HDB, Foundation Guyed Wire</t>
        </is>
      </c>
      <c r="F109" s="1517" t="inlineStr">
        <is>
          <t>HCA</t>
        </is>
      </c>
      <c r="G109" s="516" t="inlineStr">
        <is>
          <t>Estimate</t>
        </is>
      </c>
      <c r="H109" s="603" t="n">
        <v>177095415</v>
      </c>
      <c r="I109" s="520" t="n">
        <v>4200143609</v>
      </c>
      <c r="J109" s="1518">
        <f>+H109</f>
        <v/>
      </c>
      <c r="K109" s="522">
        <f>L109/J109*100</f>
        <v/>
      </c>
      <c r="L109" s="1515">
        <f>+BMS!DR39</f>
        <v/>
      </c>
      <c r="M109" s="523">
        <f>N109/J109*100</f>
        <v/>
      </c>
      <c r="N109" s="524">
        <f>L109-J109</f>
        <v/>
      </c>
      <c r="O109" s="693" t="n"/>
      <c r="P109" s="1479" t="inlineStr">
        <is>
          <t>Job Completed</t>
        </is>
      </c>
      <c r="Q109" s="1493" t="n"/>
      <c r="R109" s="889">
        <f>+N109</f>
        <v/>
      </c>
      <c r="S109" s="1480" t="n"/>
      <c r="T109" s="1494" t="n"/>
      <c r="U109" s="1494" t="n"/>
    </row>
    <row r="110" ht="16.5" customFormat="1" customHeight="1" s="528">
      <c r="A110" s="513" t="n">
        <v>13</v>
      </c>
      <c r="B110" s="514" t="n">
        <v>14244229</v>
      </c>
      <c r="C110" s="1515" t="inlineStr">
        <is>
          <t>210193/VH</t>
        </is>
      </c>
      <c r="D110" s="516" t="n">
        <v>4225965</v>
      </c>
      <c r="E110" s="1516" t="inlineStr">
        <is>
          <t>HGC, Perform Site Trimming</t>
        </is>
      </c>
      <c r="F110" s="1517" t="inlineStr">
        <is>
          <t>HCA</t>
        </is>
      </c>
      <c r="G110" s="516" t="inlineStr">
        <is>
          <t>Actual</t>
        </is>
      </c>
      <c r="H110" s="603" t="n">
        <v>96601875</v>
      </c>
      <c r="I110" s="520" t="n">
        <v>4200143871</v>
      </c>
      <c r="J110" s="1518">
        <f>+H110</f>
        <v/>
      </c>
      <c r="K110" s="603">
        <f>L110/H110*100</f>
        <v/>
      </c>
      <c r="L110" s="1515">
        <f>+BMS!DR40</f>
        <v/>
      </c>
      <c r="M110" s="523">
        <f>N110/J110*100</f>
        <v/>
      </c>
      <c r="N110" s="524">
        <f>L110-J110</f>
        <v/>
      </c>
      <c r="O110" s="693" t="inlineStr">
        <is>
          <t>PRD</t>
        </is>
      </c>
      <c r="P110" s="1479" t="inlineStr">
        <is>
          <t>Job Completed</t>
        </is>
      </c>
      <c r="Q110" s="1493" t="n"/>
      <c r="R110" s="889">
        <f>+N110</f>
        <v/>
      </c>
      <c r="S110" s="1480" t="n"/>
      <c r="T110" s="1494" t="n"/>
      <c r="U110" s="1494" t="n"/>
    </row>
    <row r="111" ht="26.25" customFormat="1" customHeight="1" s="185">
      <c r="A111" s="181" t="n">
        <v>14</v>
      </c>
      <c r="B111" s="268" t="n">
        <v>14242250</v>
      </c>
      <c r="C111" s="1499" t="inlineStr">
        <is>
          <t>210002/VHB</t>
        </is>
      </c>
      <c r="D111" s="550" t="inlineStr">
        <is>
          <t>4224348 - 2nd</t>
        </is>
      </c>
      <c r="E111" s="1500" t="inlineStr">
        <is>
          <t>HDB Pipe Yard. Repair the broken ditch and ditch system _Zone B - SMS #2nd</t>
        </is>
      </c>
      <c r="F111" s="1533" t="inlineStr">
        <is>
          <t>HCA</t>
        </is>
      </c>
      <c r="G111" s="550" t="inlineStr">
        <is>
          <t>Estimate</t>
        </is>
      </c>
      <c r="H111" s="376" t="n">
        <v>471145614</v>
      </c>
      <c r="I111" s="552" t="inlineStr">
        <is>
          <t>4200144414 / 3700066742</t>
        </is>
      </c>
      <c r="J111" s="1534">
        <f>+H111</f>
        <v/>
      </c>
      <c r="K111" s="376">
        <f>L111/J111*100</f>
        <v/>
      </c>
      <c r="L111" s="1499">
        <f>+BMS!DR41</f>
        <v/>
      </c>
      <c r="M111" s="139">
        <f>N111/J111*100</f>
        <v/>
      </c>
      <c r="N111" s="140">
        <f>L111-J111</f>
        <v/>
      </c>
      <c r="O111" s="596" t="inlineStr">
        <is>
          <t>LSA</t>
        </is>
      </c>
      <c r="P111" s="1504" t="inlineStr">
        <is>
          <t>Onprogress</t>
        </is>
      </c>
      <c r="Q111" s="1504" t="n"/>
      <c r="R111" s="890">
        <f>+N111</f>
        <v/>
      </c>
      <c r="S111" s="1505" t="n"/>
      <c r="T111" s="1506" t="n"/>
      <c r="U111" s="1506" t="n"/>
    </row>
    <row r="112" ht="26.25" customFormat="1" customHeight="1" s="185">
      <c r="A112" s="181" t="n">
        <v>15</v>
      </c>
      <c r="B112" s="268" t="n">
        <v>14242250</v>
      </c>
      <c r="C112" s="1499" t="inlineStr">
        <is>
          <t>210002/VHB</t>
        </is>
      </c>
      <c r="D112" s="550" t="inlineStr">
        <is>
          <t>4224348 - 3rd</t>
        </is>
      </c>
      <c r="E112" s="1500" t="inlineStr">
        <is>
          <t>HDB Pipe Yard. Repair the broken ditch and ditch system _Zone C - SMS #3rd</t>
        </is>
      </c>
      <c r="F112" s="1533" t="inlineStr">
        <is>
          <t>HCA</t>
        </is>
      </c>
      <c r="G112" s="550" t="inlineStr">
        <is>
          <t>Estimate</t>
        </is>
      </c>
      <c r="H112" s="376" t="n">
        <v>583810861</v>
      </c>
      <c r="I112" s="552" t="inlineStr">
        <is>
          <t>4200144415 / 3700066749</t>
        </is>
      </c>
      <c r="J112" s="1534">
        <f>+H112</f>
        <v/>
      </c>
      <c r="K112" s="376">
        <f>L112/J112*100</f>
        <v/>
      </c>
      <c r="L112" s="1499">
        <f>+BMS!DR42</f>
        <v/>
      </c>
      <c r="M112" s="139">
        <f>N112/J112*100</f>
        <v/>
      </c>
      <c r="N112" s="140">
        <f>L112-J112</f>
        <v/>
      </c>
      <c r="O112" s="596" t="inlineStr">
        <is>
          <t>LSA</t>
        </is>
      </c>
      <c r="P112" s="1504" t="inlineStr">
        <is>
          <t>Onprogress</t>
        </is>
      </c>
      <c r="Q112" s="1504" t="n"/>
      <c r="R112" s="890">
        <f>+N112</f>
        <v/>
      </c>
      <c r="S112" s="1505" t="n"/>
      <c r="T112" s="1506" t="n"/>
      <c r="U112" s="1506" t="n"/>
    </row>
    <row r="113" ht="26.25" customFormat="1" customHeight="1" s="257">
      <c r="A113" s="738" t="n">
        <v>16</v>
      </c>
      <c r="B113" s="739" t="inlineStr">
        <is>
          <t>sub</t>
        </is>
      </c>
      <c r="C113" s="1462" t="inlineStr">
        <is>
          <t>180017/VHB</t>
        </is>
      </c>
      <c r="D113" s="741" t="inlineStr">
        <is>
          <t>4225982 - 4th</t>
        </is>
      </c>
      <c r="E113" s="1463" t="inlineStr">
        <is>
          <t>Sub 180017/thVHB Fasad Improvement of cluster - SMS #4th</t>
        </is>
      </c>
      <c r="F113" s="1535" t="inlineStr">
        <is>
          <t>HCA</t>
        </is>
      </c>
      <c r="G113" s="741" t="inlineStr">
        <is>
          <t>Estimate</t>
        </is>
      </c>
      <c r="H113" s="749" t="n">
        <v>158637548</v>
      </c>
      <c r="I113" s="745" t="n"/>
      <c r="J113" s="1536">
        <f>+H113</f>
        <v/>
      </c>
      <c r="K113" s="749" t="n"/>
      <c r="L113" s="1462" t="n"/>
      <c r="M113" s="253" t="n"/>
      <c r="N113" s="254">
        <f>L113-J113</f>
        <v/>
      </c>
      <c r="O113" s="747" t="inlineStr">
        <is>
          <t>GNS</t>
        </is>
      </c>
      <c r="P113" s="1454" t="inlineStr">
        <is>
          <t>canceled</t>
        </is>
      </c>
      <c r="Q113" s="1455" t="n"/>
      <c r="R113" s="888">
        <f>+N113</f>
        <v/>
      </c>
      <c r="S113" s="1456" t="n"/>
      <c r="T113" s="1457" t="n"/>
      <c r="U113" s="1457" t="n"/>
    </row>
    <row r="114" ht="26.25" customFormat="1" customHeight="1" s="528">
      <c r="A114" s="513" t="n">
        <v>17</v>
      </c>
      <c r="B114" s="514" t="inlineStr">
        <is>
          <t>sub</t>
        </is>
      </c>
      <c r="C114" s="1515" t="inlineStr">
        <is>
          <t>210192/VH</t>
        </is>
      </c>
      <c r="D114" s="516" t="n">
        <v>4225948</v>
      </c>
      <c r="E114" s="1516" t="inlineStr">
        <is>
          <t>HGB-HGC, Site Trimming Pipeline area for access repair pipe support (Related 180606H)</t>
        </is>
      </c>
      <c r="F114" s="1517" t="inlineStr">
        <is>
          <t>HCA</t>
        </is>
      </c>
      <c r="G114" s="516" t="inlineStr">
        <is>
          <t>Estimate</t>
        </is>
      </c>
      <c r="H114" s="603" t="n">
        <v>15318775</v>
      </c>
      <c r="I114" s="520" t="n">
        <v>4200143670</v>
      </c>
      <c r="J114" s="1518">
        <f>+H114</f>
        <v/>
      </c>
      <c r="K114" s="603">
        <f>L114/H114*100</f>
        <v/>
      </c>
      <c r="L114" s="1515">
        <f>+BMS!DR44</f>
        <v/>
      </c>
      <c r="M114" s="523">
        <f>N114/J114*100</f>
        <v/>
      </c>
      <c r="N114" s="524">
        <f>J114-L114</f>
        <v/>
      </c>
      <c r="O114" s="693" t="inlineStr">
        <is>
          <t>PRD</t>
        </is>
      </c>
      <c r="P114" s="1479" t="inlineStr">
        <is>
          <t>Job Completed</t>
        </is>
      </c>
      <c r="Q114" s="1493" t="n"/>
      <c r="R114" s="889">
        <f>+N114</f>
        <v/>
      </c>
      <c r="S114" s="1480" t="n"/>
      <c r="T114" s="1494" t="n"/>
      <c r="U114" s="1494" t="n"/>
    </row>
    <row r="115" ht="26.25" customFormat="1" customHeight="1" s="528">
      <c r="A115" s="513" t="n">
        <v>18</v>
      </c>
      <c r="B115" s="514" t="n">
        <v>14244116</v>
      </c>
      <c r="C115" s="1515" t="inlineStr">
        <is>
          <t>210184/VHB</t>
        </is>
      </c>
      <c r="D115" s="516" t="n">
        <v>4225834</v>
      </c>
      <c r="E115" s="1516" t="inlineStr">
        <is>
          <t>HDB, Cleaning sediment at Hoper Barge LSM -10</t>
        </is>
      </c>
      <c r="F115" s="1517" t="inlineStr">
        <is>
          <t>HCA</t>
        </is>
      </c>
      <c r="G115" s="516" t="inlineStr">
        <is>
          <t>Estimate</t>
        </is>
      </c>
      <c r="H115" s="603" t="n">
        <v>307976950</v>
      </c>
      <c r="I115" s="928" t="n">
        <v>4200143689</v>
      </c>
      <c r="J115" s="1518">
        <f>+H115</f>
        <v/>
      </c>
      <c r="K115" s="522">
        <f>L115/J115*100</f>
        <v/>
      </c>
      <c r="L115" s="1515">
        <f>+BMS!DR45</f>
        <v/>
      </c>
      <c r="M115" s="523">
        <f>N115/J115*100</f>
        <v/>
      </c>
      <c r="N115" s="524">
        <f>L115-J115</f>
        <v/>
      </c>
      <c r="O115" s="693" t="n"/>
      <c r="P115" s="1479" t="inlineStr">
        <is>
          <t>Job Completed</t>
        </is>
      </c>
      <c r="Q115" s="1493" t="n"/>
      <c r="R115" s="889">
        <f>+N115</f>
        <v/>
      </c>
      <c r="S115" s="1480" t="n"/>
      <c r="T115" s="1494" t="n"/>
      <c r="U115" s="1494" t="n"/>
    </row>
    <row r="116" ht="26.25" customFormat="1" customHeight="1" s="528">
      <c r="A116" s="513" t="n">
        <v>19</v>
      </c>
      <c r="B116" s="514" t="n">
        <v>14221833</v>
      </c>
      <c r="C116" s="1515" t="inlineStr">
        <is>
          <t>190333/VH</t>
        </is>
      </c>
      <c r="D116" s="516" t="inlineStr">
        <is>
          <t>4205608 - 2nd</t>
        </is>
      </c>
      <c r="E116" s="1516" t="inlineStr">
        <is>
          <t>Handil IV - Repair Control Box and Bundwall - SMS #2nd</t>
        </is>
      </c>
      <c r="F116" s="1517" t="inlineStr">
        <is>
          <t>HCA</t>
        </is>
      </c>
      <c r="G116" s="516" t="inlineStr">
        <is>
          <t>Actual</t>
        </is>
      </c>
      <c r="H116" s="603" t="n">
        <v>23195622</v>
      </c>
      <c r="I116" s="520" t="n">
        <v>4200143363</v>
      </c>
      <c r="J116" s="1518">
        <f>+H116</f>
        <v/>
      </c>
      <c r="K116" s="603">
        <f>L116/H116*100</f>
        <v/>
      </c>
      <c r="L116" s="1515">
        <f>+BMS!DR46</f>
        <v/>
      </c>
      <c r="M116" s="523">
        <f>N116/J116*100</f>
        <v/>
      </c>
      <c r="N116" s="524">
        <f>J116-L116</f>
        <v/>
      </c>
      <c r="O116" s="693" t="inlineStr">
        <is>
          <t>PRD</t>
        </is>
      </c>
      <c r="P116" s="1479" t="inlineStr">
        <is>
          <t>Job Completed</t>
        </is>
      </c>
      <c r="Q116" s="1493" t="n"/>
      <c r="R116" s="889">
        <f>+N116</f>
        <v/>
      </c>
      <c r="S116" s="1480" t="n"/>
      <c r="T116" s="1494" t="n"/>
      <c r="U116" s="1494" t="n"/>
    </row>
    <row r="117" ht="19.5" customFormat="1" customHeight="1" s="528">
      <c r="A117" s="513" t="n">
        <v>20</v>
      </c>
      <c r="B117" s="514" t="n"/>
      <c r="C117" s="1515" t="inlineStr">
        <is>
          <t>210219/VH</t>
        </is>
      </c>
      <c r="D117" s="516" t="n">
        <v>7272067</v>
      </c>
      <c r="E117" s="1516" t="inlineStr">
        <is>
          <t>HQ Pit Line, Perform Site Trimming</t>
        </is>
      </c>
      <c r="F117" s="1517" t="inlineStr">
        <is>
          <t>HCA</t>
        </is>
      </c>
      <c r="G117" s="516" t="inlineStr">
        <is>
          <t>Actual</t>
        </is>
      </c>
      <c r="H117" s="603" t="n">
        <v>6440125</v>
      </c>
      <c r="I117" s="520" t="n">
        <v>4200143701</v>
      </c>
      <c r="J117" s="1518">
        <f>+H117</f>
        <v/>
      </c>
      <c r="K117" s="603">
        <f>L117/H117*100</f>
        <v/>
      </c>
      <c r="L117" s="1515">
        <f>+BMS!DR47</f>
        <v/>
      </c>
      <c r="M117" s="523">
        <f>N117/J117*100</f>
        <v/>
      </c>
      <c r="N117" s="524">
        <f>J117-L117</f>
        <v/>
      </c>
      <c r="O117" s="693" t="inlineStr">
        <is>
          <t>PRD</t>
        </is>
      </c>
      <c r="P117" s="1479" t="inlineStr">
        <is>
          <t>Job Completed</t>
        </is>
      </c>
      <c r="Q117" s="1493" t="n"/>
      <c r="R117" s="889">
        <f>+N117</f>
        <v/>
      </c>
      <c r="S117" s="1480" t="n"/>
      <c r="T117" s="1494" t="n"/>
      <c r="U117" s="1494" t="n"/>
    </row>
    <row r="118" ht="19.5" customFormat="1" customHeight="1" s="528">
      <c r="A118" s="513" t="n">
        <v>21</v>
      </c>
      <c r="B118" s="514" t="n">
        <v>17273576</v>
      </c>
      <c r="C118" s="1515" t="inlineStr">
        <is>
          <t>210200/VC</t>
        </is>
      </c>
      <c r="D118" s="516" t="n">
        <v>7271811</v>
      </c>
      <c r="E118" s="1516" t="inlineStr">
        <is>
          <t>Repair top roof/deck at ceiling of CPA control room</t>
        </is>
      </c>
      <c r="F118" s="1517" t="inlineStr">
        <is>
          <t>HCA</t>
        </is>
      </c>
      <c r="G118" s="516" t="inlineStr">
        <is>
          <t>Actual</t>
        </is>
      </c>
      <c r="H118" s="603" t="n">
        <v>7784000</v>
      </c>
      <c r="I118" s="520" t="n">
        <v>4200143880</v>
      </c>
      <c r="J118" s="1518">
        <f>+H118</f>
        <v/>
      </c>
      <c r="K118" s="603">
        <f>L118/H118*100</f>
        <v/>
      </c>
      <c r="L118" s="1515">
        <f>+BMS!DR48</f>
        <v/>
      </c>
      <c r="M118" s="523">
        <f>N118/J118*100</f>
        <v/>
      </c>
      <c r="N118" s="524">
        <f>L118-J118</f>
        <v/>
      </c>
      <c r="O118" s="545" t="inlineStr">
        <is>
          <t>PRD</t>
        </is>
      </c>
      <c r="P118" s="1479" t="inlineStr">
        <is>
          <t>Job Completed</t>
        </is>
      </c>
      <c r="Q118" s="1493" t="n"/>
      <c r="R118" s="889">
        <f>+N118</f>
        <v/>
      </c>
      <c r="S118" s="1480" t="n"/>
      <c r="T118" s="1494" t="n"/>
      <c r="U118" s="1494" t="n"/>
    </row>
    <row r="119" ht="24" customFormat="1" customHeight="1" s="528">
      <c r="A119" s="513" t="n">
        <v>22</v>
      </c>
      <c r="B119" s="514" t="n">
        <v>17274211</v>
      </c>
      <c r="C119" s="1515" t="inlineStr">
        <is>
          <t>210236/VH</t>
        </is>
      </c>
      <c r="D119" s="516" t="n">
        <v>4226400</v>
      </c>
      <c r="E119" s="1516" t="inlineStr">
        <is>
          <t>HFA - HTC, Perform site clearing/trimming on high vegetation for inspection access</t>
        </is>
      </c>
      <c r="F119" s="1517" t="inlineStr">
        <is>
          <t>HCA</t>
        </is>
      </c>
      <c r="G119" s="516" t="inlineStr">
        <is>
          <t>Actual</t>
        </is>
      </c>
      <c r="H119" s="603" t="n">
        <v>71279100</v>
      </c>
      <c r="I119" s="928" t="inlineStr">
        <is>
          <t>4200144346 / 3700066076</t>
        </is>
      </c>
      <c r="J119" s="1518">
        <f>+H119</f>
        <v/>
      </c>
      <c r="K119" s="522">
        <f>L119/J119*100</f>
        <v/>
      </c>
      <c r="L119" s="1515">
        <f>+BMS!DR49</f>
        <v/>
      </c>
      <c r="M119" s="523">
        <f>N119/J119*100</f>
        <v/>
      </c>
      <c r="N119" s="524">
        <f>L119-J119</f>
        <v/>
      </c>
      <c r="O119" s="693" t="inlineStr">
        <is>
          <t>INS</t>
        </is>
      </c>
      <c r="P119" s="1479" t="inlineStr">
        <is>
          <t>Job Completed</t>
        </is>
      </c>
      <c r="Q119" s="1493" t="n"/>
      <c r="R119" s="889">
        <f>+N119</f>
        <v/>
      </c>
      <c r="S119" s="1480" t="inlineStr">
        <is>
          <t>Periode Juli</t>
        </is>
      </c>
      <c r="T119" s="1494" t="n"/>
      <c r="U119" s="1494" t="n"/>
    </row>
    <row r="120" ht="24" customFormat="1" customHeight="1" s="528">
      <c r="A120" s="513" t="n">
        <v>23</v>
      </c>
      <c r="B120" s="516" t="inlineStr">
        <is>
          <t>sub</t>
        </is>
      </c>
      <c r="C120" s="514" t="inlineStr">
        <is>
          <t>210226/VHB</t>
        </is>
      </c>
      <c r="D120" s="516" t="n">
        <v>7272212</v>
      </c>
      <c r="E120" s="1516" t="inlineStr">
        <is>
          <t>HDB, Pouring concrete around FW line related to job item 200389/HB</t>
        </is>
      </c>
      <c r="F120" s="1517" t="inlineStr">
        <is>
          <t>HCA</t>
        </is>
      </c>
      <c r="G120" s="516" t="inlineStr">
        <is>
          <t>Actual</t>
        </is>
      </c>
      <c r="H120" s="603" t="n">
        <v>5719900</v>
      </c>
      <c r="I120" s="520" t="n">
        <v>4200143881</v>
      </c>
      <c r="J120" s="1518">
        <f>+H120</f>
        <v/>
      </c>
      <c r="K120" s="603">
        <f>L120/H120*100</f>
        <v/>
      </c>
      <c r="L120" s="1515">
        <f>+BMS!DR50</f>
        <v/>
      </c>
      <c r="M120" s="523">
        <f>N120/J120*100</f>
        <v/>
      </c>
      <c r="N120" s="524">
        <f>L120-J120</f>
        <v/>
      </c>
      <c r="O120" s="693" t="inlineStr">
        <is>
          <t>SE</t>
        </is>
      </c>
      <c r="P120" s="1479" t="inlineStr">
        <is>
          <t>Job Completed</t>
        </is>
      </c>
      <c r="Q120" s="1493" t="n"/>
      <c r="R120" s="889">
        <f>+N120</f>
        <v/>
      </c>
      <c r="S120" s="1480" t="n"/>
      <c r="T120" s="1494" t="n"/>
      <c r="U120" s="1494" t="n"/>
    </row>
    <row r="121" ht="24" customFormat="1" customHeight="1" s="528">
      <c r="A121" s="513" t="n">
        <v>24</v>
      </c>
      <c r="B121" s="1028" t="n">
        <v>14245006</v>
      </c>
      <c r="C121" s="516" t="inlineStr">
        <is>
          <t>210247/VHB</t>
        </is>
      </c>
      <c r="D121" s="516" t="n">
        <v>4226526</v>
      </c>
      <c r="E121" s="1516" t="inlineStr">
        <is>
          <t>HN - HW, Perform site trimming d/t high vegetation to identify pipe line condition</t>
        </is>
      </c>
      <c r="F121" s="1517" t="inlineStr">
        <is>
          <t>HCA</t>
        </is>
      </c>
      <c r="G121" s="516" t="inlineStr">
        <is>
          <t>Actual</t>
        </is>
      </c>
      <c r="H121" s="603" t="n">
        <v>96601875</v>
      </c>
      <c r="I121" s="928" t="inlineStr">
        <is>
          <t>4200144068 / 3700066455</t>
        </is>
      </c>
      <c r="J121" s="1518" t="n">
        <v>42029850</v>
      </c>
      <c r="K121" s="603">
        <f>L121/J121*100</f>
        <v/>
      </c>
      <c r="L121" s="1515">
        <f>+BMS!DR51</f>
        <v/>
      </c>
      <c r="M121" s="523">
        <f>N121/J121*100</f>
        <v/>
      </c>
      <c r="N121" s="524">
        <f>L121-J121</f>
        <v/>
      </c>
      <c r="O121" s="545" t="inlineStr">
        <is>
          <t>PRD</t>
        </is>
      </c>
      <c r="P121" s="1479" t="inlineStr">
        <is>
          <t>Job Completed</t>
        </is>
      </c>
      <c r="Q121" s="1493" t="n"/>
      <c r="R121" s="889">
        <f>+N121</f>
        <v/>
      </c>
      <c r="S121" s="1480" t="inlineStr">
        <is>
          <t>Periode Juli</t>
        </is>
      </c>
      <c r="T121" s="1494" t="n"/>
      <c r="U121" s="1494" t="n"/>
    </row>
    <row r="122" ht="24" customFormat="1" customHeight="1" s="528">
      <c r="A122" s="513" t="n">
        <v>25</v>
      </c>
      <c r="B122" s="1028" t="n">
        <v>14229067</v>
      </c>
      <c r="C122" s="516" t="inlineStr">
        <is>
          <t>190827/VH</t>
        </is>
      </c>
      <c r="D122" s="516" t="n">
        <v>4213148</v>
      </c>
      <c r="E122" s="1516" t="inlineStr">
        <is>
          <t>HN - HW, Remove Fallign die tress d/t push to pipe  line support getting broken</t>
        </is>
      </c>
      <c r="F122" s="1517" t="inlineStr">
        <is>
          <t>HCA</t>
        </is>
      </c>
      <c r="G122" s="516" t="inlineStr">
        <is>
          <t>Actual</t>
        </is>
      </c>
      <c r="H122" s="603" t="n">
        <v>17757300</v>
      </c>
      <c r="I122" s="520" t="inlineStr">
        <is>
          <t>4200144070 / 3700066109</t>
        </is>
      </c>
      <c r="J122" s="1518" t="n">
        <v>7865600</v>
      </c>
      <c r="K122" s="603">
        <f>L122/J122*100</f>
        <v/>
      </c>
      <c r="L122" s="1515">
        <f>+BMS!DR52</f>
        <v/>
      </c>
      <c r="M122" s="523">
        <f>N122/J122*100</f>
        <v/>
      </c>
      <c r="N122" s="524">
        <f>L122-J122</f>
        <v/>
      </c>
      <c r="O122" s="693" t="inlineStr">
        <is>
          <t>INS</t>
        </is>
      </c>
      <c r="P122" s="1479" t="inlineStr">
        <is>
          <t>Job Completed</t>
        </is>
      </c>
      <c r="Q122" s="1493" t="n"/>
      <c r="R122" s="889">
        <f>+N122</f>
        <v/>
      </c>
      <c r="S122" s="1480" t="inlineStr">
        <is>
          <t>Periode Juli</t>
        </is>
      </c>
      <c r="T122" s="1494" t="n"/>
      <c r="U122" s="1494" t="n"/>
    </row>
    <row r="123" ht="24" customFormat="1" customHeight="1" s="257">
      <c r="A123" s="738" t="n">
        <v>26</v>
      </c>
      <c r="B123" s="775" t="n">
        <v>14245186</v>
      </c>
      <c r="C123" s="741" t="inlineStr">
        <is>
          <t>210251/VC</t>
        </is>
      </c>
      <c r="D123" s="741" t="n">
        <v>4226646</v>
      </c>
      <c r="E123" s="1463" t="inlineStr">
        <is>
          <t>Miscelllaneous work at CPA</t>
        </is>
      </c>
      <c r="F123" s="1535" t="inlineStr">
        <is>
          <t>HCA</t>
        </is>
      </c>
      <c r="G123" s="741" t="inlineStr">
        <is>
          <t>Estimate</t>
        </is>
      </c>
      <c r="H123" s="776" t="n">
        <v>158637548</v>
      </c>
      <c r="I123" s="745" t="inlineStr">
        <is>
          <t>4200143608 / 3700066183</t>
        </is>
      </c>
      <c r="J123" s="1536">
        <f>+H123</f>
        <v/>
      </c>
      <c r="K123" s="749">
        <f>L123/J123*100</f>
        <v/>
      </c>
      <c r="L123" s="1462">
        <f>+BMS!DR53</f>
        <v/>
      </c>
      <c r="M123" s="253">
        <f>N123/J123*100</f>
        <v/>
      </c>
      <c r="N123" s="254">
        <f>L123-J123</f>
        <v/>
      </c>
      <c r="O123" s="747" t="inlineStr">
        <is>
          <t>GNS</t>
        </is>
      </c>
      <c r="P123" s="1454" t="inlineStr">
        <is>
          <t>Hold</t>
        </is>
      </c>
      <c r="Q123" s="1455" t="n"/>
      <c r="R123" s="888">
        <f>+N123</f>
        <v/>
      </c>
      <c r="S123" s="1456" t="inlineStr">
        <is>
          <t>Periode Agustus, partial ke 1</t>
        </is>
      </c>
      <c r="T123" s="1457" t="n"/>
      <c r="U123" s="1457" t="n"/>
    </row>
    <row r="124" ht="24" customFormat="1" customHeight="1" s="528">
      <c r="A124" s="513" t="n">
        <v>27</v>
      </c>
      <c r="B124" s="1028" t="n">
        <v>14245420</v>
      </c>
      <c r="C124" s="516" t="inlineStr">
        <is>
          <t>210262/VH</t>
        </is>
      </c>
      <c r="D124" s="516" t="n">
        <v>4226822</v>
      </c>
      <c r="E124" s="1516" t="inlineStr">
        <is>
          <t>HW - HL, Perform site trimming d/t high vegetation to identify pipeline</t>
        </is>
      </c>
      <c r="F124" s="1517" t="inlineStr">
        <is>
          <t>HCA</t>
        </is>
      </c>
      <c r="G124" s="516" t="inlineStr">
        <is>
          <t>Actual</t>
        </is>
      </c>
      <c r="H124" s="1029" t="n">
        <v>45080875</v>
      </c>
      <c r="I124" s="520" t="inlineStr">
        <is>
          <t>4200144195 / 3700066077</t>
        </is>
      </c>
      <c r="J124" s="1518">
        <f>+H124</f>
        <v/>
      </c>
      <c r="K124" s="603">
        <f>L124/J124*100</f>
        <v/>
      </c>
      <c r="L124" s="1515">
        <f>+BMS!DR54</f>
        <v/>
      </c>
      <c r="M124" s="523">
        <f>N124/J124*100</f>
        <v/>
      </c>
      <c r="N124" s="524">
        <f>L124-J124</f>
        <v/>
      </c>
      <c r="O124" s="693" t="inlineStr">
        <is>
          <t>PRD</t>
        </is>
      </c>
      <c r="P124" s="1479" t="inlineStr">
        <is>
          <t>Job Completed</t>
        </is>
      </c>
      <c r="Q124" s="1493" t="n"/>
      <c r="R124" s="889">
        <f>+N124</f>
        <v/>
      </c>
      <c r="S124" s="1480" t="inlineStr">
        <is>
          <t>Periode Juli</t>
        </is>
      </c>
      <c r="T124" s="1494" t="n"/>
      <c r="U124" s="1494" t="n"/>
    </row>
    <row r="125" ht="24" customFormat="1" customHeight="1" s="185">
      <c r="A125" s="181" t="n">
        <v>28</v>
      </c>
      <c r="B125" s="715" t="n">
        <v>14242250</v>
      </c>
      <c r="C125" s="550" t="inlineStr">
        <is>
          <t>210002/VHB</t>
        </is>
      </c>
      <c r="D125" s="550" t="inlineStr">
        <is>
          <t>4224348 - 4th</t>
        </is>
      </c>
      <c r="E125" s="1500" t="inlineStr">
        <is>
          <t>HDB Pipe Yard. Repair the broken ditch and ditch system _ZoneD - SMS #4th</t>
        </is>
      </c>
      <c r="F125" s="1533" t="inlineStr">
        <is>
          <t>HCA</t>
        </is>
      </c>
      <c r="G125" s="550" t="inlineStr">
        <is>
          <t>Estimate</t>
        </is>
      </c>
      <c r="H125" s="748" t="n">
        <v>446412641.4</v>
      </c>
      <c r="I125" s="552" t="inlineStr">
        <is>
          <t>4200144517 / 3700066782</t>
        </is>
      </c>
      <c r="J125" s="1534">
        <f>+H125</f>
        <v/>
      </c>
      <c r="K125" s="376">
        <f>L125/J125*100</f>
        <v/>
      </c>
      <c r="L125" s="1499">
        <f>+BMS!DR55</f>
        <v/>
      </c>
      <c r="M125" s="139">
        <f>N125/J125*100</f>
        <v/>
      </c>
      <c r="N125" s="140">
        <f>L125-J125</f>
        <v/>
      </c>
      <c r="O125" s="596" t="inlineStr">
        <is>
          <t>LSA</t>
        </is>
      </c>
      <c r="P125" s="1503" t="inlineStr">
        <is>
          <t>Onprogress</t>
        </is>
      </c>
      <c r="Q125" s="1504" t="n"/>
      <c r="R125" s="890">
        <f>+N125</f>
        <v/>
      </c>
      <c r="S125" s="1505" t="n"/>
      <c r="T125" s="1506" t="n"/>
      <c r="U125" s="1506" t="n"/>
    </row>
    <row r="126" ht="24" customFormat="1" customHeight="1" s="185">
      <c r="A126" s="181" t="n">
        <v>29</v>
      </c>
      <c r="B126" s="715" t="n">
        <v>14242250</v>
      </c>
      <c r="C126" s="550" t="inlineStr">
        <is>
          <t>210002/VHB</t>
        </is>
      </c>
      <c r="D126" s="550" t="inlineStr">
        <is>
          <t>4224348 - 5th</t>
        </is>
      </c>
      <c r="E126" s="1500" t="inlineStr">
        <is>
          <t>HDB Pipe Yard. Repair the broken ditch and ditch system _ZoneE - SMS #5th</t>
        </is>
      </c>
      <c r="F126" s="1533" t="inlineStr">
        <is>
          <t>HCA</t>
        </is>
      </c>
      <c r="G126" s="550" t="inlineStr">
        <is>
          <t>Estimate</t>
        </is>
      </c>
      <c r="H126" s="748" t="n">
        <v>514705462.9</v>
      </c>
      <c r="I126" s="552" t="inlineStr">
        <is>
          <t>4200144519 / 3700066801</t>
        </is>
      </c>
      <c r="J126" s="1534">
        <f>+H126</f>
        <v/>
      </c>
      <c r="K126" s="376">
        <f>L126/J126*100</f>
        <v/>
      </c>
      <c r="L126" s="1499">
        <f>+BMS!DR56</f>
        <v/>
      </c>
      <c r="M126" s="139">
        <f>N126/J126*100</f>
        <v/>
      </c>
      <c r="N126" s="140">
        <f>L126-J126</f>
        <v/>
      </c>
      <c r="O126" s="596" t="inlineStr">
        <is>
          <t>LSA</t>
        </is>
      </c>
      <c r="P126" s="1503" t="inlineStr">
        <is>
          <t>Onprogress</t>
        </is>
      </c>
      <c r="Q126" s="1504" t="n"/>
      <c r="R126" s="890">
        <f>+N126</f>
        <v/>
      </c>
      <c r="S126" s="1505" t="n"/>
      <c r="T126" s="1506" t="n"/>
      <c r="U126" s="1506" t="n"/>
    </row>
    <row r="127" ht="24" customFormat="1" customHeight="1" s="257">
      <c r="A127" s="738" t="n">
        <v>30</v>
      </c>
      <c r="B127" s="775" t="n">
        <v>14242250</v>
      </c>
      <c r="C127" s="741" t="inlineStr">
        <is>
          <t>210002/VHB</t>
        </is>
      </c>
      <c r="D127" s="741" t="inlineStr">
        <is>
          <t>4224348 - 6th</t>
        </is>
      </c>
      <c r="E127" s="1463" t="inlineStr">
        <is>
          <t>HDB Pipe Yard. Repair the broken ditch and ditch system _ZoneF - SMS #6th</t>
        </is>
      </c>
      <c r="F127" s="1535" t="inlineStr">
        <is>
          <t>HCA</t>
        </is>
      </c>
      <c r="G127" s="741" t="inlineStr">
        <is>
          <t>Estimate</t>
        </is>
      </c>
      <c r="H127" s="776" t="n">
        <v>227687175.56</v>
      </c>
      <c r="I127" s="745" t="inlineStr">
        <is>
          <t>4200144549 / 3700066095</t>
        </is>
      </c>
      <c r="J127" s="1536">
        <f>+H127</f>
        <v/>
      </c>
      <c r="K127" s="749">
        <f>L127/J127*100</f>
        <v/>
      </c>
      <c r="L127" s="1462">
        <f>+BMS!DR57</f>
        <v/>
      </c>
      <c r="M127" s="253">
        <f>N127/J127*100</f>
        <v/>
      </c>
      <c r="N127" s="254">
        <f>L127-J127</f>
        <v/>
      </c>
      <c r="O127" s="747" t="inlineStr">
        <is>
          <t>LSA</t>
        </is>
      </c>
      <c r="P127" s="1454" t="inlineStr">
        <is>
          <t>Hold</t>
        </is>
      </c>
      <c r="Q127" s="1455" t="n"/>
      <c r="R127" s="888">
        <f>+N127</f>
        <v/>
      </c>
      <c r="S127" s="1456" t="inlineStr">
        <is>
          <t>Partial 1 juli &amp; Partial 2 agustus</t>
        </is>
      </c>
      <c r="T127" s="1457" t="n"/>
      <c r="U127" s="1457" t="n"/>
    </row>
    <row r="128" ht="24" customFormat="1" customHeight="1" s="185">
      <c r="A128" s="181" t="n">
        <v>31</v>
      </c>
      <c r="B128" s="268" t="n">
        <v>14242250</v>
      </c>
      <c r="C128" s="550" t="inlineStr">
        <is>
          <t>210002/VHB</t>
        </is>
      </c>
      <c r="D128" s="550" t="inlineStr">
        <is>
          <t>4224348 - 7th</t>
        </is>
      </c>
      <c r="E128" s="1500" t="inlineStr">
        <is>
          <t>HDB Pipe Yard. Repair the broken ditch and ditch system _ZoneG- SMS #7th</t>
        </is>
      </c>
      <c r="F128" s="1533" t="inlineStr">
        <is>
          <t>HCA</t>
        </is>
      </c>
      <c r="G128" s="550" t="inlineStr">
        <is>
          <t>Estimate</t>
        </is>
      </c>
      <c r="H128" s="748" t="n">
        <v>468019577.56</v>
      </c>
      <c r="I128" s="552" t="inlineStr">
        <is>
          <t>4200144553 / 3700066805</t>
        </is>
      </c>
      <c r="J128" s="1534">
        <f>+H128</f>
        <v/>
      </c>
      <c r="K128" s="376">
        <f>L128/J128*100</f>
        <v/>
      </c>
      <c r="L128" s="1499">
        <f>+BMS!DR58</f>
        <v/>
      </c>
      <c r="M128" s="139">
        <f>N128/J128*100</f>
        <v/>
      </c>
      <c r="N128" s="140">
        <f>L128-J128</f>
        <v/>
      </c>
      <c r="O128" s="596" t="inlineStr">
        <is>
          <t>LSA</t>
        </is>
      </c>
      <c r="P128" s="1503" t="inlineStr">
        <is>
          <t>Onprogress</t>
        </is>
      </c>
      <c r="Q128" s="1504" t="n"/>
      <c r="R128" s="890">
        <f>+N128</f>
        <v/>
      </c>
      <c r="S128" s="1505" t="n"/>
      <c r="T128" s="1506" t="n"/>
      <c r="U128" s="1506" t="n"/>
    </row>
    <row r="129" ht="24" customFormat="1" customHeight="1" s="257">
      <c r="A129" s="738" t="n">
        <v>32</v>
      </c>
      <c r="B129" s="775" t="n">
        <v>14241669</v>
      </c>
      <c r="C129" s="741" t="inlineStr">
        <is>
          <t>200634/VB</t>
        </is>
      </c>
      <c r="D129" s="741" t="inlineStr">
        <is>
          <t>4223868 - 2nd</t>
        </is>
      </c>
      <c r="E129" s="1463" t="inlineStr">
        <is>
          <t>HDB, Replace broken sirap roof to metal roof - SMS #2nd</t>
        </is>
      </c>
      <c r="F129" s="1535" t="inlineStr">
        <is>
          <t>HCA</t>
        </is>
      </c>
      <c r="G129" s="741" t="inlineStr">
        <is>
          <t>Estimate</t>
        </is>
      </c>
      <c r="H129" s="776" t="n">
        <v>787009623</v>
      </c>
      <c r="I129" s="745" t="inlineStr">
        <is>
          <t>4200143998 /3700066185</t>
        </is>
      </c>
      <c r="J129" s="1536">
        <f>+H129</f>
        <v/>
      </c>
      <c r="K129" s="749">
        <f>L129/J129*100</f>
        <v/>
      </c>
      <c r="L129" s="1462">
        <f>+BMS!DR59</f>
        <v/>
      </c>
      <c r="M129" s="253">
        <f>N129/J129*100</f>
        <v/>
      </c>
      <c r="N129" s="254">
        <f>L129-J129</f>
        <v/>
      </c>
      <c r="O129" s="747" t="inlineStr">
        <is>
          <t>GNS</t>
        </is>
      </c>
      <c r="P129" s="1454" t="inlineStr">
        <is>
          <t>Hold</t>
        </is>
      </c>
      <c r="Q129" s="1455" t="n"/>
      <c r="R129" s="888">
        <f>+N129</f>
        <v/>
      </c>
      <c r="S129" s="1456" t="inlineStr">
        <is>
          <t>Periode Agustus, partial ke 1</t>
        </is>
      </c>
      <c r="T129" s="1457" t="n"/>
      <c r="U129" s="1457" t="n"/>
    </row>
    <row r="130" ht="24" customFormat="1" customHeight="1" s="528">
      <c r="A130" s="513" t="n">
        <v>33</v>
      </c>
      <c r="B130" s="1028" t="n">
        <v>17229122</v>
      </c>
      <c r="C130" s="516" t="inlineStr">
        <is>
          <t>180341/VH</t>
        </is>
      </c>
      <c r="D130" s="516" t="n">
        <v>4193363</v>
      </c>
      <c r="E130" s="1516" t="inlineStr">
        <is>
          <t>HFA to Burn pit, Perform site clearing on high vegetation for inspection access</t>
        </is>
      </c>
      <c r="F130" s="1517" t="inlineStr">
        <is>
          <t>HCA</t>
        </is>
      </c>
      <c r="G130" s="516" t="inlineStr">
        <is>
          <t>Actual</t>
        </is>
      </c>
      <c r="H130" s="1029" t="n">
        <v>45080875</v>
      </c>
      <c r="I130" s="520" t="inlineStr">
        <is>
          <t>4200144305 / 3700066096</t>
        </is>
      </c>
      <c r="J130" s="1518">
        <f>+H130</f>
        <v/>
      </c>
      <c r="K130" s="603">
        <f>L130/J130*100</f>
        <v/>
      </c>
      <c r="L130" s="1515">
        <f>+BMS!DR60</f>
        <v/>
      </c>
      <c r="M130" s="523">
        <f>N130/J130*100</f>
        <v/>
      </c>
      <c r="N130" s="524">
        <f>L130-J130</f>
        <v/>
      </c>
      <c r="O130" s="693" t="inlineStr">
        <is>
          <t>INS</t>
        </is>
      </c>
      <c r="P130" s="1479" t="inlineStr">
        <is>
          <t>Job Completed</t>
        </is>
      </c>
      <c r="Q130" s="1493" t="n"/>
      <c r="R130" s="889">
        <f>+N130</f>
        <v/>
      </c>
      <c r="S130" s="1480" t="inlineStr">
        <is>
          <t>Periode Juli</t>
        </is>
      </c>
      <c r="T130" s="1494" t="n"/>
      <c r="U130" s="1494" t="n"/>
    </row>
    <row r="131" ht="24" customFormat="1" customHeight="1" s="528">
      <c r="A131" s="513" t="n">
        <v>34</v>
      </c>
      <c r="B131" s="514" t="n">
        <v>17274907</v>
      </c>
      <c r="C131" s="516" t="inlineStr">
        <is>
          <t>210269/VHB</t>
        </is>
      </c>
      <c r="D131" s="516" t="n">
        <v>4226931</v>
      </c>
      <c r="E131" s="1516" t="inlineStr">
        <is>
          <t>Assist scafolding at Social Room</t>
        </is>
      </c>
      <c r="F131" s="1517" t="inlineStr">
        <is>
          <t>HCA</t>
        </is>
      </c>
      <c r="G131" s="516" t="inlineStr">
        <is>
          <t>Actual</t>
        </is>
      </c>
      <c r="H131" s="1029" t="n">
        <v>10460825</v>
      </c>
      <c r="I131" s="520" t="inlineStr">
        <is>
          <t>4200144261 / 3700066104</t>
        </is>
      </c>
      <c r="J131" s="1518">
        <f>+H131</f>
        <v/>
      </c>
      <c r="K131" s="603">
        <f>L131/J131*100</f>
        <v/>
      </c>
      <c r="L131" s="1515">
        <f>+BMS!DR61</f>
        <v/>
      </c>
      <c r="M131" s="523">
        <f>N131/J131*100</f>
        <v/>
      </c>
      <c r="N131" s="524">
        <f>L131-J131</f>
        <v/>
      </c>
      <c r="O131" s="693" t="inlineStr">
        <is>
          <t>GNS</t>
        </is>
      </c>
      <c r="P131" s="1479" t="inlineStr">
        <is>
          <t>Job Completed</t>
        </is>
      </c>
      <c r="Q131" s="1493" t="n"/>
      <c r="R131" s="889">
        <f>+N131</f>
        <v/>
      </c>
      <c r="S131" s="1480" t="inlineStr">
        <is>
          <t>Periode Juli</t>
        </is>
      </c>
      <c r="T131" s="1494" t="n"/>
      <c r="U131" s="1494" t="n"/>
    </row>
    <row r="132" ht="24" customFormat="1" customHeight="1" s="463">
      <c r="A132" s="464" t="n">
        <v>35</v>
      </c>
      <c r="B132" s="750" t="n"/>
      <c r="C132" s="467" t="inlineStr">
        <is>
          <t>210186/VHB</t>
        </is>
      </c>
      <c r="D132" s="467" t="n">
        <v>4225908</v>
      </c>
      <c r="E132" s="1521" t="inlineStr">
        <is>
          <t>Install LPS and additional new Foundation</t>
        </is>
      </c>
      <c r="F132" s="1522" t="inlineStr">
        <is>
          <t>HCA</t>
        </is>
      </c>
      <c r="G132" s="467" t="inlineStr">
        <is>
          <t>Actual</t>
        </is>
      </c>
      <c r="H132" s="766" t="n">
        <v>227460565</v>
      </c>
      <c r="I132" s="471" t="inlineStr">
        <is>
          <t>Awaiting NEW CRO</t>
        </is>
      </c>
      <c r="J132" s="1523">
        <f>+H132</f>
        <v/>
      </c>
      <c r="K132" s="535">
        <f>L132/J132*100</f>
        <v/>
      </c>
      <c r="L132" s="1488">
        <f>+BMS!DR62</f>
        <v/>
      </c>
      <c r="M132" s="458" t="n"/>
      <c r="N132" s="459">
        <f>J132-L132</f>
        <v/>
      </c>
      <c r="O132" s="576" t="inlineStr">
        <is>
          <t>GNS</t>
        </is>
      </c>
      <c r="P132" s="1489" t="inlineStr">
        <is>
          <t>Job Completed</t>
        </is>
      </c>
      <c r="Q132" s="1490" t="n"/>
      <c r="R132" s="568">
        <f>+N132</f>
        <v/>
      </c>
      <c r="S132" s="1491" t="n"/>
      <c r="T132" s="1492" t="n"/>
      <c r="U132" s="1492" t="n"/>
    </row>
    <row r="133" ht="24" customFormat="1" customHeight="1" s="528">
      <c r="A133" s="513" t="n">
        <v>36</v>
      </c>
      <c r="B133" s="1028" t="n">
        <v>17273760</v>
      </c>
      <c r="C133" s="516" t="inlineStr">
        <is>
          <t>210218/VH</t>
        </is>
      </c>
      <c r="D133" s="516" t="n">
        <v>7272018</v>
      </c>
      <c r="E133" s="1516" t="inlineStr">
        <is>
          <t>HA, Perform site trimming on walkway to pit area</t>
        </is>
      </c>
      <c r="F133" s="1517" t="inlineStr">
        <is>
          <t>HCA</t>
        </is>
      </c>
      <c r="G133" s="516" t="inlineStr">
        <is>
          <t>Actual</t>
        </is>
      </c>
      <c r="H133" s="1029" t="n">
        <v>64401250</v>
      </c>
      <c r="I133" s="520" t="inlineStr">
        <is>
          <t>4200144347 / 3700066108</t>
        </is>
      </c>
      <c r="J133" s="1518">
        <f>+H133</f>
        <v/>
      </c>
      <c r="K133" s="603">
        <f>L133/J133*100</f>
        <v/>
      </c>
      <c r="L133" s="1515">
        <f>+BMS!DR63</f>
        <v/>
      </c>
      <c r="M133" s="523">
        <f>N133/J133*100</f>
        <v/>
      </c>
      <c r="N133" s="524">
        <f>L133-J133</f>
        <v/>
      </c>
      <c r="O133" s="693" t="n"/>
      <c r="P133" s="1479" t="inlineStr">
        <is>
          <t>Job Completed</t>
        </is>
      </c>
      <c r="Q133" s="1493" t="n"/>
      <c r="R133" s="889">
        <f>+N133</f>
        <v/>
      </c>
      <c r="S133" s="1480" t="inlineStr">
        <is>
          <t>Periode Juli</t>
        </is>
      </c>
      <c r="T133" s="1494" t="n"/>
      <c r="U133" s="1494" t="n"/>
    </row>
    <row r="134" ht="24" customFormat="1" customHeight="1" s="528">
      <c r="A134" s="513" t="n">
        <v>37</v>
      </c>
      <c r="B134" s="1028" t="n">
        <v>17274045</v>
      </c>
      <c r="C134" s="516" t="inlineStr">
        <is>
          <t>210231/VC</t>
        </is>
      </c>
      <c r="D134" s="516" t="n">
        <v>4226290</v>
      </c>
      <c r="E134" s="1516" t="inlineStr">
        <is>
          <t>Repair Bundwall of HCA transient Pit</t>
        </is>
      </c>
      <c r="F134" s="1517" t="inlineStr">
        <is>
          <t>HCA</t>
        </is>
      </c>
      <c r="G134" s="516" t="inlineStr">
        <is>
          <t>Actual</t>
        </is>
      </c>
      <c r="H134" s="1029" t="n">
        <v>85414950</v>
      </c>
      <c r="I134" s="520" t="n">
        <v>3700066211</v>
      </c>
      <c r="J134" s="1518">
        <f>+H134</f>
        <v/>
      </c>
      <c r="K134" s="603">
        <f>L134/J134*100</f>
        <v/>
      </c>
      <c r="L134" s="1515">
        <f>+BMS!DR64</f>
        <v/>
      </c>
      <c r="M134" s="523">
        <f>N134/J134*100</f>
        <v/>
      </c>
      <c r="N134" s="524">
        <f>L134-J134</f>
        <v/>
      </c>
      <c r="O134" s="693" t="n"/>
      <c r="P134" s="1479" t="inlineStr">
        <is>
          <t>Job Completed</t>
        </is>
      </c>
      <c r="Q134" s="1493" t="n"/>
      <c r="R134" s="889">
        <f>+N134</f>
        <v/>
      </c>
      <c r="S134" s="1480" t="inlineStr">
        <is>
          <t>Periode Agustus</t>
        </is>
      </c>
      <c r="T134" s="1494" t="n"/>
      <c r="U134" s="1494" t="n"/>
    </row>
    <row r="135" ht="24" customFormat="1" customHeight="1" s="528">
      <c r="A135" s="513" t="n">
        <v>38</v>
      </c>
      <c r="B135" s="514" t="n">
        <v>14246143</v>
      </c>
      <c r="C135" s="516" t="inlineStr">
        <is>
          <t>210315/VC</t>
        </is>
      </c>
      <c r="D135" s="516" t="n">
        <v>4227417</v>
      </c>
      <c r="E135" s="1516" t="inlineStr">
        <is>
          <t>Repair Floor above HGL Switchgear (HVAC-2)</t>
        </is>
      </c>
      <c r="F135" s="1517" t="inlineStr">
        <is>
          <t>HCA</t>
        </is>
      </c>
      <c r="G135" s="516" t="inlineStr">
        <is>
          <t>Actual</t>
        </is>
      </c>
      <c r="H135" s="1029" t="n">
        <v>78752175</v>
      </c>
      <c r="I135" s="520" t="inlineStr">
        <is>
          <t>4200144493 /3700066059</t>
        </is>
      </c>
      <c r="J135" s="1518">
        <f>+H135</f>
        <v/>
      </c>
      <c r="K135" s="603">
        <f>L135/J135*100</f>
        <v/>
      </c>
      <c r="L135" s="1515">
        <f>+BMS!DR65</f>
        <v/>
      </c>
      <c r="M135" s="523">
        <f>N135/J135*100</f>
        <v/>
      </c>
      <c r="N135" s="524">
        <f>L135-J135</f>
        <v/>
      </c>
      <c r="O135" s="693" t="n"/>
      <c r="P135" s="1479" t="inlineStr">
        <is>
          <t>Job Completed</t>
        </is>
      </c>
      <c r="Q135" s="1493" t="n"/>
      <c r="R135" s="889">
        <f>+N135</f>
        <v/>
      </c>
      <c r="S135" s="1480" t="inlineStr">
        <is>
          <t>Periode Juli</t>
        </is>
      </c>
      <c r="T135" s="1494" t="n"/>
      <c r="U135" s="1494" t="n"/>
    </row>
    <row r="136" ht="24" customFormat="1" customHeight="1" s="528">
      <c r="A136" s="513" t="n">
        <v>39</v>
      </c>
      <c r="B136" s="1028" t="n"/>
      <c r="C136" s="516" t="inlineStr">
        <is>
          <t>200483/VC</t>
        </is>
      </c>
      <c r="D136" s="516" t="inlineStr">
        <is>
          <t>4221650 - 2nd</t>
        </is>
      </c>
      <c r="E136" s="1516" t="inlineStr">
        <is>
          <t>BSB/AEB Batery Room, Broken Roof &amp; Cilling Repair (Cat-1) - SMS #2nd</t>
        </is>
      </c>
      <c r="F136" s="1517" t="inlineStr">
        <is>
          <t>HCA</t>
        </is>
      </c>
      <c r="G136" s="516" t="inlineStr">
        <is>
          <t>Actual</t>
        </is>
      </c>
      <c r="H136" s="1029" t="n">
        <v>9909923</v>
      </c>
      <c r="I136" s="520" t="inlineStr">
        <is>
          <t>4200144492 / 3700066060</t>
        </is>
      </c>
      <c r="J136" s="1518">
        <f>+H136</f>
        <v/>
      </c>
      <c r="K136" s="603">
        <f>L136/J136*100</f>
        <v/>
      </c>
      <c r="L136" s="1515">
        <f>+BMS!BF66</f>
        <v/>
      </c>
      <c r="M136" s="523">
        <f>N136/J136*100</f>
        <v/>
      </c>
      <c r="N136" s="524">
        <f>L136-J136</f>
        <v/>
      </c>
      <c r="O136" s="693" t="n"/>
      <c r="P136" s="1479" t="inlineStr">
        <is>
          <t>Job Completed</t>
        </is>
      </c>
      <c r="Q136" s="1493" t="n"/>
      <c r="R136" s="889">
        <f>+N136</f>
        <v/>
      </c>
      <c r="S136" s="1480" t="inlineStr">
        <is>
          <t>Periode Juli</t>
        </is>
      </c>
      <c r="T136" s="1494" t="n"/>
      <c r="U136" s="1494" t="n"/>
    </row>
    <row r="137" ht="24" customFormat="1" customHeight="1" s="463">
      <c r="A137" s="464" t="n">
        <v>40</v>
      </c>
      <c r="B137" s="750" t="n">
        <v>14246361</v>
      </c>
      <c r="C137" s="467" t="inlineStr">
        <is>
          <t>210327/VHB</t>
        </is>
      </c>
      <c r="D137" s="467" t="n">
        <v>4227542</v>
      </c>
      <c r="E137" s="1521" t="inlineStr">
        <is>
          <t>Sediment cleaning up of drainage along PHM fence</t>
        </is>
      </c>
      <c r="F137" s="1522" t="inlineStr">
        <is>
          <t>HCA</t>
        </is>
      </c>
      <c r="G137" s="467" t="inlineStr">
        <is>
          <t>Estimate</t>
        </is>
      </c>
      <c r="H137" s="766" t="n">
        <v>85778350</v>
      </c>
      <c r="I137" s="471" t="inlineStr">
        <is>
          <t>4200144750 / 3700066658</t>
        </is>
      </c>
      <c r="J137" s="1523">
        <f>+H137</f>
        <v/>
      </c>
      <c r="K137" s="535">
        <f>L137/J137*100</f>
        <v/>
      </c>
      <c r="L137" s="1488">
        <f>+BMS!DR68</f>
        <v/>
      </c>
      <c r="M137" s="458">
        <f>N137/J137*100</f>
        <v/>
      </c>
      <c r="N137" s="459">
        <f>L137-J137</f>
        <v/>
      </c>
      <c r="O137" s="576" t="inlineStr">
        <is>
          <t>SVP/SWA</t>
        </is>
      </c>
      <c r="P137" s="1489" t="inlineStr">
        <is>
          <t>Job Completed</t>
        </is>
      </c>
      <c r="Q137" s="1490" t="n"/>
      <c r="R137" s="568">
        <f>+N137</f>
        <v/>
      </c>
      <c r="S137" s="1491" t="n"/>
      <c r="T137" s="1492" t="n"/>
      <c r="U137" s="1492" t="n"/>
    </row>
    <row r="138" ht="24" customFormat="1" customHeight="1" s="528">
      <c r="A138" s="513" t="n">
        <v>41</v>
      </c>
      <c r="B138" s="1028" t="n">
        <v>14242680</v>
      </c>
      <c r="C138" s="516" t="inlineStr">
        <is>
          <t>210039/VH</t>
        </is>
      </c>
      <c r="D138" s="516" t="n">
        <v>4224696</v>
      </c>
      <c r="E138" s="1516" t="inlineStr">
        <is>
          <t>Perform site clearing on HS - Line from PSV &amp; Relief to Pit for access inspection'</t>
        </is>
      </c>
      <c r="F138" s="1517" t="inlineStr">
        <is>
          <t>HCA</t>
        </is>
      </c>
      <c r="G138" s="516" t="inlineStr">
        <is>
          <t>Actual</t>
        </is>
      </c>
      <c r="H138" s="1029" t="n">
        <v>59399250</v>
      </c>
      <c r="I138" s="520" t="n">
        <v>3700066212</v>
      </c>
      <c r="J138" s="1518">
        <f>+H138</f>
        <v/>
      </c>
      <c r="K138" s="603">
        <f>L138/J138*100</f>
        <v/>
      </c>
      <c r="L138" s="1515">
        <f>+BMS!DR69</f>
        <v/>
      </c>
      <c r="M138" s="523">
        <f>N138/J138*100</f>
        <v/>
      </c>
      <c r="N138" s="524">
        <f>L138-J138</f>
        <v/>
      </c>
      <c r="O138" s="693" t="inlineStr">
        <is>
          <t>INS</t>
        </is>
      </c>
      <c r="P138" s="1479" t="inlineStr">
        <is>
          <t>Job Completed</t>
        </is>
      </c>
      <c r="Q138" s="1493" t="n"/>
      <c r="R138" s="889">
        <f>+N138</f>
        <v/>
      </c>
      <c r="S138" s="1480" t="inlineStr">
        <is>
          <t>Periode Agustus</t>
        </is>
      </c>
      <c r="T138" s="1494" t="n"/>
      <c r="U138" s="1494" t="n"/>
    </row>
    <row r="139" ht="24" customFormat="1" customHeight="1" s="528">
      <c r="A139" s="513" t="n">
        <v>42</v>
      </c>
      <c r="B139" s="514" t="n">
        <v>14246260</v>
      </c>
      <c r="C139" s="516" t="inlineStr">
        <is>
          <t>210318/VH</t>
        </is>
      </c>
      <c r="D139" s="516" t="n">
        <v>4227476</v>
      </c>
      <c r="E139" s="1516" t="inlineStr">
        <is>
          <t>Perform trimming of trees at HS cluster due to lot of caterpillars</t>
        </is>
      </c>
      <c r="F139" s="1517" t="inlineStr">
        <is>
          <t>HCA</t>
        </is>
      </c>
      <c r="G139" s="516" t="inlineStr">
        <is>
          <t>Actual</t>
        </is>
      </c>
      <c r="H139" s="1029" t="n">
        <v>59399250</v>
      </c>
      <c r="I139" s="520" t="n">
        <v>3700066217</v>
      </c>
      <c r="J139" s="1518">
        <f>+H139</f>
        <v/>
      </c>
      <c r="K139" s="603">
        <f>L139/J139*100</f>
        <v/>
      </c>
      <c r="L139" s="1515">
        <f>+BMS!DR70</f>
        <v/>
      </c>
      <c r="M139" s="523">
        <f>N139/J139*100</f>
        <v/>
      </c>
      <c r="N139" s="524">
        <f>L139-J139</f>
        <v/>
      </c>
      <c r="O139" s="693" t="inlineStr">
        <is>
          <t>INS</t>
        </is>
      </c>
      <c r="P139" s="1479" t="inlineStr">
        <is>
          <t>Job Completed</t>
        </is>
      </c>
      <c r="Q139" s="1493" t="n"/>
      <c r="R139" s="889">
        <f>+N139</f>
        <v/>
      </c>
      <c r="S139" s="1480" t="inlineStr">
        <is>
          <t>Periode Agustus</t>
        </is>
      </c>
      <c r="T139" s="1494" t="n"/>
      <c r="U139" s="1494" t="n"/>
    </row>
    <row r="140" ht="24" customFormat="1" customHeight="1" s="185">
      <c r="A140" s="181" t="n">
        <v>43</v>
      </c>
      <c r="B140" s="715" t="n">
        <v>14246443</v>
      </c>
      <c r="C140" s="550" t="inlineStr">
        <is>
          <t>21330/VC</t>
        </is>
      </c>
      <c r="D140" s="550" t="n">
        <v>4227601</v>
      </c>
      <c r="E140" s="1500" t="inlineStr">
        <is>
          <t>Reinforce building of new Controll Room (ex. Clinic)</t>
        </is>
      </c>
      <c r="F140" s="1533" t="inlineStr">
        <is>
          <t>HCA</t>
        </is>
      </c>
      <c r="G140" s="550" t="inlineStr">
        <is>
          <t>Estimate</t>
        </is>
      </c>
      <c r="H140" s="748" t="n">
        <v>206703878</v>
      </c>
      <c r="I140" s="552" t="inlineStr">
        <is>
          <t>Awaiting NEW CRO</t>
        </is>
      </c>
      <c r="J140" s="1534">
        <f>+H140</f>
        <v/>
      </c>
      <c r="K140" s="376">
        <f>L140/J140*100</f>
        <v/>
      </c>
      <c r="L140" s="1499">
        <f>+BMS!DR71</f>
        <v/>
      </c>
      <c r="M140" s="139">
        <f>N140/J140*100</f>
        <v/>
      </c>
      <c r="N140" s="140">
        <f>L140-J140</f>
        <v/>
      </c>
      <c r="O140" s="596" t="n"/>
      <c r="P140" s="1503" t="inlineStr">
        <is>
          <t>Onprogress</t>
        </is>
      </c>
      <c r="Q140" s="1504" t="n"/>
      <c r="R140" s="890">
        <f>+N140</f>
        <v/>
      </c>
      <c r="S140" s="1505" t="n"/>
      <c r="T140" s="1506" t="n"/>
      <c r="U140" s="1506" t="n"/>
    </row>
    <row r="141" ht="24" customFormat="1" customHeight="1" s="528">
      <c r="A141" s="513" t="n">
        <v>44</v>
      </c>
      <c r="B141" s="1028" t="n">
        <v>17259132</v>
      </c>
      <c r="C141" s="516" t="inlineStr">
        <is>
          <t>200140/VC</t>
        </is>
      </c>
      <c r="D141" s="516" t="n">
        <v>7258712</v>
      </c>
      <c r="E141" s="1516" t="inlineStr">
        <is>
          <t>Perform site trimming on walkway M3 pit from jetty area</t>
        </is>
      </c>
      <c r="F141" s="1517" t="inlineStr">
        <is>
          <t>HCA</t>
        </is>
      </c>
      <c r="G141" s="516" t="inlineStr">
        <is>
          <t>Estimate</t>
        </is>
      </c>
      <c r="H141" s="1029" t="n">
        <v>45080875</v>
      </c>
      <c r="I141" s="520" t="inlineStr">
        <is>
          <t>4200144751 / 3700066187</t>
        </is>
      </c>
      <c r="J141" s="1518">
        <f>+H141</f>
        <v/>
      </c>
      <c r="K141" s="603">
        <f>L141/J141*100</f>
        <v/>
      </c>
      <c r="L141" s="1515">
        <f>+BMS!DR72</f>
        <v/>
      </c>
      <c r="M141" s="523">
        <f>N141/J141*100</f>
        <v/>
      </c>
      <c r="N141" s="524">
        <f>L141-J141</f>
        <v/>
      </c>
      <c r="O141" s="693" t="inlineStr">
        <is>
          <t>HCA/PRD</t>
        </is>
      </c>
      <c r="P141" s="1479" t="inlineStr">
        <is>
          <t>Job Completed</t>
        </is>
      </c>
      <c r="Q141" s="1493" t="n"/>
      <c r="R141" s="889">
        <f>+N141</f>
        <v/>
      </c>
      <c r="S141" s="1480" t="inlineStr">
        <is>
          <t>Periode Agustus</t>
        </is>
      </c>
      <c r="T141" s="1494" t="n"/>
      <c r="U141" s="1494" t="n"/>
    </row>
    <row r="142" ht="24" customFormat="1" customHeight="1" s="463">
      <c r="A142" s="464" t="n">
        <v>45</v>
      </c>
      <c r="B142" s="750" t="n"/>
      <c r="C142" s="467" t="inlineStr">
        <is>
          <t>180017/VH</t>
        </is>
      </c>
      <c r="D142" s="902" t="inlineStr">
        <is>
          <t>4188686 - 2nd - Phase 2</t>
        </is>
      </c>
      <c r="E142" s="1521" t="inlineStr">
        <is>
          <t>HDB, Fasad improvement of cluster Tunu, Senipah, and Tambora (Cat-2)_SMS#2nd - Phase 2</t>
        </is>
      </c>
      <c r="F142" s="1522" t="inlineStr">
        <is>
          <t>HCA</t>
        </is>
      </c>
      <c r="G142" s="467" t="inlineStr">
        <is>
          <t>Estimate</t>
        </is>
      </c>
      <c r="H142" s="766" t="n">
        <v>170171167</v>
      </c>
      <c r="I142" s="471" t="inlineStr">
        <is>
          <t>RFA 3700066816</t>
        </is>
      </c>
      <c r="J142" s="1523">
        <f>+H142</f>
        <v/>
      </c>
      <c r="K142" s="535">
        <f>L142/J142*100</f>
        <v/>
      </c>
      <c r="L142" s="1488">
        <f>+BMS!DR73</f>
        <v/>
      </c>
      <c r="M142" s="458">
        <f>N142/J142*100</f>
        <v/>
      </c>
      <c r="N142" s="459">
        <f>L142-J142</f>
        <v/>
      </c>
      <c r="O142" s="576" t="inlineStr">
        <is>
          <t>SVP/SWA</t>
        </is>
      </c>
      <c r="P142" s="1489" t="inlineStr">
        <is>
          <t>Job Completed</t>
        </is>
      </c>
      <c r="Q142" s="1490" t="n"/>
      <c r="R142" s="568">
        <f>+N142</f>
        <v/>
      </c>
      <c r="S142" s="1491" t="n"/>
      <c r="T142" s="1492" t="n"/>
      <c r="U142" s="1492" t="n"/>
    </row>
    <row r="143" ht="24" customFormat="1" customHeight="1" s="463">
      <c r="A143" s="464" t="n">
        <v>46</v>
      </c>
      <c r="B143" s="750" t="n">
        <v>14247223</v>
      </c>
      <c r="C143" s="467" t="inlineStr">
        <is>
          <t>210362/VH</t>
        </is>
      </c>
      <c r="D143" s="902" t="n">
        <v>4228201</v>
      </c>
      <c r="E143" s="1521" t="inlineStr">
        <is>
          <t>HNA-113/107, Site Trimming for access pipeline installation (WBS Wellconnection)</t>
        </is>
      </c>
      <c r="F143" s="1522" t="inlineStr">
        <is>
          <t>HCA</t>
        </is>
      </c>
      <c r="G143" s="467" t="inlineStr">
        <is>
          <t>Actual</t>
        </is>
      </c>
      <c r="H143" s="766" t="n">
        <v>7878250</v>
      </c>
      <c r="I143" s="471" t="inlineStr">
        <is>
          <t>Awaiting NEW CRO</t>
        </is>
      </c>
      <c r="J143" s="1523">
        <f>+H143</f>
        <v/>
      </c>
      <c r="K143" s="535">
        <f>L143/J143*100</f>
        <v/>
      </c>
      <c r="L143" s="1488">
        <f>+BMS!DR74</f>
        <v/>
      </c>
      <c r="M143" s="458">
        <f>N143/J143*100</f>
        <v/>
      </c>
      <c r="N143" s="459">
        <f>L143-J143</f>
        <v/>
      </c>
      <c r="O143" s="576" t="inlineStr">
        <is>
          <t>HCA/INS</t>
        </is>
      </c>
      <c r="P143" s="1489" t="inlineStr">
        <is>
          <t>Job Completed</t>
        </is>
      </c>
      <c r="Q143" s="1490" t="n"/>
      <c r="R143" s="568">
        <f>+N143</f>
        <v/>
      </c>
      <c r="S143" s="1491" t="n"/>
      <c r="T143" s="1492" t="n"/>
      <c r="U143" s="1492" t="n"/>
    </row>
    <row r="144" ht="24" customFormat="1" customHeight="1" s="420">
      <c r="A144" s="173" t="n">
        <v>47</v>
      </c>
      <c r="B144" s="752" t="n">
        <v>14233359</v>
      </c>
      <c r="C144" s="174" t="inlineStr">
        <is>
          <t>200139/VC</t>
        </is>
      </c>
      <c r="D144" s="934" t="n">
        <v>4217251</v>
      </c>
      <c r="E144" s="1525" t="inlineStr">
        <is>
          <t>Perbaikan Walk-way ke arah CPA-Tower</t>
        </is>
      </c>
      <c r="F144" s="1526" t="inlineStr">
        <is>
          <t>HCA</t>
        </is>
      </c>
      <c r="G144" s="174" t="inlineStr">
        <is>
          <t>Estimate</t>
        </is>
      </c>
      <c r="H144" s="751" t="n">
        <v>145198830</v>
      </c>
      <c r="I144" s="178" t="inlineStr">
        <is>
          <t>Awaiting INFO</t>
        </is>
      </c>
      <c r="J144" s="1527">
        <f>+H144</f>
        <v/>
      </c>
      <c r="K144" s="445" t="n"/>
      <c r="L144" s="1524" t="n"/>
      <c r="M144" s="132">
        <f>N144/J144*100</f>
        <v/>
      </c>
      <c r="N144" s="133">
        <f>L144-J144</f>
        <v/>
      </c>
      <c r="O144" s="540" t="inlineStr">
        <is>
          <t>HCA/INS</t>
        </is>
      </c>
      <c r="P144" s="1445" t="inlineStr">
        <is>
          <t>Waiting info</t>
        </is>
      </c>
      <c r="Q144" s="1528" t="n"/>
      <c r="R144" s="887" t="n"/>
      <c r="S144" s="1446" t="inlineStr">
        <is>
          <t>CRO Baru dibuat setelah ada progress</t>
        </is>
      </c>
      <c r="T144" s="1529" t="n"/>
      <c r="U144" s="1529" t="n"/>
    </row>
    <row r="145" ht="24" customFormat="1" customHeight="1" s="463">
      <c r="A145" s="464" t="n">
        <v>48</v>
      </c>
      <c r="B145" s="750" t="n">
        <v>14300129</v>
      </c>
      <c r="C145" s="467" t="inlineStr">
        <is>
          <t>210378/VHB</t>
        </is>
      </c>
      <c r="D145" s="902" t="n">
        <v>4300260</v>
      </c>
      <c r="E145" s="1521" t="inlineStr">
        <is>
          <t>Cleaning Hopper Barge LSM12</t>
        </is>
      </c>
      <c r="F145" s="1522" t="inlineStr">
        <is>
          <t>HCA</t>
        </is>
      </c>
      <c r="G145" s="467" t="inlineStr">
        <is>
          <t>Estimate</t>
        </is>
      </c>
      <c r="H145" s="766" t="n">
        <v>297830050</v>
      </c>
      <c r="I145" s="471" t="inlineStr">
        <is>
          <t>RFA 3700066817</t>
        </is>
      </c>
      <c r="J145" s="1523">
        <f>+H145</f>
        <v/>
      </c>
      <c r="K145" s="535">
        <f>L145/J145*100</f>
        <v/>
      </c>
      <c r="L145" s="1488">
        <f>+BMS!DR76</f>
        <v/>
      </c>
      <c r="M145" s="458">
        <f>N145/J145*100</f>
        <v/>
      </c>
      <c r="N145" s="459">
        <f>L145-J145</f>
        <v/>
      </c>
      <c r="O145" s="576" t="n"/>
      <c r="P145" s="1489" t="inlineStr">
        <is>
          <t>Job Completed</t>
        </is>
      </c>
      <c r="Q145" s="1490" t="n"/>
      <c r="R145" s="568">
        <f>+N145</f>
        <v/>
      </c>
      <c r="S145" s="1491" t="n"/>
      <c r="T145" s="1492" t="n"/>
      <c r="U145" s="1492" t="n"/>
    </row>
    <row r="146" ht="24" customFormat="1" customHeight="1" s="420">
      <c r="A146" s="173" t="n">
        <v>49</v>
      </c>
      <c r="B146" s="752" t="n">
        <v>14241669</v>
      </c>
      <c r="C146" s="174" t="inlineStr">
        <is>
          <t>200634/VB</t>
        </is>
      </c>
      <c r="D146" s="934" t="inlineStr">
        <is>
          <t>4223868 - 3rd</t>
        </is>
      </c>
      <c r="E146" s="1525" t="inlineStr">
        <is>
          <t>HDB, Replace broken sirap roof to metal roof - SMS #3rd</t>
        </is>
      </c>
      <c r="F146" s="1526" t="inlineStr">
        <is>
          <t>HCA</t>
        </is>
      </c>
      <c r="G146" s="174" t="inlineStr">
        <is>
          <t>Estimate</t>
        </is>
      </c>
      <c r="H146" s="751" t="n">
        <v>712416767</v>
      </c>
      <c r="I146" s="178" t="inlineStr">
        <is>
          <t>Awaiting INFO</t>
        </is>
      </c>
      <c r="J146" s="1527">
        <f>+H146</f>
        <v/>
      </c>
      <c r="K146" s="445" t="n"/>
      <c r="L146" s="1524" t="n"/>
      <c r="M146" s="132">
        <f>N146/J146*100</f>
        <v/>
      </c>
      <c r="N146" s="133">
        <f>L146-J146</f>
        <v/>
      </c>
      <c r="O146" s="540" t="n"/>
      <c r="P146" s="1445" t="inlineStr">
        <is>
          <t>Waiting info</t>
        </is>
      </c>
      <c r="Q146" s="1528" t="n"/>
      <c r="R146" s="887" t="n"/>
      <c r="S146" s="1446" t="inlineStr">
        <is>
          <t>CRO Baru dibuatkan setelah ada progress</t>
        </is>
      </c>
      <c r="T146" s="1529" t="n"/>
      <c r="U146" s="1529" t="n"/>
    </row>
    <row r="147" ht="24" customFormat="1" customHeight="1" s="420">
      <c r="A147" s="173" t="n">
        <v>50</v>
      </c>
      <c r="B147" s="267" t="n"/>
      <c r="C147" s="174" t="inlineStr">
        <is>
          <t>180017/VH</t>
        </is>
      </c>
      <c r="D147" s="934" t="inlineStr">
        <is>
          <t>4188686 - 5rd</t>
        </is>
      </c>
      <c r="E147" s="1525" t="inlineStr">
        <is>
          <t>HDB, Fasad improvement of cluster Tunu, Senipah, and Tambora (Cat-2)_SMS#5th</t>
        </is>
      </c>
      <c r="F147" s="1526" t="inlineStr">
        <is>
          <t>HCA</t>
        </is>
      </c>
      <c r="G147" s="174" t="inlineStr">
        <is>
          <t>Estimate</t>
        </is>
      </c>
      <c r="H147" s="751" t="n">
        <v>370612860</v>
      </c>
      <c r="I147" s="178" t="inlineStr">
        <is>
          <t>Awaiting INFO</t>
        </is>
      </c>
      <c r="J147" s="1527">
        <f>+H147</f>
        <v/>
      </c>
      <c r="K147" s="445" t="n"/>
      <c r="L147" s="1524" t="n"/>
      <c r="M147" s="132">
        <f>N147/J147*100</f>
        <v/>
      </c>
      <c r="N147" s="133">
        <f>L147-J147</f>
        <v/>
      </c>
      <c r="O147" s="540" t="n"/>
      <c r="P147" s="1445" t="inlineStr">
        <is>
          <t>Waiting info</t>
        </is>
      </c>
      <c r="Q147" s="1528" t="n"/>
      <c r="R147" s="887" t="n"/>
      <c r="S147" s="1446" t="inlineStr">
        <is>
          <t>CRO Baru dibuatkan setelah ada progress</t>
        </is>
      </c>
      <c r="T147" s="1529" t="n"/>
      <c r="U147" s="1529" t="n"/>
    </row>
    <row r="148" ht="24" customFormat="1" customHeight="1" s="463">
      <c r="A148" s="464" t="n">
        <v>51</v>
      </c>
      <c r="B148" s="750" t="n"/>
      <c r="C148" s="467" t="inlineStr">
        <is>
          <t>210380/VH</t>
        </is>
      </c>
      <c r="D148" s="902" t="n">
        <v>4300398</v>
      </c>
      <c r="E148" s="1521" t="inlineStr">
        <is>
          <t>HNA-107, Provide sandbags 400ea for RIG YANI</t>
        </is>
      </c>
      <c r="F148" s="1522" t="inlineStr">
        <is>
          <t>HCA</t>
        </is>
      </c>
      <c r="G148" s="467" t="inlineStr">
        <is>
          <t>Actual</t>
        </is>
      </c>
      <c r="H148" s="766" t="n">
        <v>38663000</v>
      </c>
      <c r="I148" s="471" t="inlineStr">
        <is>
          <t>RFA 3700066652</t>
        </is>
      </c>
      <c r="J148" s="1523">
        <f>+H148</f>
        <v/>
      </c>
      <c r="K148" s="535">
        <f>L148/J148*100</f>
        <v/>
      </c>
      <c r="L148" s="1488">
        <f>+BMS!DR79</f>
        <v/>
      </c>
      <c r="M148" s="458">
        <f>N148/J148*100</f>
        <v/>
      </c>
      <c r="N148" s="459">
        <f>L148-J148</f>
        <v/>
      </c>
      <c r="O148" s="576" t="n"/>
      <c r="P148" s="1489" t="inlineStr">
        <is>
          <t>Job Completed</t>
        </is>
      </c>
      <c r="Q148" s="1490" t="n"/>
      <c r="R148" s="568">
        <f>+N148</f>
        <v/>
      </c>
      <c r="S148" s="1491" t="n"/>
      <c r="T148" s="1492" t="n"/>
      <c r="U148" s="1492" t="n"/>
    </row>
    <row r="149" ht="24" customFormat="1" customHeight="1" s="463">
      <c r="A149" s="464" t="n">
        <v>52</v>
      </c>
      <c r="B149" s="750" t="n">
        <v>14300493</v>
      </c>
      <c r="C149" s="467" t="inlineStr">
        <is>
          <t>210397/VH</t>
        </is>
      </c>
      <c r="D149" s="902" t="n">
        <v>4300550</v>
      </c>
      <c r="E149" s="1521" t="inlineStr">
        <is>
          <t>HN Cluster, Perform Site Trimming - SMS #1st</t>
        </is>
      </c>
      <c r="F149" s="1522" t="inlineStr">
        <is>
          <t>HCA</t>
        </is>
      </c>
      <c r="G149" s="467" t="inlineStr">
        <is>
          <t>Actual</t>
        </is>
      </c>
      <c r="H149" s="766" t="n">
        <v>3939125</v>
      </c>
      <c r="I149" s="471" t="inlineStr">
        <is>
          <t>RFA 3700066669</t>
        </is>
      </c>
      <c r="J149" s="1523">
        <f>+H149</f>
        <v/>
      </c>
      <c r="K149" s="535">
        <f>L149/J149*100</f>
        <v/>
      </c>
      <c r="L149" s="1488">
        <f>+BMS!BZ80</f>
        <v/>
      </c>
      <c r="M149" s="458">
        <f>N149/J149*100</f>
        <v/>
      </c>
      <c r="N149" s="459">
        <f>L149-J149</f>
        <v/>
      </c>
      <c r="O149" s="543" t="n"/>
      <c r="P149" s="1489" t="inlineStr">
        <is>
          <t>Job Completed</t>
        </is>
      </c>
      <c r="Q149" s="1490" t="n"/>
      <c r="R149" s="568">
        <f>+N149</f>
        <v/>
      </c>
      <c r="S149" s="1491" t="n"/>
      <c r="T149" s="1492" t="n"/>
      <c r="U149" s="1492" t="n"/>
    </row>
    <row r="150" ht="24" customFormat="1" customHeight="1" s="463">
      <c r="A150" s="464" t="n">
        <v>53</v>
      </c>
      <c r="B150" s="465" t="n">
        <v>14300493</v>
      </c>
      <c r="C150" s="467" t="inlineStr">
        <is>
          <t>210397/VH</t>
        </is>
      </c>
      <c r="D150" s="902" t="inlineStr">
        <is>
          <t>4300550 - 2nd</t>
        </is>
      </c>
      <c r="E150" s="1521" t="inlineStr">
        <is>
          <t>HN Cluster, Perform Cutting trees - SMS #2nd</t>
        </is>
      </c>
      <c r="F150" s="1522" t="inlineStr">
        <is>
          <t>HCA</t>
        </is>
      </c>
      <c r="G150" s="467" t="inlineStr">
        <is>
          <t>Actual</t>
        </is>
      </c>
      <c r="H150" s="766" t="n">
        <v>81461875</v>
      </c>
      <c r="I150" s="471" t="inlineStr">
        <is>
          <t>RFA 3700067608</t>
        </is>
      </c>
      <c r="J150" s="1523">
        <f>+H150</f>
        <v/>
      </c>
      <c r="K150" s="535">
        <f>L150/J150*100</f>
        <v/>
      </c>
      <c r="L150" s="1488">
        <f>+BMS!DR81</f>
        <v/>
      </c>
      <c r="M150" s="458">
        <f>N150/J150*100</f>
        <v/>
      </c>
      <c r="N150" s="459">
        <f>L150-J150</f>
        <v/>
      </c>
      <c r="O150" s="543" t="n"/>
      <c r="P150" s="1489" t="inlineStr">
        <is>
          <t>Job Completed</t>
        </is>
      </c>
      <c r="Q150" s="1490" t="n"/>
      <c r="R150" s="568" t="n"/>
      <c r="S150" s="1491" t="n"/>
      <c r="T150" s="1492" t="n"/>
      <c r="U150" s="1492" t="n"/>
    </row>
    <row r="151" ht="24" customFormat="1" customHeight="1" s="463">
      <c r="A151" s="464" t="n">
        <v>54</v>
      </c>
      <c r="B151" s="465" t="n">
        <v>14300494</v>
      </c>
      <c r="C151" s="467" t="inlineStr">
        <is>
          <t>210398/VH</t>
        </is>
      </c>
      <c r="D151" s="902" t="inlineStr">
        <is>
          <t>210398/VH</t>
        </is>
      </c>
      <c r="E151" s="1521" t="inlineStr">
        <is>
          <t>HEA-334 Site Preparation, Site Trimming Dredging Limit</t>
        </is>
      </c>
      <c r="F151" s="1522" t="inlineStr">
        <is>
          <t>HCA</t>
        </is>
      </c>
      <c r="G151" s="467" t="inlineStr">
        <is>
          <t>Actual</t>
        </is>
      </c>
      <c r="H151" s="766" t="n">
        <v>4945850</v>
      </c>
      <c r="I151" s="471" t="inlineStr">
        <is>
          <t>Awaiting NEW CRO</t>
        </is>
      </c>
      <c r="J151" s="1523">
        <f>+H151</f>
        <v/>
      </c>
      <c r="K151" s="535">
        <f>L151/J151*100</f>
        <v/>
      </c>
      <c r="L151" s="1488">
        <f>+BMS!DR82</f>
        <v/>
      </c>
      <c r="M151" s="458">
        <f>N151/J151*100</f>
        <v/>
      </c>
      <c r="N151" s="459">
        <f>L151-J151</f>
        <v/>
      </c>
      <c r="O151" s="543" t="n"/>
      <c r="P151" s="1489" t="inlineStr">
        <is>
          <t>Job Completed</t>
        </is>
      </c>
      <c r="Q151" s="1490" t="n"/>
      <c r="R151" s="568" t="n"/>
      <c r="S151" s="1491" t="n"/>
      <c r="T151" s="1492" t="n"/>
      <c r="U151" s="1492" t="n"/>
    </row>
    <row r="152" ht="24" customFormat="1" customHeight="1" s="463">
      <c r="A152" s="464" t="n">
        <v>55</v>
      </c>
      <c r="B152" s="465" t="n"/>
      <c r="C152" s="467" t="inlineStr">
        <is>
          <t>210186/VHB</t>
        </is>
      </c>
      <c r="D152" s="902" t="inlineStr">
        <is>
          <t>4225908 - Phase 2</t>
        </is>
      </c>
      <c r="E152" s="1521" t="inlineStr">
        <is>
          <t>HDB, Install LPS (additional Foundation) - HCA Area</t>
        </is>
      </c>
      <c r="F152" s="1522" t="inlineStr">
        <is>
          <t>HCA</t>
        </is>
      </c>
      <c r="G152" s="902" t="inlineStr">
        <is>
          <t>Internal SMS</t>
        </is>
      </c>
      <c r="H152" s="766" t="n">
        <v>101294898</v>
      </c>
      <c r="I152" s="471" t="inlineStr">
        <is>
          <t>Awaiting NEW CRO</t>
        </is>
      </c>
      <c r="J152" s="1523">
        <f>+H152</f>
        <v/>
      </c>
      <c r="K152" s="535">
        <f>L152/J152*100</f>
        <v/>
      </c>
      <c r="L152" s="1488">
        <f>+BMS!DR83</f>
        <v/>
      </c>
      <c r="M152" s="458">
        <f>N152/J152*100</f>
        <v/>
      </c>
      <c r="N152" s="459">
        <f>L152-J152</f>
        <v/>
      </c>
      <c r="O152" s="543" t="n"/>
      <c r="P152" s="1489" t="inlineStr">
        <is>
          <t>Job Completed</t>
        </is>
      </c>
      <c r="Q152" s="1490" t="n"/>
      <c r="R152" s="568" t="n"/>
      <c r="S152" s="1491" t="n"/>
      <c r="T152" s="1492" t="n"/>
      <c r="U152" s="1492" t="n"/>
    </row>
    <row r="153" ht="24" customFormat="1" customHeight="1" s="463">
      <c r="A153" s="464" t="n">
        <v>56</v>
      </c>
      <c r="B153" s="465" t="n">
        <v>14301224</v>
      </c>
      <c r="C153" s="467" t="inlineStr">
        <is>
          <t>210448/VH</t>
        </is>
      </c>
      <c r="D153" s="902" t="n">
        <v>4301260</v>
      </c>
      <c r="E153" s="1521" t="inlineStr">
        <is>
          <t>HNA-113/107 Wellcon, Assist piping prepare access at HN Burn pit for 8" Relief line</t>
        </is>
      </c>
      <c r="F153" s="1522" t="inlineStr">
        <is>
          <t>HCA</t>
        </is>
      </c>
      <c r="G153" s="902" t="inlineStr">
        <is>
          <t>Actual</t>
        </is>
      </c>
      <c r="H153" s="766" t="n">
        <v>16988775</v>
      </c>
      <c r="I153" s="471" t="inlineStr">
        <is>
          <t>RFA 3700068180</t>
        </is>
      </c>
      <c r="J153" s="1523">
        <f>+H153</f>
        <v/>
      </c>
      <c r="K153" s="535">
        <f>L153/J153*100</f>
        <v/>
      </c>
      <c r="L153" s="1488">
        <f>+BMS!DR84</f>
        <v/>
      </c>
      <c r="M153" s="458">
        <f>N153/J153*100</f>
        <v/>
      </c>
      <c r="N153" s="459">
        <f>L153-J153</f>
        <v/>
      </c>
      <c r="O153" s="576" t="n"/>
      <c r="P153" s="1489" t="inlineStr">
        <is>
          <t>Job Completed</t>
        </is>
      </c>
      <c r="Q153" s="1490" t="n"/>
      <c r="R153" s="568" t="n"/>
      <c r="S153" s="1491" t="n"/>
      <c r="T153" s="1492" t="n"/>
      <c r="U153" s="1492" t="n"/>
    </row>
    <row r="154" ht="24" customFormat="1" customHeight="1" s="463">
      <c r="A154" s="464" t="n">
        <v>57</v>
      </c>
      <c r="B154" s="465" t="n">
        <v>14247223</v>
      </c>
      <c r="C154" s="467" t="inlineStr">
        <is>
          <t>210362/VH</t>
        </is>
      </c>
      <c r="D154" s="902" t="inlineStr">
        <is>
          <t>4228201 - 2nd</t>
        </is>
      </c>
      <c r="E154" s="1521" t="inlineStr">
        <is>
          <t>HNA-113/107, Cutting trees for access pipeline installation (WBS Wellconnection) - SMS #2nd</t>
        </is>
      </c>
      <c r="F154" s="1522" t="inlineStr">
        <is>
          <t>HCA</t>
        </is>
      </c>
      <c r="G154" s="902" t="inlineStr">
        <is>
          <t>Actual</t>
        </is>
      </c>
      <c r="H154" s="766" t="n">
        <v>5078825</v>
      </c>
      <c r="I154" s="1209" t="inlineStr">
        <is>
          <t>RFA 3700068120</t>
        </is>
      </c>
      <c r="J154" s="1523">
        <f>+H154</f>
        <v/>
      </c>
      <c r="K154" s="535">
        <f>L154/J154*100</f>
        <v/>
      </c>
      <c r="L154" s="1488">
        <f>+BMS!DR85</f>
        <v/>
      </c>
      <c r="M154" s="458">
        <f>N154/J154*100</f>
        <v/>
      </c>
      <c r="N154" s="459">
        <f>L154-J154</f>
        <v/>
      </c>
      <c r="O154" s="543" t="n"/>
      <c r="P154" s="1489" t="inlineStr">
        <is>
          <t>Job Completed</t>
        </is>
      </c>
      <c r="Q154" s="1490" t="n"/>
      <c r="R154" s="568" t="n"/>
      <c r="S154" s="1491" t="n"/>
      <c r="T154" s="1492" t="n"/>
      <c r="U154" s="1492" t="n"/>
    </row>
    <row r="155" ht="24" customFormat="1" customHeight="1" s="463">
      <c r="A155" s="464" t="n">
        <v>58</v>
      </c>
      <c r="B155" s="465" t="n">
        <v>14300493</v>
      </c>
      <c r="C155" s="467" t="inlineStr">
        <is>
          <t>210397/VH</t>
        </is>
      </c>
      <c r="D155" s="902" t="inlineStr">
        <is>
          <t>4300550 - 3rd</t>
        </is>
      </c>
      <c r="E155" s="1521" t="inlineStr">
        <is>
          <t>HN Cluster, Perform cleaning area after cutting trees - SMS #3rd</t>
        </is>
      </c>
      <c r="F155" s="1522" t="inlineStr">
        <is>
          <t>HCA</t>
        </is>
      </c>
      <c r="G155" s="902" t="inlineStr">
        <is>
          <t>Actual</t>
        </is>
      </c>
      <c r="H155" s="766" t="n">
        <v>5119025</v>
      </c>
      <c r="I155" s="1209" t="inlineStr">
        <is>
          <t>RFA 3700068119</t>
        </is>
      </c>
      <c r="J155" s="1523">
        <f>+H155</f>
        <v/>
      </c>
      <c r="K155" s="535">
        <f>L155/J155*100</f>
        <v/>
      </c>
      <c r="L155" s="1488">
        <f>+BMS!DR86</f>
        <v/>
      </c>
      <c r="M155" s="458">
        <f>N155/J155*100</f>
        <v/>
      </c>
      <c r="N155" s="459">
        <f>L155-J155</f>
        <v/>
      </c>
      <c r="O155" s="543" t="n"/>
      <c r="P155" s="1489" t="inlineStr">
        <is>
          <t>Job Completed</t>
        </is>
      </c>
      <c r="Q155" s="1490" t="n"/>
      <c r="R155" s="568" t="n"/>
      <c r="S155" s="1491" t="n"/>
      <c r="T155" s="1492" t="n"/>
      <c r="U155" s="1492" t="n"/>
    </row>
    <row r="156" ht="24" customFormat="1" customHeight="1" s="420" thickBot="1">
      <c r="A156" s="173" t="n"/>
      <c r="B156" s="267" t="n"/>
      <c r="C156" s="174" t="n"/>
      <c r="D156" s="934" t="n"/>
      <c r="E156" s="1525" t="n"/>
      <c r="F156" s="1526" t="n"/>
      <c r="G156" s="934" t="n"/>
      <c r="H156" s="751" t="n"/>
      <c r="I156" s="1293" t="n"/>
      <c r="J156" s="1527" t="n"/>
      <c r="K156" s="445" t="n"/>
      <c r="L156" s="1524" t="n"/>
      <c r="M156" s="132" t="n"/>
      <c r="N156" s="573" t="n"/>
      <c r="O156" s="540" t="n"/>
      <c r="P156" s="1445" t="n"/>
      <c r="Q156" s="1528" t="n"/>
      <c r="R156" s="887" t="n"/>
      <c r="S156" s="1446" t="n"/>
      <c r="T156" s="1529" t="n"/>
      <c r="U156" s="1529" t="n"/>
    </row>
    <row r="157" ht="17.25" customHeight="1" thickBot="1">
      <c r="A157" s="154" t="n"/>
      <c r="B157" s="860" t="n"/>
      <c r="C157" s="1537" t="n"/>
      <c r="D157" s="1537" t="inlineStr">
        <is>
          <t>CPU 2019,2020 &amp; 2021</t>
        </is>
      </c>
      <c r="E157" s="1538" t="n"/>
      <c r="F157" s="1539" t="n"/>
      <c r="G157" s="1537" t="n"/>
      <c r="H157" s="864" t="n"/>
      <c r="I157" s="865" t="n"/>
      <c r="J157" s="160">
        <f>SUM(J158:J207)</f>
        <v/>
      </c>
      <c r="K157" s="958" t="n"/>
      <c r="L157" s="160">
        <f>SUM(L158:L208)</f>
        <v/>
      </c>
      <c r="M157" s="162" t="n"/>
      <c r="N157" s="160">
        <f>SUM(N158:N208)</f>
        <v/>
      </c>
      <c r="O157" s="544" t="n"/>
      <c r="P157" s="1540" t="n"/>
      <c r="Q157" s="1540" t="n"/>
      <c r="R157" s="160">
        <f>SUM(R158:R201)</f>
        <v/>
      </c>
      <c r="S157" s="1541" t="n"/>
      <c r="T157" s="1542" t="n"/>
      <c r="U157" s="1542" t="n"/>
    </row>
    <row r="158" ht="17.25" customHeight="1">
      <c r="A158" s="207" t="n">
        <v>1</v>
      </c>
      <c r="B158" s="261" t="n"/>
      <c r="C158" s="1543" t="n"/>
      <c r="D158" s="778" t="n">
        <v>4192340</v>
      </c>
      <c r="E158" s="1544" t="inlineStr">
        <is>
          <t>New Extention of Fence at Flyway Area</t>
        </is>
      </c>
      <c r="F158" s="1545" t="inlineStr">
        <is>
          <t>CPU</t>
        </is>
      </c>
      <c r="G158" s="781" t="inlineStr">
        <is>
          <t>Estimate</t>
        </is>
      </c>
      <c r="H158" s="785" t="n">
        <v>826847290</v>
      </c>
      <c r="I158" s="783" t="n">
        <v>4200131849</v>
      </c>
      <c r="J158" s="1546" t="n">
        <v>826847290</v>
      </c>
      <c r="K158" s="190" t="n">
        <v>90.00203961483632</v>
      </c>
      <c r="L158" s="785" t="n">
        <v>744179425.5000005</v>
      </c>
      <c r="M158" s="98" t="n">
        <v>-9.997960385163688</v>
      </c>
      <c r="N158" s="99" t="n">
        <v>-82667864.49999952</v>
      </c>
      <c r="O158" s="539" t="n"/>
      <c r="P158" s="1427" t="inlineStr">
        <is>
          <t>Job Completed</t>
        </is>
      </c>
      <c r="Q158" s="1427" t="inlineStr">
        <is>
          <t xml:space="preserve">Deductional </t>
        </is>
      </c>
      <c r="R158" s="886">
        <f>+N158</f>
        <v/>
      </c>
      <c r="S158" s="1428" t="n"/>
      <c r="T158" s="1429" t="n"/>
      <c r="U158" s="1429" t="n"/>
    </row>
    <row r="159" ht="27" customHeight="1">
      <c r="A159" s="165" t="n">
        <v>2</v>
      </c>
      <c r="B159" s="261" t="n"/>
      <c r="C159" s="1458" t="inlineStr">
        <is>
          <t>18C153C</t>
        </is>
      </c>
      <c r="D159" s="166" t="n">
        <v>4194286</v>
      </c>
      <c r="E159" s="1547" t="inlineStr">
        <is>
          <t>Camp - Restaurant Revamping (Floor Tile Replacement at Dishwashing and Preparation Room)</t>
        </is>
      </c>
      <c r="F159" s="1513" t="inlineStr">
        <is>
          <t>CPU</t>
        </is>
      </c>
      <c r="G159" s="166" t="inlineStr">
        <is>
          <t>Estimate</t>
        </is>
      </c>
      <c r="H159" s="787" t="n">
        <v>103941450</v>
      </c>
      <c r="I159" s="170" t="n">
        <v>4200132012</v>
      </c>
      <c r="J159" s="1548" t="n">
        <v>103941450</v>
      </c>
      <c r="K159" s="190" t="n">
        <v>94.44444444444444</v>
      </c>
      <c r="L159" s="787" t="n">
        <v>98166925</v>
      </c>
      <c r="M159" s="98" t="n">
        <v>-5.555555555555555</v>
      </c>
      <c r="N159" s="99" t="n">
        <v>-5774525</v>
      </c>
      <c r="O159" s="539" t="n"/>
      <c r="P159" s="1427" t="inlineStr">
        <is>
          <t>Job Completed</t>
        </is>
      </c>
      <c r="Q159" s="1427" t="inlineStr">
        <is>
          <t xml:space="preserve">Deductional </t>
        </is>
      </c>
      <c r="R159" s="886">
        <f>+N159</f>
        <v/>
      </c>
      <c r="S159" s="1428" t="n"/>
      <c r="T159" s="1429" t="n"/>
      <c r="U159" s="1429" t="n"/>
    </row>
    <row r="160" ht="17.25" customHeight="1">
      <c r="A160" s="165" t="n">
        <v>3</v>
      </c>
      <c r="B160" s="261" t="n"/>
      <c r="C160" s="1458" t="n"/>
      <c r="D160" s="166" t="n">
        <v>4204433</v>
      </c>
      <c r="E160" s="1547" t="inlineStr">
        <is>
          <t>Camp, Construct New Walkway from Clinic to KAHATI Area</t>
        </is>
      </c>
      <c r="F160" s="1513" t="inlineStr">
        <is>
          <t>CPU</t>
        </is>
      </c>
      <c r="G160" s="166" t="inlineStr">
        <is>
          <t>Estimate</t>
        </is>
      </c>
      <c r="H160" s="787" t="n">
        <v>48325815</v>
      </c>
      <c r="I160" s="170" t="n">
        <v>4200131767</v>
      </c>
      <c r="J160" s="1548" t="n">
        <v>61412800</v>
      </c>
      <c r="K160" s="190" t="n">
        <v>100</v>
      </c>
      <c r="L160" s="787" t="n">
        <v>61412800</v>
      </c>
      <c r="M160" s="98" t="n">
        <v>0</v>
      </c>
      <c r="N160" s="99" t="n">
        <v>0</v>
      </c>
      <c r="O160" s="539" t="n"/>
      <c r="P160" s="1427" t="inlineStr">
        <is>
          <t>Job Completed</t>
        </is>
      </c>
      <c r="Q160" s="1427" t="n"/>
      <c r="R160" s="886">
        <f>+N160</f>
        <v/>
      </c>
      <c r="S160" s="1428" t="n"/>
      <c r="T160" s="1429" t="n"/>
      <c r="U160" s="1429" t="n"/>
    </row>
    <row r="161" ht="17.25" customHeight="1">
      <c r="A161" s="165" t="n">
        <v>4</v>
      </c>
      <c r="B161" s="261" t="n"/>
      <c r="C161" s="1458" t="n"/>
      <c r="D161" s="186" t="n">
        <v>5004560</v>
      </c>
      <c r="E161" s="1459" t="inlineStr">
        <is>
          <t>Tambora - Site Clearing at TM 132/136 for Site Preparation Well Conn</t>
        </is>
      </c>
      <c r="F161" s="1513" t="inlineStr">
        <is>
          <t>CPU</t>
        </is>
      </c>
      <c r="G161" s="166" t="inlineStr">
        <is>
          <t>Estimate</t>
        </is>
      </c>
      <c r="H161" s="787" t="n">
        <v>49185700</v>
      </c>
      <c r="I161" s="170" t="n">
        <v>4200131627</v>
      </c>
      <c r="J161" s="1548" t="n">
        <v>44455730</v>
      </c>
      <c r="K161" s="190" t="n">
        <v>100</v>
      </c>
      <c r="L161" s="787" t="n">
        <v>44455730</v>
      </c>
      <c r="M161" s="98" t="n">
        <v>0</v>
      </c>
      <c r="N161" s="99" t="n">
        <v>0</v>
      </c>
      <c r="O161" s="539" t="n"/>
      <c r="P161" s="1427" t="inlineStr">
        <is>
          <t>Job Completed</t>
        </is>
      </c>
      <c r="Q161" s="1427" t="n"/>
      <c r="R161" s="886">
        <f>+N161</f>
        <v/>
      </c>
      <c r="S161" s="1428" t="n"/>
      <c r="T161" s="1429" t="n"/>
      <c r="U161" s="1429" t="n"/>
    </row>
    <row r="162" ht="17.25" customHeight="1">
      <c r="A162" s="165" t="n">
        <v>5</v>
      </c>
      <c r="B162" s="261" t="n"/>
      <c r="C162" s="1458" t="inlineStr">
        <is>
          <t>19CC99/CC</t>
        </is>
      </c>
      <c r="D162" s="166" t="n">
        <v>4205184</v>
      </c>
      <c r="E162" s="1459" t="inlineStr">
        <is>
          <t>Camp - Walkway Access KEHATI</t>
        </is>
      </c>
      <c r="F162" s="1513" t="inlineStr">
        <is>
          <t>CPU</t>
        </is>
      </c>
      <c r="G162" s="166" t="inlineStr">
        <is>
          <t>Estimate</t>
        </is>
      </c>
      <c r="H162" s="787" t="n">
        <v>839361933</v>
      </c>
      <c r="I162" s="170" t="n">
        <v>4200132041</v>
      </c>
      <c r="J162" s="1548" t="n">
        <v>839361933</v>
      </c>
      <c r="K162" s="190" t="n">
        <v>100</v>
      </c>
      <c r="L162" s="787" t="n">
        <v>839361933</v>
      </c>
      <c r="M162" s="98" t="n">
        <v>0</v>
      </c>
      <c r="N162" s="99" t="n">
        <v>0</v>
      </c>
      <c r="O162" s="539" t="n"/>
      <c r="P162" s="1427" t="inlineStr">
        <is>
          <t>Job Completed</t>
        </is>
      </c>
      <c r="Q162" s="1427" t="n"/>
      <c r="R162" s="886">
        <f>+N162</f>
        <v/>
      </c>
      <c r="S162" s="1428" t="n"/>
      <c r="T162" s="1429" t="n"/>
      <c r="U162" s="1429" t="n"/>
    </row>
    <row r="163" ht="17.25" customHeight="1">
      <c r="A163" s="165" t="n">
        <v>6</v>
      </c>
      <c r="B163" s="261" t="n"/>
      <c r="C163" s="1458" t="n"/>
      <c r="D163" s="788" t="n">
        <v>4209283</v>
      </c>
      <c r="E163" s="1549" t="inlineStr">
        <is>
          <t>Site Trimming TM-31 For Site Preparation</t>
        </is>
      </c>
      <c r="F163" s="1460" t="inlineStr">
        <is>
          <t>CPU</t>
        </is>
      </c>
      <c r="G163" s="186" t="inlineStr">
        <is>
          <t>Estimate</t>
        </is>
      </c>
      <c r="H163" s="190" t="n">
        <v>72851280</v>
      </c>
      <c r="I163" s="187" t="n">
        <v>4200134039</v>
      </c>
      <c r="J163" s="1550" t="n">
        <v>72851280</v>
      </c>
      <c r="K163" s="190" t="n">
        <v>53.70983186568582</v>
      </c>
      <c r="L163" s="787" t="n">
        <v>39128300</v>
      </c>
      <c r="M163" s="98" t="n">
        <v>-46.29016813431418</v>
      </c>
      <c r="N163" s="99" t="n">
        <v>-33722980</v>
      </c>
      <c r="O163" s="539" t="n"/>
      <c r="P163" s="1427" t="inlineStr">
        <is>
          <t>Job Completed</t>
        </is>
      </c>
      <c r="Q163" s="1427" t="inlineStr">
        <is>
          <t xml:space="preserve">Deductional </t>
        </is>
      </c>
      <c r="R163" s="886">
        <f>+N163</f>
        <v/>
      </c>
      <c r="S163" s="1428" t="n"/>
      <c r="T163" s="1439" t="n"/>
      <c r="U163" s="1439" t="n"/>
    </row>
    <row r="164" ht="17.25" customHeight="1">
      <c r="A164" s="165" t="n">
        <v>7</v>
      </c>
      <c r="B164" s="261" t="n"/>
      <c r="C164" s="1458" t="n"/>
      <c r="D164" s="788" t="n">
        <v>7247030</v>
      </c>
      <c r="E164" s="1549" t="inlineStr">
        <is>
          <t>Camp, Replace Disposal Water pipe Near Restourant</t>
        </is>
      </c>
      <c r="F164" s="1460" t="inlineStr">
        <is>
          <t>CPU</t>
        </is>
      </c>
      <c r="G164" s="186" t="inlineStr">
        <is>
          <t>Estimate</t>
        </is>
      </c>
      <c r="H164" s="190" t="n">
        <v>119865490</v>
      </c>
      <c r="I164" s="187" t="n">
        <v>4200133966</v>
      </c>
      <c r="J164" s="1550" t="n">
        <v>119865490</v>
      </c>
      <c r="K164" s="190" t="n">
        <v>100</v>
      </c>
      <c r="L164" s="787" t="n">
        <v>119865490</v>
      </c>
      <c r="M164" s="98" t="n">
        <v>0</v>
      </c>
      <c r="N164" s="99" t="n">
        <v>0</v>
      </c>
      <c r="O164" s="539" t="n"/>
      <c r="P164" s="1427" t="inlineStr">
        <is>
          <t>Job Completed</t>
        </is>
      </c>
      <c r="Q164" s="1440" t="n"/>
      <c r="R164" s="886">
        <f>+N164</f>
        <v/>
      </c>
      <c r="S164" s="1428" t="n"/>
      <c r="T164" s="1439" t="n"/>
      <c r="U164" s="1439" t="n"/>
    </row>
    <row r="165" ht="17.25" customHeight="1">
      <c r="A165" s="165" t="n">
        <v>8</v>
      </c>
      <c r="B165" s="261" t="n"/>
      <c r="C165" s="1458" t="n"/>
      <c r="D165" s="788" t="n">
        <v>4209001</v>
      </c>
      <c r="E165" s="1459" t="inlineStr">
        <is>
          <t>TM-43, Repair Pipeline Clamp (Civil Scope)</t>
        </is>
      </c>
      <c r="F165" s="1460" t="inlineStr">
        <is>
          <t>CPU</t>
        </is>
      </c>
      <c r="G165" s="186" t="inlineStr">
        <is>
          <t>Estimate</t>
        </is>
      </c>
      <c r="H165" s="190" t="n">
        <v>129742640</v>
      </c>
      <c r="I165" s="187" t="n">
        <v>4200134523</v>
      </c>
      <c r="J165" s="1550" t="n">
        <v>129742637</v>
      </c>
      <c r="K165" s="190" t="n">
        <v>100</v>
      </c>
      <c r="L165" s="787" t="n">
        <v>129742637</v>
      </c>
      <c r="M165" s="98" t="n">
        <v>0</v>
      </c>
      <c r="N165" s="99" t="n">
        <v>0</v>
      </c>
      <c r="O165" s="539" t="n"/>
      <c r="P165" s="1427" t="inlineStr">
        <is>
          <t>Job Completed</t>
        </is>
      </c>
      <c r="Q165" s="1440" t="n"/>
      <c r="R165" s="886">
        <f>+N165</f>
        <v/>
      </c>
      <c r="S165" s="1428" t="n"/>
      <c r="T165" s="1439" t="n"/>
      <c r="U165" s="1439" t="n"/>
    </row>
    <row r="166" ht="17.25" customHeight="1">
      <c r="A166" s="165" t="n">
        <v>9</v>
      </c>
      <c r="B166" s="261" t="n"/>
      <c r="C166" s="1458" t="inlineStr">
        <is>
          <t>19C228/CC</t>
        </is>
      </c>
      <c r="D166" s="788" t="n">
        <v>4211719</v>
      </c>
      <c r="E166" s="1459" t="inlineStr">
        <is>
          <t>Repair Weather Station</t>
        </is>
      </c>
      <c r="F166" s="1460" t="inlineStr">
        <is>
          <t>CPU</t>
        </is>
      </c>
      <c r="G166" s="186" t="inlineStr">
        <is>
          <t>Estimate</t>
        </is>
      </c>
      <c r="H166" s="190" t="n">
        <v>6650871.3</v>
      </c>
      <c r="I166" s="187" t="n">
        <v>4200135297</v>
      </c>
      <c r="J166" s="1550" t="n">
        <v>6650871.3</v>
      </c>
      <c r="K166" s="190" t="n">
        <v>100</v>
      </c>
      <c r="L166" s="190" t="n">
        <v>6650871.3</v>
      </c>
      <c r="M166" s="98" t="n">
        <v>0</v>
      </c>
      <c r="N166" s="99" t="n">
        <v>0</v>
      </c>
      <c r="O166" s="539" t="n"/>
      <c r="P166" s="1427" t="inlineStr">
        <is>
          <t>Job Completed</t>
        </is>
      </c>
      <c r="Q166" s="1440" t="n"/>
      <c r="R166" s="886">
        <f>+N166</f>
        <v/>
      </c>
      <c r="S166" s="1428" t="n"/>
      <c r="T166" s="1439" t="n"/>
      <c r="U166" s="1439" t="n"/>
    </row>
    <row r="167" ht="17.25" customHeight="1">
      <c r="A167" s="165" t="n">
        <v>10</v>
      </c>
      <c r="B167" s="261" t="n"/>
      <c r="C167" s="1458" t="inlineStr">
        <is>
          <t>19T216/CC</t>
        </is>
      </c>
      <c r="D167" s="788" t="n">
        <v>7252221</v>
      </c>
      <c r="E167" s="1459" t="inlineStr">
        <is>
          <t>Site Trimming Walkway Access GTS-2X to GTS-2</t>
        </is>
      </c>
      <c r="F167" s="1460" t="inlineStr">
        <is>
          <t>CPU</t>
        </is>
      </c>
      <c r="G167" s="186" t="inlineStr">
        <is>
          <t>Estimate</t>
        </is>
      </c>
      <c r="H167" s="190" t="n">
        <v>25322780</v>
      </c>
      <c r="I167" s="187" t="n">
        <v>4200135167</v>
      </c>
      <c r="J167" s="1550" t="n">
        <v>25322780</v>
      </c>
      <c r="K167" s="190" t="n">
        <v>100</v>
      </c>
      <c r="L167" s="190" t="n">
        <v>25322780</v>
      </c>
      <c r="M167" s="98" t="n">
        <v>0</v>
      </c>
      <c r="N167" s="99" t="n">
        <v>0</v>
      </c>
      <c r="O167" s="539" t="n"/>
      <c r="P167" s="1427" t="inlineStr">
        <is>
          <t>Job Completed</t>
        </is>
      </c>
      <c r="Q167" s="1440" t="n"/>
      <c r="R167" s="886">
        <f>+N167</f>
        <v/>
      </c>
      <c r="S167" s="1428" t="n"/>
      <c r="T167" s="1439" t="n"/>
      <c r="U167" s="1439" t="n"/>
    </row>
    <row r="168" ht="17.25" customHeight="1">
      <c r="A168" s="165" t="n">
        <v>11</v>
      </c>
      <c r="B168" s="261" t="n"/>
      <c r="C168" s="1551" t="n"/>
      <c r="D168" s="788" t="n">
        <v>4204791</v>
      </c>
      <c r="E168" s="1459" t="inlineStr">
        <is>
          <t>Installation Pipe 4" HDPE for Portable Water</t>
        </is>
      </c>
      <c r="F168" s="1460" t="inlineStr">
        <is>
          <t>CPU</t>
        </is>
      </c>
      <c r="G168" s="186" t="inlineStr">
        <is>
          <t>Estimate</t>
        </is>
      </c>
      <c r="H168" s="190" t="n">
        <v>259941040</v>
      </c>
      <c r="I168" s="187" t="n">
        <v>4200133584</v>
      </c>
      <c r="J168" s="1550" t="n">
        <v>259941040</v>
      </c>
      <c r="K168" s="190" t="n">
        <v>49.1451950026821</v>
      </c>
      <c r="L168" s="190" t="n">
        <v>127748530.9999999</v>
      </c>
      <c r="M168" s="98" t="n">
        <v>-50.85480499731791</v>
      </c>
      <c r="N168" s="99" t="n">
        <v>-132192509.0000001</v>
      </c>
      <c r="O168" s="539" t="n"/>
      <c r="P168" s="1427" t="inlineStr">
        <is>
          <t>Job Completed</t>
        </is>
      </c>
      <c r="Q168" s="1427" t="inlineStr">
        <is>
          <t xml:space="preserve">Deductional </t>
        </is>
      </c>
      <c r="R168" s="886">
        <f>+N168</f>
        <v/>
      </c>
      <c r="S168" s="1428" t="n"/>
      <c r="T168" s="1439" t="n"/>
      <c r="U168" s="1439" t="n"/>
    </row>
    <row r="169" ht="17.25" customHeight="1">
      <c r="A169" s="165" t="n">
        <v>12</v>
      </c>
      <c r="B169" s="261" t="n"/>
      <c r="C169" s="1458" t="n"/>
      <c r="D169" s="186" t="n">
        <v>4210752</v>
      </c>
      <c r="E169" s="1459" t="inlineStr">
        <is>
          <t>Site Trimming Flare Area at TRF</t>
        </is>
      </c>
      <c r="F169" s="1460" t="inlineStr">
        <is>
          <t>CPU</t>
        </is>
      </c>
      <c r="G169" s="186" t="inlineStr">
        <is>
          <t>Estimate</t>
        </is>
      </c>
      <c r="H169" s="190" t="n">
        <v>61324730</v>
      </c>
      <c r="I169" s="187" t="n">
        <v>4200135278</v>
      </c>
      <c r="J169" s="1550" t="n">
        <v>61324730</v>
      </c>
      <c r="K169" s="190" t="n">
        <v>100</v>
      </c>
      <c r="L169" s="190" t="n">
        <v>61324730</v>
      </c>
      <c r="M169" s="98" t="n">
        <v>0</v>
      </c>
      <c r="N169" s="99" t="n">
        <v>0</v>
      </c>
      <c r="O169" s="539" t="n"/>
      <c r="P169" s="1427" t="inlineStr">
        <is>
          <t>Job Completed</t>
        </is>
      </c>
      <c r="Q169" s="1440" t="n"/>
      <c r="R169" s="886">
        <f>+N169</f>
        <v/>
      </c>
      <c r="S169" s="1428" t="n"/>
      <c r="T169" s="1439" t="n"/>
      <c r="U169" s="1439" t="n"/>
    </row>
    <row r="170" ht="17.25" customHeight="1">
      <c r="A170" s="165" t="n">
        <v>13</v>
      </c>
      <c r="B170" s="261" t="n"/>
      <c r="C170" s="1458" t="n"/>
      <c r="D170" s="186" t="n">
        <v>4212336</v>
      </c>
      <c r="E170" s="1459" t="inlineStr">
        <is>
          <t>Site Trimming Sorrounding pipeline TM-31_RC35 for well connect</t>
        </is>
      </c>
      <c r="F170" s="1460" t="inlineStr">
        <is>
          <t>CPU</t>
        </is>
      </c>
      <c r="G170" s="186" t="inlineStr">
        <is>
          <t>Estimate</t>
        </is>
      </c>
      <c r="H170" s="190" t="n">
        <v>95017500</v>
      </c>
      <c r="I170" s="187" t="n">
        <v>4200135784</v>
      </c>
      <c r="J170" s="1550" t="n">
        <v>95017500</v>
      </c>
      <c r="K170" s="190" t="n">
        <v>100</v>
      </c>
      <c r="L170" s="190" t="n">
        <v>95017500</v>
      </c>
      <c r="M170" s="98" t="n">
        <v>0</v>
      </c>
      <c r="N170" s="99" t="n">
        <v>0</v>
      </c>
      <c r="O170" s="539" t="n"/>
      <c r="P170" s="1427" t="inlineStr">
        <is>
          <t>Job Completed</t>
        </is>
      </c>
      <c r="Q170" s="1440" t="n"/>
      <c r="R170" s="886">
        <f>+N170</f>
        <v/>
      </c>
      <c r="S170" s="1428" t="n"/>
      <c r="T170" s="1439" t="n"/>
      <c r="U170" s="1439" t="n"/>
    </row>
    <row r="171" ht="17.25" customHeight="1">
      <c r="A171" s="165" t="n">
        <v>14</v>
      </c>
      <c r="B171" s="261" t="n"/>
      <c r="C171" s="1458" t="inlineStr">
        <is>
          <t>19C274/CC</t>
        </is>
      </c>
      <c r="D171" s="186" t="n">
        <v>4213681</v>
      </c>
      <c r="E171" s="1459" t="inlineStr">
        <is>
          <t>Camp, Restaurant Kitchen Salad Room Tile Replacement</t>
        </is>
      </c>
      <c r="F171" s="1460" t="inlineStr">
        <is>
          <t>CPU</t>
        </is>
      </c>
      <c r="G171" s="186" t="inlineStr">
        <is>
          <t>Estimate</t>
        </is>
      </c>
      <c r="H171" s="190" t="n">
        <v>17323580</v>
      </c>
      <c r="I171" s="187" t="n">
        <v>4200136243</v>
      </c>
      <c r="J171" s="1550" t="n">
        <v>17323580</v>
      </c>
      <c r="K171" s="190" t="n">
        <v>100</v>
      </c>
      <c r="L171" s="190" t="n">
        <v>17323580</v>
      </c>
      <c r="M171" s="98" t="n">
        <v>0</v>
      </c>
      <c r="N171" s="99" t="n">
        <v>0</v>
      </c>
      <c r="O171" s="539" t="n"/>
      <c r="P171" s="1427" t="inlineStr">
        <is>
          <t>Job Completed</t>
        </is>
      </c>
      <c r="Q171" s="1440" t="n"/>
      <c r="R171" s="886">
        <f>+N171</f>
        <v/>
      </c>
      <c r="S171" s="1428" t="n"/>
      <c r="T171" s="1439" t="n"/>
      <c r="U171" s="1439" t="n"/>
    </row>
    <row r="172" ht="27" customHeight="1">
      <c r="A172" s="165" t="n">
        <v>15</v>
      </c>
      <c r="B172" s="261" t="n"/>
      <c r="C172" s="1458" t="inlineStr">
        <is>
          <t>19C177/CC</t>
        </is>
      </c>
      <c r="D172" s="186" t="n">
        <v>4212207</v>
      </c>
      <c r="E172" s="1459" t="inlineStr">
        <is>
          <t>Wooden Stage for construct new gutter and lisplank at CPU Accomodation building</t>
        </is>
      </c>
      <c r="F172" s="1460" t="inlineStr">
        <is>
          <t>CPU</t>
        </is>
      </c>
      <c r="G172" s="186" t="inlineStr">
        <is>
          <t>Estimate</t>
        </is>
      </c>
      <c r="H172" s="190" t="n">
        <v>16511198.76</v>
      </c>
      <c r="I172" s="187" t="n">
        <v>4200136147</v>
      </c>
      <c r="J172" s="1550" t="n">
        <v>16511198.76</v>
      </c>
      <c r="K172" s="190" t="n">
        <v>100</v>
      </c>
      <c r="L172" s="190" t="n">
        <v>16511198.76</v>
      </c>
      <c r="M172" s="98" t="n">
        <v>0</v>
      </c>
      <c r="N172" s="99" t="n">
        <v>0</v>
      </c>
      <c r="O172" s="539" t="n"/>
      <c r="P172" s="1427" t="inlineStr">
        <is>
          <t>Job Completed</t>
        </is>
      </c>
      <c r="Q172" s="1440" t="n"/>
      <c r="R172" s="886">
        <f>+N172</f>
        <v/>
      </c>
      <c r="S172" s="1428" t="n"/>
      <c r="T172" s="1439" t="n"/>
      <c r="U172" s="1439" t="n"/>
    </row>
    <row r="173" ht="17.25" customHeight="1">
      <c r="A173" s="165" t="n">
        <v>16</v>
      </c>
      <c r="B173" s="261" t="n"/>
      <c r="C173" s="1551" t="n"/>
      <c r="D173" s="186" t="n">
        <v>4213807</v>
      </c>
      <c r="E173" s="1459" t="inlineStr">
        <is>
          <t>Camp, Assist Install Kehati Door</t>
        </is>
      </c>
      <c r="F173" s="1460" t="inlineStr">
        <is>
          <t>CPU</t>
        </is>
      </c>
      <c r="G173" s="186" t="inlineStr">
        <is>
          <t>Estimate</t>
        </is>
      </c>
      <c r="H173" s="190" t="n">
        <v>21495545</v>
      </c>
      <c r="I173" s="187" t="n">
        <v>4200136409</v>
      </c>
      <c r="J173" s="1550" t="n">
        <v>21495545</v>
      </c>
      <c r="K173" s="190" t="n">
        <v>100</v>
      </c>
      <c r="L173" s="190" t="n">
        <v>21495545</v>
      </c>
      <c r="M173" s="98" t="n">
        <v>0</v>
      </c>
      <c r="N173" s="99" t="n">
        <v>0</v>
      </c>
      <c r="O173" s="539" t="n"/>
      <c r="P173" s="1427" t="inlineStr">
        <is>
          <t>Job Completed</t>
        </is>
      </c>
      <c r="Q173" s="1440" t="n"/>
      <c r="R173" s="886">
        <f>+N173</f>
        <v/>
      </c>
      <c r="S173" s="1428" t="n"/>
      <c r="T173" s="1439" t="n"/>
      <c r="U173" s="1439" t="n"/>
    </row>
    <row r="174" ht="17.25" customHeight="1">
      <c r="A174" s="165" t="n">
        <v>17</v>
      </c>
      <c r="B174" s="261" t="n"/>
      <c r="C174" s="1458" t="inlineStr">
        <is>
          <t>19C305/CC</t>
        </is>
      </c>
      <c r="D174" s="186" t="n">
        <v>4214749</v>
      </c>
      <c r="E174" s="1459" t="inlineStr">
        <is>
          <t>Camp - Construct Walkwat at Runway (Security Post ke Hati)</t>
        </is>
      </c>
      <c r="F174" s="1460" t="inlineStr">
        <is>
          <t>CPU</t>
        </is>
      </c>
      <c r="G174" s="186" t="inlineStr">
        <is>
          <t>Estimate</t>
        </is>
      </c>
      <c r="H174" s="190" t="n">
        <v>105095557</v>
      </c>
      <c r="I174" s="187" t="n">
        <v>4200136964</v>
      </c>
      <c r="J174" s="1461" t="n">
        <v>105095557</v>
      </c>
      <c r="K174" s="190" t="n">
        <v>100</v>
      </c>
      <c r="L174" s="1458" t="n">
        <v>105095557</v>
      </c>
      <c r="M174" s="98" t="n">
        <v>0</v>
      </c>
      <c r="N174" s="99" t="n">
        <v>0</v>
      </c>
      <c r="O174" s="539" t="n"/>
      <c r="P174" s="1427" t="inlineStr">
        <is>
          <t>Job Completed</t>
        </is>
      </c>
      <c r="Q174" s="1440" t="n"/>
      <c r="R174" s="886">
        <f>+N174</f>
        <v/>
      </c>
      <c r="S174" s="1428" t="n"/>
      <c r="T174" s="1439" t="n"/>
      <c r="U174" s="1439" t="n"/>
    </row>
    <row r="175" ht="17.25" customFormat="1" customHeight="1" s="137">
      <c r="A175" s="165" t="n">
        <v>18</v>
      </c>
      <c r="B175" s="261" t="n"/>
      <c r="C175" s="1458" t="n"/>
      <c r="D175" s="788" t="n">
        <v>4209096</v>
      </c>
      <c r="E175" s="1459" t="inlineStr">
        <is>
          <t>Construct New Gutter and Listplank at Accomodation Building at CPU</t>
        </is>
      </c>
      <c r="F175" s="1460" t="inlineStr">
        <is>
          <t>CPU</t>
        </is>
      </c>
      <c r="G175" s="186" t="inlineStr">
        <is>
          <t>Estimate</t>
        </is>
      </c>
      <c r="H175" s="190" t="n">
        <v>673766711.76384</v>
      </c>
      <c r="I175" s="187" t="n">
        <v>4200135286</v>
      </c>
      <c r="J175" s="1461" t="n">
        <v>673766711.76</v>
      </c>
      <c r="K175" s="190" t="n">
        <v>100</v>
      </c>
      <c r="L175" s="1458" t="n">
        <v>673766711.76</v>
      </c>
      <c r="M175" s="98" t="n">
        <v>0</v>
      </c>
      <c r="N175" s="99" t="n">
        <v>0</v>
      </c>
      <c r="O175" s="539" t="n"/>
      <c r="P175" s="1427" t="inlineStr">
        <is>
          <t>Job Completed</t>
        </is>
      </c>
      <c r="Q175" s="1440" t="n"/>
      <c r="R175" s="886">
        <f>+N175</f>
        <v/>
      </c>
      <c r="S175" s="1428" t="n"/>
      <c r="T175" s="1439" t="n"/>
      <c r="U175" s="1439" t="n"/>
    </row>
    <row r="176" ht="17.25" customHeight="1">
      <c r="A176" s="165" t="n">
        <v>19</v>
      </c>
      <c r="B176" s="261" t="n"/>
      <c r="C176" s="1458" t="n"/>
      <c r="D176" s="186" t="n">
        <v>4213969</v>
      </c>
      <c r="E176" s="1459" t="inlineStr">
        <is>
          <t>Repair Shoreline Cluster K (Temporary)</t>
        </is>
      </c>
      <c r="F176" s="1460" t="inlineStr">
        <is>
          <t>CPU</t>
        </is>
      </c>
      <c r="G176" s="186" t="inlineStr">
        <is>
          <t>Estimate</t>
        </is>
      </c>
      <c r="H176" s="190" t="n">
        <v>229031025</v>
      </c>
      <c r="I176" s="187" t="n">
        <v>4200136466</v>
      </c>
      <c r="J176" s="1461" t="n">
        <v>229031025</v>
      </c>
      <c r="K176" s="190" t="n">
        <v>100</v>
      </c>
      <c r="L176" s="1458" t="n">
        <v>229031025</v>
      </c>
      <c r="M176" s="98" t="n">
        <v>0</v>
      </c>
      <c r="N176" s="99" t="n">
        <v>0</v>
      </c>
      <c r="O176" s="539" t="n"/>
      <c r="P176" s="1427" t="inlineStr">
        <is>
          <t>Job Completed</t>
        </is>
      </c>
      <c r="Q176" s="1440" t="n"/>
      <c r="R176" s="886">
        <f>+N176</f>
        <v/>
      </c>
      <c r="S176" s="1428" t="n"/>
      <c r="T176" s="1439" t="n"/>
      <c r="U176" s="1439" t="n"/>
    </row>
    <row r="177" ht="17.25" customHeight="1">
      <c r="A177" s="165" t="n">
        <v>1</v>
      </c>
      <c r="B177" s="261" t="n"/>
      <c r="C177" s="1458" t="inlineStr">
        <is>
          <t>20C001/CC</t>
        </is>
      </c>
      <c r="D177" s="186" t="n">
        <v>4215283</v>
      </c>
      <c r="E177" s="1459" t="inlineStr">
        <is>
          <t>Repair lisplank PJC - Camp Library building</t>
        </is>
      </c>
      <c r="F177" s="1460" t="inlineStr">
        <is>
          <t>CPU</t>
        </is>
      </c>
      <c r="G177" s="186" t="inlineStr">
        <is>
          <t>Estimate</t>
        </is>
      </c>
      <c r="H177" s="190" t="n">
        <v>30828000</v>
      </c>
      <c r="I177" s="187" t="n">
        <v>4200137421</v>
      </c>
      <c r="J177" s="1461" t="n">
        <v>30828000</v>
      </c>
      <c r="K177" s="190" t="n">
        <v>100</v>
      </c>
      <c r="L177" s="1458" t="n">
        <v>30828000</v>
      </c>
      <c r="M177" s="98" t="n">
        <v>0</v>
      </c>
      <c r="N177" s="99">
        <f>+L177-J177</f>
        <v/>
      </c>
      <c r="O177" s="539" t="n"/>
      <c r="P177" s="1427" t="inlineStr">
        <is>
          <t>Job Completed</t>
        </is>
      </c>
      <c r="Q177" s="1440" t="n"/>
      <c r="R177" s="886">
        <f>+N177</f>
        <v/>
      </c>
      <c r="S177" s="1428" t="n"/>
      <c r="T177" s="1439" t="n"/>
      <c r="U177" s="1439" t="n"/>
    </row>
    <row r="178" ht="17.25" customFormat="1" customHeight="1" s="137">
      <c r="A178" s="165" t="n">
        <v>2</v>
      </c>
      <c r="B178" s="261" t="n"/>
      <c r="C178" s="1458" t="inlineStr">
        <is>
          <t>20C084/CC</t>
        </is>
      </c>
      <c r="D178" s="186" t="n">
        <v>4218140</v>
      </c>
      <c r="E178" s="1459" t="inlineStr">
        <is>
          <t>CAMP - Revamping HWTA for Proper Visit</t>
        </is>
      </c>
      <c r="F178" s="1460" t="inlineStr">
        <is>
          <t>CPU</t>
        </is>
      </c>
      <c r="G178" s="186" t="inlineStr">
        <is>
          <t>Estimate</t>
        </is>
      </c>
      <c r="H178" s="190" t="n">
        <v>132399560</v>
      </c>
      <c r="I178" s="187" t="n">
        <v>4200139279</v>
      </c>
      <c r="J178" s="1461" t="n">
        <v>132399560</v>
      </c>
      <c r="K178" s="190" t="n">
        <v>35</v>
      </c>
      <c r="L178" s="1458">
        <f>+J178</f>
        <v/>
      </c>
      <c r="M178" s="98" t="n">
        <v>-65</v>
      </c>
      <c r="N178" s="99">
        <f>+L178-J178</f>
        <v/>
      </c>
      <c r="O178" s="539" t="n"/>
      <c r="P178" s="1427" t="inlineStr">
        <is>
          <t>Job Completed</t>
        </is>
      </c>
      <c r="Q178" s="1440" t="n"/>
      <c r="R178" s="886">
        <f>+N178</f>
        <v/>
      </c>
      <c r="S178" s="1428" t="n"/>
      <c r="T178" s="1439" t="n"/>
      <c r="U178" s="1439" t="n"/>
    </row>
    <row r="179" ht="17.25" customFormat="1" customHeight="1" s="137">
      <c r="A179" s="165" t="n">
        <v>3</v>
      </c>
      <c r="B179" s="261" t="n"/>
      <c r="C179" s="1458" t="inlineStr">
        <is>
          <t>20C113/CC</t>
        </is>
      </c>
      <c r="D179" s="186" t="n">
        <v>4219621</v>
      </c>
      <c r="E179" s="1459" t="inlineStr">
        <is>
          <t>Temporary Repair Land Slide Shorline Near Toilet Cluster K</t>
        </is>
      </c>
      <c r="F179" s="1460" t="inlineStr">
        <is>
          <t>CPU</t>
        </is>
      </c>
      <c r="G179" s="186" t="inlineStr">
        <is>
          <t>Estimate</t>
        </is>
      </c>
      <c r="H179" s="190" t="n">
        <v>263488400</v>
      </c>
      <c r="I179" s="187" t="n">
        <v>4200139701</v>
      </c>
      <c r="J179" s="1461" t="n">
        <v>263488400</v>
      </c>
      <c r="K179" s="190" t="n">
        <v>100</v>
      </c>
      <c r="L179" s="1458" t="n">
        <v>263488400</v>
      </c>
      <c r="M179" s="98" t="n">
        <v>0</v>
      </c>
      <c r="N179" s="99">
        <f>+L179-J179</f>
        <v/>
      </c>
      <c r="O179" s="539" t="n"/>
      <c r="P179" s="1427" t="inlineStr">
        <is>
          <t>Job Completed</t>
        </is>
      </c>
      <c r="Q179" s="1440" t="n"/>
      <c r="R179" s="886">
        <f>+N179</f>
        <v/>
      </c>
      <c r="S179" s="1428" t="n"/>
      <c r="T179" s="1439" t="n"/>
      <c r="U179" s="1439" t="n"/>
    </row>
    <row r="180" ht="17.25" customFormat="1" customHeight="1" s="137">
      <c r="A180" s="165" t="n">
        <v>4</v>
      </c>
      <c r="B180" s="261" t="n"/>
      <c r="C180" s="1458" t="inlineStr">
        <is>
          <t>20C130/CC</t>
        </is>
      </c>
      <c r="D180" s="186" t="n">
        <v>4220315</v>
      </c>
      <c r="E180" s="1459" t="inlineStr">
        <is>
          <t>Install New Halipad Lamp</t>
        </is>
      </c>
      <c r="F180" s="1460" t="inlineStr">
        <is>
          <t>CPU</t>
        </is>
      </c>
      <c r="G180" s="186" t="inlineStr">
        <is>
          <t>Estimate</t>
        </is>
      </c>
      <c r="H180" s="190" t="n">
        <v>24044900</v>
      </c>
      <c r="I180" s="187" t="n">
        <v>4200139966</v>
      </c>
      <c r="J180" s="1461" t="n">
        <v>24044900</v>
      </c>
      <c r="K180" s="190" t="n">
        <v>100</v>
      </c>
      <c r="L180" s="1458" t="n">
        <v>24044900</v>
      </c>
      <c r="M180" s="98" t="n">
        <v>0</v>
      </c>
      <c r="N180" s="99">
        <f>+L180-J180</f>
        <v/>
      </c>
      <c r="O180" s="539" t="n"/>
      <c r="P180" s="1427" t="inlineStr">
        <is>
          <t>Job Completed</t>
        </is>
      </c>
      <c r="Q180" s="1440" t="n"/>
      <c r="R180" s="886">
        <f>+N180</f>
        <v/>
      </c>
      <c r="S180" s="1428" t="n"/>
      <c r="T180" s="1439" t="n"/>
      <c r="U180" s="1439" t="n"/>
    </row>
    <row r="181" ht="17.25" customFormat="1" customHeight="1" s="137">
      <c r="A181" s="165" t="n">
        <v>5</v>
      </c>
      <c r="B181" s="261" t="n"/>
      <c r="C181" s="1458" t="inlineStr">
        <is>
          <t>20C117/CC</t>
        </is>
      </c>
      <c r="D181" s="186" t="n">
        <v>4219918</v>
      </c>
      <c r="E181" s="1459" t="inlineStr">
        <is>
          <t>CAMP PASSANGER JETTY CONCRETTE ROBUST MARKER OF MARINE HAZARD</t>
        </is>
      </c>
      <c r="F181" s="1460" t="inlineStr">
        <is>
          <t>CPU</t>
        </is>
      </c>
      <c r="G181" s="186" t="inlineStr">
        <is>
          <t>Estimate</t>
        </is>
      </c>
      <c r="H181" s="190" t="n">
        <v>4217780</v>
      </c>
      <c r="I181" s="187" t="n">
        <v>4200139679</v>
      </c>
      <c r="J181" s="1461" t="n">
        <v>4217780</v>
      </c>
      <c r="K181" s="190" t="n">
        <v>100</v>
      </c>
      <c r="L181" s="1458" t="n">
        <v>4217780</v>
      </c>
      <c r="M181" s="98" t="n">
        <v>0</v>
      </c>
      <c r="N181" s="99">
        <f>+L181-J181</f>
        <v/>
      </c>
      <c r="O181" s="539" t="n"/>
      <c r="P181" s="1427" t="inlineStr">
        <is>
          <t>Job Completed</t>
        </is>
      </c>
      <c r="Q181" s="1440" t="n"/>
      <c r="R181" s="886">
        <f>+N181</f>
        <v/>
      </c>
      <c r="S181" s="1428" t="n"/>
      <c r="T181" s="1439" t="n"/>
      <c r="U181" s="1439" t="n"/>
    </row>
    <row r="182" ht="24.75" customFormat="1" customHeight="1" s="137">
      <c r="A182" s="165" t="n">
        <v>6</v>
      </c>
      <c r="B182" s="261" t="n"/>
      <c r="C182" s="1458" t="n">
        <v>0</v>
      </c>
      <c r="D182" s="186" t="n">
        <v>4221699</v>
      </c>
      <c r="E182" s="1459" t="inlineStr">
        <is>
          <t>Tambora - Site Trimming to install Jumper Line at TM-92 (Civil Scope Well Conn TM-137</t>
        </is>
      </c>
      <c r="F182" s="1460" t="inlineStr">
        <is>
          <t>CPU</t>
        </is>
      </c>
      <c r="G182" s="186" t="inlineStr">
        <is>
          <t>Estimate</t>
        </is>
      </c>
      <c r="H182" s="190" t="n">
        <v>24313200</v>
      </c>
      <c r="I182" s="187" t="n">
        <v>4200140735</v>
      </c>
      <c r="J182" s="1461" t="n">
        <v>24313200</v>
      </c>
      <c r="K182" s="190" t="n">
        <v>100</v>
      </c>
      <c r="L182" s="1458" t="n">
        <v>24313200</v>
      </c>
      <c r="M182" s="98" t="n">
        <v>0</v>
      </c>
      <c r="N182" s="99">
        <f>+L182-J182</f>
        <v/>
      </c>
      <c r="O182" s="539" t="n"/>
      <c r="P182" s="1427" t="inlineStr">
        <is>
          <t>Job Completed</t>
        </is>
      </c>
      <c r="Q182" s="1440" t="n"/>
      <c r="R182" s="886">
        <f>+N182</f>
        <v/>
      </c>
      <c r="S182" s="1428" t="n"/>
      <c r="T182" s="1439" t="n"/>
      <c r="U182" s="1439" t="n"/>
    </row>
    <row r="183" ht="17.25" customFormat="1" customHeight="1" s="528">
      <c r="A183" s="513">
        <f>+A182+1</f>
        <v/>
      </c>
      <c r="B183" s="514" t="n"/>
      <c r="C183" s="1515" t="n">
        <v>0</v>
      </c>
      <c r="D183" s="690" t="n">
        <v>7258636</v>
      </c>
      <c r="E183" s="1516" t="inlineStr">
        <is>
          <t>Repair Wall of Crossing Ditch at Flyway Area</t>
        </is>
      </c>
      <c r="F183" s="1531" t="inlineStr">
        <is>
          <t>CPU</t>
        </is>
      </c>
      <c r="G183" s="690" t="inlineStr">
        <is>
          <t>Estimate</t>
        </is>
      </c>
      <c r="H183" s="603" t="n">
        <v>590246418</v>
      </c>
      <c r="I183" s="617" t="n">
        <v>4200141277</v>
      </c>
      <c r="J183" s="1532" t="n">
        <v>590246418</v>
      </c>
      <c r="K183" s="603">
        <f>L183/J183*100</f>
        <v/>
      </c>
      <c r="L183" s="1515">
        <f>+BMS!DR88</f>
        <v/>
      </c>
      <c r="M183" s="523">
        <f>N183/J183*100</f>
        <v/>
      </c>
      <c r="N183" s="524">
        <f>+L183-J183</f>
        <v/>
      </c>
      <c r="O183" s="545" t="n"/>
      <c r="P183" s="1479" t="inlineStr">
        <is>
          <t>Job Completed</t>
        </is>
      </c>
      <c r="Q183" s="1493" t="n"/>
      <c r="R183" s="889">
        <f>+N183</f>
        <v/>
      </c>
      <c r="S183" s="1480" t="n"/>
      <c r="T183" s="1494" t="n"/>
      <c r="U183" s="1494" t="n"/>
    </row>
    <row r="184" ht="17.25" customFormat="1" customHeight="1" s="137">
      <c r="A184" s="165">
        <f>+A183+1</f>
        <v/>
      </c>
      <c r="B184" s="261" t="n"/>
      <c r="C184" s="1458" t="inlineStr">
        <is>
          <t>20C266/CC</t>
        </is>
      </c>
      <c r="D184" s="186" t="n">
        <v>4221874</v>
      </c>
      <c r="E184" s="1459" t="inlineStr">
        <is>
          <t>CAMP - CHURCH SITE TRIMMING</t>
        </is>
      </c>
      <c r="F184" s="1460" t="inlineStr">
        <is>
          <t>CPU</t>
        </is>
      </c>
      <c r="G184" s="186" t="inlineStr">
        <is>
          <t>Estimate</t>
        </is>
      </c>
      <c r="H184" s="190" t="n">
        <v>6446450</v>
      </c>
      <c r="I184" s="187" t="n">
        <v>4200140920</v>
      </c>
      <c r="J184" s="1461" t="n">
        <v>6446450</v>
      </c>
      <c r="K184" s="190" t="n">
        <v>96.11995749598617</v>
      </c>
      <c r="L184" s="1458" t="n">
        <v>6196325</v>
      </c>
      <c r="M184" s="98" t="n">
        <v>-3.880042504013837</v>
      </c>
      <c r="N184" s="99">
        <f>+L184-J184</f>
        <v/>
      </c>
      <c r="O184" s="539" t="n"/>
      <c r="P184" s="1427" t="inlineStr">
        <is>
          <t>Job Completed</t>
        </is>
      </c>
      <c r="Q184" s="1427" t="inlineStr">
        <is>
          <t xml:space="preserve">Deductional </t>
        </is>
      </c>
      <c r="R184" s="886">
        <f>+N184</f>
        <v/>
      </c>
      <c r="S184" s="1428" t="n"/>
      <c r="T184" s="1439" t="n"/>
      <c r="U184" s="1439" t="n"/>
    </row>
    <row r="185" ht="17.25" customFormat="1" customHeight="1" s="137">
      <c r="A185" s="165">
        <f>+A184+1</f>
        <v/>
      </c>
      <c r="B185" s="261" t="n"/>
      <c r="C185" s="1458" t="inlineStr">
        <is>
          <t>20T271/CC</t>
        </is>
      </c>
      <c r="D185" s="186" t="inlineStr">
        <is>
          <t>-</t>
        </is>
      </c>
      <c r="E185" s="1459" t="inlineStr">
        <is>
          <t>Site Trimming on shore at surrounding TM-34 for dredging</t>
        </is>
      </c>
      <c r="F185" s="1460" t="inlineStr">
        <is>
          <t>CPU</t>
        </is>
      </c>
      <c r="G185" s="186" t="inlineStr">
        <is>
          <t>Actual</t>
        </is>
      </c>
      <c r="H185" s="190" t="n">
        <v>5946200</v>
      </c>
      <c r="I185" s="187" t="n">
        <v>4200141151</v>
      </c>
      <c r="J185" s="1461" t="n">
        <v>5946200</v>
      </c>
      <c r="K185" s="190" t="n">
        <v>100</v>
      </c>
      <c r="L185" s="1458" t="n">
        <v>5946200</v>
      </c>
      <c r="M185" s="98" t="n">
        <v>0</v>
      </c>
      <c r="N185" s="99">
        <f>+L185-J185</f>
        <v/>
      </c>
      <c r="O185" s="539" t="n"/>
      <c r="P185" s="1427" t="inlineStr">
        <is>
          <t>Job Completed</t>
        </is>
      </c>
      <c r="Q185" s="1440" t="n"/>
      <c r="R185" s="886">
        <f>+N185</f>
        <v/>
      </c>
      <c r="S185" s="1428" t="n"/>
      <c r="T185" s="1439" t="n"/>
      <c r="U185" s="1439" t="n"/>
    </row>
    <row r="186" ht="17.25" customFormat="1" customHeight="1" s="528">
      <c r="A186" s="513">
        <f>+A185+1</f>
        <v/>
      </c>
      <c r="B186" s="514" t="n"/>
      <c r="C186" s="1515" t="n">
        <v>0</v>
      </c>
      <c r="D186" s="690" t="n">
        <v>4211718</v>
      </c>
      <c r="E186" s="1516" t="inlineStr">
        <is>
          <t>Repairing Shoreline Protection near by loading jetty area</t>
        </is>
      </c>
      <c r="F186" s="1531" t="inlineStr">
        <is>
          <t>CPU</t>
        </is>
      </c>
      <c r="G186" s="690" t="inlineStr">
        <is>
          <t>Estimate</t>
        </is>
      </c>
      <c r="H186" s="603">
        <f>+J186</f>
        <v/>
      </c>
      <c r="I186" s="617" t="n">
        <v>4200139704</v>
      </c>
      <c r="J186" s="1532" t="n">
        <v>467423220</v>
      </c>
      <c r="K186" s="603">
        <f>L186/J186*100</f>
        <v/>
      </c>
      <c r="L186" s="1515">
        <f>+BMS!DR89</f>
        <v/>
      </c>
      <c r="M186" s="523">
        <f>N186/J186*100</f>
        <v/>
      </c>
      <c r="N186" s="524">
        <f>+L186-J186</f>
        <v/>
      </c>
      <c r="O186" s="545" t="n"/>
      <c r="P186" s="1479" t="inlineStr">
        <is>
          <t>Job Completed</t>
        </is>
      </c>
      <c r="Q186" s="1493" t="n"/>
      <c r="R186" s="889">
        <f>+N186</f>
        <v/>
      </c>
      <c r="S186" s="1480" t="n"/>
      <c r="T186" s="1494" t="n"/>
      <c r="U186" s="1494" t="n"/>
    </row>
    <row r="187" ht="17.25" customFormat="1" customHeight="1" s="137">
      <c r="A187" s="165">
        <f>+A186+1</f>
        <v/>
      </c>
      <c r="B187" s="261" t="n"/>
      <c r="C187" s="1458" t="n">
        <v>0</v>
      </c>
      <c r="D187" s="186" t="n">
        <v>4221973</v>
      </c>
      <c r="E187" s="1459" t="inlineStr">
        <is>
          <t>SITE TRIMMING RC#08 GOV-4802</t>
        </is>
      </c>
      <c r="F187" s="1460" t="inlineStr">
        <is>
          <t>CPU</t>
        </is>
      </c>
      <c r="G187" s="186" t="inlineStr">
        <is>
          <t>Estimate</t>
        </is>
      </c>
      <c r="H187" s="190" t="n">
        <v>14865625</v>
      </c>
      <c r="I187" s="187" t="n">
        <v>4200141276</v>
      </c>
      <c r="J187" s="1461" t="n">
        <v>14865625</v>
      </c>
      <c r="K187" s="190">
        <f>L187/J187*100</f>
        <v/>
      </c>
      <c r="L187" s="1458" t="n">
        <v>9947850</v>
      </c>
      <c r="M187" s="98">
        <f>N187/J187*100</f>
        <v/>
      </c>
      <c r="N187" s="99">
        <f>+L187-J187</f>
        <v/>
      </c>
      <c r="O187" s="539" t="n"/>
      <c r="P187" s="1427" t="inlineStr">
        <is>
          <t>Job Completed</t>
        </is>
      </c>
      <c r="Q187" s="1440" t="n"/>
      <c r="R187" s="886">
        <f>+N187</f>
        <v/>
      </c>
      <c r="S187" s="1428" t="inlineStr">
        <is>
          <t>Revisi BOQ (dokumen approval baru diterima juli 2021) penyesuaian dokumen</t>
        </is>
      </c>
      <c r="T187" s="1439" t="n"/>
      <c r="U187" s="1439" t="n"/>
    </row>
    <row r="188" ht="17.25" customFormat="1" customHeight="1" s="137">
      <c r="A188" s="165" t="n">
        <v>1</v>
      </c>
      <c r="B188" s="261" t="n">
        <v>14241743</v>
      </c>
      <c r="C188" s="1458" t="n"/>
      <c r="D188" s="186" t="n">
        <v>4223910</v>
      </c>
      <c r="E188" s="1459" t="inlineStr">
        <is>
          <t>CONSTRUCT WOODEN BOX FOR LO COOLER TEG 9610</t>
        </is>
      </c>
      <c r="F188" s="1460" t="inlineStr">
        <is>
          <t>CPU</t>
        </is>
      </c>
      <c r="G188" s="186" t="inlineStr">
        <is>
          <t>Actual</t>
        </is>
      </c>
      <c r="H188" s="190" t="n">
        <v>7868747</v>
      </c>
      <c r="I188" s="187" t="n">
        <v>4200142395</v>
      </c>
      <c r="J188" s="1461">
        <f>+H188</f>
        <v/>
      </c>
      <c r="K188" s="190">
        <f>+L188/J188*100</f>
        <v/>
      </c>
      <c r="L188" s="1458">
        <f>+J188</f>
        <v/>
      </c>
      <c r="M188" s="98">
        <f>N188/J188*100</f>
        <v/>
      </c>
      <c r="N188" s="99">
        <f>+L188-J188</f>
        <v/>
      </c>
      <c r="O188" s="539" t="n"/>
      <c r="P188" s="1427" t="inlineStr">
        <is>
          <t>Job Completed</t>
        </is>
      </c>
      <c r="Q188" s="1440" t="n"/>
      <c r="R188" s="886">
        <f>+N188</f>
        <v/>
      </c>
      <c r="S188" s="1428" t="n"/>
      <c r="T188" s="1439" t="n"/>
      <c r="U188" s="1439" t="n"/>
    </row>
    <row r="189" ht="17.25" customFormat="1" customHeight="1" s="528">
      <c r="A189" s="513" t="n">
        <v>2</v>
      </c>
      <c r="B189" s="514" t="n">
        <v>14242453</v>
      </c>
      <c r="C189" s="1515" t="n"/>
      <c r="D189" s="690" t="n">
        <v>4224471</v>
      </c>
      <c r="E189" s="1516" t="inlineStr">
        <is>
          <t>Tambora - TM32 Site Trimming for Site Preparation (Well Con)</t>
        </is>
      </c>
      <c r="F189" s="1531" t="inlineStr">
        <is>
          <t>CPU</t>
        </is>
      </c>
      <c r="G189" s="690" t="inlineStr">
        <is>
          <t>Estimate</t>
        </is>
      </c>
      <c r="H189" s="603" t="n">
        <v>46215875</v>
      </c>
      <c r="I189" s="617" t="n">
        <v>4200142664</v>
      </c>
      <c r="J189" s="1532">
        <f>+H189</f>
        <v/>
      </c>
      <c r="K189" s="603">
        <f>L189/J189*100</f>
        <v/>
      </c>
      <c r="L189" s="1515">
        <f>+BMS!DR91</f>
        <v/>
      </c>
      <c r="M189" s="523">
        <f>N189/J189*100</f>
        <v/>
      </c>
      <c r="N189" s="524">
        <f>+L189-J189</f>
        <v/>
      </c>
      <c r="O189" s="545" t="n"/>
      <c r="P189" s="1479" t="inlineStr">
        <is>
          <t>Job Completed</t>
        </is>
      </c>
      <c r="Q189" s="1493" t="n"/>
      <c r="R189" s="889">
        <f>+N189</f>
        <v/>
      </c>
      <c r="S189" s="1480" t="n"/>
      <c r="T189" s="1494" t="n"/>
      <c r="U189" s="1494" t="n"/>
    </row>
    <row r="190" ht="17.25" customFormat="1" customHeight="1" s="528">
      <c r="A190" s="513" t="n">
        <v>3</v>
      </c>
      <c r="B190" s="514" t="n">
        <v>17268845</v>
      </c>
      <c r="C190" s="1515" t="n"/>
      <c r="D190" s="690" t="n">
        <v>7267331</v>
      </c>
      <c r="E190" s="1516" t="inlineStr">
        <is>
          <t>CAMP - REPAIR SIRING &amp; FENCE NEAR CLUSTER K TO SECURITY POST</t>
        </is>
      </c>
      <c r="F190" s="1531" t="inlineStr">
        <is>
          <t>CPU</t>
        </is>
      </c>
      <c r="G190" s="690" t="inlineStr">
        <is>
          <t>Estimate</t>
        </is>
      </c>
      <c r="H190" s="603" t="n">
        <v>304434772</v>
      </c>
      <c r="I190" s="617" t="n">
        <v>4200141623</v>
      </c>
      <c r="J190" s="1532">
        <f>+H190</f>
        <v/>
      </c>
      <c r="K190" s="603">
        <f>L190/J190*100</f>
        <v/>
      </c>
      <c r="L190" s="1515">
        <f>+BMS!DR92</f>
        <v/>
      </c>
      <c r="M190" s="523">
        <f>N190/J190*100</f>
        <v/>
      </c>
      <c r="N190" s="524">
        <f>+L190-J190</f>
        <v/>
      </c>
      <c r="O190" s="545" t="n"/>
      <c r="P190" s="1479" t="inlineStr">
        <is>
          <t>Job Completed</t>
        </is>
      </c>
      <c r="Q190" s="1493" t="n"/>
      <c r="R190" s="889">
        <f>+N190</f>
        <v/>
      </c>
      <c r="S190" s="1480" t="n"/>
      <c r="T190" s="1494" t="n"/>
      <c r="U190" s="1494" t="n"/>
    </row>
    <row r="191" ht="17.25" customFormat="1" customHeight="1" s="463">
      <c r="A191" s="464" t="n">
        <v>4</v>
      </c>
      <c r="B191" s="465" t="n">
        <v>17272156</v>
      </c>
      <c r="C191" s="1488" t="n"/>
      <c r="D191" s="554" t="n">
        <v>7270368</v>
      </c>
      <c r="E191" s="1521" t="inlineStr">
        <is>
          <t>PERBAIKAN SALURAN AIR JOGGING TRACK</t>
        </is>
      </c>
      <c r="F191" s="1552" t="inlineStr">
        <is>
          <t>CPU</t>
        </is>
      </c>
      <c r="G191" s="554" t="inlineStr">
        <is>
          <t>Estimate</t>
        </is>
      </c>
      <c r="H191" s="535" t="n">
        <v>30995919.99672</v>
      </c>
      <c r="I191" s="556" t="n"/>
      <c r="J191" s="1553">
        <f>+H191</f>
        <v/>
      </c>
      <c r="K191" s="535">
        <f>L191/J191*100</f>
        <v/>
      </c>
      <c r="L191" s="1488">
        <f>+BMS!DR93</f>
        <v/>
      </c>
      <c r="M191" s="458">
        <f>N191/J191*100</f>
        <v/>
      </c>
      <c r="N191" s="459">
        <f>+L191-J191</f>
        <v/>
      </c>
      <c r="O191" s="576" t="n"/>
      <c r="P191" s="1489" t="inlineStr">
        <is>
          <t>Job Completed</t>
        </is>
      </c>
      <c r="Q191" s="1490" t="n"/>
      <c r="R191" s="568">
        <f>+N191</f>
        <v/>
      </c>
      <c r="S191" s="1491" t="n"/>
      <c r="T191" s="1492" t="n"/>
      <c r="U191" s="1492" t="n"/>
    </row>
    <row r="192" ht="17.25" customFormat="1" customHeight="1" s="420">
      <c r="A192" s="173" t="n">
        <v>5</v>
      </c>
      <c r="B192" s="267" t="n">
        <v>14242043</v>
      </c>
      <c r="C192" s="1524" t="n"/>
      <c r="D192" s="442" t="n">
        <v>4224186</v>
      </c>
      <c r="E192" s="1525" t="inlineStr">
        <is>
          <t>CUTTING TREE AT RC-15</t>
        </is>
      </c>
      <c r="F192" s="1554" t="inlineStr">
        <is>
          <t>CPU</t>
        </is>
      </c>
      <c r="G192" s="442" t="inlineStr">
        <is>
          <t>Estimate</t>
        </is>
      </c>
      <c r="H192" s="445" t="n">
        <v>37974350</v>
      </c>
      <c r="I192" s="443" t="n"/>
      <c r="J192" s="1555">
        <f>+H192</f>
        <v/>
      </c>
      <c r="K192" s="445" t="n"/>
      <c r="L192" s="1524" t="n"/>
      <c r="M192" s="132" t="n"/>
      <c r="N192" s="573" t="n"/>
      <c r="O192" s="595" t="n"/>
      <c r="P192" s="1445" t="inlineStr">
        <is>
          <t>Waiting info</t>
        </is>
      </c>
      <c r="Q192" s="1528" t="n"/>
      <c r="R192" s="887">
        <f>+N192</f>
        <v/>
      </c>
      <c r="S192" s="1446" t="n"/>
      <c r="T192" s="1529" t="n"/>
      <c r="U192" s="1529" t="n"/>
    </row>
    <row r="193" ht="17.25" customFormat="1" customHeight="1" s="528">
      <c r="A193" s="513" t="n">
        <v>6</v>
      </c>
      <c r="B193" s="514" t="n">
        <v>14244132</v>
      </c>
      <c r="C193" s="1515" t="n"/>
      <c r="D193" s="690" t="n">
        <v>4225863</v>
      </c>
      <c r="E193" s="1516" t="inlineStr">
        <is>
          <t>Perform, site clearing at P/S 36" TMP 2 - STP 3</t>
        </is>
      </c>
      <c r="F193" s="1531" t="inlineStr">
        <is>
          <t>CPU</t>
        </is>
      </c>
      <c r="G193" s="690" t="inlineStr">
        <is>
          <t>Actual</t>
        </is>
      </c>
      <c r="H193" s="603" t="n">
        <v>1000400</v>
      </c>
      <c r="I193" s="617" t="n">
        <v>4200143406</v>
      </c>
      <c r="J193" s="1532">
        <f>+H193</f>
        <v/>
      </c>
      <c r="K193" s="603">
        <f>L193/H193*100</f>
        <v/>
      </c>
      <c r="L193" s="1515">
        <f>+BMS!DR95</f>
        <v/>
      </c>
      <c r="M193" s="523">
        <f>N193/J193*100</f>
        <v/>
      </c>
      <c r="N193" s="524">
        <f>+L193-J193</f>
        <v/>
      </c>
      <c r="O193" s="545" t="n"/>
      <c r="P193" s="1479" t="inlineStr">
        <is>
          <t>Job Completed</t>
        </is>
      </c>
      <c r="Q193" s="1493" t="n"/>
      <c r="R193" s="889">
        <f>+N193</f>
        <v/>
      </c>
      <c r="S193" s="1480" t="n"/>
      <c r="T193" s="1494" t="n"/>
      <c r="U193" s="1494" t="n"/>
    </row>
    <row r="194" ht="17.25" customFormat="1" customHeight="1" s="528">
      <c r="A194" s="513" t="n">
        <v>7</v>
      </c>
      <c r="B194" s="514" t="n"/>
      <c r="C194" s="1515" t="n"/>
      <c r="D194" s="690" t="n">
        <v>7271763</v>
      </c>
      <c r="E194" s="1516" t="inlineStr">
        <is>
          <t>TRF - REPAIR LANDSLIDE AT ENTRANCE OF JETTY KUTAI LAMA</t>
        </is>
      </c>
      <c r="F194" s="1531" t="inlineStr">
        <is>
          <t>CPU</t>
        </is>
      </c>
      <c r="G194" s="690" t="inlineStr">
        <is>
          <t>Actual</t>
        </is>
      </c>
      <c r="H194" s="603" t="n">
        <v>6418375</v>
      </c>
      <c r="I194" s="617" t="n">
        <v>4200143884</v>
      </c>
      <c r="J194" s="1532">
        <f>+H194</f>
        <v/>
      </c>
      <c r="K194" s="603">
        <f>L194/H194*100</f>
        <v/>
      </c>
      <c r="L194" s="1515">
        <f>+BMS!DR96</f>
        <v/>
      </c>
      <c r="M194" s="523">
        <f>N194/J194*100</f>
        <v/>
      </c>
      <c r="N194" s="524">
        <f>+L194-J194</f>
        <v/>
      </c>
      <c r="O194" s="545" t="n"/>
      <c r="P194" s="1479" t="inlineStr">
        <is>
          <t>Job Completed</t>
        </is>
      </c>
      <c r="Q194" s="1493" t="n"/>
      <c r="R194" s="889">
        <f>+N194</f>
        <v/>
      </c>
      <c r="S194" s="1480" t="n"/>
      <c r="T194" s="1494" t="n"/>
      <c r="U194" s="1494" t="n"/>
    </row>
    <row r="195" ht="17.25" customFormat="1" customHeight="1" s="528">
      <c r="A195" s="513" t="n">
        <v>8</v>
      </c>
      <c r="B195" s="514" t="n">
        <v>14240490</v>
      </c>
      <c r="C195" s="1515" t="n"/>
      <c r="D195" s="690" t="n">
        <v>4222893</v>
      </c>
      <c r="E195" s="1516" t="inlineStr">
        <is>
          <t>CAMP - CONSTRUCT ACCESS WALKWAY TO SMOKING CORNER CPU ANPOL</t>
        </is>
      </c>
      <c r="F195" s="1531" t="inlineStr">
        <is>
          <t>CPU</t>
        </is>
      </c>
      <c r="G195" s="690" t="inlineStr">
        <is>
          <t>Estimate</t>
        </is>
      </c>
      <c r="H195" s="603" t="n">
        <v>28345905</v>
      </c>
      <c r="I195" s="617" t="n">
        <v>4200141406</v>
      </c>
      <c r="J195" s="1532">
        <f>+H195</f>
        <v/>
      </c>
      <c r="K195" s="603">
        <f>L195/J195*100</f>
        <v/>
      </c>
      <c r="L195" s="1515">
        <f>+BMS!DR97</f>
        <v/>
      </c>
      <c r="M195" s="523">
        <f>N195/J195*100</f>
        <v/>
      </c>
      <c r="N195" s="524">
        <f>+L195-J195</f>
        <v/>
      </c>
      <c r="O195" s="693" t="n"/>
      <c r="P195" s="1479" t="inlineStr">
        <is>
          <t>Job Completed</t>
        </is>
      </c>
      <c r="Q195" s="1493" t="n"/>
      <c r="R195" s="889">
        <f>+N195</f>
        <v/>
      </c>
      <c r="S195" s="1480" t="inlineStr">
        <is>
          <t>Done HOC 3.7.21</t>
        </is>
      </c>
      <c r="T195" s="1494" t="n"/>
      <c r="U195" s="1494" t="n"/>
    </row>
    <row r="196" ht="17.25" customFormat="1" customHeight="1" s="1133">
      <c r="A196" s="1119" t="n">
        <v>9</v>
      </c>
      <c r="B196" s="1120" t="n">
        <v>17275280</v>
      </c>
      <c r="C196" s="1556" t="n"/>
      <c r="D196" s="1122" t="n">
        <v>7273577</v>
      </c>
      <c r="E196" s="1557" t="inlineStr">
        <is>
          <t>CAMP - REPAIR JOGGING TRACK AT NEAR MAIN GATE SECURITY POST</t>
        </is>
      </c>
      <c r="F196" s="1558" t="inlineStr">
        <is>
          <t>CPU</t>
        </is>
      </c>
      <c r="G196" s="1122" t="inlineStr">
        <is>
          <t>Estimate</t>
        </is>
      </c>
      <c r="H196" s="1128" t="n">
        <v>40662400</v>
      </c>
      <c r="I196" s="1126" t="inlineStr">
        <is>
          <t>4200144329 / 3700066835</t>
        </is>
      </c>
      <c r="J196" s="1559" t="n">
        <v>40662400</v>
      </c>
      <c r="K196" s="1128">
        <f>L196/J196*100</f>
        <v/>
      </c>
      <c r="L196" s="1556">
        <f>+BMS!DR98</f>
        <v/>
      </c>
      <c r="M196" s="1129">
        <f>N196/J196*100</f>
        <v/>
      </c>
      <c r="N196" s="524">
        <f>+L196-J196</f>
        <v/>
      </c>
      <c r="O196" s="545" t="n"/>
      <c r="P196" s="1560" t="inlineStr">
        <is>
          <t>Job Completed</t>
        </is>
      </c>
      <c r="Q196" s="1560" t="n"/>
      <c r="R196" s="1131">
        <f>+N196</f>
        <v/>
      </c>
      <c r="S196" s="1480" t="n"/>
      <c r="T196" s="1561" t="n"/>
      <c r="U196" s="1561" t="n"/>
    </row>
    <row r="197" ht="17.25" customFormat="1" customHeight="1" s="1133">
      <c r="A197" s="1119" t="n">
        <v>10</v>
      </c>
      <c r="B197" s="1120" t="n"/>
      <c r="C197" s="1556" t="n"/>
      <c r="D197" s="1122" t="n">
        <v>4226546</v>
      </c>
      <c r="E197" s="1557" t="inlineStr">
        <is>
          <t>Camp - Perform site trimming near Heliport</t>
        </is>
      </c>
      <c r="F197" s="1558" t="inlineStr">
        <is>
          <t>CPU</t>
        </is>
      </c>
      <c r="G197" s="1122" t="inlineStr">
        <is>
          <t>Actual</t>
        </is>
      </c>
      <c r="H197" s="1128" t="n">
        <v>42161400</v>
      </c>
      <c r="I197" s="1126" t="inlineStr">
        <is>
          <t>4200144379 / 3700066834</t>
        </is>
      </c>
      <c r="J197" s="1559" t="n">
        <v>42161400</v>
      </c>
      <c r="K197" s="1128">
        <f>L197/J197*100</f>
        <v/>
      </c>
      <c r="L197" s="1556">
        <f>+BMS!DR99</f>
        <v/>
      </c>
      <c r="M197" s="1129">
        <f>N197/J197*100</f>
        <v/>
      </c>
      <c r="N197" s="524">
        <f>J197-L197</f>
        <v/>
      </c>
      <c r="O197" s="545" t="n"/>
      <c r="P197" s="1560" t="inlineStr">
        <is>
          <t>Job Completed</t>
        </is>
      </c>
      <c r="Q197" s="1560" t="n"/>
      <c r="R197" s="1131">
        <f>+N197</f>
        <v/>
      </c>
      <c r="S197" s="1480" t="n"/>
      <c r="T197" s="1561" t="n"/>
      <c r="U197" s="1561" t="n"/>
    </row>
    <row r="198" ht="17.25" customFormat="1" customHeight="1" s="463">
      <c r="A198" s="464" t="n">
        <v>11</v>
      </c>
      <c r="B198" s="465" t="n"/>
      <c r="C198" s="1488" t="n"/>
      <c r="D198" s="554" t="n">
        <v>4226848</v>
      </c>
      <c r="E198" s="1521" t="inlineStr">
        <is>
          <t>Perform site trimming at walkway</t>
        </is>
      </c>
      <c r="F198" s="1552" t="inlineStr">
        <is>
          <t>CPU</t>
        </is>
      </c>
      <c r="G198" s="554" t="inlineStr">
        <is>
          <t>Actual</t>
        </is>
      </c>
      <c r="H198" s="535" t="n">
        <v>14921775</v>
      </c>
      <c r="I198" s="556" t="n"/>
      <c r="J198" s="1553">
        <f>+H198</f>
        <v/>
      </c>
      <c r="K198" s="535">
        <f>L198/J198*100</f>
        <v/>
      </c>
      <c r="L198" s="1488">
        <f>+BMS!DR100</f>
        <v/>
      </c>
      <c r="M198" s="458">
        <f>N198/J198*100</f>
        <v/>
      </c>
      <c r="N198" s="459">
        <f>J198-L198</f>
        <v/>
      </c>
      <c r="O198" s="543" t="n"/>
      <c r="P198" s="1489" t="inlineStr">
        <is>
          <t>Job Completed</t>
        </is>
      </c>
      <c r="Q198" s="1490" t="n"/>
      <c r="R198" s="568">
        <f>+N198</f>
        <v/>
      </c>
      <c r="S198" s="1491" t="n"/>
      <c r="T198" s="1492" t="n"/>
      <c r="U198" s="1492" t="n"/>
    </row>
    <row r="199" ht="17.25" customFormat="1" customHeight="1" s="528">
      <c r="A199" s="513" t="n">
        <v>12</v>
      </c>
      <c r="B199" s="514" t="n"/>
      <c r="C199" s="1515" t="n"/>
      <c r="D199" s="690" t="n">
        <v>7273771</v>
      </c>
      <c r="E199" s="1516" t="inlineStr">
        <is>
          <t>Excavation for repair leakage pipe PWAT</t>
        </is>
      </c>
      <c r="F199" s="1531" t="inlineStr">
        <is>
          <t>CPU</t>
        </is>
      </c>
      <c r="G199" s="690" t="inlineStr">
        <is>
          <t>Actual</t>
        </is>
      </c>
      <c r="H199" s="603" t="n">
        <v>44730875</v>
      </c>
      <c r="I199" s="617" t="inlineStr">
        <is>
          <t>4200144394 / 3700066863</t>
        </is>
      </c>
      <c r="J199" s="1532">
        <f>+H199</f>
        <v/>
      </c>
      <c r="K199" s="603">
        <f>L199/J199*100</f>
        <v/>
      </c>
      <c r="L199" s="1515">
        <f>+BMS!DR101</f>
        <v/>
      </c>
      <c r="M199" s="523">
        <f>N199/J199*100</f>
        <v/>
      </c>
      <c r="N199" s="524">
        <f>J199-L199</f>
        <v/>
      </c>
      <c r="O199" s="545" t="n"/>
      <c r="P199" s="1479" t="inlineStr">
        <is>
          <t>Job Completed</t>
        </is>
      </c>
      <c r="Q199" s="1493" t="n"/>
      <c r="R199" s="889">
        <f>+N199</f>
        <v/>
      </c>
      <c r="S199" s="1480" t="n"/>
      <c r="T199" s="1494" t="n"/>
      <c r="U199" s="1494" t="n"/>
    </row>
    <row r="200" ht="17.25" customFormat="1" customHeight="1" s="1133">
      <c r="A200" s="1119" t="n">
        <v>13</v>
      </c>
      <c r="B200" s="1120" t="n">
        <v>1726805</v>
      </c>
      <c r="C200" s="1556" t="n"/>
      <c r="D200" s="1122" t="n">
        <v>7266665</v>
      </c>
      <c r="E200" s="1557" t="inlineStr">
        <is>
          <t>CAMP - Memeperbaiki atap keropos di PJC Camp</t>
        </is>
      </c>
      <c r="F200" s="1558" t="inlineStr">
        <is>
          <t>CPU</t>
        </is>
      </c>
      <c r="G200" s="1122" t="inlineStr">
        <is>
          <t>Estimate</t>
        </is>
      </c>
      <c r="H200" s="1128" t="n">
        <v>178891258</v>
      </c>
      <c r="I200" s="1126" t="inlineStr">
        <is>
          <t>4200142635 / 3700065935</t>
        </is>
      </c>
      <c r="J200" s="1559" t="n">
        <v>178891258</v>
      </c>
      <c r="K200" s="1128">
        <f>L200/J200*100</f>
        <v/>
      </c>
      <c r="L200" s="1556">
        <f>+BMS!DR102</f>
        <v/>
      </c>
      <c r="M200" s="1129">
        <f>N200/J200*100</f>
        <v/>
      </c>
      <c r="N200" s="524">
        <f>+L200-J200</f>
        <v/>
      </c>
      <c r="O200" s="693" t="n"/>
      <c r="P200" s="1560" t="inlineStr">
        <is>
          <t>Job Completed</t>
        </is>
      </c>
      <c r="Q200" s="1560" t="n"/>
      <c r="R200" s="1131">
        <f>+N200</f>
        <v/>
      </c>
      <c r="S200" s="1480" t="n"/>
      <c r="T200" s="1561" t="n"/>
      <c r="U200" s="1561" t="n"/>
    </row>
    <row r="201" ht="17.25" customFormat="1" customHeight="1" s="1133">
      <c r="A201" s="1119" t="n">
        <v>14</v>
      </c>
      <c r="B201" s="1120" t="n"/>
      <c r="C201" s="1556" t="n"/>
      <c r="D201" s="1122" t="n">
        <v>7274471</v>
      </c>
      <c r="E201" s="1557" t="inlineStr">
        <is>
          <t>CAMP - EXCAVATION FOR REPAIR LEAKAGE PIPE PWAT</t>
        </is>
      </c>
      <c r="F201" s="1558" t="inlineStr">
        <is>
          <t>CPU</t>
        </is>
      </c>
      <c r="G201" s="1122" t="inlineStr">
        <is>
          <t>Estimate</t>
        </is>
      </c>
      <c r="H201" s="1128" t="n">
        <v>58204375</v>
      </c>
      <c r="I201" s="1126" t="inlineStr">
        <is>
          <t>4200144614 / 3700066869</t>
        </is>
      </c>
      <c r="J201" s="1559" t="n">
        <v>58204375</v>
      </c>
      <c r="K201" s="1128">
        <f>L201/J201*100</f>
        <v/>
      </c>
      <c r="L201" s="1556">
        <f>+BMS!DR103</f>
        <v/>
      </c>
      <c r="M201" s="1129">
        <f>N201/J201*100</f>
        <v/>
      </c>
      <c r="N201" s="524">
        <f>+L201-J201</f>
        <v/>
      </c>
      <c r="O201" s="693" t="n"/>
      <c r="P201" s="1560" t="inlineStr">
        <is>
          <t>Job Completed</t>
        </is>
      </c>
      <c r="Q201" s="1560" t="n"/>
      <c r="R201" s="1131">
        <f>+N201</f>
        <v/>
      </c>
      <c r="S201" s="1480" t="n"/>
      <c r="T201" s="1561" t="n"/>
      <c r="U201" s="1561" t="n"/>
    </row>
    <row r="202" ht="17.25" customFormat="1" customHeight="1" s="528">
      <c r="A202" s="513" t="n">
        <v>15</v>
      </c>
      <c r="B202" s="514" t="n">
        <v>14241641</v>
      </c>
      <c r="C202" s="1515" t="n"/>
      <c r="D202" s="690" t="n">
        <v>4223933</v>
      </c>
      <c r="E202" s="1516" t="inlineStr">
        <is>
          <t>Site Trimming at Walkway RC-14</t>
        </is>
      </c>
      <c r="F202" s="1531" t="inlineStr">
        <is>
          <t>CPU</t>
        </is>
      </c>
      <c r="G202" s="690" t="inlineStr">
        <is>
          <t>Actual</t>
        </is>
      </c>
      <c r="H202" s="603" t="n">
        <v>4473725</v>
      </c>
      <c r="I202" s="617" t="n">
        <v>3700066872</v>
      </c>
      <c r="J202" s="1532">
        <f>+H202</f>
        <v/>
      </c>
      <c r="K202" s="603">
        <f>L202/J202*100</f>
        <v/>
      </c>
      <c r="L202" s="1515">
        <f>+BMS!BP104</f>
        <v/>
      </c>
      <c r="M202" s="523">
        <f>N202/J202*100</f>
        <v/>
      </c>
      <c r="N202" s="524">
        <f>+L202-J202</f>
        <v/>
      </c>
      <c r="O202" s="545" t="n"/>
      <c r="P202" s="1479" t="inlineStr">
        <is>
          <t>Job Completed</t>
        </is>
      </c>
      <c r="Q202" s="1493" t="n"/>
      <c r="R202" s="889">
        <f>+N202</f>
        <v/>
      </c>
      <c r="S202" s="1480" t="inlineStr">
        <is>
          <t>Start &amp; done 26.06.21</t>
        </is>
      </c>
      <c r="T202" s="1494" t="n"/>
      <c r="U202" s="1494" t="n"/>
    </row>
    <row r="203" ht="27" customFormat="1" customHeight="1" s="185">
      <c r="A203" s="181" t="n">
        <v>16</v>
      </c>
      <c r="B203" s="268" t="n"/>
      <c r="C203" s="1499" t="n"/>
      <c r="D203" s="191" t="n">
        <v>4225491</v>
      </c>
      <c r="E203" s="1500" t="inlineStr">
        <is>
          <t>Camp - Radio Shelter CPU Repair 2nd Floor, Wall &amp; Ceiling (SYN #575747) - CPU Area</t>
        </is>
      </c>
      <c r="F203" s="1501" t="inlineStr">
        <is>
          <t>CPU</t>
        </is>
      </c>
      <c r="G203" s="191" t="inlineStr">
        <is>
          <t>Estimate</t>
        </is>
      </c>
      <c r="H203" s="376" t="n">
        <v>755362740</v>
      </c>
      <c r="I203" s="193" t="n"/>
      <c r="J203" s="1502">
        <f>+H203</f>
        <v/>
      </c>
      <c r="K203" s="376">
        <f>L203/J203*100</f>
        <v/>
      </c>
      <c r="L203" s="1499">
        <f>+BMS!DR105</f>
        <v/>
      </c>
      <c r="M203" s="139">
        <f>N203/J203*100</f>
        <v/>
      </c>
      <c r="N203" s="140">
        <f>+L203-J203</f>
        <v/>
      </c>
      <c r="O203" s="542" t="n"/>
      <c r="P203" s="1503" t="inlineStr">
        <is>
          <t>Onprogress</t>
        </is>
      </c>
      <c r="Q203" s="1504" t="n"/>
      <c r="R203" s="890" t="n"/>
      <c r="S203" s="1505" t="n"/>
      <c r="T203" s="1506" t="n"/>
      <c r="U203" s="1506" t="n"/>
    </row>
    <row r="204" ht="17.25" customFormat="1" customHeight="1" s="420">
      <c r="A204" s="173" t="n">
        <v>17</v>
      </c>
      <c r="B204" s="267" t="n"/>
      <c r="C204" s="1524" t="n"/>
      <c r="D204" s="442" t="inlineStr">
        <is>
          <t>4226848 - 2nd</t>
        </is>
      </c>
      <c r="E204" s="1525" t="inlineStr">
        <is>
          <t>TM 114/93/117 - Perform Site Trimming At Walkway (SYN - 576602)</t>
        </is>
      </c>
      <c r="F204" s="1554" t="inlineStr">
        <is>
          <t>CPU</t>
        </is>
      </c>
      <c r="G204" s="442" t="inlineStr">
        <is>
          <t>Estimate</t>
        </is>
      </c>
      <c r="H204" s="445" t="n">
        <v>2000800</v>
      </c>
      <c r="I204" s="443" t="n"/>
      <c r="J204" s="1555">
        <f>+H204</f>
        <v/>
      </c>
      <c r="K204" s="445" t="n"/>
      <c r="L204" s="1524" t="n"/>
      <c r="M204" s="132">
        <f>N204/J204*100</f>
        <v/>
      </c>
      <c r="N204" s="133">
        <f>+L204-J204</f>
        <v/>
      </c>
      <c r="O204" s="540" t="n"/>
      <c r="P204" s="1445" t="inlineStr">
        <is>
          <t>Waiting info</t>
        </is>
      </c>
      <c r="Q204" s="1528" t="n"/>
      <c r="R204" s="887" t="n"/>
      <c r="S204" s="1446" t="n"/>
      <c r="T204" s="1529" t="n"/>
      <c r="U204" s="1529" t="n"/>
    </row>
    <row r="205" ht="17.25" customFormat="1" customHeight="1" s="528">
      <c r="A205" s="513" t="n">
        <v>18</v>
      </c>
      <c r="B205" s="514" t="n"/>
      <c r="C205" s="1515" t="n"/>
      <c r="D205" s="690" t="n">
        <v>4223247</v>
      </c>
      <c r="E205" s="1516" t="inlineStr">
        <is>
          <t>RC 12 - Perform Site Trimming (SYN #574496)</t>
        </is>
      </c>
      <c r="F205" s="1531" t="inlineStr">
        <is>
          <t>CPU</t>
        </is>
      </c>
      <c r="G205" s="690" t="inlineStr">
        <is>
          <t>Estimate</t>
        </is>
      </c>
      <c r="H205" s="603" t="n">
        <v>2472925</v>
      </c>
      <c r="I205" s="617" t="n">
        <v>3700066870</v>
      </c>
      <c r="J205" s="1532">
        <f>+H205</f>
        <v/>
      </c>
      <c r="K205" s="603">
        <f>L205/J205*100</f>
        <v/>
      </c>
      <c r="L205" s="1515">
        <f>+BMS!DR107</f>
        <v/>
      </c>
      <c r="M205" s="523">
        <f>N205/J205*100</f>
        <v/>
      </c>
      <c r="N205" s="524">
        <f>+L205-J205</f>
        <v/>
      </c>
      <c r="O205" s="545" t="n"/>
      <c r="P205" s="1479" t="inlineStr">
        <is>
          <t>Job Completed</t>
        </is>
      </c>
      <c r="Q205" s="1493" t="n"/>
      <c r="R205" s="889" t="n"/>
      <c r="S205" s="1480" t="n"/>
      <c r="T205" s="1494" t="n"/>
      <c r="U205" s="1494" t="n"/>
    </row>
    <row r="206" ht="17.25" customFormat="1" customHeight="1" s="1104">
      <c r="A206" s="1090" t="n">
        <v>19</v>
      </c>
      <c r="B206" s="1091" t="n"/>
      <c r="C206" s="1562" t="n"/>
      <c r="D206" s="1093" t="n">
        <v>7270368</v>
      </c>
      <c r="E206" s="1563" t="inlineStr">
        <is>
          <t>PERBAIKAN SALURAN AIR JOGGING TRACK - SMS #2nd</t>
        </is>
      </c>
      <c r="F206" s="1564" t="inlineStr">
        <is>
          <t>CPU</t>
        </is>
      </c>
      <c r="G206" s="1093" t="inlineStr">
        <is>
          <t>Estimate</t>
        </is>
      </c>
      <c r="H206" s="1099" t="n">
        <v>61967876</v>
      </c>
      <c r="I206" s="1097" t="n"/>
      <c r="J206" s="1565">
        <f>+H206</f>
        <v/>
      </c>
      <c r="K206" s="1099">
        <f>L206/J206*100</f>
        <v/>
      </c>
      <c r="L206" s="1562">
        <f>+BMS!DR108</f>
        <v/>
      </c>
      <c r="M206" s="1100">
        <f>N206/J206*100</f>
        <v/>
      </c>
      <c r="N206" s="459">
        <f>+L206-J206</f>
        <v/>
      </c>
      <c r="O206" s="543" t="n"/>
      <c r="P206" s="1566" t="inlineStr">
        <is>
          <t>Job Completed</t>
        </is>
      </c>
      <c r="Q206" s="1566" t="n"/>
      <c r="R206" s="1102" t="n"/>
      <c r="S206" s="1491" t="inlineStr">
        <is>
          <t>Deduction</t>
        </is>
      </c>
      <c r="T206" s="1567" t="n"/>
      <c r="U206" s="1567" t="n"/>
    </row>
    <row r="207" ht="17.25" customFormat="1" customHeight="1" s="420">
      <c r="A207" s="173" t="n">
        <v>20</v>
      </c>
      <c r="B207" s="267" t="n">
        <v>17258868</v>
      </c>
      <c r="C207" s="1524" t="inlineStr">
        <is>
          <t>20C084/CC</t>
        </is>
      </c>
      <c r="D207" s="442" t="n">
        <v>4217158</v>
      </c>
      <c r="E207" s="1525" t="inlineStr">
        <is>
          <t>CAMP - PERBAIKAN TALANG DAN LISPLANK RESTO CPU</t>
        </is>
      </c>
      <c r="F207" s="1554" t="inlineStr">
        <is>
          <t>CPU</t>
        </is>
      </c>
      <c r="G207" s="442" t="inlineStr">
        <is>
          <t>Estimate</t>
        </is>
      </c>
      <c r="H207" s="445" t="n">
        <v>315501730</v>
      </c>
      <c r="I207" s="443" t="n"/>
      <c r="J207" s="1555">
        <f>+H207</f>
        <v/>
      </c>
      <c r="K207" s="445" t="n"/>
      <c r="L207" s="1524" t="n"/>
      <c r="M207" s="132" t="n"/>
      <c r="N207" s="133">
        <f>+L207-J207</f>
        <v/>
      </c>
      <c r="O207" s="540" t="n"/>
      <c r="P207" s="1445" t="inlineStr">
        <is>
          <t>Waiting info</t>
        </is>
      </c>
      <c r="Q207" s="1528" t="n"/>
      <c r="R207" s="887" t="n"/>
      <c r="S207" s="1446" t="n"/>
      <c r="T207" s="1529" t="n"/>
      <c r="U207" s="1529" t="n"/>
    </row>
    <row r="208" ht="17.25" customFormat="1" customHeight="1" s="1104" thickBot="1">
      <c r="A208" s="1090" t="n">
        <v>21</v>
      </c>
      <c r="B208" s="1091" t="n"/>
      <c r="C208" s="1562" t="n"/>
      <c r="D208" s="1093" t="n">
        <v>4226736</v>
      </c>
      <c r="E208" s="1563" t="inlineStr">
        <is>
          <t>Camp Perform Site Trimming At Fence Accomodation (ANM-210407)</t>
        </is>
      </c>
      <c r="F208" s="1564" t="inlineStr">
        <is>
          <t>CPU</t>
        </is>
      </c>
      <c r="G208" s="1093" t="inlineStr">
        <is>
          <t>Actual</t>
        </is>
      </c>
      <c r="H208" s="1099" t="n">
        <v>14921775</v>
      </c>
      <c r="I208" s="1097" t="inlineStr">
        <is>
          <t>4200144308 / 3700066833</t>
        </is>
      </c>
      <c r="J208" s="1565">
        <f>+H208</f>
        <v/>
      </c>
      <c r="K208" s="1099" t="n"/>
      <c r="L208" s="1562" t="n"/>
      <c r="M208" s="1100" t="n"/>
      <c r="N208" s="951">
        <f>+L208-J208</f>
        <v/>
      </c>
      <c r="O208" s="543" t="n"/>
      <c r="P208" s="1566" t="inlineStr">
        <is>
          <t>Job Completed</t>
        </is>
      </c>
      <c r="Q208" s="1566" t="n"/>
      <c r="R208" s="1102" t="n"/>
      <c r="S208" s="1491" t="inlineStr">
        <is>
          <t>Pekerjaan Selesai, Belum dijual (sudah ditagihkan periode agustus</t>
        </is>
      </c>
      <c r="T208" s="1567" t="n"/>
      <c r="U208" s="1567" t="n"/>
    </row>
    <row r="209" ht="17.25" customHeight="1" thickBot="1">
      <c r="A209" s="154" t="n"/>
      <c r="B209" s="266" t="n"/>
      <c r="C209" s="1568" t="n"/>
      <c r="D209" s="1568" t="inlineStr">
        <is>
          <t>SPU 2019,2020 &amp; 2021</t>
        </is>
      </c>
      <c r="E209" s="1569" t="n"/>
      <c r="F209" s="1570" t="n"/>
      <c r="G209" s="1568" t="n"/>
      <c r="H209" s="158" t="n"/>
      <c r="I209" s="159" t="n"/>
      <c r="J209" s="160">
        <f>SUM(J210:J310)</f>
        <v/>
      </c>
      <c r="K209" s="161" t="n"/>
      <c r="L209" s="160">
        <f>SUM(L210:L312)</f>
        <v/>
      </c>
      <c r="M209" s="162" t="n"/>
      <c r="N209" s="160">
        <f>SUM(N210:N312)</f>
        <v/>
      </c>
      <c r="O209" s="544" t="n"/>
      <c r="P209" s="1540" t="n"/>
      <c r="Q209" s="1540" t="n"/>
      <c r="R209" s="160">
        <f>SUM(R210:R306)</f>
        <v/>
      </c>
      <c r="S209" s="1541" t="n"/>
      <c r="T209" s="1542" t="n"/>
      <c r="U209" s="1542" t="n"/>
    </row>
    <row r="210" ht="17.25" customHeight="1">
      <c r="A210" s="207" t="n">
        <v>1</v>
      </c>
      <c r="B210" s="269" t="n"/>
      <c r="C210" s="1571" t="n"/>
      <c r="D210" s="195" t="n">
        <v>4188984</v>
      </c>
      <c r="E210" s="1572" t="inlineStr">
        <is>
          <t>Roof Extention on Mosque Area</t>
        </is>
      </c>
      <c r="F210" s="1573" t="inlineStr">
        <is>
          <t>SPU</t>
        </is>
      </c>
      <c r="G210" s="195" t="inlineStr">
        <is>
          <t>Estimate</t>
        </is>
      </c>
      <c r="H210" s="197" t="n">
        <v>133377988</v>
      </c>
      <c r="I210" s="198" t="n">
        <v>4200132351</v>
      </c>
      <c r="J210" s="1574" t="n">
        <v>133377988</v>
      </c>
      <c r="K210" s="190" t="n">
        <v>92.93132611956929</v>
      </c>
      <c r="L210" s="792" t="n">
        <v>123949933</v>
      </c>
      <c r="M210" s="98" t="n">
        <v>-7.068673880430705</v>
      </c>
      <c r="N210" s="99">
        <f>+L210-J210</f>
        <v/>
      </c>
      <c r="O210" s="539" t="n"/>
      <c r="P210" s="1427" t="inlineStr">
        <is>
          <t>Job Completed</t>
        </is>
      </c>
      <c r="Q210" s="1427" t="inlineStr">
        <is>
          <t xml:space="preserve">Deductional </t>
        </is>
      </c>
      <c r="R210" s="886">
        <f>+N210</f>
        <v/>
      </c>
      <c r="S210" s="1428" t="n"/>
      <c r="T210" s="1429" t="n"/>
      <c r="U210" s="1429" t="n"/>
    </row>
    <row r="211" ht="17.25" customHeight="1">
      <c r="A211" s="165" t="n">
        <v>2</v>
      </c>
      <c r="B211" s="261" t="n"/>
      <c r="C211" s="1458" t="n"/>
      <c r="D211" s="186" t="n">
        <v>4202921</v>
      </c>
      <c r="E211" s="1459" t="inlineStr">
        <is>
          <t>New Gate Access to KEHATI Area</t>
        </is>
      </c>
      <c r="F211" s="1460" t="inlineStr">
        <is>
          <t>SPU</t>
        </is>
      </c>
      <c r="G211" s="186" t="inlineStr">
        <is>
          <t>Estimate</t>
        </is>
      </c>
      <c r="H211" s="190" t="n">
        <v>31848179</v>
      </c>
      <c r="I211" s="187" t="n">
        <v>4200132508</v>
      </c>
      <c r="J211" s="1550" t="n">
        <v>31848179</v>
      </c>
      <c r="K211" s="190" t="n">
        <v>100</v>
      </c>
      <c r="L211" s="787" t="n">
        <v>31848179</v>
      </c>
      <c r="M211" s="98" t="n">
        <v>0</v>
      </c>
      <c r="N211" s="99">
        <f>+L211-J211</f>
        <v/>
      </c>
      <c r="O211" s="539" t="n"/>
      <c r="P211" s="1427" t="inlineStr">
        <is>
          <t>Job Completed</t>
        </is>
      </c>
      <c r="Q211" s="1427" t="n"/>
      <c r="R211" s="886">
        <f>+N211</f>
        <v/>
      </c>
      <c r="S211" s="1428" t="n"/>
      <c r="T211" s="1429" t="n"/>
      <c r="U211" s="1429" t="n"/>
    </row>
    <row r="212" ht="17.25" customHeight="1">
      <c r="A212" s="165" t="n">
        <v>3</v>
      </c>
      <c r="B212" s="261" t="n"/>
      <c r="C212" s="1458" t="inlineStr">
        <is>
          <t>19P706/SC</t>
        </is>
      </c>
      <c r="D212" s="186" t="n">
        <v>4197278</v>
      </c>
      <c r="E212" s="1459" t="inlineStr">
        <is>
          <t>Perform Site Trimming along SUP - SMP</t>
        </is>
      </c>
      <c r="F212" s="1460" t="inlineStr">
        <is>
          <t>SPU</t>
        </is>
      </c>
      <c r="G212" s="186" t="inlineStr">
        <is>
          <t>Estimate</t>
        </is>
      </c>
      <c r="H212" s="190" t="n">
        <v>150929100</v>
      </c>
      <c r="I212" s="187" t="n">
        <v>4200131288</v>
      </c>
      <c r="J212" s="1550" t="n">
        <v>150929100</v>
      </c>
      <c r="K212" s="190" t="n">
        <v>90.47619047619045</v>
      </c>
      <c r="L212" s="190" t="n">
        <v>136554900</v>
      </c>
      <c r="M212" s="98" t="n">
        <v>-9.523809523809543</v>
      </c>
      <c r="N212" s="99">
        <f>+L212-J212</f>
        <v/>
      </c>
      <c r="O212" s="539" t="n"/>
      <c r="P212" s="1427" t="inlineStr">
        <is>
          <t>Job Completed</t>
        </is>
      </c>
      <c r="Q212" s="1427" t="inlineStr">
        <is>
          <t xml:space="preserve">Deductional </t>
        </is>
      </c>
      <c r="R212" s="886">
        <f>+N212</f>
        <v/>
      </c>
      <c r="S212" s="1428" t="n"/>
      <c r="T212" s="1429" t="n"/>
      <c r="U212" s="1429" t="n"/>
    </row>
    <row r="213" ht="17.25" customHeight="1">
      <c r="A213" s="165" t="n">
        <v>4</v>
      </c>
      <c r="B213" s="261" t="n"/>
      <c r="C213" s="1551" t="n"/>
      <c r="D213" s="186" t="n">
        <v>4197605</v>
      </c>
      <c r="E213" s="1459" t="inlineStr">
        <is>
          <t>SNPS Site Clearing on ESDV P/F (GOV Area)</t>
        </is>
      </c>
      <c r="F213" s="1460" t="inlineStr">
        <is>
          <t>SPU</t>
        </is>
      </c>
      <c r="G213" s="186" t="inlineStr">
        <is>
          <t>Estimate</t>
        </is>
      </c>
      <c r="H213" s="190" t="n">
        <v>13373800</v>
      </c>
      <c r="I213" s="187" t="n">
        <v>4200131443</v>
      </c>
      <c r="J213" s="1550" t="n">
        <v>13373800</v>
      </c>
      <c r="K213" s="190" t="n">
        <v>100</v>
      </c>
      <c r="L213" s="190" t="n">
        <v>13373800</v>
      </c>
      <c r="M213" s="98" t="n">
        <v>0</v>
      </c>
      <c r="N213" s="99">
        <f>+L213-J213</f>
        <v/>
      </c>
      <c r="O213" s="539" t="n"/>
      <c r="P213" s="1427" t="inlineStr">
        <is>
          <t>Job Completed</t>
        </is>
      </c>
      <c r="Q213" s="1440" t="n"/>
      <c r="R213" s="886">
        <f>+N213</f>
        <v/>
      </c>
      <c r="S213" s="1428" t="n"/>
      <c r="T213" s="1439" t="n"/>
      <c r="U213" s="1439" t="n"/>
    </row>
    <row r="214" ht="17.25" customHeight="1">
      <c r="A214" s="165" t="n">
        <v>5</v>
      </c>
      <c r="B214" s="261" t="n"/>
      <c r="C214" s="1551" t="n"/>
      <c r="D214" s="186" t="n">
        <v>4201762</v>
      </c>
      <c r="E214" s="1459" t="inlineStr">
        <is>
          <t>TMP-1 Site Clearing at Emergency Pit</t>
        </is>
      </c>
      <c r="F214" s="1460" t="inlineStr">
        <is>
          <t>SPU</t>
        </is>
      </c>
      <c r="G214" s="186" t="inlineStr">
        <is>
          <t>Estimate</t>
        </is>
      </c>
      <c r="H214" s="190" t="n">
        <v>13373800</v>
      </c>
      <c r="I214" s="187" t="n">
        <v>4200131444</v>
      </c>
      <c r="J214" s="1550" t="n">
        <v>13373800</v>
      </c>
      <c r="K214" s="190" t="n">
        <v>100</v>
      </c>
      <c r="L214" s="190" t="n">
        <v>13373800</v>
      </c>
      <c r="M214" s="98" t="n">
        <v>0</v>
      </c>
      <c r="N214" s="99">
        <f>+L214-J214</f>
        <v/>
      </c>
      <c r="O214" s="539" t="n"/>
      <c r="P214" s="1427" t="inlineStr">
        <is>
          <t>Job Completed</t>
        </is>
      </c>
      <c r="Q214" s="1440" t="n"/>
      <c r="R214" s="886">
        <f>+N214</f>
        <v/>
      </c>
      <c r="S214" s="1428" t="n"/>
      <c r="T214" s="1439" t="n"/>
      <c r="U214" s="1439" t="n"/>
    </row>
    <row r="215" ht="17.25" customHeight="1">
      <c r="A215" s="165" t="n">
        <v>6</v>
      </c>
      <c r="B215" s="261" t="n"/>
      <c r="C215" s="1551" t="n"/>
      <c r="D215" s="186" t="n">
        <v>4201766</v>
      </c>
      <c r="E215" s="1459" t="inlineStr">
        <is>
          <t>GTS-R Site Clearing at Emergency Pit</t>
        </is>
      </c>
      <c r="F215" s="1460" t="inlineStr">
        <is>
          <t>SPU</t>
        </is>
      </c>
      <c r="G215" s="186" t="inlineStr">
        <is>
          <t>Estimate</t>
        </is>
      </c>
      <c r="H215" s="190" t="n">
        <v>20060700</v>
      </c>
      <c r="I215" s="187" t="n">
        <v>4200131445</v>
      </c>
      <c r="J215" s="1550" t="n">
        <v>20060700</v>
      </c>
      <c r="K215" s="190" t="n">
        <v>100</v>
      </c>
      <c r="L215" s="190" t="n">
        <v>20060700</v>
      </c>
      <c r="M215" s="98" t="n">
        <v>0</v>
      </c>
      <c r="N215" s="99">
        <f>+L215-J215</f>
        <v/>
      </c>
      <c r="O215" s="539" t="n"/>
      <c r="P215" s="1427" t="inlineStr">
        <is>
          <t>Job Completed</t>
        </is>
      </c>
      <c r="Q215" s="1440" t="n"/>
      <c r="R215" s="886">
        <f>+N215</f>
        <v/>
      </c>
      <c r="S215" s="1428" t="n"/>
      <c r="T215" s="1439" t="n"/>
      <c r="U215" s="1439" t="n"/>
    </row>
    <row r="216" ht="17.25" customHeight="1">
      <c r="A216" s="165" t="n">
        <v>7</v>
      </c>
      <c r="B216" s="261" t="n"/>
      <c r="C216" s="1551" t="n"/>
      <c r="D216" s="186" t="n">
        <v>4203511</v>
      </c>
      <c r="E216" s="1459" t="inlineStr">
        <is>
          <t>Install Wooden skid for slug catcher train  A and B</t>
        </is>
      </c>
      <c r="F216" s="1460" t="inlineStr">
        <is>
          <t>SPU</t>
        </is>
      </c>
      <c r="G216" s="186" t="inlineStr">
        <is>
          <t>Estimate</t>
        </is>
      </c>
      <c r="H216" s="190" t="n">
        <v>81880059.92</v>
      </c>
      <c r="I216" s="187" t="n">
        <v>4200131287</v>
      </c>
      <c r="J216" s="1550" t="n">
        <v>100236859</v>
      </c>
      <c r="K216" s="190" t="n">
        <v>43.6537691190024</v>
      </c>
      <c r="L216" s="190" t="n">
        <v>43757166.99999998</v>
      </c>
      <c r="M216" s="98" t="n">
        <v>-56.3462308809976</v>
      </c>
      <c r="N216" s="99">
        <f>+L216-J216</f>
        <v/>
      </c>
      <c r="O216" s="539" t="n"/>
      <c r="P216" s="1427" t="inlineStr">
        <is>
          <t>Job Completed</t>
        </is>
      </c>
      <c r="Q216" s="1427" t="inlineStr">
        <is>
          <t xml:space="preserve">Deductional </t>
        </is>
      </c>
      <c r="R216" s="886">
        <f>+N216</f>
        <v/>
      </c>
      <c r="S216" s="1428" t="n"/>
      <c r="T216" s="1439" t="n"/>
      <c r="U216" s="1439" t="n"/>
    </row>
    <row r="217" ht="17.25" customHeight="1">
      <c r="A217" s="165" t="n">
        <v>8</v>
      </c>
      <c r="B217" s="261" t="n"/>
      <c r="C217" s="1458" t="n"/>
      <c r="D217" s="186" t="n">
        <v>4198550</v>
      </c>
      <c r="E217" s="1459" t="inlineStr">
        <is>
          <t>SPU  Camp - © Site Clearing at Jetty Riyani</t>
        </is>
      </c>
      <c r="F217" s="1460" t="inlineStr">
        <is>
          <t>SPU</t>
        </is>
      </c>
      <c r="G217" s="186" t="inlineStr">
        <is>
          <t>Estimate</t>
        </is>
      </c>
      <c r="H217" s="190" t="n">
        <v>13373800</v>
      </c>
      <c r="I217" s="187" t="n">
        <v>4200131442</v>
      </c>
      <c r="J217" s="1550" t="n">
        <v>13373800</v>
      </c>
      <c r="K217" s="190" t="n">
        <v>100</v>
      </c>
      <c r="L217" s="190" t="n">
        <v>13373800</v>
      </c>
      <c r="M217" s="98" t="n">
        <v>0</v>
      </c>
      <c r="N217" s="99">
        <f>+L217-J217</f>
        <v/>
      </c>
      <c r="O217" s="539" t="n"/>
      <c r="P217" s="1427" t="inlineStr">
        <is>
          <t>Job Completed</t>
        </is>
      </c>
      <c r="Q217" s="1427" t="n"/>
      <c r="R217" s="886">
        <f>+N217</f>
        <v/>
      </c>
      <c r="S217" s="1428" t="n"/>
      <c r="T217" s="1429" t="n"/>
      <c r="U217" s="1429" t="n"/>
    </row>
    <row r="218" ht="17.25" customHeight="1">
      <c r="A218" s="165" t="n">
        <v>9</v>
      </c>
      <c r="B218" s="261" t="n"/>
      <c r="C218" s="1458" t="n"/>
      <c r="D218" s="186" t="n">
        <v>4193613</v>
      </c>
      <c r="E218" s="1459" t="inlineStr">
        <is>
          <t>Site Trimming Around Walk Way and Between Platform Adjacent Well GTS-H</t>
        </is>
      </c>
      <c r="F218" s="1460" t="inlineStr">
        <is>
          <t>SPU</t>
        </is>
      </c>
      <c r="G218" s="186" t="inlineStr">
        <is>
          <t>Estimate</t>
        </is>
      </c>
      <c r="H218" s="190" t="n">
        <v>21561300</v>
      </c>
      <c r="I218" s="187" t="n">
        <v>4200131502</v>
      </c>
      <c r="J218" s="1550" t="n">
        <v>21561300</v>
      </c>
      <c r="K218" s="190" t="n">
        <v>100</v>
      </c>
      <c r="L218" s="190" t="n">
        <v>21561300</v>
      </c>
      <c r="M218" s="98" t="n">
        <v>0</v>
      </c>
      <c r="N218" s="99">
        <f>+L218-J218</f>
        <v/>
      </c>
      <c r="O218" s="539" t="n"/>
      <c r="P218" s="1427" t="inlineStr">
        <is>
          <t>Job Completed</t>
        </is>
      </c>
      <c r="Q218" s="1427" t="n"/>
      <c r="R218" s="886">
        <f>+N218</f>
        <v/>
      </c>
      <c r="S218" s="1428" t="n"/>
      <c r="T218" s="1429" t="n"/>
      <c r="U218" s="1429" t="n"/>
    </row>
    <row r="219" ht="19.5" customHeight="1">
      <c r="A219" s="165" t="n">
        <v>10</v>
      </c>
      <c r="B219" s="261" t="n"/>
      <c r="C219" s="1458" t="n"/>
      <c r="D219" s="794" t="n">
        <v>4192086</v>
      </c>
      <c r="E219" s="1459" t="inlineStr">
        <is>
          <t>Site Trimming at Walkway TN-W12/R50 Area as per Cermat</t>
        </is>
      </c>
      <c r="F219" s="1460" t="inlineStr">
        <is>
          <t>SPU</t>
        </is>
      </c>
      <c r="G219" s="186" t="inlineStr">
        <is>
          <t>Estimate</t>
        </is>
      </c>
      <c r="H219" s="190" t="n">
        <v>13373800</v>
      </c>
      <c r="I219" s="187" t="n">
        <v>4200131446</v>
      </c>
      <c r="J219" s="1550" t="n">
        <v>13373800</v>
      </c>
      <c r="K219" s="190" t="n">
        <v>100</v>
      </c>
      <c r="L219" s="190" t="n">
        <v>13373800</v>
      </c>
      <c r="M219" s="98" t="n">
        <v>0</v>
      </c>
      <c r="N219" s="99">
        <f>+L219-J219</f>
        <v/>
      </c>
      <c r="O219" s="539" t="n"/>
      <c r="P219" s="1427" t="inlineStr">
        <is>
          <t>Job Completed</t>
        </is>
      </c>
      <c r="Q219" s="1427" t="n"/>
      <c r="R219" s="886">
        <f>+N219</f>
        <v/>
      </c>
      <c r="S219" s="1428" t="n"/>
      <c r="T219" s="1429" t="n"/>
      <c r="U219" s="1429" t="n"/>
    </row>
    <row r="220" ht="17.25" customHeight="1">
      <c r="A220" s="165" t="n">
        <v>11</v>
      </c>
      <c r="B220" s="261" t="n"/>
      <c r="C220" s="1458" t="n"/>
      <c r="D220" s="186" t="n">
        <v>4209369</v>
      </c>
      <c r="E220" s="1459" t="inlineStr">
        <is>
          <t>SPU Canopy Passangger Jetty</t>
        </is>
      </c>
      <c r="F220" s="1460" t="inlineStr">
        <is>
          <t>SPU</t>
        </is>
      </c>
      <c r="G220" s="186" t="inlineStr">
        <is>
          <t>Estimate</t>
        </is>
      </c>
      <c r="H220" s="190" t="n">
        <v>216609838</v>
      </c>
      <c r="I220" s="187" t="n">
        <v>4200134099</v>
      </c>
      <c r="J220" s="1550" t="n">
        <v>216609838</v>
      </c>
      <c r="K220" s="190" t="n">
        <v>100</v>
      </c>
      <c r="L220" s="190" t="n">
        <v>216609838</v>
      </c>
      <c r="M220" s="98" t="n">
        <v>0</v>
      </c>
      <c r="N220" s="99">
        <f>+L220-J220</f>
        <v/>
      </c>
      <c r="O220" s="539" t="n"/>
      <c r="P220" s="1427" t="inlineStr">
        <is>
          <t>Job Completed</t>
        </is>
      </c>
      <c r="Q220" s="1427" t="n"/>
      <c r="R220" s="886">
        <f>+N220</f>
        <v/>
      </c>
      <c r="S220" s="1428" t="n"/>
      <c r="T220" s="1429" t="n"/>
      <c r="U220" s="1429" t="n"/>
    </row>
    <row r="221" ht="17.25" customHeight="1">
      <c r="A221" s="165" t="n">
        <v>12</v>
      </c>
      <c r="B221" s="261" t="n"/>
      <c r="C221" s="1458" t="n"/>
      <c r="D221" s="186" t="n">
        <v>4193117</v>
      </c>
      <c r="E221" s="1459" t="inlineStr">
        <is>
          <t>GTS-J Site Trimming Around/Vegetation Emergency Pit</t>
        </is>
      </c>
      <c r="F221" s="1460" t="inlineStr">
        <is>
          <t>SPU</t>
        </is>
      </c>
      <c r="G221" s="186" t="inlineStr">
        <is>
          <t>Estimate</t>
        </is>
      </c>
      <c r="H221" s="190" t="n">
        <v>26747600</v>
      </c>
      <c r="I221" s="187" t="n">
        <v>4200131945</v>
      </c>
      <c r="J221" s="1550" t="n">
        <v>26747600</v>
      </c>
      <c r="K221" s="190" t="n">
        <v>100</v>
      </c>
      <c r="L221" s="190" t="n">
        <v>26747600</v>
      </c>
      <c r="M221" s="98" t="n">
        <v>0</v>
      </c>
      <c r="N221" s="99">
        <f>+L221-J221</f>
        <v/>
      </c>
      <c r="O221" s="539" t="n"/>
      <c r="P221" s="1427" t="inlineStr">
        <is>
          <t>Job Completed</t>
        </is>
      </c>
      <c r="Q221" s="1427" t="n"/>
      <c r="R221" s="886">
        <f>+N221</f>
        <v/>
      </c>
      <c r="S221" s="1428" t="n"/>
      <c r="T221" s="1429" t="n"/>
      <c r="U221" s="1429" t="n"/>
    </row>
    <row r="222" ht="17.25" customHeight="1">
      <c r="A222" s="165" t="n">
        <v>13</v>
      </c>
      <c r="B222" s="261" t="n"/>
      <c r="C222" s="1458" t="n"/>
      <c r="D222" s="186" t="n">
        <v>4201690</v>
      </c>
      <c r="E222" s="1459" t="inlineStr">
        <is>
          <t>Repair Bundwall Flare Pit GTS-F</t>
        </is>
      </c>
      <c r="F222" s="1460" t="inlineStr">
        <is>
          <t>SPU</t>
        </is>
      </c>
      <c r="G222" s="186" t="inlineStr">
        <is>
          <t>Estimate</t>
        </is>
      </c>
      <c r="H222" s="190" t="n">
        <v>81880059.92</v>
      </c>
      <c r="I222" s="187" t="n">
        <v>4200131747</v>
      </c>
      <c r="J222" s="1550" t="n">
        <v>42766172</v>
      </c>
      <c r="K222" s="190" t="n">
        <v>100</v>
      </c>
      <c r="L222" s="190" t="n">
        <v>42766172</v>
      </c>
      <c r="M222" s="98" t="n">
        <v>0</v>
      </c>
      <c r="N222" s="99">
        <f>+L222-J222</f>
        <v/>
      </c>
      <c r="O222" s="539" t="n"/>
      <c r="P222" s="1427" t="inlineStr">
        <is>
          <t>Job Completed</t>
        </is>
      </c>
      <c r="Q222" s="1427" t="n"/>
      <c r="R222" s="886">
        <f>+N222</f>
        <v/>
      </c>
      <c r="S222" s="1428" t="n"/>
      <c r="T222" s="1429" t="n"/>
      <c r="U222" s="1429" t="n"/>
    </row>
    <row r="223" ht="17.25" customHeight="1">
      <c r="A223" s="165" t="n">
        <v>14</v>
      </c>
      <c r="B223" s="261" t="n"/>
      <c r="C223" s="1458" t="n"/>
      <c r="D223" s="186" t="n">
        <v>4198568</v>
      </c>
      <c r="E223" s="1459" t="inlineStr">
        <is>
          <t>Construct Shelter for CGC</t>
        </is>
      </c>
      <c r="F223" s="1460" t="inlineStr">
        <is>
          <t>SPU</t>
        </is>
      </c>
      <c r="G223" s="186" t="inlineStr">
        <is>
          <t>Estimate</t>
        </is>
      </c>
      <c r="H223" s="190" t="n">
        <v>134030098</v>
      </c>
      <c r="I223" s="187" t="n">
        <v>4200132420</v>
      </c>
      <c r="J223" s="1550" t="n">
        <v>134030098</v>
      </c>
      <c r="K223" s="190" t="n">
        <v>100</v>
      </c>
      <c r="L223" s="787" t="n">
        <v>134030098</v>
      </c>
      <c r="M223" s="98" t="n">
        <v>0</v>
      </c>
      <c r="N223" s="99">
        <f>+L223-J223</f>
        <v/>
      </c>
      <c r="O223" s="539" t="n"/>
      <c r="P223" s="1427" t="inlineStr">
        <is>
          <t>Job Completed</t>
        </is>
      </c>
      <c r="Q223" s="1427" t="n"/>
      <c r="R223" s="886">
        <f>+N223</f>
        <v/>
      </c>
      <c r="S223" s="1428" t="n"/>
      <c r="T223" s="1429" t="n"/>
      <c r="U223" s="1429" t="n"/>
    </row>
    <row r="224" ht="17.25" customHeight="1">
      <c r="A224" s="165" t="n">
        <v>15</v>
      </c>
      <c r="B224" s="261" t="n"/>
      <c r="C224" s="1458" t="n"/>
      <c r="D224" s="186" t="n">
        <v>4204625</v>
      </c>
      <c r="E224" s="1459" t="inlineStr">
        <is>
          <t>SPU Site Trimming Around Camp Perimeter</t>
        </is>
      </c>
      <c r="F224" s="1460" t="inlineStr">
        <is>
          <t>SPU</t>
        </is>
      </c>
      <c r="G224" s="186" t="inlineStr">
        <is>
          <t>Estimate</t>
        </is>
      </c>
      <c r="H224" s="190" t="n">
        <v>26747600</v>
      </c>
      <c r="I224" s="187" t="n">
        <v>4200131944</v>
      </c>
      <c r="J224" s="1550" t="n">
        <v>25747200</v>
      </c>
      <c r="K224" s="190" t="n">
        <v>100</v>
      </c>
      <c r="L224" s="190" t="n">
        <v>25747200</v>
      </c>
      <c r="M224" s="98" t="n">
        <v>0</v>
      </c>
      <c r="N224" s="99">
        <f>+L224-J224</f>
        <v/>
      </c>
      <c r="O224" s="539" t="n"/>
      <c r="P224" s="1427" t="inlineStr">
        <is>
          <t>Job Completed</t>
        </is>
      </c>
      <c r="Q224" s="1427" t="n"/>
      <c r="R224" s="886">
        <f>+N224</f>
        <v/>
      </c>
      <c r="S224" s="1428" t="n"/>
      <c r="T224" s="1429" t="n"/>
      <c r="U224" s="1429" t="n"/>
    </row>
    <row r="225" ht="17.25" customHeight="1">
      <c r="A225" s="165" t="n">
        <v>16</v>
      </c>
      <c r="B225" s="261" t="n"/>
      <c r="C225" s="1458" t="n"/>
      <c r="D225" s="186" t="n">
        <v>4205114</v>
      </c>
      <c r="E225" s="1459" t="inlineStr">
        <is>
          <t>Repair Bundwall Emergency Pit GTS-E</t>
        </is>
      </c>
      <c r="F225" s="1513" t="inlineStr">
        <is>
          <t>SPU</t>
        </is>
      </c>
      <c r="G225" s="186" t="inlineStr">
        <is>
          <t>Estimate</t>
        </is>
      </c>
      <c r="H225" s="787" t="n">
        <v>83784536</v>
      </c>
      <c r="I225" s="170" t="n">
        <v>4200132381</v>
      </c>
      <c r="J225" s="1548" t="n">
        <v>83784536</v>
      </c>
      <c r="K225" s="190" t="n">
        <v>100</v>
      </c>
      <c r="L225" s="190" t="n">
        <v>83784536</v>
      </c>
      <c r="M225" s="98" t="n">
        <v>0</v>
      </c>
      <c r="N225" s="99">
        <f>+L225-J225</f>
        <v/>
      </c>
      <c r="O225" s="539" t="n"/>
      <c r="P225" s="1427" t="inlineStr">
        <is>
          <t>Job Completed</t>
        </is>
      </c>
      <c r="Q225" s="1427" t="n"/>
      <c r="R225" s="886">
        <f>+N225</f>
        <v/>
      </c>
      <c r="S225" s="1428" t="n"/>
      <c r="T225" s="1429" t="n"/>
      <c r="U225" s="1429" t="n"/>
    </row>
    <row r="226" ht="17.25" customHeight="1">
      <c r="A226" s="165" t="n">
        <v>17</v>
      </c>
      <c r="B226" s="261" t="n"/>
      <c r="C226" s="1458" t="n"/>
      <c r="D226" s="186" t="n">
        <v>4205883</v>
      </c>
      <c r="E226" s="1459" t="inlineStr">
        <is>
          <t>Perform Site Trimming to Open Access from GTS-F Emergency Pit to GTS-FX</t>
        </is>
      </c>
      <c r="F226" s="1460" t="inlineStr">
        <is>
          <t>SPU</t>
        </is>
      </c>
      <c r="G226" s="186" t="inlineStr">
        <is>
          <t>Estimate</t>
        </is>
      </c>
      <c r="H226" s="787" t="n">
        <v>21561300</v>
      </c>
      <c r="I226" s="170" t="n">
        <v>4200132439</v>
      </c>
      <c r="J226" s="1548" t="n">
        <v>21561300</v>
      </c>
      <c r="K226" s="190" t="n">
        <v>57.3870777736036</v>
      </c>
      <c r="L226" s="190" t="n">
        <v>12373399.99999999</v>
      </c>
      <c r="M226" s="98" t="n">
        <v>-42.61292222639641</v>
      </c>
      <c r="N226" s="99">
        <f>+L226-J226</f>
        <v/>
      </c>
      <c r="O226" s="539" t="n"/>
      <c r="P226" s="1427" t="inlineStr">
        <is>
          <t>Job Completed</t>
        </is>
      </c>
      <c r="Q226" s="1427" t="inlineStr">
        <is>
          <t xml:space="preserve">Deductional </t>
        </is>
      </c>
      <c r="R226" s="886">
        <f>+N226</f>
        <v/>
      </c>
      <c r="S226" s="1428" t="n"/>
      <c r="T226" s="1429" t="n"/>
      <c r="U226" s="1429" t="n"/>
    </row>
    <row r="227" ht="17.25" customHeight="1">
      <c r="A227" s="165" t="n">
        <v>18</v>
      </c>
      <c r="B227" s="261" t="n"/>
      <c r="C227" s="1458" t="n"/>
      <c r="D227" s="186" t="n">
        <v>4205861</v>
      </c>
      <c r="E227" s="1459" t="inlineStr">
        <is>
          <t>Repair Bundwall Emergency Pit GTS-J</t>
        </is>
      </c>
      <c r="F227" s="1460" t="inlineStr">
        <is>
          <t>SPU</t>
        </is>
      </c>
      <c r="G227" s="186" t="inlineStr">
        <is>
          <t>Estimate</t>
        </is>
      </c>
      <c r="H227" s="787" t="n">
        <v>57062790</v>
      </c>
      <c r="I227" s="170" t="n">
        <v>4200132441</v>
      </c>
      <c r="J227" s="1548" t="n">
        <v>57062790</v>
      </c>
      <c r="K227" s="190" t="n">
        <v>100</v>
      </c>
      <c r="L227" s="787" t="n">
        <v>57062790</v>
      </c>
      <c r="M227" s="98" t="n">
        <v>0</v>
      </c>
      <c r="N227" s="99">
        <f>+L227-J227</f>
        <v/>
      </c>
      <c r="O227" s="539" t="n"/>
      <c r="P227" s="1427" t="inlineStr">
        <is>
          <t>Job Completed</t>
        </is>
      </c>
      <c r="Q227" s="1427" t="n"/>
      <c r="R227" s="886">
        <f>+N227</f>
        <v/>
      </c>
      <c r="S227" s="1428" t="n"/>
      <c r="T227" s="1429" t="n"/>
      <c r="U227" s="1429" t="n"/>
    </row>
    <row r="228" ht="17.25" customHeight="1">
      <c r="A228" s="165" t="n">
        <v>19</v>
      </c>
      <c r="B228" s="261" t="n"/>
      <c r="C228" s="1458" t="n"/>
      <c r="D228" s="166" t="n">
        <v>4205113</v>
      </c>
      <c r="E228" s="1547" t="inlineStr">
        <is>
          <t>Repair Bundwall Emergency Pit GTS-G</t>
        </is>
      </c>
      <c r="F228" s="1460" t="inlineStr">
        <is>
          <t>SPU</t>
        </is>
      </c>
      <c r="G228" s="186" t="inlineStr">
        <is>
          <t>Estimate</t>
        </is>
      </c>
      <c r="H228" s="787" t="n">
        <v>97480518.63</v>
      </c>
      <c r="I228" s="170" t="n">
        <v>4200132440</v>
      </c>
      <c r="J228" s="1548" t="n">
        <v>97480518.63</v>
      </c>
      <c r="K228" s="190" t="n">
        <v>98.35407769413916</v>
      </c>
      <c r="L228" s="787" t="n">
        <v>95876065.03</v>
      </c>
      <c r="M228" s="98" t="n">
        <v>-1.645922305860832</v>
      </c>
      <c r="N228" s="99">
        <f>+L228-J228</f>
        <v/>
      </c>
      <c r="O228" s="539" t="n"/>
      <c r="P228" s="1427" t="inlineStr">
        <is>
          <t>Job Completed</t>
        </is>
      </c>
      <c r="Q228" s="1427" t="inlineStr">
        <is>
          <t xml:space="preserve">Deductional </t>
        </is>
      </c>
      <c r="R228" s="886">
        <f>+N228</f>
        <v/>
      </c>
      <c r="S228" s="1428" t="n"/>
      <c r="T228" s="1429" t="n"/>
      <c r="U228" s="1429" t="n"/>
    </row>
    <row r="229" ht="17.25" customHeight="1">
      <c r="A229" s="165" t="n">
        <v>20</v>
      </c>
      <c r="B229" s="261" t="n"/>
      <c r="C229" s="1458" t="n"/>
      <c r="D229" s="186" t="n">
        <v>7248171</v>
      </c>
      <c r="E229" s="1459" t="inlineStr">
        <is>
          <t>Performe Site Trimming at Accessway SNPS to ECB</t>
        </is>
      </c>
      <c r="F229" s="1460" t="inlineStr">
        <is>
          <t>SPU</t>
        </is>
      </c>
      <c r="G229" s="186" t="inlineStr">
        <is>
          <t>Estimate</t>
        </is>
      </c>
      <c r="H229" s="190" t="n">
        <v>21561300</v>
      </c>
      <c r="I229" s="187" t="n">
        <v>4200133691</v>
      </c>
      <c r="J229" s="1550" t="n">
        <v>21561300</v>
      </c>
      <c r="K229" s="190" t="n">
        <v>100</v>
      </c>
      <c r="L229" s="787" t="n">
        <v>21561300</v>
      </c>
      <c r="M229" s="98" t="n">
        <v>0</v>
      </c>
      <c r="N229" s="99">
        <f>+L229-J229</f>
        <v/>
      </c>
      <c r="O229" s="539" t="n"/>
      <c r="P229" s="1427" t="inlineStr">
        <is>
          <t>Job Completed</t>
        </is>
      </c>
      <c r="Q229" s="1440" t="n"/>
      <c r="R229" s="886">
        <f>+N229</f>
        <v/>
      </c>
      <c r="S229" s="1428" t="n"/>
      <c r="T229" s="1439" t="n"/>
      <c r="U229" s="1439" t="n"/>
    </row>
    <row r="230" ht="17.25" customHeight="1">
      <c r="A230" s="165" t="n">
        <v>21</v>
      </c>
      <c r="B230" s="261" t="n"/>
      <c r="C230" s="1458" t="n"/>
      <c r="D230" s="186" t="n">
        <v>4208065</v>
      </c>
      <c r="E230" s="1459" t="inlineStr">
        <is>
          <t>Perform Site Trimming at MP2 Area</t>
        </is>
      </c>
      <c r="F230" s="1460" t="inlineStr">
        <is>
          <t>SPU</t>
        </is>
      </c>
      <c r="G230" s="186" t="inlineStr">
        <is>
          <t>Estimate</t>
        </is>
      </c>
      <c r="H230" s="190" t="n">
        <v>35935500</v>
      </c>
      <c r="I230" s="187" t="n">
        <v>4200133692</v>
      </c>
      <c r="J230" s="1550" t="n">
        <v>35935500</v>
      </c>
      <c r="K230" s="190" t="n">
        <v>60</v>
      </c>
      <c r="L230" s="787" t="n">
        <v>21561300</v>
      </c>
      <c r="M230" s="98" t="n">
        <v>-40</v>
      </c>
      <c r="N230" s="99">
        <f>+L230-J230</f>
        <v/>
      </c>
      <c r="O230" s="539" t="n"/>
      <c r="P230" s="1427" t="inlineStr">
        <is>
          <t>Job Completed</t>
        </is>
      </c>
      <c r="Q230" s="1427" t="inlineStr">
        <is>
          <t xml:space="preserve">Deductional </t>
        </is>
      </c>
      <c r="R230" s="886">
        <f>+N230</f>
        <v/>
      </c>
      <c r="S230" s="1428" t="n"/>
      <c r="T230" s="1439" t="n"/>
      <c r="U230" s="1439" t="n"/>
    </row>
    <row r="231" ht="17.25" customHeight="1">
      <c r="A231" s="165" t="n">
        <v>22</v>
      </c>
      <c r="B231" s="261" t="n"/>
      <c r="C231" s="1458" t="n"/>
      <c r="D231" s="186" t="n">
        <v>4206437</v>
      </c>
      <c r="E231" s="1459" t="inlineStr">
        <is>
          <t>GTS FX - Site Trimming Adjacent Well Walk Way</t>
        </is>
      </c>
      <c r="F231" s="1460" t="inlineStr">
        <is>
          <t>SPU</t>
        </is>
      </c>
      <c r="G231" s="186" t="inlineStr">
        <is>
          <t>Estimate</t>
        </is>
      </c>
      <c r="H231" s="190" t="n">
        <v>28748400</v>
      </c>
      <c r="I231" s="187" t="n">
        <v>4200133745</v>
      </c>
      <c r="J231" s="1550" t="n">
        <v>28748400</v>
      </c>
      <c r="K231" s="190" t="n">
        <v>75</v>
      </c>
      <c r="L231" s="787" t="n">
        <v>21561300</v>
      </c>
      <c r="M231" s="98" t="n">
        <v>-25</v>
      </c>
      <c r="N231" s="99">
        <f>+L231-J231</f>
        <v/>
      </c>
      <c r="O231" s="539" t="n"/>
      <c r="P231" s="1427" t="inlineStr">
        <is>
          <t>Job Completed</t>
        </is>
      </c>
      <c r="Q231" s="1427" t="inlineStr">
        <is>
          <t xml:space="preserve">Deductional </t>
        </is>
      </c>
      <c r="R231" s="886">
        <f>+N231</f>
        <v/>
      </c>
      <c r="S231" s="1428" t="n"/>
      <c r="T231" s="1439" t="n"/>
      <c r="U231" s="1439" t="n"/>
    </row>
    <row r="232" ht="17.25" customHeight="1">
      <c r="A232" s="165" t="n">
        <v>23</v>
      </c>
      <c r="B232" s="261" t="n"/>
      <c r="C232" s="1458" t="n"/>
      <c r="D232" s="788" t="n">
        <v>4208808</v>
      </c>
      <c r="E232" s="1549" t="inlineStr">
        <is>
          <t>Site Trimming Cold Vent GTS-AC</t>
        </is>
      </c>
      <c r="F232" s="1460" t="inlineStr">
        <is>
          <t>SPU</t>
        </is>
      </c>
      <c r="G232" s="186" t="inlineStr">
        <is>
          <t>Estimate</t>
        </is>
      </c>
      <c r="H232" s="190" t="n">
        <v>50309700</v>
      </c>
      <c r="I232" s="187" t="n">
        <v>4200134037</v>
      </c>
      <c r="J232" s="1550" t="n">
        <v>50309700</v>
      </c>
      <c r="K232" s="190" t="n">
        <v>71.4285714285714</v>
      </c>
      <c r="L232" s="787" t="n">
        <v>35935499.99999999</v>
      </c>
      <c r="M232" s="98" t="n">
        <v>-28.5714285714286</v>
      </c>
      <c r="N232" s="99">
        <f>+L232-J232</f>
        <v/>
      </c>
      <c r="O232" s="539" t="n"/>
      <c r="P232" s="1427" t="inlineStr">
        <is>
          <t>Job Completed</t>
        </is>
      </c>
      <c r="Q232" s="1427" t="inlineStr">
        <is>
          <t xml:space="preserve">Deductional </t>
        </is>
      </c>
      <c r="R232" s="886">
        <f>+N232</f>
        <v/>
      </c>
      <c r="S232" s="1428" t="n"/>
      <c r="T232" s="1439" t="n"/>
      <c r="U232" s="1439" t="n"/>
    </row>
    <row r="233" ht="27" customHeight="1">
      <c r="A233" s="165" t="n">
        <v>24</v>
      </c>
      <c r="B233" s="261" t="n"/>
      <c r="C233" s="1458" t="n"/>
      <c r="D233" s="186" t="n">
        <v>195397</v>
      </c>
      <c r="E233" s="1459" t="inlineStr">
        <is>
          <t>Trees Inventory for Site Preparation TN-69/70/71, Inc Site Trimming Tree's under 10 cm for Access</t>
        </is>
      </c>
      <c r="F233" s="1460" t="inlineStr">
        <is>
          <t>SPU</t>
        </is>
      </c>
      <c r="G233" s="186" t="inlineStr">
        <is>
          <t>Estimate</t>
        </is>
      </c>
      <c r="H233" s="190" t="n">
        <v>173448421.67</v>
      </c>
      <c r="I233" s="187" t="n">
        <v>4200134754</v>
      </c>
      <c r="J233" s="1550" t="n">
        <v>173448421.67</v>
      </c>
      <c r="K233" s="190" t="n">
        <v>100</v>
      </c>
      <c r="L233" s="787" t="n">
        <v>173448421.67</v>
      </c>
      <c r="M233" s="98" t="n">
        <v>0</v>
      </c>
      <c r="N233" s="99">
        <f>+L233-J233</f>
        <v/>
      </c>
      <c r="O233" s="539" t="n"/>
      <c r="P233" s="1427" t="inlineStr">
        <is>
          <t>Job Completed</t>
        </is>
      </c>
      <c r="Q233" s="1440" t="n"/>
      <c r="R233" s="886">
        <f>+N233</f>
        <v/>
      </c>
      <c r="S233" s="1428" t="n"/>
      <c r="T233" s="1439" t="n"/>
      <c r="U233" s="1439" t="n"/>
    </row>
    <row r="234" ht="17.25" customHeight="1">
      <c r="A234" s="165" t="n">
        <v>25</v>
      </c>
      <c r="B234" s="261" t="n"/>
      <c r="C234" s="1458" t="n"/>
      <c r="D234" s="186" t="n">
        <v>195398</v>
      </c>
      <c r="E234" s="1459" t="inlineStr">
        <is>
          <t>Site Trimming at TN-R 69/70/71 for Site Praparation</t>
        </is>
      </c>
      <c r="F234" s="1460" t="inlineStr">
        <is>
          <t>SPU</t>
        </is>
      </c>
      <c r="G234" s="186" t="inlineStr">
        <is>
          <t>Estimate</t>
        </is>
      </c>
      <c r="H234" s="190" t="n">
        <v>284990534.4</v>
      </c>
      <c r="I234" s="187" t="n">
        <v>4200134756</v>
      </c>
      <c r="J234" s="1550" t="n">
        <v>284990534.4</v>
      </c>
      <c r="K234" s="190" t="n">
        <v>100</v>
      </c>
      <c r="L234" s="787" t="n">
        <v>284990534.4</v>
      </c>
      <c r="M234" s="98" t="n">
        <v>0</v>
      </c>
      <c r="N234" s="99">
        <f>+L234-J234</f>
        <v/>
      </c>
      <c r="O234" s="539" t="n"/>
      <c r="P234" s="1427" t="inlineStr">
        <is>
          <t>Job Completed</t>
        </is>
      </c>
      <c r="Q234" s="1440" t="n"/>
      <c r="R234" s="886">
        <f>+N234</f>
        <v/>
      </c>
      <c r="S234" s="1428" t="n"/>
      <c r="T234" s="1439" t="n"/>
      <c r="U234" s="1439" t="n"/>
    </row>
    <row r="235" ht="17.25" customHeight="1">
      <c r="A235" s="165" t="n">
        <v>26</v>
      </c>
      <c r="B235" s="261" t="n"/>
      <c r="C235" s="1458" t="n"/>
      <c r="D235" s="186" t="n">
        <v>4210472</v>
      </c>
      <c r="E235" s="1459" t="inlineStr">
        <is>
          <t>Camp : Re-Trimming FATO 020 Heliport</t>
        </is>
      </c>
      <c r="F235" s="1460" t="inlineStr">
        <is>
          <t>SPU</t>
        </is>
      </c>
      <c r="G235" s="186" t="inlineStr">
        <is>
          <t>Estimate</t>
        </is>
      </c>
      <c r="H235" s="190" t="n">
        <v>271886312.5</v>
      </c>
      <c r="I235" s="187" t="n">
        <v>4200134598</v>
      </c>
      <c r="J235" s="1550" t="n">
        <v>271886312.5</v>
      </c>
      <c r="K235" s="190" t="n">
        <v>100</v>
      </c>
      <c r="L235" s="787" t="n">
        <v>271886312.5</v>
      </c>
      <c r="M235" s="98" t="n">
        <v>0</v>
      </c>
      <c r="N235" s="99">
        <f>+L235-J235</f>
        <v/>
      </c>
      <c r="O235" s="539" t="n"/>
      <c r="P235" s="1427" t="inlineStr">
        <is>
          <t>Job Completed</t>
        </is>
      </c>
      <c r="Q235" s="1440" t="n"/>
      <c r="R235" s="886">
        <f>+N235</f>
        <v/>
      </c>
      <c r="S235" s="1428" t="n"/>
      <c r="T235" s="1439" t="n"/>
      <c r="U235" s="1439" t="n"/>
    </row>
    <row r="236" ht="17.25" customHeight="1">
      <c r="A236" s="165" t="n">
        <v>27</v>
      </c>
      <c r="B236" s="261" t="n"/>
      <c r="C236" s="1458" t="inlineStr">
        <is>
          <t>17T456/S</t>
        </is>
      </c>
      <c r="D236" s="186" t="inlineStr">
        <is>
          <t>Sub 4180615</t>
        </is>
      </c>
      <c r="E236" s="1459" t="inlineStr">
        <is>
          <t>Temporary Water Line and Facility for Potable Water Tank</t>
        </is>
      </c>
      <c r="F236" s="1460" t="inlineStr">
        <is>
          <t>SPU</t>
        </is>
      </c>
      <c r="G236" s="186" t="inlineStr">
        <is>
          <t>Estimate</t>
        </is>
      </c>
      <c r="H236" s="190" t="n">
        <v>160742423</v>
      </c>
      <c r="I236" s="187" t="n">
        <v>4200135588</v>
      </c>
      <c r="J236" s="1550" t="n">
        <v>160742423</v>
      </c>
      <c r="K236" s="190" t="n">
        <v>98.52306506540592</v>
      </c>
      <c r="L236" s="190" t="n">
        <v>158368362</v>
      </c>
      <c r="M236" s="98" t="n">
        <v>-1.476934934594087</v>
      </c>
      <c r="N236" s="99">
        <f>+L236-J236</f>
        <v/>
      </c>
      <c r="O236" s="539" t="n"/>
      <c r="P236" s="1427" t="inlineStr">
        <is>
          <t>Job Completed</t>
        </is>
      </c>
      <c r="Q236" s="1427" t="inlineStr">
        <is>
          <t xml:space="preserve">Deductional </t>
        </is>
      </c>
      <c r="R236" s="886">
        <f>+N236</f>
        <v/>
      </c>
      <c r="S236" s="1428" t="n"/>
      <c r="T236" s="1439" t="n"/>
      <c r="U236" s="1439" t="n"/>
    </row>
    <row r="237" ht="17.25" customHeight="1">
      <c r="A237" s="165" t="n">
        <v>28</v>
      </c>
      <c r="B237" s="261" t="n"/>
      <c r="C237" s="1458" t="n"/>
      <c r="D237" s="788" t="inlineStr">
        <is>
          <t>Sub4180615</t>
        </is>
      </c>
      <c r="E237" s="1459" t="inlineStr">
        <is>
          <t>Additional Temporary Water Line and Facility for PWT (#SMS-3)</t>
        </is>
      </c>
      <c r="F237" s="1460" t="inlineStr">
        <is>
          <t>SPU</t>
        </is>
      </c>
      <c r="G237" s="186" t="inlineStr">
        <is>
          <t>Estimate</t>
        </is>
      </c>
      <c r="H237" s="190" t="n">
        <v>17980200</v>
      </c>
      <c r="I237" s="187" t="n">
        <v>4200136358</v>
      </c>
      <c r="J237" s="1550" t="n">
        <v>25270300</v>
      </c>
      <c r="K237" s="190" t="n">
        <v>100</v>
      </c>
      <c r="L237" s="787">
        <f>+J237</f>
        <v/>
      </c>
      <c r="M237" s="98" t="n">
        <v>0</v>
      </c>
      <c r="N237" s="99">
        <f>+L237-J237</f>
        <v/>
      </c>
      <c r="O237" s="539" t="n"/>
      <c r="P237" s="1427" t="inlineStr">
        <is>
          <t>Job Completed</t>
        </is>
      </c>
      <c r="Q237" s="1440" t="n"/>
      <c r="R237" s="886">
        <f>+N237</f>
        <v/>
      </c>
      <c r="S237" s="1428" t="inlineStr">
        <is>
          <t>Note: Revisi actualcost dari invoicing</t>
        </is>
      </c>
      <c r="T237" s="1439" t="n"/>
      <c r="U237" s="1439" t="n"/>
    </row>
    <row r="238" ht="17.25" customHeight="1">
      <c r="A238" s="165" t="n">
        <v>29</v>
      </c>
      <c r="B238" s="261" t="n"/>
      <c r="C238" s="1458" t="inlineStr">
        <is>
          <t>190590/SC</t>
        </is>
      </c>
      <c r="D238" s="186" t="n">
        <v>4212294</v>
      </c>
      <c r="E238" s="1459" t="inlineStr">
        <is>
          <t xml:space="preserve">Site Preparation RMI - Tasha install terpaulin around diesel </t>
        </is>
      </c>
      <c r="F238" s="1460" t="inlineStr">
        <is>
          <t>SPU</t>
        </is>
      </c>
      <c r="G238" s="186" t="inlineStr">
        <is>
          <t>Estimate</t>
        </is>
      </c>
      <c r="H238" s="190" t="n">
        <v>257482400</v>
      </c>
      <c r="I238" s="187" t="n">
        <v>4200136092</v>
      </c>
      <c r="J238" s="1550" t="n">
        <v>228167600</v>
      </c>
      <c r="K238" s="190" t="n">
        <v>100</v>
      </c>
      <c r="L238" s="787" t="n">
        <v>228167600</v>
      </c>
      <c r="M238" s="98" t="n">
        <v>0</v>
      </c>
      <c r="N238" s="99">
        <f>+L238-J238</f>
        <v/>
      </c>
      <c r="O238" s="539" t="n"/>
      <c r="P238" s="1427" t="inlineStr">
        <is>
          <t>Job Completed</t>
        </is>
      </c>
      <c r="Q238" s="1440" t="n"/>
      <c r="R238" s="886">
        <f>+N238</f>
        <v/>
      </c>
      <c r="S238" s="1428" t="n"/>
      <c r="T238" s="1439" t="n"/>
      <c r="U238" s="1439" t="n"/>
    </row>
    <row r="239" ht="17.25" customHeight="1">
      <c r="A239" s="165" t="n">
        <v>30</v>
      </c>
      <c r="B239" s="261" t="n"/>
      <c r="C239" s="1458" t="inlineStr">
        <is>
          <t>19T648/SC</t>
        </is>
      </c>
      <c r="D239" s="186" t="inlineStr">
        <is>
          <t>19T648/SC</t>
        </is>
      </c>
      <c r="E239" s="1459" t="inlineStr">
        <is>
          <t>Tree Inventory and Site Clearing TN-FX476 for Site Preparation</t>
        </is>
      </c>
      <c r="F239" s="1460" t="inlineStr">
        <is>
          <t>SPU</t>
        </is>
      </c>
      <c r="G239" s="186" t="inlineStr">
        <is>
          <t>Estimate</t>
        </is>
      </c>
      <c r="H239" s="190" t="n">
        <v>74677400</v>
      </c>
      <c r="I239" s="187" t="n">
        <v>4200136944</v>
      </c>
      <c r="J239" s="1550" t="n">
        <v>74677400</v>
      </c>
      <c r="K239" s="190" t="n">
        <v>95.98111342923026</v>
      </c>
      <c r="L239" s="190" t="n">
        <v>71676200</v>
      </c>
      <c r="M239" s="98" t="n">
        <v>-4.018886570769737</v>
      </c>
      <c r="N239" s="99">
        <f>+L239-J239</f>
        <v/>
      </c>
      <c r="O239" s="539" t="n"/>
      <c r="P239" s="1427" t="inlineStr">
        <is>
          <t>Job Completed</t>
        </is>
      </c>
      <c r="Q239" s="1427" t="inlineStr">
        <is>
          <t xml:space="preserve">Deductional </t>
        </is>
      </c>
      <c r="R239" s="886">
        <f>+N239</f>
        <v/>
      </c>
      <c r="S239" s="1428" t="n"/>
      <c r="T239" s="1439" t="n"/>
      <c r="U239" s="1439" t="n"/>
    </row>
    <row r="240" ht="17.25" customHeight="1">
      <c r="A240" s="165" t="n">
        <v>31</v>
      </c>
      <c r="B240" s="261" t="n"/>
      <c r="C240" s="1458" t="n"/>
      <c r="D240" s="201" t="n">
        <v>4215410</v>
      </c>
      <c r="E240" s="1547" t="inlineStr">
        <is>
          <t>SNPS Site Trimming on Access &amp; Cold Vent Area During Shutdown</t>
        </is>
      </c>
      <c r="F240" s="1575" t="inlineStr">
        <is>
          <t>SPU</t>
        </is>
      </c>
      <c r="G240" s="1458" t="inlineStr">
        <is>
          <t>Estimate</t>
        </is>
      </c>
      <c r="H240" s="787" t="n">
        <v>65275400</v>
      </c>
      <c r="I240" s="170" t="n">
        <v>4200137498</v>
      </c>
      <c r="J240" s="1576" t="n">
        <v>65275400</v>
      </c>
      <c r="K240" s="190" t="n">
        <v>100</v>
      </c>
      <c r="L240" s="1458" t="n">
        <v>65275400</v>
      </c>
      <c r="M240" s="98" t="n">
        <v>0</v>
      </c>
      <c r="N240" s="99">
        <f>+L240-J240</f>
        <v/>
      </c>
      <c r="O240" s="539" t="n"/>
      <c r="P240" s="1427" t="inlineStr">
        <is>
          <t>Job Completed</t>
        </is>
      </c>
      <c r="Q240" s="1427" t="n"/>
      <c r="R240" s="886">
        <f>+N240</f>
        <v/>
      </c>
      <c r="S240" s="1428" t="n"/>
      <c r="T240" s="1429" t="n"/>
      <c r="U240" s="1429" t="n"/>
    </row>
    <row r="241" ht="17.25" customHeight="1">
      <c r="A241" s="165" t="n">
        <v>32</v>
      </c>
      <c r="B241" s="261" t="n"/>
      <c r="C241" s="1458" t="inlineStr">
        <is>
          <t>19Q764/S</t>
        </is>
      </c>
      <c r="D241" s="186" t="n">
        <v>4214895</v>
      </c>
      <c r="E241" s="1459" t="inlineStr">
        <is>
          <t>MWPS, Site Preparation For RMI ( Provide Scaffolding Materials)</t>
        </is>
      </c>
      <c r="F241" s="1460" t="inlineStr">
        <is>
          <t>SPU</t>
        </is>
      </c>
      <c r="G241" s="186" t="inlineStr">
        <is>
          <t>Estimate</t>
        </is>
      </c>
      <c r="H241" s="190" t="n">
        <v>300954800</v>
      </c>
      <c r="I241" s="187" t="n">
        <v>4200137495</v>
      </c>
      <c r="J241" s="1461" t="n">
        <v>300954800</v>
      </c>
      <c r="K241" s="190" t="n">
        <v>100</v>
      </c>
      <c r="L241" s="1458" t="n">
        <v>300954800</v>
      </c>
      <c r="M241" s="98" t="n">
        <v>0</v>
      </c>
      <c r="N241" s="99">
        <f>+L241-J241</f>
        <v/>
      </c>
      <c r="O241" s="539" t="n"/>
      <c r="P241" s="1427" t="inlineStr">
        <is>
          <t>Job Completed</t>
        </is>
      </c>
      <c r="Q241" s="1427" t="n"/>
      <c r="R241" s="886">
        <f>+N241</f>
        <v/>
      </c>
      <c r="S241" s="1428" t="n"/>
      <c r="T241" s="1429" t="n"/>
      <c r="U241" s="1429" t="n"/>
    </row>
    <row r="242" ht="17.25" customHeight="1">
      <c r="A242" s="165" t="n">
        <v>33</v>
      </c>
      <c r="B242" s="261" t="n"/>
      <c r="C242" s="186" t="inlineStr">
        <is>
          <t>19T727/SC</t>
        </is>
      </c>
      <c r="D242" s="186" t="inlineStr">
        <is>
          <t>19T727/SC</t>
        </is>
      </c>
      <c r="E242" s="1459" t="inlineStr">
        <is>
          <t>GTS-G - Trees Inventory and Site Clearing (Assist CST/PWK)</t>
        </is>
      </c>
      <c r="F242" s="1460" t="inlineStr">
        <is>
          <t>SPU</t>
        </is>
      </c>
      <c r="G242" s="186" t="inlineStr">
        <is>
          <t>Estimate</t>
        </is>
      </c>
      <c r="H242" s="190" t="n">
        <v>269362800</v>
      </c>
      <c r="I242" s="187" t="n">
        <v>4200137145</v>
      </c>
      <c r="J242" s="1461" t="n">
        <v>269362800</v>
      </c>
      <c r="K242" s="190" t="n">
        <v>100</v>
      </c>
      <c r="L242" s="1458" t="n">
        <v>269362800</v>
      </c>
      <c r="M242" s="98" t="n">
        <v>0</v>
      </c>
      <c r="N242" s="99">
        <f>+L242-J242</f>
        <v/>
      </c>
      <c r="O242" s="539" t="n"/>
      <c r="P242" s="1427" t="inlineStr">
        <is>
          <t>Job Completed</t>
        </is>
      </c>
      <c r="Q242" s="1427" t="n"/>
      <c r="R242" s="886">
        <f>+N242</f>
        <v/>
      </c>
      <c r="S242" s="1428" t="n"/>
      <c r="T242" s="1429" t="n"/>
      <c r="U242" s="1429" t="n"/>
    </row>
    <row r="243" ht="27.75" customHeight="1">
      <c r="A243" s="165" t="n">
        <v>34</v>
      </c>
      <c r="B243" s="261" t="n"/>
      <c r="C243" s="1458" t="inlineStr">
        <is>
          <t>19P706/SC</t>
        </is>
      </c>
      <c r="D243" s="186" t="n">
        <v>4229746</v>
      </c>
      <c r="E243" s="1459" t="inlineStr">
        <is>
          <t>To Perform Site Trimming Along Walkway Area for SUP to SMP and Muster Point 2 Area</t>
        </is>
      </c>
      <c r="F243" s="1460" t="inlineStr">
        <is>
          <t>SPU</t>
        </is>
      </c>
      <c r="G243" s="186" t="inlineStr">
        <is>
          <t>Estimate</t>
        </is>
      </c>
      <c r="H243" s="190" t="n">
        <v>150929100</v>
      </c>
      <c r="I243" s="187" t="n">
        <v>4200136515</v>
      </c>
      <c r="J243" s="1461" t="n">
        <v>150929100</v>
      </c>
      <c r="K243" s="190" t="n">
        <v>100</v>
      </c>
      <c r="L243" s="1458" t="n">
        <v>150929100</v>
      </c>
      <c r="M243" s="98" t="n">
        <v>0</v>
      </c>
      <c r="N243" s="99">
        <f>+L243-J243</f>
        <v/>
      </c>
      <c r="O243" s="539" t="n"/>
      <c r="P243" s="1427" t="inlineStr">
        <is>
          <t>Job Completed</t>
        </is>
      </c>
      <c r="Q243" s="1427" t="n"/>
      <c r="R243" s="886">
        <f>+N243</f>
        <v/>
      </c>
      <c r="S243" s="1428" t="n"/>
      <c r="T243" s="1429" t="n"/>
      <c r="U243" s="1429" t="n"/>
    </row>
    <row r="244" ht="17.25" customFormat="1" customHeight="1" s="528">
      <c r="A244" s="513" t="n">
        <v>35</v>
      </c>
      <c r="B244" s="514" t="n"/>
      <c r="C244" s="1515" t="inlineStr">
        <is>
          <t>17T456/SC</t>
        </is>
      </c>
      <c r="D244" s="690" t="n">
        <v>4180615</v>
      </c>
      <c r="E244" s="1516" t="inlineStr">
        <is>
          <t>Install Potable Water Tank</t>
        </is>
      </c>
      <c r="F244" s="1531" t="inlineStr">
        <is>
          <t>SPU</t>
        </is>
      </c>
      <c r="G244" s="690" t="inlineStr">
        <is>
          <t>Estimate</t>
        </is>
      </c>
      <c r="H244" s="603" t="n">
        <v>972327100</v>
      </c>
      <c r="I244" s="617" t="n">
        <v>4200136432</v>
      </c>
      <c r="J244" s="1532" t="n">
        <v>972327100</v>
      </c>
      <c r="K244" s="603">
        <f>L244/J244*100</f>
        <v/>
      </c>
      <c r="L244" s="1515">
        <f>+BMS!DR112</f>
        <v/>
      </c>
      <c r="M244" s="523">
        <f>N244/J244*100</f>
        <v/>
      </c>
      <c r="N244" s="524">
        <f>+L244-J244</f>
        <v/>
      </c>
      <c r="O244" s="545" t="n"/>
      <c r="P244" s="1479" t="inlineStr">
        <is>
          <t>Job Completed</t>
        </is>
      </c>
      <c r="Q244" s="1479" t="n"/>
      <c r="R244" s="889">
        <f>+N244</f>
        <v/>
      </c>
      <c r="S244" s="1480" t="n"/>
      <c r="T244" s="1481" t="n"/>
      <c r="U244" s="1481" t="n"/>
    </row>
    <row r="245" ht="17.25" customHeight="1">
      <c r="A245" s="173" t="n">
        <v>36</v>
      </c>
      <c r="B245" s="267" t="n"/>
      <c r="C245" s="1577" t="n"/>
      <c r="D245" s="797" t="n">
        <v>4207441</v>
      </c>
      <c r="E245" s="1578" t="inlineStr">
        <is>
          <t>Install Security Fence</t>
        </is>
      </c>
      <c r="F245" s="1579" t="inlineStr">
        <is>
          <t>SPU</t>
        </is>
      </c>
      <c r="G245" s="797" t="inlineStr">
        <is>
          <t>Estimate</t>
        </is>
      </c>
      <c r="H245" s="800" t="n">
        <v>216967399</v>
      </c>
      <c r="I245" s="801" t="n">
        <v>4200133867</v>
      </c>
      <c r="J245" s="1580" t="n">
        <v>216967399</v>
      </c>
      <c r="K245" s="445" t="n">
        <v>0</v>
      </c>
      <c r="L245" s="1524" t="n">
        <v>0</v>
      </c>
      <c r="M245" s="132" t="n">
        <v>-100</v>
      </c>
      <c r="N245" s="133">
        <f>+L245-J245</f>
        <v/>
      </c>
      <c r="O245" s="540" t="n"/>
      <c r="P245" s="1445" t="inlineStr">
        <is>
          <t>Waiting Schedule</t>
        </is>
      </c>
      <c r="Q245" s="1528" t="n"/>
      <c r="R245" s="887">
        <f>+N245</f>
        <v/>
      </c>
      <c r="S245" s="1446" t="n"/>
      <c r="T245" s="1529" t="n"/>
      <c r="U245" s="1529" t="n"/>
    </row>
    <row r="246" ht="17.25" customHeight="1">
      <c r="A246" s="165" t="n">
        <v>37</v>
      </c>
      <c r="B246" s="261" t="n"/>
      <c r="C246" s="1458" t="inlineStr">
        <is>
          <t>20T016/SC</t>
        </is>
      </c>
      <c r="D246" s="186" t="n">
        <v>7256810</v>
      </c>
      <c r="E246" s="1459" t="inlineStr">
        <is>
          <t>Repair bundwall emergency pit GTS - F</t>
        </is>
      </c>
      <c r="F246" s="1460" t="inlineStr">
        <is>
          <t>SPU</t>
        </is>
      </c>
      <c r="G246" s="186" t="inlineStr">
        <is>
          <t>Estimate</t>
        </is>
      </c>
      <c r="H246" s="190" t="n">
        <v>61630564</v>
      </c>
      <c r="I246" s="187" t="n">
        <v>4200137497</v>
      </c>
      <c r="J246" s="1461" t="n">
        <v>61630564</v>
      </c>
      <c r="K246" s="190" t="n">
        <v>99.99999999999999</v>
      </c>
      <c r="L246" s="1458" t="n">
        <v>61630563.99999999</v>
      </c>
      <c r="M246" s="98" t="n">
        <v>0</v>
      </c>
      <c r="N246" s="99">
        <f>+L246-J246</f>
        <v/>
      </c>
      <c r="O246" s="539" t="n"/>
      <c r="P246" s="1427" t="inlineStr">
        <is>
          <t>Job Completed</t>
        </is>
      </c>
      <c r="Q246" s="1440" t="n"/>
      <c r="R246" s="886">
        <f>+N246</f>
        <v/>
      </c>
      <c r="S246" s="1428" t="n"/>
      <c r="T246" s="1439" t="n"/>
      <c r="U246" s="1439" t="n"/>
    </row>
    <row r="247" ht="17.25" customHeight="1">
      <c r="A247" s="165" t="n">
        <v>38</v>
      </c>
      <c r="B247" s="261" t="n"/>
      <c r="C247" s="1458" t="inlineStr">
        <is>
          <t>19T339/SC</t>
        </is>
      </c>
      <c r="D247" s="186" t="n">
        <v>4206436</v>
      </c>
      <c r="E247" s="1459" t="inlineStr">
        <is>
          <t>GTS F - Site Trimming Adjacent Well Walk Way</t>
        </is>
      </c>
      <c r="F247" s="1460" t="inlineStr">
        <is>
          <t>SPU</t>
        </is>
      </c>
      <c r="G247" s="186" t="inlineStr">
        <is>
          <t>Estimate</t>
        </is>
      </c>
      <c r="H247" s="190" t="n">
        <v>35935500</v>
      </c>
      <c r="I247" s="187" t="n">
        <v>4200133746</v>
      </c>
      <c r="J247" s="1461" t="n">
        <v>35935500</v>
      </c>
      <c r="K247" s="190" t="n">
        <v>100</v>
      </c>
      <c r="L247" s="1458" t="n">
        <v>35935500</v>
      </c>
      <c r="M247" s="98" t="n">
        <v>0</v>
      </c>
      <c r="N247" s="99">
        <f>+L247-J247</f>
        <v/>
      </c>
      <c r="O247" s="539" t="n"/>
      <c r="P247" s="1427" t="inlineStr">
        <is>
          <t>Job Completed</t>
        </is>
      </c>
      <c r="Q247" s="1440" t="n"/>
      <c r="R247" s="886">
        <f>+N247</f>
        <v/>
      </c>
      <c r="S247" s="1428" t="n"/>
      <c r="T247" s="1439" t="n"/>
      <c r="U247" s="1439" t="n"/>
    </row>
    <row r="248" ht="17.25" customHeight="1">
      <c r="A248" s="165" t="n">
        <v>1</v>
      </c>
      <c r="B248" s="261" t="n"/>
      <c r="C248" s="1458" t="n"/>
      <c r="D248" s="186" t="n">
        <v>4201703</v>
      </c>
      <c r="E248" s="1459" t="inlineStr">
        <is>
          <t>Job site trimming  ROW pipeline smp to GTS X</t>
        </is>
      </c>
      <c r="F248" s="1460" t="inlineStr">
        <is>
          <t>SPU</t>
        </is>
      </c>
      <c r="G248" s="186" t="inlineStr">
        <is>
          <t>Estimate</t>
        </is>
      </c>
      <c r="H248" s="190" t="n">
        <v>65275400</v>
      </c>
      <c r="I248" s="187" t="n">
        <v>4200139230</v>
      </c>
      <c r="J248" s="1461" t="n">
        <v>65275400</v>
      </c>
      <c r="K248" s="190" t="n">
        <v>100</v>
      </c>
      <c r="L248" s="1458" t="n">
        <v>65275400</v>
      </c>
      <c r="M248" s="98" t="n">
        <v>0</v>
      </c>
      <c r="N248" s="99">
        <f>+L248-J248</f>
        <v/>
      </c>
      <c r="O248" s="539" t="n"/>
      <c r="P248" s="1427" t="inlineStr">
        <is>
          <t>Job Completed</t>
        </is>
      </c>
      <c r="Q248" s="1440" t="n"/>
      <c r="R248" s="886">
        <f>+N248</f>
        <v/>
      </c>
      <c r="S248" s="1428" t="n"/>
      <c r="T248" s="1439" t="n"/>
      <c r="U248" s="1439" t="n"/>
    </row>
    <row r="249" ht="17.25" customHeight="1">
      <c r="A249" s="165" t="n">
        <v>2</v>
      </c>
      <c r="B249" s="261" t="n"/>
      <c r="C249" s="1458" t="inlineStr">
        <is>
          <t>19T662/SC</t>
        </is>
      </c>
      <c r="D249" s="186" t="n">
        <v>4213064</v>
      </c>
      <c r="E249" s="1459" t="inlineStr">
        <is>
          <t>Job GTS E Vegetation Growing to flowline</t>
        </is>
      </c>
      <c r="F249" s="1460" t="inlineStr">
        <is>
          <t>SPU</t>
        </is>
      </c>
      <c r="G249" s="186" t="inlineStr">
        <is>
          <t>Estimate</t>
        </is>
      </c>
      <c r="H249" s="190" t="n">
        <v>57115975</v>
      </c>
      <c r="I249" s="187" t="n">
        <v>4200138170</v>
      </c>
      <c r="J249" s="1461" t="n">
        <v>57115975</v>
      </c>
      <c r="K249" s="190" t="n">
        <v>100</v>
      </c>
      <c r="L249" s="1458" t="n">
        <v>57115975</v>
      </c>
      <c r="M249" s="98" t="n">
        <v>0</v>
      </c>
      <c r="N249" s="99">
        <f>+L249-J249</f>
        <v/>
      </c>
      <c r="O249" s="539" t="n"/>
      <c r="P249" s="1427" t="inlineStr">
        <is>
          <t>Job Completed</t>
        </is>
      </c>
      <c r="Q249" s="1440" t="n"/>
      <c r="R249" s="886">
        <f>+N249</f>
        <v/>
      </c>
      <c r="S249" s="1428" t="n"/>
      <c r="T249" s="1439" t="n"/>
      <c r="U249" s="1439" t="n"/>
    </row>
    <row r="250" ht="17.25" customHeight="1">
      <c r="A250" s="793" t="n">
        <v>3</v>
      </c>
      <c r="B250" s="261" t="n"/>
      <c r="C250" s="1581" t="n"/>
      <c r="D250" s="186" t="n">
        <v>4215492</v>
      </c>
      <c r="E250" s="1459" t="inlineStr">
        <is>
          <t>Site Trimming Bushes North Fences</t>
        </is>
      </c>
      <c r="F250" s="1460" t="inlineStr">
        <is>
          <t>SPU</t>
        </is>
      </c>
      <c r="G250" s="186" t="inlineStr">
        <is>
          <t>Estimate</t>
        </is>
      </c>
      <c r="H250" s="190" t="n">
        <v>40797125</v>
      </c>
      <c r="I250" s="206" t="n">
        <v>4200139242</v>
      </c>
      <c r="J250" s="1461" t="n">
        <v>40797125</v>
      </c>
      <c r="K250" s="190" t="n">
        <v>100</v>
      </c>
      <c r="L250" s="1458" t="n">
        <v>40797125</v>
      </c>
      <c r="M250" s="98" t="n">
        <v>0</v>
      </c>
      <c r="N250" s="99">
        <f>+L250-J250</f>
        <v/>
      </c>
      <c r="O250" s="539" t="n"/>
      <c r="P250" s="1427" t="inlineStr">
        <is>
          <t>Job Completed</t>
        </is>
      </c>
      <c r="Q250" s="1440" t="n"/>
      <c r="R250" s="886">
        <f>+N250</f>
        <v/>
      </c>
      <c r="S250" s="1428" t="n"/>
      <c r="T250" s="1439" t="n"/>
      <c r="U250" s="1439" t="n"/>
    </row>
    <row r="251" ht="17.25" customHeight="1">
      <c r="A251" s="102" t="n">
        <v>4</v>
      </c>
      <c r="B251" s="261" t="n"/>
      <c r="C251" s="1458" t="inlineStr">
        <is>
          <t>20T055/SC</t>
        </is>
      </c>
      <c r="D251" s="186" t="n">
        <v>7258085</v>
      </c>
      <c r="E251" s="1459" t="inlineStr">
        <is>
          <t>Repair Bundwall Emergency Pit GTS - E</t>
        </is>
      </c>
      <c r="F251" s="1460" t="inlineStr">
        <is>
          <t>SPU</t>
        </is>
      </c>
      <c r="G251" s="186" t="inlineStr">
        <is>
          <t>Estimate</t>
        </is>
      </c>
      <c r="H251" s="190" t="n">
        <v>93323938.48999999</v>
      </c>
      <c r="I251" s="187" t="n">
        <v>4200138357</v>
      </c>
      <c r="J251" s="1461" t="n">
        <v>93323938.48999999</v>
      </c>
      <c r="K251" s="190" t="n">
        <v>99.99999999999999</v>
      </c>
      <c r="L251" s="1458" t="n">
        <v>93323938.48999998</v>
      </c>
      <c r="M251" s="98" t="n">
        <v>0</v>
      </c>
      <c r="N251" s="99">
        <f>+L251-J251</f>
        <v/>
      </c>
      <c r="O251" s="539" t="n"/>
      <c r="P251" s="1427" t="inlineStr">
        <is>
          <t>Job Completed</t>
        </is>
      </c>
      <c r="Q251" s="1440" t="n"/>
      <c r="R251" s="886">
        <f>+N251</f>
        <v/>
      </c>
      <c r="S251" s="1428" t="n"/>
      <c r="T251" s="1439" t="n"/>
      <c r="U251" s="1439" t="n"/>
    </row>
    <row r="252" ht="17.25" customHeight="1">
      <c r="A252" s="102" t="n">
        <v>5</v>
      </c>
      <c r="B252" s="261" t="n"/>
      <c r="C252" s="1458" t="n"/>
      <c r="D252" s="186" t="n">
        <v>4213061</v>
      </c>
      <c r="E252" s="1459" t="inlineStr">
        <is>
          <t>GTS-AC Scrapper Site Trimming</t>
        </is>
      </c>
      <c r="F252" s="1460" t="inlineStr">
        <is>
          <t>SPU</t>
        </is>
      </c>
      <c r="G252" s="186" t="inlineStr">
        <is>
          <t>Estimate</t>
        </is>
      </c>
      <c r="H252" s="190" t="n">
        <v>69043766</v>
      </c>
      <c r="I252" s="187" t="n">
        <v>4200135336</v>
      </c>
      <c r="J252" s="1461" t="n">
        <v>69043766</v>
      </c>
      <c r="K252" s="190" t="n">
        <v>100</v>
      </c>
      <c r="L252" s="1458" t="n">
        <v>69043766</v>
      </c>
      <c r="M252" s="98" t="n">
        <v>0</v>
      </c>
      <c r="N252" s="99">
        <f>+L252-J252</f>
        <v/>
      </c>
      <c r="O252" s="539" t="n"/>
      <c r="P252" s="1427" t="inlineStr">
        <is>
          <t>Job Completed</t>
        </is>
      </c>
      <c r="Q252" s="1440" t="n"/>
      <c r="R252" s="886">
        <f>+N252</f>
        <v/>
      </c>
      <c r="S252" s="1428" t="n"/>
      <c r="T252" s="1439" t="n"/>
      <c r="U252" s="1439" t="n"/>
    </row>
    <row r="253" ht="17.25" customHeight="1">
      <c r="A253" s="102" t="n">
        <v>6</v>
      </c>
      <c r="B253" s="261" t="n"/>
      <c r="C253" s="1458" t="n"/>
      <c r="D253" s="186" t="n">
        <v>4215850</v>
      </c>
      <c r="E253" s="1459" t="inlineStr">
        <is>
          <t>Site Clearing at GTS-R Walkway</t>
        </is>
      </c>
      <c r="F253" s="1460" t="inlineStr">
        <is>
          <t>SPU</t>
        </is>
      </c>
      <c r="G253" s="186" t="inlineStr">
        <is>
          <t>Estimate</t>
        </is>
      </c>
      <c r="H253" s="190" t="n">
        <v>48956550</v>
      </c>
      <c r="I253" s="187" t="n">
        <v>4200139229</v>
      </c>
      <c r="J253" s="1461" t="n">
        <v>48956550</v>
      </c>
      <c r="K253" s="190" t="n">
        <v>100</v>
      </c>
      <c r="L253" s="1458" t="n">
        <v>48956550</v>
      </c>
      <c r="M253" s="98" t="n">
        <v>0</v>
      </c>
      <c r="N253" s="99">
        <f>+L253-J253</f>
        <v/>
      </c>
      <c r="O253" s="539" t="n"/>
      <c r="P253" s="1427" t="inlineStr">
        <is>
          <t>Job Completed</t>
        </is>
      </c>
      <c r="Q253" s="1440" t="n"/>
      <c r="R253" s="886">
        <f>+N253</f>
        <v/>
      </c>
      <c r="S253" s="1428" t="n"/>
      <c r="T253" s="1439" t="n"/>
      <c r="U253" s="1439" t="n"/>
    </row>
    <row r="254" ht="17.25" customHeight="1">
      <c r="A254" s="102" t="n">
        <v>7</v>
      </c>
      <c r="B254" s="261" t="n"/>
      <c r="C254" s="1458" t="inlineStr">
        <is>
          <t>20T023/SC</t>
        </is>
      </c>
      <c r="D254" s="186" t="n">
        <v>7256813</v>
      </c>
      <c r="E254" s="1459" t="inlineStr">
        <is>
          <t>GTS E - Repair bundwall emergency pit</t>
        </is>
      </c>
      <c r="F254" s="1460" t="inlineStr">
        <is>
          <t>SPU</t>
        </is>
      </c>
      <c r="G254" s="186" t="inlineStr">
        <is>
          <t>Estimate</t>
        </is>
      </c>
      <c r="H254" s="190" t="n">
        <v>46697104</v>
      </c>
      <c r="I254" s="187" t="n">
        <v>4200137607</v>
      </c>
      <c r="J254" s="1461" t="n">
        <v>46697104</v>
      </c>
      <c r="K254" s="190" t="n">
        <v>100</v>
      </c>
      <c r="L254" s="1458" t="n">
        <v>46697104</v>
      </c>
      <c r="M254" s="98" t="n">
        <v>0</v>
      </c>
      <c r="N254" s="99">
        <f>+L254-J254</f>
        <v/>
      </c>
      <c r="O254" s="539" t="n"/>
      <c r="P254" s="1427" t="inlineStr">
        <is>
          <t>Job Completed</t>
        </is>
      </c>
      <c r="Q254" s="1440" t="n"/>
      <c r="R254" s="886">
        <f>+N254</f>
        <v/>
      </c>
      <c r="S254" s="1428" t="n"/>
      <c r="T254" s="1439" t="n"/>
      <c r="U254" s="1439" t="n"/>
    </row>
    <row r="255" ht="17.25" customHeight="1">
      <c r="A255" s="165" t="n">
        <v>8</v>
      </c>
      <c r="B255" s="261" t="n"/>
      <c r="C255" s="1458" t="n"/>
      <c r="D255" s="186" t="n">
        <v>4219652</v>
      </c>
      <c r="E255" s="1459" t="inlineStr">
        <is>
          <t>MWPN - Site Priperation for RMI HAKURYU</t>
        </is>
      </c>
      <c r="F255" s="1460" t="inlineStr">
        <is>
          <t>SPU</t>
        </is>
      </c>
      <c r="G255" s="186" t="inlineStr">
        <is>
          <t>Estimate</t>
        </is>
      </c>
      <c r="H255" s="190" t="n">
        <v>101546700</v>
      </c>
      <c r="I255" s="187" t="n">
        <v>4200139985</v>
      </c>
      <c r="J255" s="1461" t="n">
        <v>101546700</v>
      </c>
      <c r="K255" s="190" t="n">
        <v>100</v>
      </c>
      <c r="L255" s="1458" t="n">
        <v>101546700</v>
      </c>
      <c r="M255" s="98" t="n">
        <v>0</v>
      </c>
      <c r="N255" s="99">
        <f>+L255-J255</f>
        <v/>
      </c>
      <c r="O255" s="539" t="n"/>
      <c r="P255" s="1427" t="inlineStr">
        <is>
          <t>Job Completed</t>
        </is>
      </c>
      <c r="Q255" s="1440" t="n"/>
      <c r="R255" s="886">
        <f>+N255</f>
        <v/>
      </c>
      <c r="S255" s="1428" t="n"/>
      <c r="T255" s="1439" t="n"/>
      <c r="U255" s="1439" t="n"/>
    </row>
    <row r="256" ht="17.25" customHeight="1">
      <c r="A256" s="165" t="n">
        <v>9</v>
      </c>
      <c r="B256" s="261" t="n"/>
      <c r="C256" s="1458" t="n"/>
      <c r="D256" s="186" t="n">
        <v>4219682</v>
      </c>
      <c r="E256" s="1459" t="inlineStr">
        <is>
          <t>GTS - X Repair broken Bundwall of emergency pit</t>
        </is>
      </c>
      <c r="F256" s="1460" t="inlineStr">
        <is>
          <t>SPU</t>
        </is>
      </c>
      <c r="G256" s="186" t="inlineStr">
        <is>
          <t>Estimate</t>
        </is>
      </c>
      <c r="H256" s="190" t="n">
        <v>110359000</v>
      </c>
      <c r="I256" s="187" t="n">
        <v>4200139678</v>
      </c>
      <c r="J256" s="1461" t="n">
        <v>110359000</v>
      </c>
      <c r="K256" s="190" t="n">
        <v>100</v>
      </c>
      <c r="L256" s="1458" t="n">
        <v>110359000</v>
      </c>
      <c r="M256" s="98" t="n">
        <v>0</v>
      </c>
      <c r="N256" s="99">
        <f>+L256-J256</f>
        <v/>
      </c>
      <c r="O256" s="539" t="n"/>
      <c r="P256" s="1427" t="inlineStr">
        <is>
          <t>Job Completed</t>
        </is>
      </c>
      <c r="Q256" s="1440" t="n"/>
      <c r="R256" s="886">
        <f>+N256</f>
        <v/>
      </c>
      <c r="S256" s="1428" t="n"/>
      <c r="T256" s="1439" t="n"/>
      <c r="U256" s="1439" t="n"/>
    </row>
    <row r="257" ht="17.25" customHeight="1">
      <c r="A257" s="165" t="n">
        <v>10</v>
      </c>
      <c r="B257" s="261" t="n"/>
      <c r="C257" s="1458" t="n"/>
      <c r="D257" s="186" t="n">
        <v>4219699</v>
      </c>
      <c r="E257" s="1459" t="inlineStr">
        <is>
          <t>GTS - E Repair bundwall of emergency pit</t>
        </is>
      </c>
      <c r="F257" s="1460" t="inlineStr">
        <is>
          <t>SPU</t>
        </is>
      </c>
      <c r="G257" s="186" t="inlineStr">
        <is>
          <t>Estimate</t>
        </is>
      </c>
      <c r="H257" s="190" t="n">
        <v>154796000</v>
      </c>
      <c r="I257" s="187" t="n">
        <v>4200139808</v>
      </c>
      <c r="J257" s="1461" t="n">
        <v>154796000</v>
      </c>
      <c r="K257" s="190" t="n">
        <v>100</v>
      </c>
      <c r="L257" s="1458" t="n">
        <v>154796000</v>
      </c>
      <c r="M257" s="98" t="n">
        <v>0</v>
      </c>
      <c r="N257" s="99">
        <f>+L257-J257</f>
        <v/>
      </c>
      <c r="O257" s="539" t="n"/>
      <c r="P257" s="1427" t="inlineStr">
        <is>
          <t>Job Completed</t>
        </is>
      </c>
      <c r="Q257" s="1440" t="n"/>
      <c r="R257" s="886">
        <f>+N257</f>
        <v/>
      </c>
      <c r="S257" s="1428" t="n"/>
      <c r="T257" s="1439" t="n"/>
      <c r="U257" s="1439" t="n"/>
    </row>
    <row r="258" ht="17.25" customHeight="1">
      <c r="A258" s="165" t="n">
        <v>11</v>
      </c>
      <c r="B258" s="261" t="n"/>
      <c r="C258" s="1458" t="n"/>
      <c r="D258" s="186" t="n">
        <v>4219992</v>
      </c>
      <c r="E258" s="1459" t="inlineStr">
        <is>
          <t>GTS - G, Repair broken bundwall of emergency pit</t>
        </is>
      </c>
      <c r="F258" s="1460" t="inlineStr">
        <is>
          <t>SPU</t>
        </is>
      </c>
      <c r="G258" s="186" t="inlineStr">
        <is>
          <t>Estimate</t>
        </is>
      </c>
      <c r="H258" s="190" t="n">
        <v>197518200</v>
      </c>
      <c r="I258" s="187" t="n">
        <v>4200140006</v>
      </c>
      <c r="J258" s="1461" t="n">
        <v>197518200</v>
      </c>
      <c r="K258" s="190" t="n">
        <v>100</v>
      </c>
      <c r="L258" s="1458" t="n">
        <v>197518200</v>
      </c>
      <c r="M258" s="98" t="n">
        <v>0</v>
      </c>
      <c r="N258" s="99">
        <f>+L258-J258</f>
        <v/>
      </c>
      <c r="O258" s="539" t="n"/>
      <c r="P258" s="1427" t="inlineStr">
        <is>
          <t>Job Completed</t>
        </is>
      </c>
      <c r="Q258" s="1440" t="n"/>
      <c r="R258" s="886">
        <f>+N258</f>
        <v/>
      </c>
      <c r="S258" s="1428" t="n"/>
      <c r="T258" s="1439" t="n"/>
      <c r="U258" s="1439" t="n"/>
    </row>
    <row r="259" ht="17.25" customHeight="1">
      <c r="A259" s="165" t="n">
        <v>12</v>
      </c>
      <c r="B259" s="261" t="n"/>
      <c r="C259" s="1458" t="n"/>
      <c r="D259" s="186" t="n">
        <v>4219991</v>
      </c>
      <c r="E259" s="1459" t="inlineStr">
        <is>
          <t>GTS - F, Repair broken bundwall of emergency pit</t>
        </is>
      </c>
      <c r="F259" s="1460" t="inlineStr">
        <is>
          <t>SPU</t>
        </is>
      </c>
      <c r="G259" s="186" t="inlineStr">
        <is>
          <t>Estimate</t>
        </is>
      </c>
      <c r="H259" s="190" t="n">
        <v>90773200</v>
      </c>
      <c r="I259" s="187" t="n">
        <v>4200140459</v>
      </c>
      <c r="J259" s="1461" t="n">
        <v>90773200</v>
      </c>
      <c r="K259" s="190" t="n">
        <v>100</v>
      </c>
      <c r="L259" s="1458" t="n">
        <v>90773200</v>
      </c>
      <c r="M259" s="98" t="n">
        <v>0</v>
      </c>
      <c r="N259" s="99">
        <f>+L259-J259</f>
        <v/>
      </c>
      <c r="O259" s="539" t="n"/>
      <c r="P259" s="1427" t="inlineStr">
        <is>
          <t>Job Completed</t>
        </is>
      </c>
      <c r="Q259" s="1440" t="n"/>
      <c r="R259" s="886">
        <f>+N259</f>
        <v/>
      </c>
      <c r="S259" s="1428" t="n"/>
      <c r="T259" s="1439" t="n"/>
      <c r="U259" s="1439" t="n"/>
    </row>
    <row r="260" ht="17.25" customHeight="1">
      <c r="A260" s="165" t="n">
        <v>13</v>
      </c>
      <c r="B260" s="261" t="n"/>
      <c r="C260" s="1458" t="n"/>
      <c r="D260" s="186" t="n">
        <v>4220965</v>
      </c>
      <c r="E260" s="1459" t="inlineStr">
        <is>
          <t>GTS - J, Repair Bundwall Emergency Pit</t>
        </is>
      </c>
      <c r="F260" s="1460" t="inlineStr">
        <is>
          <t>SPU</t>
        </is>
      </c>
      <c r="G260" s="186" t="inlineStr">
        <is>
          <t>Estimate</t>
        </is>
      </c>
      <c r="H260" s="190" t="n">
        <v>104742513</v>
      </c>
      <c r="I260" s="187" t="n">
        <v>4200140771</v>
      </c>
      <c r="J260" s="1461" t="n">
        <v>104742513</v>
      </c>
      <c r="K260" s="190" t="n">
        <v>100</v>
      </c>
      <c r="L260" s="1458" t="n">
        <v>104742513</v>
      </c>
      <c r="M260" s="98" t="n">
        <v>0</v>
      </c>
      <c r="N260" s="99">
        <f>+L260-J260</f>
        <v/>
      </c>
      <c r="O260" s="539" t="n"/>
      <c r="P260" s="1427" t="inlineStr">
        <is>
          <t>Job Completed</t>
        </is>
      </c>
      <c r="Q260" s="1440" t="n"/>
      <c r="R260" s="886">
        <f>+N260</f>
        <v/>
      </c>
      <c r="S260" s="1428" t="n"/>
      <c r="T260" s="1439" t="n"/>
      <c r="U260" s="1439" t="n"/>
    </row>
    <row r="261" ht="17.25" customHeight="1">
      <c r="A261" s="165" t="n">
        <v>14</v>
      </c>
      <c r="B261" s="261" t="n"/>
      <c r="C261" s="1458" t="inlineStr">
        <is>
          <t>20P146/SC</t>
        </is>
      </c>
      <c r="D261" s="186" t="n">
        <v>0</v>
      </c>
      <c r="E261" s="1459" t="inlineStr">
        <is>
          <t>Repair Pedestal Shelter CGC - SPU</t>
        </is>
      </c>
      <c r="F261" s="1460" t="inlineStr">
        <is>
          <t>SPU</t>
        </is>
      </c>
      <c r="G261" s="186" t="inlineStr">
        <is>
          <t>Estimate</t>
        </is>
      </c>
      <c r="H261" s="190" t="n">
        <v>22762507</v>
      </c>
      <c r="I261" s="187" t="n">
        <v>4200139196</v>
      </c>
      <c r="J261" s="1461" t="n">
        <v>22762507</v>
      </c>
      <c r="K261" s="190" t="n">
        <v>100</v>
      </c>
      <c r="L261" s="1458" t="n">
        <v>22762507</v>
      </c>
      <c r="M261" s="98" t="n">
        <v>0</v>
      </c>
      <c r="N261" s="99">
        <f>+L261-J261</f>
        <v/>
      </c>
      <c r="O261" s="539" t="n"/>
      <c r="P261" s="1427" t="inlineStr">
        <is>
          <t>Job Completed</t>
        </is>
      </c>
      <c r="Q261" s="1440" t="n"/>
      <c r="R261" s="886">
        <f>+N261</f>
        <v/>
      </c>
      <c r="S261" s="1428" t="n"/>
      <c r="T261" s="1439" t="n"/>
      <c r="U261" s="1439" t="n"/>
    </row>
    <row r="262" ht="27" customHeight="1">
      <c r="A262" s="165" t="n">
        <v>15</v>
      </c>
      <c r="B262" s="261" t="n"/>
      <c r="C262" s="1458" t="n"/>
      <c r="D262" s="559" t="inlineStr">
        <is>
          <t>4180615/4224694 klarifikasi</t>
        </is>
      </c>
      <c r="E262" s="1459" t="inlineStr">
        <is>
          <t>TEMPORARY WATER LINE AND FACILITY FOR POTABLE WATER TANK</t>
        </is>
      </c>
      <c r="F262" s="1460" t="inlineStr">
        <is>
          <t>SPU</t>
        </is>
      </c>
      <c r="G262" s="186" t="inlineStr">
        <is>
          <t>Actual</t>
        </is>
      </c>
      <c r="H262" s="190" t="n">
        <v>25270300</v>
      </c>
      <c r="I262" s="187" t="n">
        <v>4200142758</v>
      </c>
      <c r="J262" s="1461" t="n">
        <v>25270300</v>
      </c>
      <c r="K262" s="190" t="n">
        <v>100</v>
      </c>
      <c r="L262" s="1458" t="n">
        <v>25270300</v>
      </c>
      <c r="M262" s="98" t="n">
        <v>0</v>
      </c>
      <c r="N262" s="99">
        <f>+L262-J262</f>
        <v/>
      </c>
      <c r="O262" s="539" t="n"/>
      <c r="P262" s="1427" t="inlineStr">
        <is>
          <t>Job Completed</t>
        </is>
      </c>
      <c r="Q262" s="1440" t="n"/>
      <c r="R262" s="886">
        <f>+N262</f>
        <v/>
      </c>
      <c r="S262" s="1428" t="n"/>
      <c r="T262" s="1439" t="n"/>
      <c r="U262" s="1439" t="n"/>
    </row>
    <row r="263" ht="17.25" customHeight="1">
      <c r="A263" s="165" t="n">
        <v>16</v>
      </c>
      <c r="B263" s="261" t="n"/>
      <c r="C263" s="1458" t="n"/>
      <c r="D263" s="186" t="n">
        <v>4217876</v>
      </c>
      <c r="E263" s="1459" t="inlineStr">
        <is>
          <t>Found Vegetation at TN-14/G10</t>
        </is>
      </c>
      <c r="F263" s="1460" t="inlineStr">
        <is>
          <t>SPU</t>
        </is>
      </c>
      <c r="G263" s="186" t="inlineStr">
        <is>
          <t>Estimate</t>
        </is>
      </c>
      <c r="H263" s="190" t="n">
        <v>45740100</v>
      </c>
      <c r="I263" s="187" t="n">
        <v>4200141029</v>
      </c>
      <c r="J263" s="1461" t="n">
        <v>29946800</v>
      </c>
      <c r="K263" s="190" t="n">
        <v>100</v>
      </c>
      <c r="L263" s="1458" t="n">
        <v>29946800</v>
      </c>
      <c r="M263" s="98" t="n">
        <v>0</v>
      </c>
      <c r="N263" s="99">
        <f>+L263-J263</f>
        <v/>
      </c>
      <c r="O263" s="539" t="n"/>
      <c r="P263" s="1427" t="inlineStr">
        <is>
          <t>Job Completed</t>
        </is>
      </c>
      <c r="Q263" s="1440" t="n"/>
      <c r="R263" s="886">
        <f>+N263</f>
        <v/>
      </c>
      <c r="S263" s="1428" t="n"/>
      <c r="T263" s="1439" t="n"/>
      <c r="U263" s="1439" t="n"/>
    </row>
    <row r="264" ht="17.25" customFormat="1" customHeight="1" s="528">
      <c r="A264" s="513" t="n">
        <v>17</v>
      </c>
      <c r="B264" s="514" t="n"/>
      <c r="C264" s="1515" t="n"/>
      <c r="D264" s="690" t="n">
        <v>4218561</v>
      </c>
      <c r="E264" s="1516" t="inlineStr">
        <is>
          <t>Floor Tile Replacement Restauran SPU</t>
        </is>
      </c>
      <c r="F264" s="1531" t="inlineStr">
        <is>
          <t>SPU</t>
        </is>
      </c>
      <c r="G264" s="690" t="inlineStr">
        <is>
          <t>Estimate</t>
        </is>
      </c>
      <c r="H264" s="603" t="n">
        <v>418751957</v>
      </c>
      <c r="I264" s="617" t="n">
        <v>4200139919</v>
      </c>
      <c r="J264" s="1532" t="n">
        <v>418751957</v>
      </c>
      <c r="K264" s="603">
        <f>L264/H264*100</f>
        <v/>
      </c>
      <c r="L264" s="1515">
        <f>+BMS!DR114</f>
        <v/>
      </c>
      <c r="M264" s="523">
        <f>N264/J264*100</f>
        <v/>
      </c>
      <c r="N264" s="524">
        <f>+L264-J264</f>
        <v/>
      </c>
      <c r="O264" s="545" t="n"/>
      <c r="P264" s="1479" t="inlineStr">
        <is>
          <t>Job Completed</t>
        </is>
      </c>
      <c r="Q264" s="1493" t="n"/>
      <c r="R264" s="889">
        <f>+N264</f>
        <v/>
      </c>
      <c r="S264" s="1480" t="n"/>
      <c r="T264" s="1494" t="n"/>
      <c r="U264" s="1494" t="n"/>
    </row>
    <row r="265" ht="17.25" customHeight="1">
      <c r="A265" s="165" t="n">
        <v>18</v>
      </c>
      <c r="B265" s="261" t="n"/>
      <c r="C265" s="1458" t="n"/>
      <c r="D265" s="186" t="n">
        <v>4180615</v>
      </c>
      <c r="E265" s="1459" t="inlineStr">
        <is>
          <t>Dismantle Potable Water Tank - SPU</t>
        </is>
      </c>
      <c r="F265" s="1460" t="inlineStr">
        <is>
          <t>SPU</t>
        </is>
      </c>
      <c r="G265" s="186" t="inlineStr">
        <is>
          <t>Estimate</t>
        </is>
      </c>
      <c r="H265" s="190" t="n">
        <v>193650100</v>
      </c>
      <c r="I265" s="187" t="n">
        <v>4200135940</v>
      </c>
      <c r="J265" s="1461" t="n">
        <v>193650100</v>
      </c>
      <c r="K265" s="190" t="n">
        <v>100</v>
      </c>
      <c r="L265" s="1458" t="n">
        <v>193650100</v>
      </c>
      <c r="M265" s="98" t="n">
        <v>0</v>
      </c>
      <c r="N265" s="99">
        <f>+L265-J265</f>
        <v/>
      </c>
      <c r="O265" s="539" t="n"/>
      <c r="P265" s="1427" t="inlineStr">
        <is>
          <t>Job Completed</t>
        </is>
      </c>
      <c r="Q265" s="1440" t="n"/>
      <c r="R265" s="886">
        <f>+N265</f>
        <v/>
      </c>
      <c r="S265" s="1428" t="n"/>
      <c r="T265" s="1439" t="n"/>
      <c r="U265" s="1439" t="n"/>
    </row>
    <row r="266" ht="17.25" customHeight="1">
      <c r="A266" s="165" t="n">
        <v>19</v>
      </c>
      <c r="B266" s="261" t="n"/>
      <c r="C266" s="1458" t="n"/>
      <c r="D266" s="186" t="n">
        <v>4221573</v>
      </c>
      <c r="E266" s="1459" t="inlineStr">
        <is>
          <t>SNPS fallen tree at walkway to TMP1</t>
        </is>
      </c>
      <c r="F266" s="1460" t="inlineStr">
        <is>
          <t>SPU</t>
        </is>
      </c>
      <c r="G266" s="186" t="inlineStr">
        <is>
          <t>Estimate</t>
        </is>
      </c>
      <c r="H266" s="190" t="n">
        <v>39069100</v>
      </c>
      <c r="I266" s="187" t="n">
        <v>4200141464</v>
      </c>
      <c r="J266" s="1461" t="n">
        <v>31307100</v>
      </c>
      <c r="K266" s="190" t="n">
        <v>100</v>
      </c>
      <c r="L266" s="1458">
        <f>+J266</f>
        <v/>
      </c>
      <c r="M266" s="98" t="n">
        <v>0</v>
      </c>
      <c r="N266" s="99">
        <f>+L266-J266</f>
        <v/>
      </c>
      <c r="O266" s="539" t="n"/>
      <c r="P266" s="1427" t="inlineStr">
        <is>
          <t>Job Completed</t>
        </is>
      </c>
      <c r="Q266" s="1440" t="n"/>
      <c r="R266" s="886">
        <f>+N266</f>
        <v/>
      </c>
      <c r="S266" s="1428" t="n"/>
      <c r="T266" s="1439" t="n"/>
      <c r="U266" s="1439" t="n"/>
    </row>
    <row r="267" ht="17.25" customHeight="1">
      <c r="A267" s="165" t="n">
        <v>20</v>
      </c>
      <c r="B267" s="261" t="n"/>
      <c r="C267" s="1458" t="n"/>
      <c r="D267" s="186" t="n">
        <v>4220303</v>
      </c>
      <c r="E267" s="1459" t="inlineStr">
        <is>
          <t>TMP-1 Trimming Emergency Pit</t>
        </is>
      </c>
      <c r="F267" s="1460" t="inlineStr">
        <is>
          <t>SPU</t>
        </is>
      </c>
      <c r="G267" s="186" t="inlineStr">
        <is>
          <t>Actual</t>
        </is>
      </c>
      <c r="H267" s="190" t="n">
        <v>36095900</v>
      </c>
      <c r="I267" s="187" t="n">
        <v>4200142760</v>
      </c>
      <c r="J267" s="1461" t="n">
        <v>36095900</v>
      </c>
      <c r="K267" s="190" t="n">
        <v>100</v>
      </c>
      <c r="L267" s="1458" t="n">
        <v>36095900</v>
      </c>
      <c r="M267" s="98" t="n">
        <v>0</v>
      </c>
      <c r="N267" s="99">
        <f>+L267-J267</f>
        <v/>
      </c>
      <c r="O267" s="539" t="n"/>
      <c r="P267" s="1427" t="inlineStr">
        <is>
          <t>Job Completed</t>
        </is>
      </c>
      <c r="Q267" s="1440" t="n"/>
      <c r="R267" s="886">
        <f>+N267</f>
        <v/>
      </c>
      <c r="S267" s="1428" t="n"/>
      <c r="T267" s="1439" t="n"/>
      <c r="U267" s="1439" t="n"/>
    </row>
    <row r="268" ht="17.25" customHeight="1">
      <c r="A268" s="165">
        <f>+A267+1</f>
        <v/>
      </c>
      <c r="B268" s="261" t="n"/>
      <c r="C268" s="1458" t="n"/>
      <c r="D268" s="186" t="n">
        <v>7264309</v>
      </c>
      <c r="E268" s="1459" t="inlineStr">
        <is>
          <t>GTS-E, FOUND EMERGENCY PIT LEAK</t>
        </is>
      </c>
      <c r="F268" s="1460" t="inlineStr">
        <is>
          <t>SPU</t>
        </is>
      </c>
      <c r="G268" s="186" t="inlineStr">
        <is>
          <t>Estimate</t>
        </is>
      </c>
      <c r="H268" s="190" t="n">
        <v>62042700</v>
      </c>
      <c r="I268" s="187" t="n">
        <v>4200141028</v>
      </c>
      <c r="J268" s="1461" t="n">
        <v>62042700</v>
      </c>
      <c r="K268" s="190" t="n">
        <v>100</v>
      </c>
      <c r="L268" s="1458" t="n">
        <v>62042700</v>
      </c>
      <c r="M268" s="98" t="n">
        <v>0</v>
      </c>
      <c r="N268" s="99">
        <f>+L268-J268</f>
        <v/>
      </c>
      <c r="O268" s="539" t="n"/>
      <c r="P268" s="1427" t="inlineStr">
        <is>
          <t>Job Completed</t>
        </is>
      </c>
      <c r="Q268" s="1440" t="n"/>
      <c r="R268" s="886">
        <f>+N268</f>
        <v/>
      </c>
      <c r="S268" s="1428" t="n"/>
      <c r="T268" s="1439" t="n"/>
      <c r="U268" s="1439" t="n"/>
    </row>
    <row r="269" ht="17.25" customHeight="1">
      <c r="A269" s="165">
        <f>+A268+1</f>
        <v/>
      </c>
      <c r="B269" s="261" t="n"/>
      <c r="C269" s="1458" t="n"/>
      <c r="D269" s="186" t="n">
        <v>4220275</v>
      </c>
      <c r="E269" s="1459" t="inlineStr">
        <is>
          <t>SPU, VEGETATION TRIMMING ON PROCESS AREA</t>
        </is>
      </c>
      <c r="F269" s="1460" t="inlineStr">
        <is>
          <t>SPU</t>
        </is>
      </c>
      <c r="G269" s="186" t="inlineStr">
        <is>
          <t>Estimate</t>
        </is>
      </c>
      <c r="H269" s="190" t="n">
        <v>147255000</v>
      </c>
      <c r="I269" s="187" t="n">
        <v>4200141218</v>
      </c>
      <c r="J269" s="1461" t="n">
        <v>147255000</v>
      </c>
      <c r="K269" s="190" t="n">
        <v>100</v>
      </c>
      <c r="L269" s="1458" t="n">
        <v>147255000</v>
      </c>
      <c r="M269" s="98" t="n">
        <v>0</v>
      </c>
      <c r="N269" s="99">
        <f>+L269-J269</f>
        <v/>
      </c>
      <c r="O269" s="539" t="n"/>
      <c r="P269" s="1427" t="inlineStr">
        <is>
          <t>Job Completed</t>
        </is>
      </c>
      <c r="Q269" s="1440" t="n"/>
      <c r="R269" s="886">
        <f>+N269</f>
        <v/>
      </c>
      <c r="S269" s="1428" t="n"/>
      <c r="T269" s="1439" t="n"/>
      <c r="U269" s="1439" t="n"/>
    </row>
    <row r="270" ht="17.25" customFormat="1" customHeight="1" s="528" thickBot="1">
      <c r="A270" s="513">
        <f>+A269+1</f>
        <v/>
      </c>
      <c r="B270" s="514" t="n"/>
      <c r="C270" s="1582" t="n"/>
      <c r="D270" s="614" t="n">
        <v>7267582</v>
      </c>
      <c r="E270" s="1583" t="inlineStr">
        <is>
          <t>GTS - E, Found Emergency Pit Leak</t>
        </is>
      </c>
      <c r="F270" s="1584" t="inlineStr">
        <is>
          <t>SPU</t>
        </is>
      </c>
      <c r="G270" s="1584" t="inlineStr">
        <is>
          <t>Estimate</t>
        </is>
      </c>
      <c r="H270" s="603" t="n">
        <v>61898080</v>
      </c>
      <c r="I270" s="617" t="n">
        <v>4200142114</v>
      </c>
      <c r="J270" s="1532">
        <f>+H270</f>
        <v/>
      </c>
      <c r="K270" s="603">
        <f>+L270/H270*100</f>
        <v/>
      </c>
      <c r="L270" s="619">
        <f>+H270</f>
        <v/>
      </c>
      <c r="M270" s="523">
        <f>N270/H270*100</f>
        <v/>
      </c>
      <c r="N270" s="524">
        <f>+L270-J270</f>
        <v/>
      </c>
      <c r="O270" s="545" t="n"/>
      <c r="P270" s="1479" t="inlineStr">
        <is>
          <t>Job Completed</t>
        </is>
      </c>
      <c r="Q270" s="1585" t="n"/>
      <c r="R270" s="889">
        <f>+N270</f>
        <v/>
      </c>
      <c r="S270" s="1586" t="n"/>
      <c r="T270" s="1587" t="n"/>
      <c r="U270" s="1587" t="n"/>
      <c r="V270" s="1587" t="n"/>
      <c r="W270" s="1588" t="n"/>
      <c r="X270" s="1589" t="n"/>
      <c r="Y270" s="1590" t="n"/>
      <c r="Z270" s="1591" t="n"/>
      <c r="AA270" s="1592" t="n"/>
      <c r="AB270" s="665" t="n"/>
      <c r="AC270" s="666" t="n"/>
      <c r="AD270" s="665" t="n"/>
      <c r="AE270" s="667" t="n"/>
      <c r="AF270" s="665" t="n"/>
      <c r="AG270" s="667" t="n"/>
      <c r="AH270" s="668" t="n"/>
      <c r="AI270" s="669" t="n"/>
      <c r="AJ270" s="665" t="n"/>
      <c r="AK270" s="629" t="n"/>
      <c r="AL270" s="1593" t="n"/>
      <c r="AM270" s="633" t="n"/>
      <c r="AN270" s="665" t="n"/>
      <c r="AO270" s="671" t="n"/>
      <c r="AP270" s="668" t="n"/>
      <c r="AQ270" s="672" t="n"/>
      <c r="AR270" s="668" t="n"/>
      <c r="AS270" s="673" t="n"/>
      <c r="AT270" s="665" t="n"/>
      <c r="AU270" s="666" t="n"/>
      <c r="AV270" s="665" t="n"/>
      <c r="AW270" s="666" t="n"/>
      <c r="AX270" s="674" t="n"/>
      <c r="AY270" s="675" t="n"/>
      <c r="AZ270" s="674" t="n"/>
      <c r="BA270" s="675" t="n"/>
      <c r="BB270" s="665" t="n"/>
      <c r="BC270" s="665" t="n"/>
      <c r="BD270" s="676" t="n"/>
      <c r="BE270" s="676" t="n"/>
      <c r="BF270" s="677" t="n"/>
      <c r="BG270" s="677" t="n"/>
      <c r="BH270" s="677" t="n"/>
      <c r="BI270" s="677" t="n"/>
      <c r="BJ270" s="676" t="n"/>
      <c r="BK270" s="676" t="n"/>
      <c r="BL270" s="676" t="n"/>
      <c r="BM270" s="676" t="n"/>
      <c r="BN270" s="677" t="n"/>
      <c r="BO270" s="677" t="n"/>
      <c r="BP270" s="677" t="n"/>
      <c r="BQ270" s="677" t="n"/>
      <c r="BR270" s="676" t="n"/>
      <c r="BS270" s="676" t="n"/>
      <c r="BT270" s="676" t="n"/>
      <c r="BU270" s="676" t="n"/>
      <c r="BV270" s="677" t="n"/>
      <c r="BW270" s="677" t="n"/>
      <c r="BX270" s="677" t="n"/>
      <c r="BY270" s="677" t="n"/>
      <c r="BZ270" s="676" t="n"/>
      <c r="CA270" s="676" t="n"/>
      <c r="CB270" s="665" t="n"/>
      <c r="CC270" s="678" t="n"/>
      <c r="CD270" s="668" t="n"/>
      <c r="CE270" s="679" t="n"/>
      <c r="CF270" s="668" t="n"/>
      <c r="CG270" s="678" t="n"/>
      <c r="CH270" s="665" t="n"/>
      <c r="CI270" s="678" t="n"/>
      <c r="CJ270" s="668" t="n"/>
      <c r="CK270" s="678" t="n"/>
      <c r="CL270" s="677" t="n"/>
      <c r="CM270" s="677" t="n"/>
      <c r="CN270" s="668" t="n"/>
      <c r="CO270" s="678" t="n"/>
      <c r="CP270" s="668" t="n"/>
      <c r="CQ270" s="678" t="n"/>
      <c r="CR270" s="668" t="n"/>
      <c r="CS270" s="678" t="n"/>
      <c r="CT270" s="665" t="n"/>
      <c r="CU270" s="678" t="n"/>
      <c r="CV270" s="668" t="n"/>
      <c r="CW270" s="678" t="n"/>
      <c r="CX270" s="668" t="n"/>
      <c r="CY270" s="678" t="n"/>
      <c r="CZ270" s="665" t="n"/>
      <c r="DA270" s="678" t="n"/>
      <c r="DB270" s="668" t="n"/>
      <c r="DC270" s="678" t="n"/>
      <c r="DD270" s="668" t="n"/>
      <c r="DE270" s="678" t="n"/>
      <c r="DF270" s="676" t="n"/>
      <c r="DG270" s="676" t="n"/>
      <c r="DH270" s="677" t="n"/>
      <c r="DI270" s="677" t="n"/>
      <c r="DJ270" s="677" t="n"/>
      <c r="DK270" s="677" t="n"/>
      <c r="DL270" s="676" t="n"/>
      <c r="DM270" s="676" t="n"/>
      <c r="DN270" s="668" t="n"/>
      <c r="DO270" s="678" t="n"/>
      <c r="DP270" s="668" t="n"/>
      <c r="DQ270" s="678" t="n"/>
      <c r="DR270" s="668" t="n">
        <v>10</v>
      </c>
      <c r="DS270" s="678" t="n">
        <v>6189808</v>
      </c>
      <c r="DT270" s="668" t="n">
        <v>50</v>
      </c>
      <c r="DU270" s="678" t="n">
        <v>30949040</v>
      </c>
      <c r="DV270" s="668" t="n">
        <v>40</v>
      </c>
      <c r="DW270" s="678" t="n">
        <v>24759232</v>
      </c>
      <c r="DX270" s="676" t="n"/>
      <c r="DY270" s="676" t="n"/>
      <c r="DZ270" s="677" t="n"/>
      <c r="EA270" s="677" t="n"/>
      <c r="EB270" s="677" t="n"/>
      <c r="EC270" s="677" t="n"/>
      <c r="ED270" s="677" t="n"/>
      <c r="EE270" s="677" t="n"/>
      <c r="EF270" s="680" t="n">
        <v>100</v>
      </c>
      <c r="EG270" s="1594" t="n">
        <v>61898080</v>
      </c>
      <c r="EH270" s="682" t="n">
        <v>0</v>
      </c>
      <c r="EI270" s="1595" t="n">
        <v>0</v>
      </c>
      <c r="EJ270" s="1596" t="inlineStr">
        <is>
          <t>Job Completed</t>
        </is>
      </c>
      <c r="EK270" s="1597" t="inlineStr">
        <is>
          <t>Belum Realese</t>
        </is>
      </c>
      <c r="EL270" s="1598" t="inlineStr">
        <is>
          <t>?</t>
        </is>
      </c>
      <c r="EM270" s="687" t="n"/>
      <c r="EN270" s="688" t="n"/>
      <c r="EO270" s="1599" t="n"/>
    </row>
    <row r="271" ht="17.25" customFormat="1" customHeight="1" s="528" thickBot="1">
      <c r="A271" s="513" t="n">
        <v>24</v>
      </c>
      <c r="B271" s="514" t="n"/>
      <c r="C271" s="1582" t="n"/>
      <c r="D271" s="614" t="n">
        <v>4211668</v>
      </c>
      <c r="E271" s="1583" t="inlineStr">
        <is>
          <t>Site Trimming at Jetty Riani</t>
        </is>
      </c>
      <c r="F271" s="1584" t="inlineStr">
        <is>
          <t>SPU</t>
        </is>
      </c>
      <c r="G271" s="1584" t="inlineStr">
        <is>
          <t>Estimate</t>
        </is>
      </c>
      <c r="H271" s="603" t="n">
        <v>20284860</v>
      </c>
      <c r="I271" s="617" t="n">
        <v>4200142155</v>
      </c>
      <c r="J271" s="1532">
        <f>+H271</f>
        <v/>
      </c>
      <c r="K271" s="603">
        <f>+L271/H271*100</f>
        <v/>
      </c>
      <c r="L271" s="619">
        <f>+H271</f>
        <v/>
      </c>
      <c r="M271" s="523">
        <f>N271/H271*100</f>
        <v/>
      </c>
      <c r="N271" s="524">
        <f>+L271-J271</f>
        <v/>
      </c>
      <c r="O271" s="545" t="n"/>
      <c r="P271" s="1479" t="inlineStr">
        <is>
          <t>Job Completed</t>
        </is>
      </c>
      <c r="Q271" s="1585" t="n"/>
      <c r="R271" s="889">
        <f>+N271</f>
        <v/>
      </c>
      <c r="S271" s="1586" t="n"/>
      <c r="T271" s="1587" t="n"/>
      <c r="U271" s="1587" t="n"/>
      <c r="V271" s="1587" t="n"/>
      <c r="W271" s="1588" t="n"/>
      <c r="X271" s="1589" t="n"/>
      <c r="Y271" s="1590" t="n"/>
      <c r="Z271" s="1591" t="n"/>
      <c r="AA271" s="1592" t="n"/>
      <c r="AB271" s="665" t="n"/>
      <c r="AC271" s="666" t="n"/>
      <c r="AD271" s="665" t="n"/>
      <c r="AE271" s="667" t="n"/>
      <c r="AF271" s="665" t="n"/>
      <c r="AG271" s="667" t="n"/>
      <c r="AH271" s="668" t="n"/>
      <c r="AI271" s="669" t="n"/>
      <c r="AJ271" s="665" t="n"/>
      <c r="AK271" s="629" t="n"/>
      <c r="AL271" s="1593" t="n"/>
      <c r="AM271" s="633" t="n"/>
      <c r="AN271" s="665" t="n"/>
      <c r="AO271" s="671" t="n"/>
      <c r="AP271" s="668" t="n"/>
      <c r="AQ271" s="672" t="n"/>
      <c r="AR271" s="668" t="n"/>
      <c r="AS271" s="673" t="n"/>
      <c r="AT271" s="665" t="n"/>
      <c r="AU271" s="666" t="n"/>
      <c r="AV271" s="665" t="n"/>
      <c r="AW271" s="666" t="n"/>
      <c r="AX271" s="674" t="n"/>
      <c r="AY271" s="675" t="n"/>
      <c r="AZ271" s="674" t="n"/>
      <c r="BA271" s="675" t="n"/>
      <c r="BB271" s="665" t="n"/>
      <c r="BC271" s="665" t="n"/>
      <c r="BD271" s="676" t="n"/>
      <c r="BE271" s="676" t="n"/>
      <c r="BF271" s="677" t="n"/>
      <c r="BG271" s="677" t="n"/>
      <c r="BH271" s="677" t="n"/>
      <c r="BI271" s="677" t="n"/>
      <c r="BJ271" s="676" t="n"/>
      <c r="BK271" s="676" t="n"/>
      <c r="BL271" s="676" t="n"/>
      <c r="BM271" s="676" t="n"/>
      <c r="BN271" s="677" t="n"/>
      <c r="BO271" s="677" t="n"/>
      <c r="BP271" s="677" t="n"/>
      <c r="BQ271" s="677" t="n"/>
      <c r="BR271" s="676" t="n"/>
      <c r="BS271" s="676" t="n"/>
      <c r="BT271" s="676" t="n"/>
      <c r="BU271" s="676" t="n"/>
      <c r="BV271" s="677" t="n"/>
      <c r="BW271" s="677" t="n"/>
      <c r="BX271" s="677" t="n"/>
      <c r="BY271" s="677" t="n"/>
      <c r="BZ271" s="676" t="n"/>
      <c r="CA271" s="676" t="n"/>
      <c r="CB271" s="665" t="n"/>
      <c r="CC271" s="678" t="n"/>
      <c r="CD271" s="668" t="n"/>
      <c r="CE271" s="679" t="n"/>
      <c r="CF271" s="668" t="n"/>
      <c r="CG271" s="678" t="n"/>
      <c r="CH271" s="665" t="n"/>
      <c r="CI271" s="678" t="n"/>
      <c r="CJ271" s="668" t="n"/>
      <c r="CK271" s="678" t="n"/>
      <c r="CL271" s="677" t="n"/>
      <c r="CM271" s="677" t="n"/>
      <c r="CN271" s="668" t="n"/>
      <c r="CO271" s="678" t="n"/>
      <c r="CP271" s="668" t="n"/>
      <c r="CQ271" s="678" t="n"/>
      <c r="CR271" s="668" t="n"/>
      <c r="CS271" s="678" t="n"/>
      <c r="CT271" s="665" t="n"/>
      <c r="CU271" s="678" t="n"/>
      <c r="CV271" s="668" t="n"/>
      <c r="CW271" s="678" t="n"/>
      <c r="CX271" s="668" t="n"/>
      <c r="CY271" s="678" t="n"/>
      <c r="CZ271" s="665" t="n"/>
      <c r="DA271" s="678" t="n"/>
      <c r="DB271" s="668" t="n"/>
      <c r="DC271" s="678" t="n"/>
      <c r="DD271" s="668" t="n"/>
      <c r="DE271" s="678" t="n"/>
      <c r="DF271" s="676" t="n"/>
      <c r="DG271" s="676" t="n"/>
      <c r="DH271" s="677" t="n"/>
      <c r="DI271" s="677" t="n"/>
      <c r="DJ271" s="677" t="n"/>
      <c r="DK271" s="677" t="n"/>
      <c r="DL271" s="676" t="n"/>
      <c r="DM271" s="676" t="n"/>
      <c r="DN271" s="668" t="n"/>
      <c r="DO271" s="678" t="n"/>
      <c r="DP271" s="668" t="n"/>
      <c r="DQ271" s="678" t="n"/>
      <c r="DR271" s="668" t="n"/>
      <c r="DS271" s="678" t="n"/>
      <c r="DT271" s="668" t="n"/>
      <c r="DU271" s="678" t="n"/>
      <c r="DV271" s="668" t="n">
        <v>30</v>
      </c>
      <c r="DW271" s="678" t="n">
        <v>6085458</v>
      </c>
      <c r="DX271" s="678" t="n">
        <v>20</v>
      </c>
      <c r="DY271" s="678" t="n">
        <v>4056972</v>
      </c>
      <c r="DZ271" s="677" t="n"/>
      <c r="EA271" s="677" t="n"/>
      <c r="EB271" s="677" t="n"/>
      <c r="EC271" s="677" t="n"/>
      <c r="ED271" s="677" t="n"/>
      <c r="EE271" s="677" t="n"/>
      <c r="EF271" s="680" t="n">
        <v>50</v>
      </c>
      <c r="EG271" s="1594" t="n">
        <v>10142430</v>
      </c>
      <c r="EH271" s="682" t="n">
        <v>-0.5</v>
      </c>
      <c r="EI271" s="1595" t="n">
        <v>-10142430</v>
      </c>
      <c r="EJ271" s="1596" t="inlineStr">
        <is>
          <t>Work Onprogress</t>
        </is>
      </c>
      <c r="EK271" s="1597" t="inlineStr">
        <is>
          <t>Belum Realese</t>
        </is>
      </c>
      <c r="EL271" s="1598" t="n"/>
      <c r="EM271" s="687" t="n"/>
      <c r="EN271" s="688" t="n"/>
      <c r="EO271" s="1599" t="n"/>
    </row>
    <row r="272" ht="17.25" customFormat="1" customHeight="1" s="528" thickBot="1">
      <c r="A272" s="513">
        <f>+A271+1</f>
        <v/>
      </c>
      <c r="B272" s="514" t="n"/>
      <c r="C272" s="1582" t="n"/>
      <c r="D272" s="614" t="n">
        <v>4222839</v>
      </c>
      <c r="E272" s="1583" t="inlineStr">
        <is>
          <t>Additional Concrette Ramp - Bridge to Jetty</t>
        </is>
      </c>
      <c r="F272" s="1584" t="inlineStr">
        <is>
          <t>SPU</t>
        </is>
      </c>
      <c r="G272" s="1584" t="inlineStr">
        <is>
          <t>Estimate</t>
        </is>
      </c>
      <c r="H272" s="603" t="n">
        <v>14441228</v>
      </c>
      <c r="I272" s="617" t="n">
        <v>4200142181</v>
      </c>
      <c r="J272" s="1532">
        <f>+H272</f>
        <v/>
      </c>
      <c r="K272" s="603">
        <f>+L272/H272*100</f>
        <v/>
      </c>
      <c r="L272" s="619">
        <f>+BMS!DR116</f>
        <v/>
      </c>
      <c r="M272" s="523">
        <f>N272/J272*100</f>
        <v/>
      </c>
      <c r="N272" s="524">
        <f>L272-H272</f>
        <v/>
      </c>
      <c r="O272" s="545" t="n"/>
      <c r="P272" s="1479" t="inlineStr">
        <is>
          <t>Job Completed</t>
        </is>
      </c>
      <c r="Q272" s="1585" t="n"/>
      <c r="R272" s="889">
        <f>+N272</f>
        <v/>
      </c>
      <c r="S272" s="1586" t="n"/>
      <c r="T272" s="1587" t="n"/>
      <c r="U272" s="1587" t="n"/>
      <c r="V272" s="1587" t="n"/>
      <c r="W272" s="1588" t="n"/>
      <c r="X272" s="1589" t="n"/>
      <c r="Y272" s="1590" t="n"/>
      <c r="Z272" s="1591" t="n"/>
      <c r="AA272" s="1592" t="n"/>
      <c r="AB272" s="665" t="n"/>
      <c r="AC272" s="666" t="n"/>
      <c r="AD272" s="665" t="n"/>
      <c r="AE272" s="667" t="n"/>
      <c r="AF272" s="665" t="n"/>
      <c r="AG272" s="667" t="n"/>
      <c r="AH272" s="668" t="n"/>
      <c r="AI272" s="669" t="n"/>
      <c r="AJ272" s="665" t="n"/>
      <c r="AK272" s="629" t="n"/>
      <c r="AL272" s="1593" t="n"/>
      <c r="AM272" s="633" t="n"/>
      <c r="AN272" s="665" t="n"/>
      <c r="AO272" s="671" t="n"/>
      <c r="AP272" s="668" t="n"/>
      <c r="AQ272" s="672" t="n"/>
      <c r="AR272" s="668" t="n"/>
      <c r="AS272" s="673" t="n"/>
      <c r="AT272" s="665" t="n"/>
      <c r="AU272" s="666" t="n"/>
      <c r="AV272" s="665" t="n"/>
      <c r="AW272" s="666" t="n"/>
      <c r="AX272" s="674" t="n"/>
      <c r="AY272" s="675" t="n"/>
      <c r="AZ272" s="674" t="n"/>
      <c r="BA272" s="675" t="n"/>
      <c r="BB272" s="665" t="n"/>
      <c r="BC272" s="665" t="n"/>
      <c r="BD272" s="676" t="n"/>
      <c r="BE272" s="676" t="n"/>
      <c r="BF272" s="677" t="n"/>
      <c r="BG272" s="677" t="n"/>
      <c r="BH272" s="677" t="n"/>
      <c r="BI272" s="677" t="n"/>
      <c r="BJ272" s="676" t="n"/>
      <c r="BK272" s="676" t="n"/>
      <c r="BL272" s="676" t="n"/>
      <c r="BM272" s="676" t="n"/>
      <c r="BN272" s="677" t="n"/>
      <c r="BO272" s="677" t="n"/>
      <c r="BP272" s="677" t="n"/>
      <c r="BQ272" s="677" t="n"/>
      <c r="BR272" s="676" t="n"/>
      <c r="BS272" s="676" t="n"/>
      <c r="BT272" s="676" t="n"/>
      <c r="BU272" s="676" t="n"/>
      <c r="BV272" s="677" t="n"/>
      <c r="BW272" s="677" t="n"/>
      <c r="BX272" s="677" t="n"/>
      <c r="BY272" s="677" t="n"/>
      <c r="BZ272" s="676" t="n"/>
      <c r="CA272" s="676" t="n"/>
      <c r="CB272" s="665" t="n"/>
      <c r="CC272" s="678" t="n"/>
      <c r="CD272" s="668" t="n"/>
      <c r="CE272" s="679" t="n"/>
      <c r="CF272" s="668" t="n"/>
      <c r="CG272" s="678" t="n"/>
      <c r="CH272" s="665" t="n"/>
      <c r="CI272" s="678" t="n"/>
      <c r="CJ272" s="668" t="n"/>
      <c r="CK272" s="678" t="n"/>
      <c r="CL272" s="677" t="n"/>
      <c r="CM272" s="677" t="n"/>
      <c r="CN272" s="668" t="n"/>
      <c r="CO272" s="678" t="n"/>
      <c r="CP272" s="668" t="n"/>
      <c r="CQ272" s="678" t="n"/>
      <c r="CR272" s="668" t="n"/>
      <c r="CS272" s="678" t="n"/>
      <c r="CT272" s="665" t="n"/>
      <c r="CU272" s="678" t="n"/>
      <c r="CV272" s="668" t="n"/>
      <c r="CW272" s="678" t="n"/>
      <c r="CX272" s="668" t="n"/>
      <c r="CY272" s="678" t="n"/>
      <c r="CZ272" s="665" t="n"/>
      <c r="DA272" s="678" t="n"/>
      <c r="DB272" s="668" t="n"/>
      <c r="DC272" s="678" t="n"/>
      <c r="DD272" s="668" t="n"/>
      <c r="DE272" s="678" t="n"/>
      <c r="DF272" s="676" t="n"/>
      <c r="DG272" s="676" t="n"/>
      <c r="DH272" s="677" t="n"/>
      <c r="DI272" s="677" t="n"/>
      <c r="DJ272" s="677" t="n"/>
      <c r="DK272" s="677" t="n"/>
      <c r="DL272" s="676" t="n"/>
      <c r="DM272" s="676" t="n"/>
      <c r="DN272" s="668" t="n"/>
      <c r="DO272" s="678" t="n"/>
      <c r="DP272" s="668" t="n"/>
      <c r="DQ272" s="678" t="n"/>
      <c r="DR272" s="668" t="n"/>
      <c r="DS272" s="678" t="n"/>
      <c r="DT272" s="668" t="n"/>
      <c r="DU272" s="678" t="n"/>
      <c r="DV272" s="668" t="n">
        <v>100</v>
      </c>
      <c r="DW272" s="678" t="n">
        <v>14441228</v>
      </c>
      <c r="DX272" s="676" t="n"/>
      <c r="DY272" s="676" t="n"/>
      <c r="DZ272" s="677" t="n"/>
      <c r="EA272" s="677" t="n"/>
      <c r="EB272" s="677" t="n"/>
      <c r="EC272" s="677" t="n"/>
      <c r="ED272" s="677" t="n"/>
      <c r="EE272" s="677" t="n"/>
      <c r="EF272" s="680" t="n">
        <v>100</v>
      </c>
      <c r="EG272" s="1594" t="n">
        <v>14441228</v>
      </c>
      <c r="EH272" s="682" t="n">
        <v>0</v>
      </c>
      <c r="EI272" s="1595" t="n">
        <v>0</v>
      </c>
      <c r="EJ272" s="1596" t="inlineStr">
        <is>
          <t>Job Completed</t>
        </is>
      </c>
      <c r="EK272" s="1597" t="inlineStr">
        <is>
          <t>Belum Realese</t>
        </is>
      </c>
      <c r="EL272" s="1598" t="n"/>
      <c r="EM272" s="687" t="n"/>
      <c r="EN272" s="688" t="n"/>
      <c r="EO272" s="1599" t="n"/>
    </row>
    <row r="273" ht="17.25" customFormat="1" customHeight="1" s="528">
      <c r="A273" s="513" t="n">
        <v>26</v>
      </c>
      <c r="B273" s="514" t="n">
        <v>14241472</v>
      </c>
      <c r="C273" s="1582" t="n"/>
      <c r="D273" s="614" t="n">
        <v>4223707</v>
      </c>
      <c r="E273" s="1583" t="inlineStr">
        <is>
          <t>MODIFY SUCTION &amp; OVERFLOW LINES PWT TANK</t>
        </is>
      </c>
      <c r="F273" s="1584" t="inlineStr">
        <is>
          <t>SPU</t>
        </is>
      </c>
      <c r="G273" s="1584" t="inlineStr">
        <is>
          <t>Estimate</t>
        </is>
      </c>
      <c r="H273" s="603" t="n">
        <v>24047380</v>
      </c>
      <c r="I273" s="617" t="n">
        <v>4200143092</v>
      </c>
      <c r="J273" s="1532">
        <f>+H273</f>
        <v/>
      </c>
      <c r="K273" s="522">
        <f>+L273/H273*100</f>
        <v/>
      </c>
      <c r="L273" s="619">
        <f>+J273</f>
        <v/>
      </c>
      <c r="M273" s="523">
        <f>N273/H273*100</f>
        <v/>
      </c>
      <c r="N273" s="524">
        <f>L273-H273</f>
        <v/>
      </c>
      <c r="O273" s="545" t="n"/>
      <c r="P273" s="1479" t="inlineStr">
        <is>
          <t>Job Completed</t>
        </is>
      </c>
      <c r="Q273" s="1585" t="n"/>
      <c r="R273" s="889">
        <f>+N273</f>
        <v/>
      </c>
      <c r="S273" s="1586" t="n"/>
      <c r="T273" s="1587" t="n"/>
      <c r="U273" s="1587" t="n"/>
      <c r="V273" s="1587" t="n"/>
      <c r="W273" s="1600" t="n"/>
      <c r="X273" s="1601" t="n"/>
      <c r="Y273" s="1602" t="n"/>
      <c r="Z273" s="1603" t="n"/>
      <c r="AA273" s="1604" t="n"/>
      <c r="AB273" s="627" t="n"/>
      <c r="AC273" s="628" t="n"/>
      <c r="AD273" s="627" t="n"/>
      <c r="AE273" s="629" t="n"/>
      <c r="AF273" s="627" t="n"/>
      <c r="AG273" s="629" t="n"/>
      <c r="AH273" s="630" t="n"/>
      <c r="AI273" s="631" t="n"/>
      <c r="AJ273" s="627" t="n"/>
      <c r="AK273" s="629" t="n"/>
      <c r="AL273" s="1605" t="n"/>
      <c r="AM273" s="633" t="n"/>
      <c r="AN273" s="627" t="n"/>
      <c r="AO273" s="634" t="n"/>
      <c r="AP273" s="630" t="n"/>
      <c r="AQ273" s="635" t="n"/>
      <c r="AR273" s="630" t="n"/>
      <c r="AS273" s="636" t="n"/>
      <c r="AT273" s="627" t="n"/>
      <c r="AU273" s="628" t="n"/>
      <c r="AV273" s="627" t="n"/>
      <c r="AW273" s="628" t="n"/>
      <c r="AX273" s="637" t="n"/>
      <c r="AY273" s="638" t="n"/>
      <c r="AZ273" s="637" t="n"/>
      <c r="BA273" s="638" t="n"/>
      <c r="BB273" s="627" t="n"/>
      <c r="BC273" s="627" t="n"/>
      <c r="BD273" s="639" t="n"/>
      <c r="BE273" s="639" t="n"/>
      <c r="BF273" s="640" t="n"/>
      <c r="BG273" s="640" t="n"/>
      <c r="BH273" s="640" t="n"/>
      <c r="BI273" s="640" t="n"/>
      <c r="BJ273" s="639" t="n"/>
      <c r="BK273" s="639" t="n"/>
      <c r="BL273" s="639" t="n"/>
      <c r="BM273" s="639" t="n"/>
      <c r="BN273" s="640" t="n"/>
      <c r="BO273" s="640" t="n"/>
      <c r="BP273" s="640" t="n"/>
      <c r="BQ273" s="640" t="n"/>
      <c r="BR273" s="639" t="n"/>
      <c r="BS273" s="639" t="n"/>
      <c r="BT273" s="639" t="n"/>
      <c r="BU273" s="639" t="n"/>
      <c r="BV273" s="640" t="n"/>
      <c r="BW273" s="640" t="n"/>
      <c r="BX273" s="640" t="n"/>
      <c r="BY273" s="640" t="n"/>
      <c r="BZ273" s="639" t="n"/>
      <c r="CA273" s="639" t="n"/>
      <c r="CB273" s="627" t="n"/>
      <c r="CC273" s="641" t="n"/>
      <c r="CD273" s="630" t="n"/>
      <c r="CE273" s="641" t="n"/>
      <c r="CF273" s="630" t="n"/>
      <c r="CG273" s="641" t="n"/>
      <c r="CH273" s="627" t="n"/>
      <c r="CI273" s="641" t="n"/>
      <c r="CJ273" s="630" t="n"/>
      <c r="CK273" s="641" t="n"/>
      <c r="CL273" s="640" t="n"/>
      <c r="CM273" s="640" t="n"/>
      <c r="CN273" s="630" t="n"/>
      <c r="CO273" s="641" t="n"/>
      <c r="CP273" s="630" t="n"/>
      <c r="CQ273" s="641" t="n"/>
      <c r="CR273" s="630" t="n"/>
      <c r="CS273" s="641" t="n"/>
      <c r="CT273" s="627" t="n"/>
      <c r="CU273" s="641" t="n"/>
      <c r="CV273" s="630" t="n"/>
      <c r="CW273" s="641" t="n"/>
      <c r="CX273" s="630" t="n"/>
      <c r="CY273" s="641" t="n"/>
      <c r="CZ273" s="627" t="n"/>
      <c r="DA273" s="641" t="n"/>
      <c r="DB273" s="630" t="n"/>
      <c r="DC273" s="641" t="n"/>
      <c r="DD273" s="630" t="n"/>
      <c r="DE273" s="641" t="n"/>
      <c r="DF273" s="639" t="n"/>
      <c r="DG273" s="639" t="n"/>
      <c r="DH273" s="640" t="n"/>
      <c r="DI273" s="640" t="n"/>
      <c r="DJ273" s="640" t="n"/>
      <c r="DK273" s="640" t="n"/>
      <c r="DL273" s="639" t="n"/>
      <c r="DM273" s="639" t="n"/>
      <c r="DN273" s="630" t="n"/>
      <c r="DO273" s="641" t="n"/>
      <c r="DP273" s="630" t="n"/>
      <c r="DQ273" s="641" t="n"/>
      <c r="DR273" s="630" t="n"/>
      <c r="DS273" s="641" t="n"/>
      <c r="DT273" s="630" t="n"/>
      <c r="DU273" s="641" t="n"/>
      <c r="DV273" s="630" t="n"/>
      <c r="DW273" s="641" t="n"/>
      <c r="DX273" s="639" t="n"/>
      <c r="DY273" s="639" t="n"/>
      <c r="DZ273" s="640" t="n"/>
      <c r="EA273" s="640" t="n"/>
      <c r="EB273" s="640" t="n"/>
      <c r="EC273" s="640" t="n"/>
      <c r="ED273" s="640" t="n"/>
      <c r="EE273" s="640" t="n"/>
      <c r="EF273" s="642" t="n"/>
      <c r="EG273" s="1606" t="n"/>
      <c r="EH273" s="644" t="n"/>
      <c r="EI273" s="1607" t="n"/>
      <c r="EJ273" s="1600" t="n"/>
      <c r="EK273" s="1608" t="n"/>
      <c r="EL273" s="1608" t="n"/>
      <c r="EM273" s="647" t="n"/>
      <c r="EN273" s="647" t="n"/>
      <c r="EO273" s="1609" t="n"/>
    </row>
    <row r="274" ht="17.25" customFormat="1" customHeight="1" s="528">
      <c r="A274" s="513" t="n">
        <v>1</v>
      </c>
      <c r="B274" s="514" t="n">
        <v>14234895</v>
      </c>
      <c r="C274" s="1515" t="n"/>
      <c r="D274" s="690" t="n">
        <v>4218561</v>
      </c>
      <c r="E274" s="1516" t="inlineStr">
        <is>
          <t>ADDITIONAL FLOOR TILE REPLECEMENT RESTAURANT SPU - SMS #2nd</t>
        </is>
      </c>
      <c r="F274" s="1531" t="inlineStr">
        <is>
          <t>SPU</t>
        </is>
      </c>
      <c r="G274" s="690" t="inlineStr">
        <is>
          <t>Estimate</t>
        </is>
      </c>
      <c r="H274" s="603" t="n">
        <v>27754809</v>
      </c>
      <c r="I274" s="617" t="n">
        <v>4200143464</v>
      </c>
      <c r="J274" s="1532">
        <f>+H274</f>
        <v/>
      </c>
      <c r="K274" s="603">
        <f>L274/H274*100</f>
        <v/>
      </c>
      <c r="L274" s="619">
        <f>+BMS!DR118</f>
        <v/>
      </c>
      <c r="M274" s="523">
        <f>N274/H274*100</f>
        <v/>
      </c>
      <c r="N274" s="524">
        <f>L274-H274</f>
        <v/>
      </c>
      <c r="O274" s="545" t="n"/>
      <c r="P274" s="1479" t="inlineStr">
        <is>
          <t>Job Completed</t>
        </is>
      </c>
      <c r="Q274" s="1493" t="n"/>
      <c r="R274" s="889">
        <f>+N274</f>
        <v/>
      </c>
      <c r="S274" s="1480" t="n"/>
      <c r="T274" s="1494" t="n"/>
      <c r="U274" s="1494" t="n"/>
    </row>
    <row r="275" ht="17.25" customFormat="1" customHeight="1" s="528">
      <c r="A275" s="513" t="n">
        <v>2</v>
      </c>
      <c r="B275" s="514" t="n">
        <v>14242706</v>
      </c>
      <c r="C275" s="1515" t="n"/>
      <c r="D275" s="690" t="n">
        <v>4224710</v>
      </c>
      <c r="E275" s="1516" t="inlineStr">
        <is>
          <t>GTS - E, EMERGENCY PIT BUNDWALL BREACH</t>
        </is>
      </c>
      <c r="F275" s="1531" t="inlineStr">
        <is>
          <t>SPU</t>
        </is>
      </c>
      <c r="G275" s="690" t="inlineStr">
        <is>
          <t>Estimate</t>
        </is>
      </c>
      <c r="H275" s="603" t="n">
        <v>82556504</v>
      </c>
      <c r="I275" s="617" t="n">
        <v>4200143216</v>
      </c>
      <c r="J275" s="1532">
        <f>+H275</f>
        <v/>
      </c>
      <c r="K275" s="603">
        <f>L275/H275*100</f>
        <v/>
      </c>
      <c r="L275" s="619">
        <f>+BMS!DR119</f>
        <v/>
      </c>
      <c r="M275" s="523">
        <f>N275/H275*100</f>
        <v/>
      </c>
      <c r="N275" s="524">
        <f>L275-H275</f>
        <v/>
      </c>
      <c r="O275" s="545" t="n"/>
      <c r="P275" s="1479" t="inlineStr">
        <is>
          <t>Job Completed</t>
        </is>
      </c>
      <c r="Q275" s="1493" t="n"/>
      <c r="R275" s="889">
        <f>+N275</f>
        <v/>
      </c>
      <c r="S275" s="1480" t="n"/>
      <c r="T275" s="1494" t="n"/>
      <c r="U275" s="1494" t="n"/>
    </row>
    <row r="276" ht="17.25" customFormat="1" customHeight="1" s="528">
      <c r="A276" s="513" t="n">
        <v>3</v>
      </c>
      <c r="B276" s="514" t="n">
        <v>14243371</v>
      </c>
      <c r="C276" s="1515" t="n"/>
      <c r="D276" s="690" t="n">
        <v>4225237</v>
      </c>
      <c r="E276" s="1516" t="inlineStr">
        <is>
          <t>GTS - F, Repair Bundwall Emergency Pit</t>
        </is>
      </c>
      <c r="F276" s="1531" t="inlineStr">
        <is>
          <t>SPU</t>
        </is>
      </c>
      <c r="G276" s="690" t="inlineStr">
        <is>
          <t>Estimate</t>
        </is>
      </c>
      <c r="H276" s="603" t="n">
        <v>84481195</v>
      </c>
      <c r="I276" s="617" t="inlineStr">
        <is>
          <t>4200143489 / 3700065831</t>
        </is>
      </c>
      <c r="J276" s="1532">
        <f>+H276</f>
        <v/>
      </c>
      <c r="K276" s="603">
        <f>L276/H276*100</f>
        <v/>
      </c>
      <c r="L276" s="619">
        <f>+BMS!DR120</f>
        <v/>
      </c>
      <c r="M276" s="523">
        <f>N276/J276*100</f>
        <v/>
      </c>
      <c r="N276" s="524">
        <f>+L276-J276</f>
        <v/>
      </c>
      <c r="O276" s="545" t="n"/>
      <c r="P276" s="1479" t="inlineStr">
        <is>
          <t>Job Completed</t>
        </is>
      </c>
      <c r="Q276" s="1493" t="n"/>
      <c r="R276" s="889">
        <f>+N276</f>
        <v/>
      </c>
      <c r="S276" s="1480" t="n"/>
      <c r="T276" s="1494" t="n"/>
      <c r="U276" s="1494" t="n"/>
    </row>
    <row r="277" ht="17.25" customFormat="1" customHeight="1" s="528">
      <c r="A277" s="513" t="n">
        <v>4</v>
      </c>
      <c r="B277" s="514" t="n">
        <v>14235178</v>
      </c>
      <c r="C277" s="1515" t="n"/>
      <c r="D277" s="514" t="n">
        <v>4218761</v>
      </c>
      <c r="E277" s="1516" t="inlineStr">
        <is>
          <t>Camp, Site trimming wild grass at composite area</t>
        </is>
      </c>
      <c r="F277" s="1531" t="inlineStr">
        <is>
          <t>SPU</t>
        </is>
      </c>
      <c r="G277" s="690" t="inlineStr">
        <is>
          <t>Actual</t>
        </is>
      </c>
      <c r="H277" s="603" t="n">
        <v>25649750</v>
      </c>
      <c r="I277" s="617" t="n">
        <v>4200143467</v>
      </c>
      <c r="J277" s="1532" t="n">
        <v>28150752</v>
      </c>
      <c r="K277" s="603" t="n"/>
      <c r="L277" s="619" t="n"/>
      <c r="M277" s="523" t="n"/>
      <c r="N277" s="694" t="n"/>
      <c r="O277" s="693" t="n"/>
      <c r="P277" s="1479" t="inlineStr">
        <is>
          <t>Job Completed</t>
        </is>
      </c>
      <c r="Q277" s="1493" t="n"/>
      <c r="R277" s="889">
        <f>+N277</f>
        <v/>
      </c>
      <c r="S277" s="1480" t="n"/>
      <c r="T277" s="1494" t="n"/>
      <c r="U277" s="1494" t="n"/>
    </row>
    <row r="278" ht="28.5" customFormat="1" customHeight="1" s="528">
      <c r="A278" s="513" t="n">
        <v>5</v>
      </c>
      <c r="B278" s="514" t="n">
        <v>14234895</v>
      </c>
      <c r="C278" s="1515" t="n"/>
      <c r="D278" s="514" t="n">
        <v>4218561</v>
      </c>
      <c r="E278" s="1516" t="inlineStr">
        <is>
          <t>ADDITIONAL WATER FAUCET FLOOR TILE REPLACEMENT RESTAURANT SPU - SMS #3rd</t>
        </is>
      </c>
      <c r="F278" s="1531" t="inlineStr">
        <is>
          <t>SPU</t>
        </is>
      </c>
      <c r="G278" s="690" t="inlineStr">
        <is>
          <t>Actual</t>
        </is>
      </c>
      <c r="H278" s="603" t="n">
        <v>2771400</v>
      </c>
      <c r="I278" s="617" t="n">
        <v>4200143465</v>
      </c>
      <c r="J278" s="1532">
        <f>+H278</f>
        <v/>
      </c>
      <c r="K278" s="603">
        <f>L278/H278*100</f>
        <v/>
      </c>
      <c r="L278" s="619">
        <f>+BMS!DR122</f>
        <v/>
      </c>
      <c r="M278" s="523">
        <f>N278/H278*100</f>
        <v/>
      </c>
      <c r="N278" s="524">
        <f>L278-H278</f>
        <v/>
      </c>
      <c r="O278" s="693" t="n"/>
      <c r="P278" s="1479" t="inlineStr">
        <is>
          <t>Job Completed</t>
        </is>
      </c>
      <c r="Q278" s="1493" t="n"/>
      <c r="R278" s="889">
        <f>+N278</f>
        <v/>
      </c>
      <c r="S278" s="1480" t="n"/>
      <c r="T278" s="1494" t="n"/>
      <c r="U278" s="1494" t="n"/>
    </row>
    <row r="279" ht="16.5" customFormat="1" customHeight="1" s="528">
      <c r="A279" s="513" t="n">
        <v>6</v>
      </c>
      <c r="B279" s="514" t="n">
        <v>14242706</v>
      </c>
      <c r="C279" s="1515" t="n"/>
      <c r="D279" s="690" t="n">
        <v>4224710</v>
      </c>
      <c r="E279" s="1516" t="inlineStr">
        <is>
          <t>GTS - E, ADDITIONAL EMERGENCY PIT BUNDWALL BREACH -  SMS #2nd</t>
        </is>
      </c>
      <c r="F279" s="1531" t="inlineStr">
        <is>
          <t>SPU</t>
        </is>
      </c>
      <c r="G279" s="690" t="inlineStr">
        <is>
          <t>Actual</t>
        </is>
      </c>
      <c r="H279" s="603" t="n">
        <v>28362488</v>
      </c>
      <c r="I279" s="617" t="n">
        <v>4200143466</v>
      </c>
      <c r="J279" s="1532">
        <f>+H279</f>
        <v/>
      </c>
      <c r="K279" s="603">
        <f>L279/H279*100</f>
        <v/>
      </c>
      <c r="L279" s="619">
        <f>+BMS!DR123</f>
        <v/>
      </c>
      <c r="M279" s="523">
        <f>N279/H279*100</f>
        <v/>
      </c>
      <c r="N279" s="524">
        <f>L279-H279</f>
        <v/>
      </c>
      <c r="O279" s="693" t="n"/>
      <c r="P279" s="1479" t="inlineStr">
        <is>
          <t>Job Completed</t>
        </is>
      </c>
      <c r="Q279" s="1493" t="n"/>
      <c r="R279" s="889">
        <f>+N279</f>
        <v/>
      </c>
      <c r="S279" s="1480" t="n"/>
      <c r="T279" s="1494" t="n"/>
      <c r="U279" s="1494" t="n"/>
    </row>
    <row r="280" ht="28.5" customFormat="1" customHeight="1" s="1133">
      <c r="A280" s="1119" t="n">
        <v>7</v>
      </c>
      <c r="B280" s="1120" t="n">
        <v>17267053</v>
      </c>
      <c r="C280" s="1556" t="n"/>
      <c r="D280" s="1122" t="n">
        <v>7265765</v>
      </c>
      <c r="E280" s="1557" t="inlineStr">
        <is>
          <t>SMP, C-TRIMMING TREES FOR ACCESS TO MP2</t>
        </is>
      </c>
      <c r="F280" s="1558" t="inlineStr">
        <is>
          <t>SPU</t>
        </is>
      </c>
      <c r="G280" s="1122" t="inlineStr">
        <is>
          <t>Actual</t>
        </is>
      </c>
      <c r="H280" s="1128" t="n">
        <v>33808100</v>
      </c>
      <c r="I280" s="1126" t="n">
        <v>3700066337</v>
      </c>
      <c r="J280" s="1559" t="n">
        <v>33808100</v>
      </c>
      <c r="K280" s="1128">
        <f>L280/H280*100</f>
        <v/>
      </c>
      <c r="L280" s="1151">
        <f>+BMS!DR124</f>
        <v/>
      </c>
      <c r="M280" s="1129">
        <f>N280/H280*100</f>
        <v/>
      </c>
      <c r="N280" s="524">
        <f>L280-H280</f>
        <v/>
      </c>
      <c r="O280" s="693" t="n"/>
      <c r="P280" s="1560" t="inlineStr">
        <is>
          <t>Job Completed</t>
        </is>
      </c>
      <c r="Q280" s="1560" t="n"/>
      <c r="R280" s="1131">
        <f>+N280</f>
        <v/>
      </c>
      <c r="S280" s="1480" t="n"/>
      <c r="T280" s="1561" t="n"/>
      <c r="U280" s="1561" t="n"/>
    </row>
    <row r="281" ht="16.5" customFormat="1" customHeight="1" s="420">
      <c r="A281" s="173" t="n">
        <v>8</v>
      </c>
      <c r="B281" s="267" t="n">
        <v>14239034</v>
      </c>
      <c r="C281" s="1524" t="n"/>
      <c r="D281" s="442" t="n">
        <v>4221689</v>
      </c>
      <c r="E281" s="1525" t="inlineStr">
        <is>
          <t>FUA_WATER STAGNAT TRAFO AREA_SUP</t>
        </is>
      </c>
      <c r="F281" s="1554" t="inlineStr">
        <is>
          <t>SPU</t>
        </is>
      </c>
      <c r="G281" s="442" t="inlineStr">
        <is>
          <t>Estimate</t>
        </is>
      </c>
      <c r="H281" s="445" t="n">
        <v>19983602.4</v>
      </c>
      <c r="I281" s="443" t="n"/>
      <c r="J281" s="1555">
        <f>+H281</f>
        <v/>
      </c>
      <c r="K281" s="445" t="n"/>
      <c r="L281" s="574" t="n"/>
      <c r="M281" s="132">
        <f>N281/H281*100</f>
        <v/>
      </c>
      <c r="N281" s="133">
        <f>L281-H281</f>
        <v/>
      </c>
      <c r="O281" s="595" t="n"/>
      <c r="P281" s="1445" t="inlineStr">
        <is>
          <t>Waiting info</t>
        </is>
      </c>
      <c r="Q281" s="1528" t="n"/>
      <c r="R281" s="887">
        <f>+N281</f>
        <v/>
      </c>
      <c r="S281" s="1446" t="n"/>
      <c r="T281" s="1529" t="n"/>
      <c r="U281" s="1529" t="n"/>
    </row>
    <row r="282" ht="16.5" customFormat="1" customHeight="1" s="528">
      <c r="A282" s="513" t="n">
        <v>9</v>
      </c>
      <c r="B282" s="514" t="n">
        <v>14244023</v>
      </c>
      <c r="C282" s="1515" t="n"/>
      <c r="D282" s="690" t="n">
        <v>4225797</v>
      </c>
      <c r="E282" s="1516" t="inlineStr">
        <is>
          <t>BASE FORKLIFT PARKING LOT</t>
        </is>
      </c>
      <c r="F282" s="1531" t="inlineStr">
        <is>
          <t>SPU</t>
        </is>
      </c>
      <c r="G282" s="690" t="inlineStr">
        <is>
          <t>Estimate</t>
        </is>
      </c>
      <c r="H282" s="603" t="n">
        <v>15979206.32</v>
      </c>
      <c r="I282" s="617" t="inlineStr">
        <is>
          <t>4200142098 / 3700066329</t>
        </is>
      </c>
      <c r="J282" s="1532">
        <f>+H282</f>
        <v/>
      </c>
      <c r="K282" s="603">
        <f>L282/H282*100</f>
        <v/>
      </c>
      <c r="L282" s="619">
        <f>+BMS!DR126</f>
        <v/>
      </c>
      <c r="M282" s="523">
        <f>N282/H282*100</f>
        <v/>
      </c>
      <c r="N282" s="524">
        <f>L282-H282</f>
        <v/>
      </c>
      <c r="O282" s="693" t="n"/>
      <c r="P282" s="1479" t="inlineStr">
        <is>
          <t>Job Completed</t>
        </is>
      </c>
      <c r="Q282" s="1493" t="n"/>
      <c r="R282" s="889">
        <f>+N282</f>
        <v/>
      </c>
      <c r="S282" s="1480" t="n"/>
      <c r="T282" s="1494" t="n"/>
      <c r="U282" s="1494" t="n"/>
    </row>
    <row r="283" ht="16.5" customFormat="1" customHeight="1" s="528">
      <c r="A283" s="513" t="n">
        <v>10</v>
      </c>
      <c r="B283" s="514" t="n"/>
      <c r="C283" s="1515" t="n"/>
      <c r="D283" s="690" t="n">
        <v>4223751</v>
      </c>
      <c r="E283" s="1516">
        <f>+'WORK ACTIVITY'!E44</f>
        <v/>
      </c>
      <c r="F283" s="1531" t="inlineStr">
        <is>
          <t>SPU</t>
        </is>
      </c>
      <c r="G283" s="690" t="inlineStr">
        <is>
          <t>Actual</t>
        </is>
      </c>
      <c r="H283" s="603" t="n">
        <v>62614200</v>
      </c>
      <c r="I283" s="617" t="inlineStr">
        <is>
          <t>4200142180 / 3700065833</t>
        </is>
      </c>
      <c r="J283" s="1532">
        <f>+H283</f>
        <v/>
      </c>
      <c r="K283" s="603">
        <f>L283/H283*100</f>
        <v/>
      </c>
      <c r="L283" s="619">
        <f>+BMS!DR127</f>
        <v/>
      </c>
      <c r="M283" s="523">
        <f>N283/J283*100</f>
        <v/>
      </c>
      <c r="N283" s="524">
        <f>+L283-J283</f>
        <v/>
      </c>
      <c r="O283" s="545" t="n"/>
      <c r="P283" s="1479" t="inlineStr">
        <is>
          <t>Job Completed</t>
        </is>
      </c>
      <c r="Q283" s="1493" t="n"/>
      <c r="R283" s="889">
        <f>+N283</f>
        <v/>
      </c>
      <c r="S283" s="1480" t="inlineStr">
        <is>
          <t>Done HOC 3.7.21</t>
        </is>
      </c>
      <c r="T283" s="1494" t="n"/>
      <c r="U283" s="1494" t="n"/>
    </row>
    <row r="284" ht="16.5" customFormat="1" customHeight="1" s="528">
      <c r="A284" s="513" t="n">
        <v>11</v>
      </c>
      <c r="B284" s="514" t="n">
        <v>14243371</v>
      </c>
      <c r="C284" s="1515" t="n"/>
      <c r="D284" s="690" t="n">
        <v>4225237</v>
      </c>
      <c r="E284" s="1516" t="inlineStr">
        <is>
          <t>Add GTS - F, Repair Bundwall Emergency Pit - SMS #2nd</t>
        </is>
      </c>
      <c r="F284" s="1531" t="inlineStr">
        <is>
          <t>SPU</t>
        </is>
      </c>
      <c r="G284" s="690" t="inlineStr">
        <is>
          <t>Estimate</t>
        </is>
      </c>
      <c r="H284" s="603" t="n">
        <v>35608536</v>
      </c>
      <c r="I284" s="617" t="n">
        <v>4200143490</v>
      </c>
      <c r="J284" s="1532">
        <f>+H284</f>
        <v/>
      </c>
      <c r="K284" s="603">
        <f>L284/H284*100</f>
        <v/>
      </c>
      <c r="L284" s="619">
        <f>+BMS!AN128</f>
        <v/>
      </c>
      <c r="M284" s="523">
        <f>N284/J284*100</f>
        <v/>
      </c>
      <c r="N284" s="524">
        <f>+L284-J284</f>
        <v/>
      </c>
      <c r="O284" s="545" t="n"/>
      <c r="P284" s="1479" t="inlineStr">
        <is>
          <t>Job Completed</t>
        </is>
      </c>
      <c r="Q284" s="1493" t="n"/>
      <c r="R284" s="889">
        <f>+N284</f>
        <v/>
      </c>
      <c r="S284" s="1480" t="n"/>
      <c r="T284" s="1494" t="n"/>
      <c r="U284" s="1494" t="n"/>
    </row>
    <row r="285" ht="16.5" customFormat="1" customHeight="1" s="463">
      <c r="A285" s="464" t="n">
        <v>12</v>
      </c>
      <c r="B285" s="465" t="n">
        <v>17273363</v>
      </c>
      <c r="C285" s="1488" t="n"/>
      <c r="D285" s="554" t="n">
        <v>7271601</v>
      </c>
      <c r="E285" s="1521" t="inlineStr">
        <is>
          <t>FOUND EMERGENCY PIT HIGH VEGETATION</t>
        </is>
      </c>
      <c r="F285" s="1552" t="inlineStr">
        <is>
          <t>SPU</t>
        </is>
      </c>
      <c r="G285" s="554" t="inlineStr">
        <is>
          <t>Estimate</t>
        </is>
      </c>
      <c r="H285" s="535">
        <f>+J285</f>
        <v/>
      </c>
      <c r="I285" s="556" t="n"/>
      <c r="J285" s="1553" t="n">
        <v>82041498</v>
      </c>
      <c r="K285" s="535">
        <f>L285/H285*100</f>
        <v/>
      </c>
      <c r="L285" s="558">
        <f>+BMS!DR129</f>
        <v/>
      </c>
      <c r="M285" s="458">
        <f>N285/J285*100</f>
        <v/>
      </c>
      <c r="N285" s="459">
        <f>+L285-J285</f>
        <v/>
      </c>
      <c r="O285" s="576" t="n"/>
      <c r="P285" s="1489" t="inlineStr">
        <is>
          <t>Job Completed</t>
        </is>
      </c>
      <c r="Q285" s="1490" t="n"/>
      <c r="R285" s="568">
        <f>+N285</f>
        <v/>
      </c>
      <c r="S285" s="1491" t="inlineStr">
        <is>
          <t>Done HOC 3.7.21</t>
        </is>
      </c>
      <c r="T285" s="1492" t="n"/>
      <c r="U285" s="1492" t="n"/>
    </row>
    <row r="286" ht="27" customFormat="1" customHeight="1" s="463">
      <c r="A286" s="464" t="n">
        <v>13</v>
      </c>
      <c r="B286" s="465" t="n">
        <v>14243436</v>
      </c>
      <c r="C286" s="1488" t="n"/>
      <c r="D286" s="554" t="n">
        <v>4225274</v>
      </c>
      <c r="E286" s="1521" t="inlineStr">
        <is>
          <t>Supply Sand Bag for Ballast Rig RAISIS (Site Preparation Wellcon TN-AA384/385/386)</t>
        </is>
      </c>
      <c r="F286" s="1552" t="inlineStr">
        <is>
          <t>SPU</t>
        </is>
      </c>
      <c r="G286" s="554" t="inlineStr">
        <is>
          <t>Estimate</t>
        </is>
      </c>
      <c r="H286" s="535" t="n">
        <v>69369300</v>
      </c>
      <c r="I286" s="556" t="n"/>
      <c r="J286" s="1553" t="n">
        <v>91563300</v>
      </c>
      <c r="K286" s="535">
        <f>L286/H286*100</f>
        <v/>
      </c>
      <c r="L286" s="558">
        <f>+BMS!DR130</f>
        <v/>
      </c>
      <c r="M286" s="458">
        <f>N286/J286*100</f>
        <v/>
      </c>
      <c r="N286" s="459">
        <f>+L286-J286</f>
        <v/>
      </c>
      <c r="O286" s="576" t="n"/>
      <c r="P286" s="1489" t="inlineStr">
        <is>
          <t>Job Completed</t>
        </is>
      </c>
      <c r="Q286" s="1490" t="n"/>
      <c r="R286" s="568">
        <f>+N286</f>
        <v/>
      </c>
      <c r="S286" s="1491" t="n"/>
      <c r="T286" s="1492" t="n"/>
      <c r="U286" s="1492" t="n"/>
    </row>
    <row r="287" ht="27" customFormat="1" customHeight="1" s="463">
      <c r="A287" s="464" t="n">
        <v>14</v>
      </c>
      <c r="B287" s="465" t="n">
        <v>14241472</v>
      </c>
      <c r="C287" s="1488" t="n"/>
      <c r="D287" s="554" t="inlineStr">
        <is>
          <t>4223707 - 2nd</t>
        </is>
      </c>
      <c r="E287" s="1521" t="inlineStr">
        <is>
          <t>Dismantle temporary water line and facility for potable water tank - SMS #2nd</t>
        </is>
      </c>
      <c r="F287" s="1552" t="inlineStr">
        <is>
          <t>SPU</t>
        </is>
      </c>
      <c r="G287" s="554" t="inlineStr">
        <is>
          <t>Estimate</t>
        </is>
      </c>
      <c r="H287" s="535" t="n">
        <v>48969725</v>
      </c>
      <c r="I287" s="556" t="n"/>
      <c r="J287" s="1553">
        <f>+H287</f>
        <v/>
      </c>
      <c r="K287" s="535">
        <f>L287/H287*100</f>
        <v/>
      </c>
      <c r="L287" s="558">
        <f>+BMS!DR131</f>
        <v/>
      </c>
      <c r="M287" s="458">
        <f>N287/J287*100</f>
        <v/>
      </c>
      <c r="N287" s="459">
        <f>+L287-J287</f>
        <v/>
      </c>
      <c r="O287" s="576" t="n"/>
      <c r="P287" s="1489" t="inlineStr">
        <is>
          <t>Job Completed</t>
        </is>
      </c>
      <c r="Q287" s="1490" t="n"/>
      <c r="R287" s="568">
        <f>+N287</f>
        <v/>
      </c>
      <c r="S287" s="1491" t="n"/>
      <c r="T287" s="1492" t="n"/>
      <c r="U287" s="1492" t="n"/>
    </row>
    <row r="288" ht="16.5" customFormat="1" customHeight="1" s="1043">
      <c r="A288" s="1040" t="n">
        <v>15</v>
      </c>
      <c r="B288" s="1041" t="n"/>
      <c r="C288" s="1530" t="n"/>
      <c r="D288" s="690" t="n">
        <v>4222903</v>
      </c>
      <c r="E288" s="1516" t="inlineStr">
        <is>
          <t>TMP-1, Barrier Fence Broken</t>
        </is>
      </c>
      <c r="F288" s="1531" t="inlineStr">
        <is>
          <t>SPU</t>
        </is>
      </c>
      <c r="G288" s="690" t="inlineStr">
        <is>
          <t>Estimate</t>
        </is>
      </c>
      <c r="H288" s="603" t="n">
        <v>99651640</v>
      </c>
      <c r="I288" s="617" t="inlineStr">
        <is>
          <t>4200141965 / 3700065832</t>
        </is>
      </c>
      <c r="J288" s="1532">
        <f>+H288</f>
        <v/>
      </c>
      <c r="K288" s="603">
        <f>L288/H288*100</f>
        <v/>
      </c>
      <c r="L288" s="619">
        <f>+BMS!DR132</f>
        <v/>
      </c>
      <c r="M288" s="1152">
        <f>N288/J288*100</f>
        <v/>
      </c>
      <c r="N288" s="1153">
        <f>+L288-J288</f>
        <v/>
      </c>
      <c r="O288" s="1154" t="n"/>
      <c r="P288" s="1493" t="inlineStr">
        <is>
          <t>Job Completed</t>
        </is>
      </c>
      <c r="Q288" s="1493" t="n"/>
      <c r="R288" s="889">
        <f>+N288</f>
        <v/>
      </c>
      <c r="S288" s="1610" t="inlineStr">
        <is>
          <t>Done HOC 3.7.21</t>
        </is>
      </c>
      <c r="T288" s="1494" t="n"/>
      <c r="U288" s="1494" t="n"/>
    </row>
    <row r="289" ht="27" customFormat="1" customHeight="1" s="463">
      <c r="A289" s="464" t="n">
        <v>16</v>
      </c>
      <c r="B289" s="465" t="n">
        <v>14243436</v>
      </c>
      <c r="C289" s="1488" t="n"/>
      <c r="D289" s="554" t="inlineStr">
        <is>
          <t>4225274 - 2nd</t>
        </is>
      </c>
      <c r="E289" s="1521" t="inlineStr">
        <is>
          <t>Supply Sand Bag for Ballast Rig RAISIS (Site Preparation Wellcon TN-AA384/385/386) - SMS #2nd</t>
        </is>
      </c>
      <c r="F289" s="1552" t="inlineStr">
        <is>
          <t>SPU</t>
        </is>
      </c>
      <c r="G289" s="554" t="inlineStr">
        <is>
          <t>Actual</t>
        </is>
      </c>
      <c r="H289" s="535" t="n">
        <v>28305100</v>
      </c>
      <c r="I289" s="556" t="n"/>
      <c r="J289" s="1553">
        <f>+H289</f>
        <v/>
      </c>
      <c r="K289" s="535">
        <f>L289/H289*100</f>
        <v/>
      </c>
      <c r="L289" s="558">
        <f>+BMS!AV133</f>
        <v/>
      </c>
      <c r="M289" s="458">
        <f>N289/J289*100</f>
        <v/>
      </c>
      <c r="N289" s="459">
        <f>+L289-J289</f>
        <v/>
      </c>
      <c r="O289" s="576" t="n"/>
      <c r="P289" s="1489" t="inlineStr">
        <is>
          <t>Job Completed</t>
        </is>
      </c>
      <c r="Q289" s="1490" t="n"/>
      <c r="R289" s="568">
        <f>+N289</f>
        <v/>
      </c>
      <c r="S289" s="1491" t="n"/>
      <c r="T289" s="1492" t="n"/>
      <c r="U289" s="1492" t="n"/>
    </row>
    <row r="290" ht="16.5" customFormat="1" customHeight="1" s="463">
      <c r="A290" s="464" t="n">
        <v>17</v>
      </c>
      <c r="B290" s="465" t="n">
        <v>14245418</v>
      </c>
      <c r="C290" s="1488" t="n"/>
      <c r="D290" s="554" t="n">
        <v>4226798</v>
      </c>
      <c r="E290" s="1521" t="inlineStr">
        <is>
          <t>Provide  Revostrap for mitigation on leaking point at RC#96</t>
        </is>
      </c>
      <c r="F290" s="1552" t="inlineStr">
        <is>
          <t>SPU</t>
        </is>
      </c>
      <c r="G290" s="554" t="inlineStr">
        <is>
          <t>Actual</t>
        </is>
      </c>
      <c r="H290" s="535" t="n">
        <v>28651400</v>
      </c>
      <c r="I290" s="556" t="n"/>
      <c r="J290" s="1553">
        <f>+H290</f>
        <v/>
      </c>
      <c r="K290" s="535">
        <f>L290/H290*100</f>
        <v/>
      </c>
      <c r="L290" s="558">
        <f>+BMS!AV134</f>
        <v/>
      </c>
      <c r="M290" s="458">
        <f>N290/J290*100</f>
        <v/>
      </c>
      <c r="N290" s="459">
        <f>+L290-J290</f>
        <v/>
      </c>
      <c r="O290" s="576" t="n"/>
      <c r="P290" s="1489" t="inlineStr">
        <is>
          <t>Job Completed</t>
        </is>
      </c>
      <c r="Q290" s="1490" t="n"/>
      <c r="R290" s="568">
        <f>+N290</f>
        <v/>
      </c>
      <c r="S290" s="1491" t="n"/>
      <c r="T290" s="1492" t="n"/>
      <c r="U290" s="1492" t="n"/>
    </row>
    <row r="291" ht="16.5" customFormat="1" customHeight="1" s="463">
      <c r="A291" s="464" t="n">
        <v>18</v>
      </c>
      <c r="B291" s="465" t="n">
        <v>14245168</v>
      </c>
      <c r="C291" s="1488" t="n"/>
      <c r="D291" s="554" t="n">
        <v>4226612</v>
      </c>
      <c r="E291" s="1521" t="inlineStr">
        <is>
          <t>Install cargo strap</t>
        </is>
      </c>
      <c r="F291" s="1552" t="inlineStr">
        <is>
          <t>SPU</t>
        </is>
      </c>
      <c r="G291" s="554" t="inlineStr">
        <is>
          <t>Actual</t>
        </is>
      </c>
      <c r="H291" s="535" t="n">
        <v>8007700</v>
      </c>
      <c r="I291" s="556" t="n"/>
      <c r="J291" s="1553">
        <f>+H291</f>
        <v/>
      </c>
      <c r="K291" s="535">
        <f>L291/H291*100</f>
        <v/>
      </c>
      <c r="L291" s="558">
        <f>+BMS!DR135</f>
        <v/>
      </c>
      <c r="M291" s="458">
        <f>N291/J291*100</f>
        <v/>
      </c>
      <c r="N291" s="459">
        <f>+L291-J291</f>
        <v/>
      </c>
      <c r="O291" s="543" t="n"/>
      <c r="P291" s="1489" t="inlineStr">
        <is>
          <t>Job Completed</t>
        </is>
      </c>
      <c r="Q291" s="1490" t="n"/>
      <c r="R291" s="568">
        <f>+N291</f>
        <v/>
      </c>
      <c r="S291" s="1491" t="n"/>
      <c r="T291" s="1492" t="n"/>
      <c r="U291" s="1492" t="n"/>
    </row>
    <row r="292" ht="16.5" customFormat="1" customHeight="1" s="463">
      <c r="A292" s="464" t="n">
        <v>19</v>
      </c>
      <c r="B292" s="465" t="n">
        <v>14241620</v>
      </c>
      <c r="C292" s="1488" t="n"/>
      <c r="D292" s="554" t="n">
        <v>4223802</v>
      </c>
      <c r="E292" s="1521" t="inlineStr">
        <is>
          <t>Repair subsidence walkway at GTS-A</t>
        </is>
      </c>
      <c r="F292" s="1552" t="inlineStr">
        <is>
          <t>SPU</t>
        </is>
      </c>
      <c r="G292" s="554" t="inlineStr">
        <is>
          <t>Actual</t>
        </is>
      </c>
      <c r="H292" s="535" t="n">
        <v>2706300</v>
      </c>
      <c r="I292" s="556" t="n"/>
      <c r="J292" s="1553">
        <f>+H292</f>
        <v/>
      </c>
      <c r="K292" s="535">
        <f>L292/H292*100</f>
        <v/>
      </c>
      <c r="L292" s="558">
        <f>+BMS!DR136</f>
        <v/>
      </c>
      <c r="M292" s="458">
        <f>N292/J292*100</f>
        <v/>
      </c>
      <c r="N292" s="459">
        <f>+L292-J292</f>
        <v/>
      </c>
      <c r="O292" s="543" t="n"/>
      <c r="P292" s="1489" t="inlineStr">
        <is>
          <t>Job Completed</t>
        </is>
      </c>
      <c r="Q292" s="1490" t="n"/>
      <c r="R292" s="568">
        <f>+N292</f>
        <v/>
      </c>
      <c r="S292" s="1491" t="n"/>
      <c r="T292" s="1492" t="n"/>
      <c r="U292" s="1492" t="n"/>
    </row>
    <row r="293" ht="16.5" customFormat="1" customHeight="1" s="463">
      <c r="A293" s="464" t="n">
        <v>20</v>
      </c>
      <c r="B293" s="465" t="n"/>
      <c r="C293" s="1488" t="n"/>
      <c r="D293" s="554" t="inlineStr">
        <is>
          <t>4223707_2</t>
        </is>
      </c>
      <c r="E293" s="1521" t="inlineStr">
        <is>
          <t>GTS - TM-X Site clearing along adjacent walkway - SMS #2nd</t>
        </is>
      </c>
      <c r="F293" s="1552" t="inlineStr">
        <is>
          <t>SPU</t>
        </is>
      </c>
      <c r="G293" s="554" t="inlineStr">
        <is>
          <t>Actual</t>
        </is>
      </c>
      <c r="H293" s="535" t="n">
        <v>64431640</v>
      </c>
      <c r="I293" s="556" t="n"/>
      <c r="J293" s="1553">
        <f>+H293</f>
        <v/>
      </c>
      <c r="K293" s="535">
        <f>L293/H293*100</f>
        <v/>
      </c>
      <c r="L293" s="558">
        <f>+BMS!DR137</f>
        <v/>
      </c>
      <c r="M293" s="458">
        <f>N293/J293*100</f>
        <v/>
      </c>
      <c r="N293" s="459">
        <f>+L293-J293</f>
        <v/>
      </c>
      <c r="O293" s="576" t="n"/>
      <c r="P293" s="1489" t="inlineStr">
        <is>
          <t>Job Completed</t>
        </is>
      </c>
      <c r="Q293" s="1490" t="n"/>
      <c r="R293" s="568">
        <f>+N293</f>
        <v/>
      </c>
      <c r="S293" s="1491" t="n"/>
      <c r="T293" s="1492" t="n"/>
      <c r="U293" s="1492" t="n"/>
    </row>
    <row r="294" ht="16.5" customFormat="1" customHeight="1" s="528">
      <c r="A294" s="513" t="n">
        <v>21</v>
      </c>
      <c r="B294" s="514" t="n">
        <v>14246256</v>
      </c>
      <c r="C294" s="1515" t="n"/>
      <c r="D294" s="690" t="n">
        <v>4227466</v>
      </c>
      <c r="E294" s="1516" t="inlineStr">
        <is>
          <t>TMP-1, SITE CLEARING ACCESS TO EMERGENCY PIT</t>
        </is>
      </c>
      <c r="F294" s="1531" t="inlineStr">
        <is>
          <t>SPU</t>
        </is>
      </c>
      <c r="G294" s="690" t="inlineStr">
        <is>
          <t>Estimate</t>
        </is>
      </c>
      <c r="H294" s="603" t="n">
        <v>25045680</v>
      </c>
      <c r="I294" s="617" t="n">
        <v>3700066335</v>
      </c>
      <c r="J294" s="1532">
        <f>+H294</f>
        <v/>
      </c>
      <c r="K294" s="603">
        <f>L294/H294*100</f>
        <v/>
      </c>
      <c r="L294" s="619">
        <f>+BMS!DR138</f>
        <v/>
      </c>
      <c r="M294" s="523">
        <f>N294/J294*100</f>
        <v/>
      </c>
      <c r="N294" s="524">
        <f>+L294-J294</f>
        <v/>
      </c>
      <c r="O294" s="693" t="n"/>
      <c r="P294" s="1479" t="inlineStr">
        <is>
          <t>Job Completed</t>
        </is>
      </c>
      <c r="Q294" s="1493" t="n"/>
      <c r="R294" s="889">
        <f>+N294</f>
        <v/>
      </c>
      <c r="S294" s="1480" t="n"/>
      <c r="T294" s="1494" t="n"/>
      <c r="U294" s="1494" t="n"/>
    </row>
    <row r="295" ht="16.5" customFormat="1" customHeight="1" s="257">
      <c r="A295" s="738" t="n">
        <v>22</v>
      </c>
      <c r="B295" s="739" t="n">
        <v>14246023</v>
      </c>
      <c r="C295" s="1462" t="n"/>
      <c r="D295" s="896" t="n">
        <v>4227312</v>
      </c>
      <c r="E295" s="1463" t="inlineStr">
        <is>
          <t>REPAIR 16" T/L GTS F_GTS C_RC 96</t>
        </is>
      </c>
      <c r="F295" s="1464" t="inlineStr">
        <is>
          <t>SPU</t>
        </is>
      </c>
      <c r="G295" s="896" t="inlineStr">
        <is>
          <t>Estimate</t>
        </is>
      </c>
      <c r="H295" s="749" t="n">
        <v>25101775</v>
      </c>
      <c r="I295" s="898" t="n"/>
      <c r="J295" s="1465">
        <f>+H295</f>
        <v/>
      </c>
      <c r="K295" s="749">
        <f>L295/H295*100</f>
        <v/>
      </c>
      <c r="L295" s="900">
        <f>+BMS!DR139</f>
        <v/>
      </c>
      <c r="M295" s="253">
        <f>N295/J295*100</f>
        <v/>
      </c>
      <c r="N295" s="254">
        <f>+L295-J295</f>
        <v/>
      </c>
      <c r="O295" s="747" t="n"/>
      <c r="P295" s="1454" t="inlineStr">
        <is>
          <t>Canceled</t>
        </is>
      </c>
      <c r="Q295" s="1455" t="n"/>
      <c r="R295" s="888">
        <f>+N295</f>
        <v/>
      </c>
      <c r="S295" s="1456" t="n"/>
      <c r="T295" s="1457" t="n"/>
      <c r="U295" s="1457" t="n"/>
    </row>
    <row r="296" ht="16.5" customFormat="1" customHeight="1" s="831">
      <c r="A296" s="828" t="n">
        <v>23</v>
      </c>
      <c r="B296" s="829" t="n"/>
      <c r="C296" s="1611" t="n"/>
      <c r="D296" s="554" t="n">
        <v>4223043</v>
      </c>
      <c r="E296" s="1521" t="inlineStr">
        <is>
          <t>Perform Inspection as required TN-G473-91 Well Conn</t>
        </is>
      </c>
      <c r="F296" s="1552" t="inlineStr">
        <is>
          <t>SPU</t>
        </is>
      </c>
      <c r="G296" s="554" t="inlineStr">
        <is>
          <t>Actual</t>
        </is>
      </c>
      <c r="H296" s="535" t="n">
        <v>14072875</v>
      </c>
      <c r="I296" s="556" t="n"/>
      <c r="J296" s="1553">
        <f>+H296</f>
        <v/>
      </c>
      <c r="K296" s="535">
        <f>L296/H296*100</f>
        <v/>
      </c>
      <c r="L296" s="558">
        <f>+BMS!DR140</f>
        <v/>
      </c>
      <c r="M296" s="961">
        <f>N296/J296*100</f>
        <v/>
      </c>
      <c r="N296" s="459">
        <f>+L296-J296</f>
        <v/>
      </c>
      <c r="O296" s="962" t="n"/>
      <c r="P296" s="1490" t="inlineStr">
        <is>
          <t>Job Completed</t>
        </is>
      </c>
      <c r="Q296" s="1490" t="n"/>
      <c r="R296" s="568">
        <f>+N296</f>
        <v/>
      </c>
      <c r="S296" s="1612" t="n"/>
      <c r="T296" s="1492" t="n"/>
      <c r="U296" s="1492" t="n"/>
    </row>
    <row r="297" ht="16.5" customFormat="1" customHeight="1" s="463">
      <c r="A297" s="464" t="n">
        <v>24</v>
      </c>
      <c r="B297" s="465" t="n"/>
      <c r="C297" s="1488" t="n"/>
      <c r="D297" s="554" t="n">
        <v>4227744</v>
      </c>
      <c r="E297" s="1521" t="inlineStr">
        <is>
          <t>Perform Ste trimming a long walkway proccess &amp; flare area</t>
        </is>
      </c>
      <c r="F297" s="1552" t="inlineStr">
        <is>
          <t>SPU</t>
        </is>
      </c>
      <c r="G297" s="554" t="inlineStr">
        <is>
          <t>Actual</t>
        </is>
      </c>
      <c r="H297" s="535" t="n">
        <v>156155645</v>
      </c>
      <c r="I297" s="556" t="n"/>
      <c r="J297" s="1553">
        <f>+H297</f>
        <v/>
      </c>
      <c r="K297" s="535">
        <f>L297/H297*100</f>
        <v/>
      </c>
      <c r="L297" s="558">
        <f>+BMS!DR141</f>
        <v/>
      </c>
      <c r="M297" s="458">
        <f>N297/J297*100</f>
        <v/>
      </c>
      <c r="N297" s="459">
        <f>+L297-J297</f>
        <v/>
      </c>
      <c r="O297" s="576" t="n"/>
      <c r="P297" s="1489" t="inlineStr">
        <is>
          <t>Job Completed</t>
        </is>
      </c>
      <c r="Q297" s="1490" t="n"/>
      <c r="R297" s="568">
        <f>+N297</f>
        <v/>
      </c>
      <c r="S297" s="1491" t="n"/>
      <c r="T297" s="1492" t="n"/>
      <c r="U297" s="1492" t="n"/>
    </row>
    <row r="298" ht="16.5" customFormat="1" customHeight="1" s="463">
      <c r="A298" s="464" t="n">
        <v>25</v>
      </c>
      <c r="B298" s="465" t="n"/>
      <c r="C298" s="1488" t="n"/>
      <c r="D298" s="554" t="n">
        <v>4227871</v>
      </c>
      <c r="E298" s="1521" t="inlineStr">
        <is>
          <t>Provide Revostrap</t>
        </is>
      </c>
      <c r="F298" s="1552" t="inlineStr">
        <is>
          <t>SPU</t>
        </is>
      </c>
      <c r="G298" s="554" t="inlineStr">
        <is>
          <t>Actual</t>
        </is>
      </c>
      <c r="H298" s="535" t="n">
        <v>55584600</v>
      </c>
      <c r="I298" s="556" t="n"/>
      <c r="J298" s="1553">
        <f>+H298</f>
        <v/>
      </c>
      <c r="K298" s="535">
        <f>L298/H298*100</f>
        <v/>
      </c>
      <c r="L298" s="558">
        <f>+BMS!DR142</f>
        <v/>
      </c>
      <c r="M298" s="458">
        <f>N298/J298*100</f>
        <v/>
      </c>
      <c r="N298" s="459">
        <f>+L298-J298</f>
        <v/>
      </c>
      <c r="O298" s="576" t="n"/>
      <c r="P298" s="1489" t="inlineStr">
        <is>
          <t>Job Completed</t>
        </is>
      </c>
      <c r="Q298" s="1490" t="n"/>
      <c r="R298" s="568">
        <f>+N298</f>
        <v/>
      </c>
      <c r="S298" s="1491" t="n"/>
      <c r="T298" s="1492" t="n"/>
      <c r="U298" s="1492" t="n"/>
    </row>
    <row r="299" ht="16.5" customFormat="1" customHeight="1" s="1104">
      <c r="A299" s="1090" t="n">
        <v>26</v>
      </c>
      <c r="B299" s="1091" t="n">
        <v>17275495</v>
      </c>
      <c r="C299" s="1562" t="n"/>
      <c r="D299" s="1093" t="n">
        <v>7273818</v>
      </c>
      <c r="E299" s="1563" t="inlineStr">
        <is>
          <t>GTS-R, Found high vegetation at emergency pit</t>
        </is>
      </c>
      <c r="F299" s="1564" t="inlineStr">
        <is>
          <t>SPU</t>
        </is>
      </c>
      <c r="G299" s="1093" t="inlineStr">
        <is>
          <t>Actual</t>
        </is>
      </c>
      <c r="H299" s="1099" t="n">
        <v>43570920</v>
      </c>
      <c r="I299" s="1097" t="n"/>
      <c r="J299" s="1565">
        <f>+H299</f>
        <v/>
      </c>
      <c r="K299" s="1099">
        <f>L299/H299*100</f>
        <v/>
      </c>
      <c r="L299" s="1189">
        <f>+BMS!CJ143+BMS!DR143</f>
        <v/>
      </c>
      <c r="M299" s="1100">
        <f>N299/J299*100</f>
        <v/>
      </c>
      <c r="N299" s="459">
        <f>+L299-J299</f>
        <v/>
      </c>
      <c r="O299" s="576" t="n"/>
      <c r="P299" s="1566" t="inlineStr">
        <is>
          <t>Job Completed</t>
        </is>
      </c>
      <c r="Q299" s="1566" t="n"/>
      <c r="R299" s="1102">
        <f>+N299</f>
        <v/>
      </c>
      <c r="S299" s="1491" t="n"/>
      <c r="T299" s="1567" t="n"/>
      <c r="U299" s="1567" t="n"/>
    </row>
    <row r="300" ht="16.5" customFormat="1" customHeight="1" s="463">
      <c r="A300" s="464" t="n">
        <v>27</v>
      </c>
      <c r="B300" s="465" t="n">
        <v>17272309</v>
      </c>
      <c r="C300" s="1488" t="n"/>
      <c r="D300" s="554" t="n">
        <v>7270546</v>
      </c>
      <c r="E300" s="1521" t="inlineStr">
        <is>
          <t>GTS-F, Perform site clearing for inspection access</t>
        </is>
      </c>
      <c r="F300" s="1552" t="inlineStr">
        <is>
          <t>SPU</t>
        </is>
      </c>
      <c r="G300" s="554" t="inlineStr">
        <is>
          <t>Actual</t>
        </is>
      </c>
      <c r="H300" s="535" t="n">
        <v>80705620</v>
      </c>
      <c r="I300" s="556" t="n"/>
      <c r="J300" s="1553">
        <f>+H300</f>
        <v/>
      </c>
      <c r="K300" s="535">
        <f>L300/H300*100</f>
        <v/>
      </c>
      <c r="L300" s="558">
        <f>+BMS!DR144</f>
        <v/>
      </c>
      <c r="M300" s="458">
        <f>N300/J300*100</f>
        <v/>
      </c>
      <c r="N300" s="459">
        <f>+L300-J300</f>
        <v/>
      </c>
      <c r="O300" s="576" t="n"/>
      <c r="P300" s="1489" t="inlineStr">
        <is>
          <t>Job Completed</t>
        </is>
      </c>
      <c r="Q300" s="1490" t="n"/>
      <c r="R300" s="568">
        <f>+N300</f>
        <v/>
      </c>
      <c r="S300" s="1491" t="n"/>
      <c r="T300" s="1492" t="n"/>
      <c r="U300" s="1492" t="n"/>
    </row>
    <row r="301" ht="16.5" customFormat="1" customHeight="1" s="528">
      <c r="A301" s="513" t="n">
        <v>28</v>
      </c>
      <c r="B301" s="514" t="n">
        <v>14246023</v>
      </c>
      <c r="C301" s="1515" t="n"/>
      <c r="D301" s="690" t="inlineStr">
        <is>
          <t>4227312 - 2nd</t>
        </is>
      </c>
      <c r="E301" s="1516" t="inlineStr">
        <is>
          <t>REPAIR 16" T/L GTS F_GTS C_RC 96</t>
        </is>
      </c>
      <c r="F301" s="1531" t="inlineStr">
        <is>
          <t>SPU</t>
        </is>
      </c>
      <c r="G301" s="690" t="inlineStr">
        <is>
          <t>Estimate</t>
        </is>
      </c>
      <c r="H301" s="603" t="n">
        <v>170010900</v>
      </c>
      <c r="I301" s="617" t="n">
        <v>3700066331</v>
      </c>
      <c r="J301" s="1532">
        <f>+H301</f>
        <v/>
      </c>
      <c r="K301" s="603">
        <f>L301/H301*100</f>
        <v/>
      </c>
      <c r="L301" s="619">
        <f>+BMS!DR145</f>
        <v/>
      </c>
      <c r="M301" s="523">
        <f>N301/J301*100</f>
        <v/>
      </c>
      <c r="N301" s="524">
        <f>+L301-J301</f>
        <v/>
      </c>
      <c r="O301" s="693" t="n"/>
      <c r="P301" s="1479" t="inlineStr">
        <is>
          <t>Job Completed</t>
        </is>
      </c>
      <c r="Q301" s="1493" t="n"/>
      <c r="R301" s="889">
        <f>+N301</f>
        <v/>
      </c>
      <c r="S301" s="1480" t="n"/>
      <c r="T301" s="1494" t="n"/>
      <c r="U301" s="1494" t="n"/>
    </row>
    <row r="302" ht="16.5" customFormat="1" customHeight="1" s="1104">
      <c r="A302" s="1090" t="n">
        <v>29</v>
      </c>
      <c r="B302" s="1091" t="n"/>
      <c r="C302" s="1562" t="n"/>
      <c r="D302" s="1093" t="n">
        <v>7274598</v>
      </c>
      <c r="E302" s="1563" t="inlineStr">
        <is>
          <t>GTS - F Bundwall Emergency PIT Broken - SPU Area</t>
        </is>
      </c>
      <c r="F302" s="1564" t="inlineStr">
        <is>
          <t>SPU</t>
        </is>
      </c>
      <c r="G302" s="1093" t="inlineStr">
        <is>
          <t>Estimate</t>
        </is>
      </c>
      <c r="H302" s="1099" t="n">
        <v>60788850</v>
      </c>
      <c r="I302" s="1097" t="n"/>
      <c r="J302" s="1565">
        <f>+H302</f>
        <v/>
      </c>
      <c r="K302" s="1099">
        <f>L302/H302*100</f>
        <v/>
      </c>
      <c r="L302" s="1189">
        <f>+BMS!DR146</f>
        <v/>
      </c>
      <c r="M302" s="1100">
        <f>N302/J302*100</f>
        <v/>
      </c>
      <c r="N302" s="459">
        <f>+L302-J302</f>
        <v/>
      </c>
      <c r="O302" s="543" t="n"/>
      <c r="P302" s="1566" t="inlineStr">
        <is>
          <t>Job Completed</t>
        </is>
      </c>
      <c r="Q302" s="1566" t="n"/>
      <c r="R302" s="1102" t="n"/>
      <c r="S302" s="1491" t="n"/>
      <c r="T302" s="1567" t="n"/>
      <c r="U302" s="1567" t="n"/>
    </row>
    <row r="303" ht="16.5" customFormat="1" customHeight="1" s="463">
      <c r="A303" s="464" t="n">
        <v>30</v>
      </c>
      <c r="B303" s="465" t="n"/>
      <c r="C303" s="1488" t="n"/>
      <c r="D303" s="554" t="n">
        <v>4226798</v>
      </c>
      <c r="E303" s="1521" t="inlineStr">
        <is>
          <t>Provide Revostrap - SMS #1st</t>
        </is>
      </c>
      <c r="F303" s="1552" t="inlineStr">
        <is>
          <t>SPU</t>
        </is>
      </c>
      <c r="G303" s="554" t="inlineStr">
        <is>
          <t>Actual</t>
        </is>
      </c>
      <c r="H303" s="535" t="n">
        <v>55584600</v>
      </c>
      <c r="I303" s="556" t="n"/>
      <c r="J303" s="1553">
        <f>+H303</f>
        <v/>
      </c>
      <c r="K303" s="535">
        <f>L303/H303*100</f>
        <v/>
      </c>
      <c r="L303" s="558">
        <f>+BMS!BP147</f>
        <v/>
      </c>
      <c r="M303" s="458">
        <f>N303/J303*100</f>
        <v/>
      </c>
      <c r="N303" s="459">
        <f>+L303-J303</f>
        <v/>
      </c>
      <c r="O303" s="543" t="n"/>
      <c r="P303" s="1489" t="inlineStr">
        <is>
          <t>Job Completed</t>
        </is>
      </c>
      <c r="Q303" s="1490" t="n"/>
      <c r="R303" s="568">
        <f>+N303</f>
        <v/>
      </c>
      <c r="S303" s="1491" t="n"/>
      <c r="T303" s="1492" t="n"/>
      <c r="U303" s="1492" t="n"/>
    </row>
    <row r="304" ht="16.5" customFormat="1" customHeight="1" s="463">
      <c r="A304" s="464" t="n">
        <v>31</v>
      </c>
      <c r="B304" s="465" t="n"/>
      <c r="C304" s="1488" t="n"/>
      <c r="D304" s="554" t="inlineStr">
        <is>
          <t>4227312 - 3rd</t>
        </is>
      </c>
      <c r="E304" s="1521" t="inlineStr">
        <is>
          <t>REPAIR 16" T/L GTS F_GTS C_RC 96 (Excavation w Equipment)</t>
        </is>
      </c>
      <c r="F304" s="1552" t="inlineStr">
        <is>
          <t>SPU</t>
        </is>
      </c>
      <c r="G304" s="554" t="inlineStr">
        <is>
          <t>Estimate</t>
        </is>
      </c>
      <c r="H304" s="535" t="n">
        <v>569857400</v>
      </c>
      <c r="I304" s="556" t="n"/>
      <c r="J304" s="1553">
        <f>+H304</f>
        <v/>
      </c>
      <c r="K304" s="535">
        <f>L304/H304*100</f>
        <v/>
      </c>
      <c r="L304" s="558">
        <f>+BMS!DR148</f>
        <v/>
      </c>
      <c r="M304" s="458">
        <f>N304/J304*100</f>
        <v/>
      </c>
      <c r="N304" s="459">
        <f>+L304-J304</f>
        <v/>
      </c>
      <c r="O304" s="543" t="n"/>
      <c r="P304" s="1489" t="inlineStr">
        <is>
          <t>Job Completed</t>
        </is>
      </c>
      <c r="Q304" s="1490" t="n"/>
      <c r="R304" s="568" t="n"/>
      <c r="S304" s="1491" t="n"/>
      <c r="T304" s="1492" t="n"/>
      <c r="U304" s="1492" t="n"/>
    </row>
    <row r="305" ht="16.5" customFormat="1" customHeight="1" s="185">
      <c r="A305" s="181" t="n">
        <v>32</v>
      </c>
      <c r="B305" s="268" t="n"/>
      <c r="C305" s="1499" t="n"/>
      <c r="D305" s="191" t="n">
        <v>4225508</v>
      </c>
      <c r="E305" s="1500" t="inlineStr">
        <is>
          <t>Camp - Smoking Corner</t>
        </is>
      </c>
      <c r="F305" s="1501" t="inlineStr">
        <is>
          <t>SPU</t>
        </is>
      </c>
      <c r="G305" s="191" t="inlineStr">
        <is>
          <t>Estimate</t>
        </is>
      </c>
      <c r="H305" s="376" t="n">
        <v>229651181</v>
      </c>
      <c r="I305" s="193" t="n"/>
      <c r="J305" s="1502">
        <f>+H305</f>
        <v/>
      </c>
      <c r="K305" s="376">
        <f>L305/H305*100</f>
        <v/>
      </c>
      <c r="L305" s="1379">
        <f>+BMS!DR149</f>
        <v/>
      </c>
      <c r="M305" s="139">
        <f>N305/J305*100</f>
        <v/>
      </c>
      <c r="N305" s="140">
        <f>+L305-J305</f>
        <v/>
      </c>
      <c r="O305" s="542" t="n"/>
      <c r="P305" s="1503" t="inlineStr">
        <is>
          <t>Onprogress</t>
        </is>
      </c>
      <c r="Q305" s="1504" t="n"/>
      <c r="R305" s="890" t="n"/>
      <c r="S305" s="1505" t="n"/>
      <c r="T305" s="1506" t="n"/>
      <c r="U305" s="1506" t="n"/>
    </row>
    <row r="306" ht="16.5" customFormat="1" customHeight="1" s="463">
      <c r="A306" s="464" t="n">
        <v>33</v>
      </c>
      <c r="B306" s="465" t="n"/>
      <c r="C306" s="1488" t="n"/>
      <c r="D306" s="554" t="inlineStr">
        <is>
          <t>4226798 - 2nd</t>
        </is>
      </c>
      <c r="E306" s="1521" t="inlineStr">
        <is>
          <t>Camp - Smoking Corner</t>
        </is>
      </c>
      <c r="F306" s="1552" t="inlineStr">
        <is>
          <t xml:space="preserve">SPU </t>
        </is>
      </c>
      <c r="G306" s="554" t="inlineStr">
        <is>
          <t>Actual</t>
        </is>
      </c>
      <c r="H306" s="535" t="n">
        <v>55584600</v>
      </c>
      <c r="I306" s="556" t="n"/>
      <c r="J306" s="1553">
        <f>+H306</f>
        <v/>
      </c>
      <c r="K306" s="535">
        <f>L306/H306*100</f>
        <v/>
      </c>
      <c r="L306" s="558">
        <f>+BMS!DR150</f>
        <v/>
      </c>
      <c r="M306" s="458">
        <f>N306/J306*100</f>
        <v/>
      </c>
      <c r="N306" s="951">
        <f>+L306-J306</f>
        <v/>
      </c>
      <c r="O306" s="576" t="n"/>
      <c r="P306" s="1489" t="inlineStr">
        <is>
          <t>Job Completed</t>
        </is>
      </c>
      <c r="Q306" s="1490" t="n"/>
      <c r="R306" s="568">
        <f>+N306</f>
        <v/>
      </c>
      <c r="S306" s="1491" t="n"/>
      <c r="T306" s="1492" t="n"/>
      <c r="U306" s="1492" t="n"/>
    </row>
    <row r="307" ht="16.5" customFormat="1" customHeight="1" s="463">
      <c r="A307" s="464" t="n">
        <v>34</v>
      </c>
      <c r="B307" s="465" t="n"/>
      <c r="C307" s="1488" t="n"/>
      <c r="D307" s="554" t="n">
        <v>4222226</v>
      </c>
      <c r="E307" s="1521" t="inlineStr">
        <is>
          <t>GTS-H, Repair riser &amp; Pipeline to TMP-1</t>
        </is>
      </c>
      <c r="F307" s="1552" t="inlineStr">
        <is>
          <t>SPU</t>
        </is>
      </c>
      <c r="G307" s="554" t="inlineStr">
        <is>
          <t>Actual</t>
        </is>
      </c>
      <c r="H307" s="535" t="n">
        <v>133022151</v>
      </c>
      <c r="I307" s="556" t="n"/>
      <c r="J307" s="1553">
        <f>+H307</f>
        <v/>
      </c>
      <c r="K307" s="535">
        <f>L307/J307*100</f>
        <v/>
      </c>
      <c r="L307" s="558">
        <f>+BMS!DR151</f>
        <v/>
      </c>
      <c r="M307" s="458">
        <f>N307/J307*100</f>
        <v/>
      </c>
      <c r="N307" s="459">
        <f>+L307-J307</f>
        <v/>
      </c>
      <c r="O307" s="543" t="n"/>
      <c r="P307" s="1489" t="inlineStr">
        <is>
          <t>Job Completed</t>
        </is>
      </c>
      <c r="Q307" s="1490" t="n"/>
      <c r="R307" s="568" t="n"/>
      <c r="S307" s="1491" t="n"/>
      <c r="T307" s="1492" t="n"/>
      <c r="U307" s="1492" t="n"/>
    </row>
    <row r="308" ht="16.5" customFormat="1" customHeight="1" s="463">
      <c r="A308" s="464" t="n">
        <v>35</v>
      </c>
      <c r="B308" s="465" t="n"/>
      <c r="C308" s="1488" t="n"/>
      <c r="D308" s="554" t="n">
        <v>4227885</v>
      </c>
      <c r="E308" s="1521" t="inlineStr">
        <is>
          <t>Site Trimming for access to cold vent at Snps</t>
        </is>
      </c>
      <c r="F308" s="1552" t="inlineStr">
        <is>
          <t>SPU</t>
        </is>
      </c>
      <c r="G308" s="554" t="inlineStr">
        <is>
          <t>Actual</t>
        </is>
      </c>
      <c r="H308" s="535" t="n">
        <v>61613800</v>
      </c>
      <c r="I308" s="556" t="n"/>
      <c r="J308" s="1553">
        <f>+H308</f>
        <v/>
      </c>
      <c r="K308" s="535">
        <f>L308/H308*100</f>
        <v/>
      </c>
      <c r="L308" s="558">
        <f>+BMS!DR152</f>
        <v/>
      </c>
      <c r="M308" s="458">
        <f>N308/J308*100</f>
        <v/>
      </c>
      <c r="N308" s="459">
        <f>+L308-J308</f>
        <v/>
      </c>
      <c r="O308" s="576" t="n"/>
      <c r="P308" s="1489" t="inlineStr">
        <is>
          <t>Job Completed</t>
        </is>
      </c>
      <c r="Q308" s="1490" t="n"/>
      <c r="R308" s="568">
        <f>+N308</f>
        <v/>
      </c>
      <c r="S308" s="1491" t="n"/>
      <c r="T308" s="1492" t="n"/>
      <c r="U308" s="1492" t="n"/>
    </row>
    <row r="309" ht="16.5" customFormat="1" customHeight="1" s="463">
      <c r="A309" s="464" t="n">
        <v>36</v>
      </c>
      <c r="B309" s="465" t="n"/>
      <c r="C309" s="1488" t="n"/>
      <c r="D309" s="554" t="n">
        <v>4300636</v>
      </c>
      <c r="E309" s="1521" t="inlineStr">
        <is>
          <t>CST Assistance For RMI Tasha WPN 3 - SPU Area</t>
        </is>
      </c>
      <c r="F309" s="1552" t="inlineStr">
        <is>
          <t>SPU</t>
        </is>
      </c>
      <c r="G309" s="554" t="inlineStr">
        <is>
          <t>Actual</t>
        </is>
      </c>
      <c r="H309" s="535" t="n">
        <v>8577390</v>
      </c>
      <c r="I309" s="556" t="n"/>
      <c r="J309" s="1553">
        <f>+H309</f>
        <v/>
      </c>
      <c r="K309" s="535">
        <f>L309/J309*100</f>
        <v/>
      </c>
      <c r="L309" s="558">
        <f>+SALES!AG152</f>
        <v/>
      </c>
      <c r="M309" s="458">
        <f>N309/J309*100</f>
        <v/>
      </c>
      <c r="N309" s="459">
        <f>+L309-J309</f>
        <v/>
      </c>
      <c r="O309" s="543" t="n"/>
      <c r="P309" s="1489" t="inlineStr">
        <is>
          <t>Job Completed</t>
        </is>
      </c>
      <c r="Q309" s="1490" t="n"/>
      <c r="R309" s="568" t="n"/>
      <c r="S309" s="1491" t="n"/>
      <c r="T309" s="1492" t="n"/>
      <c r="U309" s="1492" t="n"/>
    </row>
    <row r="310" ht="27" customFormat="1" customHeight="1" s="1104">
      <c r="A310" s="1090" t="n">
        <v>37</v>
      </c>
      <c r="B310" s="1091" t="n"/>
      <c r="C310" s="1562" t="n"/>
      <c r="D310" s="1188" t="inlineStr">
        <is>
          <t>4220965 - Phase 2</t>
        </is>
      </c>
      <c r="E310" s="1563" t="inlineStr">
        <is>
          <t>Site Trimming at Cold Vent GTS - TMx - SPU Area</t>
        </is>
      </c>
      <c r="F310" s="1564" t="inlineStr">
        <is>
          <t>SPU</t>
        </is>
      </c>
      <c r="G310" s="1093" t="inlineStr">
        <is>
          <t>Estimate</t>
        </is>
      </c>
      <c r="H310" s="1099" t="n">
        <v>145570800</v>
      </c>
      <c r="I310" s="1097" t="n"/>
      <c r="J310" s="1565">
        <f>+H310</f>
        <v/>
      </c>
      <c r="K310" s="1099">
        <f>L310/H310*100</f>
        <v/>
      </c>
      <c r="L310" s="1189">
        <f>+BMS!DR154</f>
        <v/>
      </c>
      <c r="M310" s="1100">
        <f>N310/J310*100</f>
        <v/>
      </c>
      <c r="N310" s="951">
        <f>+L310-J310</f>
        <v/>
      </c>
      <c r="O310" s="576" t="n"/>
      <c r="P310" s="1566" t="inlineStr">
        <is>
          <t>Job Completed</t>
        </is>
      </c>
      <c r="Q310" s="1566" t="n"/>
      <c r="R310" s="1102" t="n"/>
      <c r="S310" s="1491" t="n"/>
      <c r="T310" s="1567" t="n"/>
      <c r="U310" s="1567" t="n"/>
    </row>
    <row r="311" ht="16.5" customFormat="1" customHeight="1" s="1104">
      <c r="A311" s="1090" t="n">
        <v>38</v>
      </c>
      <c r="B311" s="1091" t="n"/>
      <c r="C311" s="1562" t="n"/>
      <c r="D311" s="1188" t="n">
        <v>4300162</v>
      </c>
      <c r="E311" s="1563" t="inlineStr">
        <is>
          <t>CAMP - Site Trimming Jetty Riyani - SPU Area</t>
        </is>
      </c>
      <c r="F311" s="1564" t="inlineStr">
        <is>
          <t>SPU</t>
        </is>
      </c>
      <c r="G311" s="1093" t="inlineStr">
        <is>
          <t>Actual</t>
        </is>
      </c>
      <c r="H311" s="1099" t="n">
        <v>21785460</v>
      </c>
      <c r="I311" s="1097" t="n"/>
      <c r="J311" s="1565">
        <f>+H311</f>
        <v/>
      </c>
      <c r="K311" s="1099">
        <f>L311/H311*100</f>
        <v/>
      </c>
      <c r="L311" s="1189">
        <f>+BMS!DR155</f>
        <v/>
      </c>
      <c r="M311" s="1100">
        <f>N311/J311*100</f>
        <v/>
      </c>
      <c r="N311" s="459">
        <f>+L311-J311</f>
        <v/>
      </c>
      <c r="O311" s="543" t="n"/>
      <c r="P311" s="1566" t="inlineStr">
        <is>
          <t>Job Completed</t>
        </is>
      </c>
      <c r="Q311" s="1566" t="n"/>
      <c r="R311" s="1102" t="n"/>
      <c r="S311" s="1491" t="n"/>
      <c r="T311" s="1567" t="n"/>
      <c r="U311" s="1567" t="n"/>
    </row>
    <row r="312" customFormat="1" s="1263" thickBot="1">
      <c r="A312" s="1249" t="n">
        <v>39</v>
      </c>
      <c r="B312" s="1250" t="n"/>
      <c r="C312" s="1613" t="n"/>
      <c r="D312" s="1252" t="n">
        <v>4227873</v>
      </c>
      <c r="E312" s="1614" t="inlineStr">
        <is>
          <t>Perform site trimming Along to cold Vent area at GTS FX</t>
        </is>
      </c>
      <c r="F312" s="1615" t="inlineStr">
        <is>
          <t>SPU</t>
        </is>
      </c>
      <c r="G312" s="1255" t="inlineStr">
        <is>
          <t>Actual</t>
        </is>
      </c>
      <c r="H312" s="1256" t="n">
        <v>77903425</v>
      </c>
      <c r="I312" s="1257" t="n"/>
      <c r="J312" s="1616">
        <f>+H312</f>
        <v/>
      </c>
      <c r="K312" s="1290">
        <f>L312/H312*100</f>
        <v/>
      </c>
      <c r="L312" s="1291">
        <f>+BMS!DR156</f>
        <v/>
      </c>
      <c r="M312" s="1292">
        <f>N312/J312*100</f>
        <v/>
      </c>
      <c r="N312" s="140">
        <f>+L312-J312</f>
        <v/>
      </c>
      <c r="O312" s="1288" t="n"/>
      <c r="P312" s="1617" t="inlineStr">
        <is>
          <t>Onprogress</t>
        </is>
      </c>
      <c r="Q312" s="1617" t="n"/>
      <c r="R312" s="1260" t="n"/>
      <c r="S312" s="1618" t="n"/>
      <c r="T312" s="1619" t="n"/>
      <c r="U312" s="1619" t="n"/>
    </row>
    <row r="313" ht="17.25" customHeight="1" thickBot="1">
      <c r="A313" s="154" t="n"/>
      <c r="B313" s="266" t="n"/>
      <c r="C313" s="1568" t="n"/>
      <c r="D313" s="1568" t="inlineStr">
        <is>
          <t>PWK/SPS 2019,2020 &amp; 2021</t>
        </is>
      </c>
      <c r="E313" s="1620" t="n"/>
      <c r="F313" s="1570" t="n"/>
      <c r="G313" s="1568" t="n"/>
      <c r="H313" s="158" t="n"/>
      <c r="I313" s="159" t="n"/>
      <c r="J313" s="160">
        <f>SUM(J314:J337)</f>
        <v/>
      </c>
      <c r="K313" s="161" t="n"/>
      <c r="L313" s="160">
        <f>SUM(L314:L337)</f>
        <v/>
      </c>
      <c r="M313" s="162" t="n"/>
      <c r="N313" s="160">
        <f>SUM(N314:N337)</f>
        <v/>
      </c>
      <c r="O313" s="544" t="n"/>
      <c r="P313" s="1540" t="n"/>
      <c r="Q313" s="1540" t="n"/>
      <c r="R313" s="160">
        <f>SUM(R314:R337)</f>
        <v/>
      </c>
      <c r="S313" s="1541" t="n"/>
      <c r="T313" s="1542" t="n"/>
      <c r="U313" s="1542" t="n"/>
    </row>
    <row r="314" ht="17.25" customFormat="1" customHeight="1" s="137">
      <c r="A314" s="207" t="n">
        <v>1</v>
      </c>
      <c r="B314" s="269" t="n"/>
      <c r="C314" s="1571" t="n"/>
      <c r="D314" s="208" t="n">
        <v>4210325</v>
      </c>
      <c r="E314" s="1572" t="inlineStr">
        <is>
          <t>PlLIDCO Clamp Refurbishment (Seal Material Replacement)</t>
        </is>
      </c>
      <c r="F314" s="1573" t="inlineStr">
        <is>
          <t>SNP</t>
        </is>
      </c>
      <c r="G314" s="195" t="inlineStr">
        <is>
          <t>Estimate</t>
        </is>
      </c>
      <c r="H314" s="197" t="n">
        <v>1453292360</v>
      </c>
      <c r="I314" s="198" t="n">
        <v>4200136465</v>
      </c>
      <c r="J314" s="1621" t="n">
        <v>1453292360</v>
      </c>
      <c r="K314" s="190" t="n">
        <v>100</v>
      </c>
      <c r="L314" s="1571" t="n">
        <v>1453292360</v>
      </c>
      <c r="M314" s="98" t="n">
        <v>0</v>
      </c>
      <c r="N314" s="99" t="n">
        <v>0</v>
      </c>
      <c r="O314" s="539" t="n"/>
      <c r="P314" s="1427" t="inlineStr">
        <is>
          <t>Job Completed</t>
        </is>
      </c>
      <c r="Q314" s="1440" t="n"/>
      <c r="R314" s="886">
        <f>+N314</f>
        <v/>
      </c>
      <c r="S314" s="1428" t="n"/>
      <c r="T314" s="1439" t="n"/>
      <c r="U314" s="1439" t="n"/>
    </row>
    <row r="315" ht="17.25" customFormat="1" customHeight="1" s="137">
      <c r="A315" s="165" t="n">
        <v>2</v>
      </c>
      <c r="B315" s="261" t="n"/>
      <c r="C315" s="1458" t="n"/>
      <c r="D315" s="559" t="n">
        <v>4210325</v>
      </c>
      <c r="E315" s="1459" t="inlineStr">
        <is>
          <t>Supporting Install material PLIDCO CLAMP</t>
        </is>
      </c>
      <c r="F315" s="1460" t="inlineStr">
        <is>
          <t>SNP</t>
        </is>
      </c>
      <c r="G315" s="186" t="inlineStr">
        <is>
          <t>Estimate</t>
        </is>
      </c>
      <c r="H315" s="190" t="n">
        <v>241516280</v>
      </c>
      <c r="I315" s="187" t="n">
        <v>4200136987</v>
      </c>
      <c r="J315" s="1461" t="n">
        <v>241516280</v>
      </c>
      <c r="K315" s="190" t="n">
        <v>100</v>
      </c>
      <c r="L315" s="1458" t="n">
        <v>241516280</v>
      </c>
      <c r="M315" s="98" t="n">
        <v>0</v>
      </c>
      <c r="N315" s="99" t="n">
        <v>0</v>
      </c>
      <c r="O315" s="539" t="n"/>
      <c r="P315" s="1427" t="inlineStr">
        <is>
          <t>Job Completed</t>
        </is>
      </c>
      <c r="Q315" s="1440" t="n"/>
      <c r="R315" s="886">
        <f>+N315</f>
        <v/>
      </c>
      <c r="S315" s="1428" t="n"/>
      <c r="T315" s="1439" t="n"/>
      <c r="U315" s="1439" t="n"/>
    </row>
    <row r="316" ht="17.25" customFormat="1" customHeight="1" s="137">
      <c r="A316" s="165" t="n">
        <v>3</v>
      </c>
      <c r="B316" s="261" t="n"/>
      <c r="C316" s="1458" t="n"/>
      <c r="D316" s="788" t="n">
        <v>4208621</v>
      </c>
      <c r="E316" s="1459" t="inlineStr">
        <is>
          <t>Pembuatan dan Pemasangan Pagar Barikade di Kanal Tanjung Una</t>
        </is>
      </c>
      <c r="F316" s="1513" t="inlineStr">
        <is>
          <t>CPU</t>
        </is>
      </c>
      <c r="G316" s="166" t="inlineStr">
        <is>
          <t>Estimate</t>
        </is>
      </c>
      <c r="H316" s="787" t="n">
        <v>637157750</v>
      </c>
      <c r="I316" s="170" t="n">
        <v>4200134702</v>
      </c>
      <c r="J316" s="1514" t="n">
        <v>637157750</v>
      </c>
      <c r="K316" s="190" t="n">
        <v>99.99999999999997</v>
      </c>
      <c r="L316" s="1458" t="n">
        <v>637157749.9999999</v>
      </c>
      <c r="M316" s="98" t="n">
        <v>0</v>
      </c>
      <c r="N316" s="99" t="n">
        <v>0</v>
      </c>
      <c r="O316" s="539" t="n"/>
      <c r="P316" s="1427" t="inlineStr">
        <is>
          <t>Job Completed</t>
        </is>
      </c>
      <c r="Q316" s="1427" t="n"/>
      <c r="R316" s="886">
        <f>+N316</f>
        <v/>
      </c>
      <c r="S316" s="1428" t="n"/>
      <c r="T316" s="1429" t="n"/>
      <c r="U316" s="1429" t="n"/>
    </row>
    <row r="317" ht="27" customFormat="1" customHeight="1" s="137">
      <c r="A317" s="165" t="n">
        <v>4</v>
      </c>
      <c r="B317" s="261" t="n"/>
      <c r="C317" s="1458" t="n"/>
      <c r="D317" s="186" t="n">
        <v>7248116</v>
      </c>
      <c r="E317" s="1459" t="inlineStr">
        <is>
          <t>Install Pipe Support at HYB Cluster, Gilbert Channal RC#86, HN for HU Gathering Line</t>
        </is>
      </c>
      <c r="F317" s="1460" t="inlineStr">
        <is>
          <t>CPA</t>
        </is>
      </c>
      <c r="G317" s="186" t="inlineStr">
        <is>
          <t>Estimate</t>
        </is>
      </c>
      <c r="H317" s="190" t="n">
        <v>483221975</v>
      </c>
      <c r="I317" s="187" t="n">
        <v>4200136889</v>
      </c>
      <c r="J317" s="1461" t="n">
        <v>483221975</v>
      </c>
      <c r="K317" s="190" t="n">
        <v>100</v>
      </c>
      <c r="L317" s="1458" t="n">
        <v>483221975</v>
      </c>
      <c r="M317" s="98" t="n">
        <v>0</v>
      </c>
      <c r="N317" s="99" t="n">
        <v>0</v>
      </c>
      <c r="O317" s="539" t="n"/>
      <c r="P317" s="1427" t="inlineStr">
        <is>
          <t>Job Completed</t>
        </is>
      </c>
      <c r="Q317" s="1440" t="n"/>
      <c r="R317" s="886">
        <f>+N317</f>
        <v/>
      </c>
      <c r="S317" s="1428" t="n"/>
      <c r="T317" s="1439" t="n"/>
      <c r="U317" s="1439" t="n"/>
    </row>
    <row r="318" ht="17.25" customFormat="1" customHeight="1" s="137">
      <c r="A318" s="165" t="n">
        <v>5</v>
      </c>
      <c r="B318" s="261" t="n"/>
      <c r="C318" s="1458" t="n"/>
      <c r="D318" s="186" t="n">
        <v>7225019</v>
      </c>
      <c r="E318" s="1459" t="inlineStr">
        <is>
          <t>Installation Repair Embankment Failure at ROW Pipe 16" GTS-E</t>
        </is>
      </c>
      <c r="F318" s="1460" t="inlineStr">
        <is>
          <t>SPU</t>
        </is>
      </c>
      <c r="G318" s="186" t="inlineStr">
        <is>
          <t>Estimate</t>
        </is>
      </c>
      <c r="H318" s="190" t="n">
        <v>1371328090</v>
      </c>
      <c r="I318" s="187" t="n">
        <v>4200137748</v>
      </c>
      <c r="J318" s="1461" t="n">
        <v>1371328090</v>
      </c>
      <c r="K318" s="190" t="n">
        <v>96.14</v>
      </c>
      <c r="L318" s="1458">
        <f>+J318</f>
        <v/>
      </c>
      <c r="M318" s="98">
        <f>N318/J318*100</f>
        <v/>
      </c>
      <c r="N318" s="99">
        <f>L318-J318</f>
        <v/>
      </c>
      <c r="O318" s="539" t="n"/>
      <c r="P318" s="1427" t="inlineStr">
        <is>
          <t>Job Completed</t>
        </is>
      </c>
      <c r="Q318" s="1440" t="n"/>
      <c r="R318" s="886">
        <f>+N318</f>
        <v/>
      </c>
      <c r="S318" s="1428" t="n"/>
      <c r="T318" s="1439" t="n"/>
      <c r="U318" s="1439" t="n"/>
    </row>
    <row r="319" ht="27" customHeight="1">
      <c r="A319" s="165" t="n">
        <v>1</v>
      </c>
      <c r="B319" s="261" t="n"/>
      <c r="C319" s="1458" t="n"/>
      <c r="D319" s="186" t="n">
        <v>7256558</v>
      </c>
      <c r="E319" s="1459" t="inlineStr">
        <is>
          <t>CPA Installation Wooden Wolkway for Assist. Repair Pipe Support at HO Cluster &amp; HTB Cluster</t>
        </is>
      </c>
      <c r="F319" s="1460" t="inlineStr">
        <is>
          <t>CPA</t>
        </is>
      </c>
      <c r="G319" s="186" t="inlineStr">
        <is>
          <t>Estimate</t>
        </is>
      </c>
      <c r="H319" s="190" t="n">
        <v>845066375</v>
      </c>
      <c r="I319" s="187" t="n">
        <v>4200137976</v>
      </c>
      <c r="J319" s="1461" t="n">
        <v>845066375</v>
      </c>
      <c r="K319" s="190" t="n">
        <v>100</v>
      </c>
      <c r="L319" s="1458" t="n">
        <v>845066375</v>
      </c>
      <c r="M319" s="98" t="n">
        <v>0</v>
      </c>
      <c r="N319" s="99">
        <f>L319-J319</f>
        <v/>
      </c>
      <c r="O319" s="539" t="n"/>
      <c r="P319" s="1427" t="inlineStr">
        <is>
          <t>Job Completed</t>
        </is>
      </c>
      <c r="Q319" s="1440" t="n"/>
      <c r="R319" s="886">
        <f>+N319</f>
        <v/>
      </c>
      <c r="S319" s="1428" t="n"/>
      <c r="T319" s="1439" t="n"/>
      <c r="U319" s="1439" t="n"/>
    </row>
    <row r="320" ht="17.25" customHeight="1">
      <c r="A320" s="165" t="n">
        <v>2</v>
      </c>
      <c r="B320" s="261" t="n"/>
      <c r="C320" s="1458" t="n"/>
      <c r="D320" s="186" t="n">
        <v>4218378</v>
      </c>
      <c r="E320" s="1459" t="inlineStr">
        <is>
          <t>Installation Barrier of Tanjung Una Cannal Batch#2</t>
        </is>
      </c>
      <c r="F320" s="1460" t="inlineStr">
        <is>
          <t>CPU</t>
        </is>
      </c>
      <c r="G320" s="186" t="inlineStr">
        <is>
          <t>Estimate</t>
        </is>
      </c>
      <c r="H320" s="190" t="n">
        <v>584437100</v>
      </c>
      <c r="I320" s="187" t="n">
        <v>0</v>
      </c>
      <c r="J320" s="1461" t="n">
        <v>584437100</v>
      </c>
      <c r="K320" s="190" t="n">
        <v>100</v>
      </c>
      <c r="L320" s="1458" t="n">
        <v>584437100</v>
      </c>
      <c r="M320" s="98" t="n">
        <v>0</v>
      </c>
      <c r="N320" s="99">
        <f>L320-J320</f>
        <v/>
      </c>
      <c r="O320" s="539" t="n"/>
      <c r="P320" s="1427" t="inlineStr">
        <is>
          <t>Job Completed</t>
        </is>
      </c>
      <c r="Q320" s="1440" t="n"/>
      <c r="R320" s="886">
        <f>+N320</f>
        <v/>
      </c>
      <c r="S320" s="1428" t="n"/>
      <c r="T320" s="1439" t="n"/>
      <c r="U320" s="1439" t="n"/>
    </row>
    <row r="321" ht="40.5" customHeight="1">
      <c r="A321" s="165" t="n">
        <v>3</v>
      </c>
      <c r="B321" s="261" t="n"/>
      <c r="C321" s="1458" t="n"/>
      <c r="D321" s="559" t="inlineStr">
        <is>
          <t>20MHK3B0121044A</t>
        </is>
      </c>
      <c r="E321" s="1459" t="inlineStr">
        <is>
          <t xml:space="preserve"> 
Installation Over Flow Embankment at Gilbert Channel Site Preparation Well HYA 354 for exTambak #1 (wooden outlet).</t>
        </is>
      </c>
      <c r="F321" s="1460" t="inlineStr">
        <is>
          <t>CPA</t>
        </is>
      </c>
      <c r="G321" s="186" t="inlineStr">
        <is>
          <t>Estimate</t>
        </is>
      </c>
      <c r="H321" s="190" t="n">
        <v>349772710</v>
      </c>
      <c r="I321" s="187" t="n">
        <v>4200137976</v>
      </c>
      <c r="J321" s="1461" t="n">
        <v>349772710</v>
      </c>
      <c r="K321" s="190" t="n">
        <v>100</v>
      </c>
      <c r="L321" s="1458" t="n">
        <v>349772710</v>
      </c>
      <c r="M321" s="98" t="n">
        <v>0</v>
      </c>
      <c r="N321" s="99">
        <f>L321-J321</f>
        <v/>
      </c>
      <c r="O321" s="539" t="n"/>
      <c r="P321" s="1427" t="inlineStr">
        <is>
          <t>Job Completed</t>
        </is>
      </c>
      <c r="Q321" s="1440" t="n"/>
      <c r="R321" s="886">
        <f>+N321</f>
        <v/>
      </c>
      <c r="S321" s="1428" t="n"/>
      <c r="T321" s="1439" t="n"/>
      <c r="U321" s="1439" t="n"/>
    </row>
    <row r="322" ht="40.5" customHeight="1">
      <c r="A322" s="165" t="n">
        <v>4</v>
      </c>
      <c r="B322" s="261" t="n"/>
      <c r="C322" s="1458" t="n"/>
      <c r="D322" s="559" t="n">
        <v>7244299</v>
      </c>
      <c r="E322" s="1459" t="inlineStr">
        <is>
          <t xml:space="preserve"> 
Sand cement bag for Pipe support gatheringline TM 47 to GTS 3, TM 46 to GTS 1 (CPU-TAMBORA Area)</t>
        </is>
      </c>
      <c r="F322" s="1460" t="inlineStr">
        <is>
          <t>CPU</t>
        </is>
      </c>
      <c r="G322" s="186" t="inlineStr">
        <is>
          <t>Estimate</t>
        </is>
      </c>
      <c r="H322" s="190" t="n">
        <v>1081040670</v>
      </c>
      <c r="I322" s="187" t="n">
        <v>4200139975</v>
      </c>
      <c r="J322" s="1461" t="n">
        <v>1081040670</v>
      </c>
      <c r="K322" s="190" t="n">
        <v>100</v>
      </c>
      <c r="L322" s="1458" t="n">
        <v>1081040670</v>
      </c>
      <c r="M322" s="98" t="n">
        <v>0</v>
      </c>
      <c r="N322" s="99">
        <f>L322-J322</f>
        <v/>
      </c>
      <c r="O322" s="539" t="n"/>
      <c r="P322" s="1427" t="inlineStr">
        <is>
          <t>Job Completed</t>
        </is>
      </c>
      <c r="Q322" s="1440" t="n"/>
      <c r="R322" s="886">
        <f>+N322</f>
        <v/>
      </c>
      <c r="S322" s="1428" t="n"/>
      <c r="T322" s="1439" t="n"/>
      <c r="U322" s="1439" t="n"/>
    </row>
    <row r="323" ht="40.5" customHeight="1">
      <c r="A323" s="165" t="n">
        <v>5</v>
      </c>
      <c r="B323" s="261" t="n"/>
      <c r="C323" s="1458" t="n"/>
      <c r="D323" s="559" t="inlineStr">
        <is>
          <t>20MHK3B0121044A</t>
        </is>
      </c>
      <c r="E323" s="1459" t="inlineStr">
        <is>
          <t xml:space="preserve"> 
Survey Level Bundwall &amp; Investigation Tress at Embankment #1 &amp; #2 Gilbert Cannal (Site Preparation Well HYA 354)</t>
        </is>
      </c>
      <c r="F323" s="1460" t="inlineStr">
        <is>
          <t>CPA</t>
        </is>
      </c>
      <c r="G323" s="186" t="inlineStr">
        <is>
          <t>Estimate</t>
        </is>
      </c>
      <c r="H323" s="190" t="n">
        <v>87275450</v>
      </c>
      <c r="I323" s="187" t="n">
        <v>4200140139</v>
      </c>
      <c r="J323" s="1461" t="n">
        <v>87275450</v>
      </c>
      <c r="K323" s="190" t="n">
        <v>100</v>
      </c>
      <c r="L323" s="1458" t="n">
        <v>87275450.00000001</v>
      </c>
      <c r="M323" s="98" t="n">
        <v>0</v>
      </c>
      <c r="N323" s="99">
        <f>L323-J323</f>
        <v/>
      </c>
      <c r="O323" s="539" t="n"/>
      <c r="P323" s="1427" t="inlineStr">
        <is>
          <t>Job Completed</t>
        </is>
      </c>
      <c r="Q323" s="1440" t="n"/>
      <c r="R323" s="886">
        <f>+N323</f>
        <v/>
      </c>
      <c r="S323" s="1428" t="n"/>
      <c r="T323" s="1439" t="n"/>
      <c r="U323" s="1439" t="n"/>
    </row>
    <row r="324" ht="26.25" customHeight="1">
      <c r="A324" s="165" t="n">
        <v>6</v>
      </c>
      <c r="B324" s="261" t="n"/>
      <c r="C324" s="1458" t="n"/>
      <c r="D324" s="559" t="inlineStr">
        <is>
          <t>20MHK3B0121044A</t>
        </is>
      </c>
      <c r="E324" s="1459" t="inlineStr">
        <is>
          <t>Reinstatement Bundwall EX.TAMBAK #1 &amp; #2 for Dumping Area Gilbert Cannal (Provision of 1 unit swamp excavator).</t>
        </is>
      </c>
      <c r="F324" s="1460" t="inlineStr">
        <is>
          <t>CPA</t>
        </is>
      </c>
      <c r="G324" s="186" t="inlineStr">
        <is>
          <t>Estimate</t>
        </is>
      </c>
      <c r="H324" s="190" t="n">
        <v>445251000</v>
      </c>
      <c r="I324" s="187" t="n">
        <v>4200140191</v>
      </c>
      <c r="J324" s="1461" t="n">
        <v>445251000</v>
      </c>
      <c r="K324" s="190" t="n">
        <v>100</v>
      </c>
      <c r="L324" s="1458" t="n">
        <v>445251000</v>
      </c>
      <c r="M324" s="98" t="n">
        <v>0</v>
      </c>
      <c r="N324" s="99">
        <f>L324-J324</f>
        <v/>
      </c>
      <c r="O324" s="539" t="n"/>
      <c r="P324" s="1427" t="inlineStr">
        <is>
          <t>Job Completed</t>
        </is>
      </c>
      <c r="Q324" s="1440" t="n"/>
      <c r="R324" s="886">
        <f>+N324</f>
        <v/>
      </c>
      <c r="S324" s="1428" t="n"/>
      <c r="T324" s="1439" t="n"/>
      <c r="U324" s="1439" t="n"/>
    </row>
    <row r="325" ht="27" customHeight="1">
      <c r="A325" s="165" t="n">
        <v>7</v>
      </c>
      <c r="B325" s="261" t="n"/>
      <c r="C325" s="1458" t="n"/>
      <c r="D325" s="559" t="n">
        <v>4221402</v>
      </c>
      <c r="E325" s="1459" t="inlineStr">
        <is>
          <t>Installation Over Flow Embankment ex.Tambak #2 &amp; Shoring Bundwall ex.Tambak #1 2 at Gilbert Cannal (Site Preparation Well HYA 354)</t>
        </is>
      </c>
      <c r="F325" s="1460" t="inlineStr">
        <is>
          <t>CPA</t>
        </is>
      </c>
      <c r="G325" s="186" t="inlineStr">
        <is>
          <t>Estimate</t>
        </is>
      </c>
      <c r="H325" s="190" t="n">
        <v>250006790</v>
      </c>
      <c r="I325" s="187" t="n">
        <v>4200141585</v>
      </c>
      <c r="J325" s="1461">
        <f>+H325</f>
        <v/>
      </c>
      <c r="K325" s="190">
        <f>+L325/J325*100</f>
        <v/>
      </c>
      <c r="L325" s="1458" t="n">
        <v>265606014.76</v>
      </c>
      <c r="M325" s="98" t="n">
        <v>0</v>
      </c>
      <c r="N325" s="99">
        <f>L325-J325</f>
        <v/>
      </c>
      <c r="O325" s="539" t="n"/>
      <c r="P325" s="1427" t="inlineStr">
        <is>
          <t>Job Completed</t>
        </is>
      </c>
      <c r="Q325" s="1427" t="n"/>
      <c r="R325" s="886">
        <f>+N325</f>
        <v/>
      </c>
      <c r="S325" s="1428" t="n"/>
      <c r="T325" s="1439" t="n"/>
      <c r="U325" s="1439" t="n"/>
    </row>
    <row r="326" ht="27" customHeight="1">
      <c r="A326" s="165" t="n">
        <v>8</v>
      </c>
      <c r="B326" s="261" t="n"/>
      <c r="C326" s="1458" t="n"/>
      <c r="D326" s="559" t="inlineStr">
        <is>
          <t>20MHK3B0121044A</t>
        </is>
      </c>
      <c r="E326" s="1459" t="inlineStr">
        <is>
          <t>Installation  of Filtrasi &amp; Pipe 16IN Over Flow ex.Tambak #1 at Gilbert CannalL (Site Preparation Well HYA 354)</t>
        </is>
      </c>
      <c r="F326" s="1460" t="inlineStr">
        <is>
          <t>CPA</t>
        </is>
      </c>
      <c r="G326" s="186" t="inlineStr">
        <is>
          <t>Estimate</t>
        </is>
      </c>
      <c r="H326" s="190" t="n">
        <v>163783130</v>
      </c>
      <c r="I326" s="187" t="n">
        <v>4200140403</v>
      </c>
      <c r="J326" s="1461" t="n">
        <v>163783130</v>
      </c>
      <c r="K326" s="190" t="n">
        <v>100</v>
      </c>
      <c r="L326" s="1458" t="n">
        <v>163783130</v>
      </c>
      <c r="M326" s="98" t="n">
        <v>0</v>
      </c>
      <c r="N326" s="99">
        <f>L326-J326</f>
        <v/>
      </c>
      <c r="O326" s="539" t="n"/>
      <c r="P326" s="1427" t="inlineStr">
        <is>
          <t>Job Completed</t>
        </is>
      </c>
      <c r="Q326" s="1440" t="n"/>
      <c r="R326" s="886">
        <f>+N326</f>
        <v/>
      </c>
      <c r="S326" s="1428" t="n"/>
      <c r="T326" s="1439" t="n"/>
      <c r="U326" s="1439" t="n"/>
    </row>
    <row r="327" ht="24" customHeight="1">
      <c r="A327" s="165" t="n">
        <v>9</v>
      </c>
      <c r="B327" s="261" t="n"/>
      <c r="C327" s="1458" t="n"/>
      <c r="D327" s="559" t="n">
        <v>7244299</v>
      </c>
      <c r="E327" s="1459" t="inlineStr">
        <is>
          <t>Sand cement bag for Pipe support gatheringline TM 47 to GTS 3, TM 46 to GTS 1 (CPU-TAMBORA Area)_Additional</t>
        </is>
      </c>
      <c r="F327" s="1460" t="inlineStr">
        <is>
          <t>CPU</t>
        </is>
      </c>
      <c r="G327" s="186" t="inlineStr">
        <is>
          <t>Actual</t>
        </is>
      </c>
      <c r="H327" s="190" t="n">
        <v>42780790</v>
      </c>
      <c r="I327" s="187" t="n">
        <v>4200142300</v>
      </c>
      <c r="J327" s="1461" t="n">
        <v>42780790</v>
      </c>
      <c r="K327" s="190" t="n">
        <v>100</v>
      </c>
      <c r="L327" s="1458" t="n">
        <v>42780790</v>
      </c>
      <c r="M327" s="98" t="n">
        <v>0</v>
      </c>
      <c r="N327" s="99">
        <f>L327-J327</f>
        <v/>
      </c>
      <c r="O327" s="539" t="n"/>
      <c r="P327" s="1427" t="inlineStr">
        <is>
          <t>Job Completed</t>
        </is>
      </c>
      <c r="Q327" s="1440" t="n"/>
      <c r="R327" s="886">
        <f>+N327</f>
        <v/>
      </c>
      <c r="S327" s="1428" t="n"/>
      <c r="T327" s="1439" t="n"/>
      <c r="U327" s="1439" t="n"/>
    </row>
    <row r="328" ht="29.25" customHeight="1">
      <c r="A328" s="165" t="n">
        <v>10</v>
      </c>
      <c r="B328" s="261" t="n"/>
      <c r="C328" s="1458" t="n"/>
      <c r="D328" s="559" t="n">
        <v>7248118</v>
      </c>
      <c r="E328" s="1459" t="inlineStr">
        <is>
          <t>INSTALL  WOODEN WALKWAY for SPEDING REPLACE PIPE 6 inch HLB to HL GATHERING LINE CPA AREA</t>
        </is>
      </c>
      <c r="F328" s="1460" t="inlineStr">
        <is>
          <t>CPA</t>
        </is>
      </c>
      <c r="G328" s="186" t="inlineStr">
        <is>
          <t>Estimate</t>
        </is>
      </c>
      <c r="H328" s="190" t="n">
        <v>131645800</v>
      </c>
      <c r="I328" s="187" t="n">
        <v>4200140778</v>
      </c>
      <c r="J328" s="1461" t="n">
        <v>131645800</v>
      </c>
      <c r="K328" s="190" t="n">
        <v>100</v>
      </c>
      <c r="L328" s="1458" t="n">
        <v>131645800</v>
      </c>
      <c r="M328" s="98" t="n">
        <v>0</v>
      </c>
      <c r="N328" s="99">
        <f>L328-J328</f>
        <v/>
      </c>
      <c r="O328" s="539" t="n"/>
      <c r="P328" s="1427" t="inlineStr">
        <is>
          <t>Job Completed</t>
        </is>
      </c>
      <c r="Q328" s="1440" t="n"/>
      <c r="R328" s="886">
        <f>+N328</f>
        <v/>
      </c>
      <c r="S328" s="1428" t="n"/>
      <c r="T328" s="1439" t="n"/>
      <c r="U328" s="1439" t="n"/>
    </row>
    <row r="329" ht="26.25" customHeight="1">
      <c r="A329" s="165" t="n">
        <v>11</v>
      </c>
      <c r="B329" s="261" t="n"/>
      <c r="C329" s="1458" t="n"/>
      <c r="D329" s="559" t="n">
        <v>7266352</v>
      </c>
      <c r="E329" s="1459" t="inlineStr">
        <is>
          <t>Installation Wooden Support &amp; Sand Cement Bags for PS 80-81 at HN Cluster (CPA Area)</t>
        </is>
      </c>
      <c r="F329" s="1460" t="inlineStr">
        <is>
          <t>CPA</t>
        </is>
      </c>
      <c r="G329" s="186" t="inlineStr">
        <is>
          <t>Estimate</t>
        </is>
      </c>
      <c r="H329" s="190" t="n">
        <v>123324670</v>
      </c>
      <c r="I329" s="187" t="n">
        <v>4200141334</v>
      </c>
      <c r="J329" s="1461" t="n">
        <v>123324670</v>
      </c>
      <c r="K329" s="190" t="n">
        <v>100</v>
      </c>
      <c r="L329" s="1458" t="n">
        <v>123324670</v>
      </c>
      <c r="M329" s="98" t="n">
        <v>0</v>
      </c>
      <c r="N329" s="99">
        <f>L329-J329</f>
        <v/>
      </c>
      <c r="O329" s="539" t="n"/>
      <c r="P329" s="1427" t="inlineStr">
        <is>
          <t>Job Completed</t>
        </is>
      </c>
      <c r="Q329" s="1440" t="n"/>
      <c r="R329" s="886">
        <f>+N329</f>
        <v/>
      </c>
      <c r="S329" s="1428" t="n"/>
      <c r="T329" s="1439" t="n"/>
      <c r="U329" s="1439" t="n"/>
    </row>
    <row r="330" ht="17.25" customFormat="1" customHeight="1" s="463">
      <c r="A330" s="464" t="n">
        <v>1</v>
      </c>
      <c r="B330" s="465" t="n">
        <v>14240866</v>
      </c>
      <c r="C330" s="1488" t="n"/>
      <c r="D330" s="804" t="n">
        <v>4223227</v>
      </c>
      <c r="E330" s="1521" t="inlineStr">
        <is>
          <t>Install Shelter and Bundwall at PK-6.3 #SMS-1st (Site Survey)</t>
        </is>
      </c>
      <c r="F330" s="1552" t="inlineStr">
        <is>
          <t>SNP</t>
        </is>
      </c>
      <c r="G330" s="554" t="inlineStr">
        <is>
          <t>Actual</t>
        </is>
      </c>
      <c r="H330" s="535" t="n">
        <v>14753175</v>
      </c>
      <c r="I330" s="556" t="n"/>
      <c r="J330" s="1553">
        <f>+H330</f>
        <v/>
      </c>
      <c r="K330" s="535" t="n">
        <v>100</v>
      </c>
      <c r="L330" s="1488">
        <f>+H330</f>
        <v/>
      </c>
      <c r="M330" s="458" t="n">
        <v>0</v>
      </c>
      <c r="N330" s="459">
        <f>L330-J330</f>
        <v/>
      </c>
      <c r="O330" s="543" t="n"/>
      <c r="P330" s="1489" t="inlineStr">
        <is>
          <t>Job Completed</t>
        </is>
      </c>
      <c r="Q330" s="1490" t="n"/>
      <c r="R330" s="568">
        <f>+N330</f>
        <v/>
      </c>
      <c r="S330" s="1491" t="n"/>
      <c r="T330" s="1492" t="n"/>
      <c r="U330" s="1492" t="n"/>
    </row>
    <row r="331" ht="17.25" customFormat="1" customHeight="1" s="257">
      <c r="A331" s="738" t="n">
        <v>2</v>
      </c>
      <c r="B331" s="739" t="n">
        <v>14240866</v>
      </c>
      <c r="C331" s="1462" t="n"/>
      <c r="D331" s="1190" t="inlineStr">
        <is>
          <t>4223227 - 2nd</t>
        </is>
      </c>
      <c r="E331" s="1463" t="inlineStr">
        <is>
          <t>Install Shelter and Bundwall at PK-6.3 #SMS-2nd (Repair Bundwall)</t>
        </is>
      </c>
      <c r="F331" s="1464" t="inlineStr">
        <is>
          <t>SNP</t>
        </is>
      </c>
      <c r="G331" s="896" t="inlineStr">
        <is>
          <t>Estimate</t>
        </is>
      </c>
      <c r="H331" s="749" t="n">
        <v>361378935</v>
      </c>
      <c r="I331" s="898" t="n">
        <v>4200144569</v>
      </c>
      <c r="J331" s="1465">
        <f>+H331</f>
        <v/>
      </c>
      <c r="K331" s="749">
        <f>L331/J331*100</f>
        <v/>
      </c>
      <c r="L331" s="1462">
        <f>+BMS!DR160</f>
        <v/>
      </c>
      <c r="M331" s="253">
        <f>N331/J331*100</f>
        <v/>
      </c>
      <c r="N331" s="254">
        <f>L331-J331</f>
        <v/>
      </c>
      <c r="O331" s="541" t="n"/>
      <c r="P331" s="1454" t="inlineStr">
        <is>
          <t>hold</t>
        </is>
      </c>
      <c r="Q331" s="1455" t="n"/>
      <c r="R331" s="888">
        <f>+N331</f>
        <v/>
      </c>
      <c r="S331" s="1456" t="n"/>
      <c r="T331" s="1457" t="n"/>
      <c r="U331" s="1457" t="n"/>
    </row>
    <row r="332" ht="17.25" customFormat="1" customHeight="1" s="528">
      <c r="A332" s="513" t="n">
        <v>3</v>
      </c>
      <c r="B332" s="514" t="n">
        <v>14243151</v>
      </c>
      <c r="C332" s="1515" t="n"/>
      <c r="D332" s="1065" t="n">
        <v>4225051</v>
      </c>
      <c r="E332" s="1516" t="inlineStr">
        <is>
          <t>Excavation 20 inch OWT line from OBV 18 to NOWT for repair leaking</t>
        </is>
      </c>
      <c r="F332" s="1531" t="inlineStr">
        <is>
          <t>SNP</t>
        </is>
      </c>
      <c r="G332" s="690" t="inlineStr">
        <is>
          <t>Actual</t>
        </is>
      </c>
      <c r="H332" s="603" t="n">
        <v>143158500</v>
      </c>
      <c r="I332" s="617" t="inlineStr">
        <is>
          <t>4200143692 / 3700065881</t>
        </is>
      </c>
      <c r="J332" s="1532" t="n">
        <v>229112525</v>
      </c>
      <c r="K332" s="603">
        <f>L332/J332*100</f>
        <v/>
      </c>
      <c r="L332" s="1515">
        <f>+BMS!DR161</f>
        <v/>
      </c>
      <c r="M332" s="523" t="n">
        <v>0</v>
      </c>
      <c r="N332" s="524">
        <f>L332-J332</f>
        <v/>
      </c>
      <c r="O332" s="545" t="n"/>
      <c r="P332" s="1479" t="inlineStr">
        <is>
          <t>Job Completed</t>
        </is>
      </c>
      <c r="Q332" s="1493" t="n"/>
      <c r="R332" s="889">
        <f>+N332</f>
        <v/>
      </c>
      <c r="S332" s="1480" t="n"/>
      <c r="T332" s="1494" t="n"/>
      <c r="U332" s="1494" t="n"/>
    </row>
    <row r="333" ht="17.25" customFormat="1" customHeight="1" s="420">
      <c r="A333" s="173" t="n">
        <v>4</v>
      </c>
      <c r="B333" s="267" t="n"/>
      <c r="C333" s="1524" t="n"/>
      <c r="D333" s="803" t="n">
        <v>4223015</v>
      </c>
      <c r="E333" s="1525" t="inlineStr">
        <is>
          <t>Install Sedimen Fencing at ROW GTS-E to GTS-G_SPU_SMS #1st</t>
        </is>
      </c>
      <c r="F333" s="1554" t="inlineStr">
        <is>
          <t>SPU</t>
        </is>
      </c>
      <c r="G333" s="442" t="inlineStr">
        <is>
          <t>Estimate</t>
        </is>
      </c>
      <c r="H333" s="445" t="n">
        <v>540377420</v>
      </c>
      <c r="I333" s="443" t="n"/>
      <c r="J333" s="1555">
        <f>+H333</f>
        <v/>
      </c>
      <c r="K333" s="376">
        <f>L333/J333*100</f>
        <v/>
      </c>
      <c r="L333" s="1499">
        <f>+BMS!DR162</f>
        <v/>
      </c>
      <c r="M333" s="139">
        <f>N333/J333*100</f>
        <v/>
      </c>
      <c r="N333" s="140">
        <f>+L333-J333</f>
        <v/>
      </c>
      <c r="O333" s="540" t="n"/>
      <c r="P333" s="1445" t="inlineStr">
        <is>
          <t>Waiting info</t>
        </is>
      </c>
      <c r="Q333" s="1528" t="n"/>
      <c r="R333" s="887">
        <f>+N333</f>
        <v/>
      </c>
      <c r="S333" s="1446" t="n"/>
      <c r="T333" s="1529" t="n"/>
      <c r="U333" s="1529" t="n"/>
    </row>
    <row r="334" ht="27.75" customFormat="1" customHeight="1" s="463">
      <c r="A334" s="464" t="n">
        <v>5</v>
      </c>
      <c r="B334" s="465" t="n">
        <v>14243151</v>
      </c>
      <c r="C334" s="1488" t="n"/>
      <c r="D334" s="804" t="inlineStr">
        <is>
          <t>4225051 - 2nd</t>
        </is>
      </c>
      <c r="E334" s="1521" t="inlineStr">
        <is>
          <t>Excavation 20 inch OWT line from OBV 18 to NOWT for repair leaking - SMS #2nd</t>
        </is>
      </c>
      <c r="F334" s="1552" t="inlineStr">
        <is>
          <t>SNP</t>
        </is>
      </c>
      <c r="G334" s="554" t="inlineStr">
        <is>
          <t>Actual</t>
        </is>
      </c>
      <c r="H334" s="535" t="n">
        <v>210219750</v>
      </c>
      <c r="I334" s="556" t="inlineStr">
        <is>
          <t>4200144714 / 3700065589</t>
        </is>
      </c>
      <c r="J334" s="1553">
        <f>+H334</f>
        <v/>
      </c>
      <c r="K334" s="535">
        <f>L334/J334*100</f>
        <v/>
      </c>
      <c r="L334" s="1488">
        <f>+BMS!DR163</f>
        <v/>
      </c>
      <c r="M334" s="458">
        <f>N334/J334*100</f>
        <v/>
      </c>
      <c r="N334" s="459">
        <f>+L334-J334</f>
        <v/>
      </c>
      <c r="O334" s="543" t="n"/>
      <c r="P334" s="1489" t="inlineStr">
        <is>
          <t>Job Completed</t>
        </is>
      </c>
      <c r="Q334" s="1490" t="n"/>
      <c r="R334" s="568">
        <f>+N334</f>
        <v/>
      </c>
      <c r="S334" s="1491" t="n"/>
      <c r="T334" s="1492" t="n"/>
      <c r="U334" s="1492" t="n"/>
    </row>
    <row r="335" ht="27.75" customFormat="1" customHeight="1" s="185">
      <c r="A335" s="181" t="n">
        <v>6</v>
      </c>
      <c r="B335" s="268" t="n">
        <v>14246189</v>
      </c>
      <c r="C335" s="1499" t="n"/>
      <c r="D335" s="1022" t="n">
        <v>4227423</v>
      </c>
      <c r="E335" s="1500" t="inlineStr">
        <is>
          <t xml:space="preserve">Fabricatr concrete base for new HVAC at main building </t>
        </is>
      </c>
      <c r="F335" s="1501" t="inlineStr">
        <is>
          <t>SNP</t>
        </is>
      </c>
      <c r="G335" s="191" t="inlineStr">
        <is>
          <t>Actual</t>
        </is>
      </c>
      <c r="H335" s="376" t="n">
        <v>118459125</v>
      </c>
      <c r="I335" s="193" t="n"/>
      <c r="J335" s="1502">
        <f>+H335</f>
        <v/>
      </c>
      <c r="K335" s="376">
        <f>L335/J335*100</f>
        <v/>
      </c>
      <c r="L335" s="1499">
        <f>+BMS!DR164</f>
        <v/>
      </c>
      <c r="M335" s="139">
        <f>N335/J335*100</f>
        <v/>
      </c>
      <c r="N335" s="140">
        <f>+L335-J335</f>
        <v/>
      </c>
      <c r="O335" s="542" t="n"/>
      <c r="P335" s="1503" t="inlineStr">
        <is>
          <t>Onprogress</t>
        </is>
      </c>
      <c r="Q335" s="1504" t="n"/>
      <c r="R335" s="890">
        <f>+N335</f>
        <v/>
      </c>
      <c r="S335" s="1505" t="n"/>
      <c r="T335" s="1506" t="n"/>
      <c r="U335" s="1506" t="n"/>
    </row>
    <row r="336" ht="27.75" customFormat="1" customHeight="1" s="463">
      <c r="A336" s="464" t="n">
        <v>7</v>
      </c>
      <c r="B336" s="465" t="n">
        <v>14246698</v>
      </c>
      <c r="C336" s="1488" t="n"/>
      <c r="D336" s="804" t="n">
        <v>4227818</v>
      </c>
      <c r="E336" s="1521" t="inlineStr">
        <is>
          <t>Rebuild control box 6" venting line of 20"-DH-B1-2250 near fire sstation</t>
        </is>
      </c>
      <c r="F336" s="1552" t="inlineStr">
        <is>
          <t>SNP</t>
        </is>
      </c>
      <c r="G336" s="554" t="inlineStr">
        <is>
          <t>Estimate</t>
        </is>
      </c>
      <c r="H336" s="535" t="n">
        <v>21720046</v>
      </c>
      <c r="I336" s="556" t="inlineStr">
        <is>
          <t>4200144720 / 3700065592</t>
        </is>
      </c>
      <c r="J336" s="1553">
        <f>+H336</f>
        <v/>
      </c>
      <c r="K336" s="535">
        <f>L336/J336*100</f>
        <v/>
      </c>
      <c r="L336" s="1488">
        <f>+BMS!DR165</f>
        <v/>
      </c>
      <c r="M336" s="458">
        <f>N336/J336*100</f>
        <v/>
      </c>
      <c r="N336" s="459">
        <f>+L336-J336</f>
        <v/>
      </c>
      <c r="O336" s="543" t="n"/>
      <c r="P336" s="1489" t="inlineStr">
        <is>
          <t>Job Completed</t>
        </is>
      </c>
      <c r="Q336" s="1490" t="n"/>
      <c r="R336" s="568">
        <f>+N336</f>
        <v/>
      </c>
      <c r="S336" s="1491" t="n"/>
      <c r="T336" s="1492" t="n"/>
      <c r="U336" s="1492" t="n"/>
    </row>
    <row r="337" ht="27.75" customFormat="1" customHeight="1" s="185">
      <c r="A337" s="181" t="n">
        <v>8</v>
      </c>
      <c r="B337" s="268" t="n">
        <v>14240866</v>
      </c>
      <c r="C337" s="1499" t="n"/>
      <c r="D337" s="1022" t="inlineStr">
        <is>
          <t>4223227 - 3rd</t>
        </is>
      </c>
      <c r="E337" s="1500" t="inlineStr">
        <is>
          <t>Install Shelter and Bundwall at PK-6.3 #SMS-3rd (Install Shelter)</t>
        </is>
      </c>
      <c r="F337" s="1501" t="inlineStr">
        <is>
          <t>SNP</t>
        </is>
      </c>
      <c r="G337" s="191" t="inlineStr">
        <is>
          <t>Estimate</t>
        </is>
      </c>
      <c r="H337" s="376" t="n">
        <v>310437066</v>
      </c>
      <c r="I337" s="193" t="n">
        <v>4200144569</v>
      </c>
      <c r="J337" s="1502">
        <f>+H337</f>
        <v/>
      </c>
      <c r="K337" s="376">
        <f>L337/J337*100</f>
        <v/>
      </c>
      <c r="L337" s="1499">
        <f>+BMS!DR166</f>
        <v/>
      </c>
      <c r="M337" s="139">
        <f>N337/J337*100</f>
        <v/>
      </c>
      <c r="N337" s="140">
        <f>+L337-J337</f>
        <v/>
      </c>
      <c r="O337" s="542" t="n"/>
      <c r="P337" s="1503" t="inlineStr">
        <is>
          <t>Onprogress</t>
        </is>
      </c>
      <c r="Q337" s="1504" t="n"/>
      <c r="R337" s="890">
        <f>+N337</f>
        <v/>
      </c>
      <c r="S337" s="1505" t="inlineStr">
        <is>
          <t>WO 4225315 ada sub WO/Turunan dr Main WO/Super Order:4223227.</t>
        </is>
      </c>
      <c r="T337" s="1506" t="n"/>
      <c r="U337" s="1506" t="n"/>
    </row>
    <row r="338" ht="27.75" customFormat="1" customHeight="1" s="420" thickBot="1">
      <c r="A338" s="173" t="n">
        <v>9</v>
      </c>
      <c r="B338" s="267" t="n">
        <v>14301635</v>
      </c>
      <c r="C338" s="1524" t="n"/>
      <c r="D338" s="803" t="n">
        <v>4301549</v>
      </c>
      <c r="E338" s="1525" t="inlineStr">
        <is>
          <t>Repair Retaining  Wall at Main Gate</t>
        </is>
      </c>
      <c r="F338" s="1554" t="inlineStr">
        <is>
          <t>SNP</t>
        </is>
      </c>
      <c r="G338" s="442" t="inlineStr">
        <is>
          <t>Estimate</t>
        </is>
      </c>
      <c r="H338" s="445" t="n">
        <v>164753176.6</v>
      </c>
      <c r="I338" s="443" t="n"/>
      <c r="J338" s="1555">
        <f>+H338</f>
        <v/>
      </c>
      <c r="K338" s="445">
        <f>L338/J338*100</f>
        <v/>
      </c>
      <c r="L338" s="1524">
        <f>+BMS!DR167</f>
        <v/>
      </c>
      <c r="M338" s="132">
        <f>N338/J338*100</f>
        <v/>
      </c>
      <c r="N338" s="133">
        <f>+L338-J338</f>
        <v/>
      </c>
      <c r="O338" s="540" t="n"/>
      <c r="P338" s="1445" t="inlineStr">
        <is>
          <t>Awaiting Schedule</t>
        </is>
      </c>
      <c r="Q338" s="1528" t="n"/>
      <c r="R338" s="887" t="n"/>
      <c r="S338" s="1446" t="n"/>
      <c r="T338" s="1529" t="n"/>
      <c r="U338" s="1529" t="n"/>
    </row>
    <row r="339" ht="21" customHeight="1" thickBot="1">
      <c r="A339" s="805" t="n"/>
      <c r="B339" s="806" t="n"/>
      <c r="C339" s="1622" t="n"/>
      <c r="D339" s="808" t="inlineStr">
        <is>
          <t>Total</t>
        </is>
      </c>
      <c r="E339" s="1623" t="n"/>
      <c r="F339" s="1624" t="n"/>
      <c r="G339" s="808" t="n"/>
      <c r="H339" s="811" t="n"/>
      <c r="I339" s="812" t="n"/>
      <c r="J339" s="1625" t="n"/>
      <c r="K339" s="814" t="n"/>
      <c r="L339" s="1626" t="n"/>
      <c r="M339" s="210" t="n"/>
      <c r="N339" s="867" t="n"/>
      <c r="O339" s="546" t="n"/>
      <c r="P339" s="211" t="n"/>
      <c r="Q339" s="1627" t="n"/>
      <c r="R339" s="891" t="n"/>
      <c r="S339" s="1628" t="n"/>
      <c r="T339" s="1629" t="n"/>
      <c r="U339" s="1629" t="n"/>
    </row>
    <row r="340" ht="17.25" customHeight="1" thickTop="1">
      <c r="A340" s="214" t="n"/>
      <c r="B340" s="214" t="n"/>
      <c r="C340" s="1630" t="n"/>
      <c r="D340" s="214" t="n"/>
      <c r="E340" s="216" t="n"/>
      <c r="F340" s="217" t="n"/>
      <c r="G340" s="1630" t="n"/>
      <c r="H340" s="218" t="n"/>
      <c r="I340" s="219" t="n"/>
      <c r="J340" s="1631" t="n"/>
      <c r="K340" s="221" t="n"/>
      <c r="L340" s="1632" t="n"/>
      <c r="M340" s="223" t="n"/>
      <c r="N340" s="224" t="n"/>
      <c r="O340" s="547" t="n"/>
      <c r="P340" s="1633" t="n"/>
      <c r="Q340" s="1634" t="n"/>
      <c r="R340" s="892" t="n"/>
      <c r="S340" s="1635" t="n"/>
      <c r="T340" s="1636" t="n"/>
      <c r="U340" s="1636" t="n"/>
    </row>
    <row r="341" ht="16.5" customFormat="1" customHeight="1" s="235">
      <c r="A341" s="228" t="n"/>
      <c r="B341" s="353" t="n"/>
      <c r="C341" s="1637" t="n"/>
      <c r="D341" s="1636" t="n"/>
      <c r="E341" s="1638" t="n"/>
      <c r="F341" s="1636" t="n"/>
      <c r="G341" s="1637" t="n"/>
      <c r="H341" s="231" t="n"/>
      <c r="I341" s="1639" t="n"/>
      <c r="J341" s="1640" t="inlineStr">
        <is>
          <t>Total Progress</t>
        </is>
      </c>
      <c r="K341" s="1641" t="inlineStr">
        <is>
          <t>:</t>
        </is>
      </c>
      <c r="L341" s="1642">
        <f>SUM(L342:L345)</f>
        <v/>
      </c>
      <c r="M341" s="234" t="n"/>
      <c r="N341" s="224" t="n">
        <v>45709792064.16</v>
      </c>
      <c r="O341" s="547" t="n"/>
      <c r="P341" s="1634" t="n"/>
      <c r="Q341" s="1634" t="n"/>
      <c r="R341" s="892" t="n"/>
      <c r="S341" s="1635" t="n"/>
      <c r="T341" s="1636" t="n"/>
      <c r="U341" s="1636" t="n"/>
    </row>
    <row r="342" ht="16.5" customFormat="1" customHeight="1" s="235">
      <c r="A342" s="228" t="n"/>
      <c r="B342" s="353" t="n"/>
      <c r="C342" s="1637" t="n"/>
      <c r="D342" s="228" t="n"/>
      <c r="E342" s="1638" t="n"/>
      <c r="F342" s="1636" t="n"/>
      <c r="G342" s="1637" t="n"/>
      <c r="H342" s="236" t="n"/>
      <c r="I342" s="1639" t="n"/>
      <c r="J342" s="1640" t="inlineStr">
        <is>
          <t>HCA</t>
        </is>
      </c>
      <c r="K342" s="1641" t="inlineStr">
        <is>
          <t>:</t>
        </is>
      </c>
      <c r="L342" s="1643">
        <f>+L4</f>
        <v/>
      </c>
      <c r="M342" s="234" t="n"/>
      <c r="N342" s="894">
        <f>N341-L341</f>
        <v/>
      </c>
      <c r="O342" s="548" t="n"/>
      <c r="P342" s="1634" t="n"/>
      <c r="Q342" s="1634" t="n"/>
      <c r="R342" s="892" t="n"/>
      <c r="S342" s="1635" t="n"/>
      <c r="T342" s="1636" t="n"/>
      <c r="U342" s="1636" t="n"/>
    </row>
    <row r="343" ht="16.5" customFormat="1" customHeight="1" s="235">
      <c r="A343" s="228" t="n"/>
      <c r="B343" s="353" t="n"/>
      <c r="C343" s="1637" t="n"/>
      <c r="D343" s="228" t="n"/>
      <c r="E343" s="1638" t="n"/>
      <c r="F343" s="1636" t="n"/>
      <c r="G343" s="1637" t="n"/>
      <c r="H343" s="236" t="n"/>
      <c r="I343" s="1639" t="n"/>
      <c r="J343" s="1640" t="inlineStr">
        <is>
          <t>CPU</t>
        </is>
      </c>
      <c r="K343" s="1641" t="inlineStr">
        <is>
          <t>:</t>
        </is>
      </c>
      <c r="L343" s="1644">
        <f>+L157</f>
        <v/>
      </c>
      <c r="M343" s="234" t="n"/>
      <c r="N343" s="237" t="n"/>
      <c r="O343" s="548" t="n"/>
      <c r="P343" s="1634" t="n"/>
      <c r="Q343" s="1634" t="n"/>
      <c r="R343" s="892" t="n"/>
      <c r="S343" s="1635" t="n"/>
      <c r="T343" s="1636" t="n"/>
      <c r="U343" s="1636" t="n"/>
    </row>
    <row r="344" ht="16.5" customFormat="1" customHeight="1" s="235">
      <c r="A344" s="228" t="n"/>
      <c r="B344" s="353" t="n"/>
      <c r="C344" s="1637" t="n"/>
      <c r="D344" s="228" t="n"/>
      <c r="E344" s="1638" t="n"/>
      <c r="F344" s="1636" t="n"/>
      <c r="G344" s="1637" t="n"/>
      <c r="H344" s="236" t="n"/>
      <c r="I344" s="1639" t="n"/>
      <c r="J344" s="1640" t="inlineStr">
        <is>
          <t>SPU</t>
        </is>
      </c>
      <c r="K344" s="1641" t="inlineStr">
        <is>
          <t>:</t>
        </is>
      </c>
      <c r="L344" s="1644">
        <f>+L209</f>
        <v/>
      </c>
      <c r="M344" s="234" t="n"/>
      <c r="N344" s="237" t="n"/>
      <c r="O344" s="548" t="n"/>
      <c r="P344" s="1634" t="n"/>
      <c r="Q344" s="1634" t="n"/>
      <c r="R344" s="892" t="n"/>
      <c r="S344" s="1635" t="n"/>
      <c r="T344" s="1636" t="n"/>
      <c r="U344" s="1636" t="n"/>
    </row>
    <row r="345" ht="16.5" customFormat="1" customHeight="1" s="235">
      <c r="A345" s="1639" t="n"/>
      <c r="B345" s="353" t="n"/>
      <c r="C345" s="1639" t="n"/>
      <c r="D345" s="1639" t="n"/>
      <c r="E345" s="1638" t="n"/>
      <c r="F345" s="1636" t="n"/>
      <c r="G345" s="1639" t="n"/>
      <c r="H345" s="1639" t="n"/>
      <c r="I345" s="1639" t="n"/>
      <c r="J345" s="1640" t="inlineStr">
        <is>
          <t>PWK/SPS</t>
        </is>
      </c>
      <c r="K345" s="1641" t="inlineStr">
        <is>
          <t>:</t>
        </is>
      </c>
      <c r="L345" s="1645">
        <f>+L313</f>
        <v/>
      </c>
      <c r="M345" s="234" t="n"/>
      <c r="N345" s="237" t="n"/>
      <c r="O345" s="548" t="n"/>
      <c r="P345" s="1634" t="n"/>
      <c r="Q345" s="1634" t="n"/>
      <c r="R345" s="892" t="n"/>
      <c r="S345" s="1635" t="n"/>
      <c r="T345" s="1636" t="n"/>
      <c r="U345" s="1636" t="n"/>
    </row>
    <row r="346" ht="16.5" customFormat="1" customHeight="1" s="235">
      <c r="A346" s="238" t="n"/>
      <c r="B346" s="353" t="n"/>
      <c r="C346" s="1636" t="n"/>
      <c r="D346" s="1636" t="n"/>
      <c r="E346" s="1638" t="n"/>
      <c r="F346" s="1636" t="n"/>
      <c r="G346" s="1639" t="n"/>
      <c r="H346" s="1639" t="n"/>
      <c r="I346" s="1639" t="n"/>
      <c r="J346" s="1646" t="n"/>
      <c r="K346" s="1639" t="n"/>
      <c r="L346" s="1639" t="n"/>
      <c r="M346" s="234" t="n"/>
      <c r="N346" s="237" t="n"/>
      <c r="O346" s="548" t="n"/>
      <c r="P346" s="1634" t="n"/>
      <c r="Q346" s="1634" t="n"/>
      <c r="R346" s="892" t="n"/>
      <c r="S346" s="1635" t="n"/>
      <c r="T346" s="1636" t="n"/>
      <c r="U346" s="1636" t="n"/>
    </row>
    <row r="347" ht="16.5" customFormat="1" customHeight="1" s="235">
      <c r="A347" s="238" t="n"/>
      <c r="B347" s="353" t="n"/>
      <c r="C347" s="1636" t="n"/>
      <c r="D347" s="1636" t="n"/>
      <c r="E347" s="1638" t="n"/>
      <c r="F347" s="1636" t="n"/>
      <c r="G347" s="1639" t="n"/>
      <c r="H347" s="1639" t="n"/>
      <c r="I347" s="1639" t="n"/>
      <c r="J347" s="1646" t="n"/>
      <c r="K347" s="1639" t="n"/>
      <c r="L347" s="1639" t="n"/>
      <c r="M347" s="234" t="n"/>
      <c r="N347" s="237" t="n"/>
      <c r="O347" s="548" t="n"/>
      <c r="P347" s="1634" t="n"/>
      <c r="Q347" s="1634" t="n"/>
      <c r="R347" s="892" t="n"/>
      <c r="S347" s="1635" t="n"/>
      <c r="T347" s="1636" t="n"/>
      <c r="U347" s="1636" t="n"/>
    </row>
    <row r="348" ht="17.25" customHeight="1">
      <c r="A348" s="238" t="n"/>
      <c r="B348" s="238" t="n"/>
      <c r="C348" s="1636" t="n"/>
      <c r="D348" s="1636" t="n"/>
      <c r="E348" s="1638" t="n"/>
      <c r="F348" s="1636" t="n"/>
      <c r="G348" s="1647" t="n"/>
      <c r="H348" s="1647" t="n"/>
      <c r="I348" s="1647" t="n"/>
      <c r="J348" s="1646" t="n"/>
      <c r="K348" s="1647" t="n"/>
      <c r="L348" s="1647" t="n"/>
      <c r="M348" s="234" t="n"/>
      <c r="N348" s="237" t="n"/>
      <c r="O348" s="548" t="n"/>
      <c r="P348" s="1634" t="n"/>
      <c r="Q348" s="1634" t="n"/>
      <c r="R348" s="892" t="n"/>
      <c r="S348" s="1635" t="n"/>
      <c r="T348" s="1636" t="n"/>
      <c r="U348" s="1636" t="n"/>
    </row>
    <row r="349" ht="17.25" customHeight="1">
      <c r="A349" s="238" t="n"/>
      <c r="B349" s="238" t="n"/>
      <c r="C349" s="1636" t="n"/>
      <c r="D349" s="1636" t="n"/>
      <c r="E349" s="1638" t="n"/>
      <c r="F349" s="1636" t="n"/>
      <c r="G349" s="1647" t="n"/>
      <c r="H349" s="1647" t="n"/>
      <c r="I349" s="1647" t="n"/>
      <c r="J349" s="1646" t="n"/>
      <c r="K349" s="1647" t="n"/>
      <c r="L349" s="1647" t="n"/>
      <c r="M349" s="234" t="n"/>
      <c r="N349" s="237" t="n"/>
      <c r="O349" s="548" t="n"/>
      <c r="P349" s="1634" t="n"/>
      <c r="Q349" s="1634" t="n"/>
      <c r="R349" s="892" t="n"/>
      <c r="S349" s="1635" t="n"/>
      <c r="T349" s="1636" t="n"/>
      <c r="U349" s="1636" t="n"/>
    </row>
    <row r="350" ht="17.25" customHeight="1">
      <c r="A350" s="238" t="n"/>
      <c r="B350" s="238" t="n"/>
      <c r="C350" s="1636" t="n"/>
      <c r="D350" s="1636" t="n"/>
      <c r="E350" s="1638" t="n"/>
      <c r="F350" s="1636" t="n"/>
      <c r="G350" s="1647" t="n"/>
      <c r="H350" s="1647" t="n"/>
      <c r="I350" s="1647" t="n"/>
      <c r="J350" s="1646" t="n"/>
      <c r="K350" s="1647" t="n"/>
      <c r="L350" s="1647" t="n"/>
      <c r="M350" s="234" t="n"/>
      <c r="N350" s="237" t="n"/>
      <c r="O350" s="548" t="n"/>
      <c r="P350" s="1634" t="n"/>
      <c r="Q350" s="1634" t="n"/>
      <c r="R350" s="892" t="n"/>
      <c r="S350" s="1635" t="n"/>
      <c r="T350" s="1636" t="n"/>
      <c r="U350" s="1636" t="n"/>
    </row>
    <row r="351" ht="17.25" customHeight="1">
      <c r="A351" s="238" t="n"/>
      <c r="B351" s="238" t="n"/>
      <c r="C351" s="1636" t="n"/>
      <c r="D351" s="1636" t="n"/>
      <c r="E351" s="1638" t="n"/>
      <c r="F351" s="1636" t="n"/>
      <c r="G351" s="1647" t="n"/>
      <c r="H351" s="1647" t="n"/>
      <c r="I351" s="1647" t="n"/>
      <c r="J351" s="1646" t="n"/>
      <c r="K351" s="1647" t="n"/>
      <c r="L351" s="1647" t="n"/>
      <c r="M351" s="234" t="n"/>
      <c r="N351" s="237" t="n"/>
      <c r="O351" s="548" t="n"/>
      <c r="P351" s="1634" t="n"/>
      <c r="Q351" s="1634" t="n"/>
      <c r="R351" s="892" t="n"/>
      <c r="S351" s="1635" t="n"/>
      <c r="T351" s="1636" t="n"/>
      <c r="U351" s="1636" t="n"/>
    </row>
    <row r="352" ht="17.25" customHeight="1">
      <c r="A352" s="238" t="n"/>
      <c r="B352" s="238" t="n"/>
      <c r="C352" s="1636" t="n"/>
      <c r="D352" s="1636" t="n"/>
      <c r="E352" s="1638" t="n"/>
      <c r="F352" s="1636" t="n"/>
      <c r="G352" s="1647" t="n"/>
      <c r="H352" s="1647" t="n"/>
      <c r="I352" s="1647" t="n"/>
      <c r="J352" s="1646" t="n"/>
      <c r="K352" s="1647" t="n"/>
      <c r="L352" s="1647" t="n"/>
      <c r="M352" s="234" t="n"/>
      <c r="N352" s="237" t="n"/>
      <c r="O352" s="548" t="n"/>
      <c r="P352" s="1634" t="n"/>
      <c r="Q352" s="1634" t="n"/>
      <c r="R352" s="892" t="n"/>
      <c r="S352" s="1635" t="n"/>
      <c r="T352" s="1636" t="n"/>
      <c r="U352" s="1636" t="n"/>
    </row>
    <row r="353" ht="17.25" customHeight="1">
      <c r="A353" s="238" t="n"/>
      <c r="B353" s="238" t="n"/>
      <c r="C353" s="1636" t="n"/>
      <c r="D353" s="1636" t="n"/>
      <c r="E353" s="1638" t="n"/>
      <c r="F353" s="1636" t="n"/>
      <c r="G353" s="1647" t="n"/>
      <c r="H353" s="1647" t="n"/>
      <c r="I353" s="1647" t="n"/>
      <c r="J353" s="1646" t="n"/>
      <c r="K353" s="1647" t="n"/>
      <c r="L353" s="1647" t="n"/>
      <c r="M353" s="234" t="n"/>
      <c r="N353" s="237" t="n"/>
      <c r="O353" s="548" t="n"/>
      <c r="P353" s="1634" t="n"/>
      <c r="Q353" s="1634" t="n"/>
      <c r="R353" s="892" t="n"/>
      <c r="S353" s="1635" t="n"/>
      <c r="T353" s="1636" t="n"/>
      <c r="U353" s="1636" t="n"/>
    </row>
    <row r="354" ht="17.25" customHeight="1">
      <c r="A354" s="238" t="n"/>
      <c r="B354" s="238" t="n"/>
      <c r="C354" s="1636" t="n"/>
      <c r="D354" s="1636" t="n"/>
      <c r="E354" s="1638" t="n"/>
      <c r="F354" s="1636" t="n"/>
      <c r="G354" s="1647" t="n"/>
      <c r="H354" s="1647" t="n"/>
      <c r="I354" s="1647" t="n"/>
      <c r="J354" s="1646" t="n"/>
      <c r="K354" s="1647" t="n"/>
      <c r="L354" s="1647" t="n"/>
      <c r="M354" s="234" t="n"/>
      <c r="N354" s="237" t="n"/>
      <c r="O354" s="548" t="n"/>
      <c r="P354" s="1634" t="n"/>
      <c r="Q354" s="1634" t="n"/>
      <c r="R354" s="892" t="n"/>
      <c r="S354" s="1635" t="n"/>
      <c r="T354" s="1636" t="n"/>
      <c r="U354" s="1636" t="n"/>
    </row>
    <row r="355" ht="17.25" customHeight="1">
      <c r="A355" s="238" t="n"/>
      <c r="B355" s="238" t="n"/>
      <c r="C355" s="1636" t="n"/>
      <c r="D355" s="1636" t="n"/>
      <c r="E355" s="1638" t="n"/>
      <c r="F355" s="1636" t="n"/>
      <c r="G355" s="1647" t="n"/>
      <c r="H355" s="1647" t="n"/>
      <c r="I355" s="1647" t="n"/>
      <c r="J355" s="1646" t="n"/>
      <c r="K355" s="1647" t="n"/>
      <c r="L355" s="1647" t="n"/>
      <c r="M355" s="234" t="n"/>
      <c r="N355" s="237" t="n"/>
      <c r="O355" s="548" t="n"/>
      <c r="P355" s="1634" t="n"/>
      <c r="Q355" s="1634" t="n"/>
      <c r="R355" s="892" t="n"/>
      <c r="S355" s="1635" t="n"/>
      <c r="T355" s="1636" t="n"/>
      <c r="U355" s="1636" t="n"/>
    </row>
    <row r="356" ht="17.25" customHeight="1">
      <c r="A356" s="238" t="n"/>
      <c r="B356" s="238" t="n"/>
      <c r="C356" s="1636" t="n"/>
      <c r="D356" s="1636" t="n"/>
      <c r="E356" s="1638" t="n"/>
      <c r="F356" s="1636" t="n"/>
      <c r="G356" s="1647" t="n"/>
      <c r="H356" s="1647" t="n"/>
      <c r="I356" s="1647" t="n"/>
      <c r="J356" s="1646" t="n"/>
      <c r="K356" s="1647" t="n"/>
      <c r="L356" s="1647" t="n"/>
      <c r="M356" s="234" t="n"/>
      <c r="N356" s="237" t="n"/>
      <c r="O356" s="548" t="n"/>
      <c r="P356" s="1634" t="n"/>
      <c r="Q356" s="1634" t="n"/>
      <c r="R356" s="892" t="n"/>
      <c r="S356" s="1635" t="n"/>
      <c r="T356" s="1636" t="n"/>
      <c r="U356" s="1636" t="n"/>
    </row>
    <row r="357" ht="17.25" customHeight="1">
      <c r="A357" s="238" t="n"/>
      <c r="B357" s="238" t="n"/>
      <c r="C357" s="1636" t="n"/>
      <c r="D357" s="1636" t="n"/>
      <c r="E357" s="1638" t="n"/>
      <c r="F357" s="1636" t="n"/>
      <c r="G357" s="1647" t="n"/>
      <c r="H357" s="1647" t="n"/>
      <c r="I357" s="1647" t="n"/>
      <c r="J357" s="1646" t="n"/>
      <c r="K357" s="1647" t="n"/>
      <c r="L357" s="1647" t="n"/>
      <c r="M357" s="234" t="n"/>
      <c r="N357" s="237" t="n"/>
      <c r="O357" s="548" t="n"/>
      <c r="P357" s="1634" t="n"/>
      <c r="Q357" s="1634" t="n"/>
      <c r="R357" s="892" t="n"/>
      <c r="S357" s="1635" t="n"/>
      <c r="T357" s="1636" t="n"/>
      <c r="U357" s="1636" t="n"/>
    </row>
    <row r="358" ht="17.25" customHeight="1">
      <c r="A358" s="238" t="n"/>
      <c r="B358" s="238" t="n"/>
      <c r="C358" s="1636" t="n"/>
      <c r="D358" s="1636" t="n"/>
      <c r="E358" s="1638" t="n"/>
      <c r="F358" s="1636" t="n"/>
      <c r="G358" s="1647" t="n"/>
      <c r="H358" s="1647" t="n"/>
      <c r="I358" s="1647" t="n"/>
      <c r="J358" s="1646" t="n"/>
      <c r="K358" s="1647" t="n"/>
      <c r="L358" s="1647" t="n"/>
      <c r="M358" s="234" t="n"/>
      <c r="N358" s="237" t="n"/>
      <c r="O358" s="548" t="n"/>
      <c r="P358" s="1634" t="n"/>
      <c r="Q358" s="1634" t="n"/>
      <c r="R358" s="892" t="n"/>
      <c r="S358" s="1635" t="n"/>
      <c r="T358" s="1636" t="n"/>
      <c r="U358" s="1636" t="n"/>
    </row>
    <row r="359" ht="17.25" customHeight="1">
      <c r="A359" s="238" t="n"/>
      <c r="B359" s="238" t="n"/>
      <c r="C359" s="1636" t="n"/>
      <c r="D359" s="1636" t="n"/>
      <c r="E359" s="1638" t="n"/>
      <c r="F359" s="1636" t="n"/>
      <c r="G359" s="1647" t="n"/>
      <c r="H359" s="1647" t="n"/>
      <c r="I359" s="1647" t="n"/>
      <c r="J359" s="1646" t="n"/>
      <c r="K359" s="1647" t="n"/>
      <c r="L359" s="1647" t="n"/>
      <c r="M359" s="234" t="n"/>
      <c r="N359" s="237" t="n"/>
      <c r="O359" s="548" t="n"/>
      <c r="P359" s="1634" t="n"/>
      <c r="Q359" s="1634" t="n"/>
      <c r="R359" s="892" t="n"/>
      <c r="S359" s="1635" t="n"/>
      <c r="T359" s="1636" t="n"/>
      <c r="U359" s="1636" t="n"/>
    </row>
    <row r="360" ht="17.25" customHeight="1">
      <c r="A360" s="238" t="n"/>
      <c r="B360" s="238" t="n"/>
      <c r="C360" s="1636" t="n"/>
      <c r="D360" s="1636" t="n"/>
      <c r="E360" s="1638" t="n"/>
      <c r="F360" s="1636" t="n"/>
      <c r="G360" s="1647" t="n"/>
      <c r="H360" s="1647" t="n"/>
      <c r="I360" s="1647" t="n"/>
      <c r="J360" s="1646" t="n"/>
      <c r="K360" s="1647" t="n"/>
      <c r="L360" s="1647" t="n"/>
      <c r="M360" s="234" t="n"/>
      <c r="N360" s="237" t="n"/>
      <c r="O360" s="548" t="n"/>
      <c r="P360" s="1634" t="n"/>
      <c r="Q360" s="1634" t="n"/>
      <c r="R360" s="892" t="n"/>
      <c r="S360" s="1635" t="n"/>
      <c r="T360" s="1636" t="n"/>
      <c r="U360" s="1636" t="n"/>
    </row>
    <row r="361" ht="17.25" customHeight="1">
      <c r="A361" s="238" t="n"/>
      <c r="B361" s="238" t="n"/>
      <c r="C361" s="1636" t="n"/>
      <c r="D361" s="1636" t="n"/>
      <c r="E361" s="1638" t="n"/>
      <c r="F361" s="1636" t="n"/>
      <c r="G361" s="1647" t="n"/>
      <c r="H361" s="1647" t="n"/>
      <c r="I361" s="1647" t="n"/>
      <c r="J361" s="1646" t="n"/>
      <c r="K361" s="1647" t="n"/>
      <c r="L361" s="1647" t="n"/>
      <c r="M361" s="234" t="n"/>
      <c r="N361" s="237" t="n"/>
      <c r="O361" s="548" t="n"/>
      <c r="P361" s="1634" t="n"/>
      <c r="Q361" s="1634" t="n"/>
      <c r="R361" s="892" t="n"/>
      <c r="S361" s="1635" t="n"/>
      <c r="T361" s="1636" t="n"/>
      <c r="U361" s="1636" t="n"/>
    </row>
    <row r="362" ht="17.25" customHeight="1">
      <c r="A362" s="238" t="n"/>
      <c r="B362" s="238" t="n"/>
      <c r="C362" s="1636" t="n"/>
      <c r="D362" s="1636" t="n"/>
      <c r="E362" s="1638" t="n"/>
      <c r="F362" s="1636" t="n"/>
      <c r="G362" s="1647" t="n"/>
      <c r="H362" s="1647" t="n"/>
      <c r="I362" s="1647" t="n"/>
      <c r="J362" s="1646" t="n"/>
      <c r="K362" s="1647" t="n"/>
      <c r="L362" s="1647" t="n"/>
      <c r="M362" s="234" t="n"/>
      <c r="N362" s="237" t="n"/>
      <c r="O362" s="548" t="n"/>
      <c r="P362" s="1634" t="n"/>
      <c r="Q362" s="1634" t="n"/>
      <c r="R362" s="892" t="n"/>
      <c r="S362" s="1635" t="n"/>
      <c r="T362" s="1636" t="n"/>
      <c r="U362" s="1636" t="n"/>
    </row>
    <row r="363" ht="17.25" customHeight="1">
      <c r="A363" s="238" t="n"/>
      <c r="B363" s="238" t="n"/>
      <c r="C363" s="1636" t="n"/>
      <c r="D363" s="1636" t="n"/>
      <c r="E363" s="1638" t="n"/>
      <c r="F363" s="1636" t="n"/>
      <c r="G363" s="1647" t="n"/>
      <c r="H363" s="1647" t="n"/>
      <c r="I363" s="1647" t="n"/>
      <c r="J363" s="1646" t="n"/>
      <c r="K363" s="1647" t="n"/>
      <c r="L363" s="1647" t="n"/>
      <c r="M363" s="234" t="n"/>
      <c r="N363" s="237" t="n"/>
      <c r="O363" s="548" t="n"/>
      <c r="P363" s="1634" t="n"/>
      <c r="Q363" s="1634" t="n"/>
      <c r="R363" s="892" t="n"/>
      <c r="S363" s="1635" t="n"/>
      <c r="T363" s="1636" t="n"/>
      <c r="U363" s="1636" t="n"/>
    </row>
    <row r="364" ht="17.25" customHeight="1">
      <c r="A364" s="238" t="n"/>
      <c r="B364" s="238" t="n"/>
      <c r="C364" s="1636" t="n"/>
      <c r="D364" s="1636" t="n"/>
      <c r="E364" s="1638" t="n"/>
      <c r="F364" s="1636" t="n"/>
      <c r="G364" s="1647" t="n"/>
      <c r="H364" s="1647" t="n"/>
      <c r="I364" s="1647" t="n"/>
      <c r="J364" s="1646" t="n"/>
      <c r="K364" s="1647" t="n"/>
      <c r="L364" s="1647" t="n"/>
      <c r="M364" s="234" t="n"/>
      <c r="N364" s="237" t="n"/>
      <c r="O364" s="548" t="n"/>
      <c r="P364" s="1634" t="n"/>
      <c r="Q364" s="1634" t="n"/>
      <c r="R364" s="892" t="n"/>
      <c r="S364" s="1635" t="n"/>
      <c r="T364" s="1636" t="n"/>
      <c r="U364" s="1636" t="n"/>
    </row>
    <row r="365" ht="17.25" customHeight="1">
      <c r="A365" s="238" t="n"/>
      <c r="B365" s="238" t="n"/>
      <c r="C365" s="1636" t="n"/>
      <c r="D365" s="1636" t="n"/>
      <c r="E365" s="1638" t="n"/>
      <c r="F365" s="1636" t="n"/>
      <c r="G365" s="1647" t="n"/>
      <c r="H365" s="1647" t="n"/>
      <c r="I365" s="1647" t="n"/>
      <c r="J365" s="1646" t="n"/>
      <c r="K365" s="1647" t="n"/>
      <c r="L365" s="1647" t="n"/>
      <c r="M365" s="234" t="n"/>
      <c r="N365" s="237" t="n"/>
      <c r="O365" s="548" t="n"/>
      <c r="P365" s="1634" t="n"/>
      <c r="Q365" s="1634" t="n"/>
      <c r="R365" s="892" t="n"/>
      <c r="S365" s="1635" t="n"/>
      <c r="T365" s="1636" t="n"/>
      <c r="U365" s="1636" t="n"/>
    </row>
    <row r="366" ht="17.25" customHeight="1">
      <c r="A366" s="238" t="n"/>
      <c r="B366" s="238" t="n"/>
      <c r="C366" s="1636" t="n"/>
      <c r="D366" s="1636" t="n"/>
      <c r="E366" s="1638" t="n"/>
      <c r="F366" s="1636" t="n"/>
      <c r="G366" s="1647" t="n"/>
      <c r="H366" s="1647" t="n"/>
      <c r="I366" s="1647" t="n"/>
      <c r="J366" s="1646" t="n"/>
      <c r="K366" s="1647" t="n"/>
      <c r="L366" s="1647" t="n"/>
      <c r="M366" s="234" t="n"/>
      <c r="N366" s="237" t="n"/>
      <c r="O366" s="548" t="n"/>
      <c r="P366" s="1634" t="n"/>
      <c r="Q366" s="1634" t="n"/>
      <c r="R366" s="892" t="n"/>
      <c r="S366" s="1635" t="n"/>
      <c r="T366" s="1636" t="n"/>
      <c r="U366" s="1636" t="n"/>
    </row>
    <row r="367" ht="17.25" customHeight="1">
      <c r="A367" s="238" t="n"/>
      <c r="B367" s="238" t="n"/>
      <c r="C367" s="1636" t="n"/>
      <c r="D367" s="1636" t="n"/>
      <c r="E367" s="1638" t="n"/>
      <c r="F367" s="1636" t="n"/>
      <c r="G367" s="1647" t="n"/>
      <c r="H367" s="1647" t="n"/>
      <c r="I367" s="1647" t="n"/>
      <c r="J367" s="1646" t="n"/>
      <c r="K367" s="1647" t="n"/>
      <c r="L367" s="1647" t="n"/>
      <c r="M367" s="234" t="n"/>
      <c r="N367" s="237" t="n"/>
      <c r="O367" s="548" t="n"/>
      <c r="P367" s="1634" t="n"/>
      <c r="Q367" s="1634" t="n"/>
      <c r="R367" s="892" t="n"/>
      <c r="S367" s="1635" t="n"/>
      <c r="T367" s="1636" t="n"/>
      <c r="U367" s="1636" t="n"/>
    </row>
    <row r="368" ht="17.25" customHeight="1">
      <c r="A368" s="238" t="n"/>
      <c r="B368" s="238" t="n"/>
      <c r="C368" s="1636" t="n"/>
      <c r="D368" s="1636" t="n"/>
      <c r="E368" s="1638" t="n"/>
      <c r="F368" s="1636" t="n"/>
      <c r="G368" s="1647" t="n"/>
      <c r="H368" s="1647" t="n"/>
      <c r="I368" s="1647" t="n"/>
      <c r="J368" s="1646" t="n"/>
      <c r="K368" s="1647" t="n"/>
      <c r="L368" s="1647" t="n"/>
      <c r="M368" s="234" t="n"/>
      <c r="N368" s="237" t="n"/>
      <c r="O368" s="548" t="n"/>
      <c r="P368" s="1634" t="n"/>
      <c r="Q368" s="1634" t="n"/>
      <c r="R368" s="892" t="n"/>
      <c r="S368" s="1635" t="n"/>
      <c r="T368" s="1636" t="n"/>
      <c r="U368" s="1636" t="n"/>
    </row>
    <row r="369" ht="17.25" customHeight="1">
      <c r="A369" s="238" t="n"/>
      <c r="B369" s="238" t="n"/>
      <c r="C369" s="1636" t="n"/>
      <c r="D369" s="1636" t="n"/>
      <c r="E369" s="1638" t="n"/>
      <c r="F369" s="1636" t="n"/>
      <c r="G369" s="1647" t="n"/>
      <c r="H369" s="1647" t="n"/>
      <c r="I369" s="1647" t="n"/>
      <c r="J369" s="1646" t="n"/>
      <c r="K369" s="1647" t="n"/>
      <c r="L369" s="1647" t="n"/>
      <c r="M369" s="234" t="n"/>
      <c r="N369" s="237" t="n"/>
      <c r="O369" s="548" t="n"/>
      <c r="P369" s="1634" t="n"/>
      <c r="Q369" s="1634" t="n"/>
      <c r="R369" s="892" t="n"/>
      <c r="S369" s="1635" t="n"/>
      <c r="T369" s="1636" t="n"/>
      <c r="U369" s="1636" t="n"/>
    </row>
    <row r="370" ht="17.25" customHeight="1">
      <c r="A370" s="238" t="n"/>
      <c r="B370" s="238" t="n"/>
      <c r="C370" s="1636" t="n"/>
      <c r="D370" s="1636" t="n"/>
      <c r="E370" s="1638" t="n"/>
      <c r="F370" s="1636" t="n"/>
      <c r="G370" s="1647" t="n"/>
      <c r="H370" s="1647" t="n"/>
      <c r="I370" s="1647" t="n"/>
      <c r="J370" s="1646" t="n"/>
      <c r="K370" s="1647" t="n"/>
      <c r="L370" s="1647" t="n"/>
      <c r="M370" s="234" t="n"/>
      <c r="N370" s="237" t="n"/>
      <c r="O370" s="548" t="n"/>
      <c r="P370" s="1634" t="n"/>
      <c r="Q370" s="1634" t="n"/>
      <c r="R370" s="892" t="n"/>
      <c r="S370" s="1635" t="n"/>
      <c r="T370" s="1636" t="n"/>
      <c r="U370" s="1636" t="n"/>
    </row>
    <row r="371" ht="17.25" customHeight="1">
      <c r="A371" s="238" t="n"/>
      <c r="B371" s="238" t="n"/>
      <c r="C371" s="1636" t="n"/>
      <c r="D371" s="1636" t="n"/>
      <c r="E371" s="1638" t="n"/>
      <c r="F371" s="1636" t="n"/>
      <c r="G371" s="1647" t="n"/>
      <c r="H371" s="1647" t="n"/>
      <c r="I371" s="1647" t="n"/>
      <c r="J371" s="1646" t="n"/>
      <c r="K371" s="1647" t="n"/>
      <c r="L371" s="1647" t="n"/>
      <c r="M371" s="234" t="n"/>
      <c r="N371" s="237" t="n"/>
      <c r="O371" s="548" t="n"/>
      <c r="P371" s="1634" t="n"/>
      <c r="Q371" s="1634" t="n"/>
      <c r="R371" s="892" t="n"/>
      <c r="S371" s="1635" t="n"/>
      <c r="T371" s="1636" t="n"/>
      <c r="U371" s="1636" t="n"/>
    </row>
    <row r="372" ht="17.25" customHeight="1">
      <c r="A372" s="238" t="n"/>
      <c r="B372" s="238" t="n"/>
      <c r="C372" s="1636" t="n"/>
      <c r="D372" s="1636" t="n"/>
      <c r="E372" s="1638" t="n"/>
      <c r="F372" s="1636" t="n"/>
      <c r="G372" s="1647" t="n"/>
      <c r="H372" s="1647" t="n"/>
      <c r="I372" s="1647" t="n"/>
      <c r="J372" s="1646" t="n"/>
      <c r="K372" s="1647" t="n"/>
      <c r="L372" s="1647" t="n"/>
      <c r="M372" s="234" t="n"/>
      <c r="N372" s="237" t="n"/>
      <c r="O372" s="548" t="n"/>
      <c r="P372" s="1634" t="n"/>
      <c r="Q372" s="1634" t="n"/>
      <c r="R372" s="892" t="n"/>
      <c r="S372" s="1635" t="n"/>
      <c r="T372" s="1636" t="n"/>
      <c r="U372" s="1636" t="n"/>
    </row>
    <row r="373" ht="17.25" customHeight="1">
      <c r="A373" s="238" t="n"/>
      <c r="B373" s="238" t="n"/>
      <c r="C373" s="1636" t="n"/>
      <c r="D373" s="1636" t="n"/>
      <c r="E373" s="1638" t="n"/>
      <c r="F373" s="1636" t="n"/>
      <c r="G373" s="1647" t="n"/>
      <c r="H373" s="1647" t="n"/>
      <c r="I373" s="1647" t="n"/>
      <c r="J373" s="1646" t="n"/>
      <c r="K373" s="1647" t="n"/>
      <c r="L373" s="1647" t="n"/>
      <c r="M373" s="234" t="n"/>
      <c r="N373" s="237" t="n"/>
      <c r="O373" s="548" t="n"/>
      <c r="P373" s="1634" t="n"/>
      <c r="Q373" s="1634" t="n"/>
      <c r="R373" s="892" t="n"/>
      <c r="S373" s="1635" t="n"/>
      <c r="T373" s="1636" t="n"/>
      <c r="U373" s="1636" t="n"/>
    </row>
    <row r="374" ht="17.25" customHeight="1">
      <c r="A374" s="238" t="n"/>
      <c r="B374" s="238" t="n"/>
      <c r="C374" s="1636" t="n"/>
      <c r="D374" s="1636" t="n"/>
      <c r="E374" s="1638" t="n"/>
      <c r="F374" s="1636" t="n"/>
      <c r="G374" s="1647" t="n"/>
      <c r="H374" s="1647" t="n"/>
      <c r="I374" s="1647" t="n"/>
      <c r="J374" s="1646" t="n"/>
      <c r="K374" s="1647" t="n"/>
      <c r="L374" s="1647" t="n"/>
      <c r="M374" s="234" t="n"/>
      <c r="N374" s="237" t="n"/>
      <c r="O374" s="548" t="n"/>
      <c r="P374" s="1634" t="n"/>
      <c r="Q374" s="1634" t="n"/>
      <c r="R374" s="892" t="n"/>
      <c r="S374" s="1635" t="n"/>
      <c r="T374" s="1636" t="n"/>
      <c r="U374" s="1636" t="n"/>
    </row>
    <row r="375" ht="17.25" customHeight="1">
      <c r="A375" s="238" t="n"/>
      <c r="B375" s="238" t="n"/>
      <c r="C375" s="1636" t="n"/>
      <c r="D375" s="1636" t="n"/>
      <c r="E375" s="1638" t="n"/>
      <c r="F375" s="1636" t="n"/>
      <c r="G375" s="1647" t="n"/>
      <c r="H375" s="1647" t="n"/>
      <c r="I375" s="1647" t="n"/>
      <c r="J375" s="1646" t="n"/>
      <c r="K375" s="1647" t="n"/>
      <c r="L375" s="1647" t="n"/>
      <c r="M375" s="234" t="n"/>
      <c r="N375" s="237" t="n"/>
      <c r="O375" s="548" t="n"/>
      <c r="P375" s="1634" t="n"/>
      <c r="Q375" s="1634" t="n"/>
      <c r="R375" s="892" t="n"/>
      <c r="S375" s="1635" t="n"/>
      <c r="T375" s="1636" t="n"/>
      <c r="U375" s="1636" t="n"/>
    </row>
    <row r="376" ht="17.25" customHeight="1">
      <c r="A376" s="238" t="n"/>
      <c r="B376" s="238" t="n"/>
      <c r="C376" s="1636" t="n"/>
      <c r="D376" s="1636" t="n"/>
      <c r="E376" s="1638" t="n"/>
      <c r="F376" s="1636" t="n"/>
      <c r="G376" s="1647" t="n"/>
      <c r="H376" s="1647" t="n"/>
      <c r="I376" s="1647" t="n"/>
      <c r="J376" s="1646" t="n"/>
      <c r="K376" s="1647" t="n"/>
      <c r="L376" s="1647" t="n"/>
      <c r="M376" s="234" t="n"/>
      <c r="N376" s="237" t="n"/>
      <c r="O376" s="548" t="n"/>
      <c r="P376" s="1634" t="n"/>
      <c r="Q376" s="1634" t="n"/>
      <c r="R376" s="892" t="n"/>
      <c r="S376" s="1635" t="n"/>
      <c r="T376" s="1636" t="n"/>
      <c r="U376" s="1636" t="n"/>
    </row>
    <row r="377" ht="17.25" customHeight="1">
      <c r="A377" s="238" t="n"/>
      <c r="B377" s="238" t="n"/>
      <c r="C377" s="1636" t="n"/>
      <c r="D377" s="1636" t="n"/>
      <c r="E377" s="1638" t="n"/>
      <c r="F377" s="1636" t="n"/>
      <c r="G377" s="1647" t="n"/>
      <c r="H377" s="1647" t="n"/>
      <c r="I377" s="1647" t="n"/>
      <c r="J377" s="1646" t="n"/>
      <c r="K377" s="1647" t="n"/>
      <c r="L377" s="1647" t="n"/>
      <c r="M377" s="234" t="n"/>
      <c r="N377" s="237" t="n"/>
      <c r="O377" s="548" t="n"/>
      <c r="P377" s="1634" t="n"/>
      <c r="Q377" s="1634" t="n"/>
      <c r="R377" s="892" t="n"/>
      <c r="S377" s="1635" t="n"/>
      <c r="T377" s="1636" t="n"/>
      <c r="U377" s="1636" t="n"/>
    </row>
    <row r="378" ht="17.25" customHeight="1">
      <c r="A378" s="238" t="n"/>
      <c r="B378" s="238" t="n"/>
      <c r="C378" s="1636" t="n"/>
      <c r="D378" s="1636" t="n"/>
      <c r="E378" s="1638" t="n"/>
      <c r="F378" s="1636" t="n"/>
      <c r="G378" s="1647" t="n"/>
      <c r="H378" s="1647" t="n"/>
      <c r="I378" s="1647" t="n"/>
      <c r="J378" s="1646" t="n"/>
      <c r="K378" s="1647" t="n"/>
      <c r="L378" s="1647" t="n"/>
      <c r="M378" s="234" t="n"/>
      <c r="N378" s="237" t="n"/>
      <c r="O378" s="548" t="n"/>
      <c r="P378" s="1634" t="n"/>
      <c r="Q378" s="1634" t="n"/>
      <c r="R378" s="892" t="n"/>
      <c r="S378" s="1635" t="n"/>
      <c r="T378" s="1636" t="n"/>
      <c r="U378" s="1636" t="n"/>
    </row>
    <row r="379" ht="17.25" customHeight="1">
      <c r="A379" s="238" t="n"/>
      <c r="B379" s="238" t="n"/>
      <c r="C379" s="1636" t="n"/>
      <c r="D379" s="1636" t="n"/>
      <c r="E379" s="1638" t="n"/>
      <c r="F379" s="1636" t="n"/>
      <c r="G379" s="1647" t="n"/>
      <c r="H379" s="1647" t="n"/>
      <c r="I379" s="1647" t="n"/>
      <c r="J379" s="1646" t="n"/>
      <c r="K379" s="1647" t="n"/>
      <c r="L379" s="1647" t="n"/>
      <c r="M379" s="234" t="n"/>
      <c r="N379" s="237" t="n"/>
      <c r="O379" s="548" t="n"/>
      <c r="P379" s="1634" t="n"/>
      <c r="Q379" s="1634" t="n"/>
      <c r="R379" s="892" t="n"/>
      <c r="S379" s="1635" t="n"/>
      <c r="T379" s="1636" t="n"/>
      <c r="U379" s="1636" t="n"/>
    </row>
    <row r="380" ht="17.25" customHeight="1">
      <c r="A380" s="238" t="n"/>
      <c r="B380" s="238" t="n"/>
      <c r="C380" s="1636" t="n"/>
      <c r="D380" s="1636" t="n"/>
      <c r="E380" s="1638" t="n"/>
      <c r="F380" s="1636" t="n"/>
      <c r="G380" s="1647" t="n"/>
      <c r="H380" s="1647" t="n"/>
      <c r="I380" s="1647" t="n"/>
      <c r="J380" s="1646" t="n"/>
      <c r="K380" s="1647" t="n"/>
      <c r="L380" s="1647" t="n"/>
      <c r="M380" s="234" t="n"/>
      <c r="N380" s="237" t="n"/>
      <c r="O380" s="548" t="n"/>
      <c r="P380" s="1634" t="n"/>
      <c r="Q380" s="1634" t="n"/>
      <c r="R380" s="892" t="n"/>
      <c r="S380" s="1635" t="n"/>
      <c r="T380" s="1636" t="n"/>
      <c r="U380" s="1636" t="n"/>
    </row>
    <row r="381" ht="17.25" customHeight="1">
      <c r="A381" s="238" t="n"/>
      <c r="B381" s="238" t="n"/>
      <c r="C381" s="1636" t="n"/>
      <c r="D381" s="1636" t="n"/>
      <c r="E381" s="1638" t="n"/>
      <c r="F381" s="1636" t="n"/>
      <c r="G381" s="1647" t="n"/>
      <c r="H381" s="1647" t="n"/>
      <c r="I381" s="1647" t="n"/>
      <c r="J381" s="1646" t="n"/>
      <c r="K381" s="1647" t="n"/>
      <c r="L381" s="1647" t="n"/>
      <c r="M381" s="234" t="n"/>
      <c r="N381" s="237" t="n"/>
      <c r="O381" s="548" t="n"/>
      <c r="P381" s="1634" t="n"/>
      <c r="Q381" s="1634" t="n"/>
      <c r="R381" s="892" t="n"/>
      <c r="S381" s="1635" t="n"/>
      <c r="T381" s="1636" t="n"/>
      <c r="U381" s="1636" t="n"/>
    </row>
    <row r="382" ht="17.25" customHeight="1">
      <c r="A382" s="238" t="n"/>
      <c r="B382" s="238" t="n"/>
      <c r="C382" s="1636" t="n"/>
      <c r="D382" s="1636" t="n"/>
      <c r="E382" s="1638" t="n"/>
      <c r="F382" s="1636" t="n"/>
      <c r="G382" s="1647" t="n"/>
      <c r="H382" s="1647" t="n"/>
      <c r="I382" s="1647" t="n"/>
      <c r="J382" s="1646" t="n"/>
      <c r="K382" s="1647" t="n"/>
      <c r="L382" s="1647" t="n"/>
      <c r="M382" s="234" t="n"/>
      <c r="N382" s="237" t="n"/>
      <c r="O382" s="548" t="n"/>
      <c r="P382" s="1634" t="n"/>
      <c r="Q382" s="1634" t="n"/>
      <c r="R382" s="892" t="n"/>
      <c r="S382" s="1635" t="n"/>
      <c r="T382" s="1636" t="n"/>
      <c r="U382" s="1636" t="n"/>
    </row>
    <row r="383" ht="17.25" customHeight="1">
      <c r="A383" s="238" t="n"/>
      <c r="B383" s="238" t="n"/>
      <c r="C383" s="1636" t="n"/>
      <c r="D383" s="1636" t="n"/>
      <c r="E383" s="1638" t="n"/>
      <c r="F383" s="1636" t="n"/>
      <c r="G383" s="1647" t="n"/>
      <c r="H383" s="1647" t="n"/>
      <c r="I383" s="1647" t="n"/>
      <c r="J383" s="1646" t="n"/>
      <c r="K383" s="1647" t="n"/>
      <c r="L383" s="1647" t="n"/>
      <c r="M383" s="234" t="n"/>
      <c r="N383" s="237" t="n"/>
      <c r="O383" s="548" t="n"/>
      <c r="P383" s="1634" t="n"/>
      <c r="Q383" s="1634" t="n"/>
      <c r="R383" s="892" t="n"/>
      <c r="S383" s="1635" t="n"/>
      <c r="T383" s="1636" t="n"/>
      <c r="U383" s="1636" t="n"/>
    </row>
    <row r="384" ht="17.25" customHeight="1">
      <c r="A384" s="238" t="n"/>
      <c r="B384" s="238" t="n"/>
      <c r="C384" s="1636" t="n"/>
      <c r="D384" s="1636" t="n"/>
      <c r="E384" s="1638" t="n"/>
      <c r="F384" s="1636" t="n"/>
      <c r="G384" s="1647" t="n"/>
      <c r="H384" s="1647" t="n"/>
      <c r="I384" s="1647" t="n"/>
      <c r="J384" s="1646" t="n"/>
      <c r="K384" s="1647" t="n"/>
      <c r="L384" s="1647" t="n"/>
      <c r="M384" s="234" t="n"/>
      <c r="N384" s="237" t="n"/>
      <c r="O384" s="548" t="n"/>
      <c r="P384" s="1634" t="n"/>
      <c r="Q384" s="1634" t="n"/>
      <c r="R384" s="892" t="n"/>
      <c r="S384" s="1635" t="n"/>
      <c r="T384" s="1636" t="n"/>
      <c r="U384" s="1636" t="n"/>
    </row>
    <row r="385" ht="17.25" customHeight="1">
      <c r="A385" s="238" t="n"/>
      <c r="B385" s="238" t="n"/>
      <c r="C385" s="1636" t="n"/>
      <c r="D385" s="1636" t="n"/>
      <c r="E385" s="1638" t="n"/>
      <c r="F385" s="1636" t="n"/>
      <c r="G385" s="1647" t="n"/>
      <c r="H385" s="1647" t="n"/>
      <c r="I385" s="1647" t="n"/>
      <c r="J385" s="1646" t="n"/>
      <c r="K385" s="1647" t="n"/>
      <c r="L385" s="1647" t="n"/>
      <c r="M385" s="234" t="n"/>
      <c r="N385" s="237" t="n"/>
      <c r="O385" s="548" t="n"/>
      <c r="P385" s="1634" t="n"/>
      <c r="Q385" s="1634" t="n"/>
      <c r="R385" s="892" t="n"/>
      <c r="S385" s="1635" t="n"/>
      <c r="T385" s="1636" t="n"/>
      <c r="U385" s="1636" t="n"/>
    </row>
    <row r="386" ht="17.25" customHeight="1">
      <c r="A386" s="238" t="n"/>
      <c r="B386" s="238" t="n"/>
      <c r="C386" s="1636" t="n"/>
      <c r="D386" s="1636" t="n"/>
      <c r="E386" s="1638" t="n"/>
      <c r="F386" s="1636" t="n"/>
      <c r="G386" s="1647" t="n"/>
      <c r="H386" s="1647" t="n"/>
      <c r="I386" s="1647" t="n"/>
      <c r="J386" s="1646" t="n"/>
      <c r="K386" s="1647" t="n"/>
      <c r="L386" s="1647" t="n"/>
      <c r="M386" s="234" t="n"/>
      <c r="N386" s="237" t="n"/>
      <c r="O386" s="548" t="n"/>
      <c r="P386" s="1634" t="n"/>
      <c r="Q386" s="1634" t="n"/>
      <c r="R386" s="892" t="n"/>
      <c r="S386" s="1635" t="n"/>
      <c r="T386" s="1636" t="n"/>
      <c r="U386" s="1636" t="n"/>
    </row>
    <row r="387" ht="17.25" customHeight="1">
      <c r="A387" s="238" t="n"/>
      <c r="B387" s="238" t="n"/>
      <c r="C387" s="1636" t="n"/>
      <c r="D387" s="1636" t="n"/>
      <c r="E387" s="1638" t="n"/>
      <c r="F387" s="1636" t="n"/>
      <c r="G387" s="1647" t="n"/>
      <c r="H387" s="1647" t="n"/>
      <c r="I387" s="1647" t="n"/>
      <c r="J387" s="1646" t="n"/>
      <c r="K387" s="1647" t="n"/>
      <c r="L387" s="1647" t="n"/>
      <c r="M387" s="234" t="n"/>
      <c r="N387" s="237" t="n"/>
      <c r="O387" s="548" t="n"/>
      <c r="P387" s="1634" t="n"/>
      <c r="Q387" s="1634" t="n"/>
      <c r="R387" s="892" t="n"/>
      <c r="S387" s="1635" t="n"/>
      <c r="T387" s="1636" t="n"/>
      <c r="U387" s="1636" t="n"/>
    </row>
    <row r="388" ht="17.25" customHeight="1">
      <c r="A388" s="238" t="n"/>
      <c r="B388" s="238" t="n"/>
      <c r="C388" s="1636" t="n"/>
      <c r="D388" s="1636" t="n"/>
      <c r="E388" s="1638" t="n"/>
      <c r="F388" s="1636" t="n"/>
      <c r="G388" s="1647" t="n"/>
      <c r="H388" s="1647" t="n"/>
      <c r="I388" s="1647" t="n"/>
      <c r="J388" s="1646" t="n"/>
      <c r="K388" s="1647" t="n"/>
      <c r="L388" s="1647" t="n"/>
      <c r="M388" s="234" t="n"/>
      <c r="N388" s="237" t="n"/>
      <c r="O388" s="548" t="n"/>
      <c r="P388" s="1634" t="n"/>
      <c r="Q388" s="1634" t="n"/>
      <c r="R388" s="892" t="n"/>
      <c r="S388" s="1635" t="n"/>
      <c r="T388" s="1636" t="n"/>
      <c r="U388" s="1636" t="n"/>
    </row>
    <row r="389" ht="17.25" customHeight="1">
      <c r="A389" s="238" t="n"/>
      <c r="B389" s="238" t="n"/>
      <c r="C389" s="1636" t="n"/>
      <c r="D389" s="1636" t="n"/>
      <c r="E389" s="1638" t="n"/>
      <c r="F389" s="1636" t="n"/>
      <c r="G389" s="1647" t="n"/>
      <c r="H389" s="1647" t="n"/>
      <c r="I389" s="1647" t="n"/>
      <c r="J389" s="1646" t="n"/>
      <c r="K389" s="1647" t="n"/>
      <c r="L389" s="1647" t="n"/>
      <c r="M389" s="234" t="n"/>
      <c r="N389" s="237" t="n"/>
      <c r="O389" s="548" t="n"/>
      <c r="P389" s="1634" t="n"/>
      <c r="Q389" s="1634" t="n"/>
      <c r="R389" s="892" t="n"/>
      <c r="S389" s="1635" t="n"/>
      <c r="T389" s="1636" t="n"/>
      <c r="U389" s="1636" t="n"/>
    </row>
    <row r="390" ht="17.25" customHeight="1">
      <c r="A390" s="238" t="n"/>
      <c r="B390" s="238" t="n"/>
      <c r="C390" s="1636" t="n"/>
      <c r="D390" s="1636" t="n"/>
      <c r="E390" s="1638" t="n"/>
      <c r="F390" s="1636" t="n"/>
      <c r="G390" s="1647" t="n"/>
      <c r="H390" s="1647" t="n"/>
      <c r="I390" s="1647" t="n"/>
      <c r="J390" s="1646" t="n"/>
      <c r="K390" s="1647" t="n"/>
      <c r="L390" s="1647" t="n"/>
      <c r="M390" s="234" t="n"/>
      <c r="N390" s="237" t="n"/>
      <c r="O390" s="548" t="n"/>
      <c r="P390" s="1634" t="n"/>
      <c r="Q390" s="1634" t="n"/>
      <c r="R390" s="892" t="n"/>
      <c r="S390" s="1635" t="n"/>
      <c r="T390" s="1636" t="n"/>
      <c r="U390" s="1636" t="n"/>
    </row>
    <row r="391" ht="17.25" customHeight="1">
      <c r="A391" s="238" t="n"/>
      <c r="B391" s="238" t="n"/>
      <c r="C391" s="1636" t="n"/>
      <c r="D391" s="1636" t="n"/>
      <c r="E391" s="1638" t="n"/>
      <c r="F391" s="1636" t="n"/>
      <c r="G391" s="1647" t="n"/>
      <c r="H391" s="1647" t="n"/>
      <c r="I391" s="1647" t="n"/>
      <c r="J391" s="1646" t="n"/>
      <c r="K391" s="1647" t="n"/>
      <c r="L391" s="1647" t="n"/>
      <c r="M391" s="234" t="n"/>
      <c r="N391" s="237" t="n"/>
      <c r="O391" s="548" t="n"/>
      <c r="P391" s="1634" t="n"/>
      <c r="Q391" s="1634" t="n"/>
      <c r="R391" s="892" t="n"/>
      <c r="S391" s="1635" t="n"/>
      <c r="T391" s="1636" t="n"/>
      <c r="U391" s="1636" t="n"/>
    </row>
    <row r="392" ht="17.25" customHeight="1">
      <c r="A392" s="238" t="n"/>
      <c r="B392" s="238" t="n"/>
      <c r="C392" s="1636" t="n"/>
      <c r="D392" s="1636" t="n"/>
      <c r="E392" s="1638" t="n"/>
      <c r="F392" s="1636" t="n"/>
      <c r="G392" s="1647" t="n"/>
      <c r="H392" s="1647" t="n"/>
      <c r="I392" s="1647" t="n"/>
      <c r="J392" s="1646" t="n"/>
      <c r="K392" s="1647" t="n"/>
      <c r="L392" s="1647" t="n"/>
      <c r="M392" s="234" t="n"/>
      <c r="N392" s="237" t="n"/>
      <c r="O392" s="548" t="n"/>
      <c r="P392" s="1634" t="n"/>
      <c r="Q392" s="1634" t="n"/>
      <c r="R392" s="892" t="n"/>
      <c r="S392" s="1635" t="n"/>
      <c r="T392" s="1636" t="n"/>
      <c r="U392" s="1636" t="n"/>
    </row>
    <row r="393" ht="17.25" customHeight="1">
      <c r="A393" s="238" t="n"/>
      <c r="B393" s="238" t="n"/>
      <c r="C393" s="1636" t="n"/>
      <c r="D393" s="1636" t="n"/>
      <c r="E393" s="1638" t="n"/>
      <c r="F393" s="1636" t="n"/>
      <c r="G393" s="1647" t="n"/>
      <c r="H393" s="1647" t="n"/>
      <c r="I393" s="1647" t="n"/>
      <c r="J393" s="1646" t="n"/>
      <c r="K393" s="1647" t="n"/>
      <c r="L393" s="1647" t="n"/>
      <c r="M393" s="234" t="n"/>
      <c r="N393" s="237" t="n"/>
      <c r="O393" s="548" t="n"/>
      <c r="P393" s="1634" t="n"/>
      <c r="Q393" s="1634" t="n"/>
      <c r="R393" s="892" t="n"/>
      <c r="S393" s="1635" t="n"/>
      <c r="T393" s="1636" t="n"/>
      <c r="U393" s="1636" t="n"/>
    </row>
    <row r="394" ht="17.25" customHeight="1">
      <c r="A394" s="238" t="n"/>
      <c r="B394" s="238" t="n"/>
      <c r="C394" s="1636" t="n"/>
      <c r="D394" s="1636" t="n"/>
      <c r="E394" s="1638" t="n"/>
      <c r="F394" s="1636" t="n"/>
      <c r="G394" s="1647" t="n"/>
      <c r="H394" s="1647" t="n"/>
      <c r="I394" s="1647" t="n"/>
      <c r="J394" s="1646" t="n"/>
      <c r="K394" s="1647" t="n"/>
      <c r="L394" s="1647" t="n"/>
      <c r="M394" s="234" t="n"/>
      <c r="N394" s="237" t="n"/>
      <c r="O394" s="548" t="n"/>
      <c r="P394" s="1634" t="n"/>
      <c r="Q394" s="1634" t="n"/>
      <c r="R394" s="892" t="n"/>
      <c r="S394" s="1635" t="n"/>
      <c r="T394" s="1636" t="n"/>
      <c r="U394" s="1636" t="n"/>
    </row>
    <row r="395" ht="17.25" customHeight="1">
      <c r="A395" s="238" t="n"/>
      <c r="B395" s="238" t="n"/>
      <c r="C395" s="1636" t="n"/>
      <c r="D395" s="1636" t="n"/>
      <c r="E395" s="1638" t="n"/>
      <c r="F395" s="1636" t="n"/>
      <c r="G395" s="1647" t="n"/>
      <c r="H395" s="1647" t="n"/>
      <c r="I395" s="1647" t="n"/>
      <c r="J395" s="1646" t="n"/>
      <c r="K395" s="1647" t="n"/>
      <c r="L395" s="1647" t="n"/>
      <c r="M395" s="234" t="n"/>
      <c r="N395" s="237" t="n"/>
      <c r="O395" s="548" t="n"/>
      <c r="P395" s="1634" t="n"/>
      <c r="Q395" s="1634" t="n"/>
      <c r="R395" s="892" t="n"/>
      <c r="S395" s="1635" t="n"/>
      <c r="T395" s="1636" t="n"/>
      <c r="U395" s="1636" t="n"/>
    </row>
    <row r="396" ht="17.25" customHeight="1">
      <c r="A396" s="238" t="n"/>
      <c r="B396" s="238" t="n"/>
      <c r="C396" s="1636" t="n"/>
      <c r="D396" s="1636" t="n"/>
      <c r="E396" s="1638" t="n"/>
      <c r="F396" s="1636" t="n"/>
      <c r="G396" s="1647" t="n"/>
      <c r="H396" s="1647" t="n"/>
      <c r="I396" s="1647" t="n"/>
      <c r="J396" s="1646" t="n"/>
      <c r="K396" s="1647" t="n"/>
      <c r="L396" s="1647" t="n"/>
      <c r="M396" s="234" t="n"/>
      <c r="N396" s="237" t="n"/>
      <c r="O396" s="548" t="n"/>
      <c r="P396" s="1634" t="n"/>
      <c r="Q396" s="1634" t="n"/>
      <c r="R396" s="892" t="n"/>
      <c r="S396" s="1635" t="n"/>
      <c r="T396" s="1636" t="n"/>
      <c r="U396" s="1636" t="n"/>
    </row>
    <row r="397" ht="17.25" customHeight="1">
      <c r="A397" s="238" t="n"/>
      <c r="B397" s="238" t="n"/>
      <c r="C397" s="1636" t="n"/>
      <c r="D397" s="1636" t="n"/>
      <c r="E397" s="1638" t="n"/>
      <c r="F397" s="1636" t="n"/>
      <c r="G397" s="1647" t="n"/>
      <c r="H397" s="1647" t="n"/>
      <c r="I397" s="1647" t="n"/>
      <c r="J397" s="1646" t="n"/>
      <c r="K397" s="1647" t="n"/>
      <c r="L397" s="1647" t="n"/>
      <c r="M397" s="234" t="n"/>
      <c r="N397" s="237" t="n"/>
      <c r="O397" s="548" t="n"/>
      <c r="P397" s="1634" t="n"/>
      <c r="Q397" s="1634" t="n"/>
      <c r="R397" s="892" t="n"/>
      <c r="S397" s="1635" t="n"/>
      <c r="T397" s="1636" t="n"/>
      <c r="U397" s="1636" t="n"/>
    </row>
    <row r="398" ht="17.25" customHeight="1">
      <c r="A398" s="238" t="n"/>
      <c r="B398" s="238" t="n"/>
      <c r="C398" s="1636" t="n"/>
      <c r="D398" s="1636" t="n"/>
      <c r="E398" s="1638" t="n"/>
      <c r="F398" s="1636" t="n"/>
      <c r="G398" s="1647" t="n"/>
      <c r="H398" s="1647" t="n"/>
      <c r="I398" s="1647" t="n"/>
      <c r="J398" s="1646" t="n"/>
      <c r="K398" s="1647" t="n"/>
      <c r="L398" s="1647" t="n"/>
      <c r="M398" s="234" t="n"/>
      <c r="N398" s="237" t="n"/>
      <c r="O398" s="548" t="n"/>
      <c r="P398" s="1634" t="n"/>
      <c r="Q398" s="1634" t="n"/>
      <c r="R398" s="892" t="n"/>
      <c r="S398" s="1635" t="n"/>
      <c r="T398" s="1636" t="n"/>
      <c r="U398" s="1636" t="n"/>
    </row>
    <row r="399" ht="17.25" customHeight="1">
      <c r="A399" s="238" t="n"/>
      <c r="B399" s="238" t="n"/>
      <c r="C399" s="1636" t="n"/>
      <c r="D399" s="1636" t="n"/>
      <c r="E399" s="1638" t="n"/>
      <c r="F399" s="1636" t="n"/>
      <c r="G399" s="1647" t="n"/>
      <c r="H399" s="1647" t="n"/>
      <c r="I399" s="1647" t="n"/>
      <c r="J399" s="1646" t="n"/>
      <c r="K399" s="1647" t="n"/>
      <c r="L399" s="1647" t="n"/>
      <c r="M399" s="234" t="n"/>
      <c r="N399" s="237" t="n"/>
      <c r="O399" s="548" t="n"/>
      <c r="P399" s="1634" t="n"/>
      <c r="Q399" s="1634" t="n"/>
      <c r="R399" s="892" t="n"/>
      <c r="S399" s="1635" t="n"/>
      <c r="T399" s="1636" t="n"/>
      <c r="U399" s="1636" t="n"/>
    </row>
    <row r="400" ht="17.25" customHeight="1">
      <c r="A400" s="238" t="n"/>
      <c r="B400" s="238" t="n"/>
      <c r="C400" s="1636" t="n"/>
      <c r="D400" s="1636" t="n"/>
      <c r="E400" s="1638" t="n"/>
      <c r="F400" s="1636" t="n"/>
      <c r="G400" s="1647" t="n"/>
      <c r="H400" s="1647" t="n"/>
      <c r="I400" s="1647" t="n"/>
      <c r="J400" s="1646" t="n"/>
      <c r="K400" s="1647" t="n"/>
      <c r="L400" s="1647" t="n"/>
      <c r="M400" s="234" t="n"/>
      <c r="N400" s="237" t="n"/>
      <c r="O400" s="548" t="n"/>
      <c r="P400" s="1634" t="n"/>
      <c r="Q400" s="1634" t="n"/>
      <c r="R400" s="892" t="n"/>
      <c r="S400" s="1635" t="n"/>
      <c r="T400" s="1636" t="n"/>
      <c r="U400" s="1636" t="n"/>
    </row>
    <row r="401" ht="17.25" customHeight="1">
      <c r="A401" s="238" t="n"/>
      <c r="B401" s="238" t="n"/>
      <c r="C401" s="1636" t="n"/>
      <c r="D401" s="1636" t="n"/>
      <c r="E401" s="1638" t="n"/>
      <c r="F401" s="1636" t="n"/>
      <c r="G401" s="1647" t="n"/>
      <c r="H401" s="1647" t="n"/>
      <c r="I401" s="1647" t="n"/>
      <c r="J401" s="1646" t="n"/>
      <c r="K401" s="1647" t="n"/>
      <c r="L401" s="1647" t="n"/>
      <c r="M401" s="234" t="n"/>
      <c r="N401" s="237" t="n"/>
      <c r="O401" s="548" t="n"/>
      <c r="P401" s="1634" t="n"/>
      <c r="Q401" s="1634" t="n"/>
      <c r="R401" s="892" t="n"/>
      <c r="S401" s="1635" t="n"/>
      <c r="T401" s="1636" t="n"/>
      <c r="U401" s="1636" t="n"/>
    </row>
    <row r="402" ht="17.25" customHeight="1">
      <c r="A402" s="238" t="n"/>
      <c r="B402" s="238" t="n"/>
      <c r="C402" s="1636" t="n"/>
      <c r="D402" s="1636" t="n"/>
      <c r="E402" s="1638" t="n"/>
      <c r="F402" s="1636" t="n"/>
      <c r="G402" s="1647" t="n"/>
      <c r="H402" s="1647" t="n"/>
      <c r="I402" s="1647" t="n"/>
      <c r="J402" s="1646" t="n"/>
      <c r="K402" s="1647" t="n"/>
      <c r="L402" s="1647" t="n"/>
      <c r="M402" s="234" t="n"/>
      <c r="N402" s="237" t="n"/>
      <c r="O402" s="548" t="n"/>
      <c r="P402" s="1634" t="n"/>
      <c r="Q402" s="1634" t="n"/>
      <c r="R402" s="892" t="n"/>
      <c r="S402" s="1635" t="n"/>
      <c r="T402" s="1636" t="n"/>
      <c r="U402" s="1636" t="n"/>
    </row>
    <row r="403" ht="17.25" customHeight="1">
      <c r="A403" s="238" t="n"/>
      <c r="B403" s="238" t="n"/>
      <c r="C403" s="1636" t="n"/>
      <c r="D403" s="1636" t="n"/>
      <c r="E403" s="1638" t="n"/>
      <c r="F403" s="1636" t="n"/>
      <c r="G403" s="1647" t="n"/>
      <c r="H403" s="1647" t="n"/>
      <c r="I403" s="1647" t="n"/>
      <c r="J403" s="1646" t="n"/>
      <c r="K403" s="1647" t="n"/>
      <c r="L403" s="1647" t="n"/>
      <c r="M403" s="234" t="n"/>
      <c r="N403" s="237" t="n"/>
      <c r="O403" s="548" t="n"/>
      <c r="P403" s="1634" t="n"/>
      <c r="Q403" s="1634" t="n"/>
      <c r="R403" s="892" t="n"/>
      <c r="S403" s="1635" t="n"/>
      <c r="T403" s="1636" t="n"/>
      <c r="U403" s="1636" t="n"/>
    </row>
    <row r="404" ht="17.25" customHeight="1">
      <c r="A404" s="238" t="n"/>
      <c r="B404" s="238" t="n"/>
      <c r="C404" s="1636" t="n"/>
      <c r="D404" s="1636" t="n"/>
      <c r="E404" s="1638" t="n"/>
      <c r="F404" s="1636" t="n"/>
      <c r="G404" s="1647" t="n"/>
      <c r="H404" s="1647" t="n"/>
      <c r="I404" s="1647" t="n"/>
      <c r="J404" s="1646" t="n"/>
      <c r="K404" s="1647" t="n"/>
      <c r="L404" s="1647" t="n"/>
      <c r="M404" s="234" t="n"/>
      <c r="N404" s="237" t="n"/>
      <c r="O404" s="548" t="n"/>
      <c r="P404" s="1634" t="n"/>
      <c r="Q404" s="1634" t="n"/>
      <c r="R404" s="892" t="n"/>
      <c r="S404" s="1635" t="n"/>
      <c r="T404" s="1636" t="n"/>
      <c r="U404" s="1636" t="n"/>
    </row>
    <row r="405" ht="17.25" customHeight="1">
      <c r="A405" s="238" t="n"/>
      <c r="B405" s="238" t="n"/>
      <c r="C405" s="1636" t="n"/>
      <c r="D405" s="1636" t="n"/>
      <c r="E405" s="1638" t="n"/>
      <c r="F405" s="1636" t="n"/>
      <c r="G405" s="1647" t="n"/>
      <c r="H405" s="1647" t="n"/>
      <c r="I405" s="1647" t="n"/>
      <c r="J405" s="1646" t="n"/>
      <c r="K405" s="1647" t="n"/>
      <c r="L405" s="1647" t="n"/>
      <c r="M405" s="234" t="n"/>
      <c r="N405" s="237" t="n"/>
      <c r="O405" s="548" t="n"/>
      <c r="P405" s="1634" t="n"/>
      <c r="Q405" s="1634" t="n"/>
      <c r="R405" s="892" t="n"/>
      <c r="S405" s="1635" t="n"/>
      <c r="T405" s="1636" t="n"/>
      <c r="U405" s="1636" t="n"/>
    </row>
    <row r="406" ht="17.25" customHeight="1">
      <c r="A406" s="238" t="n"/>
      <c r="B406" s="238" t="n"/>
      <c r="C406" s="1636" t="n"/>
      <c r="D406" s="1636" t="n"/>
      <c r="E406" s="1638" t="n"/>
      <c r="F406" s="1636" t="n"/>
      <c r="G406" s="1647" t="n"/>
      <c r="H406" s="1647" t="n"/>
      <c r="I406" s="1647" t="n"/>
      <c r="J406" s="1646" t="n"/>
      <c r="K406" s="1647" t="n"/>
      <c r="L406" s="1647" t="n"/>
      <c r="M406" s="234" t="n"/>
      <c r="N406" s="237" t="n"/>
      <c r="O406" s="548" t="n"/>
      <c r="P406" s="1634" t="n"/>
      <c r="Q406" s="1634" t="n"/>
      <c r="R406" s="892" t="n"/>
      <c r="S406" s="1635" t="n"/>
      <c r="T406" s="1636" t="n"/>
      <c r="U406" s="1636" t="n"/>
    </row>
    <row r="407" ht="17.25" customHeight="1">
      <c r="A407" s="238" t="n"/>
      <c r="B407" s="238" t="n"/>
      <c r="C407" s="1636" t="n"/>
      <c r="D407" s="1636" t="n"/>
      <c r="E407" s="1638" t="n"/>
      <c r="F407" s="1636" t="n"/>
      <c r="G407" s="1647" t="n"/>
      <c r="H407" s="1647" t="n"/>
      <c r="I407" s="1647" t="n"/>
      <c r="J407" s="1646" t="n"/>
      <c r="K407" s="1647" t="n"/>
      <c r="L407" s="1647" t="n"/>
      <c r="M407" s="234" t="n"/>
      <c r="N407" s="237" t="n"/>
      <c r="O407" s="548" t="n"/>
      <c r="P407" s="1634" t="n"/>
      <c r="Q407" s="1634" t="n"/>
      <c r="R407" s="892" t="n"/>
      <c r="S407" s="1635" t="n"/>
      <c r="T407" s="1636" t="n"/>
      <c r="U407" s="1636" t="n"/>
    </row>
    <row r="408" ht="17.25" customHeight="1">
      <c r="A408" s="238" t="n"/>
      <c r="B408" s="238" t="n"/>
      <c r="C408" s="1636" t="n"/>
      <c r="D408" s="1636" t="n"/>
      <c r="E408" s="1638" t="n"/>
      <c r="F408" s="1636" t="n"/>
      <c r="G408" s="1647" t="n"/>
      <c r="H408" s="1647" t="n"/>
      <c r="I408" s="1647" t="n"/>
      <c r="J408" s="1646" t="n"/>
      <c r="K408" s="1647" t="n"/>
      <c r="L408" s="1647" t="n"/>
      <c r="M408" s="234" t="n"/>
      <c r="N408" s="237" t="n"/>
      <c r="O408" s="548" t="n"/>
      <c r="P408" s="1634" t="n"/>
      <c r="Q408" s="1634" t="n"/>
      <c r="R408" s="892" t="n"/>
      <c r="S408" s="1635" t="n"/>
      <c r="T408" s="1636" t="n"/>
      <c r="U408" s="1636" t="n"/>
    </row>
    <row r="409" ht="17.25" customHeight="1">
      <c r="A409" s="238" t="n"/>
      <c r="B409" s="238" t="n"/>
      <c r="C409" s="1636" t="n"/>
      <c r="D409" s="1636" t="n"/>
      <c r="E409" s="1638" t="n"/>
      <c r="F409" s="1636" t="n"/>
      <c r="G409" s="1647" t="n"/>
      <c r="H409" s="1647" t="n"/>
      <c r="I409" s="1647" t="n"/>
      <c r="J409" s="1646" t="n"/>
      <c r="K409" s="1647" t="n"/>
      <c r="L409" s="1647" t="n"/>
      <c r="M409" s="234" t="n"/>
      <c r="N409" s="237" t="n"/>
      <c r="O409" s="548" t="n"/>
      <c r="P409" s="1634" t="n"/>
      <c r="Q409" s="1634" t="n"/>
      <c r="R409" s="892" t="n"/>
      <c r="S409" s="1635" t="n"/>
      <c r="T409" s="1636" t="n"/>
      <c r="U409" s="1636" t="n"/>
    </row>
    <row r="410" ht="17.25" customHeight="1">
      <c r="A410" s="238" t="n"/>
      <c r="B410" s="238" t="n"/>
      <c r="C410" s="1636" t="n"/>
      <c r="D410" s="1636" t="n"/>
      <c r="E410" s="1638" t="n"/>
      <c r="F410" s="1636" t="n"/>
      <c r="G410" s="1647" t="n"/>
      <c r="H410" s="1647" t="n"/>
      <c r="I410" s="1647" t="n"/>
      <c r="J410" s="1646" t="n"/>
      <c r="K410" s="1647" t="n"/>
      <c r="L410" s="1647" t="n"/>
      <c r="M410" s="234" t="n"/>
      <c r="N410" s="237" t="n"/>
      <c r="O410" s="548" t="n"/>
      <c r="P410" s="1634" t="n"/>
      <c r="Q410" s="1634" t="n"/>
      <c r="R410" s="892" t="n"/>
      <c r="S410" s="1635" t="n"/>
      <c r="T410" s="1636" t="n"/>
      <c r="U410" s="1636" t="n"/>
    </row>
    <row r="411" ht="17.25" customHeight="1">
      <c r="A411" s="238" t="n"/>
      <c r="B411" s="238" t="n"/>
      <c r="C411" s="1636" t="n"/>
      <c r="D411" s="1636" t="n"/>
      <c r="E411" s="1638" t="n"/>
      <c r="F411" s="1636" t="n"/>
      <c r="G411" s="1647" t="n"/>
      <c r="H411" s="1647" t="n"/>
      <c r="I411" s="1647" t="n"/>
      <c r="J411" s="1646" t="n"/>
      <c r="K411" s="1647" t="n"/>
      <c r="L411" s="1647" t="n"/>
      <c r="M411" s="234" t="n"/>
      <c r="N411" s="237" t="n"/>
      <c r="O411" s="548" t="n"/>
      <c r="P411" s="1634" t="n"/>
      <c r="Q411" s="1634" t="n"/>
      <c r="R411" s="892" t="n"/>
      <c r="S411" s="1635" t="n"/>
      <c r="T411" s="1636" t="n"/>
      <c r="U411" s="1636" t="n"/>
    </row>
    <row r="412" ht="17.25" customHeight="1">
      <c r="A412" s="238" t="n"/>
      <c r="B412" s="238" t="n"/>
      <c r="C412" s="1636" t="n"/>
      <c r="D412" s="1636" t="n"/>
      <c r="E412" s="1638" t="n"/>
      <c r="F412" s="1636" t="n"/>
      <c r="G412" s="1647" t="n"/>
      <c r="H412" s="1647" t="n"/>
      <c r="I412" s="1647" t="n"/>
      <c r="J412" s="1646" t="n"/>
      <c r="K412" s="1647" t="n"/>
      <c r="L412" s="1647" t="n"/>
      <c r="M412" s="234" t="n"/>
      <c r="N412" s="237" t="n"/>
      <c r="O412" s="548" t="n"/>
      <c r="P412" s="1634" t="n"/>
      <c r="Q412" s="1634" t="n"/>
      <c r="R412" s="892" t="n"/>
      <c r="S412" s="1635" t="n"/>
      <c r="T412" s="1636" t="n"/>
      <c r="U412" s="1636" t="n"/>
    </row>
    <row r="413" ht="17.25" customHeight="1">
      <c r="A413" s="238" t="n"/>
      <c r="B413" s="238" t="n"/>
      <c r="C413" s="1636" t="n"/>
      <c r="D413" s="1636" t="n"/>
      <c r="E413" s="1638" t="n"/>
      <c r="F413" s="1636" t="n"/>
      <c r="G413" s="1647" t="n"/>
      <c r="H413" s="1647" t="n"/>
      <c r="I413" s="1647" t="n"/>
      <c r="J413" s="1646" t="n"/>
      <c r="K413" s="1647" t="n"/>
      <c r="L413" s="1647" t="n"/>
      <c r="M413" s="234" t="n"/>
      <c r="N413" s="237" t="n"/>
      <c r="O413" s="548" t="n"/>
      <c r="P413" s="1634" t="n"/>
      <c r="Q413" s="1634" t="n"/>
      <c r="R413" s="892" t="n"/>
      <c r="S413" s="1635" t="n"/>
      <c r="T413" s="1636" t="n"/>
      <c r="U413" s="1636" t="n"/>
    </row>
    <row r="414" ht="17.25" customHeight="1">
      <c r="A414" s="238" t="n"/>
      <c r="B414" s="238" t="n"/>
      <c r="C414" s="1636" t="n"/>
      <c r="D414" s="1636" t="n"/>
      <c r="E414" s="1638" t="n"/>
      <c r="F414" s="1636" t="n"/>
      <c r="G414" s="1647" t="n"/>
      <c r="H414" s="1647" t="n"/>
      <c r="I414" s="1647" t="n"/>
      <c r="J414" s="1646" t="n"/>
      <c r="K414" s="1647" t="n"/>
      <c r="L414" s="1647" t="n"/>
      <c r="M414" s="234" t="n"/>
      <c r="N414" s="237" t="n"/>
      <c r="O414" s="548" t="n"/>
      <c r="P414" s="1634" t="n"/>
      <c r="Q414" s="1634" t="n"/>
      <c r="R414" s="892" t="n"/>
      <c r="S414" s="1635" t="n"/>
      <c r="T414" s="1636" t="n"/>
      <c r="U414" s="1636" t="n"/>
    </row>
    <row r="415" ht="17.25" customHeight="1">
      <c r="A415" s="238" t="n"/>
      <c r="B415" s="238" t="n"/>
      <c r="C415" s="1636" t="n"/>
      <c r="D415" s="1636" t="n"/>
      <c r="E415" s="1638" t="n"/>
      <c r="F415" s="1636" t="n"/>
      <c r="G415" s="1647" t="n"/>
      <c r="H415" s="1647" t="n"/>
      <c r="I415" s="1647" t="n"/>
      <c r="J415" s="1646" t="n"/>
      <c r="K415" s="1647" t="n"/>
      <c r="L415" s="1647" t="n"/>
      <c r="M415" s="234" t="n"/>
      <c r="N415" s="237" t="n"/>
      <c r="O415" s="548" t="n"/>
      <c r="P415" s="1634" t="n"/>
      <c r="Q415" s="1634" t="n"/>
      <c r="R415" s="892" t="n"/>
      <c r="S415" s="1635" t="n"/>
      <c r="T415" s="1636" t="n"/>
      <c r="U415" s="1636" t="n"/>
    </row>
    <row r="416" ht="17.25" customHeight="1">
      <c r="A416" s="238" t="n"/>
      <c r="B416" s="238" t="n"/>
      <c r="C416" s="1636" t="n"/>
      <c r="D416" s="1636" t="n"/>
      <c r="E416" s="1638" t="n"/>
      <c r="F416" s="1636" t="n"/>
      <c r="G416" s="1647" t="n"/>
      <c r="H416" s="1647" t="n"/>
      <c r="I416" s="1647" t="n"/>
      <c r="J416" s="1646" t="n"/>
      <c r="K416" s="1647" t="n"/>
      <c r="L416" s="1647" t="n"/>
      <c r="M416" s="234" t="n"/>
      <c r="N416" s="237" t="n"/>
      <c r="O416" s="548" t="n"/>
      <c r="P416" s="1634" t="n"/>
      <c r="Q416" s="1634" t="n"/>
      <c r="R416" s="892" t="n"/>
      <c r="S416" s="1635" t="n"/>
      <c r="T416" s="1636" t="n"/>
      <c r="U416" s="1636" t="n"/>
    </row>
    <row r="417" ht="17.25" customHeight="1">
      <c r="A417" s="238" t="n"/>
      <c r="B417" s="238" t="n"/>
      <c r="C417" s="1636" t="n"/>
      <c r="D417" s="1636" t="n"/>
      <c r="E417" s="1638" t="n"/>
      <c r="F417" s="1636" t="n"/>
      <c r="G417" s="1647" t="n"/>
      <c r="H417" s="1647" t="n"/>
      <c r="I417" s="1647" t="n"/>
      <c r="J417" s="1646" t="n"/>
      <c r="K417" s="1647" t="n"/>
      <c r="L417" s="1647" t="n"/>
      <c r="M417" s="234" t="n"/>
      <c r="N417" s="237" t="n"/>
      <c r="O417" s="548" t="n"/>
      <c r="P417" s="1634" t="n"/>
      <c r="Q417" s="1634" t="n"/>
      <c r="R417" s="892" t="n"/>
      <c r="S417" s="1635" t="n"/>
      <c r="T417" s="1636" t="n"/>
      <c r="U417" s="1636" t="n"/>
    </row>
    <row r="418" ht="17.25" customHeight="1">
      <c r="A418" s="238" t="n"/>
      <c r="B418" s="238" t="n"/>
      <c r="C418" s="1636" t="n"/>
      <c r="D418" s="1636" t="n"/>
      <c r="E418" s="1638" t="n"/>
      <c r="F418" s="1636" t="n"/>
      <c r="G418" s="1647" t="n"/>
      <c r="H418" s="1647" t="n"/>
      <c r="I418" s="1647" t="n"/>
      <c r="J418" s="1646" t="n"/>
      <c r="K418" s="1647" t="n"/>
      <c r="L418" s="1647" t="n"/>
      <c r="M418" s="234" t="n"/>
      <c r="N418" s="237" t="n"/>
      <c r="O418" s="548" t="n"/>
      <c r="P418" s="1634" t="n"/>
      <c r="Q418" s="1634" t="n"/>
      <c r="R418" s="892" t="n"/>
      <c r="S418" s="1635" t="n"/>
      <c r="T418" s="1636" t="n"/>
      <c r="U418" s="1636" t="n"/>
    </row>
    <row r="419" ht="17.25" customHeight="1">
      <c r="A419" s="238" t="n"/>
      <c r="B419" s="238" t="n"/>
      <c r="C419" s="1636" t="n"/>
      <c r="D419" s="1636" t="n"/>
      <c r="E419" s="1638" t="n"/>
      <c r="F419" s="1636" t="n"/>
      <c r="G419" s="1647" t="n"/>
      <c r="H419" s="1647" t="n"/>
      <c r="I419" s="1647" t="n"/>
      <c r="J419" s="1646" t="n"/>
      <c r="K419" s="1647" t="n"/>
      <c r="L419" s="1647" t="n"/>
      <c r="M419" s="234" t="n"/>
      <c r="N419" s="237" t="n"/>
      <c r="O419" s="548" t="n"/>
      <c r="P419" s="1634" t="n"/>
      <c r="Q419" s="1634" t="n"/>
      <c r="R419" s="892" t="n"/>
      <c r="S419" s="1635" t="n"/>
      <c r="T419" s="1636" t="n"/>
      <c r="U419" s="1636" t="n"/>
    </row>
    <row r="420" ht="17.25" customHeight="1">
      <c r="A420" s="238" t="n"/>
      <c r="B420" s="238" t="n"/>
      <c r="C420" s="1636" t="n"/>
      <c r="D420" s="1636" t="n"/>
      <c r="E420" s="1638" t="n"/>
      <c r="F420" s="1636" t="n"/>
      <c r="G420" s="1647" t="n"/>
      <c r="H420" s="1647" t="n"/>
      <c r="I420" s="1647" t="n"/>
      <c r="J420" s="1646" t="n"/>
      <c r="K420" s="1647" t="n"/>
      <c r="L420" s="1647" t="n"/>
      <c r="M420" s="234" t="n"/>
      <c r="N420" s="237" t="n"/>
      <c r="O420" s="548" t="n"/>
      <c r="P420" s="1634" t="n"/>
      <c r="Q420" s="1634" t="n"/>
      <c r="R420" s="892" t="n"/>
      <c r="S420" s="1635" t="n"/>
      <c r="T420" s="1636" t="n"/>
      <c r="U420" s="1636" t="n"/>
    </row>
    <row r="421" ht="17.25" customHeight="1">
      <c r="A421" s="238" t="n"/>
      <c r="B421" s="238" t="n"/>
      <c r="C421" s="1636" t="n"/>
      <c r="D421" s="1636" t="n"/>
      <c r="E421" s="1638" t="n"/>
      <c r="F421" s="1636" t="n"/>
      <c r="G421" s="1647" t="n"/>
      <c r="H421" s="1647" t="n"/>
      <c r="I421" s="1647" t="n"/>
      <c r="J421" s="1646" t="n"/>
      <c r="K421" s="1647" t="n"/>
      <c r="L421" s="1647" t="n"/>
      <c r="M421" s="234" t="n"/>
      <c r="N421" s="237" t="n"/>
      <c r="O421" s="548" t="n"/>
      <c r="P421" s="1634" t="n"/>
      <c r="Q421" s="1634" t="n"/>
      <c r="R421" s="892" t="n"/>
      <c r="S421" s="1635" t="n"/>
      <c r="T421" s="1636" t="n"/>
      <c r="U421" s="1636" t="n"/>
    </row>
    <row r="422" ht="17.25" customHeight="1">
      <c r="A422" s="238" t="n"/>
      <c r="B422" s="238" t="n"/>
      <c r="C422" s="1636" t="n"/>
      <c r="D422" s="1636" t="n"/>
      <c r="E422" s="1638" t="n"/>
      <c r="F422" s="1636" t="n"/>
      <c r="G422" s="1647" t="n"/>
      <c r="H422" s="1647" t="n"/>
      <c r="I422" s="1647" t="n"/>
      <c r="J422" s="1646" t="n"/>
      <c r="K422" s="1647" t="n"/>
      <c r="L422" s="1647" t="n"/>
      <c r="M422" s="234" t="n"/>
      <c r="N422" s="237" t="n"/>
      <c r="O422" s="548" t="n"/>
      <c r="P422" s="1634" t="n"/>
      <c r="Q422" s="1634" t="n"/>
      <c r="R422" s="892" t="n"/>
      <c r="S422" s="1635" t="n"/>
      <c r="T422" s="1636" t="n"/>
      <c r="U422" s="1636" t="n"/>
    </row>
    <row r="423" ht="17.25" customHeight="1">
      <c r="A423" s="238" t="n"/>
      <c r="B423" s="238" t="n"/>
      <c r="C423" s="1636" t="n"/>
      <c r="D423" s="1636" t="n"/>
      <c r="E423" s="1638" t="n"/>
      <c r="F423" s="1636" t="n"/>
      <c r="G423" s="1647" t="n"/>
      <c r="H423" s="1647" t="n"/>
      <c r="I423" s="1647" t="n"/>
      <c r="J423" s="1646" t="n"/>
      <c r="K423" s="1647" t="n"/>
      <c r="L423" s="1647" t="n"/>
      <c r="M423" s="234" t="n"/>
      <c r="N423" s="237" t="n"/>
      <c r="O423" s="548" t="n"/>
      <c r="P423" s="1634" t="n"/>
      <c r="Q423" s="1634" t="n"/>
      <c r="R423" s="892" t="n"/>
      <c r="S423" s="1635" t="n"/>
      <c r="T423" s="1636" t="n"/>
      <c r="U423" s="1636" t="n"/>
    </row>
    <row r="424" ht="17.25" customHeight="1">
      <c r="A424" s="238" t="n"/>
      <c r="B424" s="238" t="n"/>
      <c r="C424" s="1636" t="n"/>
      <c r="D424" s="1636" t="n"/>
      <c r="E424" s="1638" t="n"/>
      <c r="F424" s="1636" t="n"/>
      <c r="G424" s="1647" t="n"/>
      <c r="H424" s="1647" t="n"/>
      <c r="I424" s="1647" t="n"/>
      <c r="J424" s="1646" t="n"/>
      <c r="K424" s="1647" t="n"/>
      <c r="L424" s="1647" t="n"/>
      <c r="M424" s="234" t="n"/>
      <c r="N424" s="237" t="n"/>
      <c r="O424" s="548" t="n"/>
      <c r="P424" s="1634" t="n"/>
      <c r="Q424" s="1634" t="n"/>
      <c r="R424" s="892" t="n"/>
      <c r="S424" s="1635" t="n"/>
      <c r="T424" s="1636" t="n"/>
      <c r="U424" s="1636" t="n"/>
    </row>
    <row r="425" ht="17.25" customHeight="1">
      <c r="A425" s="238" t="n"/>
      <c r="B425" s="238" t="n"/>
      <c r="C425" s="1636" t="n"/>
      <c r="D425" s="1636" t="n"/>
      <c r="E425" s="1638" t="n"/>
      <c r="F425" s="1636" t="n"/>
      <c r="G425" s="1647" t="n"/>
      <c r="H425" s="1647" t="n"/>
      <c r="I425" s="1647" t="n"/>
      <c r="J425" s="1646" t="n"/>
      <c r="K425" s="1647" t="n"/>
      <c r="L425" s="1647" t="n"/>
      <c r="M425" s="234" t="n"/>
      <c r="N425" s="237" t="n"/>
      <c r="O425" s="548" t="n"/>
      <c r="P425" s="1634" t="n"/>
      <c r="Q425" s="1634" t="n"/>
      <c r="R425" s="892" t="n"/>
      <c r="S425" s="1635" t="n"/>
      <c r="T425" s="1636" t="n"/>
      <c r="U425" s="1636" t="n"/>
    </row>
    <row r="426" ht="17.25" customHeight="1">
      <c r="A426" s="238" t="n"/>
      <c r="B426" s="238" t="n"/>
      <c r="C426" s="1636" t="n"/>
      <c r="D426" s="1636" t="n"/>
      <c r="E426" s="1638" t="n"/>
      <c r="F426" s="1636" t="n"/>
      <c r="G426" s="1647" t="n"/>
      <c r="H426" s="1647" t="n"/>
      <c r="I426" s="1647" t="n"/>
      <c r="J426" s="1646" t="n"/>
      <c r="K426" s="1647" t="n"/>
      <c r="L426" s="1647" t="n"/>
      <c r="M426" s="234" t="n"/>
      <c r="N426" s="237" t="n"/>
      <c r="O426" s="548" t="n"/>
      <c r="P426" s="1634" t="n"/>
      <c r="Q426" s="1634" t="n"/>
      <c r="R426" s="892" t="n"/>
      <c r="S426" s="1635" t="n"/>
      <c r="T426" s="1636" t="n"/>
      <c r="U426" s="1636" t="n"/>
    </row>
    <row r="427" ht="17.25" customHeight="1">
      <c r="A427" s="238" t="n"/>
      <c r="B427" s="238" t="n"/>
      <c r="C427" s="1636" t="n"/>
      <c r="D427" s="1636" t="n"/>
      <c r="E427" s="1638" t="n"/>
      <c r="F427" s="1636" t="n"/>
      <c r="G427" s="1647" t="n"/>
      <c r="H427" s="1647" t="n"/>
      <c r="I427" s="1647" t="n"/>
      <c r="J427" s="1646" t="n"/>
      <c r="K427" s="1647" t="n"/>
      <c r="L427" s="1647" t="n"/>
      <c r="M427" s="234" t="n"/>
      <c r="N427" s="237" t="n"/>
      <c r="O427" s="548" t="n"/>
      <c r="P427" s="1634" t="n"/>
      <c r="Q427" s="1634" t="n"/>
      <c r="R427" s="892" t="n"/>
      <c r="S427" s="1635" t="n"/>
      <c r="T427" s="1636" t="n"/>
      <c r="U427" s="1636" t="n"/>
    </row>
    <row r="428" ht="17.25" customHeight="1">
      <c r="A428" s="238" t="n"/>
      <c r="B428" s="238" t="n"/>
      <c r="C428" s="1636" t="n"/>
      <c r="D428" s="1636" t="n"/>
      <c r="E428" s="1638" t="n"/>
      <c r="F428" s="1636" t="n"/>
      <c r="G428" s="1647" t="n"/>
      <c r="H428" s="1647" t="n"/>
      <c r="I428" s="1647" t="n"/>
      <c r="J428" s="1646" t="n"/>
      <c r="K428" s="1647" t="n"/>
      <c r="L428" s="1647" t="n"/>
      <c r="M428" s="234" t="n"/>
      <c r="N428" s="237" t="n"/>
      <c r="O428" s="548" t="n"/>
      <c r="P428" s="1634" t="n"/>
      <c r="Q428" s="1634" t="n"/>
      <c r="R428" s="892" t="n"/>
      <c r="S428" s="1635" t="n"/>
      <c r="T428" s="1636" t="n"/>
      <c r="U428" s="1636" t="n"/>
    </row>
    <row r="429" ht="17.25" customHeight="1">
      <c r="A429" s="238" t="n"/>
      <c r="B429" s="238" t="n"/>
      <c r="C429" s="1636" t="n"/>
      <c r="D429" s="1636" t="n"/>
      <c r="E429" s="1638" t="n"/>
      <c r="F429" s="1636" t="n"/>
      <c r="G429" s="1647" t="n"/>
      <c r="H429" s="1647" t="n"/>
      <c r="I429" s="1647" t="n"/>
      <c r="J429" s="1646" t="n"/>
      <c r="K429" s="1647" t="n"/>
      <c r="L429" s="1647" t="n"/>
      <c r="M429" s="234" t="n"/>
      <c r="N429" s="237" t="n"/>
      <c r="O429" s="548" t="n"/>
      <c r="P429" s="1634" t="n"/>
      <c r="Q429" s="1634" t="n"/>
      <c r="R429" s="892" t="n"/>
      <c r="S429" s="1635" t="n"/>
      <c r="T429" s="1636" t="n"/>
      <c r="U429" s="1636" t="n"/>
    </row>
    <row r="430" ht="17.25" customHeight="1">
      <c r="A430" s="238" t="n"/>
      <c r="B430" s="238" t="n"/>
      <c r="C430" s="1636" t="n"/>
      <c r="D430" s="1636" t="n"/>
      <c r="E430" s="1638" t="n"/>
      <c r="F430" s="1636" t="n"/>
      <c r="G430" s="1647" t="n"/>
      <c r="H430" s="1647" t="n"/>
      <c r="I430" s="1647" t="n"/>
      <c r="J430" s="1646" t="n"/>
      <c r="K430" s="1647" t="n"/>
      <c r="L430" s="1647" t="n"/>
      <c r="M430" s="234" t="n"/>
      <c r="N430" s="237" t="n"/>
      <c r="O430" s="548" t="n"/>
      <c r="P430" s="1634" t="n"/>
      <c r="Q430" s="1634" t="n"/>
      <c r="R430" s="892" t="n"/>
      <c r="S430" s="1635" t="n"/>
      <c r="T430" s="1636" t="n"/>
      <c r="U430" s="1636" t="n"/>
    </row>
    <row r="431" ht="17.25" customHeight="1">
      <c r="A431" s="238" t="n"/>
      <c r="B431" s="238" t="n"/>
      <c r="C431" s="1636" t="n"/>
      <c r="D431" s="1636" t="n"/>
      <c r="E431" s="1638" t="n"/>
      <c r="F431" s="1636" t="n"/>
      <c r="G431" s="1647" t="n"/>
      <c r="H431" s="1647" t="n"/>
      <c r="I431" s="1647" t="n"/>
      <c r="J431" s="1646" t="n"/>
      <c r="K431" s="1647" t="n"/>
      <c r="L431" s="1647" t="n"/>
      <c r="M431" s="234" t="n"/>
      <c r="N431" s="237" t="n"/>
      <c r="O431" s="548" t="n"/>
      <c r="P431" s="1634" t="n"/>
      <c r="Q431" s="1634" t="n"/>
      <c r="R431" s="892" t="n"/>
      <c r="S431" s="1635" t="n"/>
      <c r="T431" s="1636" t="n"/>
      <c r="U431" s="1636" t="n"/>
    </row>
    <row r="432" ht="17.25" customHeight="1">
      <c r="A432" s="238" t="n"/>
      <c r="B432" s="238" t="n"/>
      <c r="C432" s="1636" t="n"/>
      <c r="D432" s="1636" t="n"/>
      <c r="E432" s="1638" t="n"/>
      <c r="F432" s="1636" t="n"/>
      <c r="G432" s="1647" t="n"/>
      <c r="H432" s="1647" t="n"/>
      <c r="I432" s="1647" t="n"/>
      <c r="J432" s="1646" t="n"/>
      <c r="K432" s="1647" t="n"/>
      <c r="L432" s="1647" t="n"/>
      <c r="M432" s="234" t="n"/>
      <c r="N432" s="237" t="n"/>
      <c r="O432" s="548" t="n"/>
      <c r="P432" s="1634" t="n"/>
      <c r="Q432" s="1634" t="n"/>
      <c r="R432" s="892" t="n"/>
      <c r="S432" s="1635" t="n"/>
      <c r="T432" s="1636" t="n"/>
      <c r="U432" s="1636" t="n"/>
    </row>
    <row r="433" ht="17.25" customHeight="1">
      <c r="A433" s="238" t="n"/>
      <c r="B433" s="238" t="n"/>
      <c r="C433" s="1636" t="n"/>
      <c r="D433" s="1636" t="n"/>
      <c r="E433" s="1638" t="n"/>
      <c r="F433" s="1636" t="n"/>
      <c r="G433" s="1647" t="n"/>
      <c r="H433" s="1647" t="n"/>
      <c r="I433" s="1647" t="n"/>
      <c r="J433" s="1646" t="n"/>
      <c r="K433" s="1647" t="n"/>
      <c r="L433" s="1647" t="n"/>
      <c r="M433" s="234" t="n"/>
      <c r="N433" s="237" t="n"/>
      <c r="O433" s="548" t="n"/>
      <c r="P433" s="1634" t="n"/>
      <c r="Q433" s="1634" t="n"/>
      <c r="R433" s="892" t="n"/>
      <c r="S433" s="1635" t="n"/>
      <c r="T433" s="1636" t="n"/>
      <c r="U433" s="1636" t="n"/>
    </row>
    <row r="434" ht="17.25" customHeight="1">
      <c r="A434" s="238" t="n"/>
      <c r="B434" s="238" t="n"/>
      <c r="C434" s="1636" t="n"/>
      <c r="D434" s="1636" t="n"/>
      <c r="E434" s="1638" t="n"/>
      <c r="F434" s="1636" t="n"/>
      <c r="G434" s="1647" t="n"/>
      <c r="H434" s="1647" t="n"/>
      <c r="I434" s="1647" t="n"/>
      <c r="J434" s="1646" t="n"/>
      <c r="K434" s="1647" t="n"/>
      <c r="L434" s="1647" t="n"/>
      <c r="M434" s="234" t="n"/>
      <c r="N434" s="237" t="n"/>
      <c r="O434" s="548" t="n"/>
      <c r="P434" s="1634" t="n"/>
      <c r="Q434" s="1634" t="n"/>
      <c r="R434" s="892" t="n"/>
      <c r="S434" s="1635" t="n"/>
      <c r="T434" s="1636" t="n"/>
      <c r="U434" s="1636" t="n"/>
    </row>
    <row r="435" ht="17.25" customHeight="1">
      <c r="A435" s="238" t="n"/>
      <c r="B435" s="238" t="n"/>
      <c r="C435" s="1636" t="n"/>
      <c r="D435" s="1636" t="n"/>
      <c r="E435" s="1638" t="n"/>
      <c r="F435" s="1636" t="n"/>
      <c r="G435" s="1647" t="n"/>
      <c r="H435" s="1647" t="n"/>
      <c r="I435" s="1647" t="n"/>
      <c r="J435" s="1646" t="n"/>
      <c r="K435" s="1647" t="n"/>
      <c r="L435" s="1647" t="n"/>
      <c r="M435" s="234" t="n"/>
      <c r="N435" s="237" t="n"/>
      <c r="O435" s="548" t="n"/>
      <c r="P435" s="1634" t="n"/>
      <c r="Q435" s="1634" t="n"/>
      <c r="R435" s="892" t="n"/>
      <c r="S435" s="1635" t="n"/>
      <c r="T435" s="1636" t="n"/>
      <c r="U435" s="1636" t="n"/>
    </row>
    <row r="436" ht="17.25" customHeight="1">
      <c r="A436" s="238" t="n"/>
      <c r="B436" s="238" t="n"/>
      <c r="C436" s="1636" t="n"/>
      <c r="D436" s="1636" t="n"/>
      <c r="E436" s="1638" t="n"/>
      <c r="F436" s="1636" t="n"/>
      <c r="G436" s="1647" t="n"/>
      <c r="H436" s="1647" t="n"/>
      <c r="I436" s="1647" t="n"/>
      <c r="J436" s="1646" t="n"/>
      <c r="K436" s="1647" t="n"/>
      <c r="L436" s="1647" t="n"/>
      <c r="M436" s="234" t="n"/>
      <c r="N436" s="237" t="n"/>
      <c r="O436" s="548" t="n"/>
      <c r="P436" s="1634" t="n"/>
      <c r="Q436" s="1634" t="n"/>
      <c r="R436" s="892" t="n"/>
      <c r="S436" s="1635" t="n"/>
      <c r="T436" s="1636" t="n"/>
      <c r="U436" s="1636" t="n"/>
    </row>
    <row r="437" ht="17.25" customHeight="1">
      <c r="A437" s="238" t="n"/>
      <c r="B437" s="238" t="n"/>
      <c r="C437" s="1636" t="n"/>
      <c r="D437" s="1636" t="n"/>
      <c r="E437" s="1638" t="n"/>
      <c r="F437" s="1636" t="n"/>
      <c r="G437" s="1647" t="n"/>
      <c r="H437" s="1647" t="n"/>
      <c r="I437" s="1647" t="n"/>
      <c r="J437" s="1646" t="n"/>
      <c r="K437" s="1647" t="n"/>
      <c r="L437" s="1647" t="n"/>
      <c r="M437" s="234" t="n"/>
      <c r="N437" s="237" t="n"/>
      <c r="O437" s="548" t="n"/>
      <c r="P437" s="1634" t="n"/>
      <c r="Q437" s="1634" t="n"/>
      <c r="R437" s="892" t="n"/>
      <c r="S437" s="1635" t="n"/>
      <c r="T437" s="1636" t="n"/>
      <c r="U437" s="1636" t="n"/>
    </row>
    <row r="438" ht="17.25" customHeight="1">
      <c r="A438" s="238" t="n"/>
      <c r="B438" s="238" t="n"/>
      <c r="C438" s="1636" t="n"/>
      <c r="D438" s="1636" t="n"/>
      <c r="E438" s="1638" t="n"/>
      <c r="F438" s="1636" t="n"/>
      <c r="G438" s="1647" t="n"/>
      <c r="H438" s="1647" t="n"/>
      <c r="I438" s="1647" t="n"/>
      <c r="J438" s="1646" t="n"/>
      <c r="K438" s="1647" t="n"/>
      <c r="L438" s="1647" t="n"/>
      <c r="M438" s="234" t="n"/>
      <c r="N438" s="237" t="n"/>
      <c r="O438" s="548" t="n"/>
      <c r="P438" s="1634" t="n"/>
      <c r="Q438" s="1634" t="n"/>
      <c r="R438" s="892" t="n"/>
      <c r="S438" s="1635" t="n"/>
      <c r="T438" s="1636" t="n"/>
      <c r="U438" s="1636" t="n"/>
    </row>
    <row r="439" ht="17.25" customHeight="1">
      <c r="A439" s="238" t="n"/>
      <c r="B439" s="238" t="n"/>
      <c r="C439" s="1636" t="n"/>
      <c r="D439" s="1636" t="n"/>
      <c r="E439" s="1638" t="n"/>
      <c r="F439" s="1636" t="n"/>
      <c r="G439" s="1647" t="n"/>
      <c r="H439" s="1647" t="n"/>
      <c r="I439" s="1647" t="n"/>
      <c r="J439" s="1646" t="n"/>
      <c r="K439" s="1647" t="n"/>
      <c r="L439" s="1647" t="n"/>
      <c r="M439" s="234" t="n"/>
      <c r="N439" s="237" t="n"/>
      <c r="O439" s="548" t="n"/>
      <c r="P439" s="1634" t="n"/>
      <c r="Q439" s="1634" t="n"/>
      <c r="R439" s="892" t="n"/>
      <c r="S439" s="1635" t="n"/>
      <c r="T439" s="1636" t="n"/>
      <c r="U439" s="1636" t="n"/>
    </row>
    <row r="440" ht="17.25" customHeight="1">
      <c r="A440" s="238" t="n"/>
      <c r="B440" s="238" t="n"/>
      <c r="C440" s="1636" t="n"/>
      <c r="D440" s="1636" t="n"/>
      <c r="E440" s="1638" t="n"/>
      <c r="F440" s="1636" t="n"/>
      <c r="G440" s="1647" t="n"/>
      <c r="H440" s="1647" t="n"/>
      <c r="I440" s="1647" t="n"/>
      <c r="J440" s="1646" t="n"/>
      <c r="K440" s="1647" t="n"/>
      <c r="L440" s="1647" t="n"/>
      <c r="M440" s="234" t="n"/>
      <c r="N440" s="237" t="n"/>
      <c r="O440" s="548" t="n"/>
      <c r="P440" s="1634" t="n"/>
      <c r="Q440" s="1634" t="n"/>
      <c r="R440" s="892" t="n"/>
      <c r="S440" s="1635" t="n"/>
      <c r="T440" s="1636" t="n"/>
      <c r="U440" s="1636" t="n"/>
    </row>
    <row r="441" ht="17.25" customHeight="1">
      <c r="A441" s="238" t="n"/>
      <c r="B441" s="238" t="n"/>
      <c r="C441" s="1636" t="n"/>
      <c r="D441" s="1636" t="n"/>
      <c r="E441" s="1638" t="n"/>
      <c r="F441" s="1636" t="n"/>
      <c r="G441" s="1647" t="n"/>
      <c r="H441" s="1647" t="n"/>
      <c r="I441" s="1647" t="n"/>
      <c r="J441" s="1646" t="n"/>
      <c r="K441" s="1647" t="n"/>
      <c r="L441" s="1647" t="n"/>
      <c r="M441" s="234" t="n"/>
      <c r="N441" s="237" t="n"/>
      <c r="O441" s="548" t="n"/>
      <c r="P441" s="1634" t="n"/>
      <c r="Q441" s="1634" t="n"/>
      <c r="R441" s="892" t="n"/>
      <c r="S441" s="1635" t="n"/>
      <c r="T441" s="1636" t="n"/>
      <c r="U441" s="1636" t="n"/>
    </row>
    <row r="442" ht="17.25" customHeight="1">
      <c r="A442" s="238" t="n"/>
      <c r="B442" s="238" t="n"/>
      <c r="C442" s="1636" t="n"/>
      <c r="D442" s="1636" t="n"/>
      <c r="E442" s="1638" t="n"/>
      <c r="F442" s="1636" t="n"/>
      <c r="G442" s="1647" t="n"/>
      <c r="H442" s="1647" t="n"/>
      <c r="I442" s="1647" t="n"/>
      <c r="J442" s="1646" t="n"/>
      <c r="K442" s="1647" t="n"/>
      <c r="L442" s="1647" t="n"/>
      <c r="M442" s="234" t="n"/>
      <c r="N442" s="237" t="n"/>
      <c r="O442" s="548" t="n"/>
      <c r="P442" s="1634" t="n"/>
      <c r="Q442" s="1634" t="n"/>
      <c r="R442" s="892" t="n"/>
      <c r="S442" s="1635" t="n"/>
      <c r="T442" s="1636" t="n"/>
      <c r="U442" s="1636" t="n"/>
    </row>
    <row r="443" ht="17.25" customHeight="1">
      <c r="A443" s="238" t="n"/>
      <c r="B443" s="238" t="n"/>
      <c r="C443" s="1636" t="n"/>
      <c r="D443" s="1636" t="n"/>
      <c r="E443" s="1638" t="n"/>
      <c r="F443" s="1636" t="n"/>
      <c r="G443" s="1647" t="n"/>
      <c r="H443" s="1647" t="n"/>
      <c r="I443" s="1647" t="n"/>
      <c r="J443" s="1646" t="n"/>
      <c r="K443" s="1647" t="n"/>
      <c r="L443" s="1647" t="n"/>
      <c r="M443" s="234" t="n"/>
      <c r="N443" s="237" t="n"/>
      <c r="O443" s="548" t="n"/>
      <c r="P443" s="1634" t="n"/>
      <c r="Q443" s="1634" t="n"/>
      <c r="R443" s="892" t="n"/>
      <c r="S443" s="1635" t="n"/>
      <c r="T443" s="1636" t="n"/>
      <c r="U443" s="1636" t="n"/>
    </row>
    <row r="444" ht="17.25" customHeight="1">
      <c r="A444" s="238" t="n"/>
      <c r="B444" s="238" t="n"/>
      <c r="C444" s="1636" t="n"/>
      <c r="D444" s="1636" t="n"/>
      <c r="E444" s="1638" t="n"/>
      <c r="F444" s="1636" t="n"/>
      <c r="G444" s="1647" t="n"/>
      <c r="H444" s="1647" t="n"/>
      <c r="I444" s="1647" t="n"/>
      <c r="J444" s="1646" t="n"/>
      <c r="K444" s="1647" t="n"/>
      <c r="L444" s="1647" t="n"/>
      <c r="M444" s="234" t="n"/>
      <c r="N444" s="237" t="n"/>
      <c r="O444" s="548" t="n"/>
      <c r="P444" s="1634" t="n"/>
      <c r="Q444" s="1634" t="n"/>
      <c r="R444" s="892" t="n"/>
      <c r="S444" s="1635" t="n"/>
      <c r="T444" s="1636" t="n"/>
      <c r="U444" s="1636" t="n"/>
    </row>
    <row r="445" ht="17.25" customHeight="1">
      <c r="A445" s="238" t="n"/>
      <c r="B445" s="238" t="n"/>
      <c r="C445" s="1636" t="n"/>
      <c r="D445" s="1636" t="n"/>
      <c r="E445" s="1638" t="n"/>
      <c r="F445" s="1636" t="n"/>
      <c r="G445" s="1647" t="n"/>
      <c r="H445" s="1647" t="n"/>
      <c r="I445" s="1647" t="n"/>
      <c r="J445" s="1646" t="n"/>
      <c r="K445" s="1647" t="n"/>
      <c r="L445" s="1647" t="n"/>
      <c r="M445" s="234" t="n"/>
      <c r="N445" s="237" t="n"/>
      <c r="O445" s="548" t="n"/>
      <c r="P445" s="1634" t="n"/>
      <c r="Q445" s="1634" t="n"/>
      <c r="R445" s="892" t="n"/>
      <c r="S445" s="1635" t="n"/>
      <c r="T445" s="1636" t="n"/>
      <c r="U445" s="1636" t="n"/>
    </row>
    <row r="446" ht="17.25" customHeight="1">
      <c r="A446" s="238" t="n"/>
      <c r="B446" s="238" t="n"/>
      <c r="C446" s="1636" t="n"/>
      <c r="D446" s="1636" t="n"/>
      <c r="E446" s="1638" t="n"/>
      <c r="F446" s="1636" t="n"/>
      <c r="G446" s="1647" t="n"/>
      <c r="H446" s="1647" t="n"/>
      <c r="I446" s="1647" t="n"/>
      <c r="J446" s="1646" t="n"/>
      <c r="K446" s="1647" t="n"/>
      <c r="L446" s="1647" t="n"/>
      <c r="M446" s="234" t="n"/>
      <c r="N446" s="237" t="n"/>
      <c r="O446" s="548" t="n"/>
      <c r="P446" s="1634" t="n"/>
      <c r="Q446" s="1634" t="n"/>
      <c r="R446" s="892" t="n"/>
      <c r="S446" s="1635" t="n"/>
      <c r="T446" s="1636" t="n"/>
      <c r="U446" s="1636" t="n"/>
    </row>
    <row r="447" ht="17.25" customHeight="1">
      <c r="A447" s="238" t="n"/>
      <c r="B447" s="238" t="n"/>
      <c r="C447" s="1636" t="n"/>
      <c r="D447" s="1636" t="n"/>
      <c r="E447" s="1638" t="n"/>
      <c r="F447" s="1636" t="n"/>
      <c r="G447" s="1647" t="n"/>
      <c r="H447" s="1647" t="n"/>
      <c r="I447" s="1647" t="n"/>
      <c r="J447" s="1646" t="n"/>
      <c r="K447" s="1647" t="n"/>
      <c r="L447" s="1647" t="n"/>
      <c r="M447" s="234" t="n"/>
      <c r="N447" s="237" t="n"/>
      <c r="O447" s="548" t="n"/>
      <c r="P447" s="1634" t="n"/>
      <c r="Q447" s="1634" t="n"/>
      <c r="R447" s="892" t="n"/>
      <c r="S447" s="1635" t="n"/>
      <c r="T447" s="1636" t="n"/>
      <c r="U447" s="1636" t="n"/>
    </row>
    <row r="448" ht="17.25" customHeight="1">
      <c r="A448" s="238" t="n"/>
      <c r="B448" s="238" t="n"/>
      <c r="C448" s="1636" t="n"/>
      <c r="D448" s="1636" t="n"/>
      <c r="E448" s="1638" t="n"/>
      <c r="F448" s="1636" t="n"/>
      <c r="G448" s="1647" t="n"/>
      <c r="H448" s="1647" t="n"/>
      <c r="I448" s="1647" t="n"/>
      <c r="J448" s="1646" t="n"/>
      <c r="K448" s="1647" t="n"/>
      <c r="L448" s="1647" t="n"/>
      <c r="M448" s="234" t="n"/>
      <c r="N448" s="237" t="n"/>
      <c r="O448" s="548" t="n"/>
      <c r="P448" s="1634" t="n"/>
      <c r="Q448" s="1634" t="n"/>
      <c r="R448" s="892" t="n"/>
      <c r="S448" s="1635" t="n"/>
      <c r="T448" s="1636" t="n"/>
      <c r="U448" s="1636" t="n"/>
    </row>
    <row r="449" ht="17.25" customHeight="1">
      <c r="A449" s="238" t="n"/>
      <c r="B449" s="238" t="n"/>
      <c r="C449" s="1636" t="n"/>
      <c r="D449" s="1636" t="n"/>
      <c r="E449" s="1638" t="n"/>
      <c r="F449" s="1636" t="n"/>
      <c r="G449" s="1647" t="n"/>
      <c r="H449" s="1647" t="n"/>
      <c r="I449" s="1647" t="n"/>
      <c r="J449" s="1646" t="n"/>
      <c r="K449" s="1647" t="n"/>
      <c r="L449" s="1647" t="n"/>
      <c r="M449" s="234" t="n"/>
      <c r="N449" s="237" t="n"/>
      <c r="O449" s="548" t="n"/>
      <c r="P449" s="1634" t="n"/>
      <c r="Q449" s="1634" t="n"/>
      <c r="R449" s="892" t="n"/>
      <c r="S449" s="1635" t="n"/>
      <c r="T449" s="1636" t="n"/>
      <c r="U449" s="1636" t="n"/>
    </row>
    <row r="450" ht="17.25" customHeight="1">
      <c r="A450" s="238" t="n"/>
      <c r="B450" s="238" t="n"/>
      <c r="C450" s="1636" t="n"/>
      <c r="D450" s="1636" t="n"/>
      <c r="E450" s="1638" t="n"/>
      <c r="F450" s="1636" t="n"/>
      <c r="G450" s="1647" t="n"/>
      <c r="H450" s="1647" t="n"/>
      <c r="I450" s="1647" t="n"/>
      <c r="J450" s="1646" t="n"/>
      <c r="K450" s="1647" t="n"/>
      <c r="L450" s="1647" t="n"/>
      <c r="M450" s="234" t="n"/>
      <c r="N450" s="237" t="n"/>
      <c r="O450" s="548" t="n"/>
      <c r="P450" s="1634" t="n"/>
      <c r="Q450" s="1634" t="n"/>
      <c r="R450" s="892" t="n"/>
      <c r="S450" s="1635" t="n"/>
      <c r="T450" s="1636" t="n"/>
      <c r="U450" s="1636" t="n"/>
    </row>
    <row r="451" ht="17.25" customHeight="1">
      <c r="A451" s="238" t="n"/>
      <c r="B451" s="238" t="n"/>
      <c r="C451" s="1636" t="n"/>
      <c r="D451" s="1636" t="n"/>
      <c r="E451" s="1638" t="n"/>
      <c r="F451" s="1636" t="n"/>
      <c r="G451" s="1647" t="n"/>
      <c r="H451" s="1647" t="n"/>
      <c r="I451" s="1647" t="n"/>
      <c r="J451" s="1646" t="n"/>
      <c r="K451" s="1647" t="n"/>
      <c r="L451" s="1647" t="n"/>
      <c r="M451" s="234" t="n"/>
      <c r="N451" s="237" t="n"/>
      <c r="O451" s="548" t="n"/>
      <c r="P451" s="1634" t="n"/>
      <c r="Q451" s="1634" t="n"/>
      <c r="R451" s="892" t="n"/>
      <c r="S451" s="1635" t="n"/>
      <c r="T451" s="1636" t="n"/>
      <c r="U451" s="1636" t="n"/>
    </row>
    <row r="452" ht="17.25" customHeight="1">
      <c r="A452" s="238" t="n"/>
      <c r="B452" s="238" t="n"/>
      <c r="C452" s="1636" t="n"/>
      <c r="D452" s="1636" t="n"/>
      <c r="E452" s="1638" t="n"/>
      <c r="F452" s="1636" t="n"/>
      <c r="G452" s="1647" t="n"/>
      <c r="H452" s="1647" t="n"/>
      <c r="I452" s="1647" t="n"/>
      <c r="J452" s="1646" t="n"/>
      <c r="K452" s="1647" t="n"/>
      <c r="L452" s="1647" t="n"/>
      <c r="M452" s="234" t="n"/>
      <c r="N452" s="237" t="n"/>
      <c r="O452" s="548" t="n"/>
      <c r="P452" s="1634" t="n"/>
      <c r="Q452" s="1634" t="n"/>
      <c r="R452" s="892" t="n"/>
      <c r="S452" s="1635" t="n"/>
      <c r="T452" s="1636" t="n"/>
      <c r="U452" s="1636" t="n"/>
    </row>
    <row r="453" ht="17.25" customHeight="1">
      <c r="A453" s="238" t="n"/>
      <c r="B453" s="238" t="n"/>
      <c r="C453" s="1636" t="n"/>
      <c r="D453" s="1636" t="n"/>
      <c r="E453" s="1638" t="n"/>
      <c r="F453" s="1636" t="n"/>
      <c r="G453" s="1647" t="n"/>
      <c r="H453" s="1647" t="n"/>
      <c r="I453" s="1647" t="n"/>
      <c r="J453" s="1646" t="n"/>
      <c r="K453" s="1647" t="n"/>
      <c r="L453" s="1647" t="n"/>
      <c r="M453" s="234" t="n"/>
      <c r="N453" s="237" t="n"/>
      <c r="O453" s="548" t="n"/>
      <c r="P453" s="1634" t="n"/>
      <c r="Q453" s="1634" t="n"/>
      <c r="R453" s="892" t="n"/>
      <c r="S453" s="1635" t="n"/>
      <c r="T453" s="1636" t="n"/>
      <c r="U453" s="1636" t="n"/>
    </row>
    <row r="454" ht="17.25" customHeight="1">
      <c r="A454" s="238" t="n"/>
      <c r="B454" s="238" t="n"/>
      <c r="C454" s="1636" t="n"/>
      <c r="D454" s="1636" t="n"/>
      <c r="E454" s="1638" t="n"/>
      <c r="F454" s="1636" t="n"/>
      <c r="G454" s="1647" t="n"/>
      <c r="H454" s="1647" t="n"/>
      <c r="I454" s="1647" t="n"/>
      <c r="J454" s="1646" t="n"/>
      <c r="K454" s="1647" t="n"/>
      <c r="L454" s="1647" t="n"/>
      <c r="M454" s="234" t="n"/>
      <c r="N454" s="237" t="n"/>
      <c r="O454" s="548" t="n"/>
      <c r="P454" s="1634" t="n"/>
      <c r="Q454" s="1634" t="n"/>
      <c r="R454" s="892" t="n"/>
      <c r="S454" s="1635" t="n"/>
      <c r="T454" s="1636" t="n"/>
      <c r="U454" s="1636" t="n"/>
    </row>
    <row r="455" ht="17.25" customHeight="1">
      <c r="A455" s="238" t="n"/>
      <c r="B455" s="238" t="n"/>
      <c r="C455" s="1636" t="n"/>
      <c r="D455" s="1636" t="n"/>
      <c r="E455" s="1638" t="n"/>
      <c r="F455" s="1636" t="n"/>
      <c r="G455" s="1647" t="n"/>
      <c r="H455" s="1647" t="n"/>
      <c r="I455" s="1647" t="n"/>
      <c r="J455" s="1646" t="n"/>
      <c r="K455" s="1647" t="n"/>
      <c r="L455" s="1647" t="n"/>
      <c r="M455" s="234" t="n"/>
      <c r="N455" s="237" t="n"/>
      <c r="O455" s="548" t="n"/>
      <c r="P455" s="1634" t="n"/>
      <c r="Q455" s="1634" t="n"/>
      <c r="R455" s="892" t="n"/>
      <c r="S455" s="1635" t="n"/>
      <c r="T455" s="1636" t="n"/>
      <c r="U455" s="1636" t="n"/>
    </row>
    <row r="456" ht="17.25" customHeight="1">
      <c r="A456" s="238" t="n"/>
      <c r="B456" s="238" t="n"/>
      <c r="C456" s="1636" t="n"/>
      <c r="D456" s="1636" t="n"/>
      <c r="E456" s="1638" t="n"/>
      <c r="F456" s="1636" t="n"/>
      <c r="G456" s="1647" t="n"/>
      <c r="H456" s="1647" t="n"/>
      <c r="I456" s="1647" t="n"/>
      <c r="J456" s="1646" t="n"/>
      <c r="K456" s="1647" t="n"/>
      <c r="L456" s="1647" t="n"/>
      <c r="M456" s="234" t="n"/>
      <c r="N456" s="237" t="n"/>
      <c r="O456" s="548" t="n"/>
      <c r="P456" s="1634" t="n"/>
      <c r="Q456" s="1634" t="n"/>
      <c r="R456" s="892" t="n"/>
      <c r="S456" s="1635" t="n"/>
      <c r="T456" s="1636" t="n"/>
      <c r="U456" s="1636" t="n"/>
    </row>
    <row r="457" ht="17.25" customHeight="1">
      <c r="A457" s="238" t="n"/>
      <c r="B457" s="238" t="n"/>
      <c r="C457" s="1636" t="n"/>
      <c r="D457" s="1636" t="n"/>
      <c r="E457" s="1638" t="n"/>
      <c r="F457" s="1636" t="n"/>
      <c r="G457" s="1647" t="n"/>
      <c r="H457" s="1647" t="n"/>
      <c r="I457" s="1647" t="n"/>
      <c r="J457" s="1646" t="n"/>
      <c r="K457" s="1647" t="n"/>
      <c r="L457" s="1647" t="n"/>
      <c r="M457" s="234" t="n"/>
      <c r="N457" s="237" t="n"/>
      <c r="O457" s="548" t="n"/>
      <c r="P457" s="1634" t="n"/>
      <c r="Q457" s="1634" t="n"/>
      <c r="R457" s="892" t="n"/>
      <c r="S457" s="1635" t="n"/>
      <c r="T457" s="1636" t="n"/>
      <c r="U457" s="1636" t="n"/>
    </row>
    <row r="458" ht="17.25" customHeight="1">
      <c r="A458" s="238" t="n"/>
      <c r="B458" s="238" t="n"/>
      <c r="C458" s="1636" t="n"/>
      <c r="D458" s="1636" t="n"/>
      <c r="E458" s="1638" t="n"/>
      <c r="F458" s="1636" t="n"/>
      <c r="G458" s="1647" t="n"/>
      <c r="H458" s="1647" t="n"/>
      <c r="I458" s="1647" t="n"/>
      <c r="J458" s="1646" t="n"/>
      <c r="K458" s="1647" t="n"/>
      <c r="L458" s="1647" t="n"/>
      <c r="M458" s="234" t="n"/>
      <c r="N458" s="237" t="n"/>
      <c r="O458" s="548" t="n"/>
      <c r="P458" s="1634" t="n"/>
      <c r="Q458" s="1634" t="n"/>
      <c r="R458" s="892" t="n"/>
      <c r="S458" s="1635" t="n"/>
      <c r="T458" s="1636" t="n"/>
      <c r="U458" s="1636" t="n"/>
    </row>
    <row r="459" ht="17.25" customHeight="1">
      <c r="A459" s="238" t="n"/>
      <c r="B459" s="238" t="n"/>
      <c r="C459" s="1636" t="n"/>
      <c r="D459" s="1636" t="n"/>
      <c r="E459" s="1638" t="n"/>
      <c r="F459" s="1636" t="n"/>
      <c r="G459" s="1647" t="n"/>
      <c r="H459" s="1647" t="n"/>
      <c r="I459" s="1647" t="n"/>
      <c r="J459" s="1646" t="n"/>
      <c r="K459" s="1647" t="n"/>
      <c r="L459" s="1647" t="n"/>
      <c r="M459" s="234" t="n"/>
      <c r="N459" s="237" t="n"/>
      <c r="O459" s="548" t="n"/>
      <c r="P459" s="1634" t="n"/>
      <c r="Q459" s="1634" t="n"/>
      <c r="R459" s="892" t="n"/>
      <c r="S459" s="1635" t="n"/>
      <c r="T459" s="1636" t="n"/>
      <c r="U459" s="1636" t="n"/>
    </row>
    <row r="460" ht="17.25" customHeight="1">
      <c r="A460" s="238" t="n"/>
      <c r="B460" s="238" t="n"/>
      <c r="C460" s="1636" t="n"/>
      <c r="D460" s="1636" t="n"/>
      <c r="E460" s="1638" t="n"/>
      <c r="F460" s="1636" t="n"/>
      <c r="G460" s="1647" t="n"/>
      <c r="H460" s="1647" t="n"/>
      <c r="I460" s="1647" t="n"/>
      <c r="J460" s="1646" t="n"/>
      <c r="K460" s="1647" t="n"/>
      <c r="L460" s="1647" t="n"/>
      <c r="M460" s="234" t="n"/>
      <c r="N460" s="237" t="n"/>
      <c r="O460" s="548" t="n"/>
      <c r="P460" s="1634" t="n"/>
      <c r="Q460" s="1634" t="n"/>
      <c r="R460" s="892" t="n"/>
      <c r="S460" s="1635" t="n"/>
      <c r="T460" s="1636" t="n"/>
      <c r="U460" s="1636" t="n"/>
    </row>
    <row r="461" ht="17.25" customHeight="1">
      <c r="A461" s="238" t="n"/>
      <c r="B461" s="238" t="n"/>
      <c r="C461" s="1636" t="n"/>
      <c r="D461" s="1636" t="n"/>
      <c r="E461" s="1638" t="n"/>
      <c r="F461" s="1636" t="n"/>
      <c r="G461" s="1647" t="n"/>
      <c r="H461" s="1647" t="n"/>
      <c r="I461" s="1647" t="n"/>
      <c r="J461" s="1646" t="n"/>
      <c r="K461" s="1647" t="n"/>
      <c r="L461" s="1647" t="n"/>
      <c r="M461" s="234" t="n"/>
      <c r="N461" s="237" t="n"/>
      <c r="O461" s="548" t="n"/>
      <c r="P461" s="1634" t="n"/>
      <c r="Q461" s="1634" t="n"/>
      <c r="R461" s="892" t="n"/>
      <c r="S461" s="1635" t="n"/>
      <c r="T461" s="1636" t="n"/>
      <c r="U461" s="1636" t="n"/>
    </row>
    <row r="462" ht="17.25" customHeight="1">
      <c r="A462" s="238" t="n"/>
      <c r="B462" s="238" t="n"/>
      <c r="C462" s="1636" t="n"/>
      <c r="D462" s="1636" t="n"/>
      <c r="E462" s="1638" t="n"/>
      <c r="F462" s="1636" t="n"/>
      <c r="G462" s="1647" t="n"/>
      <c r="H462" s="1647" t="n"/>
      <c r="I462" s="1647" t="n"/>
      <c r="J462" s="1646" t="n"/>
      <c r="K462" s="1647" t="n"/>
      <c r="L462" s="1647" t="n"/>
      <c r="M462" s="234" t="n"/>
      <c r="N462" s="237" t="n"/>
      <c r="O462" s="548" t="n"/>
      <c r="P462" s="1634" t="n"/>
      <c r="Q462" s="1634" t="n"/>
      <c r="R462" s="892" t="n"/>
      <c r="S462" s="1635" t="n"/>
      <c r="T462" s="1636" t="n"/>
      <c r="U462" s="1636" t="n"/>
    </row>
    <row r="463" ht="17.25" customHeight="1">
      <c r="A463" s="238" t="n"/>
      <c r="B463" s="238" t="n"/>
      <c r="C463" s="1636" t="n"/>
      <c r="D463" s="1636" t="n"/>
      <c r="E463" s="1638" t="n"/>
      <c r="F463" s="1636" t="n"/>
      <c r="G463" s="1647" t="n"/>
      <c r="H463" s="1647" t="n"/>
      <c r="I463" s="1647" t="n"/>
      <c r="J463" s="1646" t="n"/>
      <c r="K463" s="1647" t="n"/>
      <c r="L463" s="1647" t="n"/>
      <c r="M463" s="234" t="n"/>
      <c r="N463" s="237" t="n"/>
      <c r="O463" s="548" t="n"/>
      <c r="P463" s="1634" t="n"/>
      <c r="Q463" s="1634" t="n"/>
      <c r="R463" s="892" t="n"/>
      <c r="S463" s="1635" t="n"/>
      <c r="T463" s="1636" t="n"/>
      <c r="U463" s="1636" t="n"/>
    </row>
    <row r="464" ht="17.25" customHeight="1">
      <c r="A464" s="238" t="n"/>
      <c r="B464" s="238" t="n"/>
      <c r="C464" s="1636" t="n"/>
      <c r="D464" s="1636" t="n"/>
      <c r="E464" s="1638" t="n"/>
      <c r="F464" s="1636" t="n"/>
      <c r="G464" s="1647" t="n"/>
      <c r="H464" s="1647" t="n"/>
      <c r="I464" s="1647" t="n"/>
      <c r="J464" s="1646" t="n"/>
      <c r="K464" s="1647" t="n"/>
      <c r="L464" s="1647" t="n"/>
      <c r="M464" s="234" t="n"/>
      <c r="N464" s="237" t="n"/>
      <c r="O464" s="548" t="n"/>
      <c r="P464" s="1634" t="n"/>
      <c r="Q464" s="1634" t="n"/>
      <c r="R464" s="892" t="n"/>
      <c r="S464" s="1635" t="n"/>
      <c r="T464" s="1636" t="n"/>
      <c r="U464" s="1636" t="n"/>
    </row>
    <row r="465" ht="17.25" customHeight="1">
      <c r="A465" s="238" t="n"/>
      <c r="B465" s="238" t="n"/>
      <c r="C465" s="1636" t="n"/>
      <c r="D465" s="1636" t="n"/>
      <c r="E465" s="1638" t="n"/>
      <c r="F465" s="1636" t="n"/>
      <c r="G465" s="1647" t="n"/>
      <c r="H465" s="1647" t="n"/>
      <c r="I465" s="1647" t="n"/>
      <c r="J465" s="1646" t="n"/>
      <c r="K465" s="1647" t="n"/>
      <c r="L465" s="1647" t="n"/>
      <c r="M465" s="234" t="n"/>
      <c r="N465" s="237" t="n"/>
      <c r="O465" s="548" t="n"/>
      <c r="P465" s="1634" t="n"/>
      <c r="Q465" s="1634" t="n"/>
      <c r="R465" s="892" t="n"/>
      <c r="S465" s="1635" t="n"/>
      <c r="T465" s="1636" t="n"/>
      <c r="U465" s="1636" t="n"/>
    </row>
    <row r="466" ht="17.25" customHeight="1">
      <c r="A466" s="238" t="n"/>
      <c r="B466" s="238" t="n"/>
      <c r="C466" s="1636" t="n"/>
      <c r="D466" s="1636" t="n"/>
      <c r="E466" s="1638" t="n"/>
      <c r="F466" s="1636" t="n"/>
      <c r="G466" s="1647" t="n"/>
      <c r="H466" s="1647" t="n"/>
      <c r="I466" s="1647" t="n"/>
      <c r="J466" s="1646" t="n"/>
      <c r="K466" s="1647" t="n"/>
      <c r="L466" s="1647" t="n"/>
      <c r="M466" s="234" t="n"/>
      <c r="N466" s="237" t="n"/>
      <c r="O466" s="548" t="n"/>
      <c r="P466" s="1634" t="n"/>
      <c r="Q466" s="1634" t="n"/>
      <c r="R466" s="892" t="n"/>
      <c r="S466" s="1635" t="n"/>
      <c r="T466" s="1636" t="n"/>
      <c r="U466" s="1636" t="n"/>
    </row>
    <row r="467" ht="17.25" customHeight="1">
      <c r="A467" s="238" t="n"/>
      <c r="B467" s="238" t="n"/>
      <c r="C467" s="1636" t="n"/>
      <c r="D467" s="1636" t="n"/>
      <c r="E467" s="1638" t="n"/>
      <c r="F467" s="1636" t="n"/>
      <c r="G467" s="1647" t="n"/>
      <c r="H467" s="1647" t="n"/>
      <c r="I467" s="1647" t="n"/>
      <c r="J467" s="1646" t="n"/>
      <c r="K467" s="1647" t="n"/>
      <c r="L467" s="1647" t="n"/>
      <c r="M467" s="234" t="n"/>
      <c r="N467" s="237" t="n"/>
      <c r="O467" s="548" t="n"/>
      <c r="P467" s="1634" t="n"/>
      <c r="Q467" s="1634" t="n"/>
      <c r="R467" s="892" t="n"/>
      <c r="S467" s="1635" t="n"/>
      <c r="T467" s="1636" t="n"/>
      <c r="U467" s="1636" t="n"/>
    </row>
    <row r="468" ht="17.25" customHeight="1">
      <c r="A468" s="238" t="n"/>
      <c r="B468" s="238" t="n"/>
      <c r="C468" s="1636" t="n"/>
      <c r="D468" s="1636" t="n"/>
      <c r="E468" s="1638" t="n"/>
      <c r="F468" s="1636" t="n"/>
      <c r="G468" s="1647" t="n"/>
      <c r="H468" s="1647" t="n"/>
      <c r="I468" s="1647" t="n"/>
      <c r="J468" s="1646" t="n"/>
      <c r="K468" s="1647" t="n"/>
      <c r="L468" s="1647" t="n"/>
      <c r="M468" s="234" t="n"/>
      <c r="N468" s="237" t="n"/>
      <c r="O468" s="548" t="n"/>
      <c r="P468" s="1634" t="n"/>
      <c r="Q468" s="1634" t="n"/>
      <c r="R468" s="892" t="n"/>
      <c r="S468" s="1635" t="n"/>
      <c r="T468" s="1636" t="n"/>
      <c r="U468" s="1636" t="n"/>
    </row>
    <row r="469" ht="17.25" customHeight="1">
      <c r="A469" s="238" t="n"/>
      <c r="B469" s="238" t="n"/>
      <c r="C469" s="1636" t="n"/>
      <c r="D469" s="1636" t="n"/>
      <c r="E469" s="1638" t="n"/>
      <c r="F469" s="1636" t="n"/>
      <c r="G469" s="1647" t="n"/>
      <c r="H469" s="1647" t="n"/>
      <c r="I469" s="1647" t="n"/>
      <c r="J469" s="1646" t="n"/>
      <c r="K469" s="1647" t="n"/>
      <c r="L469" s="1647" t="n"/>
      <c r="M469" s="234" t="n"/>
      <c r="N469" s="237" t="n"/>
      <c r="O469" s="548" t="n"/>
      <c r="P469" s="1634" t="n"/>
      <c r="Q469" s="1634" t="n"/>
      <c r="R469" s="892" t="n"/>
      <c r="S469" s="1635" t="n"/>
      <c r="T469" s="1636" t="n"/>
      <c r="U469" s="1636" t="n"/>
    </row>
    <row r="470" ht="17.25" customHeight="1">
      <c r="A470" s="238" t="n"/>
      <c r="B470" s="238" t="n"/>
      <c r="C470" s="1636" t="n"/>
      <c r="D470" s="1636" t="n"/>
      <c r="E470" s="1638" t="n"/>
      <c r="F470" s="1636" t="n"/>
      <c r="G470" s="1647" t="n"/>
      <c r="H470" s="1647" t="n"/>
      <c r="I470" s="1647" t="n"/>
      <c r="J470" s="1646" t="n"/>
      <c r="K470" s="1647" t="n"/>
      <c r="L470" s="1647" t="n"/>
      <c r="M470" s="234" t="n"/>
      <c r="N470" s="237" t="n"/>
      <c r="O470" s="548" t="n"/>
      <c r="P470" s="1634" t="n"/>
      <c r="Q470" s="1634" t="n"/>
      <c r="R470" s="892" t="n"/>
      <c r="S470" s="1635" t="n"/>
      <c r="T470" s="1636" t="n"/>
      <c r="U470" s="1636" t="n"/>
    </row>
    <row r="471" ht="17.25" customHeight="1">
      <c r="A471" s="238" t="n"/>
      <c r="B471" s="238" t="n"/>
      <c r="C471" s="1636" t="n"/>
      <c r="D471" s="1636" t="n"/>
      <c r="E471" s="1638" t="n"/>
      <c r="F471" s="1636" t="n"/>
      <c r="G471" s="1647" t="n"/>
      <c r="H471" s="1647" t="n"/>
      <c r="I471" s="1647" t="n"/>
      <c r="J471" s="1646" t="n"/>
      <c r="K471" s="1647" t="n"/>
      <c r="L471" s="1647" t="n"/>
      <c r="M471" s="234" t="n"/>
      <c r="N471" s="237" t="n"/>
      <c r="O471" s="548" t="n"/>
      <c r="P471" s="1634" t="n"/>
      <c r="Q471" s="1634" t="n"/>
      <c r="R471" s="892" t="n"/>
      <c r="S471" s="1635" t="n"/>
      <c r="T471" s="1636" t="n"/>
      <c r="U471" s="1636" t="n"/>
    </row>
    <row r="472" ht="17.25" customHeight="1">
      <c r="A472" s="238" t="n"/>
      <c r="B472" s="238" t="n"/>
      <c r="C472" s="1636" t="n"/>
      <c r="D472" s="1636" t="n"/>
      <c r="E472" s="1638" t="n"/>
      <c r="F472" s="1636" t="n"/>
      <c r="G472" s="1647" t="n"/>
      <c r="H472" s="1647" t="n"/>
      <c r="I472" s="1647" t="n"/>
      <c r="J472" s="1646" t="n"/>
      <c r="K472" s="1647" t="n"/>
      <c r="L472" s="1647" t="n"/>
      <c r="M472" s="234" t="n"/>
      <c r="N472" s="237" t="n"/>
      <c r="O472" s="548" t="n"/>
      <c r="P472" s="1634" t="n"/>
      <c r="Q472" s="1634" t="n"/>
      <c r="R472" s="892" t="n"/>
      <c r="S472" s="1635" t="n"/>
      <c r="T472" s="1636" t="n"/>
      <c r="U472" s="1636" t="n"/>
    </row>
    <row r="473" ht="17.25" customHeight="1">
      <c r="A473" s="238" t="n"/>
      <c r="B473" s="238" t="n"/>
      <c r="C473" s="1636" t="n"/>
      <c r="D473" s="1636" t="n"/>
      <c r="E473" s="1638" t="n"/>
      <c r="F473" s="1636" t="n"/>
      <c r="G473" s="1647" t="n"/>
      <c r="H473" s="1647" t="n"/>
      <c r="I473" s="1647" t="n"/>
      <c r="J473" s="1646" t="n"/>
      <c r="K473" s="1647" t="n"/>
      <c r="L473" s="1647" t="n"/>
      <c r="M473" s="234" t="n"/>
      <c r="N473" s="237" t="n"/>
      <c r="O473" s="548" t="n"/>
      <c r="P473" s="1634" t="n"/>
      <c r="Q473" s="1634" t="n"/>
      <c r="R473" s="892" t="n"/>
      <c r="S473" s="1635" t="n"/>
      <c r="T473" s="1636" t="n"/>
      <c r="U473" s="1636" t="n"/>
    </row>
    <row r="474" ht="17.25" customHeight="1">
      <c r="A474" s="238" t="n"/>
      <c r="B474" s="238" t="n"/>
      <c r="C474" s="1636" t="n"/>
      <c r="D474" s="1636" t="n"/>
      <c r="E474" s="1638" t="n"/>
      <c r="F474" s="1636" t="n"/>
      <c r="G474" s="1647" t="n"/>
      <c r="H474" s="1647" t="n"/>
      <c r="I474" s="1647" t="n"/>
      <c r="J474" s="1646" t="n"/>
      <c r="K474" s="1647" t="n"/>
      <c r="L474" s="1647" t="n"/>
      <c r="M474" s="234" t="n"/>
      <c r="N474" s="237" t="n"/>
      <c r="O474" s="548" t="n"/>
      <c r="P474" s="1634" t="n"/>
      <c r="Q474" s="1634" t="n"/>
      <c r="R474" s="892" t="n"/>
      <c r="S474" s="1635" t="n"/>
      <c r="T474" s="1636" t="n"/>
      <c r="U474" s="1636" t="n"/>
    </row>
    <row r="475" ht="17.25" customHeight="1">
      <c r="A475" s="238" t="n"/>
      <c r="B475" s="238" t="n"/>
      <c r="C475" s="1636" t="n"/>
      <c r="D475" s="1636" t="n"/>
      <c r="E475" s="1638" t="n"/>
      <c r="F475" s="1636" t="n"/>
      <c r="G475" s="1647" t="n"/>
      <c r="H475" s="1647" t="n"/>
      <c r="I475" s="1647" t="n"/>
      <c r="J475" s="1646" t="n"/>
      <c r="K475" s="1647" t="n"/>
      <c r="L475" s="1647" t="n"/>
      <c r="M475" s="234" t="n"/>
      <c r="N475" s="237" t="n"/>
      <c r="O475" s="548" t="n"/>
      <c r="P475" s="1634" t="n"/>
      <c r="Q475" s="1634" t="n"/>
      <c r="R475" s="892" t="n"/>
      <c r="S475" s="1635" t="n"/>
      <c r="T475" s="1636" t="n"/>
      <c r="U475" s="1636" t="n"/>
    </row>
    <row r="476" ht="17.25" customHeight="1">
      <c r="A476" s="238" t="n"/>
      <c r="B476" s="238" t="n"/>
      <c r="C476" s="1636" t="n"/>
      <c r="D476" s="1636" t="n"/>
      <c r="E476" s="1638" t="n"/>
      <c r="F476" s="1636" t="n"/>
      <c r="G476" s="1647" t="n"/>
      <c r="H476" s="1647" t="n"/>
      <c r="I476" s="1647" t="n"/>
      <c r="J476" s="1646" t="n"/>
      <c r="K476" s="1647" t="n"/>
      <c r="L476" s="1647" t="n"/>
      <c r="M476" s="234" t="n"/>
      <c r="N476" s="237" t="n"/>
      <c r="O476" s="548" t="n"/>
      <c r="P476" s="1634" t="n"/>
      <c r="Q476" s="1634" t="n"/>
      <c r="R476" s="892" t="n"/>
      <c r="S476" s="1635" t="n"/>
      <c r="T476" s="1636" t="n"/>
      <c r="U476" s="1636" t="n"/>
    </row>
    <row r="477" ht="17.25" customHeight="1">
      <c r="A477" s="238" t="n"/>
      <c r="B477" s="238" t="n"/>
      <c r="C477" s="1636" t="n"/>
      <c r="D477" s="1636" t="n"/>
      <c r="E477" s="1638" t="n"/>
      <c r="F477" s="1636" t="n"/>
      <c r="G477" s="1647" t="n"/>
      <c r="H477" s="1647" t="n"/>
      <c r="I477" s="1647" t="n"/>
      <c r="J477" s="1646" t="n"/>
      <c r="K477" s="1647" t="n"/>
      <c r="L477" s="1647" t="n"/>
      <c r="M477" s="234" t="n"/>
      <c r="N477" s="237" t="n"/>
      <c r="O477" s="548" t="n"/>
      <c r="P477" s="1634" t="n"/>
      <c r="Q477" s="1634" t="n"/>
      <c r="R477" s="892" t="n"/>
      <c r="S477" s="1635" t="n"/>
      <c r="T477" s="1636" t="n"/>
      <c r="U477" s="1636" t="n"/>
    </row>
    <row r="478" ht="17.25" customHeight="1">
      <c r="A478" s="238" t="n"/>
      <c r="B478" s="238" t="n"/>
      <c r="C478" s="1636" t="n"/>
      <c r="D478" s="1636" t="n"/>
      <c r="E478" s="1638" t="n"/>
      <c r="F478" s="1636" t="n"/>
      <c r="G478" s="1647" t="n"/>
      <c r="H478" s="1647" t="n"/>
      <c r="I478" s="1647" t="n"/>
      <c r="J478" s="1646" t="n"/>
      <c r="K478" s="1647" t="n"/>
      <c r="L478" s="1647" t="n"/>
      <c r="M478" s="234" t="n"/>
      <c r="N478" s="237" t="n"/>
      <c r="O478" s="548" t="n"/>
      <c r="P478" s="1634" t="n"/>
      <c r="Q478" s="1634" t="n"/>
      <c r="R478" s="892" t="n"/>
      <c r="S478" s="1635" t="n"/>
      <c r="T478" s="1636" t="n"/>
      <c r="U478" s="1636" t="n"/>
    </row>
    <row r="479" ht="17.25" customHeight="1">
      <c r="A479" s="238" t="n"/>
      <c r="B479" s="238" t="n"/>
      <c r="C479" s="1636" t="n"/>
      <c r="D479" s="1636" t="n"/>
      <c r="E479" s="1638" t="n"/>
      <c r="F479" s="1636" t="n"/>
      <c r="G479" s="1647" t="n"/>
      <c r="H479" s="1647" t="n"/>
      <c r="I479" s="1647" t="n"/>
      <c r="J479" s="1646" t="n"/>
      <c r="K479" s="1647" t="n"/>
      <c r="L479" s="1647" t="n"/>
      <c r="M479" s="234" t="n"/>
      <c r="N479" s="237" t="n"/>
      <c r="O479" s="548" t="n"/>
      <c r="P479" s="1634" t="n"/>
      <c r="Q479" s="1634" t="n"/>
      <c r="R479" s="892" t="n"/>
      <c r="S479" s="1635" t="n"/>
      <c r="T479" s="1636" t="n"/>
      <c r="U479" s="1636" t="n"/>
    </row>
    <row r="480" ht="17.25" customHeight="1">
      <c r="A480" s="238" t="n"/>
      <c r="B480" s="238" t="n"/>
      <c r="C480" s="1636" t="n"/>
      <c r="D480" s="1636" t="n"/>
      <c r="E480" s="1638" t="n"/>
      <c r="F480" s="1636" t="n"/>
      <c r="G480" s="1647" t="n"/>
      <c r="H480" s="1647" t="n"/>
      <c r="I480" s="1647" t="n"/>
      <c r="J480" s="1646" t="n"/>
      <c r="K480" s="1647" t="n"/>
      <c r="L480" s="1647" t="n"/>
      <c r="M480" s="234" t="n"/>
      <c r="N480" s="237" t="n"/>
      <c r="O480" s="548" t="n"/>
      <c r="P480" s="1634" t="n"/>
      <c r="Q480" s="1634" t="n"/>
      <c r="R480" s="892" t="n"/>
      <c r="S480" s="1635" t="n"/>
      <c r="T480" s="1636" t="n"/>
      <c r="U480" s="1636" t="n"/>
    </row>
    <row r="481" ht="17.25" customHeight="1">
      <c r="A481" s="238" t="n"/>
      <c r="B481" s="238" t="n"/>
      <c r="C481" s="1636" t="n"/>
      <c r="D481" s="1636" t="n"/>
      <c r="E481" s="1638" t="n"/>
      <c r="F481" s="1636" t="n"/>
      <c r="G481" s="1647" t="n"/>
      <c r="H481" s="1647" t="n"/>
      <c r="I481" s="1647" t="n"/>
      <c r="J481" s="1646" t="n"/>
      <c r="K481" s="1647" t="n"/>
      <c r="L481" s="1647" t="n"/>
      <c r="M481" s="234" t="n"/>
      <c r="N481" s="237" t="n"/>
      <c r="O481" s="548" t="n"/>
      <c r="P481" s="1634" t="n"/>
      <c r="Q481" s="1634" t="n"/>
      <c r="R481" s="892" t="n"/>
      <c r="S481" s="1635" t="n"/>
      <c r="T481" s="1636" t="n"/>
      <c r="U481" s="1636" t="n"/>
    </row>
    <row r="482" ht="17.25" customHeight="1">
      <c r="A482" s="238" t="n"/>
      <c r="B482" s="238" t="n"/>
      <c r="C482" s="1636" t="n"/>
      <c r="D482" s="1636" t="n"/>
      <c r="E482" s="1638" t="n"/>
      <c r="F482" s="1636" t="n"/>
      <c r="G482" s="1647" t="n"/>
      <c r="H482" s="1647" t="n"/>
      <c r="I482" s="1647" t="n"/>
      <c r="J482" s="1646" t="n"/>
      <c r="K482" s="1647" t="n"/>
      <c r="L482" s="1647" t="n"/>
      <c r="M482" s="234" t="n"/>
      <c r="N482" s="237" t="n"/>
      <c r="O482" s="548" t="n"/>
      <c r="P482" s="1634" t="n"/>
      <c r="Q482" s="1634" t="n"/>
      <c r="R482" s="892" t="n"/>
      <c r="S482" s="1635" t="n"/>
      <c r="T482" s="1636" t="n"/>
      <c r="U482" s="1636" t="n"/>
    </row>
    <row r="483" ht="17.25" customHeight="1">
      <c r="A483" s="238" t="n"/>
      <c r="B483" s="238" t="n"/>
      <c r="C483" s="1636" t="n"/>
      <c r="D483" s="1636" t="n"/>
      <c r="E483" s="1638" t="n"/>
      <c r="F483" s="1636" t="n"/>
      <c r="G483" s="1647" t="n"/>
      <c r="H483" s="1647" t="n"/>
      <c r="I483" s="1647" t="n"/>
      <c r="J483" s="1646" t="n"/>
      <c r="K483" s="1647" t="n"/>
      <c r="L483" s="1647" t="n"/>
      <c r="M483" s="234" t="n"/>
      <c r="N483" s="237" t="n"/>
      <c r="O483" s="548" t="n"/>
      <c r="P483" s="1634" t="n"/>
      <c r="Q483" s="1634" t="n"/>
      <c r="R483" s="892" t="n"/>
      <c r="S483" s="1635" t="n"/>
      <c r="T483" s="1636" t="n"/>
      <c r="U483" s="1636" t="n"/>
    </row>
    <row r="484" ht="17.25" customHeight="1">
      <c r="A484" s="238" t="n"/>
      <c r="B484" s="238" t="n"/>
      <c r="C484" s="1636" t="n"/>
      <c r="D484" s="1636" t="n"/>
      <c r="E484" s="1638" t="n"/>
      <c r="F484" s="1636" t="n"/>
      <c r="G484" s="1647" t="n"/>
      <c r="H484" s="1647" t="n"/>
      <c r="I484" s="1647" t="n"/>
      <c r="J484" s="1646" t="n"/>
      <c r="K484" s="1647" t="n"/>
      <c r="L484" s="1647" t="n"/>
      <c r="M484" s="234" t="n"/>
      <c r="N484" s="237" t="n"/>
      <c r="O484" s="548" t="n"/>
      <c r="P484" s="1634" t="n"/>
      <c r="Q484" s="1634" t="n"/>
      <c r="R484" s="892" t="n"/>
      <c r="S484" s="1635" t="n"/>
      <c r="T484" s="1636" t="n"/>
      <c r="U484" s="1636" t="n"/>
    </row>
    <row r="485" ht="17.25" customHeight="1">
      <c r="A485" s="238" t="n"/>
      <c r="B485" s="238" t="n"/>
      <c r="C485" s="1636" t="n"/>
      <c r="D485" s="1636" t="n"/>
      <c r="E485" s="1638" t="n"/>
      <c r="F485" s="1636" t="n"/>
      <c r="G485" s="1647" t="n"/>
      <c r="H485" s="1647" t="n"/>
      <c r="I485" s="1647" t="n"/>
      <c r="J485" s="1646" t="n"/>
      <c r="K485" s="1647" t="n"/>
      <c r="L485" s="1647" t="n"/>
      <c r="M485" s="234" t="n"/>
      <c r="N485" s="237" t="n"/>
      <c r="O485" s="548" t="n"/>
      <c r="P485" s="1634" t="n"/>
      <c r="Q485" s="1634" t="n"/>
      <c r="R485" s="892" t="n"/>
      <c r="S485" s="1635" t="n"/>
      <c r="T485" s="1636" t="n"/>
      <c r="U485" s="1636" t="n"/>
    </row>
    <row r="486" ht="17.25" customHeight="1">
      <c r="A486" s="238" t="n"/>
      <c r="B486" s="238" t="n"/>
      <c r="C486" s="1636" t="n"/>
      <c r="D486" s="1636" t="n"/>
      <c r="E486" s="1638" t="n"/>
      <c r="F486" s="1636" t="n"/>
      <c r="G486" s="1647" t="n"/>
      <c r="H486" s="1647" t="n"/>
      <c r="I486" s="1647" t="n"/>
      <c r="J486" s="1646" t="n"/>
      <c r="K486" s="1647" t="n"/>
      <c r="L486" s="1647" t="n"/>
      <c r="M486" s="234" t="n"/>
      <c r="N486" s="237" t="n"/>
      <c r="O486" s="548" t="n"/>
      <c r="P486" s="1634" t="n"/>
      <c r="Q486" s="1634" t="n"/>
      <c r="R486" s="892" t="n"/>
      <c r="S486" s="1635" t="n"/>
      <c r="T486" s="1636" t="n"/>
      <c r="U486" s="1636" t="n"/>
    </row>
    <row r="487" ht="17.25" customHeight="1">
      <c r="A487" s="238" t="n"/>
      <c r="B487" s="238" t="n"/>
      <c r="C487" s="1636" t="n"/>
      <c r="D487" s="1636" t="n"/>
      <c r="E487" s="1638" t="n"/>
      <c r="F487" s="1636" t="n"/>
      <c r="G487" s="1647" t="n"/>
      <c r="H487" s="1647" t="n"/>
      <c r="I487" s="1647" t="n"/>
      <c r="J487" s="1646" t="n"/>
      <c r="K487" s="1647" t="n"/>
      <c r="L487" s="1647" t="n"/>
      <c r="M487" s="234" t="n"/>
      <c r="N487" s="237" t="n"/>
      <c r="O487" s="548" t="n"/>
      <c r="P487" s="1634" t="n"/>
      <c r="Q487" s="1634" t="n"/>
      <c r="R487" s="892" t="n"/>
      <c r="S487" s="1635" t="n"/>
      <c r="T487" s="1636" t="n"/>
      <c r="U487" s="1636" t="n"/>
    </row>
    <row r="488" ht="17.25" customHeight="1">
      <c r="A488" s="238" t="n"/>
      <c r="B488" s="238" t="n"/>
      <c r="C488" s="1636" t="n"/>
      <c r="D488" s="1636" t="n"/>
      <c r="E488" s="1638" t="n"/>
      <c r="F488" s="1636" t="n"/>
      <c r="G488" s="1647" t="n"/>
      <c r="H488" s="1647" t="n"/>
      <c r="I488" s="1647" t="n"/>
      <c r="J488" s="1646" t="n"/>
      <c r="K488" s="1647" t="n"/>
      <c r="L488" s="1647" t="n"/>
      <c r="M488" s="234" t="n"/>
      <c r="N488" s="237" t="n"/>
      <c r="O488" s="548" t="n"/>
      <c r="P488" s="1634" t="n"/>
      <c r="Q488" s="1634" t="n"/>
      <c r="R488" s="892" t="n"/>
      <c r="S488" s="1635" t="n"/>
      <c r="T488" s="1636" t="n"/>
      <c r="U488" s="1636" t="n"/>
    </row>
    <row r="489" ht="17.25" customHeight="1">
      <c r="A489" s="238" t="n"/>
      <c r="B489" s="238" t="n"/>
      <c r="C489" s="1636" t="n"/>
      <c r="D489" s="1636" t="n"/>
      <c r="E489" s="1638" t="n"/>
      <c r="F489" s="1636" t="n"/>
      <c r="G489" s="1647" t="n"/>
      <c r="H489" s="1647" t="n"/>
      <c r="I489" s="1647" t="n"/>
      <c r="J489" s="1646" t="n"/>
      <c r="K489" s="1647" t="n"/>
      <c r="L489" s="1647" t="n"/>
      <c r="M489" s="234" t="n"/>
      <c r="N489" s="237" t="n"/>
      <c r="O489" s="548" t="n"/>
      <c r="P489" s="1634" t="n"/>
      <c r="Q489" s="1634" t="n"/>
      <c r="R489" s="892" t="n"/>
      <c r="S489" s="1635" t="n"/>
      <c r="T489" s="1636" t="n"/>
      <c r="U489" s="1636" t="n"/>
    </row>
    <row r="490" ht="17.25" customHeight="1">
      <c r="A490" s="238" t="n"/>
      <c r="B490" s="238" t="n"/>
      <c r="C490" s="1636" t="n"/>
      <c r="D490" s="1636" t="n"/>
      <c r="E490" s="1638" t="n"/>
      <c r="F490" s="1636" t="n"/>
      <c r="G490" s="1647" t="n"/>
      <c r="H490" s="1647" t="n"/>
      <c r="I490" s="1647" t="n"/>
      <c r="J490" s="1646" t="n"/>
      <c r="K490" s="1647" t="n"/>
      <c r="L490" s="1647" t="n"/>
      <c r="M490" s="234" t="n"/>
      <c r="N490" s="237" t="n"/>
      <c r="O490" s="548" t="n"/>
      <c r="P490" s="1634" t="n"/>
      <c r="Q490" s="1634" t="n"/>
      <c r="R490" s="892" t="n"/>
      <c r="S490" s="1635" t="n"/>
      <c r="T490" s="1636" t="n"/>
      <c r="U490" s="1636" t="n"/>
    </row>
    <row r="491" ht="17.25" customHeight="1">
      <c r="A491" s="238" t="n"/>
      <c r="B491" s="238" t="n"/>
      <c r="C491" s="1636" t="n"/>
      <c r="D491" s="1636" t="n"/>
      <c r="E491" s="1638" t="n"/>
      <c r="F491" s="1636" t="n"/>
      <c r="G491" s="1647" t="n"/>
      <c r="H491" s="1647" t="n"/>
      <c r="I491" s="1647" t="n"/>
      <c r="J491" s="1646" t="n"/>
      <c r="K491" s="1647" t="n"/>
      <c r="L491" s="1647" t="n"/>
      <c r="M491" s="234" t="n"/>
      <c r="N491" s="237" t="n"/>
      <c r="O491" s="548" t="n"/>
      <c r="P491" s="1634" t="n"/>
      <c r="Q491" s="1634" t="n"/>
      <c r="R491" s="892" t="n"/>
      <c r="S491" s="1635" t="n"/>
      <c r="T491" s="1636" t="n"/>
      <c r="U491" s="1636" t="n"/>
    </row>
    <row r="492" ht="17.25" customHeight="1">
      <c r="A492" s="238" t="n"/>
      <c r="B492" s="238" t="n"/>
      <c r="C492" s="1636" t="n"/>
      <c r="D492" s="1636" t="n"/>
      <c r="E492" s="1638" t="n"/>
      <c r="F492" s="1636" t="n"/>
      <c r="G492" s="1647" t="n"/>
      <c r="H492" s="1647" t="n"/>
      <c r="I492" s="1647" t="n"/>
      <c r="J492" s="1646" t="n"/>
      <c r="K492" s="1647" t="n"/>
      <c r="L492" s="1647" t="n"/>
      <c r="M492" s="234" t="n"/>
      <c r="N492" s="237" t="n"/>
      <c r="O492" s="548" t="n"/>
      <c r="P492" s="1634" t="n"/>
      <c r="Q492" s="1634" t="n"/>
      <c r="R492" s="892" t="n"/>
      <c r="S492" s="1635" t="n"/>
      <c r="T492" s="1636" t="n"/>
      <c r="U492" s="1636" t="n"/>
    </row>
    <row r="493" ht="17.25" customHeight="1">
      <c r="A493" s="238" t="n"/>
      <c r="B493" s="238" t="n"/>
      <c r="C493" s="1636" t="n"/>
      <c r="D493" s="1636" t="n"/>
      <c r="E493" s="1638" t="n"/>
      <c r="F493" s="1636" t="n"/>
      <c r="G493" s="1647" t="n"/>
      <c r="H493" s="1647" t="n"/>
      <c r="I493" s="1647" t="n"/>
      <c r="J493" s="1646" t="n"/>
      <c r="K493" s="1647" t="n"/>
      <c r="L493" s="1647" t="n"/>
      <c r="M493" s="234" t="n"/>
      <c r="N493" s="237" t="n"/>
      <c r="O493" s="548" t="n"/>
      <c r="P493" s="1634" t="n"/>
      <c r="Q493" s="1634" t="n"/>
      <c r="R493" s="892" t="n"/>
      <c r="S493" s="1635" t="n"/>
      <c r="T493" s="1636" t="n"/>
      <c r="U493" s="1636" t="n"/>
    </row>
    <row r="494" ht="17.25" customHeight="1">
      <c r="A494" s="238" t="n"/>
      <c r="B494" s="238" t="n"/>
      <c r="C494" s="1636" t="n"/>
      <c r="D494" s="1636" t="n"/>
      <c r="E494" s="1638" t="n"/>
      <c r="F494" s="1636" t="n"/>
      <c r="G494" s="1647" t="n"/>
      <c r="H494" s="1647" t="n"/>
      <c r="I494" s="1647" t="n"/>
      <c r="J494" s="1646" t="n"/>
      <c r="K494" s="1647" t="n"/>
      <c r="L494" s="1647" t="n"/>
      <c r="M494" s="234" t="n"/>
      <c r="N494" s="237" t="n"/>
      <c r="O494" s="548" t="n"/>
      <c r="P494" s="1634" t="n"/>
      <c r="Q494" s="1634" t="n"/>
      <c r="R494" s="892" t="n"/>
      <c r="S494" s="1635" t="n"/>
      <c r="T494" s="1636" t="n"/>
      <c r="U494" s="1636" t="n"/>
    </row>
    <row r="495" ht="17.25" customHeight="1">
      <c r="A495" s="238" t="n"/>
      <c r="B495" s="238" t="n"/>
      <c r="C495" s="1636" t="n"/>
      <c r="D495" s="1636" t="n"/>
      <c r="E495" s="1638" t="n"/>
      <c r="F495" s="1636" t="n"/>
      <c r="G495" s="1647" t="n"/>
      <c r="H495" s="1647" t="n"/>
      <c r="I495" s="1647" t="n"/>
      <c r="J495" s="1646" t="n"/>
      <c r="K495" s="1647" t="n"/>
      <c r="L495" s="1647" t="n"/>
      <c r="M495" s="234" t="n"/>
      <c r="N495" s="237" t="n"/>
      <c r="O495" s="548" t="n"/>
      <c r="P495" s="1634" t="n"/>
      <c r="Q495" s="1634" t="n"/>
      <c r="R495" s="892" t="n"/>
      <c r="S495" s="1635" t="n"/>
      <c r="T495" s="1636" t="n"/>
      <c r="U495" s="1636" t="n"/>
    </row>
    <row r="496" ht="17.25" customHeight="1">
      <c r="A496" s="238" t="n"/>
      <c r="B496" s="238" t="n"/>
      <c r="C496" s="1636" t="n"/>
      <c r="D496" s="1636" t="n"/>
      <c r="E496" s="1638" t="n"/>
      <c r="F496" s="1636" t="n"/>
      <c r="G496" s="1647" t="n"/>
      <c r="H496" s="1647" t="n"/>
      <c r="I496" s="1647" t="n"/>
      <c r="J496" s="1646" t="n"/>
      <c r="K496" s="1647" t="n"/>
      <c r="L496" s="1647" t="n"/>
      <c r="M496" s="234" t="n"/>
      <c r="N496" s="237" t="n"/>
      <c r="O496" s="548" t="n"/>
      <c r="P496" s="1634" t="n"/>
      <c r="Q496" s="1634" t="n"/>
      <c r="R496" s="892" t="n"/>
      <c r="S496" s="1635" t="n"/>
      <c r="T496" s="1636" t="n"/>
      <c r="U496" s="1636" t="n"/>
    </row>
    <row r="497" ht="17.25" customHeight="1">
      <c r="A497" s="238" t="n"/>
      <c r="B497" s="238" t="n"/>
      <c r="C497" s="1636" t="n"/>
      <c r="D497" s="1636" t="n"/>
      <c r="E497" s="1638" t="n"/>
      <c r="F497" s="1636" t="n"/>
      <c r="G497" s="1647" t="n"/>
      <c r="H497" s="1647" t="n"/>
      <c r="I497" s="1647" t="n"/>
      <c r="J497" s="1646" t="n"/>
      <c r="K497" s="1647" t="n"/>
      <c r="L497" s="1647" t="n"/>
      <c r="M497" s="234" t="n"/>
      <c r="N497" s="237" t="n"/>
      <c r="O497" s="548" t="n"/>
      <c r="P497" s="1634" t="n"/>
      <c r="Q497" s="1634" t="n"/>
      <c r="R497" s="892" t="n"/>
      <c r="S497" s="1635" t="n"/>
      <c r="T497" s="1636" t="n"/>
      <c r="U497" s="1636" t="n"/>
    </row>
    <row r="498" ht="17.25" customHeight="1">
      <c r="A498" s="238" t="n"/>
      <c r="B498" s="238" t="n"/>
      <c r="C498" s="1636" t="n"/>
      <c r="D498" s="1636" t="n"/>
      <c r="E498" s="1638" t="n"/>
      <c r="F498" s="1636" t="n"/>
      <c r="G498" s="1647" t="n"/>
      <c r="H498" s="1647" t="n"/>
      <c r="I498" s="1647" t="n"/>
      <c r="J498" s="1646" t="n"/>
      <c r="K498" s="1647" t="n"/>
      <c r="L498" s="1647" t="n"/>
      <c r="M498" s="234" t="n"/>
      <c r="N498" s="237" t="n"/>
      <c r="O498" s="548" t="n"/>
      <c r="P498" s="1634" t="n"/>
      <c r="Q498" s="1634" t="n"/>
      <c r="R498" s="892" t="n"/>
      <c r="S498" s="1635" t="n"/>
      <c r="T498" s="1636" t="n"/>
      <c r="U498" s="1636" t="n"/>
    </row>
    <row r="499" ht="17.25" customHeight="1">
      <c r="A499" s="238" t="n"/>
      <c r="B499" s="238" t="n"/>
      <c r="C499" s="1636" t="n"/>
      <c r="D499" s="1636" t="n"/>
      <c r="E499" s="1638" t="n"/>
      <c r="F499" s="1636" t="n"/>
      <c r="G499" s="1647" t="n"/>
      <c r="H499" s="1647" t="n"/>
      <c r="I499" s="1647" t="n"/>
      <c r="J499" s="1646" t="n"/>
      <c r="K499" s="1647" t="n"/>
      <c r="L499" s="1647" t="n"/>
      <c r="M499" s="234" t="n"/>
      <c r="N499" s="237" t="n"/>
      <c r="O499" s="548" t="n"/>
      <c r="P499" s="1634" t="n"/>
      <c r="Q499" s="1634" t="n"/>
      <c r="R499" s="892" t="n"/>
      <c r="S499" s="1635" t="n"/>
      <c r="T499" s="1636" t="n"/>
      <c r="U499" s="1636" t="n"/>
    </row>
    <row r="500" ht="17.25" customHeight="1">
      <c r="A500" s="238" t="n"/>
      <c r="B500" s="238" t="n"/>
      <c r="C500" s="1636" t="n"/>
      <c r="D500" s="1636" t="n"/>
      <c r="E500" s="1638" t="n"/>
      <c r="F500" s="1636" t="n"/>
      <c r="G500" s="1647" t="n"/>
      <c r="H500" s="1647" t="n"/>
      <c r="I500" s="1647" t="n"/>
      <c r="J500" s="1646" t="n"/>
      <c r="K500" s="1647" t="n"/>
      <c r="L500" s="1647" t="n"/>
      <c r="M500" s="234" t="n"/>
      <c r="N500" s="237" t="n"/>
      <c r="O500" s="548" t="n"/>
      <c r="P500" s="1634" t="n"/>
      <c r="Q500" s="1634" t="n"/>
      <c r="R500" s="892" t="n"/>
      <c r="S500" s="1635" t="n"/>
      <c r="T500" s="1636" t="n"/>
      <c r="U500" s="1636" t="n"/>
    </row>
    <row r="501" ht="17.25" customHeight="1">
      <c r="A501" s="238" t="n"/>
      <c r="B501" s="238" t="n"/>
      <c r="C501" s="1636" t="n"/>
      <c r="D501" s="1636" t="n"/>
      <c r="E501" s="1638" t="n"/>
      <c r="F501" s="1636" t="n"/>
      <c r="G501" s="1647" t="n"/>
      <c r="H501" s="1647" t="n"/>
      <c r="I501" s="1647" t="n"/>
      <c r="J501" s="1646" t="n"/>
      <c r="K501" s="1647" t="n"/>
      <c r="L501" s="1647" t="n"/>
      <c r="M501" s="234" t="n"/>
      <c r="N501" s="237" t="n"/>
      <c r="O501" s="548" t="n"/>
      <c r="P501" s="1634" t="n"/>
      <c r="Q501" s="1634" t="n"/>
      <c r="R501" s="892" t="n"/>
      <c r="S501" s="1635" t="n"/>
      <c r="T501" s="1636" t="n"/>
      <c r="U501" s="1636" t="n"/>
    </row>
    <row r="502" ht="17.25" customHeight="1">
      <c r="A502" s="238" t="n"/>
      <c r="B502" s="238" t="n"/>
      <c r="C502" s="1636" t="n"/>
      <c r="D502" s="1636" t="n"/>
      <c r="E502" s="1638" t="n"/>
      <c r="F502" s="1636" t="n"/>
      <c r="G502" s="1647" t="n"/>
      <c r="H502" s="1647" t="n"/>
      <c r="I502" s="1647" t="n"/>
      <c r="J502" s="1646" t="n"/>
      <c r="K502" s="1647" t="n"/>
      <c r="L502" s="1647" t="n"/>
      <c r="M502" s="234" t="n"/>
      <c r="N502" s="237" t="n"/>
      <c r="O502" s="548" t="n"/>
      <c r="P502" s="1634" t="n"/>
      <c r="Q502" s="1634" t="n"/>
      <c r="R502" s="892" t="n"/>
      <c r="S502" s="1635" t="n"/>
      <c r="T502" s="1636" t="n"/>
      <c r="U502" s="1636" t="n"/>
    </row>
    <row r="503" ht="17.25" customHeight="1">
      <c r="A503" s="238" t="n"/>
      <c r="B503" s="238" t="n"/>
      <c r="C503" s="1636" t="n"/>
      <c r="D503" s="1636" t="n"/>
      <c r="E503" s="1638" t="n"/>
      <c r="F503" s="1636" t="n"/>
      <c r="G503" s="1647" t="n"/>
      <c r="H503" s="1647" t="n"/>
      <c r="I503" s="1647" t="n"/>
      <c r="J503" s="1646" t="n"/>
      <c r="K503" s="1647" t="n"/>
      <c r="L503" s="1647" t="n"/>
      <c r="M503" s="234" t="n"/>
      <c r="N503" s="237" t="n"/>
      <c r="O503" s="548" t="n"/>
      <c r="P503" s="1634" t="n"/>
      <c r="Q503" s="1634" t="n"/>
      <c r="R503" s="892" t="n"/>
      <c r="S503" s="1635" t="n"/>
      <c r="T503" s="1636" t="n"/>
      <c r="U503" s="1636" t="n"/>
    </row>
    <row r="504" ht="17.25" customHeight="1">
      <c r="A504" s="238" t="n"/>
      <c r="B504" s="238" t="n"/>
      <c r="C504" s="1636" t="n"/>
      <c r="D504" s="1636" t="n"/>
      <c r="E504" s="1638" t="n"/>
      <c r="F504" s="1636" t="n"/>
      <c r="G504" s="1647" t="n"/>
      <c r="H504" s="1647" t="n"/>
      <c r="I504" s="1647" t="n"/>
      <c r="J504" s="1646" t="n"/>
      <c r="K504" s="1647" t="n"/>
      <c r="L504" s="1647" t="n"/>
      <c r="M504" s="234" t="n"/>
      <c r="N504" s="237" t="n"/>
      <c r="O504" s="548" t="n"/>
      <c r="P504" s="1634" t="n"/>
      <c r="Q504" s="1634" t="n"/>
      <c r="R504" s="892" t="n"/>
      <c r="S504" s="1635" t="n"/>
      <c r="T504" s="1636" t="n"/>
      <c r="U504" s="1636" t="n"/>
    </row>
    <row r="505" ht="17.25" customHeight="1">
      <c r="A505" s="238" t="n"/>
      <c r="B505" s="238" t="n"/>
      <c r="C505" s="1636" t="n"/>
      <c r="D505" s="1636" t="n"/>
      <c r="E505" s="1638" t="n"/>
      <c r="F505" s="1636" t="n"/>
      <c r="G505" s="1647" t="n"/>
      <c r="H505" s="1647" t="n"/>
      <c r="I505" s="1647" t="n"/>
      <c r="J505" s="1646" t="n"/>
      <c r="K505" s="1647" t="n"/>
      <c r="L505" s="1647" t="n"/>
      <c r="M505" s="234" t="n"/>
      <c r="N505" s="237" t="n"/>
      <c r="O505" s="548" t="n"/>
      <c r="P505" s="1634" t="n"/>
      <c r="Q505" s="1634" t="n"/>
      <c r="R505" s="892" t="n"/>
      <c r="S505" s="1635" t="n"/>
      <c r="T505" s="1636" t="n"/>
      <c r="U505" s="1636" t="n"/>
    </row>
    <row r="506" ht="17.25" customHeight="1">
      <c r="A506" s="238" t="n"/>
      <c r="B506" s="238" t="n"/>
      <c r="C506" s="1636" t="n"/>
      <c r="D506" s="1636" t="n"/>
      <c r="E506" s="1638" t="n"/>
      <c r="F506" s="1636" t="n"/>
      <c r="G506" s="1647" t="n"/>
      <c r="H506" s="1647" t="n"/>
      <c r="I506" s="1647" t="n"/>
      <c r="J506" s="1646" t="n"/>
      <c r="K506" s="1647" t="n"/>
      <c r="L506" s="1647" t="n"/>
      <c r="M506" s="234" t="n"/>
      <c r="N506" s="237" t="n"/>
      <c r="O506" s="548" t="n"/>
      <c r="P506" s="1634" t="n"/>
      <c r="Q506" s="1634" t="n"/>
      <c r="R506" s="892" t="n"/>
      <c r="S506" s="1635" t="n"/>
      <c r="T506" s="1636" t="n"/>
      <c r="U506" s="1636" t="n"/>
    </row>
    <row r="507" ht="17.25" customHeight="1">
      <c r="A507" s="238" t="n"/>
      <c r="B507" s="238" t="n"/>
      <c r="C507" s="1636" t="n"/>
      <c r="D507" s="1636" t="n"/>
      <c r="E507" s="1638" t="n"/>
      <c r="F507" s="1636" t="n"/>
      <c r="G507" s="1647" t="n"/>
      <c r="H507" s="1647" t="n"/>
      <c r="I507" s="1647" t="n"/>
      <c r="J507" s="1646" t="n"/>
      <c r="K507" s="1647" t="n"/>
      <c r="L507" s="1647" t="n"/>
      <c r="M507" s="234" t="n"/>
      <c r="N507" s="237" t="n"/>
      <c r="O507" s="548" t="n"/>
      <c r="P507" s="1634" t="n"/>
      <c r="Q507" s="1634" t="n"/>
      <c r="R507" s="892" t="n"/>
      <c r="S507" s="1635" t="n"/>
      <c r="T507" s="1636" t="n"/>
      <c r="U507" s="1636" t="n"/>
    </row>
    <row r="508" ht="17.25" customHeight="1">
      <c r="A508" s="238" t="n"/>
      <c r="B508" s="238" t="n"/>
      <c r="C508" s="1636" t="n"/>
      <c r="D508" s="1636" t="n"/>
      <c r="E508" s="1638" t="n"/>
      <c r="F508" s="1636" t="n"/>
      <c r="G508" s="1647" t="n"/>
      <c r="H508" s="1647" t="n"/>
      <c r="I508" s="1647" t="n"/>
      <c r="J508" s="1646" t="n"/>
      <c r="K508" s="1647" t="n"/>
      <c r="L508" s="1647" t="n"/>
      <c r="M508" s="234" t="n"/>
      <c r="N508" s="237" t="n"/>
      <c r="O508" s="548" t="n"/>
      <c r="P508" s="1634" t="n"/>
      <c r="Q508" s="1634" t="n"/>
      <c r="R508" s="892" t="n"/>
      <c r="S508" s="1635" t="n"/>
      <c r="T508" s="1636" t="n"/>
      <c r="U508" s="1636" t="n"/>
    </row>
    <row r="509" ht="17.25" customHeight="1">
      <c r="A509" s="238" t="n"/>
      <c r="B509" s="238" t="n"/>
      <c r="C509" s="1636" t="n"/>
      <c r="D509" s="1636" t="n"/>
      <c r="E509" s="1638" t="n"/>
      <c r="F509" s="1636" t="n"/>
      <c r="G509" s="1647" t="n"/>
      <c r="H509" s="1647" t="n"/>
      <c r="I509" s="1647" t="n"/>
      <c r="J509" s="1646" t="n"/>
      <c r="K509" s="1647" t="n"/>
      <c r="L509" s="1647" t="n"/>
      <c r="M509" s="234" t="n"/>
      <c r="N509" s="237" t="n"/>
      <c r="O509" s="548" t="n"/>
      <c r="P509" s="1634" t="n"/>
      <c r="Q509" s="1634" t="n"/>
      <c r="R509" s="892" t="n"/>
      <c r="S509" s="1635" t="n"/>
      <c r="T509" s="1636" t="n"/>
      <c r="U509" s="1636" t="n"/>
    </row>
    <row r="510" ht="17.25" customHeight="1">
      <c r="A510" s="238" t="n"/>
      <c r="B510" s="238" t="n"/>
      <c r="C510" s="1636" t="n"/>
      <c r="D510" s="1636" t="n"/>
      <c r="E510" s="1638" t="n"/>
      <c r="F510" s="1636" t="n"/>
      <c r="G510" s="1647" t="n"/>
      <c r="H510" s="1647" t="n"/>
      <c r="I510" s="1647" t="n"/>
      <c r="J510" s="1646" t="n"/>
      <c r="K510" s="1647" t="n"/>
      <c r="L510" s="1647" t="n"/>
      <c r="M510" s="234" t="n"/>
      <c r="N510" s="237" t="n"/>
      <c r="O510" s="548" t="n"/>
      <c r="P510" s="1634" t="n"/>
      <c r="Q510" s="1634" t="n"/>
      <c r="R510" s="892" t="n"/>
      <c r="S510" s="1635" t="n"/>
      <c r="T510" s="1636" t="n"/>
      <c r="U510" s="1636" t="n"/>
    </row>
    <row r="511" ht="17.25" customHeight="1">
      <c r="A511" s="238" t="n"/>
      <c r="B511" s="238" t="n"/>
      <c r="C511" s="1636" t="n"/>
      <c r="D511" s="1636" t="n"/>
      <c r="E511" s="1638" t="n"/>
      <c r="F511" s="1636" t="n"/>
      <c r="G511" s="1647" t="n"/>
      <c r="H511" s="1647" t="n"/>
      <c r="I511" s="1647" t="n"/>
      <c r="J511" s="1646" t="n"/>
      <c r="K511" s="1647" t="n"/>
      <c r="L511" s="1647" t="n"/>
      <c r="M511" s="234" t="n"/>
      <c r="N511" s="237" t="n"/>
      <c r="O511" s="548" t="n"/>
      <c r="P511" s="1634" t="n"/>
      <c r="Q511" s="1634" t="n"/>
      <c r="R511" s="892" t="n"/>
      <c r="S511" s="1635" t="n"/>
      <c r="T511" s="1636" t="n"/>
      <c r="U511" s="1636" t="n"/>
    </row>
    <row r="512" ht="17.25" customHeight="1">
      <c r="A512" s="238" t="n"/>
      <c r="B512" s="238" t="n"/>
      <c r="C512" s="1636" t="n"/>
      <c r="D512" s="1636" t="n"/>
      <c r="E512" s="1638" t="n"/>
      <c r="F512" s="1636" t="n"/>
      <c r="G512" s="1647" t="n"/>
      <c r="H512" s="1647" t="n"/>
      <c r="I512" s="1647" t="n"/>
      <c r="J512" s="1646" t="n"/>
      <c r="K512" s="1647" t="n"/>
      <c r="L512" s="1647" t="n"/>
      <c r="M512" s="234" t="n"/>
      <c r="N512" s="237" t="n"/>
      <c r="O512" s="548" t="n"/>
      <c r="P512" s="1634" t="n"/>
      <c r="Q512" s="1634" t="n"/>
      <c r="R512" s="892" t="n"/>
      <c r="S512" s="1635" t="n"/>
      <c r="T512" s="1636" t="n"/>
      <c r="U512" s="1636" t="n"/>
    </row>
    <row r="513" ht="17.25" customHeight="1">
      <c r="A513" s="238" t="n"/>
      <c r="B513" s="238" t="n"/>
      <c r="C513" s="1636" t="n"/>
      <c r="D513" s="1636" t="n"/>
      <c r="E513" s="1638" t="n"/>
      <c r="F513" s="1636" t="n"/>
      <c r="G513" s="1647" t="n"/>
      <c r="H513" s="1647" t="n"/>
      <c r="I513" s="1647" t="n"/>
      <c r="J513" s="1646" t="n"/>
      <c r="K513" s="1647" t="n"/>
      <c r="L513" s="1647" t="n"/>
      <c r="M513" s="234" t="n"/>
      <c r="N513" s="237" t="n"/>
      <c r="O513" s="548" t="n"/>
      <c r="P513" s="1634" t="n"/>
      <c r="Q513" s="1634" t="n"/>
      <c r="R513" s="892" t="n"/>
      <c r="S513" s="1635" t="n"/>
      <c r="T513" s="1636" t="n"/>
      <c r="U513" s="1636" t="n"/>
    </row>
    <row r="514" ht="17.25" customHeight="1">
      <c r="A514" s="238" t="n"/>
      <c r="B514" s="238" t="n"/>
      <c r="C514" s="1636" t="n"/>
      <c r="D514" s="1636" t="n"/>
      <c r="E514" s="1638" t="n"/>
      <c r="F514" s="1636" t="n"/>
      <c r="G514" s="1647" t="n"/>
      <c r="H514" s="1647" t="n"/>
      <c r="I514" s="1647" t="n"/>
      <c r="J514" s="1646" t="n"/>
      <c r="K514" s="1647" t="n"/>
      <c r="L514" s="1647" t="n"/>
      <c r="M514" s="234" t="n"/>
      <c r="N514" s="237" t="n"/>
      <c r="O514" s="548" t="n"/>
      <c r="P514" s="1634" t="n"/>
      <c r="Q514" s="1634" t="n"/>
      <c r="R514" s="892" t="n"/>
      <c r="S514" s="1635" t="n"/>
      <c r="T514" s="1636" t="n"/>
      <c r="U514" s="1636" t="n"/>
    </row>
    <row r="515" ht="17.25" customHeight="1">
      <c r="A515" s="238" t="n"/>
      <c r="B515" s="238" t="n"/>
      <c r="C515" s="1636" t="n"/>
      <c r="D515" s="1636" t="n"/>
      <c r="E515" s="1638" t="n"/>
      <c r="F515" s="1636" t="n"/>
      <c r="G515" s="1647" t="n"/>
      <c r="H515" s="1647" t="n"/>
      <c r="I515" s="1647" t="n"/>
      <c r="J515" s="1646" t="n"/>
      <c r="K515" s="1647" t="n"/>
      <c r="L515" s="1647" t="n"/>
      <c r="M515" s="234" t="n"/>
      <c r="N515" s="237" t="n"/>
      <c r="O515" s="548" t="n"/>
      <c r="P515" s="1634" t="n"/>
      <c r="Q515" s="1634" t="n"/>
      <c r="R515" s="892" t="n"/>
      <c r="S515" s="1635" t="n"/>
      <c r="T515" s="1636" t="n"/>
      <c r="U515" s="1636" t="n"/>
    </row>
    <row r="516" ht="17.25" customHeight="1">
      <c r="A516" s="238" t="n"/>
      <c r="B516" s="238" t="n"/>
      <c r="C516" s="1636" t="n"/>
      <c r="D516" s="1636" t="n"/>
      <c r="E516" s="1638" t="n"/>
      <c r="F516" s="1636" t="n"/>
      <c r="G516" s="1647" t="n"/>
      <c r="H516" s="1647" t="n"/>
      <c r="I516" s="1647" t="n"/>
      <c r="J516" s="1646" t="n"/>
      <c r="K516" s="1647" t="n"/>
      <c r="L516" s="1647" t="n"/>
      <c r="M516" s="234" t="n"/>
      <c r="N516" s="237" t="n"/>
      <c r="O516" s="548" t="n"/>
      <c r="P516" s="1634" t="n"/>
      <c r="Q516" s="1634" t="n"/>
      <c r="R516" s="892" t="n"/>
      <c r="S516" s="1635" t="n"/>
      <c r="T516" s="1636" t="n"/>
      <c r="U516" s="1636" t="n"/>
    </row>
    <row r="517" ht="17.25" customHeight="1">
      <c r="A517" s="238" t="n"/>
      <c r="B517" s="238" t="n"/>
      <c r="C517" s="1636" t="n"/>
      <c r="D517" s="1636" t="n"/>
      <c r="E517" s="1638" t="n"/>
      <c r="F517" s="1636" t="n"/>
      <c r="G517" s="1647" t="n"/>
      <c r="H517" s="1647" t="n"/>
      <c r="I517" s="1647" t="n"/>
      <c r="J517" s="1646" t="n"/>
      <c r="K517" s="1647" t="n"/>
      <c r="L517" s="1647" t="n"/>
      <c r="M517" s="234" t="n"/>
      <c r="N517" s="237" t="n"/>
      <c r="O517" s="548" t="n"/>
      <c r="P517" s="1634" t="n"/>
      <c r="Q517" s="1634" t="n"/>
      <c r="R517" s="892" t="n"/>
      <c r="S517" s="1635" t="n"/>
      <c r="T517" s="1636" t="n"/>
      <c r="U517" s="1636" t="n"/>
    </row>
    <row r="518" ht="17.25" customHeight="1">
      <c r="A518" s="238" t="n"/>
      <c r="B518" s="238" t="n"/>
      <c r="C518" s="1636" t="n"/>
      <c r="D518" s="1636" t="n"/>
      <c r="E518" s="1638" t="n"/>
      <c r="F518" s="1636" t="n"/>
      <c r="G518" s="1647" t="n"/>
      <c r="H518" s="1647" t="n"/>
      <c r="I518" s="1647" t="n"/>
      <c r="J518" s="1646" t="n"/>
      <c r="K518" s="1647" t="n"/>
      <c r="L518" s="1647" t="n"/>
      <c r="M518" s="234" t="n"/>
      <c r="N518" s="237" t="n"/>
      <c r="O518" s="548" t="n"/>
      <c r="P518" s="1634" t="n"/>
      <c r="Q518" s="1634" t="n"/>
      <c r="R518" s="892" t="n"/>
      <c r="S518" s="1635" t="n"/>
      <c r="T518" s="1636" t="n"/>
      <c r="U518" s="1636" t="n"/>
    </row>
    <row r="519" ht="17.25" customHeight="1">
      <c r="A519" s="238" t="n"/>
      <c r="B519" s="238" t="n"/>
      <c r="C519" s="1636" t="n"/>
      <c r="D519" s="1636" t="n"/>
      <c r="E519" s="1638" t="n"/>
      <c r="F519" s="1636" t="n"/>
      <c r="G519" s="1647" t="n"/>
      <c r="H519" s="1647" t="n"/>
      <c r="I519" s="1647" t="n"/>
      <c r="J519" s="1646" t="n"/>
      <c r="K519" s="1647" t="n"/>
      <c r="L519" s="1647" t="n"/>
      <c r="M519" s="234" t="n"/>
      <c r="N519" s="237" t="n"/>
      <c r="O519" s="548" t="n"/>
      <c r="P519" s="1634" t="n"/>
      <c r="Q519" s="1634" t="n"/>
      <c r="R519" s="892" t="n"/>
      <c r="S519" s="1635" t="n"/>
      <c r="T519" s="1636" t="n"/>
      <c r="U519" s="1636" t="n"/>
    </row>
    <row r="520" ht="17.25" customHeight="1">
      <c r="A520" s="238" t="n"/>
      <c r="B520" s="238" t="n"/>
      <c r="C520" s="1636" t="n"/>
      <c r="D520" s="1636" t="n"/>
      <c r="E520" s="1638" t="n"/>
      <c r="F520" s="1636" t="n"/>
      <c r="G520" s="1647" t="n"/>
      <c r="H520" s="1647" t="n"/>
      <c r="I520" s="1647" t="n"/>
      <c r="J520" s="1646" t="n"/>
      <c r="K520" s="1647" t="n"/>
      <c r="L520" s="1647" t="n"/>
      <c r="M520" s="234" t="n"/>
      <c r="N520" s="237" t="n"/>
      <c r="O520" s="548" t="n"/>
      <c r="P520" s="1634" t="n"/>
      <c r="Q520" s="1634" t="n"/>
      <c r="R520" s="892" t="n"/>
      <c r="S520" s="1635" t="n"/>
      <c r="T520" s="1636" t="n"/>
      <c r="U520" s="1636" t="n"/>
    </row>
    <row r="521" ht="17.25" customHeight="1">
      <c r="A521" s="238" t="n"/>
      <c r="B521" s="238" t="n"/>
      <c r="C521" s="1636" t="n"/>
      <c r="D521" s="1636" t="n"/>
      <c r="E521" s="1638" t="n"/>
      <c r="F521" s="1636" t="n"/>
      <c r="G521" s="1647" t="n"/>
      <c r="H521" s="1647" t="n"/>
      <c r="I521" s="1647" t="n"/>
      <c r="J521" s="1646" t="n"/>
      <c r="K521" s="1647" t="n"/>
      <c r="L521" s="1647" t="n"/>
      <c r="M521" s="234" t="n"/>
      <c r="N521" s="237" t="n"/>
      <c r="O521" s="548" t="n"/>
      <c r="P521" s="1634" t="n"/>
      <c r="Q521" s="1634" t="n"/>
      <c r="R521" s="892" t="n"/>
      <c r="S521" s="1635" t="n"/>
      <c r="T521" s="1636" t="n"/>
      <c r="U521" s="1636" t="n"/>
    </row>
    <row r="522" ht="17.25" customHeight="1">
      <c r="A522" s="238" t="n"/>
      <c r="B522" s="238" t="n"/>
      <c r="C522" s="1636" t="n"/>
      <c r="D522" s="1636" t="n"/>
      <c r="E522" s="1638" t="n"/>
      <c r="F522" s="1636" t="n"/>
      <c r="G522" s="1647" t="n"/>
      <c r="H522" s="1647" t="n"/>
      <c r="I522" s="1647" t="n"/>
      <c r="J522" s="1646" t="n"/>
      <c r="K522" s="1647" t="n"/>
      <c r="L522" s="1647" t="n"/>
      <c r="M522" s="234" t="n"/>
      <c r="N522" s="237" t="n"/>
      <c r="O522" s="548" t="n"/>
      <c r="P522" s="1634" t="n"/>
      <c r="Q522" s="1634" t="n"/>
      <c r="R522" s="892" t="n"/>
      <c r="S522" s="1635" t="n"/>
      <c r="T522" s="1636" t="n"/>
      <c r="U522" s="1636" t="n"/>
    </row>
    <row r="523" ht="17.25" customHeight="1">
      <c r="A523" s="238" t="n"/>
      <c r="B523" s="238" t="n"/>
      <c r="C523" s="1636" t="n"/>
      <c r="D523" s="1636" t="n"/>
      <c r="E523" s="1638" t="n"/>
      <c r="F523" s="1636" t="n"/>
      <c r="G523" s="1647" t="n"/>
      <c r="H523" s="1647" t="n"/>
      <c r="I523" s="1647" t="n"/>
      <c r="J523" s="1646" t="n"/>
      <c r="K523" s="1647" t="n"/>
      <c r="L523" s="1647" t="n"/>
      <c r="M523" s="234" t="n"/>
      <c r="N523" s="237" t="n"/>
      <c r="O523" s="548" t="n"/>
      <c r="P523" s="1634" t="n"/>
      <c r="Q523" s="1634" t="n"/>
      <c r="R523" s="892" t="n"/>
      <c r="S523" s="1635" t="n"/>
      <c r="T523" s="1636" t="n"/>
      <c r="U523" s="1636" t="n"/>
    </row>
    <row r="524" ht="17.25" customHeight="1">
      <c r="A524" s="238" t="n"/>
      <c r="B524" s="238" t="n"/>
      <c r="C524" s="1636" t="n"/>
      <c r="D524" s="1636" t="n"/>
      <c r="E524" s="1638" t="n"/>
      <c r="F524" s="1636" t="n"/>
      <c r="G524" s="1647" t="n"/>
      <c r="H524" s="1647" t="n"/>
      <c r="I524" s="1647" t="n"/>
      <c r="J524" s="1646" t="n"/>
      <c r="K524" s="1647" t="n"/>
      <c r="L524" s="1647" t="n"/>
      <c r="M524" s="234" t="n"/>
      <c r="N524" s="237" t="n"/>
      <c r="O524" s="548" t="n"/>
      <c r="P524" s="1634" t="n"/>
      <c r="Q524" s="1634" t="n"/>
      <c r="R524" s="892" t="n"/>
      <c r="S524" s="1635" t="n"/>
      <c r="T524" s="1636" t="n"/>
      <c r="U524" s="1636" t="n"/>
    </row>
    <row r="525" ht="17.25" customHeight="1">
      <c r="A525" s="238" t="n"/>
      <c r="B525" s="238" t="n"/>
      <c r="C525" s="1636" t="n"/>
      <c r="D525" s="1636" t="n"/>
      <c r="E525" s="1638" t="n"/>
      <c r="F525" s="1636" t="n"/>
      <c r="G525" s="1647" t="n"/>
      <c r="H525" s="1647" t="n"/>
      <c r="I525" s="1647" t="n"/>
      <c r="J525" s="1646" t="n"/>
      <c r="K525" s="1647" t="n"/>
      <c r="L525" s="1647" t="n"/>
      <c r="M525" s="234" t="n"/>
      <c r="N525" s="237" t="n"/>
      <c r="O525" s="548" t="n"/>
      <c r="P525" s="1634" t="n"/>
      <c r="Q525" s="1634" t="n"/>
      <c r="R525" s="892" t="n"/>
      <c r="S525" s="1635" t="n"/>
      <c r="T525" s="1636" t="n"/>
      <c r="U525" s="1636" t="n"/>
    </row>
    <row r="526" ht="17.25" customHeight="1">
      <c r="A526" s="238" t="n"/>
      <c r="B526" s="238" t="n"/>
      <c r="C526" s="1636" t="n"/>
      <c r="D526" s="1636" t="n"/>
      <c r="E526" s="1638" t="n"/>
      <c r="F526" s="1636" t="n"/>
      <c r="G526" s="1647" t="n"/>
      <c r="H526" s="1647" t="n"/>
      <c r="I526" s="1647" t="n"/>
      <c r="J526" s="1646" t="n"/>
      <c r="K526" s="1647" t="n"/>
      <c r="L526" s="1647" t="n"/>
      <c r="M526" s="234" t="n"/>
      <c r="N526" s="237" t="n"/>
      <c r="O526" s="548" t="n"/>
      <c r="P526" s="1634" t="n"/>
      <c r="Q526" s="1634" t="n"/>
      <c r="R526" s="892" t="n"/>
      <c r="S526" s="1635" t="n"/>
      <c r="T526" s="1636" t="n"/>
      <c r="U526" s="1636" t="n"/>
    </row>
    <row r="527" ht="17.25" customHeight="1">
      <c r="A527" s="238" t="n"/>
      <c r="B527" s="238" t="n"/>
      <c r="C527" s="1636" t="n"/>
      <c r="D527" s="1636" t="n"/>
      <c r="E527" s="1638" t="n"/>
      <c r="F527" s="1636" t="n"/>
      <c r="G527" s="1647" t="n"/>
      <c r="H527" s="1647" t="n"/>
      <c r="I527" s="1647" t="n"/>
      <c r="J527" s="1646" t="n"/>
      <c r="K527" s="1647" t="n"/>
      <c r="L527" s="1647" t="n"/>
      <c r="M527" s="234" t="n"/>
      <c r="N527" s="237" t="n"/>
      <c r="O527" s="548" t="n"/>
      <c r="P527" s="1634" t="n"/>
      <c r="Q527" s="1634" t="n"/>
      <c r="R527" s="892" t="n"/>
      <c r="S527" s="1635" t="n"/>
      <c r="T527" s="1636" t="n"/>
      <c r="U527" s="1636" t="n"/>
    </row>
    <row r="528" ht="17.25" customHeight="1">
      <c r="A528" s="238" t="n"/>
      <c r="B528" s="238" t="n"/>
      <c r="C528" s="1636" t="n"/>
      <c r="D528" s="1636" t="n"/>
      <c r="E528" s="1638" t="n"/>
      <c r="F528" s="1636" t="n"/>
      <c r="G528" s="1647" t="n"/>
      <c r="H528" s="1647" t="n"/>
      <c r="I528" s="1647" t="n"/>
      <c r="J528" s="1646" t="n"/>
      <c r="K528" s="1647" t="n"/>
      <c r="L528" s="1647" t="n"/>
      <c r="M528" s="234" t="n"/>
      <c r="N528" s="237" t="n"/>
      <c r="O528" s="548" t="n"/>
      <c r="P528" s="1634" t="n"/>
      <c r="Q528" s="1634" t="n"/>
      <c r="R528" s="892" t="n"/>
      <c r="S528" s="1635" t="n"/>
      <c r="T528" s="1636" t="n"/>
      <c r="U528" s="1636" t="n"/>
    </row>
    <row r="529" ht="17.25" customHeight="1">
      <c r="A529" s="238" t="n"/>
      <c r="B529" s="238" t="n"/>
      <c r="C529" s="1636" t="n"/>
      <c r="D529" s="1636" t="n"/>
      <c r="E529" s="1638" t="n"/>
      <c r="F529" s="1636" t="n"/>
      <c r="G529" s="1647" t="n"/>
      <c r="H529" s="1647" t="n"/>
      <c r="I529" s="1647" t="n"/>
      <c r="J529" s="1646" t="n"/>
      <c r="K529" s="1647" t="n"/>
      <c r="L529" s="1647" t="n"/>
      <c r="M529" s="234" t="n"/>
      <c r="N529" s="237" t="n"/>
      <c r="O529" s="548" t="n"/>
      <c r="P529" s="1634" t="n"/>
      <c r="Q529" s="1634" t="n"/>
      <c r="R529" s="892" t="n"/>
      <c r="S529" s="1635" t="n"/>
      <c r="T529" s="1636" t="n"/>
      <c r="U529" s="1636" t="n"/>
    </row>
    <row r="530" ht="17.25" customHeight="1">
      <c r="A530" s="238" t="n"/>
      <c r="B530" s="238" t="n"/>
      <c r="C530" s="1636" t="n"/>
      <c r="D530" s="1636" t="n"/>
      <c r="E530" s="1638" t="n"/>
      <c r="F530" s="1636" t="n"/>
      <c r="G530" s="1647" t="n"/>
      <c r="H530" s="1647" t="n"/>
      <c r="I530" s="1647" t="n"/>
      <c r="J530" s="1646" t="n"/>
      <c r="K530" s="1647" t="n"/>
      <c r="L530" s="1647" t="n"/>
      <c r="M530" s="234" t="n"/>
      <c r="N530" s="237" t="n"/>
      <c r="O530" s="548" t="n"/>
      <c r="P530" s="1634" t="n"/>
      <c r="Q530" s="1634" t="n"/>
      <c r="R530" s="892" t="n"/>
      <c r="S530" s="1635" t="n"/>
      <c r="T530" s="1636" t="n"/>
      <c r="U530" s="1636" t="n"/>
    </row>
    <row r="531" ht="17.25" customHeight="1">
      <c r="A531" s="238" t="n"/>
      <c r="B531" s="238" t="n"/>
      <c r="C531" s="1636" t="n"/>
      <c r="D531" s="1636" t="n"/>
      <c r="E531" s="1638" t="n"/>
      <c r="F531" s="1636" t="n"/>
      <c r="G531" s="1647" t="n"/>
      <c r="H531" s="1647" t="n"/>
      <c r="I531" s="1647" t="n"/>
      <c r="J531" s="1646" t="n"/>
      <c r="K531" s="1647" t="n"/>
      <c r="L531" s="1647" t="n"/>
      <c r="M531" s="234" t="n"/>
      <c r="N531" s="237" t="n"/>
      <c r="O531" s="548" t="n"/>
      <c r="P531" s="1634" t="n"/>
      <c r="Q531" s="1634" t="n"/>
      <c r="R531" s="892" t="n"/>
      <c r="S531" s="1635" t="n"/>
      <c r="T531" s="1636" t="n"/>
      <c r="U531" s="1636" t="n"/>
    </row>
    <row r="532" ht="17.25" customHeight="1">
      <c r="A532" s="238" t="n"/>
      <c r="B532" s="238" t="n"/>
      <c r="C532" s="1636" t="n"/>
      <c r="D532" s="1636" t="n"/>
      <c r="E532" s="1638" t="n"/>
      <c r="F532" s="1636" t="n"/>
      <c r="G532" s="1647" t="n"/>
      <c r="H532" s="1647" t="n"/>
      <c r="I532" s="1647" t="n"/>
      <c r="J532" s="1646" t="n"/>
      <c r="K532" s="1647" t="n"/>
      <c r="L532" s="1647" t="n"/>
      <c r="M532" s="234" t="n"/>
      <c r="N532" s="237" t="n"/>
      <c r="O532" s="548" t="n"/>
      <c r="P532" s="1634" t="n"/>
      <c r="Q532" s="1634" t="n"/>
      <c r="R532" s="892" t="n"/>
      <c r="S532" s="1635" t="n"/>
      <c r="T532" s="1636" t="n"/>
      <c r="U532" s="1636" t="n"/>
    </row>
    <row r="533" ht="17.25" customHeight="1">
      <c r="A533" s="238" t="n"/>
      <c r="B533" s="238" t="n"/>
      <c r="C533" s="1636" t="n"/>
      <c r="D533" s="1636" t="n"/>
      <c r="E533" s="1638" t="n"/>
      <c r="F533" s="1636" t="n"/>
      <c r="G533" s="1647" t="n"/>
      <c r="H533" s="1647" t="n"/>
      <c r="I533" s="1647" t="n"/>
      <c r="J533" s="1646" t="n"/>
      <c r="K533" s="1647" t="n"/>
      <c r="L533" s="1647" t="n"/>
      <c r="M533" s="234" t="n"/>
      <c r="N533" s="237" t="n"/>
      <c r="O533" s="548" t="n"/>
      <c r="P533" s="1634" t="n"/>
      <c r="Q533" s="1634" t="n"/>
      <c r="R533" s="892" t="n"/>
      <c r="S533" s="1635" t="n"/>
      <c r="T533" s="1636" t="n"/>
      <c r="U533" s="1636" t="n"/>
    </row>
    <row r="534" ht="17.25" customHeight="1">
      <c r="A534" s="238" t="n"/>
      <c r="B534" s="238" t="n"/>
      <c r="C534" s="1636" t="n"/>
      <c r="D534" s="1636" t="n"/>
      <c r="E534" s="1638" t="n"/>
      <c r="F534" s="1636" t="n"/>
      <c r="G534" s="1647" t="n"/>
      <c r="H534" s="1647" t="n"/>
      <c r="I534" s="1647" t="n"/>
      <c r="J534" s="1646" t="n"/>
      <c r="K534" s="1647" t="n"/>
      <c r="L534" s="1647" t="n"/>
      <c r="M534" s="234" t="n"/>
      <c r="N534" s="237" t="n"/>
      <c r="O534" s="548" t="n"/>
      <c r="P534" s="1634" t="n"/>
      <c r="Q534" s="1634" t="n"/>
      <c r="R534" s="892" t="n"/>
      <c r="S534" s="1635" t="n"/>
      <c r="T534" s="1636" t="n"/>
      <c r="U534" s="1636" t="n"/>
    </row>
    <row r="535" ht="17.25" customHeight="1">
      <c r="A535" s="238" t="n"/>
      <c r="B535" s="238" t="n"/>
      <c r="C535" s="1636" t="n"/>
      <c r="D535" s="1636" t="n"/>
      <c r="E535" s="1638" t="n"/>
      <c r="F535" s="1636" t="n"/>
      <c r="G535" s="1647" t="n"/>
      <c r="H535" s="1647" t="n"/>
      <c r="I535" s="1647" t="n"/>
      <c r="J535" s="1646" t="n"/>
      <c r="K535" s="1647" t="n"/>
      <c r="L535" s="1647" t="n"/>
      <c r="M535" s="234" t="n"/>
      <c r="N535" s="237" t="n"/>
      <c r="O535" s="548" t="n"/>
      <c r="P535" s="1634" t="n"/>
      <c r="Q535" s="1634" t="n"/>
      <c r="R535" s="892" t="n"/>
      <c r="S535" s="1635" t="n"/>
      <c r="T535" s="1636" t="n"/>
      <c r="U535" s="1636" t="n"/>
    </row>
    <row r="536" ht="17.25" customHeight="1">
      <c r="A536" s="238" t="n"/>
      <c r="B536" s="238" t="n"/>
      <c r="C536" s="1636" t="n"/>
      <c r="D536" s="1636" t="n"/>
      <c r="E536" s="1638" t="n"/>
      <c r="F536" s="1636" t="n"/>
      <c r="G536" s="1647" t="n"/>
      <c r="H536" s="1647" t="n"/>
      <c r="I536" s="1647" t="n"/>
      <c r="J536" s="1646" t="n"/>
      <c r="K536" s="1647" t="n"/>
      <c r="L536" s="1647" t="n"/>
      <c r="M536" s="234" t="n"/>
      <c r="N536" s="237" t="n"/>
      <c r="O536" s="548" t="n"/>
      <c r="P536" s="1634" t="n"/>
      <c r="Q536" s="1634" t="n"/>
      <c r="R536" s="892" t="n"/>
      <c r="S536" s="1635" t="n"/>
      <c r="T536" s="1636" t="n"/>
      <c r="U536" s="1636" t="n"/>
    </row>
    <row r="537" ht="17.25" customHeight="1">
      <c r="A537" s="238" t="n"/>
      <c r="B537" s="238" t="n"/>
      <c r="C537" s="1636" t="n"/>
      <c r="D537" s="1636" t="n"/>
      <c r="E537" s="1638" t="n"/>
      <c r="F537" s="1636" t="n"/>
      <c r="G537" s="1647" t="n"/>
      <c r="H537" s="1647" t="n"/>
      <c r="I537" s="1647" t="n"/>
      <c r="J537" s="1646" t="n"/>
      <c r="K537" s="1647" t="n"/>
      <c r="L537" s="1647" t="n"/>
      <c r="M537" s="234" t="n"/>
      <c r="N537" s="237" t="n"/>
      <c r="O537" s="548" t="n"/>
      <c r="P537" s="1634" t="n"/>
      <c r="Q537" s="1634" t="n"/>
      <c r="R537" s="892" t="n"/>
      <c r="S537" s="1635" t="n"/>
      <c r="T537" s="1636" t="n"/>
      <c r="U537" s="1636" t="n"/>
    </row>
    <row r="538" ht="17.25" customHeight="1">
      <c r="A538" s="238" t="n"/>
      <c r="B538" s="238" t="n"/>
      <c r="C538" s="1636" t="n"/>
      <c r="D538" s="1636" t="n"/>
      <c r="E538" s="1638" t="n"/>
      <c r="F538" s="1636" t="n"/>
      <c r="G538" s="1647" t="n"/>
      <c r="H538" s="1647" t="n"/>
      <c r="I538" s="1647" t="n"/>
      <c r="J538" s="1646" t="n"/>
      <c r="K538" s="1647" t="n"/>
      <c r="L538" s="1647" t="n"/>
      <c r="M538" s="234" t="n"/>
      <c r="N538" s="237" t="n"/>
      <c r="O538" s="548" t="n"/>
      <c r="P538" s="1634" t="n"/>
      <c r="Q538" s="1634" t="n"/>
      <c r="R538" s="892" t="n"/>
      <c r="S538" s="1635" t="n"/>
      <c r="T538" s="1636" t="n"/>
      <c r="U538" s="1636" t="n"/>
    </row>
    <row r="539" ht="17.25" customHeight="1">
      <c r="A539" s="238" t="n"/>
      <c r="B539" s="238" t="n"/>
      <c r="C539" s="1636" t="n"/>
      <c r="D539" s="1636" t="n"/>
      <c r="E539" s="1638" t="n"/>
      <c r="F539" s="1636" t="n"/>
      <c r="G539" s="1647" t="n"/>
      <c r="H539" s="1647" t="n"/>
      <c r="I539" s="1647" t="n"/>
      <c r="J539" s="1646" t="n"/>
      <c r="K539" s="1647" t="n"/>
      <c r="L539" s="1647" t="n"/>
      <c r="M539" s="234" t="n"/>
      <c r="N539" s="237" t="n"/>
      <c r="O539" s="548" t="n"/>
      <c r="P539" s="1634" t="n"/>
      <c r="Q539" s="1634" t="n"/>
      <c r="R539" s="892" t="n"/>
      <c r="S539" s="1635" t="n"/>
      <c r="T539" s="1636" t="n"/>
      <c r="U539" s="1636" t="n"/>
    </row>
    <row r="540" ht="17.25" customHeight="1">
      <c r="A540" s="238" t="n"/>
      <c r="B540" s="238" t="n"/>
      <c r="C540" s="1636" t="n"/>
      <c r="D540" s="1636" t="n"/>
      <c r="E540" s="1638" t="n"/>
      <c r="F540" s="1636" t="n"/>
      <c r="G540" s="1647" t="n"/>
      <c r="H540" s="1647" t="n"/>
      <c r="I540" s="1647" t="n"/>
      <c r="J540" s="1646" t="n"/>
      <c r="K540" s="1647" t="n"/>
      <c r="L540" s="1647" t="n"/>
      <c r="M540" s="234" t="n"/>
      <c r="N540" s="237" t="n"/>
      <c r="O540" s="548" t="n"/>
      <c r="P540" s="1634" t="n"/>
      <c r="Q540" s="1634" t="n"/>
      <c r="R540" s="892" t="n"/>
      <c r="S540" s="1635" t="n"/>
      <c r="T540" s="1636" t="n"/>
      <c r="U540" s="1636" t="n"/>
    </row>
    <row r="541" ht="17.25" customHeight="1">
      <c r="A541" s="238" t="n"/>
      <c r="B541" s="238" t="n"/>
      <c r="C541" s="1636" t="n"/>
      <c r="D541" s="1636" t="n"/>
      <c r="E541" s="1638" t="n"/>
      <c r="F541" s="1636" t="n"/>
      <c r="G541" s="1647" t="n"/>
      <c r="H541" s="1647" t="n"/>
      <c r="I541" s="1647" t="n"/>
      <c r="J541" s="1646" t="n"/>
      <c r="K541" s="1647" t="n"/>
      <c r="L541" s="1647" t="n"/>
      <c r="M541" s="234" t="n"/>
      <c r="N541" s="237" t="n"/>
      <c r="O541" s="548" t="n"/>
      <c r="P541" s="1634" t="n"/>
      <c r="Q541" s="1634" t="n"/>
      <c r="R541" s="892" t="n"/>
      <c r="S541" s="1635" t="n"/>
      <c r="T541" s="1636" t="n"/>
      <c r="U541" s="1636" t="n"/>
    </row>
    <row r="542" ht="17.25" customHeight="1">
      <c r="A542" s="238" t="n"/>
      <c r="B542" s="238" t="n"/>
      <c r="C542" s="1636" t="n"/>
      <c r="D542" s="1636" t="n"/>
      <c r="E542" s="1638" t="n"/>
      <c r="F542" s="1636" t="n"/>
      <c r="G542" s="1647" t="n"/>
      <c r="H542" s="1647" t="n"/>
      <c r="I542" s="1647" t="n"/>
      <c r="J542" s="1646" t="n"/>
      <c r="K542" s="1647" t="n"/>
      <c r="L542" s="1647" t="n"/>
      <c r="M542" s="234" t="n"/>
      <c r="N542" s="237" t="n"/>
      <c r="O542" s="548" t="n"/>
      <c r="P542" s="1634" t="n"/>
      <c r="Q542" s="1634" t="n"/>
      <c r="R542" s="892" t="n"/>
      <c r="S542" s="1635" t="n"/>
      <c r="T542" s="1636" t="n"/>
      <c r="U542" s="1636" t="n"/>
    </row>
    <row r="543" ht="17.25" customHeight="1">
      <c r="A543" s="238" t="n"/>
      <c r="B543" s="238" t="n"/>
      <c r="C543" s="1636" t="n"/>
      <c r="D543" s="1636" t="n"/>
      <c r="E543" s="1638" t="n"/>
      <c r="F543" s="1636" t="n"/>
      <c r="G543" s="1647" t="n"/>
      <c r="H543" s="1647" t="n"/>
      <c r="I543" s="1647" t="n"/>
      <c r="J543" s="1646" t="n"/>
      <c r="K543" s="1647" t="n"/>
      <c r="L543" s="1647" t="n"/>
      <c r="M543" s="234" t="n"/>
      <c r="N543" s="237" t="n"/>
      <c r="O543" s="548" t="n"/>
      <c r="P543" s="1634" t="n"/>
      <c r="Q543" s="1634" t="n"/>
      <c r="R543" s="892" t="n"/>
      <c r="S543" s="1635" t="n"/>
      <c r="T543" s="1636" t="n"/>
      <c r="U543" s="1636" t="n"/>
    </row>
    <row r="544" ht="17.25" customHeight="1">
      <c r="A544" s="238" t="n"/>
      <c r="B544" s="238" t="n"/>
      <c r="C544" s="1636" t="n"/>
      <c r="D544" s="1636" t="n"/>
      <c r="E544" s="1638" t="n"/>
      <c r="F544" s="1636" t="n"/>
      <c r="G544" s="1647" t="n"/>
      <c r="H544" s="1647" t="n"/>
      <c r="I544" s="1647" t="n"/>
      <c r="J544" s="1646" t="n"/>
      <c r="K544" s="1647" t="n"/>
      <c r="L544" s="1647" t="n"/>
      <c r="M544" s="234" t="n"/>
      <c r="N544" s="237" t="n"/>
      <c r="O544" s="548" t="n"/>
      <c r="P544" s="1634" t="n"/>
      <c r="Q544" s="1634" t="n"/>
      <c r="R544" s="892" t="n"/>
      <c r="S544" s="1635" t="n"/>
      <c r="T544" s="1636" t="n"/>
      <c r="U544" s="1636" t="n"/>
    </row>
    <row r="545" ht="17.25" customHeight="1">
      <c r="A545" s="238" t="n"/>
      <c r="B545" s="238" t="n"/>
      <c r="C545" s="1636" t="n"/>
      <c r="D545" s="1636" t="n"/>
      <c r="E545" s="1638" t="n"/>
      <c r="F545" s="1636" t="n"/>
      <c r="G545" s="1647" t="n"/>
      <c r="H545" s="1647" t="n"/>
      <c r="I545" s="1647" t="n"/>
      <c r="J545" s="1646" t="n"/>
      <c r="K545" s="1647" t="n"/>
      <c r="L545" s="1647" t="n"/>
      <c r="M545" s="234" t="n"/>
      <c r="N545" s="237" t="n"/>
      <c r="O545" s="548" t="n"/>
      <c r="P545" s="1634" t="n"/>
      <c r="Q545" s="1634" t="n"/>
      <c r="R545" s="892" t="n"/>
      <c r="S545" s="1635" t="n"/>
      <c r="T545" s="1636" t="n"/>
      <c r="U545" s="1636" t="n"/>
    </row>
    <row r="546" ht="17.25" customHeight="1">
      <c r="A546" s="238" t="n"/>
      <c r="B546" s="238" t="n"/>
      <c r="C546" s="1636" t="n"/>
      <c r="D546" s="1636" t="n"/>
      <c r="E546" s="1638" t="n"/>
      <c r="F546" s="1636" t="n"/>
      <c r="G546" s="1647" t="n"/>
      <c r="H546" s="1647" t="n"/>
      <c r="I546" s="1647" t="n"/>
      <c r="J546" s="1646" t="n"/>
      <c r="K546" s="1647" t="n"/>
      <c r="L546" s="1647" t="n"/>
      <c r="M546" s="234" t="n"/>
      <c r="N546" s="237" t="n"/>
      <c r="O546" s="548" t="n"/>
      <c r="P546" s="1634" t="n"/>
      <c r="Q546" s="1634" t="n"/>
      <c r="R546" s="892" t="n"/>
      <c r="S546" s="1635" t="n"/>
      <c r="T546" s="1636" t="n"/>
      <c r="U546" s="1636" t="n"/>
    </row>
    <row r="547" ht="17.25" customHeight="1">
      <c r="A547" s="238" t="n"/>
      <c r="B547" s="238" t="n"/>
      <c r="C547" s="1636" t="n"/>
      <c r="D547" s="1636" t="n"/>
      <c r="E547" s="1638" t="n"/>
      <c r="F547" s="1636" t="n"/>
      <c r="G547" s="1647" t="n"/>
      <c r="H547" s="1647" t="n"/>
      <c r="I547" s="1647" t="n"/>
      <c r="J547" s="1646" t="n"/>
      <c r="K547" s="1647" t="n"/>
      <c r="L547" s="1647" t="n"/>
      <c r="M547" s="234" t="n"/>
      <c r="N547" s="237" t="n"/>
      <c r="O547" s="548" t="n"/>
      <c r="P547" s="1634" t="n"/>
      <c r="Q547" s="1634" t="n"/>
      <c r="R547" s="892" t="n"/>
      <c r="S547" s="1635" t="n"/>
      <c r="T547" s="1636" t="n"/>
      <c r="U547" s="1636" t="n"/>
    </row>
    <row r="548" ht="17.25" customHeight="1">
      <c r="A548" s="238" t="n"/>
      <c r="B548" s="238" t="n"/>
      <c r="C548" s="1636" t="n"/>
      <c r="D548" s="1636" t="n"/>
      <c r="E548" s="1638" t="n"/>
      <c r="F548" s="1636" t="n"/>
      <c r="G548" s="1647" t="n"/>
      <c r="H548" s="1647" t="n"/>
      <c r="I548" s="1647" t="n"/>
      <c r="J548" s="1646" t="n"/>
      <c r="K548" s="1647" t="n"/>
      <c r="L548" s="1647" t="n"/>
      <c r="M548" s="234" t="n"/>
      <c r="N548" s="237" t="n"/>
      <c r="O548" s="548" t="n"/>
      <c r="P548" s="1634" t="n"/>
      <c r="Q548" s="1634" t="n"/>
      <c r="R548" s="892" t="n"/>
      <c r="S548" s="1635" t="n"/>
      <c r="T548" s="1636" t="n"/>
      <c r="U548" s="1636" t="n"/>
    </row>
    <row r="549" ht="17.25" customHeight="1">
      <c r="A549" s="238" t="n"/>
      <c r="B549" s="238" t="n"/>
      <c r="C549" s="1636" t="n"/>
      <c r="D549" s="1636" t="n"/>
      <c r="E549" s="1638" t="n"/>
      <c r="F549" s="1636" t="n"/>
      <c r="G549" s="1647" t="n"/>
      <c r="H549" s="1647" t="n"/>
      <c r="I549" s="1647" t="n"/>
      <c r="J549" s="1646" t="n"/>
      <c r="K549" s="1647" t="n"/>
      <c r="L549" s="1647" t="n"/>
      <c r="M549" s="234" t="n"/>
      <c r="N549" s="237" t="n"/>
      <c r="O549" s="548" t="n"/>
      <c r="P549" s="1634" t="n"/>
      <c r="Q549" s="1634" t="n"/>
      <c r="R549" s="892" t="n"/>
      <c r="S549" s="1635" t="n"/>
      <c r="T549" s="1636" t="n"/>
      <c r="U549" s="1636" t="n"/>
    </row>
    <row r="550" ht="17.25" customHeight="1">
      <c r="A550" s="238" t="n"/>
      <c r="B550" s="238" t="n"/>
      <c r="C550" s="1636" t="n"/>
      <c r="D550" s="1636" t="n"/>
      <c r="E550" s="1638" t="n"/>
      <c r="F550" s="1636" t="n"/>
      <c r="G550" s="1647" t="n"/>
      <c r="H550" s="1647" t="n"/>
      <c r="I550" s="1647" t="n"/>
      <c r="J550" s="1646" t="n"/>
      <c r="K550" s="1647" t="n"/>
      <c r="L550" s="1647" t="n"/>
      <c r="M550" s="234" t="n"/>
      <c r="N550" s="237" t="n"/>
      <c r="O550" s="548" t="n"/>
      <c r="P550" s="1634" t="n"/>
      <c r="Q550" s="1634" t="n"/>
      <c r="R550" s="892" t="n"/>
      <c r="S550" s="1635" t="n"/>
      <c r="T550" s="1636" t="n"/>
      <c r="U550" s="1636" t="n"/>
    </row>
    <row r="551" ht="17.25" customHeight="1">
      <c r="A551" s="238" t="n"/>
      <c r="B551" s="238" t="n"/>
      <c r="C551" s="1636" t="n"/>
      <c r="D551" s="1636" t="n"/>
      <c r="E551" s="1638" t="n"/>
      <c r="F551" s="1636" t="n"/>
      <c r="G551" s="1647" t="n"/>
      <c r="H551" s="1647" t="n"/>
      <c r="I551" s="1647" t="n"/>
      <c r="J551" s="1646" t="n"/>
      <c r="K551" s="1647" t="n"/>
      <c r="L551" s="1647" t="n"/>
      <c r="M551" s="234" t="n"/>
      <c r="N551" s="237" t="n"/>
      <c r="O551" s="548" t="n"/>
      <c r="P551" s="1634" t="n"/>
      <c r="Q551" s="1634" t="n"/>
      <c r="R551" s="892" t="n"/>
      <c r="S551" s="1635" t="n"/>
      <c r="T551" s="1636" t="n"/>
      <c r="U551" s="1636" t="n"/>
    </row>
    <row r="552" ht="17.25" customHeight="1">
      <c r="A552" s="238" t="n"/>
      <c r="B552" s="238" t="n"/>
      <c r="C552" s="1636" t="n"/>
      <c r="D552" s="1636" t="n"/>
      <c r="E552" s="1638" t="n"/>
      <c r="F552" s="1636" t="n"/>
      <c r="G552" s="1647" t="n"/>
      <c r="H552" s="1647" t="n"/>
      <c r="I552" s="1647" t="n"/>
      <c r="J552" s="1646" t="n"/>
      <c r="K552" s="1647" t="n"/>
      <c r="L552" s="1647" t="n"/>
      <c r="M552" s="234" t="n"/>
      <c r="N552" s="237" t="n"/>
      <c r="O552" s="548" t="n"/>
      <c r="P552" s="1634" t="n"/>
      <c r="Q552" s="1634" t="n"/>
      <c r="R552" s="892" t="n"/>
      <c r="S552" s="1635" t="n"/>
      <c r="T552" s="1636" t="n"/>
      <c r="U552" s="1636" t="n"/>
    </row>
    <row r="553" ht="17.25" customHeight="1">
      <c r="A553" s="238" t="n"/>
      <c r="B553" s="238" t="n"/>
      <c r="C553" s="1636" t="n"/>
      <c r="D553" s="1636" t="n"/>
      <c r="E553" s="1638" t="n"/>
      <c r="F553" s="1636" t="n"/>
      <c r="G553" s="1647" t="n"/>
      <c r="H553" s="1647" t="n"/>
      <c r="I553" s="1647" t="n"/>
      <c r="J553" s="1646" t="n"/>
      <c r="K553" s="1647" t="n"/>
      <c r="L553" s="1647" t="n"/>
      <c r="M553" s="234" t="n"/>
      <c r="N553" s="237" t="n"/>
      <c r="O553" s="548" t="n"/>
      <c r="P553" s="1634" t="n"/>
      <c r="Q553" s="1634" t="n"/>
      <c r="R553" s="892" t="n"/>
      <c r="S553" s="1635" t="n"/>
      <c r="T553" s="1636" t="n"/>
      <c r="U553" s="1636" t="n"/>
    </row>
    <row r="554" ht="17.25" customHeight="1">
      <c r="A554" s="238" t="n"/>
      <c r="B554" s="238" t="n"/>
      <c r="C554" s="1636" t="n"/>
      <c r="D554" s="1636" t="n"/>
      <c r="E554" s="1638" t="n"/>
      <c r="F554" s="1636" t="n"/>
      <c r="G554" s="1647" t="n"/>
      <c r="H554" s="1647" t="n"/>
      <c r="I554" s="1647" t="n"/>
      <c r="J554" s="1646" t="n"/>
      <c r="K554" s="1647" t="n"/>
      <c r="L554" s="1647" t="n"/>
      <c r="M554" s="234" t="n"/>
      <c r="N554" s="237" t="n"/>
      <c r="O554" s="548" t="n"/>
      <c r="P554" s="1634" t="n"/>
      <c r="Q554" s="1634" t="n"/>
      <c r="R554" s="892" t="n"/>
      <c r="S554" s="1635" t="n"/>
      <c r="T554" s="1636" t="n"/>
      <c r="U554" s="1636" t="n"/>
    </row>
    <row r="555" ht="17.25" customHeight="1">
      <c r="A555" s="238" t="n"/>
      <c r="B555" s="238" t="n"/>
      <c r="C555" s="1636" t="n"/>
      <c r="D555" s="1636" t="n"/>
      <c r="E555" s="1638" t="n"/>
      <c r="F555" s="1636" t="n"/>
      <c r="G555" s="1647" t="n"/>
      <c r="H555" s="1647" t="n"/>
      <c r="I555" s="1647" t="n"/>
      <c r="J555" s="1646" t="n"/>
      <c r="K555" s="1647" t="n"/>
      <c r="L555" s="1647" t="n"/>
      <c r="M555" s="234" t="n"/>
      <c r="N555" s="237" t="n"/>
      <c r="O555" s="548" t="n"/>
      <c r="P555" s="1634" t="n"/>
      <c r="Q555" s="1634" t="n"/>
      <c r="R555" s="892" t="n"/>
      <c r="S555" s="1635" t="n"/>
      <c r="T555" s="1636" t="n"/>
      <c r="U555" s="1636" t="n"/>
    </row>
    <row r="556" ht="17.25" customHeight="1">
      <c r="A556" s="238" t="n"/>
      <c r="B556" s="238" t="n"/>
      <c r="C556" s="1636" t="n"/>
      <c r="D556" s="1636" t="n"/>
      <c r="E556" s="1638" t="n"/>
      <c r="F556" s="1636" t="n"/>
      <c r="G556" s="1647" t="n"/>
      <c r="H556" s="1647" t="n"/>
      <c r="I556" s="1647" t="n"/>
      <c r="J556" s="1646" t="n"/>
      <c r="K556" s="1647" t="n"/>
      <c r="L556" s="1647" t="n"/>
      <c r="M556" s="234" t="n"/>
      <c r="N556" s="237" t="n"/>
      <c r="O556" s="548" t="n"/>
      <c r="P556" s="1634" t="n"/>
      <c r="Q556" s="1634" t="n"/>
      <c r="R556" s="892" t="n"/>
      <c r="S556" s="1635" t="n"/>
      <c r="T556" s="1636" t="n"/>
      <c r="U556" s="1636" t="n"/>
    </row>
    <row r="557" ht="17.25" customHeight="1">
      <c r="A557" s="238" t="n"/>
      <c r="B557" s="238" t="n"/>
      <c r="C557" s="1636" t="n"/>
      <c r="D557" s="1636" t="n"/>
      <c r="E557" s="1638" t="n"/>
      <c r="F557" s="1636" t="n"/>
      <c r="G557" s="1647" t="n"/>
      <c r="H557" s="1647" t="n"/>
      <c r="I557" s="1647" t="n"/>
      <c r="J557" s="1646" t="n"/>
      <c r="K557" s="1647" t="n"/>
      <c r="L557" s="1647" t="n"/>
      <c r="M557" s="234" t="n"/>
      <c r="N557" s="237" t="n"/>
      <c r="O557" s="548" t="n"/>
      <c r="P557" s="1634" t="n"/>
      <c r="Q557" s="1634" t="n"/>
      <c r="R557" s="892" t="n"/>
      <c r="S557" s="1635" t="n"/>
      <c r="T557" s="1636" t="n"/>
      <c r="U557" s="1636" t="n"/>
    </row>
    <row r="558" ht="17.25" customHeight="1">
      <c r="A558" s="238" t="n"/>
      <c r="B558" s="238" t="n"/>
      <c r="C558" s="1636" t="n"/>
      <c r="D558" s="1636" t="n"/>
      <c r="E558" s="1638" t="n"/>
      <c r="F558" s="1636" t="n"/>
      <c r="G558" s="1647" t="n"/>
      <c r="H558" s="1647" t="n"/>
      <c r="I558" s="1647" t="n"/>
      <c r="J558" s="1646" t="n"/>
      <c r="K558" s="1647" t="n"/>
      <c r="L558" s="1647" t="n"/>
      <c r="M558" s="234" t="n"/>
      <c r="N558" s="237" t="n"/>
      <c r="O558" s="548" t="n"/>
      <c r="P558" s="1634" t="n"/>
      <c r="Q558" s="1634" t="n"/>
      <c r="R558" s="892" t="n"/>
      <c r="S558" s="1635" t="n"/>
      <c r="T558" s="1636" t="n"/>
      <c r="U558" s="1636" t="n"/>
    </row>
    <row r="559" ht="17.25" customHeight="1">
      <c r="A559" s="238" t="n"/>
      <c r="B559" s="238" t="n"/>
      <c r="C559" s="1636" t="n"/>
      <c r="D559" s="1636" t="n"/>
      <c r="E559" s="1638" t="n"/>
      <c r="F559" s="1636" t="n"/>
      <c r="G559" s="1647" t="n"/>
      <c r="H559" s="1647" t="n"/>
      <c r="I559" s="1647" t="n"/>
      <c r="J559" s="1646" t="n"/>
      <c r="K559" s="1647" t="n"/>
      <c r="L559" s="1647" t="n"/>
      <c r="M559" s="234" t="n"/>
      <c r="N559" s="237" t="n"/>
      <c r="O559" s="548" t="n"/>
      <c r="P559" s="1634" t="n"/>
      <c r="Q559" s="1634" t="n"/>
      <c r="R559" s="892" t="n"/>
      <c r="S559" s="1635" t="n"/>
      <c r="T559" s="1636" t="n"/>
      <c r="U559" s="1636" t="n"/>
    </row>
    <row r="560" ht="17.25" customHeight="1">
      <c r="A560" s="238" t="n"/>
      <c r="B560" s="238" t="n"/>
      <c r="C560" s="1636" t="n"/>
      <c r="D560" s="1636" t="n"/>
      <c r="E560" s="1638" t="n"/>
      <c r="F560" s="1636" t="n"/>
      <c r="G560" s="1647" t="n"/>
      <c r="H560" s="1647" t="n"/>
      <c r="I560" s="1647" t="n"/>
      <c r="J560" s="1646" t="n"/>
      <c r="K560" s="1647" t="n"/>
      <c r="L560" s="1647" t="n"/>
      <c r="M560" s="234" t="n"/>
      <c r="N560" s="237" t="n"/>
      <c r="O560" s="548" t="n"/>
      <c r="P560" s="1634" t="n"/>
      <c r="Q560" s="1634" t="n"/>
      <c r="R560" s="892" t="n"/>
      <c r="S560" s="1635" t="n"/>
      <c r="T560" s="1636" t="n"/>
      <c r="U560" s="1636" t="n"/>
    </row>
    <row r="561" ht="17.25" customHeight="1">
      <c r="A561" s="238" t="n"/>
      <c r="B561" s="238" t="n"/>
      <c r="C561" s="1636" t="n"/>
      <c r="D561" s="1636" t="n"/>
      <c r="E561" s="1638" t="n"/>
      <c r="F561" s="1636" t="n"/>
      <c r="G561" s="1647" t="n"/>
      <c r="H561" s="1647" t="n"/>
      <c r="I561" s="1647" t="n"/>
      <c r="J561" s="1646" t="n"/>
      <c r="K561" s="1647" t="n"/>
      <c r="L561" s="1647" t="n"/>
      <c r="M561" s="234" t="n"/>
      <c r="N561" s="237" t="n"/>
      <c r="O561" s="548" t="n"/>
      <c r="P561" s="1634" t="n"/>
      <c r="Q561" s="1634" t="n"/>
      <c r="R561" s="892" t="n"/>
      <c r="S561" s="1635" t="n"/>
      <c r="T561" s="1636" t="n"/>
      <c r="U561" s="1636" t="n"/>
    </row>
    <row r="562" ht="17.25" customHeight="1">
      <c r="A562" s="238" t="n"/>
      <c r="B562" s="238" t="n"/>
      <c r="C562" s="1636" t="n"/>
      <c r="D562" s="1636" t="n"/>
      <c r="E562" s="1638" t="n"/>
      <c r="F562" s="1636" t="n"/>
      <c r="G562" s="1647" t="n"/>
      <c r="H562" s="1647" t="n"/>
      <c r="I562" s="1647" t="n"/>
      <c r="J562" s="1646" t="n"/>
      <c r="K562" s="1647" t="n"/>
      <c r="L562" s="1647" t="n"/>
      <c r="M562" s="234" t="n"/>
      <c r="N562" s="237" t="n"/>
      <c r="O562" s="548" t="n"/>
      <c r="P562" s="1634" t="n"/>
      <c r="Q562" s="1634" t="n"/>
      <c r="R562" s="892" t="n"/>
      <c r="S562" s="1635" t="n"/>
      <c r="T562" s="1636" t="n"/>
      <c r="U562" s="1636" t="n"/>
    </row>
    <row r="563" ht="17.25" customHeight="1">
      <c r="A563" s="238" t="n"/>
      <c r="B563" s="238" t="n"/>
      <c r="C563" s="1636" t="n"/>
      <c r="D563" s="1636" t="n"/>
      <c r="E563" s="1638" t="n"/>
      <c r="F563" s="1636" t="n"/>
      <c r="G563" s="1647" t="n"/>
      <c r="H563" s="1647" t="n"/>
      <c r="I563" s="1647" t="n"/>
      <c r="J563" s="1646" t="n"/>
      <c r="K563" s="1647" t="n"/>
      <c r="L563" s="1647" t="n"/>
      <c r="M563" s="234" t="n"/>
      <c r="N563" s="237" t="n"/>
      <c r="O563" s="548" t="n"/>
      <c r="P563" s="1634" t="n"/>
      <c r="Q563" s="1634" t="n"/>
      <c r="R563" s="892" t="n"/>
      <c r="S563" s="1635" t="n"/>
      <c r="T563" s="1636" t="n"/>
      <c r="U563" s="1636" t="n"/>
    </row>
    <row r="564" ht="17.25" customHeight="1">
      <c r="A564" s="238" t="n"/>
      <c r="B564" s="238" t="n"/>
      <c r="C564" s="1636" t="n"/>
      <c r="D564" s="1636" t="n"/>
      <c r="E564" s="1638" t="n"/>
      <c r="F564" s="1636" t="n"/>
      <c r="G564" s="1647" t="n"/>
      <c r="H564" s="1647" t="n"/>
      <c r="I564" s="1647" t="n"/>
      <c r="J564" s="1646" t="n"/>
      <c r="K564" s="1647" t="n"/>
      <c r="L564" s="1647" t="n"/>
      <c r="M564" s="234" t="n"/>
      <c r="N564" s="237" t="n"/>
      <c r="O564" s="548" t="n"/>
      <c r="P564" s="1634" t="n"/>
      <c r="Q564" s="1634" t="n"/>
      <c r="R564" s="892" t="n"/>
      <c r="S564" s="1635" t="n"/>
      <c r="T564" s="1636" t="n"/>
      <c r="U564" s="1636" t="n"/>
    </row>
    <row r="565" ht="17.25" customHeight="1">
      <c r="A565" s="238" t="n"/>
      <c r="B565" s="238" t="n"/>
      <c r="C565" s="1636" t="n"/>
      <c r="D565" s="1636" t="n"/>
      <c r="E565" s="1638" t="n"/>
      <c r="F565" s="1636" t="n"/>
      <c r="G565" s="1647" t="n"/>
      <c r="H565" s="1647" t="n"/>
      <c r="I565" s="1647" t="n"/>
      <c r="J565" s="1646" t="n"/>
      <c r="K565" s="1647" t="n"/>
      <c r="L565" s="1647" t="n"/>
      <c r="M565" s="234" t="n"/>
      <c r="N565" s="237" t="n"/>
      <c r="O565" s="548" t="n"/>
      <c r="P565" s="1634" t="n"/>
      <c r="Q565" s="1634" t="n"/>
      <c r="R565" s="892" t="n"/>
      <c r="S565" s="1635" t="n"/>
      <c r="T565" s="1636" t="n"/>
      <c r="U565" s="1636" t="n"/>
    </row>
    <row r="566" ht="17.25" customHeight="1">
      <c r="A566" s="238" t="n"/>
      <c r="B566" s="238" t="n"/>
      <c r="C566" s="1636" t="n"/>
      <c r="D566" s="1636" t="n"/>
      <c r="E566" s="1638" t="n"/>
      <c r="F566" s="1636" t="n"/>
      <c r="G566" s="1647" t="n"/>
      <c r="H566" s="1647" t="n"/>
      <c r="I566" s="1647" t="n"/>
      <c r="J566" s="1646" t="n"/>
      <c r="K566" s="1647" t="n"/>
      <c r="L566" s="1647" t="n"/>
      <c r="M566" s="234" t="n"/>
      <c r="N566" s="237" t="n"/>
      <c r="O566" s="548" t="n"/>
      <c r="P566" s="1634" t="n"/>
      <c r="Q566" s="1634" t="n"/>
      <c r="R566" s="892" t="n"/>
      <c r="S566" s="1635" t="n"/>
      <c r="T566" s="1636" t="n"/>
      <c r="U566" s="1636" t="n"/>
    </row>
    <row r="567" ht="17.25" customHeight="1">
      <c r="A567" s="238" t="n"/>
      <c r="B567" s="238" t="n"/>
      <c r="C567" s="1636" t="n"/>
      <c r="D567" s="1636" t="n"/>
      <c r="E567" s="1638" t="n"/>
      <c r="F567" s="1636" t="n"/>
      <c r="G567" s="1647" t="n"/>
      <c r="H567" s="1647" t="n"/>
      <c r="I567" s="1647" t="n"/>
      <c r="J567" s="1646" t="n"/>
      <c r="K567" s="1647" t="n"/>
      <c r="L567" s="1647" t="n"/>
      <c r="M567" s="234" t="n"/>
      <c r="N567" s="237" t="n"/>
      <c r="O567" s="548" t="n"/>
      <c r="P567" s="1634" t="n"/>
      <c r="Q567" s="1634" t="n"/>
      <c r="R567" s="892" t="n"/>
      <c r="S567" s="1635" t="n"/>
      <c r="T567" s="1636" t="n"/>
      <c r="U567" s="1636" t="n"/>
    </row>
    <row r="568" ht="17.25" customHeight="1">
      <c r="A568" s="238" t="n"/>
      <c r="B568" s="238" t="n"/>
      <c r="C568" s="1636" t="n"/>
      <c r="D568" s="1636" t="n"/>
      <c r="E568" s="1638" t="n"/>
      <c r="F568" s="1636" t="n"/>
      <c r="G568" s="1647" t="n"/>
      <c r="H568" s="1647" t="n"/>
      <c r="I568" s="1647" t="n"/>
      <c r="J568" s="1646" t="n"/>
      <c r="K568" s="1647" t="n"/>
      <c r="L568" s="1647" t="n"/>
      <c r="M568" s="234" t="n"/>
      <c r="N568" s="237" t="n"/>
      <c r="O568" s="548" t="n"/>
      <c r="P568" s="1634" t="n"/>
      <c r="Q568" s="1634" t="n"/>
      <c r="R568" s="892" t="n"/>
      <c r="S568" s="1635" t="n"/>
      <c r="T568" s="1636" t="n"/>
      <c r="U568" s="1636" t="n"/>
    </row>
    <row r="569" ht="17.25" customHeight="1">
      <c r="A569" s="238" t="n"/>
      <c r="B569" s="238" t="n"/>
      <c r="C569" s="1636" t="n"/>
      <c r="D569" s="1636" t="n"/>
      <c r="E569" s="1638" t="n"/>
      <c r="F569" s="1636" t="n"/>
      <c r="G569" s="1647" t="n"/>
      <c r="H569" s="1647" t="n"/>
      <c r="I569" s="1647" t="n"/>
      <c r="J569" s="1646" t="n"/>
      <c r="K569" s="1647" t="n"/>
      <c r="L569" s="1647" t="n"/>
      <c r="M569" s="234" t="n"/>
      <c r="N569" s="237" t="n"/>
      <c r="O569" s="548" t="n"/>
      <c r="P569" s="1634" t="n"/>
      <c r="Q569" s="1634" t="n"/>
      <c r="R569" s="892" t="n"/>
      <c r="S569" s="1635" t="n"/>
      <c r="T569" s="1636" t="n"/>
      <c r="U569" s="1636" t="n"/>
    </row>
    <row r="570" ht="17.25" customHeight="1">
      <c r="A570" s="238" t="n"/>
      <c r="B570" s="238" t="n"/>
      <c r="C570" s="1636" t="n"/>
      <c r="D570" s="1636" t="n"/>
      <c r="E570" s="1638" t="n"/>
      <c r="F570" s="1636" t="n"/>
      <c r="G570" s="1647" t="n"/>
      <c r="H570" s="1647" t="n"/>
      <c r="I570" s="1647" t="n"/>
      <c r="J570" s="1646" t="n"/>
      <c r="K570" s="1647" t="n"/>
      <c r="L570" s="1647" t="n"/>
      <c r="M570" s="234" t="n"/>
      <c r="N570" s="237" t="n"/>
      <c r="O570" s="548" t="n"/>
      <c r="P570" s="1634" t="n"/>
      <c r="Q570" s="1634" t="n"/>
      <c r="R570" s="892" t="n"/>
      <c r="S570" s="1635" t="n"/>
      <c r="T570" s="1636" t="n"/>
      <c r="U570" s="1636" t="n"/>
    </row>
    <row r="571" ht="17.25" customHeight="1">
      <c r="A571" s="238" t="n"/>
      <c r="B571" s="238" t="n"/>
      <c r="C571" s="1636" t="n"/>
      <c r="D571" s="1636" t="n"/>
      <c r="E571" s="1638" t="n"/>
      <c r="F571" s="1636" t="n"/>
      <c r="G571" s="1647" t="n"/>
      <c r="H571" s="1647" t="n"/>
      <c r="I571" s="1647" t="n"/>
      <c r="J571" s="1646" t="n"/>
      <c r="K571" s="1647" t="n"/>
      <c r="L571" s="1647" t="n"/>
      <c r="M571" s="234" t="n"/>
      <c r="N571" s="237" t="n"/>
      <c r="O571" s="548" t="n"/>
      <c r="P571" s="1634" t="n"/>
      <c r="Q571" s="1634" t="n"/>
      <c r="R571" s="892" t="n"/>
      <c r="S571" s="1635" t="n"/>
      <c r="T571" s="1636" t="n"/>
      <c r="U571" s="1636" t="n"/>
    </row>
    <row r="572" ht="17.25" customHeight="1">
      <c r="A572" s="238" t="n"/>
      <c r="B572" s="238" t="n"/>
      <c r="C572" s="1636" t="n"/>
      <c r="D572" s="1636" t="n"/>
      <c r="E572" s="1638" t="n"/>
      <c r="F572" s="1636" t="n"/>
      <c r="G572" s="1647" t="n"/>
      <c r="H572" s="1647" t="n"/>
      <c r="I572" s="1647" t="n"/>
      <c r="J572" s="1646" t="n"/>
      <c r="K572" s="1647" t="n"/>
      <c r="L572" s="1647" t="n"/>
      <c r="M572" s="234" t="n"/>
      <c r="N572" s="237" t="n"/>
      <c r="O572" s="548" t="n"/>
      <c r="P572" s="1634" t="n"/>
      <c r="Q572" s="1634" t="n"/>
      <c r="R572" s="892" t="n"/>
      <c r="S572" s="1635" t="n"/>
      <c r="T572" s="1636" t="n"/>
      <c r="U572" s="1636" t="n"/>
    </row>
    <row r="573" ht="17.25" customHeight="1">
      <c r="A573" s="238" t="n"/>
      <c r="B573" s="238" t="n"/>
      <c r="C573" s="1636" t="n"/>
      <c r="D573" s="1636" t="n"/>
      <c r="E573" s="1638" t="n"/>
      <c r="F573" s="1636" t="n"/>
      <c r="G573" s="1647" t="n"/>
      <c r="H573" s="1647" t="n"/>
      <c r="I573" s="1647" t="n"/>
      <c r="J573" s="1646" t="n"/>
      <c r="K573" s="1647" t="n"/>
      <c r="L573" s="1647" t="n"/>
      <c r="M573" s="234" t="n"/>
      <c r="N573" s="237" t="n"/>
      <c r="O573" s="548" t="n"/>
      <c r="P573" s="1634" t="n"/>
      <c r="Q573" s="1634" t="n"/>
      <c r="R573" s="892" t="n"/>
      <c r="S573" s="1635" t="n"/>
      <c r="T573" s="1636" t="n"/>
      <c r="U573" s="1636" t="n"/>
    </row>
    <row r="574" ht="17.25" customHeight="1">
      <c r="A574" s="238" t="n"/>
      <c r="B574" s="238" t="n"/>
      <c r="C574" s="1636" t="n"/>
      <c r="D574" s="1636" t="n"/>
      <c r="E574" s="1638" t="n"/>
      <c r="F574" s="1636" t="n"/>
      <c r="G574" s="1647" t="n"/>
      <c r="H574" s="1647" t="n"/>
      <c r="I574" s="1647" t="n"/>
      <c r="J574" s="1646" t="n"/>
      <c r="K574" s="1647" t="n"/>
      <c r="L574" s="1647" t="n"/>
      <c r="M574" s="234" t="n"/>
      <c r="N574" s="237" t="n"/>
      <c r="O574" s="548" t="n"/>
      <c r="P574" s="1634" t="n"/>
      <c r="Q574" s="1634" t="n"/>
      <c r="R574" s="892" t="n"/>
      <c r="S574" s="1635" t="n"/>
      <c r="T574" s="1636" t="n"/>
      <c r="U574" s="1636" t="n"/>
    </row>
    <row r="575" ht="17.25" customHeight="1">
      <c r="A575" s="238" t="n"/>
      <c r="B575" s="238" t="n"/>
      <c r="C575" s="1636" t="n"/>
      <c r="D575" s="1636" t="n"/>
      <c r="E575" s="1638" t="n"/>
      <c r="F575" s="1636" t="n"/>
      <c r="G575" s="1647" t="n"/>
      <c r="H575" s="1647" t="n"/>
      <c r="I575" s="1647" t="n"/>
      <c r="J575" s="1646" t="n"/>
      <c r="K575" s="1647" t="n"/>
      <c r="L575" s="1647" t="n"/>
      <c r="M575" s="234" t="n"/>
      <c r="N575" s="237" t="n"/>
      <c r="O575" s="548" t="n"/>
      <c r="P575" s="1634" t="n"/>
      <c r="Q575" s="1634" t="n"/>
      <c r="R575" s="892" t="n"/>
      <c r="S575" s="1635" t="n"/>
      <c r="T575" s="1636" t="n"/>
      <c r="U575" s="1636" t="n"/>
    </row>
    <row r="576" ht="17.25" customHeight="1">
      <c r="A576" s="238" t="n"/>
      <c r="B576" s="238" t="n"/>
      <c r="C576" s="1636" t="n"/>
      <c r="D576" s="1636" t="n"/>
      <c r="E576" s="1638" t="n"/>
      <c r="F576" s="1636" t="n"/>
      <c r="G576" s="1647" t="n"/>
      <c r="H576" s="1647" t="n"/>
      <c r="I576" s="1647" t="n"/>
      <c r="J576" s="1646" t="n"/>
      <c r="K576" s="1647" t="n"/>
      <c r="L576" s="1647" t="n"/>
      <c r="M576" s="234" t="n"/>
      <c r="N576" s="237" t="n"/>
      <c r="O576" s="548" t="n"/>
      <c r="P576" s="1634" t="n"/>
      <c r="Q576" s="1634" t="n"/>
      <c r="R576" s="892" t="n"/>
      <c r="S576" s="1635" t="n"/>
      <c r="T576" s="1636" t="n"/>
      <c r="U576" s="1636" t="n"/>
    </row>
    <row r="577" ht="17.25" customHeight="1">
      <c r="A577" s="238" t="n"/>
      <c r="B577" s="238" t="n"/>
      <c r="C577" s="1636" t="n"/>
      <c r="D577" s="1636" t="n"/>
      <c r="E577" s="1638" t="n"/>
      <c r="F577" s="1636" t="n"/>
      <c r="G577" s="1647" t="n"/>
      <c r="H577" s="1647" t="n"/>
      <c r="I577" s="1647" t="n"/>
      <c r="J577" s="1646" t="n"/>
      <c r="K577" s="1647" t="n"/>
      <c r="L577" s="1647" t="n"/>
      <c r="M577" s="234" t="n"/>
      <c r="N577" s="237" t="n"/>
      <c r="O577" s="548" t="n"/>
      <c r="P577" s="1634" t="n"/>
      <c r="Q577" s="1634" t="n"/>
      <c r="R577" s="892" t="n"/>
      <c r="S577" s="1635" t="n"/>
      <c r="T577" s="1636" t="n"/>
      <c r="U577" s="1636" t="n"/>
    </row>
    <row r="578" ht="17.25" customHeight="1">
      <c r="A578" s="238" t="n"/>
      <c r="B578" s="238" t="n"/>
      <c r="C578" s="1636" t="n"/>
      <c r="D578" s="1636" t="n"/>
      <c r="E578" s="1638" t="n"/>
      <c r="F578" s="1636" t="n"/>
      <c r="G578" s="1647" t="n"/>
      <c r="H578" s="1647" t="n"/>
      <c r="I578" s="1647" t="n"/>
      <c r="J578" s="1646" t="n"/>
      <c r="K578" s="1647" t="n"/>
      <c r="L578" s="1647" t="n"/>
      <c r="M578" s="234" t="n"/>
      <c r="N578" s="237" t="n"/>
      <c r="O578" s="548" t="n"/>
      <c r="P578" s="1634" t="n"/>
      <c r="Q578" s="1634" t="n"/>
      <c r="R578" s="892" t="n"/>
      <c r="S578" s="1635" t="n"/>
      <c r="T578" s="1636" t="n"/>
      <c r="U578" s="1636" t="n"/>
    </row>
    <row r="579" ht="17.25" customHeight="1">
      <c r="A579" s="238" t="n"/>
      <c r="B579" s="238" t="n"/>
      <c r="C579" s="1636" t="n"/>
      <c r="D579" s="1636" t="n"/>
      <c r="E579" s="1638" t="n"/>
      <c r="F579" s="1636" t="n"/>
      <c r="G579" s="1647" t="n"/>
      <c r="H579" s="1647" t="n"/>
      <c r="I579" s="1647" t="n"/>
      <c r="J579" s="1646" t="n"/>
      <c r="K579" s="1647" t="n"/>
      <c r="L579" s="1647" t="n"/>
      <c r="M579" s="234" t="n"/>
      <c r="N579" s="237" t="n"/>
      <c r="O579" s="548" t="n"/>
      <c r="P579" s="1634" t="n"/>
      <c r="Q579" s="1634" t="n"/>
      <c r="R579" s="892" t="n"/>
      <c r="S579" s="1635" t="n"/>
      <c r="T579" s="1636" t="n"/>
      <c r="U579" s="1636" t="n"/>
    </row>
    <row r="580" ht="17.25" customHeight="1">
      <c r="A580" s="238" t="n"/>
      <c r="B580" s="238" t="n"/>
      <c r="C580" s="1636" t="n"/>
      <c r="D580" s="1636" t="n"/>
      <c r="E580" s="1638" t="n"/>
      <c r="F580" s="1636" t="n"/>
      <c r="G580" s="1647" t="n"/>
      <c r="H580" s="1647" t="n"/>
      <c r="I580" s="1647" t="n"/>
      <c r="J580" s="1646" t="n"/>
      <c r="K580" s="1647" t="n"/>
      <c r="L580" s="1647" t="n"/>
      <c r="M580" s="234" t="n"/>
      <c r="N580" s="237" t="n"/>
      <c r="O580" s="548" t="n"/>
      <c r="P580" s="1634" t="n"/>
      <c r="Q580" s="1634" t="n"/>
      <c r="R580" s="892" t="n"/>
      <c r="S580" s="1635" t="n"/>
      <c r="T580" s="1636" t="n"/>
      <c r="U580" s="1636" t="n"/>
    </row>
    <row r="581" ht="17.25" customHeight="1">
      <c r="A581" s="238" t="n"/>
      <c r="B581" s="238" t="n"/>
      <c r="C581" s="1636" t="n"/>
      <c r="D581" s="1636" t="n"/>
      <c r="E581" s="1638" t="n"/>
      <c r="F581" s="1636" t="n"/>
      <c r="G581" s="1647" t="n"/>
      <c r="H581" s="1647" t="n"/>
      <c r="I581" s="1647" t="n"/>
      <c r="J581" s="1646" t="n"/>
      <c r="K581" s="1647" t="n"/>
      <c r="L581" s="1647" t="n"/>
      <c r="M581" s="234" t="n"/>
      <c r="N581" s="237" t="n"/>
      <c r="O581" s="548" t="n"/>
      <c r="P581" s="1634" t="n"/>
      <c r="Q581" s="1634" t="n"/>
      <c r="R581" s="892" t="n"/>
      <c r="S581" s="1635" t="n"/>
      <c r="T581" s="1636" t="n"/>
      <c r="U581" s="1636" t="n"/>
    </row>
    <row r="582" ht="17.25" customHeight="1">
      <c r="A582" s="238" t="n"/>
      <c r="B582" s="238" t="n"/>
      <c r="C582" s="1636" t="n"/>
      <c r="D582" s="1636" t="n"/>
      <c r="E582" s="1638" t="n"/>
      <c r="F582" s="1636" t="n"/>
      <c r="G582" s="1647" t="n"/>
      <c r="H582" s="1647" t="n"/>
      <c r="I582" s="1647" t="n"/>
      <c r="J582" s="1646" t="n"/>
      <c r="K582" s="1647" t="n"/>
      <c r="L582" s="1647" t="n"/>
      <c r="M582" s="234" t="n"/>
      <c r="N582" s="237" t="n"/>
      <c r="O582" s="548" t="n"/>
      <c r="P582" s="1634" t="n"/>
      <c r="Q582" s="1634" t="n"/>
      <c r="R582" s="892" t="n"/>
      <c r="S582" s="1635" t="n"/>
      <c r="T582" s="1636" t="n"/>
      <c r="U582" s="1636" t="n"/>
    </row>
    <row r="583" ht="17.25" customHeight="1">
      <c r="A583" s="238" t="n"/>
      <c r="B583" s="238" t="n"/>
      <c r="C583" s="1636" t="n"/>
      <c r="D583" s="1636" t="n"/>
      <c r="E583" s="1638" t="n"/>
      <c r="F583" s="1636" t="n"/>
      <c r="G583" s="1647" t="n"/>
      <c r="H583" s="1647" t="n"/>
      <c r="I583" s="1647" t="n"/>
      <c r="J583" s="1646" t="n"/>
      <c r="K583" s="1647" t="n"/>
      <c r="L583" s="1647" t="n"/>
      <c r="M583" s="234" t="n"/>
      <c r="N583" s="237" t="n"/>
      <c r="O583" s="548" t="n"/>
      <c r="P583" s="1634" t="n"/>
      <c r="Q583" s="1634" t="n"/>
      <c r="R583" s="892" t="n"/>
      <c r="S583" s="1635" t="n"/>
      <c r="T583" s="1636" t="n"/>
      <c r="U583" s="1636" t="n"/>
    </row>
    <row r="584" ht="17.25" customHeight="1">
      <c r="A584" s="238" t="n"/>
      <c r="B584" s="238" t="n"/>
      <c r="C584" s="1636" t="n"/>
      <c r="D584" s="1636" t="n"/>
      <c r="E584" s="1638" t="n"/>
      <c r="F584" s="1636" t="n"/>
      <c r="G584" s="1647" t="n"/>
      <c r="H584" s="1647" t="n"/>
      <c r="I584" s="1647" t="n"/>
      <c r="J584" s="1646" t="n"/>
      <c r="K584" s="1647" t="n"/>
      <c r="L584" s="1647" t="n"/>
      <c r="M584" s="234" t="n"/>
      <c r="N584" s="237" t="n"/>
      <c r="O584" s="548" t="n"/>
      <c r="P584" s="1634" t="n"/>
      <c r="Q584" s="1634" t="n"/>
      <c r="R584" s="892" t="n"/>
      <c r="S584" s="1635" t="n"/>
      <c r="T584" s="1636" t="n"/>
      <c r="U584" s="1636" t="n"/>
    </row>
    <row r="585" ht="17.25" customHeight="1">
      <c r="A585" s="238" t="n"/>
      <c r="B585" s="238" t="n"/>
      <c r="C585" s="1636" t="n"/>
      <c r="D585" s="1636" t="n"/>
      <c r="E585" s="1638" t="n"/>
      <c r="F585" s="1636" t="n"/>
      <c r="G585" s="1647" t="n"/>
      <c r="H585" s="1647" t="n"/>
      <c r="I585" s="1647" t="n"/>
      <c r="J585" s="1646" t="n"/>
      <c r="K585" s="1647" t="n"/>
      <c r="L585" s="1647" t="n"/>
      <c r="M585" s="234" t="n"/>
      <c r="N585" s="237" t="n"/>
      <c r="O585" s="548" t="n"/>
      <c r="P585" s="1634" t="n"/>
      <c r="Q585" s="1634" t="n"/>
      <c r="R585" s="892" t="n"/>
      <c r="S585" s="1635" t="n"/>
      <c r="T585" s="1636" t="n"/>
      <c r="U585" s="1636" t="n"/>
    </row>
    <row r="586" ht="17.25" customHeight="1">
      <c r="A586" s="238" t="n"/>
      <c r="B586" s="238" t="n"/>
      <c r="C586" s="1636" t="n"/>
      <c r="D586" s="1636" t="n"/>
      <c r="E586" s="1638" t="n"/>
      <c r="F586" s="1636" t="n"/>
      <c r="G586" s="1647" t="n"/>
      <c r="H586" s="1647" t="n"/>
      <c r="I586" s="1647" t="n"/>
      <c r="J586" s="1646" t="n"/>
      <c r="K586" s="1647" t="n"/>
      <c r="L586" s="1647" t="n"/>
      <c r="M586" s="234" t="n"/>
      <c r="N586" s="237" t="n"/>
      <c r="O586" s="548" t="n"/>
      <c r="P586" s="1634" t="n"/>
      <c r="Q586" s="1634" t="n"/>
      <c r="R586" s="892" t="n"/>
      <c r="S586" s="1635" t="n"/>
      <c r="T586" s="1636" t="n"/>
      <c r="U586" s="1636" t="n"/>
    </row>
    <row r="587" ht="17.25" customHeight="1">
      <c r="A587" s="238" t="n"/>
      <c r="B587" s="238" t="n"/>
      <c r="C587" s="1636" t="n"/>
      <c r="D587" s="1636" t="n"/>
      <c r="E587" s="1638" t="n"/>
      <c r="F587" s="1636" t="n"/>
      <c r="G587" s="1647" t="n"/>
      <c r="H587" s="1647" t="n"/>
      <c r="I587" s="1647" t="n"/>
      <c r="J587" s="1646" t="n"/>
      <c r="K587" s="1647" t="n"/>
      <c r="L587" s="1647" t="n"/>
      <c r="M587" s="234" t="n"/>
      <c r="N587" s="237" t="n"/>
      <c r="O587" s="548" t="n"/>
      <c r="P587" s="1634" t="n"/>
      <c r="Q587" s="1634" t="n"/>
      <c r="R587" s="892" t="n"/>
      <c r="S587" s="1635" t="n"/>
      <c r="T587" s="1636" t="n"/>
      <c r="U587" s="1636" t="n"/>
    </row>
    <row r="588" ht="17.25" customHeight="1">
      <c r="A588" s="238" t="n"/>
      <c r="B588" s="238" t="n"/>
      <c r="C588" s="1636" t="n"/>
      <c r="D588" s="1636" t="n"/>
      <c r="E588" s="1638" t="n"/>
      <c r="F588" s="1636" t="n"/>
      <c r="G588" s="1647" t="n"/>
      <c r="H588" s="1647" t="n"/>
      <c r="I588" s="1647" t="n"/>
      <c r="J588" s="1646" t="n"/>
      <c r="K588" s="1647" t="n"/>
      <c r="L588" s="1647" t="n"/>
      <c r="M588" s="234" t="n"/>
      <c r="N588" s="237" t="n"/>
      <c r="O588" s="548" t="n"/>
      <c r="P588" s="1634" t="n"/>
      <c r="Q588" s="1634" t="n"/>
      <c r="R588" s="892" t="n"/>
      <c r="S588" s="1635" t="n"/>
      <c r="T588" s="1636" t="n"/>
      <c r="U588" s="1636" t="n"/>
    </row>
    <row r="589" ht="17.25" customHeight="1">
      <c r="A589" s="238" t="n"/>
      <c r="B589" s="238" t="n"/>
      <c r="C589" s="1636" t="n"/>
      <c r="D589" s="1636" t="n"/>
      <c r="E589" s="1638" t="n"/>
      <c r="F589" s="1636" t="n"/>
      <c r="G589" s="1647" t="n"/>
      <c r="H589" s="1647" t="n"/>
      <c r="I589" s="1647" t="n"/>
      <c r="J589" s="1646" t="n"/>
      <c r="K589" s="1647" t="n"/>
      <c r="L589" s="1647" t="n"/>
      <c r="M589" s="234" t="n"/>
      <c r="N589" s="237" t="n"/>
      <c r="O589" s="548" t="n"/>
      <c r="P589" s="1634" t="n"/>
      <c r="Q589" s="1634" t="n"/>
      <c r="R589" s="892" t="n"/>
      <c r="S589" s="1635" t="n"/>
      <c r="T589" s="1636" t="n"/>
      <c r="U589" s="1636" t="n"/>
    </row>
    <row r="590" ht="17.25" customHeight="1">
      <c r="A590" s="238" t="n"/>
      <c r="B590" s="238" t="n"/>
      <c r="C590" s="1636" t="n"/>
      <c r="D590" s="1636" t="n"/>
      <c r="E590" s="1638" t="n"/>
      <c r="F590" s="1636" t="n"/>
      <c r="G590" s="1647" t="n"/>
      <c r="H590" s="1647" t="n"/>
      <c r="I590" s="1647" t="n"/>
      <c r="J590" s="1646" t="n"/>
      <c r="K590" s="1647" t="n"/>
      <c r="L590" s="1647" t="n"/>
      <c r="M590" s="234" t="n"/>
      <c r="N590" s="237" t="n"/>
      <c r="O590" s="548" t="n"/>
      <c r="P590" s="1634" t="n"/>
      <c r="Q590" s="1634" t="n"/>
      <c r="R590" s="892" t="n"/>
      <c r="S590" s="1635" t="n"/>
      <c r="T590" s="1636" t="n"/>
      <c r="U590" s="1636" t="n"/>
    </row>
    <row r="591" ht="17.25" customHeight="1">
      <c r="A591" s="238" t="n"/>
      <c r="B591" s="238" t="n"/>
      <c r="C591" s="1636" t="n"/>
      <c r="D591" s="1636" t="n"/>
      <c r="E591" s="1638" t="n"/>
      <c r="F591" s="1636" t="n"/>
      <c r="G591" s="1647" t="n"/>
      <c r="H591" s="1647" t="n"/>
      <c r="I591" s="1647" t="n"/>
      <c r="J591" s="1646" t="n"/>
      <c r="K591" s="1647" t="n"/>
      <c r="L591" s="1647" t="n"/>
      <c r="M591" s="234" t="n"/>
      <c r="N591" s="237" t="n"/>
      <c r="O591" s="548" t="n"/>
      <c r="P591" s="1634" t="n"/>
      <c r="Q591" s="1634" t="n"/>
      <c r="R591" s="892" t="n"/>
      <c r="S591" s="1635" t="n"/>
      <c r="T591" s="1636" t="n"/>
      <c r="U591" s="1636" t="n"/>
    </row>
    <row r="592" ht="17.25" customHeight="1">
      <c r="A592" s="238" t="n"/>
      <c r="B592" s="238" t="n"/>
      <c r="C592" s="1636" t="n"/>
      <c r="D592" s="1636" t="n"/>
      <c r="E592" s="1638" t="n"/>
      <c r="F592" s="1636" t="n"/>
      <c r="G592" s="1647" t="n"/>
      <c r="H592" s="1647" t="n"/>
      <c r="I592" s="1647" t="n"/>
      <c r="J592" s="1646" t="n"/>
      <c r="K592" s="1647" t="n"/>
      <c r="L592" s="1647" t="n"/>
      <c r="M592" s="234" t="n"/>
      <c r="N592" s="237" t="n"/>
      <c r="O592" s="548" t="n"/>
      <c r="P592" s="1634" t="n"/>
      <c r="Q592" s="1634" t="n"/>
      <c r="R592" s="892" t="n"/>
      <c r="S592" s="1635" t="n"/>
      <c r="T592" s="1636" t="n"/>
      <c r="U592" s="1636" t="n"/>
    </row>
    <row r="593" ht="17.25" customHeight="1">
      <c r="A593" s="238" t="n"/>
      <c r="B593" s="238" t="n"/>
      <c r="C593" s="1636" t="n"/>
      <c r="D593" s="1636" t="n"/>
      <c r="E593" s="1638" t="n"/>
      <c r="F593" s="1636" t="n"/>
      <c r="G593" s="1647" t="n"/>
      <c r="H593" s="1647" t="n"/>
      <c r="I593" s="1647" t="n"/>
      <c r="J593" s="1646" t="n"/>
      <c r="K593" s="1647" t="n"/>
      <c r="L593" s="1647" t="n"/>
      <c r="M593" s="234" t="n"/>
      <c r="N593" s="237" t="n"/>
      <c r="O593" s="548" t="n"/>
      <c r="P593" s="1634" t="n"/>
      <c r="Q593" s="1634" t="n"/>
      <c r="R593" s="892" t="n"/>
      <c r="S593" s="1635" t="n"/>
      <c r="T593" s="1636" t="n"/>
      <c r="U593" s="1636" t="n"/>
    </row>
    <row r="594" ht="17.25" customHeight="1">
      <c r="A594" s="238" t="n"/>
      <c r="B594" s="238" t="n"/>
      <c r="C594" s="1636" t="n"/>
      <c r="D594" s="1636" t="n"/>
      <c r="E594" s="1638" t="n"/>
      <c r="F594" s="1636" t="n"/>
      <c r="G594" s="1647" t="n"/>
      <c r="H594" s="1647" t="n"/>
      <c r="I594" s="1647" t="n"/>
      <c r="J594" s="1646" t="n"/>
      <c r="K594" s="1647" t="n"/>
      <c r="L594" s="1647" t="n"/>
      <c r="M594" s="234" t="n"/>
      <c r="N594" s="237" t="n"/>
      <c r="O594" s="548" t="n"/>
      <c r="P594" s="1634" t="n"/>
      <c r="Q594" s="1634" t="n"/>
      <c r="R594" s="892" t="n"/>
      <c r="S594" s="1635" t="n"/>
      <c r="T594" s="1636" t="n"/>
      <c r="U594" s="1636" t="n"/>
    </row>
    <row r="595" ht="17.25" customHeight="1">
      <c r="A595" s="238" t="n"/>
      <c r="B595" s="238" t="n"/>
      <c r="C595" s="1636" t="n"/>
      <c r="D595" s="1636" t="n"/>
      <c r="E595" s="1638" t="n"/>
      <c r="F595" s="1636" t="n"/>
      <c r="G595" s="1647" t="n"/>
      <c r="H595" s="1647" t="n"/>
      <c r="I595" s="1647" t="n"/>
      <c r="J595" s="1646" t="n"/>
      <c r="K595" s="1647" t="n"/>
      <c r="L595" s="1647" t="n"/>
      <c r="M595" s="234" t="n"/>
      <c r="N595" s="237" t="n"/>
      <c r="O595" s="548" t="n"/>
      <c r="P595" s="1634" t="n"/>
      <c r="Q595" s="1634" t="n"/>
      <c r="R595" s="892" t="n"/>
      <c r="S595" s="1635" t="n"/>
      <c r="T595" s="1636" t="n"/>
      <c r="U595" s="1636" t="n"/>
    </row>
    <row r="596" ht="17.25" customHeight="1">
      <c r="A596" s="238" t="n"/>
      <c r="B596" s="238" t="n"/>
      <c r="C596" s="1636" t="n"/>
      <c r="D596" s="1636" t="n"/>
      <c r="E596" s="1638" t="n"/>
      <c r="F596" s="1636" t="n"/>
      <c r="G596" s="1647" t="n"/>
      <c r="H596" s="1647" t="n"/>
      <c r="I596" s="1647" t="n"/>
      <c r="J596" s="1646" t="n"/>
      <c r="K596" s="1647" t="n"/>
      <c r="L596" s="1647" t="n"/>
      <c r="M596" s="234" t="n"/>
      <c r="N596" s="237" t="n"/>
      <c r="O596" s="548" t="n"/>
      <c r="P596" s="1634" t="n"/>
      <c r="Q596" s="1634" t="n"/>
      <c r="R596" s="892" t="n"/>
      <c r="S596" s="1635" t="n"/>
      <c r="T596" s="1636" t="n"/>
      <c r="U596" s="1636" t="n"/>
    </row>
    <row r="597" ht="17.25" customHeight="1">
      <c r="A597" s="238" t="n"/>
      <c r="B597" s="238" t="n"/>
      <c r="C597" s="1636" t="n"/>
      <c r="D597" s="1636" t="n"/>
      <c r="E597" s="1638" t="n"/>
      <c r="F597" s="1636" t="n"/>
      <c r="G597" s="1647" t="n"/>
      <c r="H597" s="1647" t="n"/>
      <c r="I597" s="1647" t="n"/>
      <c r="J597" s="1646" t="n"/>
      <c r="K597" s="1647" t="n"/>
      <c r="L597" s="1647" t="n"/>
      <c r="M597" s="234" t="n"/>
      <c r="N597" s="237" t="n"/>
      <c r="O597" s="548" t="n"/>
      <c r="P597" s="1634" t="n"/>
      <c r="Q597" s="1634" t="n"/>
      <c r="R597" s="892" t="n"/>
      <c r="S597" s="1635" t="n"/>
      <c r="T597" s="1636" t="n"/>
      <c r="U597" s="1636" t="n"/>
    </row>
    <row r="598" ht="17.25" customHeight="1">
      <c r="A598" s="238" t="n"/>
      <c r="B598" s="238" t="n"/>
      <c r="C598" s="1636" t="n"/>
      <c r="D598" s="1636" t="n"/>
      <c r="E598" s="1638" t="n"/>
      <c r="F598" s="1636" t="n"/>
      <c r="G598" s="1647" t="n"/>
      <c r="H598" s="1647" t="n"/>
      <c r="I598" s="1647" t="n"/>
      <c r="J598" s="1646" t="n"/>
      <c r="K598" s="1647" t="n"/>
      <c r="L598" s="1647" t="n"/>
      <c r="M598" s="234" t="n"/>
      <c r="N598" s="237" t="n"/>
      <c r="O598" s="548" t="n"/>
      <c r="P598" s="1634" t="n"/>
      <c r="Q598" s="1634" t="n"/>
      <c r="R598" s="892" t="n"/>
      <c r="S598" s="1635" t="n"/>
      <c r="T598" s="1636" t="n"/>
      <c r="U598" s="1636" t="n"/>
    </row>
    <row r="599" ht="17.25" customHeight="1">
      <c r="A599" s="238" t="n"/>
      <c r="B599" s="238" t="n"/>
      <c r="C599" s="1636" t="n"/>
      <c r="D599" s="1636" t="n"/>
      <c r="E599" s="1638" t="n"/>
      <c r="F599" s="1636" t="n"/>
      <c r="G599" s="1647" t="n"/>
      <c r="H599" s="1647" t="n"/>
      <c r="I599" s="1647" t="n"/>
      <c r="J599" s="1646" t="n"/>
      <c r="K599" s="1647" t="n"/>
      <c r="L599" s="1647" t="n"/>
      <c r="M599" s="234" t="n"/>
      <c r="N599" s="237" t="n"/>
      <c r="O599" s="548" t="n"/>
      <c r="P599" s="1634" t="n"/>
      <c r="Q599" s="1634" t="n"/>
      <c r="R599" s="892" t="n"/>
      <c r="S599" s="1635" t="n"/>
      <c r="T599" s="1636" t="n"/>
      <c r="U599" s="1636" t="n"/>
    </row>
    <row r="600" ht="17.25" customHeight="1">
      <c r="A600" s="238" t="n"/>
      <c r="B600" s="238" t="n"/>
      <c r="C600" s="1636" t="n"/>
      <c r="D600" s="1636" t="n"/>
      <c r="E600" s="1638" t="n"/>
      <c r="F600" s="1636" t="n"/>
      <c r="G600" s="1647" t="n"/>
      <c r="H600" s="1647" t="n"/>
      <c r="I600" s="1647" t="n"/>
      <c r="J600" s="1646" t="n"/>
      <c r="K600" s="1647" t="n"/>
      <c r="L600" s="1647" t="n"/>
      <c r="M600" s="234" t="n"/>
      <c r="N600" s="237" t="n"/>
      <c r="O600" s="548" t="n"/>
      <c r="P600" s="1634" t="n"/>
      <c r="Q600" s="1634" t="n"/>
      <c r="R600" s="892" t="n"/>
      <c r="S600" s="1635" t="n"/>
      <c r="T600" s="1636" t="n"/>
      <c r="U600" s="1636" t="n"/>
    </row>
    <row r="601" ht="17.25" customHeight="1">
      <c r="A601" s="238" t="n"/>
      <c r="B601" s="238" t="n"/>
      <c r="C601" s="1636" t="n"/>
      <c r="D601" s="1636" t="n"/>
      <c r="E601" s="1638" t="n"/>
      <c r="F601" s="1636" t="n"/>
      <c r="G601" s="1647" t="n"/>
      <c r="H601" s="1647" t="n"/>
      <c r="I601" s="1647" t="n"/>
      <c r="J601" s="1646" t="n"/>
      <c r="K601" s="1647" t="n"/>
      <c r="L601" s="1647" t="n"/>
      <c r="M601" s="234" t="n"/>
      <c r="N601" s="237" t="n"/>
      <c r="O601" s="548" t="n"/>
      <c r="P601" s="1634" t="n"/>
      <c r="Q601" s="1634" t="n"/>
      <c r="R601" s="892" t="n"/>
      <c r="S601" s="1635" t="n"/>
      <c r="T601" s="1636" t="n"/>
      <c r="U601" s="1636" t="n"/>
    </row>
    <row r="602" ht="17.25" customHeight="1">
      <c r="A602" s="238" t="n"/>
      <c r="B602" s="238" t="n"/>
      <c r="C602" s="1636" t="n"/>
      <c r="D602" s="1636" t="n"/>
      <c r="E602" s="1638" t="n"/>
      <c r="F602" s="1636" t="n"/>
      <c r="G602" s="1647" t="n"/>
      <c r="H602" s="1647" t="n"/>
      <c r="I602" s="1647" t="n"/>
      <c r="J602" s="1646" t="n"/>
      <c r="K602" s="1647" t="n"/>
      <c r="L602" s="1647" t="n"/>
      <c r="M602" s="234" t="n"/>
      <c r="N602" s="237" t="n"/>
      <c r="O602" s="548" t="n"/>
      <c r="P602" s="1634" t="n"/>
      <c r="Q602" s="1634" t="n"/>
      <c r="R602" s="892" t="n"/>
      <c r="S602" s="1635" t="n"/>
      <c r="T602" s="1636" t="n"/>
      <c r="U602" s="1636" t="n"/>
    </row>
    <row r="603" ht="17.25" customHeight="1">
      <c r="A603" s="238" t="n"/>
      <c r="B603" s="238" t="n"/>
      <c r="C603" s="1636" t="n"/>
      <c r="D603" s="1636" t="n"/>
      <c r="E603" s="1638" t="n"/>
      <c r="F603" s="1636" t="n"/>
      <c r="G603" s="1647" t="n"/>
      <c r="H603" s="1647" t="n"/>
      <c r="I603" s="1647" t="n"/>
      <c r="J603" s="1646" t="n"/>
      <c r="K603" s="1647" t="n"/>
      <c r="L603" s="1647" t="n"/>
      <c r="M603" s="234" t="n"/>
      <c r="N603" s="237" t="n"/>
      <c r="O603" s="548" t="n"/>
      <c r="P603" s="1634" t="n"/>
      <c r="Q603" s="1634" t="n"/>
      <c r="R603" s="892" t="n"/>
      <c r="S603" s="1635" t="n"/>
      <c r="T603" s="1636" t="n"/>
      <c r="U603" s="1636" t="n"/>
    </row>
    <row r="604" ht="17.25" customHeight="1">
      <c r="A604" s="238" t="n"/>
      <c r="B604" s="238" t="n"/>
      <c r="C604" s="1636" t="n"/>
      <c r="D604" s="1636" t="n"/>
      <c r="E604" s="1638" t="n"/>
      <c r="F604" s="1636" t="n"/>
      <c r="G604" s="1647" t="n"/>
      <c r="H604" s="1647" t="n"/>
      <c r="I604" s="1647" t="n"/>
      <c r="J604" s="1646" t="n"/>
      <c r="K604" s="1647" t="n"/>
      <c r="L604" s="1647" t="n"/>
      <c r="M604" s="234" t="n"/>
      <c r="N604" s="237" t="n"/>
      <c r="O604" s="548" t="n"/>
      <c r="P604" s="1634" t="n"/>
      <c r="Q604" s="1634" t="n"/>
      <c r="R604" s="892" t="n"/>
      <c r="S604" s="1635" t="n"/>
      <c r="T604" s="1636" t="n"/>
      <c r="U604" s="1636" t="n"/>
    </row>
    <row r="605" ht="17.25" customHeight="1">
      <c r="A605" s="238" t="n"/>
      <c r="B605" s="238" t="n"/>
      <c r="C605" s="1636" t="n"/>
      <c r="D605" s="1636" t="n"/>
      <c r="E605" s="1638" t="n"/>
      <c r="F605" s="1636" t="n"/>
      <c r="G605" s="1647" t="n"/>
      <c r="H605" s="1647" t="n"/>
      <c r="I605" s="1647" t="n"/>
      <c r="J605" s="1646" t="n"/>
      <c r="K605" s="1647" t="n"/>
      <c r="L605" s="1647" t="n"/>
      <c r="M605" s="234" t="n"/>
      <c r="N605" s="237" t="n"/>
      <c r="O605" s="548" t="n"/>
      <c r="P605" s="1634" t="n"/>
      <c r="Q605" s="1634" t="n"/>
      <c r="R605" s="892" t="n"/>
      <c r="S605" s="1635" t="n"/>
      <c r="T605" s="1636" t="n"/>
      <c r="U605" s="1636" t="n"/>
    </row>
    <row r="606" ht="17.25" customHeight="1">
      <c r="A606" s="238" t="n"/>
      <c r="B606" s="238" t="n"/>
      <c r="C606" s="1636" t="n"/>
      <c r="D606" s="1636" t="n"/>
      <c r="E606" s="1638" t="n"/>
      <c r="F606" s="1636" t="n"/>
      <c r="G606" s="1647" t="n"/>
      <c r="H606" s="1647" t="n"/>
      <c r="I606" s="1647" t="n"/>
      <c r="J606" s="1646" t="n"/>
      <c r="K606" s="1647" t="n"/>
      <c r="L606" s="1647" t="n"/>
      <c r="M606" s="234" t="n"/>
      <c r="N606" s="237" t="n"/>
      <c r="O606" s="548" t="n"/>
      <c r="P606" s="1634" t="n"/>
      <c r="Q606" s="1634" t="n"/>
      <c r="R606" s="892" t="n"/>
      <c r="S606" s="1635" t="n"/>
      <c r="T606" s="1636" t="n"/>
      <c r="U606" s="1636" t="n"/>
    </row>
    <row r="607" ht="17.25" customHeight="1">
      <c r="A607" s="238" t="n"/>
      <c r="B607" s="238" t="n"/>
      <c r="C607" s="1636" t="n"/>
      <c r="D607" s="1636" t="n"/>
      <c r="E607" s="1638" t="n"/>
      <c r="F607" s="1636" t="n"/>
      <c r="G607" s="1647" t="n"/>
      <c r="H607" s="1647" t="n"/>
      <c r="I607" s="1647" t="n"/>
      <c r="J607" s="1646" t="n"/>
      <c r="K607" s="1647" t="n"/>
      <c r="L607" s="1647" t="n"/>
      <c r="M607" s="234" t="n"/>
      <c r="N607" s="237" t="n"/>
      <c r="O607" s="548" t="n"/>
      <c r="P607" s="1634" t="n"/>
      <c r="Q607" s="1634" t="n"/>
      <c r="R607" s="892" t="n"/>
      <c r="S607" s="1635" t="n"/>
      <c r="T607" s="1636" t="n"/>
      <c r="U607" s="1636" t="n"/>
    </row>
    <row r="608" ht="17.25" customHeight="1">
      <c r="A608" s="238" t="n"/>
      <c r="B608" s="238" t="n"/>
      <c r="C608" s="1636" t="n"/>
      <c r="D608" s="1636" t="n"/>
      <c r="E608" s="1638" t="n"/>
      <c r="F608" s="1636" t="n"/>
      <c r="G608" s="1647" t="n"/>
      <c r="H608" s="1647" t="n"/>
      <c r="I608" s="1647" t="n"/>
      <c r="J608" s="1646" t="n"/>
      <c r="K608" s="1647" t="n"/>
      <c r="L608" s="1647" t="n"/>
      <c r="M608" s="234" t="n"/>
      <c r="N608" s="237" t="n"/>
      <c r="O608" s="548" t="n"/>
      <c r="P608" s="1634" t="n"/>
      <c r="Q608" s="1634" t="n"/>
      <c r="R608" s="892" t="n"/>
      <c r="S608" s="1635" t="n"/>
      <c r="T608" s="1636" t="n"/>
      <c r="U608" s="1636" t="n"/>
    </row>
    <row r="609" ht="17.25" customHeight="1">
      <c r="A609" s="238" t="n"/>
      <c r="B609" s="238" t="n"/>
      <c r="C609" s="1636" t="n"/>
      <c r="D609" s="1636" t="n"/>
      <c r="E609" s="1638" t="n"/>
      <c r="F609" s="1636" t="n"/>
      <c r="G609" s="1647" t="n"/>
      <c r="H609" s="1647" t="n"/>
      <c r="I609" s="1647" t="n"/>
      <c r="J609" s="1646" t="n"/>
      <c r="K609" s="1647" t="n"/>
      <c r="L609" s="1647" t="n"/>
      <c r="M609" s="234" t="n"/>
      <c r="N609" s="237" t="n"/>
      <c r="O609" s="548" t="n"/>
      <c r="P609" s="1634" t="n"/>
      <c r="Q609" s="1634" t="n"/>
      <c r="R609" s="892" t="n"/>
      <c r="S609" s="1635" t="n"/>
      <c r="T609" s="1636" t="n"/>
      <c r="U609" s="1636" t="n"/>
    </row>
    <row r="610" ht="17.25" customHeight="1">
      <c r="A610" s="238" t="n"/>
      <c r="B610" s="238" t="n"/>
      <c r="C610" s="1636" t="n"/>
      <c r="D610" s="1636" t="n"/>
      <c r="E610" s="1638" t="n"/>
      <c r="F610" s="1636" t="n"/>
      <c r="G610" s="1647" t="n"/>
      <c r="H610" s="1647" t="n"/>
      <c r="I610" s="1647" t="n"/>
      <c r="J610" s="1646" t="n"/>
      <c r="K610" s="1647" t="n"/>
      <c r="L610" s="1647" t="n"/>
      <c r="M610" s="234" t="n"/>
      <c r="N610" s="237" t="n"/>
      <c r="O610" s="548" t="n"/>
      <c r="P610" s="1634" t="n"/>
      <c r="Q610" s="1634" t="n"/>
      <c r="R610" s="892" t="n"/>
      <c r="S610" s="1635" t="n"/>
      <c r="T610" s="1636" t="n"/>
      <c r="U610" s="1636" t="n"/>
    </row>
    <row r="611" ht="17.25" customHeight="1">
      <c r="A611" s="238" t="n"/>
      <c r="B611" s="238" t="n"/>
      <c r="C611" s="1636" t="n"/>
      <c r="D611" s="1636" t="n"/>
      <c r="E611" s="1638" t="n"/>
      <c r="F611" s="1636" t="n"/>
      <c r="G611" s="1647" t="n"/>
      <c r="H611" s="1647" t="n"/>
      <c r="I611" s="1647" t="n"/>
      <c r="J611" s="1646" t="n"/>
      <c r="K611" s="1647" t="n"/>
      <c r="L611" s="1647" t="n"/>
      <c r="M611" s="234" t="n"/>
      <c r="N611" s="237" t="n"/>
      <c r="O611" s="548" t="n"/>
      <c r="P611" s="1634" t="n"/>
      <c r="Q611" s="1634" t="n"/>
      <c r="R611" s="892" t="n"/>
      <c r="S611" s="1635" t="n"/>
      <c r="T611" s="1636" t="n"/>
      <c r="U611" s="1636" t="n"/>
    </row>
    <row r="612" ht="17.25" customHeight="1">
      <c r="A612" s="238" t="n"/>
      <c r="B612" s="238" t="n"/>
      <c r="C612" s="1636" t="n"/>
      <c r="D612" s="1636" t="n"/>
      <c r="E612" s="1638" t="n"/>
      <c r="F612" s="1636" t="n"/>
      <c r="G612" s="1647" t="n"/>
      <c r="H612" s="1647" t="n"/>
      <c r="I612" s="1647" t="n"/>
      <c r="J612" s="1646" t="n"/>
      <c r="K612" s="1647" t="n"/>
      <c r="L612" s="1647" t="n"/>
      <c r="M612" s="234" t="n"/>
      <c r="N612" s="237" t="n"/>
      <c r="O612" s="548" t="n"/>
      <c r="P612" s="1634" t="n"/>
      <c r="Q612" s="1634" t="n"/>
      <c r="R612" s="892" t="n"/>
      <c r="S612" s="1635" t="n"/>
      <c r="T612" s="1636" t="n"/>
      <c r="U612" s="1636" t="n"/>
    </row>
    <row r="613" ht="17.25" customHeight="1">
      <c r="A613" s="238" t="n"/>
      <c r="B613" s="238" t="n"/>
      <c r="C613" s="1636" t="n"/>
      <c r="D613" s="1636" t="n"/>
      <c r="E613" s="1638" t="n"/>
      <c r="F613" s="1636" t="n"/>
      <c r="G613" s="1647" t="n"/>
      <c r="H613" s="1647" t="n"/>
      <c r="I613" s="1647" t="n"/>
      <c r="J613" s="1646" t="n"/>
      <c r="K613" s="1647" t="n"/>
      <c r="L613" s="1647" t="n"/>
      <c r="M613" s="234" t="n"/>
      <c r="N613" s="237" t="n"/>
      <c r="O613" s="548" t="n"/>
      <c r="P613" s="1634" t="n"/>
      <c r="Q613" s="1634" t="n"/>
      <c r="R613" s="892" t="n"/>
      <c r="S613" s="1635" t="n"/>
      <c r="T613" s="1636" t="n"/>
      <c r="U613" s="1636" t="n"/>
    </row>
    <row r="614" ht="17.25" customHeight="1">
      <c r="A614" s="238" t="n"/>
      <c r="B614" s="238" t="n"/>
      <c r="C614" s="1636" t="n"/>
      <c r="D614" s="1636" t="n"/>
      <c r="E614" s="1638" t="n"/>
      <c r="F614" s="1636" t="n"/>
      <c r="G614" s="1647" t="n"/>
      <c r="H614" s="1647" t="n"/>
      <c r="I614" s="1647" t="n"/>
      <c r="J614" s="1646" t="n"/>
      <c r="K614" s="1647" t="n"/>
      <c r="L614" s="1647" t="n"/>
      <c r="M614" s="234" t="n"/>
      <c r="N614" s="237" t="n"/>
      <c r="O614" s="548" t="n"/>
      <c r="P614" s="1634" t="n"/>
      <c r="Q614" s="1634" t="n"/>
      <c r="R614" s="892" t="n"/>
      <c r="S614" s="1635" t="n"/>
      <c r="T614" s="1636" t="n"/>
      <c r="U614" s="1636" t="n"/>
    </row>
    <row r="615" ht="17.25" customHeight="1">
      <c r="A615" s="238" t="n"/>
      <c r="B615" s="238" t="n"/>
      <c r="C615" s="1636" t="n"/>
      <c r="D615" s="1636" t="n"/>
      <c r="E615" s="1638" t="n"/>
      <c r="F615" s="1636" t="n"/>
      <c r="G615" s="1647" t="n"/>
      <c r="H615" s="1647" t="n"/>
      <c r="I615" s="1647" t="n"/>
      <c r="J615" s="1646" t="n"/>
      <c r="K615" s="1647" t="n"/>
      <c r="L615" s="1647" t="n"/>
      <c r="M615" s="234" t="n"/>
      <c r="N615" s="237" t="n"/>
      <c r="O615" s="548" t="n"/>
      <c r="P615" s="1634" t="n"/>
      <c r="Q615" s="1634" t="n"/>
      <c r="R615" s="892" t="n"/>
      <c r="S615" s="1635" t="n"/>
      <c r="T615" s="1636" t="n"/>
      <c r="U615" s="1636" t="n"/>
    </row>
    <row r="616" ht="17.25" customHeight="1">
      <c r="A616" s="238" t="n"/>
      <c r="B616" s="238" t="n"/>
      <c r="C616" s="1636" t="n"/>
      <c r="D616" s="1636" t="n"/>
      <c r="E616" s="1638" t="n"/>
      <c r="F616" s="1636" t="n"/>
      <c r="G616" s="1647" t="n"/>
      <c r="H616" s="1647" t="n"/>
      <c r="I616" s="1647" t="n"/>
      <c r="J616" s="1646" t="n"/>
      <c r="K616" s="1647" t="n"/>
      <c r="L616" s="1647" t="n"/>
      <c r="M616" s="234" t="n"/>
      <c r="N616" s="237" t="n"/>
      <c r="O616" s="548" t="n"/>
      <c r="P616" s="1634" t="n"/>
      <c r="Q616" s="1634" t="n"/>
      <c r="R616" s="892" t="n"/>
      <c r="S616" s="1635" t="n"/>
      <c r="T616" s="1636" t="n"/>
      <c r="U616" s="1636" t="n"/>
    </row>
    <row r="617" ht="17.25" customHeight="1">
      <c r="A617" s="238" t="n"/>
      <c r="B617" s="238" t="n"/>
      <c r="C617" s="1636" t="n"/>
      <c r="D617" s="1636" t="n"/>
      <c r="E617" s="1638" t="n"/>
      <c r="F617" s="1636" t="n"/>
      <c r="G617" s="1647" t="n"/>
      <c r="H617" s="1647" t="n"/>
      <c r="I617" s="1647" t="n"/>
      <c r="J617" s="1646" t="n"/>
      <c r="K617" s="1647" t="n"/>
      <c r="L617" s="1647" t="n"/>
      <c r="M617" s="234" t="n"/>
      <c r="N617" s="237" t="n"/>
      <c r="O617" s="548" t="n"/>
      <c r="P617" s="1634" t="n"/>
      <c r="Q617" s="1634" t="n"/>
      <c r="R617" s="892" t="n"/>
      <c r="S617" s="1635" t="n"/>
      <c r="T617" s="1636" t="n"/>
      <c r="U617" s="1636" t="n"/>
    </row>
    <row r="618" ht="17.25" customHeight="1">
      <c r="A618" s="238" t="n"/>
      <c r="B618" s="238" t="n"/>
      <c r="C618" s="1636" t="n"/>
      <c r="D618" s="1636" t="n"/>
      <c r="E618" s="1638" t="n"/>
      <c r="F618" s="1636" t="n"/>
      <c r="G618" s="1647" t="n"/>
      <c r="H618" s="1647" t="n"/>
      <c r="I618" s="1647" t="n"/>
      <c r="J618" s="1646" t="n"/>
      <c r="K618" s="1647" t="n"/>
      <c r="L618" s="1647" t="n"/>
      <c r="M618" s="234" t="n"/>
      <c r="N618" s="237" t="n"/>
      <c r="O618" s="548" t="n"/>
      <c r="P618" s="1634" t="n"/>
      <c r="Q618" s="1634" t="n"/>
      <c r="R618" s="892" t="n"/>
      <c r="S618" s="1635" t="n"/>
      <c r="T618" s="1636" t="n"/>
      <c r="U618" s="1636" t="n"/>
    </row>
    <row r="619" ht="17.25" customHeight="1">
      <c r="A619" s="238" t="n"/>
      <c r="B619" s="238" t="n"/>
      <c r="C619" s="1636" t="n"/>
      <c r="D619" s="1636" t="n"/>
      <c r="E619" s="1638" t="n"/>
      <c r="F619" s="1636" t="n"/>
      <c r="G619" s="1647" t="n"/>
      <c r="H619" s="1647" t="n"/>
      <c r="I619" s="1647" t="n"/>
      <c r="J619" s="1646" t="n"/>
      <c r="K619" s="1647" t="n"/>
      <c r="L619" s="1647" t="n"/>
      <c r="M619" s="234" t="n"/>
      <c r="N619" s="237" t="n"/>
      <c r="O619" s="548" t="n"/>
      <c r="P619" s="1634" t="n"/>
      <c r="Q619" s="1634" t="n"/>
      <c r="R619" s="892" t="n"/>
      <c r="S619" s="1635" t="n"/>
      <c r="T619" s="1636" t="n"/>
      <c r="U619" s="1636" t="n"/>
    </row>
    <row r="620" ht="17.25" customHeight="1">
      <c r="A620" s="238" t="n"/>
      <c r="B620" s="238" t="n"/>
      <c r="C620" s="1636" t="n"/>
      <c r="D620" s="1636" t="n"/>
      <c r="E620" s="1638" t="n"/>
      <c r="F620" s="1636" t="n"/>
      <c r="G620" s="1647" t="n"/>
      <c r="H620" s="1647" t="n"/>
      <c r="I620" s="1647" t="n"/>
      <c r="J620" s="1646" t="n"/>
      <c r="K620" s="1647" t="n"/>
      <c r="L620" s="1647" t="n"/>
      <c r="M620" s="234" t="n"/>
      <c r="N620" s="237" t="n"/>
      <c r="O620" s="548" t="n"/>
      <c r="P620" s="1634" t="n"/>
      <c r="Q620" s="1634" t="n"/>
      <c r="R620" s="892" t="n"/>
      <c r="S620" s="1635" t="n"/>
      <c r="T620" s="1636" t="n"/>
      <c r="U620" s="1636" t="n"/>
    </row>
    <row r="621" ht="17.25" customHeight="1">
      <c r="A621" s="238" t="n"/>
      <c r="B621" s="238" t="n"/>
      <c r="C621" s="1636" t="n"/>
      <c r="D621" s="1636" t="n"/>
      <c r="E621" s="1638" t="n"/>
      <c r="F621" s="1636" t="n"/>
      <c r="G621" s="1647" t="n"/>
      <c r="H621" s="1647" t="n"/>
      <c r="I621" s="1647" t="n"/>
      <c r="J621" s="1646" t="n"/>
      <c r="K621" s="1647" t="n"/>
      <c r="L621" s="1647" t="n"/>
      <c r="M621" s="234" t="n"/>
      <c r="N621" s="237" t="n"/>
      <c r="O621" s="548" t="n"/>
      <c r="P621" s="1634" t="n"/>
      <c r="Q621" s="1634" t="n"/>
      <c r="R621" s="892" t="n"/>
      <c r="S621" s="1635" t="n"/>
      <c r="T621" s="1636" t="n"/>
      <c r="U621" s="1636" t="n"/>
    </row>
    <row r="622" ht="17.25" customHeight="1">
      <c r="A622" s="238" t="n"/>
      <c r="B622" s="238" t="n"/>
      <c r="C622" s="1636" t="n"/>
      <c r="D622" s="1636" t="n"/>
      <c r="E622" s="1638" t="n"/>
      <c r="F622" s="1636" t="n"/>
      <c r="G622" s="1647" t="n"/>
      <c r="H622" s="1647" t="n"/>
      <c r="I622" s="1647" t="n"/>
      <c r="J622" s="1646" t="n"/>
      <c r="K622" s="1647" t="n"/>
      <c r="L622" s="1647" t="n"/>
      <c r="M622" s="234" t="n"/>
      <c r="N622" s="237" t="n"/>
      <c r="O622" s="548" t="n"/>
      <c r="P622" s="1634" t="n"/>
      <c r="Q622" s="1634" t="n"/>
      <c r="R622" s="892" t="n"/>
      <c r="S622" s="1635" t="n"/>
      <c r="T622" s="1636" t="n"/>
      <c r="U622" s="1636" t="n"/>
    </row>
    <row r="623" ht="17.25" customHeight="1">
      <c r="A623" s="238" t="n"/>
      <c r="B623" s="238" t="n"/>
      <c r="C623" s="1636" t="n"/>
      <c r="D623" s="1636" t="n"/>
      <c r="E623" s="1638" t="n"/>
      <c r="F623" s="1636" t="n"/>
      <c r="G623" s="1647" t="n"/>
      <c r="H623" s="1647" t="n"/>
      <c r="I623" s="1647" t="n"/>
      <c r="J623" s="1646" t="n"/>
      <c r="K623" s="1647" t="n"/>
      <c r="L623" s="1647" t="n"/>
      <c r="M623" s="234" t="n"/>
      <c r="N623" s="237" t="n"/>
      <c r="O623" s="548" t="n"/>
      <c r="P623" s="1634" t="n"/>
      <c r="Q623" s="1634" t="n"/>
      <c r="R623" s="892" t="n"/>
      <c r="S623" s="1635" t="n"/>
      <c r="T623" s="1636" t="n"/>
      <c r="U623" s="1636" t="n"/>
    </row>
    <row r="624" ht="17.25" customHeight="1">
      <c r="A624" s="238" t="n"/>
      <c r="B624" s="238" t="n"/>
      <c r="C624" s="1636" t="n"/>
      <c r="D624" s="1636" t="n"/>
      <c r="E624" s="1638" t="n"/>
      <c r="F624" s="1636" t="n"/>
      <c r="G624" s="1647" t="n"/>
      <c r="H624" s="1647" t="n"/>
      <c r="I624" s="1647" t="n"/>
      <c r="J624" s="1646" t="n"/>
      <c r="K624" s="1647" t="n"/>
      <c r="L624" s="1647" t="n"/>
      <c r="M624" s="234" t="n"/>
      <c r="N624" s="237" t="n"/>
      <c r="O624" s="548" t="n"/>
      <c r="P624" s="1634" t="n"/>
      <c r="Q624" s="1634" t="n"/>
      <c r="R624" s="892" t="n"/>
      <c r="S624" s="1635" t="n"/>
      <c r="T624" s="1636" t="n"/>
      <c r="U624" s="1636" t="n"/>
    </row>
    <row r="625" ht="17.25" customHeight="1">
      <c r="A625" s="238" t="n"/>
      <c r="B625" s="238" t="n"/>
      <c r="C625" s="1636" t="n"/>
      <c r="D625" s="1636" t="n"/>
      <c r="E625" s="1638" t="n"/>
      <c r="F625" s="1636" t="n"/>
      <c r="G625" s="1647" t="n"/>
      <c r="H625" s="1647" t="n"/>
      <c r="I625" s="1647" t="n"/>
      <c r="J625" s="1646" t="n"/>
      <c r="K625" s="1647" t="n"/>
      <c r="L625" s="1647" t="n"/>
      <c r="M625" s="234" t="n"/>
      <c r="N625" s="237" t="n"/>
      <c r="O625" s="548" t="n"/>
      <c r="P625" s="1634" t="n"/>
      <c r="Q625" s="1634" t="n"/>
      <c r="R625" s="892" t="n"/>
      <c r="S625" s="1635" t="n"/>
      <c r="T625" s="1636" t="n"/>
      <c r="U625" s="1636" t="n"/>
    </row>
    <row r="626" ht="17.25" customHeight="1">
      <c r="A626" s="238" t="n"/>
      <c r="B626" s="238" t="n"/>
      <c r="C626" s="1636" t="n"/>
      <c r="D626" s="1636" t="n"/>
      <c r="E626" s="1638" t="n"/>
      <c r="F626" s="1636" t="n"/>
      <c r="G626" s="1647" t="n"/>
      <c r="H626" s="1647" t="n"/>
      <c r="I626" s="1647" t="n"/>
      <c r="J626" s="1646" t="n"/>
      <c r="K626" s="1647" t="n"/>
      <c r="L626" s="1647" t="n"/>
      <c r="M626" s="234" t="n"/>
      <c r="N626" s="237" t="n"/>
      <c r="O626" s="548" t="n"/>
      <c r="P626" s="1634" t="n"/>
      <c r="Q626" s="1634" t="n"/>
      <c r="R626" s="892" t="n"/>
      <c r="S626" s="1635" t="n"/>
      <c r="T626" s="1636" t="n"/>
      <c r="U626" s="1636" t="n"/>
    </row>
    <row r="627" ht="17.25" customHeight="1">
      <c r="A627" s="238" t="n"/>
      <c r="B627" s="238" t="n"/>
      <c r="C627" s="1636" t="n"/>
      <c r="D627" s="1636" t="n"/>
      <c r="E627" s="1638" t="n"/>
      <c r="F627" s="1636" t="n"/>
      <c r="G627" s="1647" t="n"/>
      <c r="H627" s="1647" t="n"/>
      <c r="I627" s="1647" t="n"/>
      <c r="J627" s="1646" t="n"/>
      <c r="K627" s="1647" t="n"/>
      <c r="L627" s="1647" t="n"/>
      <c r="M627" s="234" t="n"/>
      <c r="N627" s="237" t="n"/>
      <c r="O627" s="548" t="n"/>
      <c r="P627" s="1634" t="n"/>
      <c r="Q627" s="1634" t="n"/>
      <c r="R627" s="892" t="n"/>
      <c r="S627" s="1635" t="n"/>
      <c r="T627" s="1636" t="n"/>
      <c r="U627" s="1636" t="n"/>
    </row>
    <row r="628" ht="17.25" customHeight="1">
      <c r="A628" s="238" t="n"/>
      <c r="B628" s="238" t="n"/>
      <c r="C628" s="1636" t="n"/>
      <c r="D628" s="1636" t="n"/>
      <c r="E628" s="1638" t="n"/>
      <c r="F628" s="1636" t="n"/>
      <c r="G628" s="1647" t="n"/>
      <c r="H628" s="1647" t="n"/>
      <c r="I628" s="1647" t="n"/>
      <c r="J628" s="1646" t="n"/>
      <c r="K628" s="1647" t="n"/>
      <c r="L628" s="1647" t="n"/>
      <c r="M628" s="234" t="n"/>
      <c r="N628" s="237" t="n"/>
      <c r="O628" s="548" t="n"/>
      <c r="P628" s="1634" t="n"/>
      <c r="Q628" s="1634" t="n"/>
      <c r="R628" s="892" t="n"/>
      <c r="S628" s="1635" t="n"/>
      <c r="T628" s="1636" t="n"/>
      <c r="U628" s="1636" t="n"/>
    </row>
    <row r="629" ht="17.25" customHeight="1">
      <c r="A629" s="238" t="n"/>
      <c r="B629" s="238" t="n"/>
      <c r="C629" s="1636" t="n"/>
      <c r="D629" s="1636" t="n"/>
      <c r="E629" s="1638" t="n"/>
      <c r="F629" s="1636" t="n"/>
      <c r="G629" s="1647" t="n"/>
      <c r="H629" s="1647" t="n"/>
      <c r="I629" s="1647" t="n"/>
      <c r="J629" s="1646" t="n"/>
      <c r="K629" s="1647" t="n"/>
      <c r="L629" s="1647" t="n"/>
      <c r="M629" s="234" t="n"/>
      <c r="N629" s="237" t="n"/>
      <c r="O629" s="548" t="n"/>
      <c r="P629" s="1634" t="n"/>
      <c r="Q629" s="1634" t="n"/>
      <c r="R629" s="892" t="n"/>
      <c r="S629" s="1635" t="n"/>
      <c r="T629" s="1636" t="n"/>
      <c r="U629" s="1636" t="n"/>
    </row>
    <row r="630" ht="17.25" customHeight="1">
      <c r="A630" s="238" t="n"/>
      <c r="B630" s="238" t="n"/>
      <c r="C630" s="1636" t="n"/>
      <c r="D630" s="1636" t="n"/>
      <c r="E630" s="1638" t="n"/>
      <c r="F630" s="1636" t="n"/>
      <c r="G630" s="1647" t="n"/>
      <c r="H630" s="1647" t="n"/>
      <c r="I630" s="1647" t="n"/>
      <c r="J630" s="1646" t="n"/>
      <c r="K630" s="1647" t="n"/>
      <c r="L630" s="1647" t="n"/>
      <c r="M630" s="234" t="n"/>
      <c r="N630" s="237" t="n"/>
      <c r="O630" s="548" t="n"/>
      <c r="P630" s="1634" t="n"/>
      <c r="Q630" s="1634" t="n"/>
      <c r="R630" s="892" t="n"/>
      <c r="S630" s="1635" t="n"/>
      <c r="T630" s="1636" t="n"/>
      <c r="U630" s="1636" t="n"/>
    </row>
    <row r="631" ht="17.25" customHeight="1">
      <c r="A631" s="238" t="n"/>
      <c r="B631" s="238" t="n"/>
      <c r="C631" s="1636" t="n"/>
      <c r="D631" s="1636" t="n"/>
      <c r="E631" s="1638" t="n"/>
      <c r="F631" s="1636" t="n"/>
      <c r="G631" s="1647" t="n"/>
      <c r="H631" s="1647" t="n"/>
      <c r="I631" s="1647" t="n"/>
      <c r="J631" s="1646" t="n"/>
      <c r="K631" s="1647" t="n"/>
      <c r="L631" s="1647" t="n"/>
      <c r="M631" s="234" t="n"/>
      <c r="N631" s="237" t="n"/>
      <c r="O631" s="548" t="n"/>
      <c r="P631" s="1634" t="n"/>
      <c r="Q631" s="1634" t="n"/>
      <c r="R631" s="892" t="n"/>
      <c r="S631" s="1635" t="n"/>
      <c r="T631" s="1636" t="n"/>
      <c r="U631" s="1636" t="n"/>
    </row>
    <row r="632" ht="17.25" customHeight="1">
      <c r="A632" s="238" t="n"/>
      <c r="B632" s="238" t="n"/>
      <c r="C632" s="1636" t="n"/>
      <c r="D632" s="1636" t="n"/>
      <c r="E632" s="1638" t="n"/>
      <c r="F632" s="1636" t="n"/>
      <c r="G632" s="1647" t="n"/>
      <c r="H632" s="1647" t="n"/>
      <c r="I632" s="1647" t="n"/>
      <c r="J632" s="1646" t="n"/>
      <c r="K632" s="1647" t="n"/>
      <c r="L632" s="1647" t="n"/>
      <c r="M632" s="234" t="n"/>
      <c r="N632" s="237" t="n"/>
      <c r="O632" s="548" t="n"/>
      <c r="P632" s="1634" t="n"/>
      <c r="Q632" s="1634" t="n"/>
      <c r="R632" s="892" t="n"/>
      <c r="S632" s="1635" t="n"/>
      <c r="T632" s="1636" t="n"/>
      <c r="U632" s="1636" t="n"/>
    </row>
    <row r="633" ht="17.25" customHeight="1">
      <c r="A633" s="238" t="n"/>
      <c r="B633" s="238" t="n"/>
      <c r="C633" s="1636" t="n"/>
      <c r="D633" s="1636" t="n"/>
      <c r="E633" s="1638" t="n"/>
      <c r="F633" s="1636" t="n"/>
      <c r="G633" s="1647" t="n"/>
      <c r="H633" s="1647" t="n"/>
      <c r="I633" s="1647" t="n"/>
      <c r="J633" s="1646" t="n"/>
      <c r="K633" s="1647" t="n"/>
      <c r="L633" s="1647" t="n"/>
      <c r="M633" s="234" t="n"/>
      <c r="N633" s="237" t="n"/>
      <c r="O633" s="548" t="n"/>
      <c r="P633" s="1634" t="n"/>
      <c r="Q633" s="1634" t="n"/>
      <c r="R633" s="892" t="n"/>
      <c r="S633" s="1635" t="n"/>
      <c r="T633" s="1636" t="n"/>
      <c r="U633" s="1636" t="n"/>
    </row>
    <row r="634" ht="17.25" customHeight="1">
      <c r="A634" s="238" t="n"/>
      <c r="B634" s="238" t="n"/>
      <c r="C634" s="1636" t="n"/>
      <c r="D634" s="1636" t="n"/>
      <c r="E634" s="1638" t="n"/>
      <c r="F634" s="1636" t="n"/>
      <c r="G634" s="1647" t="n"/>
      <c r="H634" s="1647" t="n"/>
      <c r="I634" s="1647" t="n"/>
      <c r="J634" s="1646" t="n"/>
      <c r="K634" s="1647" t="n"/>
      <c r="L634" s="1647" t="n"/>
      <c r="M634" s="234" t="n"/>
      <c r="N634" s="237" t="n"/>
      <c r="O634" s="548" t="n"/>
      <c r="P634" s="1634" t="n"/>
      <c r="Q634" s="1634" t="n"/>
      <c r="R634" s="892" t="n"/>
      <c r="S634" s="1635" t="n"/>
      <c r="T634" s="1636" t="n"/>
      <c r="U634" s="1636" t="n"/>
    </row>
    <row r="635" ht="17.25" customHeight="1">
      <c r="A635" s="238" t="n"/>
      <c r="B635" s="238" t="n"/>
      <c r="C635" s="1636" t="n"/>
      <c r="D635" s="1636" t="n"/>
      <c r="E635" s="1638" t="n"/>
      <c r="F635" s="1636" t="n"/>
      <c r="G635" s="1647" t="n"/>
      <c r="H635" s="1647" t="n"/>
      <c r="I635" s="1647" t="n"/>
      <c r="J635" s="1646" t="n"/>
      <c r="K635" s="1647" t="n"/>
      <c r="L635" s="1647" t="n"/>
      <c r="M635" s="234" t="n"/>
      <c r="N635" s="237" t="n"/>
      <c r="O635" s="548" t="n"/>
      <c r="P635" s="1634" t="n"/>
      <c r="Q635" s="1634" t="n"/>
      <c r="R635" s="892" t="n"/>
      <c r="S635" s="1635" t="n"/>
      <c r="T635" s="1636" t="n"/>
      <c r="U635" s="1636" t="n"/>
    </row>
    <row r="636" ht="17.25" customHeight="1">
      <c r="A636" s="238" t="n"/>
      <c r="B636" s="238" t="n"/>
      <c r="C636" s="1636" t="n"/>
      <c r="D636" s="1636" t="n"/>
      <c r="E636" s="1638" t="n"/>
      <c r="F636" s="1636" t="n"/>
      <c r="G636" s="1647" t="n"/>
      <c r="H636" s="1647" t="n"/>
      <c r="I636" s="1647" t="n"/>
      <c r="J636" s="1646" t="n"/>
      <c r="K636" s="1647" t="n"/>
      <c r="L636" s="1647" t="n"/>
      <c r="M636" s="234" t="n"/>
      <c r="N636" s="237" t="n"/>
      <c r="O636" s="548" t="n"/>
      <c r="P636" s="1634" t="n"/>
      <c r="Q636" s="1634" t="n"/>
      <c r="R636" s="892" t="n"/>
      <c r="S636" s="1635" t="n"/>
      <c r="T636" s="1636" t="n"/>
      <c r="U636" s="1636" t="n"/>
    </row>
    <row r="637" ht="17.25" customHeight="1">
      <c r="A637" s="238" t="n"/>
      <c r="B637" s="238" t="n"/>
      <c r="C637" s="1636" t="n"/>
      <c r="D637" s="1636" t="n"/>
      <c r="E637" s="1638" t="n"/>
      <c r="F637" s="1636" t="n"/>
      <c r="G637" s="1647" t="n"/>
      <c r="H637" s="1647" t="n"/>
      <c r="I637" s="1647" t="n"/>
      <c r="J637" s="1646" t="n"/>
      <c r="K637" s="1647" t="n"/>
      <c r="L637" s="1647" t="n"/>
      <c r="M637" s="234" t="n"/>
      <c r="N637" s="237" t="n"/>
      <c r="O637" s="548" t="n"/>
      <c r="P637" s="1634" t="n"/>
      <c r="Q637" s="1634" t="n"/>
      <c r="R637" s="892" t="n"/>
      <c r="S637" s="1635" t="n"/>
      <c r="T637" s="1636" t="n"/>
      <c r="U637" s="1636" t="n"/>
    </row>
    <row r="638" ht="17.25" customHeight="1">
      <c r="A638" s="238" t="n"/>
      <c r="B638" s="238" t="n"/>
      <c r="C638" s="1636" t="n"/>
      <c r="D638" s="1636" t="n"/>
      <c r="E638" s="1638" t="n"/>
      <c r="F638" s="1636" t="n"/>
      <c r="G638" s="1647" t="n"/>
      <c r="H638" s="1647" t="n"/>
      <c r="I638" s="1647" t="n"/>
      <c r="J638" s="1646" t="n"/>
      <c r="K638" s="1647" t="n"/>
      <c r="L638" s="1647" t="n"/>
      <c r="M638" s="234" t="n"/>
      <c r="N638" s="237" t="n"/>
      <c r="O638" s="548" t="n"/>
      <c r="P638" s="1634" t="n"/>
      <c r="Q638" s="1634" t="n"/>
      <c r="R638" s="892" t="n"/>
      <c r="S638" s="1635" t="n"/>
      <c r="T638" s="1636" t="n"/>
      <c r="U638" s="1636" t="n"/>
    </row>
    <row r="639" ht="17.25" customHeight="1">
      <c r="A639" s="238" t="n"/>
      <c r="B639" s="238" t="n"/>
      <c r="C639" s="1636" t="n"/>
      <c r="D639" s="1636" t="n"/>
      <c r="E639" s="1638" t="n"/>
      <c r="F639" s="1636" t="n"/>
      <c r="G639" s="1647" t="n"/>
      <c r="H639" s="1647" t="n"/>
      <c r="I639" s="1647" t="n"/>
      <c r="J639" s="1646" t="n"/>
      <c r="K639" s="1647" t="n"/>
      <c r="L639" s="1647" t="n"/>
      <c r="M639" s="234" t="n"/>
      <c r="N639" s="237" t="n"/>
      <c r="O639" s="548" t="n"/>
      <c r="P639" s="1634" t="n"/>
      <c r="Q639" s="1634" t="n"/>
      <c r="R639" s="892" t="n"/>
      <c r="S639" s="1635" t="n"/>
      <c r="T639" s="1636" t="n"/>
      <c r="U639" s="1636" t="n"/>
    </row>
    <row r="640" ht="17.25" customHeight="1">
      <c r="A640" s="238" t="n"/>
      <c r="B640" s="238" t="n"/>
      <c r="C640" s="1636" t="n"/>
      <c r="D640" s="1636" t="n"/>
      <c r="E640" s="1638" t="n"/>
      <c r="F640" s="1636" t="n"/>
      <c r="G640" s="1647" t="n"/>
      <c r="H640" s="1647" t="n"/>
      <c r="I640" s="1647" t="n"/>
      <c r="J640" s="1646" t="n"/>
      <c r="K640" s="1647" t="n"/>
      <c r="L640" s="1647" t="n"/>
      <c r="M640" s="234" t="n"/>
      <c r="N640" s="237" t="n"/>
      <c r="O640" s="548" t="n"/>
      <c r="P640" s="1634" t="n"/>
      <c r="Q640" s="1634" t="n"/>
      <c r="R640" s="892" t="n"/>
      <c r="S640" s="1635" t="n"/>
      <c r="T640" s="1636" t="n"/>
      <c r="U640" s="1636" t="n"/>
    </row>
    <row r="641" ht="17.25" customHeight="1">
      <c r="A641" s="238" t="n"/>
      <c r="B641" s="238" t="n"/>
      <c r="C641" s="1636" t="n"/>
      <c r="D641" s="1636" t="n"/>
      <c r="E641" s="1638" t="n"/>
      <c r="F641" s="1636" t="n"/>
      <c r="G641" s="1647" t="n"/>
      <c r="H641" s="1647" t="n"/>
      <c r="I641" s="1647" t="n"/>
      <c r="J641" s="1646" t="n"/>
      <c r="K641" s="1647" t="n"/>
      <c r="L641" s="1647" t="n"/>
      <c r="M641" s="234" t="n"/>
      <c r="N641" s="237" t="n"/>
      <c r="O641" s="548" t="n"/>
      <c r="P641" s="1634" t="n"/>
      <c r="Q641" s="1634" t="n"/>
      <c r="R641" s="892" t="n"/>
      <c r="S641" s="1635" t="n"/>
      <c r="T641" s="1636" t="n"/>
      <c r="U641" s="1636" t="n"/>
    </row>
    <row r="642" ht="17.25" customHeight="1">
      <c r="A642" s="238" t="n"/>
      <c r="B642" s="238" t="n"/>
      <c r="C642" s="1636" t="n"/>
      <c r="D642" s="1636" t="n"/>
      <c r="E642" s="1638" t="n"/>
      <c r="F642" s="1636" t="n"/>
      <c r="G642" s="1647" t="n"/>
      <c r="H642" s="1647" t="n"/>
      <c r="I642" s="1647" t="n"/>
      <c r="J642" s="1646" t="n"/>
      <c r="K642" s="1647" t="n"/>
      <c r="L642" s="1647" t="n"/>
      <c r="M642" s="234" t="n"/>
      <c r="N642" s="237" t="n"/>
      <c r="O642" s="548" t="n"/>
      <c r="P642" s="1634" t="n"/>
      <c r="Q642" s="1634" t="n"/>
      <c r="R642" s="892" t="n"/>
      <c r="S642" s="1635" t="n"/>
      <c r="T642" s="1636" t="n"/>
      <c r="U642" s="1636" t="n"/>
    </row>
    <row r="643" ht="17.25" customHeight="1">
      <c r="A643" s="238" t="n"/>
      <c r="B643" s="238" t="n"/>
      <c r="C643" s="1636" t="n"/>
      <c r="D643" s="1636" t="n"/>
      <c r="E643" s="1638" t="n"/>
      <c r="F643" s="1636" t="n"/>
      <c r="G643" s="1647" t="n"/>
      <c r="H643" s="1647" t="n"/>
      <c r="I643" s="1647" t="n"/>
      <c r="J643" s="1646" t="n"/>
      <c r="K643" s="1647" t="n"/>
      <c r="L643" s="1647" t="n"/>
      <c r="M643" s="234" t="n"/>
      <c r="N643" s="237" t="n"/>
      <c r="O643" s="548" t="n"/>
      <c r="P643" s="1634" t="n"/>
      <c r="Q643" s="1634" t="n"/>
      <c r="R643" s="892" t="n"/>
      <c r="S643" s="1635" t="n"/>
      <c r="T643" s="1636" t="n"/>
      <c r="U643" s="1636" t="n"/>
    </row>
    <row r="644" ht="17.25" customHeight="1">
      <c r="A644" s="238" t="n"/>
      <c r="B644" s="238" t="n"/>
      <c r="C644" s="1636" t="n"/>
      <c r="D644" s="1636" t="n"/>
      <c r="E644" s="1638" t="n"/>
      <c r="F644" s="1636" t="n"/>
      <c r="G644" s="1647" t="n"/>
      <c r="H644" s="1647" t="n"/>
      <c r="I644" s="1647" t="n"/>
      <c r="J644" s="1646" t="n"/>
      <c r="K644" s="1647" t="n"/>
      <c r="L644" s="1647" t="n"/>
      <c r="M644" s="234" t="n"/>
      <c r="N644" s="237" t="n"/>
      <c r="O644" s="548" t="n"/>
      <c r="P644" s="1634" t="n"/>
      <c r="Q644" s="1634" t="n"/>
      <c r="R644" s="892" t="n"/>
      <c r="S644" s="1635" t="n"/>
      <c r="T644" s="1636" t="n"/>
      <c r="U644" s="1636" t="n"/>
    </row>
    <row r="645" ht="17.25" customHeight="1">
      <c r="A645" s="238" t="n"/>
      <c r="B645" s="238" t="n"/>
      <c r="C645" s="1636" t="n"/>
      <c r="D645" s="1636" t="n"/>
      <c r="E645" s="1638" t="n"/>
      <c r="F645" s="1636" t="n"/>
      <c r="G645" s="1647" t="n"/>
      <c r="H645" s="1647" t="n"/>
      <c r="I645" s="1647" t="n"/>
      <c r="J645" s="1646" t="n"/>
      <c r="K645" s="1647" t="n"/>
      <c r="L645" s="1647" t="n"/>
      <c r="M645" s="234" t="n"/>
      <c r="N645" s="237" t="n"/>
      <c r="O645" s="548" t="n"/>
      <c r="P645" s="1634" t="n"/>
      <c r="Q645" s="1634" t="n"/>
      <c r="R645" s="892" t="n"/>
      <c r="S645" s="1635" t="n"/>
      <c r="T645" s="1636" t="n"/>
      <c r="U645" s="1636" t="n"/>
    </row>
    <row r="646" ht="17.25" customHeight="1">
      <c r="A646" s="238" t="n"/>
      <c r="B646" s="238" t="n"/>
      <c r="C646" s="1636" t="n"/>
      <c r="D646" s="1636" t="n"/>
      <c r="E646" s="1638" t="n"/>
      <c r="F646" s="1636" t="n"/>
      <c r="G646" s="1647" t="n"/>
      <c r="H646" s="1647" t="n"/>
      <c r="I646" s="1647" t="n"/>
      <c r="J646" s="1646" t="n"/>
      <c r="K646" s="1647" t="n"/>
      <c r="L646" s="1647" t="n"/>
      <c r="M646" s="234" t="n"/>
      <c r="N646" s="237" t="n"/>
      <c r="O646" s="548" t="n"/>
      <c r="P646" s="1634" t="n"/>
      <c r="Q646" s="1634" t="n"/>
      <c r="R646" s="892" t="n"/>
      <c r="S646" s="1635" t="n"/>
      <c r="T646" s="1636" t="n"/>
      <c r="U646" s="1636" t="n"/>
    </row>
    <row r="647" ht="17.25" customHeight="1">
      <c r="A647" s="238" t="n"/>
      <c r="B647" s="238" t="n"/>
      <c r="C647" s="1636" t="n"/>
      <c r="D647" s="1636" t="n"/>
      <c r="E647" s="1638" t="n"/>
      <c r="F647" s="1636" t="n"/>
      <c r="G647" s="1647" t="n"/>
      <c r="H647" s="1647" t="n"/>
      <c r="I647" s="1647" t="n"/>
      <c r="J647" s="1646" t="n"/>
      <c r="K647" s="1647" t="n"/>
      <c r="L647" s="1647" t="n"/>
      <c r="M647" s="234" t="n"/>
      <c r="N647" s="237" t="n"/>
      <c r="O647" s="548" t="n"/>
      <c r="P647" s="1634" t="n"/>
      <c r="Q647" s="1634" t="n"/>
      <c r="R647" s="892" t="n"/>
      <c r="S647" s="1635" t="n"/>
      <c r="T647" s="1636" t="n"/>
      <c r="U647" s="1636" t="n"/>
    </row>
    <row r="648" ht="17.25" customHeight="1">
      <c r="A648" s="238" t="n"/>
      <c r="B648" s="238" t="n"/>
      <c r="C648" s="1636" t="n"/>
      <c r="D648" s="1636" t="n"/>
      <c r="E648" s="1638" t="n"/>
      <c r="F648" s="1636" t="n"/>
      <c r="G648" s="1647" t="n"/>
      <c r="H648" s="1647" t="n"/>
      <c r="I648" s="1647" t="n"/>
      <c r="J648" s="1646" t="n"/>
      <c r="K648" s="1647" t="n"/>
      <c r="L648" s="1647" t="n"/>
      <c r="M648" s="234" t="n"/>
      <c r="N648" s="237" t="n"/>
      <c r="O648" s="548" t="n"/>
      <c r="P648" s="1634" t="n"/>
      <c r="Q648" s="1634" t="n"/>
      <c r="R648" s="892" t="n"/>
      <c r="S648" s="1635" t="n"/>
      <c r="T648" s="1636" t="n"/>
      <c r="U648" s="1636" t="n"/>
    </row>
    <row r="649" ht="17.25" customHeight="1">
      <c r="A649" s="238" t="n"/>
      <c r="B649" s="238" t="n"/>
      <c r="C649" s="1636" t="n"/>
      <c r="D649" s="1636" t="n"/>
      <c r="E649" s="1638" t="n"/>
      <c r="F649" s="1636" t="n"/>
      <c r="G649" s="1647" t="n"/>
      <c r="H649" s="1647" t="n"/>
      <c r="I649" s="1647" t="n"/>
      <c r="J649" s="1646" t="n"/>
      <c r="K649" s="1647" t="n"/>
      <c r="L649" s="1647" t="n"/>
      <c r="M649" s="234" t="n"/>
      <c r="N649" s="237" t="n"/>
      <c r="O649" s="548" t="n"/>
      <c r="P649" s="1634" t="n"/>
      <c r="Q649" s="1634" t="n"/>
      <c r="R649" s="892" t="n"/>
      <c r="S649" s="1635" t="n"/>
      <c r="T649" s="1636" t="n"/>
      <c r="U649" s="1636" t="n"/>
    </row>
    <row r="650" ht="17.25" customHeight="1">
      <c r="A650" s="238" t="n"/>
      <c r="B650" s="238" t="n"/>
      <c r="C650" s="1636" t="n"/>
      <c r="D650" s="1636" t="n"/>
      <c r="E650" s="1638" t="n"/>
      <c r="F650" s="1636" t="n"/>
      <c r="G650" s="1647" t="n"/>
      <c r="H650" s="1647" t="n"/>
      <c r="I650" s="1647" t="n"/>
      <c r="J650" s="1646" t="n"/>
      <c r="K650" s="1647" t="n"/>
      <c r="L650" s="1647" t="n"/>
      <c r="M650" s="234" t="n"/>
      <c r="N650" s="237" t="n"/>
      <c r="O650" s="548" t="n"/>
      <c r="P650" s="1634" t="n"/>
      <c r="Q650" s="1634" t="n"/>
      <c r="R650" s="892" t="n"/>
      <c r="S650" s="1635" t="n"/>
      <c r="T650" s="1636" t="n"/>
      <c r="U650" s="1636" t="n"/>
    </row>
    <row r="651" ht="17.25" customHeight="1">
      <c r="A651" s="238" t="n"/>
      <c r="B651" s="238" t="n"/>
      <c r="C651" s="1636" t="n"/>
      <c r="D651" s="1636" t="n"/>
      <c r="E651" s="1638" t="n"/>
      <c r="F651" s="1636" t="n"/>
      <c r="G651" s="1647" t="n"/>
      <c r="H651" s="1647" t="n"/>
      <c r="I651" s="1647" t="n"/>
      <c r="J651" s="1646" t="n"/>
      <c r="K651" s="1647" t="n"/>
      <c r="L651" s="1647" t="n"/>
      <c r="M651" s="234" t="n"/>
      <c r="N651" s="237" t="n"/>
      <c r="O651" s="548" t="n"/>
      <c r="P651" s="1634" t="n"/>
      <c r="Q651" s="1634" t="n"/>
      <c r="R651" s="892" t="n"/>
      <c r="S651" s="1635" t="n"/>
      <c r="T651" s="1636" t="n"/>
      <c r="U651" s="1636" t="n"/>
    </row>
    <row r="652" ht="17.25" customHeight="1">
      <c r="A652" s="238" t="n"/>
      <c r="B652" s="238" t="n"/>
      <c r="C652" s="1636" t="n"/>
      <c r="D652" s="1636" t="n"/>
      <c r="E652" s="1638" t="n"/>
      <c r="F652" s="1636" t="n"/>
      <c r="G652" s="1647" t="n"/>
      <c r="H652" s="1647" t="n"/>
      <c r="I652" s="1647" t="n"/>
      <c r="J652" s="1646" t="n"/>
      <c r="K652" s="1647" t="n"/>
      <c r="L652" s="1647" t="n"/>
      <c r="M652" s="234" t="n"/>
      <c r="N652" s="237" t="n"/>
      <c r="O652" s="548" t="n"/>
      <c r="P652" s="1634" t="n"/>
      <c r="Q652" s="1634" t="n"/>
      <c r="R652" s="892" t="n"/>
      <c r="S652" s="1635" t="n"/>
      <c r="T652" s="1636" t="n"/>
      <c r="U652" s="1636" t="n"/>
    </row>
    <row r="653" ht="17.25" customHeight="1">
      <c r="A653" s="238" t="n"/>
      <c r="B653" s="238" t="n"/>
      <c r="C653" s="1636" t="n"/>
      <c r="D653" s="1636" t="n"/>
      <c r="E653" s="1638" t="n"/>
      <c r="F653" s="1636" t="n"/>
      <c r="G653" s="1647" t="n"/>
      <c r="H653" s="1647" t="n"/>
      <c r="I653" s="1647" t="n"/>
      <c r="J653" s="1646" t="n"/>
      <c r="K653" s="1647" t="n"/>
      <c r="L653" s="1647" t="n"/>
      <c r="M653" s="234" t="n"/>
      <c r="N653" s="237" t="n"/>
      <c r="O653" s="548" t="n"/>
      <c r="P653" s="1634" t="n"/>
      <c r="Q653" s="1634" t="n"/>
      <c r="R653" s="892" t="n"/>
      <c r="S653" s="1635" t="n"/>
      <c r="T653" s="1636" t="n"/>
      <c r="U653" s="1636" t="n"/>
    </row>
    <row r="654" ht="17.25" customHeight="1">
      <c r="A654" s="238" t="n"/>
      <c r="B654" s="238" t="n"/>
      <c r="C654" s="1636" t="n"/>
      <c r="D654" s="1636" t="n"/>
      <c r="E654" s="1638" t="n"/>
      <c r="F654" s="1636" t="n"/>
      <c r="G654" s="1647" t="n"/>
      <c r="H654" s="1647" t="n"/>
      <c r="I654" s="1647" t="n"/>
      <c r="J654" s="1646" t="n"/>
      <c r="K654" s="1647" t="n"/>
      <c r="L654" s="1647" t="n"/>
      <c r="M654" s="234" t="n"/>
      <c r="N654" s="237" t="n"/>
      <c r="O654" s="548" t="n"/>
      <c r="P654" s="1634" t="n"/>
      <c r="Q654" s="1634" t="n"/>
      <c r="R654" s="892" t="n"/>
      <c r="S654" s="1635" t="n"/>
      <c r="T654" s="1636" t="n"/>
      <c r="U654" s="1636" t="n"/>
    </row>
    <row r="655" ht="17.25" customHeight="1">
      <c r="A655" s="238" t="n"/>
      <c r="B655" s="238" t="n"/>
      <c r="C655" s="1636" t="n"/>
      <c r="D655" s="1636" t="n"/>
      <c r="E655" s="1638" t="n"/>
      <c r="F655" s="1636" t="n"/>
      <c r="G655" s="1647" t="n"/>
      <c r="H655" s="1647" t="n"/>
      <c r="I655" s="1647" t="n"/>
      <c r="J655" s="1646" t="n"/>
      <c r="K655" s="1647" t="n"/>
      <c r="L655" s="1647" t="n"/>
      <c r="M655" s="234" t="n"/>
      <c r="N655" s="237" t="n"/>
      <c r="O655" s="548" t="n"/>
      <c r="P655" s="1634" t="n"/>
      <c r="Q655" s="1634" t="n"/>
      <c r="R655" s="892" t="n"/>
      <c r="S655" s="1635" t="n"/>
      <c r="T655" s="1636" t="n"/>
      <c r="U655" s="1636" t="n"/>
    </row>
    <row r="656" ht="17.25" customHeight="1">
      <c r="A656" s="238" t="n"/>
      <c r="B656" s="238" t="n"/>
      <c r="C656" s="1636" t="n"/>
      <c r="D656" s="1636" t="n"/>
      <c r="E656" s="1638" t="n"/>
      <c r="F656" s="1636" t="n"/>
      <c r="G656" s="1647" t="n"/>
      <c r="H656" s="1647" t="n"/>
      <c r="I656" s="1647" t="n"/>
      <c r="J656" s="1646" t="n"/>
      <c r="K656" s="1647" t="n"/>
      <c r="L656" s="1647" t="n"/>
      <c r="M656" s="234" t="n"/>
      <c r="N656" s="237" t="n"/>
      <c r="O656" s="548" t="n"/>
      <c r="P656" s="1634" t="n"/>
      <c r="Q656" s="1634" t="n"/>
      <c r="R656" s="892" t="n"/>
      <c r="S656" s="1635" t="n"/>
      <c r="T656" s="1636" t="n"/>
      <c r="U656" s="1636" t="n"/>
    </row>
    <row r="657" ht="17.25" customHeight="1">
      <c r="A657" s="238" t="n"/>
      <c r="B657" s="238" t="n"/>
      <c r="C657" s="1636" t="n"/>
      <c r="D657" s="1636" t="n"/>
      <c r="E657" s="1638" t="n"/>
      <c r="F657" s="1636" t="n"/>
      <c r="G657" s="1647" t="n"/>
      <c r="H657" s="1647" t="n"/>
      <c r="I657" s="1647" t="n"/>
      <c r="J657" s="1646" t="n"/>
      <c r="K657" s="1647" t="n"/>
      <c r="L657" s="1647" t="n"/>
      <c r="M657" s="234" t="n"/>
      <c r="N657" s="237" t="n"/>
      <c r="O657" s="548" t="n"/>
      <c r="P657" s="1634" t="n"/>
      <c r="Q657" s="1634" t="n"/>
      <c r="R657" s="892" t="n"/>
      <c r="S657" s="1635" t="n"/>
      <c r="T657" s="1636" t="n"/>
      <c r="U657" s="1636" t="n"/>
    </row>
    <row r="658" ht="17.25" customHeight="1">
      <c r="A658" s="238" t="n"/>
      <c r="B658" s="238" t="n"/>
      <c r="C658" s="1636" t="n"/>
      <c r="D658" s="1636" t="n"/>
      <c r="E658" s="1638" t="n"/>
      <c r="F658" s="1636" t="n"/>
      <c r="G658" s="1647" t="n"/>
      <c r="H658" s="1647" t="n"/>
      <c r="I658" s="1647" t="n"/>
      <c r="J658" s="1646" t="n"/>
      <c r="K658" s="1647" t="n"/>
      <c r="L658" s="1647" t="n"/>
      <c r="M658" s="234" t="n"/>
      <c r="N658" s="237" t="n"/>
      <c r="O658" s="548" t="n"/>
      <c r="P658" s="1634" t="n"/>
      <c r="Q658" s="1634" t="n"/>
      <c r="R658" s="892" t="n"/>
      <c r="S658" s="1635" t="n"/>
      <c r="T658" s="1636" t="n"/>
      <c r="U658" s="1636" t="n"/>
    </row>
    <row r="659" ht="17.25" customHeight="1">
      <c r="A659" s="238" t="n"/>
      <c r="B659" s="238" t="n"/>
      <c r="C659" s="1636" t="n"/>
      <c r="D659" s="1636" t="n"/>
      <c r="E659" s="1638" t="n"/>
      <c r="F659" s="1636" t="n"/>
      <c r="G659" s="1647" t="n"/>
      <c r="H659" s="1647" t="n"/>
      <c r="I659" s="1647" t="n"/>
      <c r="J659" s="1646" t="n"/>
      <c r="K659" s="1647" t="n"/>
      <c r="L659" s="1647" t="n"/>
      <c r="M659" s="234" t="n"/>
      <c r="N659" s="237" t="n"/>
      <c r="O659" s="548" t="n"/>
      <c r="P659" s="1634" t="n"/>
      <c r="Q659" s="1634" t="n"/>
      <c r="R659" s="892" t="n"/>
      <c r="S659" s="1635" t="n"/>
      <c r="T659" s="1636" t="n"/>
      <c r="U659" s="1636" t="n"/>
    </row>
    <row r="660" ht="17.25" customHeight="1">
      <c r="A660" s="238" t="n"/>
      <c r="B660" s="238" t="n"/>
      <c r="C660" s="1636" t="n"/>
      <c r="D660" s="1636" t="n"/>
      <c r="E660" s="1638" t="n"/>
      <c r="F660" s="1636" t="n"/>
      <c r="G660" s="1647" t="n"/>
      <c r="H660" s="1647" t="n"/>
      <c r="I660" s="1647" t="n"/>
      <c r="J660" s="1646" t="n"/>
      <c r="K660" s="1647" t="n"/>
      <c r="L660" s="1647" t="n"/>
      <c r="M660" s="234" t="n"/>
      <c r="N660" s="237" t="n"/>
      <c r="O660" s="548" t="n"/>
      <c r="P660" s="1634" t="n"/>
      <c r="Q660" s="1634" t="n"/>
      <c r="R660" s="892" t="n"/>
      <c r="S660" s="1635" t="n"/>
      <c r="T660" s="1636" t="n"/>
      <c r="U660" s="1636" t="n"/>
    </row>
    <row r="661" ht="17.25" customHeight="1">
      <c r="A661" s="238" t="n"/>
      <c r="B661" s="238" t="n"/>
      <c r="C661" s="1636" t="n"/>
      <c r="D661" s="1636" t="n"/>
      <c r="E661" s="1638" t="n"/>
      <c r="F661" s="1636" t="n"/>
      <c r="G661" s="1647" t="n"/>
      <c r="H661" s="1647" t="n"/>
      <c r="I661" s="1647" t="n"/>
      <c r="J661" s="1646" t="n"/>
      <c r="K661" s="1647" t="n"/>
      <c r="L661" s="1647" t="n"/>
      <c r="M661" s="234" t="n"/>
      <c r="N661" s="237" t="n"/>
      <c r="O661" s="548" t="n"/>
      <c r="P661" s="1634" t="n"/>
      <c r="Q661" s="1634" t="n"/>
      <c r="R661" s="892" t="n"/>
      <c r="S661" s="1635" t="n"/>
      <c r="T661" s="1636" t="n"/>
      <c r="U661" s="1636" t="n"/>
    </row>
    <row r="662" ht="17.25" customHeight="1">
      <c r="A662" s="238" t="n"/>
      <c r="B662" s="238" t="n"/>
      <c r="C662" s="1636" t="n"/>
      <c r="D662" s="1636" t="n"/>
      <c r="E662" s="1638" t="n"/>
      <c r="F662" s="1636" t="n"/>
      <c r="G662" s="1647" t="n"/>
      <c r="H662" s="1647" t="n"/>
      <c r="I662" s="1647" t="n"/>
      <c r="J662" s="1646" t="n"/>
      <c r="K662" s="1647" t="n"/>
      <c r="L662" s="1647" t="n"/>
      <c r="M662" s="234" t="n"/>
      <c r="N662" s="237" t="n"/>
      <c r="O662" s="548" t="n"/>
      <c r="P662" s="1634" t="n"/>
      <c r="Q662" s="1634" t="n"/>
      <c r="R662" s="892" t="n"/>
      <c r="S662" s="1635" t="n"/>
      <c r="T662" s="1636" t="n"/>
      <c r="U662" s="1636" t="n"/>
    </row>
    <row r="663" ht="17.25" customHeight="1">
      <c r="A663" s="238" t="n"/>
      <c r="B663" s="238" t="n"/>
      <c r="C663" s="1636" t="n"/>
      <c r="D663" s="1636" t="n"/>
      <c r="E663" s="1638" t="n"/>
      <c r="F663" s="1636" t="n"/>
      <c r="G663" s="1647" t="n"/>
      <c r="H663" s="1647" t="n"/>
      <c r="I663" s="1647" t="n"/>
      <c r="J663" s="1646" t="n"/>
      <c r="K663" s="1647" t="n"/>
      <c r="L663" s="1647" t="n"/>
      <c r="M663" s="234" t="n"/>
      <c r="N663" s="237" t="n"/>
      <c r="O663" s="548" t="n"/>
      <c r="P663" s="1634" t="n"/>
      <c r="Q663" s="1634" t="n"/>
      <c r="R663" s="892" t="n"/>
      <c r="S663" s="1635" t="n"/>
      <c r="T663" s="1636" t="n"/>
      <c r="U663" s="1636" t="n"/>
    </row>
    <row r="664" ht="17.25" customHeight="1">
      <c r="A664" s="238" t="n"/>
      <c r="B664" s="238" t="n"/>
      <c r="C664" s="1636" t="n"/>
      <c r="D664" s="1636" t="n"/>
      <c r="E664" s="1638" t="n"/>
      <c r="F664" s="1636" t="n"/>
      <c r="G664" s="1647" t="n"/>
      <c r="H664" s="1647" t="n"/>
      <c r="I664" s="1647" t="n"/>
      <c r="J664" s="1646" t="n"/>
      <c r="K664" s="1647" t="n"/>
      <c r="L664" s="1647" t="n"/>
      <c r="M664" s="234" t="n"/>
      <c r="N664" s="237" t="n"/>
      <c r="O664" s="548" t="n"/>
      <c r="P664" s="1634" t="n"/>
      <c r="Q664" s="1634" t="n"/>
      <c r="R664" s="892" t="n"/>
      <c r="S664" s="1635" t="n"/>
      <c r="T664" s="1636" t="n"/>
      <c r="U664" s="1636" t="n"/>
    </row>
    <row r="665" ht="17.25" customHeight="1">
      <c r="A665" s="238" t="n"/>
      <c r="B665" s="238" t="n"/>
      <c r="C665" s="1636" t="n"/>
      <c r="D665" s="1636" t="n"/>
      <c r="E665" s="1638" t="n"/>
      <c r="F665" s="1636" t="n"/>
      <c r="G665" s="1647" t="n"/>
      <c r="H665" s="1647" t="n"/>
      <c r="I665" s="1647" t="n"/>
      <c r="J665" s="1646" t="n"/>
      <c r="K665" s="1647" t="n"/>
      <c r="L665" s="1647" t="n"/>
      <c r="M665" s="234" t="n"/>
      <c r="N665" s="237" t="n"/>
      <c r="O665" s="548" t="n"/>
      <c r="P665" s="1634" t="n"/>
      <c r="Q665" s="1634" t="n"/>
      <c r="R665" s="892" t="n"/>
      <c r="S665" s="1635" t="n"/>
      <c r="T665" s="1636" t="n"/>
      <c r="U665" s="1636" t="n"/>
    </row>
    <row r="666" ht="17.25" customHeight="1">
      <c r="A666" s="238" t="n"/>
      <c r="B666" s="238" t="n"/>
      <c r="C666" s="1636" t="n"/>
      <c r="D666" s="1636" t="n"/>
      <c r="E666" s="1638" t="n"/>
      <c r="F666" s="1636" t="n"/>
      <c r="G666" s="1647" t="n"/>
      <c r="H666" s="1647" t="n"/>
      <c r="I666" s="1647" t="n"/>
      <c r="J666" s="1646" t="n"/>
      <c r="K666" s="1647" t="n"/>
      <c r="L666" s="1647" t="n"/>
      <c r="M666" s="234" t="n"/>
      <c r="N666" s="237" t="n"/>
      <c r="O666" s="548" t="n"/>
      <c r="P666" s="1634" t="n"/>
      <c r="Q666" s="1634" t="n"/>
      <c r="R666" s="892" t="n"/>
      <c r="S666" s="1635" t="n"/>
      <c r="T666" s="1636" t="n"/>
      <c r="U666" s="1636" t="n"/>
    </row>
    <row r="667" ht="17.25" customHeight="1">
      <c r="A667" s="238" t="n"/>
      <c r="B667" s="238" t="n"/>
      <c r="C667" s="1636" t="n"/>
      <c r="D667" s="1636" t="n"/>
      <c r="E667" s="1638" t="n"/>
      <c r="F667" s="1636" t="n"/>
      <c r="G667" s="1647" t="n"/>
      <c r="H667" s="1647" t="n"/>
      <c r="I667" s="1647" t="n"/>
      <c r="J667" s="1646" t="n"/>
      <c r="K667" s="1647" t="n"/>
      <c r="L667" s="1647" t="n"/>
      <c r="M667" s="234" t="n"/>
      <c r="N667" s="237" t="n"/>
      <c r="O667" s="548" t="n"/>
      <c r="P667" s="1634" t="n"/>
      <c r="Q667" s="1634" t="n"/>
      <c r="R667" s="892" t="n"/>
      <c r="S667" s="1635" t="n"/>
      <c r="T667" s="1636" t="n"/>
      <c r="U667" s="1636" t="n"/>
    </row>
    <row r="668" ht="17.25" customHeight="1">
      <c r="A668" s="238" t="n"/>
      <c r="B668" s="238" t="n"/>
      <c r="C668" s="1636" t="n"/>
      <c r="D668" s="1636" t="n"/>
      <c r="E668" s="1638" t="n"/>
      <c r="F668" s="1636" t="n"/>
      <c r="G668" s="1647" t="n"/>
      <c r="H668" s="1647" t="n"/>
      <c r="I668" s="1647" t="n"/>
      <c r="J668" s="1646" t="n"/>
      <c r="K668" s="1647" t="n"/>
      <c r="L668" s="1647" t="n"/>
      <c r="M668" s="234" t="n"/>
      <c r="N668" s="237" t="n"/>
      <c r="O668" s="548" t="n"/>
      <c r="P668" s="1634" t="n"/>
      <c r="Q668" s="1634" t="n"/>
      <c r="R668" s="892" t="n"/>
      <c r="S668" s="1635" t="n"/>
      <c r="T668" s="1636" t="n"/>
      <c r="U668" s="1636" t="n"/>
    </row>
    <row r="669" ht="17.25" customHeight="1">
      <c r="A669" s="238" t="n"/>
      <c r="B669" s="238" t="n"/>
      <c r="C669" s="1636" t="n"/>
      <c r="D669" s="1636" t="n"/>
      <c r="E669" s="1638" t="n"/>
      <c r="F669" s="1636" t="n"/>
      <c r="G669" s="1647" t="n"/>
      <c r="H669" s="1647" t="n"/>
      <c r="I669" s="1647" t="n"/>
      <c r="J669" s="1646" t="n"/>
      <c r="K669" s="1647" t="n"/>
      <c r="L669" s="1647" t="n"/>
      <c r="M669" s="234" t="n"/>
      <c r="N669" s="237" t="n"/>
      <c r="O669" s="548" t="n"/>
      <c r="P669" s="1634" t="n"/>
      <c r="Q669" s="1634" t="n"/>
      <c r="R669" s="892" t="n"/>
      <c r="S669" s="1635" t="n"/>
      <c r="T669" s="1636" t="n"/>
      <c r="U669" s="1636" t="n"/>
    </row>
    <row r="670" ht="17.25" customHeight="1">
      <c r="A670" s="238" t="n"/>
      <c r="B670" s="238" t="n"/>
      <c r="C670" s="1636" t="n"/>
      <c r="D670" s="1636" t="n"/>
      <c r="E670" s="1638" t="n"/>
      <c r="F670" s="1636" t="n"/>
      <c r="G670" s="1647" t="n"/>
      <c r="H670" s="1647" t="n"/>
      <c r="I670" s="1647" t="n"/>
      <c r="J670" s="1646" t="n"/>
      <c r="K670" s="1647" t="n"/>
      <c r="L670" s="1647" t="n"/>
      <c r="M670" s="234" t="n"/>
      <c r="N670" s="237" t="n"/>
      <c r="O670" s="548" t="n"/>
      <c r="P670" s="1634" t="n"/>
      <c r="Q670" s="1634" t="n"/>
      <c r="R670" s="892" t="n"/>
      <c r="S670" s="1635" t="n"/>
      <c r="T670" s="1636" t="n"/>
      <c r="U670" s="1636" t="n"/>
    </row>
    <row r="671" ht="17.25" customHeight="1">
      <c r="A671" s="238" t="n"/>
      <c r="B671" s="238" t="n"/>
      <c r="C671" s="1636" t="n"/>
      <c r="D671" s="1636" t="n"/>
      <c r="E671" s="1638" t="n"/>
      <c r="F671" s="1636" t="n"/>
      <c r="G671" s="1647" t="n"/>
      <c r="H671" s="1647" t="n"/>
      <c r="I671" s="1647" t="n"/>
      <c r="J671" s="1646" t="n"/>
      <c r="K671" s="1647" t="n"/>
      <c r="L671" s="1647" t="n"/>
      <c r="M671" s="234" t="n"/>
      <c r="N671" s="237" t="n"/>
      <c r="O671" s="548" t="n"/>
      <c r="P671" s="1634" t="n"/>
      <c r="Q671" s="1634" t="n"/>
      <c r="R671" s="892" t="n"/>
      <c r="S671" s="1635" t="n"/>
      <c r="T671" s="1636" t="n"/>
      <c r="U671" s="1636" t="n"/>
    </row>
    <row r="672" ht="17.25" customHeight="1">
      <c r="A672" s="238" t="n"/>
      <c r="B672" s="238" t="n"/>
      <c r="C672" s="1636" t="n"/>
      <c r="D672" s="1636" t="n"/>
      <c r="E672" s="1638" t="n"/>
      <c r="F672" s="1636" t="n"/>
      <c r="G672" s="1647" t="n"/>
      <c r="H672" s="1647" t="n"/>
      <c r="I672" s="1647" t="n"/>
      <c r="J672" s="1646" t="n"/>
      <c r="K672" s="1647" t="n"/>
      <c r="L672" s="1647" t="n"/>
      <c r="M672" s="234" t="n"/>
      <c r="N672" s="237" t="n"/>
      <c r="O672" s="548" t="n"/>
      <c r="P672" s="1634" t="n"/>
      <c r="Q672" s="1634" t="n"/>
      <c r="R672" s="892" t="n"/>
      <c r="S672" s="1635" t="n"/>
      <c r="T672" s="1636" t="n"/>
      <c r="U672" s="1636" t="n"/>
    </row>
    <row r="673" ht="17.25" customHeight="1">
      <c r="A673" s="238" t="n"/>
      <c r="B673" s="238" t="n"/>
      <c r="C673" s="1636" t="n"/>
      <c r="D673" s="1636" t="n"/>
      <c r="E673" s="1638" t="n"/>
      <c r="F673" s="1636" t="n"/>
      <c r="G673" s="1647" t="n"/>
      <c r="H673" s="1647" t="n"/>
      <c r="I673" s="1647" t="n"/>
      <c r="J673" s="1646" t="n"/>
      <c r="K673" s="1647" t="n"/>
      <c r="L673" s="1647" t="n"/>
      <c r="M673" s="234" t="n"/>
      <c r="N673" s="237" t="n"/>
      <c r="O673" s="548" t="n"/>
      <c r="P673" s="1634" t="n"/>
      <c r="Q673" s="1634" t="n"/>
      <c r="R673" s="892" t="n"/>
      <c r="S673" s="1635" t="n"/>
      <c r="T673" s="1636" t="n"/>
      <c r="U673" s="1636" t="n"/>
    </row>
    <row r="674" ht="17.25" customHeight="1">
      <c r="A674" s="238" t="n"/>
      <c r="B674" s="238" t="n"/>
      <c r="C674" s="1636" t="n"/>
      <c r="D674" s="1636" t="n"/>
      <c r="E674" s="1638" t="n"/>
      <c r="F674" s="1636" t="n"/>
      <c r="G674" s="1647" t="n"/>
      <c r="H674" s="1647" t="n"/>
      <c r="I674" s="1647" t="n"/>
      <c r="J674" s="1646" t="n"/>
      <c r="K674" s="1647" t="n"/>
      <c r="L674" s="1647" t="n"/>
      <c r="M674" s="234" t="n"/>
      <c r="N674" s="237" t="n"/>
      <c r="O674" s="548" t="n"/>
      <c r="P674" s="1634" t="n"/>
      <c r="Q674" s="1634" t="n"/>
      <c r="R674" s="892" t="n"/>
      <c r="S674" s="1635" t="n"/>
      <c r="T674" s="1636" t="n"/>
      <c r="U674" s="1636" t="n"/>
    </row>
    <row r="675" ht="17.25" customHeight="1">
      <c r="A675" s="238" t="n"/>
      <c r="B675" s="238" t="n"/>
      <c r="C675" s="1636" t="n"/>
      <c r="D675" s="1636" t="n"/>
      <c r="E675" s="1638" t="n"/>
      <c r="F675" s="1636" t="n"/>
      <c r="G675" s="1647" t="n"/>
      <c r="H675" s="1647" t="n"/>
      <c r="I675" s="1647" t="n"/>
      <c r="J675" s="1646" t="n"/>
      <c r="K675" s="1647" t="n"/>
      <c r="L675" s="1647" t="n"/>
      <c r="M675" s="234" t="n"/>
      <c r="N675" s="237" t="n"/>
      <c r="O675" s="548" t="n"/>
      <c r="P675" s="1634" t="n"/>
      <c r="Q675" s="1634" t="n"/>
      <c r="R675" s="892" t="n"/>
      <c r="S675" s="1635" t="n"/>
      <c r="T675" s="1636" t="n"/>
      <c r="U675" s="1636" t="n"/>
    </row>
    <row r="676" ht="17.25" customHeight="1">
      <c r="A676" s="238" t="n"/>
      <c r="B676" s="238" t="n"/>
      <c r="C676" s="1636" t="n"/>
      <c r="D676" s="1636" t="n"/>
      <c r="E676" s="1638" t="n"/>
      <c r="F676" s="1636" t="n"/>
      <c r="G676" s="1647" t="n"/>
      <c r="H676" s="1647" t="n"/>
      <c r="I676" s="1647" t="n"/>
      <c r="J676" s="1646" t="n"/>
      <c r="K676" s="1647" t="n"/>
      <c r="L676" s="1647" t="n"/>
      <c r="M676" s="234" t="n"/>
      <c r="N676" s="237" t="n"/>
      <c r="O676" s="548" t="n"/>
      <c r="P676" s="1634" t="n"/>
      <c r="Q676" s="1634" t="n"/>
      <c r="R676" s="892" t="n"/>
      <c r="S676" s="1635" t="n"/>
      <c r="T676" s="1636" t="n"/>
      <c r="U676" s="1636" t="n"/>
    </row>
    <row r="677" ht="17.25" customHeight="1">
      <c r="A677" s="238" t="n"/>
      <c r="B677" s="238" t="n"/>
      <c r="C677" s="1636" t="n"/>
      <c r="D677" s="1636" t="n"/>
      <c r="E677" s="1638" t="n"/>
      <c r="F677" s="1636" t="n"/>
      <c r="G677" s="1647" t="n"/>
      <c r="H677" s="1647" t="n"/>
      <c r="I677" s="1647" t="n"/>
      <c r="J677" s="1646" t="n"/>
      <c r="K677" s="1647" t="n"/>
      <c r="L677" s="1647" t="n"/>
      <c r="M677" s="234" t="n"/>
      <c r="N677" s="237" t="n"/>
      <c r="O677" s="548" t="n"/>
      <c r="P677" s="1634" t="n"/>
      <c r="Q677" s="1634" t="n"/>
      <c r="R677" s="892" t="n"/>
      <c r="S677" s="1635" t="n"/>
      <c r="T677" s="1636" t="n"/>
      <c r="U677" s="1636" t="n"/>
    </row>
    <row r="678" ht="17.25" customHeight="1">
      <c r="A678" s="238" t="n"/>
      <c r="B678" s="238" t="n"/>
      <c r="C678" s="1636" t="n"/>
      <c r="D678" s="1636" t="n"/>
      <c r="E678" s="1638" t="n"/>
      <c r="F678" s="1636" t="n"/>
      <c r="G678" s="1647" t="n"/>
      <c r="H678" s="1647" t="n"/>
      <c r="I678" s="1647" t="n"/>
      <c r="J678" s="1646" t="n"/>
      <c r="K678" s="1647" t="n"/>
      <c r="L678" s="1647" t="n"/>
      <c r="M678" s="234" t="n"/>
      <c r="N678" s="237" t="n"/>
      <c r="O678" s="548" t="n"/>
      <c r="P678" s="1634" t="n"/>
      <c r="Q678" s="1634" t="n"/>
      <c r="R678" s="892" t="n"/>
      <c r="S678" s="1635" t="n"/>
      <c r="T678" s="1636" t="n"/>
      <c r="U678" s="1636" t="n"/>
    </row>
    <row r="679" ht="17.25" customHeight="1">
      <c r="A679" s="238" t="n"/>
      <c r="B679" s="238" t="n"/>
      <c r="C679" s="1636" t="n"/>
      <c r="D679" s="1636" t="n"/>
      <c r="E679" s="1638" t="n"/>
      <c r="F679" s="1636" t="n"/>
      <c r="G679" s="1647" t="n"/>
      <c r="H679" s="1647" t="n"/>
      <c r="I679" s="1647" t="n"/>
      <c r="J679" s="1646" t="n"/>
      <c r="K679" s="1647" t="n"/>
      <c r="L679" s="1647" t="n"/>
      <c r="M679" s="234" t="n"/>
      <c r="N679" s="237" t="n"/>
      <c r="O679" s="548" t="n"/>
      <c r="P679" s="1634" t="n"/>
      <c r="Q679" s="1634" t="n"/>
      <c r="R679" s="892" t="n"/>
      <c r="S679" s="1635" t="n"/>
      <c r="T679" s="1636" t="n"/>
      <c r="U679" s="1636" t="n"/>
    </row>
    <row r="680" ht="17.25" customHeight="1">
      <c r="A680" s="238" t="n"/>
      <c r="B680" s="238" t="n"/>
      <c r="C680" s="1636" t="n"/>
      <c r="D680" s="1636" t="n"/>
      <c r="E680" s="1638" t="n"/>
      <c r="F680" s="1636" t="n"/>
      <c r="G680" s="1647" t="n"/>
      <c r="H680" s="1647" t="n"/>
      <c r="I680" s="1647" t="n"/>
      <c r="J680" s="1646" t="n"/>
      <c r="K680" s="1647" t="n"/>
      <c r="L680" s="1647" t="n"/>
      <c r="M680" s="234" t="n"/>
      <c r="N680" s="237" t="n"/>
      <c r="O680" s="548" t="n"/>
      <c r="P680" s="1634" t="n"/>
      <c r="Q680" s="1634" t="n"/>
      <c r="R680" s="892" t="n"/>
      <c r="S680" s="1635" t="n"/>
      <c r="T680" s="1636" t="n"/>
      <c r="U680" s="1636" t="n"/>
    </row>
    <row r="681" ht="17.25" customHeight="1">
      <c r="A681" s="238" t="n"/>
      <c r="B681" s="238" t="n"/>
      <c r="C681" s="1636" t="n"/>
      <c r="D681" s="1636" t="n"/>
      <c r="E681" s="1638" t="n"/>
      <c r="F681" s="1636" t="n"/>
      <c r="G681" s="1647" t="n"/>
      <c r="H681" s="1647" t="n"/>
      <c r="I681" s="1647" t="n"/>
      <c r="J681" s="1646" t="n"/>
      <c r="K681" s="1647" t="n"/>
      <c r="L681" s="1647" t="n"/>
      <c r="M681" s="234" t="n"/>
      <c r="N681" s="237" t="n"/>
      <c r="O681" s="548" t="n"/>
      <c r="P681" s="1634" t="n"/>
      <c r="Q681" s="1634" t="n"/>
      <c r="R681" s="892" t="n"/>
      <c r="S681" s="1635" t="n"/>
      <c r="T681" s="1636" t="n"/>
      <c r="U681" s="1636" t="n"/>
    </row>
    <row r="682" ht="17.25" customHeight="1">
      <c r="A682" s="238" t="n"/>
      <c r="B682" s="238" t="n"/>
      <c r="C682" s="1636" t="n"/>
      <c r="D682" s="1636" t="n"/>
      <c r="E682" s="1638" t="n"/>
      <c r="F682" s="1636" t="n"/>
      <c r="G682" s="1647" t="n"/>
      <c r="H682" s="1647" t="n"/>
      <c r="I682" s="1647" t="n"/>
      <c r="J682" s="1646" t="n"/>
      <c r="K682" s="1647" t="n"/>
      <c r="L682" s="1647" t="n"/>
      <c r="M682" s="234" t="n"/>
      <c r="N682" s="237" t="n"/>
      <c r="O682" s="548" t="n"/>
      <c r="P682" s="1634" t="n"/>
      <c r="Q682" s="1634" t="n"/>
      <c r="R682" s="892" t="n"/>
      <c r="S682" s="1635" t="n"/>
      <c r="T682" s="1636" t="n"/>
      <c r="U682" s="1636" t="n"/>
    </row>
    <row r="683" ht="17.25" customHeight="1">
      <c r="A683" s="238" t="n"/>
      <c r="B683" s="238" t="n"/>
      <c r="C683" s="1636" t="n"/>
      <c r="D683" s="1636" t="n"/>
      <c r="E683" s="1638" t="n"/>
      <c r="F683" s="1636" t="n"/>
      <c r="G683" s="1647" t="n"/>
      <c r="H683" s="1647" t="n"/>
      <c r="I683" s="1647" t="n"/>
      <c r="J683" s="1646" t="n"/>
      <c r="K683" s="1647" t="n"/>
      <c r="L683" s="1647" t="n"/>
      <c r="M683" s="234" t="n"/>
      <c r="N683" s="237" t="n"/>
      <c r="O683" s="548" t="n"/>
      <c r="P683" s="1634" t="n"/>
      <c r="Q683" s="1634" t="n"/>
      <c r="R683" s="892" t="n"/>
      <c r="S683" s="1635" t="n"/>
      <c r="T683" s="1636" t="n"/>
      <c r="U683" s="1636" t="n"/>
    </row>
    <row r="684" ht="17.25" customHeight="1">
      <c r="A684" s="238" t="n"/>
      <c r="B684" s="238" t="n"/>
      <c r="C684" s="1636" t="n"/>
      <c r="D684" s="1636" t="n"/>
      <c r="E684" s="1638" t="n"/>
      <c r="F684" s="1636" t="n"/>
      <c r="G684" s="1647" t="n"/>
      <c r="H684" s="1647" t="n"/>
      <c r="I684" s="1647" t="n"/>
      <c r="J684" s="1646" t="n"/>
      <c r="K684" s="1647" t="n"/>
      <c r="L684" s="1647" t="n"/>
      <c r="M684" s="234" t="n"/>
      <c r="N684" s="237" t="n"/>
      <c r="O684" s="548" t="n"/>
      <c r="P684" s="1634" t="n"/>
      <c r="Q684" s="1634" t="n"/>
      <c r="R684" s="892" t="n"/>
      <c r="S684" s="1635" t="n"/>
      <c r="T684" s="1636" t="n"/>
      <c r="U684" s="1636" t="n"/>
    </row>
    <row r="685" ht="17.25" customHeight="1">
      <c r="A685" s="238" t="n"/>
      <c r="B685" s="238" t="n"/>
      <c r="C685" s="1636" t="n"/>
      <c r="D685" s="1636" t="n"/>
      <c r="E685" s="1638" t="n"/>
      <c r="F685" s="1636" t="n"/>
      <c r="G685" s="1647" t="n"/>
      <c r="H685" s="1647" t="n"/>
      <c r="I685" s="1647" t="n"/>
      <c r="J685" s="1646" t="n"/>
      <c r="K685" s="1647" t="n"/>
      <c r="L685" s="1647" t="n"/>
      <c r="M685" s="234" t="n"/>
      <c r="N685" s="237" t="n"/>
      <c r="O685" s="548" t="n"/>
      <c r="P685" s="1634" t="n"/>
      <c r="Q685" s="1634" t="n"/>
      <c r="R685" s="892" t="n"/>
      <c r="S685" s="1635" t="n"/>
      <c r="T685" s="1636" t="n"/>
      <c r="U685" s="1636" t="n"/>
    </row>
    <row r="686" ht="17.25" customHeight="1">
      <c r="A686" s="238" t="n"/>
      <c r="B686" s="238" t="n"/>
      <c r="C686" s="1636" t="n"/>
      <c r="D686" s="1636" t="n"/>
      <c r="E686" s="1638" t="n"/>
      <c r="F686" s="1636" t="n"/>
      <c r="G686" s="1647" t="n"/>
      <c r="H686" s="1647" t="n"/>
      <c r="I686" s="1647" t="n"/>
      <c r="J686" s="1646" t="n"/>
      <c r="K686" s="1647" t="n"/>
      <c r="L686" s="1647" t="n"/>
      <c r="M686" s="234" t="n"/>
      <c r="N686" s="237" t="n"/>
      <c r="O686" s="548" t="n"/>
      <c r="P686" s="1634" t="n"/>
      <c r="Q686" s="1634" t="n"/>
      <c r="R686" s="892" t="n"/>
      <c r="S686" s="1635" t="n"/>
      <c r="T686" s="1636" t="n"/>
      <c r="U686" s="1636" t="n"/>
    </row>
    <row r="687" ht="17.25" customHeight="1">
      <c r="A687" s="238" t="n"/>
      <c r="B687" s="238" t="n"/>
      <c r="C687" s="1636" t="n"/>
      <c r="D687" s="1636" t="n"/>
      <c r="E687" s="1638" t="n"/>
      <c r="F687" s="1636" t="n"/>
      <c r="G687" s="1647" t="n"/>
      <c r="H687" s="1647" t="n"/>
      <c r="I687" s="1647" t="n"/>
      <c r="J687" s="1646" t="n"/>
      <c r="K687" s="1647" t="n"/>
      <c r="L687" s="1647" t="n"/>
      <c r="M687" s="234" t="n"/>
      <c r="N687" s="237" t="n"/>
      <c r="O687" s="548" t="n"/>
      <c r="P687" s="1634" t="n"/>
      <c r="Q687" s="1634" t="n"/>
      <c r="R687" s="892" t="n"/>
      <c r="S687" s="1635" t="n"/>
      <c r="T687" s="1636" t="n"/>
      <c r="U687" s="1636" t="n"/>
    </row>
    <row r="688" ht="17.25" customHeight="1">
      <c r="A688" s="238" t="n"/>
      <c r="B688" s="238" t="n"/>
      <c r="C688" s="1636" t="n"/>
      <c r="D688" s="1636" t="n"/>
      <c r="E688" s="1638" t="n"/>
      <c r="F688" s="1636" t="n"/>
      <c r="G688" s="1647" t="n"/>
      <c r="H688" s="1647" t="n"/>
      <c r="I688" s="1647" t="n"/>
      <c r="J688" s="1646" t="n"/>
      <c r="K688" s="1647" t="n"/>
      <c r="L688" s="1647" t="n"/>
      <c r="M688" s="234" t="n"/>
      <c r="N688" s="237" t="n"/>
      <c r="O688" s="548" t="n"/>
      <c r="P688" s="1634" t="n"/>
      <c r="Q688" s="1634" t="n"/>
      <c r="R688" s="892" t="n"/>
      <c r="S688" s="1635" t="n"/>
      <c r="T688" s="1636" t="n"/>
      <c r="U688" s="1636" t="n"/>
    </row>
    <row r="689" ht="17.25" customHeight="1">
      <c r="A689" s="238" t="n"/>
      <c r="B689" s="238" t="n"/>
      <c r="C689" s="1636" t="n"/>
      <c r="D689" s="1636" t="n"/>
      <c r="E689" s="1638" t="n"/>
      <c r="F689" s="1636" t="n"/>
      <c r="G689" s="1647" t="n"/>
      <c r="H689" s="1647" t="n"/>
      <c r="I689" s="1647" t="n"/>
      <c r="J689" s="1646" t="n"/>
      <c r="K689" s="1647" t="n"/>
      <c r="L689" s="1647" t="n"/>
      <c r="M689" s="234" t="n"/>
      <c r="N689" s="237" t="n"/>
      <c r="O689" s="548" t="n"/>
      <c r="P689" s="1634" t="n"/>
      <c r="Q689" s="1634" t="n"/>
      <c r="R689" s="892" t="n"/>
      <c r="S689" s="1635" t="n"/>
      <c r="T689" s="1636" t="n"/>
      <c r="U689" s="1636" t="n"/>
    </row>
    <row r="690" ht="17.25" customHeight="1">
      <c r="A690" s="238" t="n"/>
      <c r="B690" s="238" t="n"/>
      <c r="C690" s="1636" t="n"/>
      <c r="D690" s="1636" t="n"/>
      <c r="E690" s="1638" t="n"/>
      <c r="F690" s="1636" t="n"/>
      <c r="G690" s="1647" t="n"/>
      <c r="H690" s="1647" t="n"/>
      <c r="I690" s="1647" t="n"/>
      <c r="J690" s="1646" t="n"/>
      <c r="K690" s="1647" t="n"/>
      <c r="L690" s="1647" t="n"/>
      <c r="M690" s="234" t="n"/>
      <c r="N690" s="237" t="n"/>
      <c r="O690" s="548" t="n"/>
      <c r="P690" s="1634" t="n"/>
      <c r="Q690" s="1634" t="n"/>
      <c r="R690" s="892" t="n"/>
      <c r="S690" s="1635" t="n"/>
      <c r="T690" s="1636" t="n"/>
      <c r="U690" s="1636" t="n"/>
    </row>
    <row r="691" ht="17.25" customHeight="1">
      <c r="A691" s="238" t="n"/>
      <c r="B691" s="238" t="n"/>
      <c r="C691" s="1636" t="n"/>
      <c r="D691" s="1636" t="n"/>
      <c r="E691" s="1638" t="n"/>
      <c r="F691" s="1636" t="n"/>
      <c r="G691" s="1647" t="n"/>
      <c r="H691" s="1647" t="n"/>
      <c r="I691" s="1647" t="n"/>
      <c r="J691" s="1646" t="n"/>
      <c r="K691" s="1647" t="n"/>
      <c r="L691" s="1647" t="n"/>
      <c r="M691" s="234" t="n"/>
      <c r="N691" s="237" t="n"/>
      <c r="O691" s="548" t="n"/>
      <c r="P691" s="1634" t="n"/>
      <c r="Q691" s="1634" t="n"/>
      <c r="R691" s="892" t="n"/>
      <c r="S691" s="1635" t="n"/>
      <c r="T691" s="1636" t="n"/>
      <c r="U691" s="1636" t="n"/>
    </row>
    <row r="692" ht="17.25" customHeight="1">
      <c r="A692" s="238" t="n"/>
      <c r="B692" s="238" t="n"/>
      <c r="C692" s="1636" t="n"/>
      <c r="D692" s="1636" t="n"/>
      <c r="E692" s="1638" t="n"/>
      <c r="F692" s="1636" t="n"/>
      <c r="G692" s="1647" t="n"/>
      <c r="H692" s="1647" t="n"/>
      <c r="I692" s="1647" t="n"/>
      <c r="J692" s="1646" t="n"/>
      <c r="K692" s="1647" t="n"/>
      <c r="L692" s="1647" t="n"/>
      <c r="M692" s="234" t="n"/>
      <c r="N692" s="237" t="n"/>
      <c r="O692" s="548" t="n"/>
      <c r="P692" s="1634" t="n"/>
      <c r="Q692" s="1634" t="n"/>
      <c r="R692" s="892" t="n"/>
      <c r="S692" s="1635" t="n"/>
      <c r="T692" s="1636" t="n"/>
      <c r="U692" s="1636" t="n"/>
    </row>
    <row r="693" ht="17.25" customHeight="1">
      <c r="A693" s="238" t="n"/>
      <c r="B693" s="238" t="n"/>
      <c r="C693" s="1636" t="n"/>
      <c r="D693" s="1636" t="n"/>
      <c r="E693" s="1638" t="n"/>
      <c r="F693" s="1636" t="n"/>
      <c r="G693" s="1647" t="n"/>
      <c r="H693" s="1647" t="n"/>
      <c r="I693" s="1647" t="n"/>
      <c r="J693" s="1646" t="n"/>
      <c r="K693" s="1647" t="n"/>
      <c r="L693" s="1647" t="n"/>
      <c r="M693" s="234" t="n"/>
      <c r="N693" s="237" t="n"/>
      <c r="O693" s="548" t="n"/>
      <c r="P693" s="1634" t="n"/>
      <c r="Q693" s="1634" t="n"/>
      <c r="R693" s="892" t="n"/>
      <c r="S693" s="1635" t="n"/>
      <c r="T693" s="1636" t="n"/>
      <c r="U693" s="1636" t="n"/>
    </row>
    <row r="694" ht="17.25" customHeight="1">
      <c r="A694" s="238" t="n"/>
      <c r="B694" s="238" t="n"/>
      <c r="C694" s="1636" t="n"/>
      <c r="D694" s="1636" t="n"/>
      <c r="E694" s="1638" t="n"/>
      <c r="F694" s="1636" t="n"/>
      <c r="G694" s="1647" t="n"/>
      <c r="H694" s="1647" t="n"/>
      <c r="I694" s="1647" t="n"/>
      <c r="J694" s="1646" t="n"/>
      <c r="K694" s="1647" t="n"/>
      <c r="L694" s="1647" t="n"/>
      <c r="M694" s="234" t="n"/>
      <c r="N694" s="237" t="n"/>
      <c r="O694" s="548" t="n"/>
      <c r="P694" s="1634" t="n"/>
      <c r="Q694" s="1634" t="n"/>
      <c r="R694" s="892" t="n"/>
      <c r="S694" s="1635" t="n"/>
      <c r="T694" s="1636" t="n"/>
      <c r="U694" s="1636" t="n"/>
    </row>
    <row r="695" ht="17.25" customHeight="1">
      <c r="A695" s="238" t="n"/>
      <c r="B695" s="238" t="n"/>
      <c r="C695" s="1636" t="n"/>
      <c r="D695" s="1636" t="n"/>
      <c r="E695" s="1638" t="n"/>
      <c r="F695" s="1636" t="n"/>
      <c r="G695" s="1647" t="n"/>
      <c r="H695" s="1647" t="n"/>
      <c r="I695" s="1647" t="n"/>
      <c r="J695" s="1646" t="n"/>
      <c r="K695" s="1647" t="n"/>
      <c r="L695" s="1647" t="n"/>
      <c r="M695" s="234" t="n"/>
      <c r="N695" s="237" t="n"/>
      <c r="O695" s="548" t="n"/>
      <c r="P695" s="1634" t="n"/>
      <c r="Q695" s="1634" t="n"/>
      <c r="R695" s="892" t="n"/>
      <c r="S695" s="1635" t="n"/>
      <c r="T695" s="1636" t="n"/>
      <c r="U695" s="1636" t="n"/>
    </row>
    <row r="696" ht="17.25" customHeight="1">
      <c r="A696" s="238" t="n"/>
      <c r="B696" s="238" t="n"/>
      <c r="C696" s="1636" t="n"/>
      <c r="D696" s="1636" t="n"/>
      <c r="E696" s="1638" t="n"/>
      <c r="F696" s="1636" t="n"/>
      <c r="G696" s="1647" t="n"/>
      <c r="H696" s="1647" t="n"/>
      <c r="I696" s="1647" t="n"/>
      <c r="J696" s="1646" t="n"/>
      <c r="K696" s="1647" t="n"/>
      <c r="L696" s="1647" t="n"/>
      <c r="M696" s="234" t="n"/>
      <c r="N696" s="237" t="n"/>
      <c r="O696" s="548" t="n"/>
      <c r="P696" s="1634" t="n"/>
      <c r="Q696" s="1634" t="n"/>
      <c r="R696" s="892" t="n"/>
      <c r="S696" s="1635" t="n"/>
      <c r="T696" s="1636" t="n"/>
      <c r="U696" s="1636" t="n"/>
    </row>
    <row r="697" ht="17.25" customHeight="1">
      <c r="A697" s="238" t="n"/>
      <c r="B697" s="238" t="n"/>
      <c r="C697" s="1636" t="n"/>
      <c r="D697" s="1636" t="n"/>
      <c r="E697" s="1638" t="n"/>
      <c r="F697" s="1636" t="n"/>
      <c r="G697" s="1647" t="n"/>
      <c r="H697" s="1647" t="n"/>
      <c r="I697" s="1647" t="n"/>
      <c r="J697" s="1646" t="n"/>
      <c r="K697" s="1647" t="n"/>
      <c r="L697" s="1647" t="n"/>
      <c r="M697" s="234" t="n"/>
      <c r="N697" s="237" t="n"/>
      <c r="O697" s="548" t="n"/>
      <c r="P697" s="1634" t="n"/>
      <c r="Q697" s="1634" t="n"/>
      <c r="R697" s="892" t="n"/>
      <c r="S697" s="1635" t="n"/>
      <c r="T697" s="1636" t="n"/>
      <c r="U697" s="1636" t="n"/>
    </row>
    <row r="698" ht="17.25" customHeight="1">
      <c r="A698" s="238" t="n"/>
      <c r="B698" s="238" t="n"/>
      <c r="C698" s="1636" t="n"/>
      <c r="D698" s="1636" t="n"/>
      <c r="E698" s="1638" t="n"/>
      <c r="F698" s="1636" t="n"/>
      <c r="G698" s="1647" t="n"/>
      <c r="H698" s="1647" t="n"/>
      <c r="I698" s="1647" t="n"/>
      <c r="J698" s="1646" t="n"/>
      <c r="K698" s="1647" t="n"/>
      <c r="L698" s="1647" t="n"/>
      <c r="M698" s="234" t="n"/>
      <c r="N698" s="237" t="n"/>
      <c r="O698" s="548" t="n"/>
      <c r="P698" s="1634" t="n"/>
      <c r="Q698" s="1634" t="n"/>
      <c r="R698" s="892" t="n"/>
      <c r="S698" s="1635" t="n"/>
      <c r="T698" s="1636" t="n"/>
      <c r="U698" s="1636" t="n"/>
    </row>
    <row r="699" ht="17.25" customHeight="1">
      <c r="A699" s="238" t="n"/>
      <c r="B699" s="238" t="n"/>
      <c r="C699" s="1636" t="n"/>
      <c r="D699" s="1636" t="n"/>
      <c r="E699" s="1638" t="n"/>
      <c r="F699" s="1636" t="n"/>
      <c r="G699" s="1647" t="n"/>
      <c r="H699" s="1647" t="n"/>
      <c r="I699" s="1647" t="n"/>
      <c r="J699" s="1646" t="n"/>
      <c r="K699" s="1647" t="n"/>
      <c r="L699" s="1647" t="n"/>
      <c r="M699" s="234" t="n"/>
      <c r="N699" s="237" t="n"/>
      <c r="O699" s="548" t="n"/>
      <c r="P699" s="1634" t="n"/>
      <c r="Q699" s="1634" t="n"/>
      <c r="R699" s="892" t="n"/>
      <c r="S699" s="1635" t="n"/>
      <c r="T699" s="1636" t="n"/>
      <c r="U699" s="1636" t="n"/>
    </row>
    <row r="700" ht="17.25" customHeight="1">
      <c r="A700" s="238" t="n"/>
      <c r="B700" s="238" t="n"/>
      <c r="C700" s="1636" t="n"/>
      <c r="D700" s="1636" t="n"/>
      <c r="E700" s="1638" t="n"/>
      <c r="F700" s="1636" t="n"/>
      <c r="G700" s="1647" t="n"/>
      <c r="H700" s="1647" t="n"/>
      <c r="I700" s="1647" t="n"/>
      <c r="J700" s="1646" t="n"/>
      <c r="K700" s="1647" t="n"/>
      <c r="L700" s="1647" t="n"/>
      <c r="M700" s="234" t="n"/>
      <c r="N700" s="237" t="n"/>
      <c r="O700" s="548" t="n"/>
      <c r="P700" s="1634" t="n"/>
      <c r="Q700" s="1634" t="n"/>
      <c r="R700" s="892" t="n"/>
      <c r="S700" s="1635" t="n"/>
      <c r="T700" s="1636" t="n"/>
      <c r="U700" s="1636" t="n"/>
    </row>
    <row r="701" ht="17.25" customHeight="1">
      <c r="A701" s="238" t="n"/>
      <c r="B701" s="238" t="n"/>
      <c r="C701" s="1636" t="n"/>
      <c r="D701" s="1636" t="n"/>
      <c r="E701" s="1638" t="n"/>
      <c r="F701" s="1636" t="n"/>
      <c r="G701" s="1647" t="n"/>
      <c r="H701" s="1647" t="n"/>
      <c r="I701" s="1647" t="n"/>
      <c r="J701" s="1646" t="n"/>
      <c r="K701" s="1647" t="n"/>
      <c r="L701" s="1647" t="n"/>
      <c r="M701" s="234" t="n"/>
      <c r="N701" s="237" t="n"/>
      <c r="O701" s="548" t="n"/>
      <c r="P701" s="1634" t="n"/>
      <c r="Q701" s="1634" t="n"/>
      <c r="R701" s="892" t="n"/>
      <c r="S701" s="1635" t="n"/>
      <c r="T701" s="1636" t="n"/>
      <c r="U701" s="1636" t="n"/>
    </row>
    <row r="702" ht="17.25" customHeight="1">
      <c r="A702" s="238" t="n"/>
      <c r="B702" s="238" t="n"/>
      <c r="C702" s="1636" t="n"/>
      <c r="D702" s="1636" t="n"/>
      <c r="E702" s="1638" t="n"/>
      <c r="F702" s="1636" t="n"/>
      <c r="G702" s="1647" t="n"/>
      <c r="H702" s="1647" t="n"/>
      <c r="I702" s="1647" t="n"/>
      <c r="J702" s="1646" t="n"/>
      <c r="K702" s="1647" t="n"/>
      <c r="L702" s="1647" t="n"/>
      <c r="M702" s="234" t="n"/>
      <c r="N702" s="237" t="n"/>
      <c r="O702" s="548" t="n"/>
      <c r="P702" s="1634" t="n"/>
      <c r="Q702" s="1634" t="n"/>
      <c r="R702" s="892" t="n"/>
      <c r="S702" s="1635" t="n"/>
      <c r="T702" s="1636" t="n"/>
      <c r="U702" s="1636" t="n"/>
    </row>
    <row r="703" ht="17.25" customHeight="1">
      <c r="A703" s="238" t="n"/>
      <c r="B703" s="238" t="n"/>
      <c r="C703" s="1636" t="n"/>
      <c r="D703" s="1636" t="n"/>
      <c r="E703" s="1638" t="n"/>
      <c r="F703" s="1636" t="n"/>
      <c r="G703" s="1647" t="n"/>
      <c r="H703" s="1647" t="n"/>
      <c r="I703" s="1647" t="n"/>
      <c r="J703" s="1646" t="n"/>
      <c r="K703" s="1647" t="n"/>
      <c r="L703" s="1647" t="n"/>
      <c r="M703" s="234" t="n"/>
      <c r="N703" s="237" t="n"/>
      <c r="O703" s="548" t="n"/>
      <c r="P703" s="1634" t="n"/>
      <c r="Q703" s="1634" t="n"/>
      <c r="R703" s="892" t="n"/>
      <c r="S703" s="1635" t="n"/>
      <c r="T703" s="1636" t="n"/>
      <c r="U703" s="1636" t="n"/>
    </row>
    <row r="704" ht="17.25" customHeight="1">
      <c r="A704" s="238" t="n"/>
      <c r="B704" s="238" t="n"/>
      <c r="C704" s="1636" t="n"/>
      <c r="D704" s="1636" t="n"/>
      <c r="E704" s="1638" t="n"/>
      <c r="F704" s="1636" t="n"/>
      <c r="G704" s="1647" t="n"/>
      <c r="H704" s="1647" t="n"/>
      <c r="I704" s="1647" t="n"/>
      <c r="J704" s="1646" t="n"/>
      <c r="K704" s="1647" t="n"/>
      <c r="L704" s="1647" t="n"/>
      <c r="M704" s="234" t="n"/>
      <c r="N704" s="237" t="n"/>
      <c r="O704" s="548" t="n"/>
      <c r="P704" s="1634" t="n"/>
      <c r="Q704" s="1634" t="n"/>
      <c r="R704" s="892" t="n"/>
      <c r="S704" s="1635" t="n"/>
      <c r="T704" s="1636" t="n"/>
      <c r="U704" s="1636" t="n"/>
    </row>
    <row r="705" ht="17.25" customHeight="1">
      <c r="A705" s="238" t="n"/>
      <c r="B705" s="238" t="n"/>
      <c r="C705" s="1636" t="n"/>
      <c r="D705" s="1636" t="n"/>
      <c r="E705" s="1638" t="n"/>
      <c r="F705" s="1636" t="n"/>
      <c r="G705" s="1647" t="n"/>
      <c r="H705" s="1647" t="n"/>
      <c r="I705" s="1647" t="n"/>
      <c r="J705" s="1646" t="n"/>
      <c r="K705" s="1647" t="n"/>
      <c r="L705" s="1647" t="n"/>
      <c r="M705" s="234" t="n"/>
      <c r="N705" s="237" t="n"/>
      <c r="O705" s="548" t="n"/>
      <c r="P705" s="1634" t="n"/>
      <c r="Q705" s="1634" t="n"/>
      <c r="R705" s="892" t="n"/>
      <c r="S705" s="1635" t="n"/>
      <c r="T705" s="1636" t="n"/>
      <c r="U705" s="1636" t="n"/>
    </row>
    <row r="706" ht="17.25" customHeight="1">
      <c r="A706" s="238" t="n"/>
      <c r="B706" s="238" t="n"/>
      <c r="C706" s="1636" t="n"/>
      <c r="D706" s="1636" t="n"/>
      <c r="E706" s="1638" t="n"/>
      <c r="F706" s="1636" t="n"/>
      <c r="G706" s="1647" t="n"/>
      <c r="H706" s="1647" t="n"/>
      <c r="I706" s="1647" t="n"/>
      <c r="J706" s="1646" t="n"/>
      <c r="K706" s="1647" t="n"/>
      <c r="L706" s="1647" t="n"/>
      <c r="M706" s="234" t="n"/>
      <c r="N706" s="237" t="n"/>
      <c r="O706" s="548" t="n"/>
      <c r="P706" s="1634" t="n"/>
      <c r="Q706" s="1634" t="n"/>
      <c r="R706" s="892" t="n"/>
      <c r="S706" s="1635" t="n"/>
      <c r="T706" s="1636" t="n"/>
      <c r="U706" s="1636" t="n"/>
    </row>
    <row r="707" ht="17.25" customHeight="1">
      <c r="A707" s="238" t="n"/>
      <c r="B707" s="238" t="n"/>
      <c r="C707" s="1636" t="n"/>
      <c r="D707" s="1636" t="n"/>
      <c r="E707" s="1638" t="n"/>
      <c r="F707" s="1636" t="n"/>
      <c r="G707" s="1647" t="n"/>
      <c r="H707" s="1647" t="n"/>
      <c r="I707" s="1647" t="n"/>
      <c r="J707" s="1646" t="n"/>
      <c r="K707" s="1647" t="n"/>
      <c r="L707" s="1647" t="n"/>
      <c r="M707" s="234" t="n"/>
      <c r="N707" s="237" t="n"/>
      <c r="O707" s="548" t="n"/>
      <c r="P707" s="1634" t="n"/>
      <c r="Q707" s="1634" t="n"/>
      <c r="R707" s="892" t="n"/>
      <c r="S707" s="1635" t="n"/>
      <c r="T707" s="1636" t="n"/>
      <c r="U707" s="1636" t="n"/>
    </row>
    <row r="708" ht="17.25" customHeight="1">
      <c r="A708" s="238" t="n"/>
      <c r="B708" s="238" t="n"/>
      <c r="C708" s="1636" t="n"/>
      <c r="D708" s="1636" t="n"/>
      <c r="E708" s="1638" t="n"/>
      <c r="F708" s="1636" t="n"/>
      <c r="G708" s="1647" t="n"/>
      <c r="H708" s="1647" t="n"/>
      <c r="I708" s="1647" t="n"/>
      <c r="J708" s="1646" t="n"/>
      <c r="K708" s="1647" t="n"/>
      <c r="L708" s="1647" t="n"/>
      <c r="M708" s="234" t="n"/>
      <c r="N708" s="237" t="n"/>
      <c r="O708" s="548" t="n"/>
      <c r="P708" s="1634" t="n"/>
      <c r="Q708" s="1634" t="n"/>
      <c r="R708" s="892" t="n"/>
      <c r="S708" s="1635" t="n"/>
      <c r="T708" s="1636" t="n"/>
      <c r="U708" s="1636" t="n"/>
    </row>
    <row r="709" ht="17.25" customHeight="1">
      <c r="A709" s="238" t="n"/>
      <c r="B709" s="238" t="n"/>
      <c r="C709" s="1636" t="n"/>
      <c r="D709" s="1636" t="n"/>
      <c r="E709" s="1638" t="n"/>
      <c r="F709" s="1636" t="n"/>
      <c r="G709" s="1647" t="n"/>
      <c r="H709" s="1647" t="n"/>
      <c r="I709" s="1647" t="n"/>
      <c r="J709" s="1646" t="n"/>
      <c r="K709" s="1647" t="n"/>
      <c r="L709" s="1647" t="n"/>
      <c r="M709" s="234" t="n"/>
      <c r="N709" s="237" t="n"/>
      <c r="O709" s="548" t="n"/>
      <c r="P709" s="1634" t="n"/>
      <c r="Q709" s="1634" t="n"/>
      <c r="R709" s="892" t="n"/>
      <c r="S709" s="1635" t="n"/>
      <c r="T709" s="1636" t="n"/>
      <c r="U709" s="1636" t="n"/>
    </row>
    <row r="710" ht="17.25" customHeight="1">
      <c r="A710" s="238" t="n"/>
      <c r="B710" s="238" t="n"/>
      <c r="C710" s="1636" t="n"/>
      <c r="D710" s="1636" t="n"/>
      <c r="E710" s="1638" t="n"/>
      <c r="F710" s="1636" t="n"/>
      <c r="G710" s="1647" t="n"/>
      <c r="H710" s="1647" t="n"/>
      <c r="I710" s="1647" t="n"/>
      <c r="J710" s="1646" t="n"/>
      <c r="K710" s="1647" t="n"/>
      <c r="L710" s="1647" t="n"/>
      <c r="M710" s="234" t="n"/>
      <c r="N710" s="237" t="n"/>
      <c r="O710" s="548" t="n"/>
      <c r="P710" s="1634" t="n"/>
      <c r="Q710" s="1634" t="n"/>
      <c r="R710" s="892" t="n"/>
      <c r="S710" s="1635" t="n"/>
      <c r="T710" s="1636" t="n"/>
      <c r="U710" s="1636" t="n"/>
    </row>
    <row r="711" ht="17.25" customHeight="1">
      <c r="A711" s="238" t="n"/>
      <c r="B711" s="238" t="n"/>
      <c r="C711" s="1636" t="n"/>
      <c r="D711" s="1636" t="n"/>
      <c r="E711" s="1638" t="n"/>
      <c r="F711" s="1636" t="n"/>
      <c r="G711" s="1647" t="n"/>
      <c r="H711" s="1647" t="n"/>
      <c r="I711" s="1647" t="n"/>
      <c r="J711" s="1646" t="n"/>
      <c r="K711" s="1647" t="n"/>
      <c r="L711" s="1647" t="n"/>
      <c r="M711" s="234" t="n"/>
      <c r="N711" s="237" t="n"/>
      <c r="O711" s="548" t="n"/>
      <c r="P711" s="1634" t="n"/>
      <c r="Q711" s="1634" t="n"/>
      <c r="R711" s="892" t="n"/>
      <c r="S711" s="1635" t="n"/>
      <c r="T711" s="1636" t="n"/>
      <c r="U711" s="1636" t="n"/>
    </row>
    <row r="712" ht="17.25" customHeight="1">
      <c r="A712" s="238" t="n"/>
      <c r="B712" s="238" t="n"/>
      <c r="C712" s="1636" t="n"/>
      <c r="D712" s="1636" t="n"/>
      <c r="E712" s="1638" t="n"/>
      <c r="F712" s="1636" t="n"/>
      <c r="G712" s="1647" t="n"/>
      <c r="H712" s="1647" t="n"/>
      <c r="I712" s="1647" t="n"/>
      <c r="J712" s="1646" t="n"/>
      <c r="K712" s="1647" t="n"/>
      <c r="L712" s="1647" t="n"/>
      <c r="M712" s="234" t="n"/>
      <c r="N712" s="237" t="n"/>
      <c r="O712" s="548" t="n"/>
      <c r="P712" s="1634" t="n"/>
      <c r="Q712" s="1634" t="n"/>
      <c r="R712" s="892" t="n"/>
      <c r="S712" s="1635" t="n"/>
      <c r="T712" s="1636" t="n"/>
      <c r="U712" s="1636" t="n"/>
    </row>
    <row r="713" ht="17.25" customHeight="1">
      <c r="A713" s="238" t="n"/>
      <c r="B713" s="238" t="n"/>
      <c r="C713" s="1636" t="n"/>
      <c r="D713" s="1636" t="n"/>
      <c r="E713" s="1638" t="n"/>
      <c r="F713" s="1636" t="n"/>
      <c r="G713" s="1647" t="n"/>
      <c r="H713" s="1647" t="n"/>
      <c r="I713" s="1647" t="n"/>
      <c r="J713" s="1646" t="n"/>
      <c r="K713" s="1647" t="n"/>
      <c r="L713" s="1647" t="n"/>
      <c r="M713" s="234" t="n"/>
      <c r="N713" s="237" t="n"/>
      <c r="O713" s="548" t="n"/>
      <c r="P713" s="1634" t="n"/>
      <c r="Q713" s="1634" t="n"/>
      <c r="R713" s="892" t="n"/>
      <c r="S713" s="1635" t="n"/>
      <c r="T713" s="1636" t="n"/>
      <c r="U713" s="1636" t="n"/>
    </row>
    <row r="714" ht="17.25" customHeight="1">
      <c r="A714" s="238" t="n"/>
      <c r="B714" s="238" t="n"/>
      <c r="C714" s="1636" t="n"/>
      <c r="D714" s="1636" t="n"/>
      <c r="E714" s="1638" t="n"/>
      <c r="F714" s="1636" t="n"/>
      <c r="G714" s="1647" t="n"/>
      <c r="H714" s="1647" t="n"/>
      <c r="I714" s="1647" t="n"/>
      <c r="J714" s="1646" t="n"/>
      <c r="K714" s="1647" t="n"/>
      <c r="L714" s="1647" t="n"/>
      <c r="M714" s="234" t="n"/>
      <c r="N714" s="237" t="n"/>
      <c r="O714" s="548" t="n"/>
      <c r="P714" s="1634" t="n"/>
      <c r="Q714" s="1634" t="n"/>
      <c r="R714" s="892" t="n"/>
      <c r="S714" s="1635" t="n"/>
      <c r="T714" s="1636" t="n"/>
      <c r="U714" s="1636" t="n"/>
    </row>
    <row r="715" ht="17.25" customHeight="1">
      <c r="A715" s="238" t="n"/>
      <c r="B715" s="238" t="n"/>
      <c r="C715" s="1636" t="n"/>
      <c r="D715" s="1636" t="n"/>
      <c r="E715" s="1638" t="n"/>
      <c r="F715" s="1636" t="n"/>
      <c r="G715" s="1647" t="n"/>
      <c r="H715" s="1647" t="n"/>
      <c r="I715" s="1647" t="n"/>
      <c r="J715" s="1646" t="n"/>
      <c r="K715" s="1647" t="n"/>
      <c r="L715" s="1647" t="n"/>
      <c r="M715" s="234" t="n"/>
      <c r="N715" s="237" t="n"/>
      <c r="O715" s="548" t="n"/>
      <c r="P715" s="1634" t="n"/>
      <c r="Q715" s="1634" t="n"/>
      <c r="R715" s="892" t="n"/>
      <c r="S715" s="1635" t="n"/>
      <c r="T715" s="1636" t="n"/>
      <c r="U715" s="1636" t="n"/>
    </row>
    <row r="716" ht="17.25" customHeight="1">
      <c r="A716" s="238" t="n"/>
      <c r="B716" s="238" t="n"/>
      <c r="C716" s="1636" t="n"/>
      <c r="D716" s="1636" t="n"/>
      <c r="E716" s="1638" t="n"/>
      <c r="F716" s="1636" t="n"/>
      <c r="G716" s="1647" t="n"/>
      <c r="H716" s="1647" t="n"/>
      <c r="I716" s="1647" t="n"/>
      <c r="J716" s="1646" t="n"/>
      <c r="K716" s="1647" t="n"/>
      <c r="L716" s="1647" t="n"/>
      <c r="M716" s="234" t="n"/>
      <c r="N716" s="237" t="n"/>
      <c r="O716" s="548" t="n"/>
      <c r="P716" s="1634" t="n"/>
      <c r="Q716" s="1634" t="n"/>
      <c r="R716" s="892" t="n"/>
      <c r="S716" s="1635" t="n"/>
      <c r="T716" s="1636" t="n"/>
      <c r="U716" s="1636" t="n"/>
    </row>
    <row r="717" ht="17.25" customHeight="1">
      <c r="A717" s="238" t="n"/>
      <c r="B717" s="238" t="n"/>
      <c r="C717" s="1636" t="n"/>
      <c r="D717" s="1636" t="n"/>
      <c r="E717" s="1638" t="n"/>
      <c r="F717" s="1636" t="n"/>
      <c r="G717" s="1647" t="n"/>
      <c r="H717" s="1647" t="n"/>
      <c r="I717" s="1647" t="n"/>
      <c r="J717" s="1646" t="n"/>
      <c r="K717" s="1647" t="n"/>
      <c r="L717" s="1647" t="n"/>
      <c r="M717" s="234" t="n"/>
      <c r="N717" s="237" t="n"/>
      <c r="O717" s="548" t="n"/>
      <c r="P717" s="1634" t="n"/>
      <c r="Q717" s="1634" t="n"/>
      <c r="R717" s="892" t="n"/>
      <c r="S717" s="1635" t="n"/>
      <c r="T717" s="1636" t="n"/>
      <c r="U717" s="1636" t="n"/>
    </row>
    <row r="718" ht="17.25" customHeight="1">
      <c r="A718" s="238" t="n"/>
      <c r="B718" s="238" t="n"/>
      <c r="C718" s="1636" t="n"/>
      <c r="D718" s="1636" t="n"/>
      <c r="E718" s="1638" t="n"/>
      <c r="F718" s="1636" t="n"/>
      <c r="G718" s="1647" t="n"/>
      <c r="H718" s="1647" t="n"/>
      <c r="I718" s="1647" t="n"/>
      <c r="J718" s="1646" t="n"/>
      <c r="K718" s="1647" t="n"/>
      <c r="L718" s="1647" t="n"/>
      <c r="M718" s="234" t="n"/>
      <c r="N718" s="237" t="n"/>
      <c r="O718" s="548" t="n"/>
      <c r="P718" s="1634" t="n"/>
      <c r="Q718" s="1634" t="n"/>
      <c r="R718" s="892" t="n"/>
      <c r="S718" s="1635" t="n"/>
      <c r="T718" s="1636" t="n"/>
      <c r="U718" s="1636" t="n"/>
    </row>
    <row r="719" ht="17.25" customHeight="1">
      <c r="A719" s="238" t="n"/>
      <c r="B719" s="238" t="n"/>
      <c r="C719" s="1636" t="n"/>
      <c r="D719" s="1636" t="n"/>
      <c r="E719" s="1638" t="n"/>
      <c r="F719" s="1636" t="n"/>
      <c r="G719" s="1647" t="n"/>
      <c r="H719" s="1647" t="n"/>
      <c r="I719" s="1647" t="n"/>
      <c r="J719" s="1646" t="n"/>
      <c r="K719" s="1647" t="n"/>
      <c r="L719" s="1647" t="n"/>
      <c r="M719" s="234" t="n"/>
      <c r="N719" s="237" t="n"/>
      <c r="O719" s="548" t="n"/>
      <c r="P719" s="1634" t="n"/>
      <c r="Q719" s="1634" t="n"/>
      <c r="R719" s="892" t="n"/>
      <c r="S719" s="1635" t="n"/>
      <c r="T719" s="1636" t="n"/>
      <c r="U719" s="1636" t="n"/>
    </row>
    <row r="720" ht="17.25" customHeight="1">
      <c r="A720" s="238" t="n"/>
      <c r="B720" s="238" t="n"/>
      <c r="C720" s="1636" t="n"/>
      <c r="D720" s="1636" t="n"/>
      <c r="E720" s="1638" t="n"/>
      <c r="F720" s="1636" t="n"/>
      <c r="G720" s="1647" t="n"/>
      <c r="H720" s="1647" t="n"/>
      <c r="I720" s="1647" t="n"/>
      <c r="J720" s="1646" t="n"/>
      <c r="K720" s="1647" t="n"/>
      <c r="L720" s="1647" t="n"/>
      <c r="M720" s="234" t="n"/>
      <c r="N720" s="237" t="n"/>
      <c r="O720" s="548" t="n"/>
      <c r="P720" s="1634" t="n"/>
      <c r="Q720" s="1634" t="n"/>
      <c r="R720" s="892" t="n"/>
      <c r="S720" s="1635" t="n"/>
      <c r="T720" s="1636" t="n"/>
      <c r="U720" s="1636" t="n"/>
    </row>
    <row r="721" ht="17.25" customHeight="1">
      <c r="A721" s="238" t="n"/>
      <c r="B721" s="238" t="n"/>
      <c r="C721" s="1636" t="n"/>
      <c r="D721" s="1636" t="n"/>
      <c r="E721" s="1638" t="n"/>
      <c r="F721" s="1636" t="n"/>
      <c r="G721" s="1647" t="n"/>
      <c r="H721" s="1647" t="n"/>
      <c r="I721" s="1647" t="n"/>
      <c r="J721" s="1646" t="n"/>
      <c r="K721" s="1647" t="n"/>
      <c r="L721" s="1647" t="n"/>
      <c r="M721" s="234" t="n"/>
      <c r="N721" s="237" t="n"/>
      <c r="O721" s="548" t="n"/>
      <c r="P721" s="1634" t="n"/>
      <c r="Q721" s="1634" t="n"/>
      <c r="R721" s="892" t="n"/>
      <c r="S721" s="1635" t="n"/>
      <c r="T721" s="1636" t="n"/>
      <c r="U721" s="1636" t="n"/>
    </row>
    <row r="722" ht="17.25" customHeight="1">
      <c r="A722" s="238" t="n"/>
      <c r="B722" s="238" t="n"/>
      <c r="C722" s="1636" t="n"/>
      <c r="D722" s="1636" t="n"/>
      <c r="E722" s="1638" t="n"/>
      <c r="F722" s="1636" t="n"/>
      <c r="G722" s="1647" t="n"/>
      <c r="H722" s="1647" t="n"/>
      <c r="I722" s="1647" t="n"/>
      <c r="J722" s="1646" t="n"/>
      <c r="K722" s="1647" t="n"/>
      <c r="L722" s="1647" t="n"/>
      <c r="M722" s="234" t="n"/>
      <c r="N722" s="237" t="n"/>
      <c r="O722" s="548" t="n"/>
      <c r="P722" s="1634" t="n"/>
      <c r="Q722" s="1634" t="n"/>
      <c r="R722" s="892" t="n"/>
      <c r="S722" s="1635" t="n"/>
      <c r="T722" s="1636" t="n"/>
      <c r="U722" s="1636" t="n"/>
    </row>
    <row r="723" ht="17.25" customHeight="1">
      <c r="A723" s="238" t="n"/>
      <c r="B723" s="238" t="n"/>
      <c r="C723" s="1636" t="n"/>
      <c r="D723" s="1636" t="n"/>
      <c r="E723" s="1638" t="n"/>
      <c r="F723" s="1636" t="n"/>
      <c r="G723" s="1647" t="n"/>
      <c r="H723" s="1647" t="n"/>
      <c r="I723" s="1647" t="n"/>
      <c r="J723" s="1646" t="n"/>
      <c r="K723" s="1647" t="n"/>
      <c r="L723" s="1647" t="n"/>
      <c r="M723" s="234" t="n"/>
      <c r="N723" s="237" t="n"/>
      <c r="O723" s="548" t="n"/>
      <c r="P723" s="1634" t="n"/>
      <c r="Q723" s="1634" t="n"/>
      <c r="R723" s="892" t="n"/>
      <c r="S723" s="1635" t="n"/>
      <c r="T723" s="1636" t="n"/>
      <c r="U723" s="1636" t="n"/>
    </row>
    <row r="724" ht="17.25" customHeight="1">
      <c r="A724" s="238" t="n"/>
      <c r="B724" s="238" t="n"/>
      <c r="C724" s="1636" t="n"/>
      <c r="D724" s="1636" t="n"/>
      <c r="E724" s="1638" t="n"/>
      <c r="F724" s="1636" t="n"/>
      <c r="G724" s="1647" t="n"/>
      <c r="H724" s="1647" t="n"/>
      <c r="I724" s="1647" t="n"/>
      <c r="J724" s="1646" t="n"/>
      <c r="K724" s="1647" t="n"/>
      <c r="L724" s="1647" t="n"/>
      <c r="M724" s="234" t="n"/>
      <c r="N724" s="237" t="n"/>
      <c r="O724" s="548" t="n"/>
      <c r="P724" s="1634" t="n"/>
      <c r="Q724" s="1634" t="n"/>
      <c r="R724" s="892" t="n"/>
      <c r="S724" s="1635" t="n"/>
      <c r="T724" s="1636" t="n"/>
      <c r="U724" s="1636" t="n"/>
    </row>
    <row r="725" ht="17.25" customHeight="1">
      <c r="A725" s="238" t="n"/>
      <c r="B725" s="238" t="n"/>
      <c r="C725" s="1636" t="n"/>
      <c r="D725" s="1636" t="n"/>
      <c r="E725" s="1638" t="n"/>
      <c r="F725" s="1636" t="n"/>
      <c r="G725" s="1647" t="n"/>
      <c r="H725" s="1647" t="n"/>
      <c r="I725" s="1647" t="n"/>
      <c r="J725" s="1646" t="n"/>
      <c r="K725" s="1647" t="n"/>
      <c r="L725" s="1647" t="n"/>
      <c r="M725" s="234" t="n"/>
      <c r="N725" s="237" t="n"/>
      <c r="O725" s="548" t="n"/>
      <c r="P725" s="1634" t="n"/>
      <c r="Q725" s="1634" t="n"/>
      <c r="R725" s="892" t="n"/>
      <c r="S725" s="1635" t="n"/>
      <c r="T725" s="1636" t="n"/>
      <c r="U725" s="1636" t="n"/>
    </row>
    <row r="726" ht="17.25" customHeight="1">
      <c r="A726" s="238" t="n"/>
      <c r="B726" s="238" t="n"/>
      <c r="C726" s="1636" t="n"/>
      <c r="D726" s="1636" t="n"/>
      <c r="E726" s="1638" t="n"/>
      <c r="F726" s="1636" t="n"/>
      <c r="G726" s="1647" t="n"/>
      <c r="H726" s="1647" t="n"/>
      <c r="I726" s="1647" t="n"/>
      <c r="J726" s="1646" t="n"/>
      <c r="K726" s="1647" t="n"/>
      <c r="L726" s="1647" t="n"/>
      <c r="M726" s="234" t="n"/>
      <c r="N726" s="237" t="n"/>
      <c r="O726" s="548" t="n"/>
      <c r="P726" s="1634" t="n"/>
      <c r="Q726" s="1634" t="n"/>
      <c r="R726" s="892" t="n"/>
      <c r="S726" s="1635" t="n"/>
      <c r="T726" s="1636" t="n"/>
      <c r="U726" s="1636" t="n"/>
    </row>
    <row r="727" ht="17.25" customHeight="1">
      <c r="A727" s="238" t="n"/>
      <c r="B727" s="238" t="n"/>
      <c r="C727" s="1636" t="n"/>
      <c r="D727" s="1636" t="n"/>
      <c r="E727" s="1638" t="n"/>
      <c r="F727" s="1636" t="n"/>
      <c r="G727" s="1647" t="n"/>
      <c r="H727" s="1647" t="n"/>
      <c r="I727" s="1647" t="n"/>
      <c r="J727" s="1646" t="n"/>
      <c r="K727" s="1647" t="n"/>
      <c r="L727" s="1647" t="n"/>
      <c r="M727" s="234" t="n"/>
      <c r="N727" s="237" t="n"/>
      <c r="O727" s="548" t="n"/>
      <c r="P727" s="1634" t="n"/>
      <c r="Q727" s="1634" t="n"/>
      <c r="R727" s="892" t="n"/>
      <c r="S727" s="1635" t="n"/>
      <c r="T727" s="1636" t="n"/>
      <c r="U727" s="1636" t="n"/>
    </row>
    <row r="728" ht="17.25" customHeight="1">
      <c r="A728" s="238" t="n"/>
      <c r="B728" s="238" t="n"/>
      <c r="C728" s="1636" t="n"/>
      <c r="D728" s="1636" t="n"/>
      <c r="E728" s="1638" t="n"/>
      <c r="F728" s="1636" t="n"/>
      <c r="G728" s="1647" t="n"/>
      <c r="H728" s="1647" t="n"/>
      <c r="I728" s="1647" t="n"/>
      <c r="J728" s="1646" t="n"/>
      <c r="K728" s="1647" t="n"/>
      <c r="L728" s="1647" t="n"/>
      <c r="M728" s="234" t="n"/>
      <c r="N728" s="237" t="n"/>
      <c r="O728" s="548" t="n"/>
      <c r="P728" s="1634" t="n"/>
      <c r="Q728" s="1634" t="n"/>
      <c r="R728" s="892" t="n"/>
      <c r="S728" s="1635" t="n"/>
      <c r="T728" s="1636" t="n"/>
      <c r="U728" s="1636" t="n"/>
    </row>
    <row r="729" ht="17.25" customHeight="1">
      <c r="A729" s="238" t="n"/>
      <c r="B729" s="238" t="n"/>
      <c r="C729" s="1636" t="n"/>
      <c r="D729" s="1636" t="n"/>
      <c r="E729" s="1638" t="n"/>
      <c r="F729" s="1636" t="n"/>
      <c r="G729" s="1647" t="n"/>
      <c r="H729" s="1647" t="n"/>
      <c r="I729" s="1647" t="n"/>
      <c r="J729" s="1646" t="n"/>
      <c r="K729" s="1647" t="n"/>
      <c r="L729" s="1647" t="n"/>
      <c r="M729" s="234" t="n"/>
      <c r="N729" s="237" t="n"/>
      <c r="O729" s="548" t="n"/>
      <c r="P729" s="1634" t="n"/>
      <c r="Q729" s="1634" t="n"/>
      <c r="R729" s="892" t="n"/>
      <c r="S729" s="1635" t="n"/>
      <c r="T729" s="1636" t="n"/>
      <c r="U729" s="1636" t="n"/>
    </row>
    <row r="730" ht="17.25" customHeight="1">
      <c r="A730" s="238" t="n"/>
      <c r="B730" s="238" t="n"/>
      <c r="C730" s="1636" t="n"/>
      <c r="D730" s="1636" t="n"/>
      <c r="E730" s="1638" t="n"/>
      <c r="F730" s="1636" t="n"/>
      <c r="G730" s="1647" t="n"/>
      <c r="H730" s="1647" t="n"/>
      <c r="I730" s="1647" t="n"/>
      <c r="J730" s="1646" t="n"/>
      <c r="K730" s="1647" t="n"/>
      <c r="L730" s="1647" t="n"/>
      <c r="M730" s="234" t="n"/>
      <c r="N730" s="237" t="n"/>
      <c r="O730" s="548" t="n"/>
      <c r="P730" s="1634" t="n"/>
      <c r="Q730" s="1634" t="n"/>
      <c r="R730" s="892" t="n"/>
      <c r="S730" s="1635" t="n"/>
      <c r="T730" s="1636" t="n"/>
      <c r="U730" s="1636" t="n"/>
    </row>
    <row r="731" ht="17.25" customHeight="1">
      <c r="A731" s="238" t="n"/>
      <c r="B731" s="238" t="n"/>
      <c r="C731" s="1636" t="n"/>
      <c r="D731" s="1636" t="n"/>
      <c r="E731" s="1638" t="n"/>
      <c r="F731" s="1636" t="n"/>
      <c r="G731" s="1647" t="n"/>
      <c r="H731" s="1647" t="n"/>
      <c r="I731" s="1647" t="n"/>
      <c r="J731" s="1646" t="n"/>
      <c r="K731" s="1647" t="n"/>
      <c r="L731" s="1647" t="n"/>
      <c r="M731" s="234" t="n"/>
      <c r="N731" s="237" t="n"/>
      <c r="O731" s="548" t="n"/>
      <c r="P731" s="1634" t="n"/>
      <c r="Q731" s="1634" t="n"/>
      <c r="R731" s="892" t="n"/>
      <c r="S731" s="1635" t="n"/>
      <c r="T731" s="1636" t="n"/>
      <c r="U731" s="1636" t="n"/>
    </row>
    <row r="732" ht="17.25" customHeight="1">
      <c r="A732" s="238" t="n"/>
      <c r="B732" s="238" t="n"/>
      <c r="C732" s="1636" t="n"/>
      <c r="D732" s="1636" t="n"/>
      <c r="E732" s="1638" t="n"/>
      <c r="F732" s="1636" t="n"/>
      <c r="G732" s="1647" t="n"/>
      <c r="H732" s="1647" t="n"/>
      <c r="I732" s="1647" t="n"/>
      <c r="J732" s="1646" t="n"/>
      <c r="K732" s="1647" t="n"/>
      <c r="L732" s="1647" t="n"/>
      <c r="M732" s="234" t="n"/>
      <c r="N732" s="237" t="n"/>
      <c r="O732" s="548" t="n"/>
      <c r="P732" s="1634" t="n"/>
      <c r="Q732" s="1634" t="n"/>
      <c r="R732" s="892" t="n"/>
      <c r="S732" s="1635" t="n"/>
      <c r="T732" s="1636" t="n"/>
      <c r="U732" s="1636" t="n"/>
    </row>
    <row r="733" ht="17.25" customHeight="1">
      <c r="A733" s="238" t="n"/>
      <c r="B733" s="238" t="n"/>
      <c r="C733" s="1636" t="n"/>
      <c r="D733" s="1636" t="n"/>
      <c r="E733" s="1638" t="n"/>
      <c r="F733" s="1636" t="n"/>
      <c r="G733" s="1647" t="n"/>
      <c r="H733" s="1647" t="n"/>
      <c r="I733" s="1647" t="n"/>
      <c r="J733" s="1646" t="n"/>
      <c r="K733" s="1647" t="n"/>
      <c r="L733" s="1647" t="n"/>
      <c r="M733" s="234" t="n"/>
      <c r="N733" s="237" t="n"/>
      <c r="O733" s="548" t="n"/>
      <c r="P733" s="1634" t="n"/>
      <c r="Q733" s="1634" t="n"/>
      <c r="R733" s="892" t="n"/>
      <c r="S733" s="1635" t="n"/>
      <c r="T733" s="1636" t="n"/>
      <c r="U733" s="1636" t="n"/>
    </row>
    <row r="734" ht="17.25" customHeight="1">
      <c r="A734" s="238" t="n"/>
      <c r="B734" s="238" t="n"/>
      <c r="C734" s="1636" t="n"/>
      <c r="D734" s="1636" t="n"/>
      <c r="E734" s="1638" t="n"/>
      <c r="F734" s="1636" t="n"/>
      <c r="G734" s="1647" t="n"/>
      <c r="H734" s="1647" t="n"/>
      <c r="I734" s="1647" t="n"/>
      <c r="J734" s="1646" t="n"/>
      <c r="K734" s="1647" t="n"/>
      <c r="L734" s="1647" t="n"/>
      <c r="M734" s="234" t="n"/>
      <c r="N734" s="237" t="n"/>
      <c r="O734" s="548" t="n"/>
      <c r="P734" s="1634" t="n"/>
      <c r="Q734" s="1634" t="n"/>
      <c r="R734" s="892" t="n"/>
      <c r="S734" s="1635" t="n"/>
      <c r="T734" s="1636" t="n"/>
      <c r="U734" s="1636" t="n"/>
    </row>
    <row r="735" ht="17.25" customHeight="1">
      <c r="A735" s="238" t="n"/>
      <c r="B735" s="238" t="n"/>
      <c r="C735" s="1636" t="n"/>
      <c r="D735" s="1636" t="n"/>
      <c r="E735" s="1638" t="n"/>
      <c r="F735" s="1636" t="n"/>
      <c r="G735" s="1647" t="n"/>
      <c r="H735" s="1647" t="n"/>
      <c r="I735" s="1647" t="n"/>
      <c r="J735" s="1646" t="n"/>
      <c r="K735" s="1647" t="n"/>
      <c r="L735" s="1647" t="n"/>
      <c r="M735" s="234" t="n"/>
      <c r="N735" s="237" t="n"/>
      <c r="O735" s="548" t="n"/>
      <c r="P735" s="1634" t="n"/>
      <c r="Q735" s="1634" t="n"/>
      <c r="R735" s="892" t="n"/>
      <c r="S735" s="1635" t="n"/>
      <c r="T735" s="1636" t="n"/>
      <c r="U735" s="1636" t="n"/>
    </row>
    <row r="736" ht="17.25" customHeight="1">
      <c r="A736" s="238" t="n"/>
      <c r="B736" s="238" t="n"/>
      <c r="C736" s="1636" t="n"/>
      <c r="D736" s="1636" t="n"/>
      <c r="E736" s="1638" t="n"/>
      <c r="F736" s="1636" t="n"/>
      <c r="G736" s="1647" t="n"/>
      <c r="H736" s="1647" t="n"/>
      <c r="I736" s="1647" t="n"/>
      <c r="J736" s="1646" t="n"/>
      <c r="K736" s="1647" t="n"/>
      <c r="L736" s="1647" t="n"/>
      <c r="M736" s="234" t="n"/>
      <c r="N736" s="237" t="n"/>
      <c r="O736" s="548" t="n"/>
      <c r="P736" s="1634" t="n"/>
      <c r="Q736" s="1634" t="n"/>
      <c r="R736" s="892" t="n"/>
      <c r="S736" s="1635" t="n"/>
      <c r="T736" s="1636" t="n"/>
      <c r="U736" s="1636" t="n"/>
    </row>
    <row r="737" ht="17.25" customHeight="1">
      <c r="A737" s="238" t="n"/>
      <c r="B737" s="238" t="n"/>
      <c r="C737" s="1636" t="n"/>
      <c r="D737" s="1636" t="n"/>
      <c r="E737" s="1638" t="n"/>
      <c r="F737" s="1636" t="n"/>
      <c r="G737" s="1647" t="n"/>
      <c r="H737" s="1647" t="n"/>
      <c r="I737" s="1647" t="n"/>
      <c r="J737" s="1646" t="n"/>
      <c r="K737" s="1647" t="n"/>
      <c r="L737" s="1647" t="n"/>
      <c r="M737" s="234" t="n"/>
      <c r="N737" s="237" t="n"/>
      <c r="O737" s="548" t="n"/>
      <c r="P737" s="1634" t="n"/>
      <c r="Q737" s="1634" t="n"/>
      <c r="R737" s="892" t="n"/>
      <c r="S737" s="1635" t="n"/>
      <c r="T737" s="1636" t="n"/>
      <c r="U737" s="1636" t="n"/>
    </row>
    <row r="738" ht="17.25" customHeight="1">
      <c r="A738" s="238" t="n"/>
      <c r="B738" s="238" t="n"/>
      <c r="C738" s="1636" t="n"/>
      <c r="D738" s="1636" t="n"/>
      <c r="E738" s="1638" t="n"/>
      <c r="F738" s="1636" t="n"/>
      <c r="G738" s="1647" t="n"/>
      <c r="H738" s="1647" t="n"/>
      <c r="I738" s="1647" t="n"/>
      <c r="J738" s="1646" t="n"/>
      <c r="K738" s="1647" t="n"/>
      <c r="L738" s="1647" t="n"/>
      <c r="M738" s="234" t="n"/>
      <c r="N738" s="237" t="n"/>
      <c r="O738" s="548" t="n"/>
      <c r="P738" s="1634" t="n"/>
      <c r="Q738" s="1634" t="n"/>
      <c r="R738" s="892" t="n"/>
      <c r="S738" s="1635" t="n"/>
      <c r="T738" s="1636" t="n"/>
      <c r="U738" s="1636" t="n"/>
    </row>
    <row r="739" ht="17.25" customHeight="1">
      <c r="A739" s="238" t="n"/>
      <c r="B739" s="238" t="n"/>
      <c r="C739" s="1636" t="n"/>
      <c r="D739" s="1636" t="n"/>
      <c r="E739" s="1638" t="n"/>
      <c r="F739" s="1636" t="n"/>
      <c r="G739" s="1647" t="n"/>
      <c r="H739" s="1647" t="n"/>
      <c r="I739" s="1647" t="n"/>
      <c r="J739" s="1646" t="n"/>
      <c r="K739" s="1647" t="n"/>
      <c r="L739" s="1647" t="n"/>
      <c r="M739" s="234" t="n"/>
      <c r="N739" s="237" t="n"/>
      <c r="O739" s="548" t="n"/>
      <c r="P739" s="1634" t="n"/>
      <c r="Q739" s="1634" t="n"/>
      <c r="R739" s="892" t="n"/>
      <c r="S739" s="1635" t="n"/>
      <c r="T739" s="1636" t="n"/>
      <c r="U739" s="1636" t="n"/>
    </row>
    <row r="740" ht="17.25" customHeight="1">
      <c r="A740" s="238" t="n"/>
      <c r="B740" s="238" t="n"/>
      <c r="C740" s="1636" t="n"/>
      <c r="D740" s="1636" t="n"/>
      <c r="E740" s="1638" t="n"/>
      <c r="F740" s="1636" t="n"/>
      <c r="G740" s="1647" t="n"/>
      <c r="H740" s="1647" t="n"/>
      <c r="I740" s="1647" t="n"/>
      <c r="J740" s="1646" t="n"/>
      <c r="K740" s="1647" t="n"/>
      <c r="L740" s="1647" t="n"/>
      <c r="M740" s="234" t="n"/>
      <c r="N740" s="237" t="n"/>
      <c r="O740" s="548" t="n"/>
      <c r="P740" s="1634" t="n"/>
      <c r="Q740" s="1634" t="n"/>
      <c r="R740" s="892" t="n"/>
      <c r="S740" s="1635" t="n"/>
      <c r="T740" s="1636" t="n"/>
      <c r="U740" s="1636" t="n"/>
    </row>
    <row r="741" ht="17.25" customHeight="1">
      <c r="A741" s="238" t="n"/>
      <c r="B741" s="238" t="n"/>
      <c r="C741" s="1636" t="n"/>
      <c r="D741" s="1636" t="n"/>
      <c r="E741" s="1638" t="n"/>
      <c r="F741" s="1636" t="n"/>
      <c r="G741" s="1647" t="n"/>
      <c r="H741" s="1647" t="n"/>
      <c r="I741" s="1647" t="n"/>
      <c r="J741" s="1646" t="n"/>
      <c r="K741" s="1647" t="n"/>
      <c r="L741" s="1647" t="n"/>
      <c r="M741" s="234" t="n"/>
      <c r="N741" s="237" t="n"/>
      <c r="O741" s="548" t="n"/>
      <c r="P741" s="1634" t="n"/>
      <c r="Q741" s="1634" t="n"/>
      <c r="R741" s="892" t="n"/>
      <c r="S741" s="1635" t="n"/>
      <c r="T741" s="1636" t="n"/>
      <c r="U741" s="1636" t="n"/>
    </row>
    <row r="742" ht="17.25" customHeight="1">
      <c r="A742" s="238" t="n"/>
      <c r="B742" s="238" t="n"/>
      <c r="C742" s="1636" t="n"/>
      <c r="D742" s="1636" t="n"/>
      <c r="E742" s="1638" t="n"/>
      <c r="F742" s="1636" t="n"/>
      <c r="G742" s="1647" t="n"/>
      <c r="H742" s="1647" t="n"/>
      <c r="I742" s="1647" t="n"/>
      <c r="J742" s="1646" t="n"/>
      <c r="K742" s="1647" t="n"/>
      <c r="L742" s="1647" t="n"/>
      <c r="M742" s="234" t="n"/>
      <c r="N742" s="237" t="n"/>
      <c r="O742" s="548" t="n"/>
      <c r="P742" s="1634" t="n"/>
      <c r="Q742" s="1634" t="n"/>
      <c r="R742" s="892" t="n"/>
      <c r="S742" s="1635" t="n"/>
      <c r="T742" s="1636" t="n"/>
      <c r="U742" s="1636" t="n"/>
    </row>
    <row r="743" ht="17.25" customHeight="1">
      <c r="A743" s="238" t="n"/>
      <c r="B743" s="238" t="n"/>
      <c r="C743" s="1636" t="n"/>
      <c r="D743" s="1636" t="n"/>
      <c r="E743" s="1638" t="n"/>
      <c r="F743" s="1636" t="n"/>
      <c r="G743" s="1647" t="n"/>
      <c r="H743" s="1647" t="n"/>
      <c r="I743" s="1647" t="n"/>
      <c r="J743" s="1646" t="n"/>
      <c r="K743" s="1647" t="n"/>
      <c r="L743" s="1647" t="n"/>
      <c r="M743" s="234" t="n"/>
      <c r="N743" s="237" t="n"/>
      <c r="O743" s="548" t="n"/>
      <c r="P743" s="1634" t="n"/>
      <c r="Q743" s="1634" t="n"/>
      <c r="R743" s="892" t="n"/>
      <c r="S743" s="1635" t="n"/>
      <c r="T743" s="1636" t="n"/>
      <c r="U743" s="1636" t="n"/>
    </row>
    <row r="744" ht="17.25" customHeight="1">
      <c r="A744" s="238" t="n"/>
      <c r="B744" s="238" t="n"/>
      <c r="C744" s="1636" t="n"/>
      <c r="D744" s="1636" t="n"/>
      <c r="E744" s="1638" t="n"/>
      <c r="F744" s="1636" t="n"/>
      <c r="G744" s="1647" t="n"/>
      <c r="H744" s="1647" t="n"/>
      <c r="I744" s="1647" t="n"/>
      <c r="J744" s="1646" t="n"/>
      <c r="K744" s="1647" t="n"/>
      <c r="L744" s="1647" t="n"/>
      <c r="M744" s="234" t="n"/>
      <c r="N744" s="237" t="n"/>
      <c r="O744" s="548" t="n"/>
      <c r="P744" s="1634" t="n"/>
      <c r="Q744" s="1634" t="n"/>
      <c r="R744" s="892" t="n"/>
      <c r="S744" s="1635" t="n"/>
      <c r="T744" s="1636" t="n"/>
      <c r="U744" s="1636" t="n"/>
    </row>
    <row r="745" ht="17.25" customHeight="1">
      <c r="A745" s="238" t="n"/>
      <c r="B745" s="238" t="n"/>
      <c r="C745" s="1636" t="n"/>
      <c r="D745" s="1636" t="n"/>
      <c r="E745" s="1638" t="n"/>
      <c r="F745" s="1636" t="n"/>
      <c r="G745" s="1647" t="n"/>
      <c r="H745" s="1647" t="n"/>
      <c r="I745" s="1647" t="n"/>
      <c r="J745" s="1646" t="n"/>
      <c r="K745" s="1647" t="n"/>
      <c r="L745" s="1647" t="n"/>
      <c r="M745" s="234" t="n"/>
      <c r="N745" s="237" t="n"/>
      <c r="O745" s="548" t="n"/>
      <c r="P745" s="1634" t="n"/>
      <c r="Q745" s="1634" t="n"/>
      <c r="R745" s="892" t="n"/>
      <c r="S745" s="1635" t="n"/>
      <c r="T745" s="1636" t="n"/>
      <c r="U745" s="1636" t="n"/>
    </row>
    <row r="746" ht="17.25" customHeight="1">
      <c r="A746" s="238" t="n"/>
      <c r="B746" s="238" t="n"/>
      <c r="C746" s="1636" t="n"/>
      <c r="D746" s="1636" t="n"/>
      <c r="E746" s="1638" t="n"/>
      <c r="F746" s="1636" t="n"/>
      <c r="G746" s="1647" t="n"/>
      <c r="H746" s="1647" t="n"/>
      <c r="I746" s="1647" t="n"/>
      <c r="J746" s="1646" t="n"/>
      <c r="K746" s="1647" t="n"/>
      <c r="L746" s="1647" t="n"/>
      <c r="M746" s="234" t="n"/>
      <c r="N746" s="237" t="n"/>
      <c r="O746" s="548" t="n"/>
      <c r="P746" s="1634" t="n"/>
      <c r="Q746" s="1634" t="n"/>
      <c r="R746" s="892" t="n"/>
      <c r="S746" s="1635" t="n"/>
      <c r="T746" s="1636" t="n"/>
      <c r="U746" s="1636" t="n"/>
    </row>
    <row r="747" ht="17.25" customHeight="1">
      <c r="A747" s="238" t="n"/>
      <c r="B747" s="238" t="n"/>
      <c r="C747" s="1636" t="n"/>
      <c r="D747" s="1636" t="n"/>
      <c r="E747" s="1638" t="n"/>
      <c r="F747" s="1636" t="n"/>
      <c r="G747" s="1647" t="n"/>
      <c r="H747" s="1647" t="n"/>
      <c r="I747" s="1647" t="n"/>
      <c r="J747" s="1646" t="n"/>
      <c r="K747" s="1647" t="n"/>
      <c r="L747" s="1647" t="n"/>
      <c r="M747" s="234" t="n"/>
      <c r="N747" s="237" t="n"/>
      <c r="O747" s="548" t="n"/>
      <c r="P747" s="1634" t="n"/>
      <c r="Q747" s="1634" t="n"/>
      <c r="R747" s="892" t="n"/>
      <c r="S747" s="1635" t="n"/>
      <c r="T747" s="1636" t="n"/>
      <c r="U747" s="1636" t="n"/>
    </row>
    <row r="748" ht="17.25" customHeight="1">
      <c r="A748" s="238" t="n"/>
      <c r="B748" s="238" t="n"/>
      <c r="C748" s="1636" t="n"/>
      <c r="D748" s="1636" t="n"/>
      <c r="E748" s="1638" t="n"/>
      <c r="F748" s="1636" t="n"/>
      <c r="G748" s="1647" t="n"/>
      <c r="H748" s="1647" t="n"/>
      <c r="I748" s="1647" t="n"/>
      <c r="J748" s="1646" t="n"/>
      <c r="K748" s="1647" t="n"/>
      <c r="L748" s="1647" t="n"/>
      <c r="M748" s="234" t="n"/>
      <c r="N748" s="237" t="n"/>
      <c r="O748" s="548" t="n"/>
      <c r="P748" s="1634" t="n"/>
      <c r="Q748" s="1634" t="n"/>
      <c r="R748" s="892" t="n"/>
      <c r="S748" s="1635" t="n"/>
      <c r="T748" s="1636" t="n"/>
      <c r="U748" s="1636" t="n"/>
    </row>
    <row r="749" ht="17.25" customHeight="1">
      <c r="A749" s="238" t="n"/>
      <c r="B749" s="238" t="n"/>
      <c r="C749" s="1636" t="n"/>
      <c r="D749" s="1636" t="n"/>
      <c r="E749" s="1638" t="n"/>
      <c r="F749" s="1636" t="n"/>
      <c r="G749" s="1647" t="n"/>
      <c r="H749" s="1647" t="n"/>
      <c r="I749" s="1647" t="n"/>
      <c r="J749" s="1646" t="n"/>
      <c r="K749" s="1647" t="n"/>
      <c r="L749" s="1647" t="n"/>
      <c r="M749" s="234" t="n"/>
      <c r="N749" s="237" t="n"/>
      <c r="O749" s="548" t="n"/>
      <c r="P749" s="1634" t="n"/>
      <c r="Q749" s="1634" t="n"/>
      <c r="R749" s="892" t="n"/>
      <c r="S749" s="1635" t="n"/>
      <c r="T749" s="1636" t="n"/>
      <c r="U749" s="1636" t="n"/>
    </row>
    <row r="750" ht="17.25" customHeight="1">
      <c r="A750" s="238" t="n"/>
      <c r="B750" s="238" t="n"/>
      <c r="C750" s="1636" t="n"/>
      <c r="D750" s="1636" t="n"/>
      <c r="E750" s="1638" t="n"/>
      <c r="F750" s="1636" t="n"/>
      <c r="G750" s="1647" t="n"/>
      <c r="H750" s="1647" t="n"/>
      <c r="I750" s="1647" t="n"/>
      <c r="J750" s="1646" t="n"/>
      <c r="K750" s="1647" t="n"/>
      <c r="L750" s="1647" t="n"/>
      <c r="M750" s="234" t="n"/>
      <c r="N750" s="237" t="n"/>
      <c r="O750" s="548" t="n"/>
      <c r="P750" s="1634" t="n"/>
      <c r="Q750" s="1634" t="n"/>
      <c r="R750" s="892" t="n"/>
      <c r="S750" s="1635" t="n"/>
      <c r="T750" s="1636" t="n"/>
      <c r="U750" s="1636" t="n"/>
    </row>
    <row r="751" ht="17.25" customHeight="1">
      <c r="A751" s="238" t="n"/>
      <c r="B751" s="238" t="n"/>
      <c r="C751" s="1636" t="n"/>
      <c r="D751" s="1636" t="n"/>
      <c r="E751" s="1638" t="n"/>
      <c r="F751" s="1636" t="n"/>
      <c r="G751" s="1647" t="n"/>
      <c r="H751" s="1647" t="n"/>
      <c r="I751" s="1647" t="n"/>
      <c r="J751" s="1646" t="n"/>
      <c r="K751" s="1647" t="n"/>
      <c r="L751" s="1647" t="n"/>
      <c r="M751" s="234" t="n"/>
      <c r="N751" s="237" t="n"/>
      <c r="O751" s="548" t="n"/>
      <c r="P751" s="1634" t="n"/>
      <c r="Q751" s="1634" t="n"/>
      <c r="R751" s="892" t="n"/>
      <c r="S751" s="1635" t="n"/>
      <c r="T751" s="1636" t="n"/>
      <c r="U751" s="1636" t="n"/>
    </row>
    <row r="752" ht="17.25" customHeight="1">
      <c r="A752" s="238" t="n"/>
      <c r="B752" s="238" t="n"/>
      <c r="C752" s="1636" t="n"/>
      <c r="D752" s="1636" t="n"/>
      <c r="E752" s="1638" t="n"/>
      <c r="F752" s="1636" t="n"/>
      <c r="G752" s="1647" t="n"/>
      <c r="H752" s="1647" t="n"/>
      <c r="I752" s="1647" t="n"/>
      <c r="J752" s="1646" t="n"/>
      <c r="K752" s="1647" t="n"/>
      <c r="L752" s="1647" t="n"/>
      <c r="M752" s="234" t="n"/>
      <c r="N752" s="237" t="n"/>
      <c r="O752" s="548" t="n"/>
      <c r="P752" s="1634" t="n"/>
      <c r="Q752" s="1634" t="n"/>
      <c r="R752" s="892" t="n"/>
      <c r="S752" s="1635" t="n"/>
      <c r="T752" s="1636" t="n"/>
      <c r="U752" s="1636" t="n"/>
    </row>
    <row r="753" ht="17.25" customHeight="1">
      <c r="A753" s="238" t="n"/>
      <c r="B753" s="238" t="n"/>
      <c r="C753" s="1636" t="n"/>
      <c r="D753" s="1636" t="n"/>
      <c r="E753" s="1638" t="n"/>
      <c r="F753" s="1636" t="n"/>
      <c r="G753" s="1647" t="n"/>
      <c r="H753" s="1647" t="n"/>
      <c r="I753" s="1647" t="n"/>
      <c r="J753" s="1646" t="n"/>
      <c r="K753" s="1647" t="n"/>
      <c r="L753" s="1647" t="n"/>
      <c r="M753" s="234" t="n"/>
      <c r="N753" s="237" t="n"/>
      <c r="O753" s="548" t="n"/>
      <c r="P753" s="1634" t="n"/>
      <c r="Q753" s="1634" t="n"/>
      <c r="R753" s="892" t="n"/>
      <c r="S753" s="1635" t="n"/>
      <c r="T753" s="1636" t="n"/>
      <c r="U753" s="1636" t="n"/>
    </row>
    <row r="754" ht="17.25" customHeight="1">
      <c r="A754" s="238" t="n"/>
      <c r="B754" s="238" t="n"/>
      <c r="C754" s="1636" t="n"/>
      <c r="D754" s="1636" t="n"/>
      <c r="E754" s="1638" t="n"/>
      <c r="F754" s="1636" t="n"/>
      <c r="G754" s="1647" t="n"/>
      <c r="H754" s="1647" t="n"/>
      <c r="I754" s="1647" t="n"/>
      <c r="J754" s="1646" t="n"/>
      <c r="K754" s="1647" t="n"/>
      <c r="L754" s="1647" t="n"/>
      <c r="M754" s="234" t="n"/>
      <c r="N754" s="237" t="n"/>
      <c r="O754" s="548" t="n"/>
      <c r="P754" s="1634" t="n"/>
      <c r="Q754" s="1634" t="n"/>
      <c r="R754" s="892" t="n"/>
      <c r="S754" s="1635" t="n"/>
      <c r="T754" s="1636" t="n"/>
      <c r="U754" s="1636" t="n"/>
    </row>
    <row r="755" ht="17.25" customHeight="1">
      <c r="A755" s="238" t="n"/>
      <c r="B755" s="238" t="n"/>
      <c r="C755" s="1636" t="n"/>
      <c r="D755" s="1636" t="n"/>
      <c r="E755" s="1638" t="n"/>
      <c r="F755" s="1636" t="n"/>
      <c r="G755" s="1647" t="n"/>
      <c r="H755" s="1647" t="n"/>
      <c r="I755" s="1647" t="n"/>
      <c r="J755" s="1646" t="n"/>
      <c r="K755" s="1647" t="n"/>
      <c r="L755" s="1647" t="n"/>
      <c r="M755" s="234" t="n"/>
      <c r="N755" s="237" t="n"/>
      <c r="O755" s="548" t="n"/>
      <c r="P755" s="1634" t="n"/>
      <c r="Q755" s="1634" t="n"/>
      <c r="R755" s="892" t="n"/>
      <c r="S755" s="1635" t="n"/>
      <c r="T755" s="1636" t="n"/>
      <c r="U755" s="1636" t="n"/>
    </row>
    <row r="756" ht="17.25" customHeight="1">
      <c r="A756" s="238" t="n"/>
      <c r="B756" s="238" t="n"/>
      <c r="C756" s="1636" t="n"/>
      <c r="D756" s="1636" t="n"/>
      <c r="E756" s="1638" t="n"/>
      <c r="F756" s="1636" t="n"/>
      <c r="G756" s="1647" t="n"/>
      <c r="H756" s="1647" t="n"/>
      <c r="I756" s="1647" t="n"/>
      <c r="J756" s="1646" t="n"/>
      <c r="K756" s="1647" t="n"/>
      <c r="L756" s="1647" t="n"/>
      <c r="M756" s="234" t="n"/>
      <c r="N756" s="237" t="n"/>
      <c r="O756" s="548" t="n"/>
      <c r="P756" s="1634" t="n"/>
      <c r="Q756" s="1634" t="n"/>
      <c r="R756" s="892" t="n"/>
      <c r="S756" s="1635" t="n"/>
      <c r="T756" s="1636" t="n"/>
      <c r="U756" s="1636" t="n"/>
    </row>
    <row r="757" ht="17.25" customHeight="1">
      <c r="A757" s="238" t="n"/>
      <c r="B757" s="238" t="n"/>
      <c r="C757" s="1636" t="n"/>
      <c r="D757" s="1636" t="n"/>
      <c r="E757" s="1638" t="n"/>
      <c r="F757" s="1636" t="n"/>
      <c r="G757" s="1647" t="n"/>
      <c r="H757" s="1647" t="n"/>
      <c r="I757" s="1647" t="n"/>
      <c r="J757" s="1646" t="n"/>
      <c r="K757" s="1647" t="n"/>
      <c r="L757" s="1647" t="n"/>
      <c r="M757" s="234" t="n"/>
      <c r="N757" s="237" t="n"/>
      <c r="O757" s="548" t="n"/>
      <c r="P757" s="1634" t="n"/>
      <c r="Q757" s="1634" t="n"/>
      <c r="R757" s="892" t="n"/>
      <c r="S757" s="1635" t="n"/>
      <c r="T757" s="1636" t="n"/>
      <c r="U757" s="1636" t="n"/>
    </row>
    <row r="758" ht="17.25" customHeight="1">
      <c r="A758" s="238" t="n"/>
      <c r="B758" s="238" t="n"/>
      <c r="C758" s="1636" t="n"/>
      <c r="D758" s="1636" t="n"/>
      <c r="E758" s="1638" t="n"/>
      <c r="F758" s="1636" t="n"/>
      <c r="G758" s="1647" t="n"/>
      <c r="H758" s="1647" t="n"/>
      <c r="I758" s="1647" t="n"/>
      <c r="J758" s="1646" t="n"/>
      <c r="K758" s="1647" t="n"/>
      <c r="L758" s="1647" t="n"/>
      <c r="M758" s="234" t="n"/>
      <c r="N758" s="237" t="n"/>
      <c r="O758" s="548" t="n"/>
      <c r="P758" s="1634" t="n"/>
      <c r="Q758" s="1634" t="n"/>
      <c r="R758" s="892" t="n"/>
      <c r="S758" s="1635" t="n"/>
      <c r="T758" s="1636" t="n"/>
      <c r="U758" s="1636" t="n"/>
    </row>
    <row r="759" ht="17.25" customHeight="1">
      <c r="A759" s="238" t="n"/>
      <c r="B759" s="238" t="n"/>
      <c r="C759" s="1636" t="n"/>
      <c r="D759" s="1636" t="n"/>
      <c r="E759" s="1638" t="n"/>
      <c r="F759" s="1636" t="n"/>
      <c r="G759" s="1647" t="n"/>
      <c r="H759" s="1647" t="n"/>
      <c r="I759" s="1647" t="n"/>
      <c r="J759" s="1646" t="n"/>
      <c r="K759" s="1647" t="n"/>
      <c r="L759" s="1647" t="n"/>
      <c r="M759" s="234" t="n"/>
      <c r="N759" s="237" t="n"/>
      <c r="O759" s="548" t="n"/>
      <c r="P759" s="1634" t="n"/>
      <c r="Q759" s="1634" t="n"/>
      <c r="R759" s="892" t="n"/>
      <c r="S759" s="1635" t="n"/>
      <c r="T759" s="1636" t="n"/>
      <c r="U759" s="1636" t="n"/>
    </row>
    <row r="760" ht="17.25" customHeight="1">
      <c r="A760" s="238" t="n"/>
      <c r="B760" s="238" t="n"/>
      <c r="C760" s="1636" t="n"/>
      <c r="D760" s="1636" t="n"/>
      <c r="E760" s="1638" t="n"/>
      <c r="F760" s="1636" t="n"/>
      <c r="G760" s="1647" t="n"/>
      <c r="H760" s="1647" t="n"/>
      <c r="I760" s="1647" t="n"/>
      <c r="J760" s="1646" t="n"/>
      <c r="K760" s="1647" t="n"/>
      <c r="L760" s="1647" t="n"/>
      <c r="M760" s="234" t="n"/>
      <c r="N760" s="237" t="n"/>
      <c r="O760" s="548" t="n"/>
      <c r="P760" s="1634" t="n"/>
      <c r="Q760" s="1634" t="n"/>
      <c r="R760" s="892" t="n"/>
      <c r="S760" s="1635" t="n"/>
      <c r="T760" s="1636" t="n"/>
      <c r="U760" s="1636" t="n"/>
    </row>
    <row r="761" ht="17.25" customHeight="1">
      <c r="A761" s="238" t="n"/>
      <c r="B761" s="238" t="n"/>
      <c r="C761" s="1636" t="n"/>
      <c r="D761" s="1636" t="n"/>
      <c r="E761" s="1638" t="n"/>
      <c r="F761" s="1636" t="n"/>
      <c r="G761" s="1647" t="n"/>
      <c r="H761" s="1647" t="n"/>
      <c r="I761" s="1647" t="n"/>
      <c r="J761" s="1646" t="n"/>
      <c r="K761" s="1647" t="n"/>
      <c r="L761" s="1647" t="n"/>
      <c r="M761" s="234" t="n"/>
      <c r="N761" s="237" t="n"/>
      <c r="O761" s="548" t="n"/>
      <c r="P761" s="1634" t="n"/>
      <c r="Q761" s="1634" t="n"/>
      <c r="R761" s="892" t="n"/>
      <c r="S761" s="1635" t="n"/>
      <c r="T761" s="1636" t="n"/>
      <c r="U761" s="1636" t="n"/>
    </row>
    <row r="762" ht="17.25" customHeight="1">
      <c r="A762" s="238" t="n"/>
      <c r="B762" s="238" t="n"/>
      <c r="C762" s="1636" t="n"/>
      <c r="D762" s="1636" t="n"/>
      <c r="E762" s="1638" t="n"/>
      <c r="F762" s="1636" t="n"/>
      <c r="G762" s="1647" t="n"/>
      <c r="H762" s="1647" t="n"/>
      <c r="I762" s="1647" t="n"/>
      <c r="J762" s="1646" t="n"/>
      <c r="K762" s="1647" t="n"/>
      <c r="L762" s="1647" t="n"/>
      <c r="M762" s="234" t="n"/>
      <c r="N762" s="237" t="n"/>
      <c r="O762" s="548" t="n"/>
      <c r="P762" s="1634" t="n"/>
      <c r="Q762" s="1634" t="n"/>
      <c r="R762" s="892" t="n"/>
      <c r="S762" s="1635" t="n"/>
      <c r="T762" s="1636" t="n"/>
      <c r="U762" s="1636" t="n"/>
    </row>
    <row r="763" ht="17.25" customHeight="1">
      <c r="A763" s="238" t="n"/>
      <c r="B763" s="238" t="n"/>
      <c r="C763" s="1636" t="n"/>
      <c r="D763" s="1636" t="n"/>
      <c r="E763" s="1638" t="n"/>
      <c r="F763" s="1636" t="n"/>
      <c r="G763" s="1647" t="n"/>
      <c r="H763" s="1647" t="n"/>
      <c r="I763" s="1647" t="n"/>
      <c r="J763" s="1646" t="n"/>
      <c r="K763" s="1647" t="n"/>
      <c r="L763" s="1647" t="n"/>
      <c r="M763" s="234" t="n"/>
      <c r="N763" s="237" t="n"/>
      <c r="O763" s="548" t="n"/>
      <c r="P763" s="1634" t="n"/>
      <c r="Q763" s="1634" t="n"/>
      <c r="R763" s="892" t="n"/>
      <c r="S763" s="1635" t="n"/>
      <c r="T763" s="1636" t="n"/>
      <c r="U763" s="1636" t="n"/>
    </row>
    <row r="764" ht="17.25" customHeight="1">
      <c r="A764" s="238" t="n"/>
      <c r="B764" s="238" t="n"/>
      <c r="C764" s="1636" t="n"/>
      <c r="D764" s="1636" t="n"/>
      <c r="E764" s="1638" t="n"/>
      <c r="F764" s="1636" t="n"/>
      <c r="G764" s="1647" t="n"/>
      <c r="H764" s="1647" t="n"/>
      <c r="I764" s="1647" t="n"/>
      <c r="J764" s="1646" t="n"/>
      <c r="K764" s="1647" t="n"/>
      <c r="L764" s="1647" t="n"/>
      <c r="M764" s="234" t="n"/>
      <c r="N764" s="237" t="n"/>
      <c r="O764" s="548" t="n"/>
      <c r="P764" s="1634" t="n"/>
      <c r="Q764" s="1634" t="n"/>
      <c r="R764" s="892" t="n"/>
      <c r="S764" s="1635" t="n"/>
      <c r="T764" s="1636" t="n"/>
      <c r="U764" s="1636" t="n"/>
    </row>
    <row r="765" ht="17.25" customHeight="1">
      <c r="A765" s="238" t="n"/>
      <c r="B765" s="238" t="n"/>
      <c r="C765" s="1636" t="n"/>
      <c r="D765" s="1636" t="n"/>
      <c r="E765" s="1638" t="n"/>
      <c r="F765" s="1636" t="n"/>
      <c r="G765" s="1647" t="n"/>
      <c r="H765" s="1647" t="n"/>
      <c r="I765" s="1647" t="n"/>
      <c r="J765" s="1646" t="n"/>
      <c r="K765" s="1647" t="n"/>
      <c r="L765" s="1647" t="n"/>
      <c r="M765" s="234" t="n"/>
      <c r="N765" s="237" t="n"/>
      <c r="O765" s="548" t="n"/>
      <c r="P765" s="1634" t="n"/>
      <c r="Q765" s="1634" t="n"/>
      <c r="R765" s="892" t="n"/>
      <c r="S765" s="1635" t="n"/>
      <c r="T765" s="1636" t="n"/>
      <c r="U765" s="1636" t="n"/>
    </row>
    <row r="766" ht="17.25" customHeight="1">
      <c r="A766" s="238" t="n"/>
      <c r="B766" s="238" t="n"/>
      <c r="C766" s="1636" t="n"/>
      <c r="D766" s="1636" t="n"/>
      <c r="E766" s="1638" t="n"/>
      <c r="F766" s="1636" t="n"/>
      <c r="G766" s="1647" t="n"/>
      <c r="H766" s="1647" t="n"/>
      <c r="I766" s="1647" t="n"/>
      <c r="J766" s="1646" t="n"/>
      <c r="K766" s="1647" t="n"/>
      <c r="L766" s="1647" t="n"/>
      <c r="M766" s="234" t="n"/>
      <c r="N766" s="237" t="n"/>
      <c r="O766" s="548" t="n"/>
      <c r="P766" s="1634" t="n"/>
      <c r="Q766" s="1634" t="n"/>
      <c r="R766" s="892" t="n"/>
      <c r="S766" s="1635" t="n"/>
      <c r="T766" s="1636" t="n"/>
      <c r="U766" s="1636" t="n"/>
    </row>
    <row r="767" ht="17.25" customHeight="1">
      <c r="A767" s="238" t="n"/>
      <c r="B767" s="238" t="n"/>
      <c r="C767" s="1636" t="n"/>
      <c r="D767" s="1636" t="n"/>
      <c r="E767" s="1638" t="n"/>
      <c r="F767" s="1636" t="n"/>
      <c r="G767" s="1647" t="n"/>
      <c r="H767" s="1647" t="n"/>
      <c r="I767" s="1647" t="n"/>
      <c r="J767" s="1646" t="n"/>
      <c r="K767" s="1647" t="n"/>
      <c r="L767" s="1647" t="n"/>
      <c r="M767" s="234" t="n"/>
      <c r="N767" s="237" t="n"/>
      <c r="O767" s="548" t="n"/>
      <c r="P767" s="1634" t="n"/>
      <c r="Q767" s="1634" t="n"/>
      <c r="R767" s="892" t="n"/>
      <c r="S767" s="1635" t="n"/>
      <c r="T767" s="1636" t="n"/>
      <c r="U767" s="1636" t="n"/>
    </row>
    <row r="768" ht="17.25" customHeight="1">
      <c r="A768" s="238" t="n"/>
      <c r="B768" s="238" t="n"/>
      <c r="C768" s="1636" t="n"/>
      <c r="D768" s="1636" t="n"/>
      <c r="E768" s="1638" t="n"/>
      <c r="F768" s="1636" t="n"/>
      <c r="G768" s="1647" t="n"/>
      <c r="H768" s="1647" t="n"/>
      <c r="I768" s="1647" t="n"/>
      <c r="J768" s="1646" t="n"/>
      <c r="K768" s="1647" t="n"/>
      <c r="L768" s="1647" t="n"/>
      <c r="M768" s="234" t="n"/>
      <c r="N768" s="237" t="n"/>
      <c r="O768" s="548" t="n"/>
      <c r="P768" s="1634" t="n"/>
      <c r="Q768" s="1634" t="n"/>
      <c r="R768" s="892" t="n"/>
      <c r="S768" s="1635" t="n"/>
      <c r="T768" s="1636" t="n"/>
      <c r="U768" s="1636" t="n"/>
    </row>
    <row r="769" ht="17.25" customHeight="1">
      <c r="A769" s="238" t="n"/>
      <c r="B769" s="238" t="n"/>
      <c r="C769" s="1636" t="n"/>
      <c r="D769" s="1636" t="n"/>
      <c r="E769" s="1638" t="n"/>
      <c r="F769" s="1636" t="n"/>
      <c r="G769" s="1647" t="n"/>
      <c r="H769" s="1647" t="n"/>
      <c r="I769" s="1647" t="n"/>
      <c r="J769" s="1646" t="n"/>
      <c r="K769" s="1647" t="n"/>
      <c r="L769" s="1647" t="n"/>
      <c r="M769" s="234" t="n"/>
      <c r="N769" s="237" t="n"/>
      <c r="O769" s="548" t="n"/>
      <c r="P769" s="1634" t="n"/>
      <c r="Q769" s="1634" t="n"/>
      <c r="R769" s="892" t="n"/>
      <c r="S769" s="1635" t="n"/>
      <c r="T769" s="1636" t="n"/>
      <c r="U769" s="1636" t="n"/>
    </row>
    <row r="770" ht="17.25" customHeight="1">
      <c r="A770" s="238" t="n"/>
      <c r="B770" s="238" t="n"/>
      <c r="C770" s="1636" t="n"/>
      <c r="D770" s="1636" t="n"/>
      <c r="E770" s="1638" t="n"/>
      <c r="F770" s="1636" t="n"/>
      <c r="G770" s="1647" t="n"/>
      <c r="H770" s="1647" t="n"/>
      <c r="I770" s="1647" t="n"/>
      <c r="J770" s="1646" t="n"/>
      <c r="K770" s="1647" t="n"/>
      <c r="L770" s="1647" t="n"/>
      <c r="M770" s="234" t="n"/>
      <c r="N770" s="237" t="n"/>
      <c r="O770" s="548" t="n"/>
      <c r="P770" s="1634" t="n"/>
      <c r="Q770" s="1634" t="n"/>
      <c r="R770" s="892" t="n"/>
      <c r="S770" s="1635" t="n"/>
      <c r="T770" s="1636" t="n"/>
      <c r="U770" s="1636" t="n"/>
    </row>
    <row r="771" ht="17.25" customHeight="1">
      <c r="A771" s="238" t="n"/>
      <c r="B771" s="238" t="n"/>
      <c r="C771" s="1636" t="n"/>
      <c r="D771" s="1636" t="n"/>
      <c r="E771" s="1638" t="n"/>
      <c r="F771" s="1636" t="n"/>
      <c r="G771" s="1647" t="n"/>
      <c r="H771" s="1647" t="n"/>
      <c r="I771" s="1647" t="n"/>
      <c r="J771" s="1646" t="n"/>
      <c r="K771" s="1647" t="n"/>
      <c r="L771" s="1647" t="n"/>
      <c r="M771" s="234" t="n"/>
      <c r="N771" s="237" t="n"/>
      <c r="O771" s="548" t="n"/>
      <c r="P771" s="1634" t="n"/>
      <c r="Q771" s="1634" t="n"/>
      <c r="R771" s="892" t="n"/>
      <c r="S771" s="1635" t="n"/>
      <c r="T771" s="1636" t="n"/>
      <c r="U771" s="1636" t="n"/>
    </row>
    <row r="772" ht="17.25" customHeight="1">
      <c r="A772" s="238" t="n"/>
      <c r="B772" s="238" t="n"/>
      <c r="C772" s="1636" t="n"/>
      <c r="D772" s="1636" t="n"/>
      <c r="E772" s="1638" t="n"/>
      <c r="F772" s="1636" t="n"/>
      <c r="G772" s="1647" t="n"/>
      <c r="H772" s="1647" t="n"/>
      <c r="I772" s="1647" t="n"/>
      <c r="J772" s="1646" t="n"/>
      <c r="K772" s="1647" t="n"/>
      <c r="L772" s="1647" t="n"/>
      <c r="M772" s="234" t="n"/>
      <c r="N772" s="237" t="n"/>
      <c r="O772" s="548" t="n"/>
      <c r="P772" s="1634" t="n"/>
      <c r="Q772" s="1634" t="n"/>
      <c r="R772" s="892" t="n"/>
      <c r="S772" s="1635" t="n"/>
      <c r="T772" s="1636" t="n"/>
      <c r="U772" s="1636" t="n"/>
    </row>
    <row r="773" ht="17.25" customHeight="1">
      <c r="A773" s="238" t="n"/>
      <c r="B773" s="238" t="n"/>
      <c r="C773" s="1636" t="n"/>
      <c r="D773" s="1636" t="n"/>
      <c r="E773" s="1638" t="n"/>
      <c r="F773" s="1636" t="n"/>
      <c r="G773" s="1647" t="n"/>
      <c r="H773" s="1647" t="n"/>
      <c r="I773" s="1647" t="n"/>
      <c r="J773" s="1646" t="n"/>
      <c r="K773" s="1647" t="n"/>
      <c r="L773" s="1647" t="n"/>
      <c r="M773" s="234" t="n"/>
      <c r="N773" s="237" t="n"/>
      <c r="O773" s="548" t="n"/>
      <c r="P773" s="1634" t="n"/>
      <c r="Q773" s="1634" t="n"/>
      <c r="R773" s="892" t="n"/>
      <c r="S773" s="1635" t="n"/>
      <c r="T773" s="1636" t="n"/>
      <c r="U773" s="1636" t="n"/>
    </row>
    <row r="774" ht="17.25" customHeight="1">
      <c r="A774" s="238" t="n"/>
      <c r="B774" s="238" t="n"/>
      <c r="C774" s="1636" t="n"/>
      <c r="D774" s="1636" t="n"/>
      <c r="E774" s="1638" t="n"/>
      <c r="F774" s="1636" t="n"/>
      <c r="G774" s="1647" t="n"/>
      <c r="H774" s="1647" t="n"/>
      <c r="I774" s="1647" t="n"/>
      <c r="J774" s="1646" t="n"/>
      <c r="K774" s="1647" t="n"/>
      <c r="L774" s="1647" t="n"/>
      <c r="M774" s="234" t="n"/>
      <c r="N774" s="237" t="n"/>
      <c r="O774" s="548" t="n"/>
      <c r="P774" s="1634" t="n"/>
      <c r="Q774" s="1634" t="n"/>
      <c r="R774" s="892" t="n"/>
      <c r="S774" s="1635" t="n"/>
      <c r="T774" s="1636" t="n"/>
      <c r="U774" s="1636" t="n"/>
    </row>
    <row r="775" ht="17.25" customHeight="1">
      <c r="A775" s="238" t="n"/>
      <c r="B775" s="238" t="n"/>
      <c r="C775" s="1636" t="n"/>
      <c r="D775" s="1636" t="n"/>
      <c r="E775" s="1638" t="n"/>
      <c r="F775" s="1636" t="n"/>
      <c r="G775" s="1647" t="n"/>
      <c r="H775" s="1647" t="n"/>
      <c r="I775" s="1647" t="n"/>
      <c r="J775" s="1646" t="n"/>
      <c r="K775" s="1647" t="n"/>
      <c r="L775" s="1647" t="n"/>
      <c r="M775" s="234" t="n"/>
      <c r="N775" s="237" t="n"/>
      <c r="O775" s="548" t="n"/>
      <c r="P775" s="1634" t="n"/>
      <c r="Q775" s="1634" t="n"/>
      <c r="R775" s="892" t="n"/>
      <c r="S775" s="1635" t="n"/>
      <c r="T775" s="1636" t="n"/>
      <c r="U775" s="1636" t="n"/>
    </row>
    <row r="776" ht="17.25" customHeight="1">
      <c r="A776" s="238" t="n"/>
      <c r="B776" s="238" t="n"/>
      <c r="C776" s="1636" t="n"/>
      <c r="D776" s="1636" t="n"/>
      <c r="E776" s="1638" t="n"/>
      <c r="F776" s="1636" t="n"/>
      <c r="G776" s="1647" t="n"/>
      <c r="H776" s="1647" t="n"/>
      <c r="I776" s="1647" t="n"/>
      <c r="J776" s="1646" t="n"/>
      <c r="K776" s="1647" t="n"/>
      <c r="L776" s="1647" t="n"/>
      <c r="M776" s="234" t="n"/>
      <c r="N776" s="237" t="n"/>
      <c r="O776" s="548" t="n"/>
      <c r="P776" s="1634" t="n"/>
      <c r="Q776" s="1634" t="n"/>
      <c r="R776" s="892" t="n"/>
      <c r="S776" s="1635" t="n"/>
      <c r="T776" s="1636" t="n"/>
      <c r="U776" s="1636" t="n"/>
    </row>
    <row r="777" ht="17.25" customHeight="1">
      <c r="A777" s="238" t="n"/>
      <c r="B777" s="238" t="n"/>
      <c r="C777" s="1636" t="n"/>
      <c r="D777" s="1636" t="n"/>
      <c r="E777" s="1638" t="n"/>
      <c r="F777" s="1636" t="n"/>
      <c r="G777" s="1647" t="n"/>
      <c r="H777" s="1647" t="n"/>
      <c r="I777" s="1647" t="n"/>
      <c r="J777" s="1646" t="n"/>
      <c r="K777" s="1647" t="n"/>
      <c r="L777" s="1647" t="n"/>
      <c r="M777" s="234" t="n"/>
      <c r="N777" s="237" t="n"/>
      <c r="O777" s="548" t="n"/>
      <c r="P777" s="1634" t="n"/>
      <c r="Q777" s="1634" t="n"/>
      <c r="R777" s="892" t="n"/>
      <c r="S777" s="1635" t="n"/>
      <c r="T777" s="1636" t="n"/>
      <c r="U777" s="1636" t="n"/>
    </row>
    <row r="778" ht="17.25" customHeight="1">
      <c r="A778" s="238" t="n"/>
      <c r="B778" s="238" t="n"/>
      <c r="C778" s="1636" t="n"/>
      <c r="D778" s="1636" t="n"/>
      <c r="E778" s="1638" t="n"/>
      <c r="F778" s="1636" t="n"/>
      <c r="G778" s="1647" t="n"/>
      <c r="H778" s="1647" t="n"/>
      <c r="I778" s="1647" t="n"/>
      <c r="J778" s="1646" t="n"/>
      <c r="K778" s="1647" t="n"/>
      <c r="L778" s="1647" t="n"/>
      <c r="M778" s="234" t="n"/>
      <c r="N778" s="237" t="n"/>
      <c r="O778" s="548" t="n"/>
      <c r="P778" s="1634" t="n"/>
      <c r="Q778" s="1634" t="n"/>
      <c r="R778" s="892" t="n"/>
      <c r="S778" s="1635" t="n"/>
      <c r="T778" s="1636" t="n"/>
      <c r="U778" s="1636" t="n"/>
    </row>
    <row r="779" ht="17.25" customHeight="1">
      <c r="A779" s="238" t="n"/>
      <c r="B779" s="238" t="n"/>
      <c r="C779" s="1636" t="n"/>
      <c r="D779" s="1636" t="n"/>
      <c r="E779" s="1638" t="n"/>
      <c r="F779" s="1636" t="n"/>
      <c r="G779" s="1647" t="n"/>
      <c r="H779" s="1647" t="n"/>
      <c r="I779" s="1647" t="n"/>
      <c r="J779" s="1646" t="n"/>
      <c r="K779" s="1647" t="n"/>
      <c r="L779" s="1647" t="n"/>
      <c r="M779" s="234" t="n"/>
      <c r="N779" s="237" t="n"/>
      <c r="O779" s="548" t="n"/>
      <c r="P779" s="1634" t="n"/>
      <c r="Q779" s="1634" t="n"/>
      <c r="R779" s="892" t="n"/>
      <c r="S779" s="1635" t="n"/>
      <c r="T779" s="1636" t="n"/>
      <c r="U779" s="1636" t="n"/>
    </row>
    <row r="780" ht="17.25" customHeight="1">
      <c r="A780" s="238" t="n"/>
      <c r="B780" s="238" t="n"/>
      <c r="C780" s="1636" t="n"/>
      <c r="D780" s="1636" t="n"/>
      <c r="E780" s="1638" t="n"/>
      <c r="F780" s="1636" t="n"/>
      <c r="G780" s="1647" t="n"/>
      <c r="H780" s="1647" t="n"/>
      <c r="I780" s="1647" t="n"/>
      <c r="J780" s="1646" t="n"/>
      <c r="K780" s="1647" t="n"/>
      <c r="L780" s="1647" t="n"/>
      <c r="M780" s="234" t="n"/>
      <c r="N780" s="237" t="n"/>
      <c r="O780" s="548" t="n"/>
      <c r="P780" s="1634" t="n"/>
      <c r="Q780" s="1634" t="n"/>
      <c r="R780" s="892" t="n"/>
      <c r="S780" s="1635" t="n"/>
      <c r="T780" s="1636" t="n"/>
      <c r="U780" s="1636" t="n"/>
    </row>
    <row r="781" ht="17.25" customHeight="1">
      <c r="A781" s="238" t="n"/>
      <c r="B781" s="238" t="n"/>
      <c r="C781" s="1636" t="n"/>
      <c r="D781" s="1636" t="n"/>
      <c r="E781" s="1638" t="n"/>
      <c r="F781" s="1636" t="n"/>
      <c r="G781" s="1647" t="n"/>
      <c r="H781" s="1647" t="n"/>
      <c r="I781" s="1647" t="n"/>
      <c r="J781" s="1646" t="n"/>
      <c r="K781" s="1647" t="n"/>
      <c r="L781" s="1647" t="n"/>
      <c r="M781" s="234" t="n"/>
      <c r="N781" s="237" t="n"/>
      <c r="O781" s="548" t="n"/>
      <c r="P781" s="1634" t="n"/>
      <c r="Q781" s="1634" t="n"/>
      <c r="R781" s="892" t="n"/>
      <c r="S781" s="1635" t="n"/>
      <c r="T781" s="1636" t="n"/>
      <c r="U781" s="1636" t="n"/>
    </row>
    <row r="782" ht="17.25" customHeight="1">
      <c r="A782" s="238" t="n"/>
      <c r="B782" s="238" t="n"/>
      <c r="C782" s="1636" t="n"/>
      <c r="D782" s="1636" t="n"/>
      <c r="E782" s="1638" t="n"/>
      <c r="F782" s="1636" t="n"/>
      <c r="G782" s="1647" t="n"/>
      <c r="H782" s="1647" t="n"/>
      <c r="I782" s="1647" t="n"/>
      <c r="J782" s="1646" t="n"/>
      <c r="K782" s="1647" t="n"/>
      <c r="L782" s="1647" t="n"/>
      <c r="M782" s="234" t="n"/>
      <c r="N782" s="237" t="n"/>
      <c r="O782" s="548" t="n"/>
      <c r="P782" s="1634" t="n"/>
      <c r="Q782" s="1634" t="n"/>
      <c r="R782" s="892" t="n"/>
      <c r="S782" s="1635" t="n"/>
      <c r="T782" s="1636" t="n"/>
      <c r="U782" s="1636" t="n"/>
    </row>
    <row r="783" ht="17.25" customHeight="1">
      <c r="A783" s="238" t="n"/>
      <c r="B783" s="238" t="n"/>
      <c r="C783" s="1636" t="n"/>
      <c r="D783" s="1636" t="n"/>
      <c r="E783" s="1638" t="n"/>
      <c r="F783" s="1636" t="n"/>
      <c r="G783" s="1647" t="n"/>
      <c r="H783" s="1647" t="n"/>
      <c r="I783" s="1647" t="n"/>
      <c r="J783" s="1646" t="n"/>
      <c r="K783" s="1647" t="n"/>
      <c r="L783" s="1647" t="n"/>
      <c r="M783" s="234" t="n"/>
      <c r="N783" s="237" t="n"/>
      <c r="O783" s="548" t="n"/>
      <c r="P783" s="1634" t="n"/>
      <c r="Q783" s="1634" t="n"/>
      <c r="R783" s="892" t="n"/>
      <c r="S783" s="1635" t="n"/>
      <c r="T783" s="1636" t="n"/>
      <c r="U783" s="1636" t="n"/>
    </row>
    <row r="784" ht="17.25" customHeight="1">
      <c r="A784" s="238" t="n"/>
      <c r="B784" s="238" t="n"/>
      <c r="C784" s="1636" t="n"/>
      <c r="D784" s="1636" t="n"/>
      <c r="E784" s="1638" t="n"/>
      <c r="F784" s="1636" t="n"/>
      <c r="G784" s="1647" t="n"/>
      <c r="H784" s="1647" t="n"/>
      <c r="I784" s="1647" t="n"/>
      <c r="J784" s="1646" t="n"/>
      <c r="K784" s="1647" t="n"/>
      <c r="L784" s="1647" t="n"/>
      <c r="M784" s="234" t="n"/>
      <c r="N784" s="237" t="n"/>
      <c r="O784" s="548" t="n"/>
      <c r="P784" s="1634" t="n"/>
      <c r="Q784" s="1634" t="n"/>
      <c r="R784" s="892" t="n"/>
      <c r="S784" s="1635" t="n"/>
      <c r="T784" s="1636" t="n"/>
      <c r="U784" s="1636" t="n"/>
    </row>
    <row r="785" ht="17.25" customHeight="1">
      <c r="A785" s="238" t="n"/>
      <c r="B785" s="238" t="n"/>
      <c r="C785" s="1636" t="n"/>
      <c r="D785" s="1636" t="n"/>
      <c r="E785" s="1638" t="n"/>
      <c r="F785" s="1636" t="n"/>
      <c r="G785" s="1647" t="n"/>
      <c r="H785" s="1647" t="n"/>
      <c r="I785" s="1647" t="n"/>
      <c r="J785" s="1646" t="n"/>
      <c r="K785" s="1647" t="n"/>
      <c r="L785" s="1647" t="n"/>
      <c r="M785" s="234" t="n"/>
      <c r="N785" s="237" t="n"/>
      <c r="O785" s="548" t="n"/>
      <c r="P785" s="1634" t="n"/>
      <c r="Q785" s="1634" t="n"/>
      <c r="R785" s="892" t="n"/>
      <c r="S785" s="1635" t="n"/>
      <c r="T785" s="1636" t="n"/>
      <c r="U785" s="1636" t="n"/>
    </row>
    <row r="786" ht="17.25" customHeight="1">
      <c r="A786" s="238" t="n"/>
      <c r="B786" s="238" t="n"/>
      <c r="C786" s="1636" t="n"/>
      <c r="D786" s="1636" t="n"/>
      <c r="E786" s="1638" t="n"/>
      <c r="F786" s="1636" t="n"/>
      <c r="G786" s="1647" t="n"/>
      <c r="H786" s="1647" t="n"/>
      <c r="I786" s="1647" t="n"/>
      <c r="J786" s="1646" t="n"/>
      <c r="K786" s="1647" t="n"/>
      <c r="L786" s="1647" t="n"/>
      <c r="M786" s="234" t="n"/>
      <c r="N786" s="237" t="n"/>
      <c r="O786" s="548" t="n"/>
      <c r="P786" s="1634" t="n"/>
      <c r="Q786" s="1634" t="n"/>
      <c r="R786" s="892" t="n"/>
      <c r="S786" s="1635" t="n"/>
      <c r="T786" s="1636" t="n"/>
      <c r="U786" s="1636" t="n"/>
    </row>
    <row r="787" ht="17.25" customHeight="1">
      <c r="A787" s="238" t="n"/>
      <c r="B787" s="238" t="n"/>
      <c r="C787" s="1636" t="n"/>
      <c r="D787" s="1636" t="n"/>
      <c r="E787" s="1638" t="n"/>
      <c r="F787" s="1636" t="n"/>
      <c r="G787" s="1647" t="n"/>
      <c r="H787" s="1647" t="n"/>
      <c r="I787" s="1647" t="n"/>
      <c r="J787" s="1646" t="n"/>
      <c r="K787" s="1647" t="n"/>
      <c r="L787" s="1647" t="n"/>
      <c r="M787" s="234" t="n"/>
      <c r="N787" s="237" t="n"/>
      <c r="O787" s="548" t="n"/>
      <c r="P787" s="1634" t="n"/>
      <c r="Q787" s="1634" t="n"/>
      <c r="R787" s="892" t="n"/>
      <c r="S787" s="1635" t="n"/>
      <c r="T787" s="1636" t="n"/>
      <c r="U787" s="1636" t="n"/>
    </row>
    <row r="788" ht="17.25" customHeight="1">
      <c r="A788" s="238" t="n"/>
      <c r="B788" s="238" t="n"/>
      <c r="C788" s="1636" t="n"/>
      <c r="D788" s="1636" t="n"/>
      <c r="E788" s="1638" t="n"/>
      <c r="F788" s="1636" t="n"/>
      <c r="G788" s="1647" t="n"/>
      <c r="H788" s="1647" t="n"/>
      <c r="I788" s="1647" t="n"/>
      <c r="J788" s="1646" t="n"/>
      <c r="K788" s="1647" t="n"/>
      <c r="L788" s="1647" t="n"/>
      <c r="M788" s="234" t="n"/>
      <c r="N788" s="237" t="n"/>
      <c r="O788" s="548" t="n"/>
      <c r="P788" s="1634" t="n"/>
      <c r="Q788" s="1634" t="n"/>
      <c r="R788" s="892" t="n"/>
      <c r="S788" s="1635" t="n"/>
      <c r="T788" s="1636" t="n"/>
      <c r="U788" s="1636" t="n"/>
    </row>
    <row r="789" ht="17.25" customHeight="1">
      <c r="A789" s="238" t="n"/>
      <c r="B789" s="238" t="n"/>
      <c r="C789" s="1636" t="n"/>
      <c r="D789" s="1636" t="n"/>
      <c r="E789" s="1638" t="n"/>
      <c r="F789" s="1636" t="n"/>
      <c r="G789" s="1647" t="n"/>
      <c r="H789" s="1647" t="n"/>
      <c r="I789" s="1647" t="n"/>
      <c r="J789" s="1646" t="n"/>
      <c r="K789" s="1647" t="n"/>
      <c r="L789" s="1647" t="n"/>
      <c r="M789" s="234" t="n"/>
      <c r="N789" s="237" t="n"/>
      <c r="O789" s="548" t="n"/>
      <c r="P789" s="1634" t="n"/>
      <c r="Q789" s="1634" t="n"/>
      <c r="R789" s="892" t="n"/>
      <c r="S789" s="1635" t="n"/>
      <c r="T789" s="1636" t="n"/>
      <c r="U789" s="1636" t="n"/>
    </row>
    <row r="790" ht="17.25" customHeight="1">
      <c r="A790" s="238" t="n"/>
      <c r="B790" s="238" t="n"/>
      <c r="C790" s="1636" t="n"/>
      <c r="D790" s="1636" t="n"/>
      <c r="E790" s="1638" t="n"/>
      <c r="F790" s="1636" t="n"/>
      <c r="G790" s="1647" t="n"/>
      <c r="H790" s="1647" t="n"/>
      <c r="I790" s="1647" t="n"/>
      <c r="J790" s="1646" t="n"/>
      <c r="K790" s="1647" t="n"/>
      <c r="L790" s="1647" t="n"/>
      <c r="M790" s="234" t="n"/>
      <c r="N790" s="237" t="n"/>
      <c r="O790" s="548" t="n"/>
      <c r="P790" s="1634" t="n"/>
      <c r="Q790" s="1634" t="n"/>
      <c r="R790" s="892" t="n"/>
      <c r="S790" s="1635" t="n"/>
      <c r="T790" s="1636" t="n"/>
      <c r="U790" s="1636" t="n"/>
    </row>
    <row r="791" ht="17.25" customHeight="1">
      <c r="A791" s="238" t="n"/>
      <c r="B791" s="238" t="n"/>
      <c r="C791" s="1636" t="n"/>
      <c r="D791" s="1636" t="n"/>
      <c r="E791" s="1638" t="n"/>
      <c r="F791" s="1636" t="n"/>
      <c r="G791" s="1647" t="n"/>
      <c r="H791" s="1647" t="n"/>
      <c r="I791" s="1647" t="n"/>
      <c r="J791" s="1646" t="n"/>
      <c r="K791" s="1647" t="n"/>
      <c r="L791" s="1647" t="n"/>
      <c r="M791" s="234" t="n"/>
      <c r="N791" s="237" t="n"/>
      <c r="O791" s="548" t="n"/>
      <c r="P791" s="1634" t="n"/>
      <c r="Q791" s="1634" t="n"/>
      <c r="R791" s="892" t="n"/>
      <c r="S791" s="1635" t="n"/>
      <c r="T791" s="1636" t="n"/>
      <c r="U791" s="1636" t="n"/>
    </row>
    <row r="792" ht="17.25" customHeight="1">
      <c r="A792" s="238" t="n"/>
      <c r="B792" s="238" t="n"/>
      <c r="C792" s="1636" t="n"/>
      <c r="D792" s="1636" t="n"/>
      <c r="E792" s="1638" t="n"/>
      <c r="F792" s="1636" t="n"/>
      <c r="G792" s="1647" t="n"/>
      <c r="H792" s="1647" t="n"/>
      <c r="I792" s="1647" t="n"/>
      <c r="J792" s="1646" t="n"/>
      <c r="K792" s="1647" t="n"/>
      <c r="L792" s="1647" t="n"/>
      <c r="M792" s="234" t="n"/>
      <c r="N792" s="237" t="n"/>
      <c r="O792" s="548" t="n"/>
      <c r="P792" s="1634" t="n"/>
      <c r="Q792" s="1634" t="n"/>
      <c r="R792" s="892" t="n"/>
      <c r="S792" s="1635" t="n"/>
      <c r="T792" s="1636" t="n"/>
      <c r="U792" s="1636" t="n"/>
    </row>
    <row r="793" ht="17.25" customHeight="1">
      <c r="A793" s="238" t="n"/>
      <c r="B793" s="238" t="n"/>
      <c r="C793" s="1636" t="n"/>
      <c r="D793" s="1636" t="n"/>
      <c r="E793" s="1638" t="n"/>
      <c r="F793" s="1636" t="n"/>
      <c r="G793" s="1647" t="n"/>
      <c r="H793" s="1647" t="n"/>
      <c r="I793" s="1647" t="n"/>
      <c r="J793" s="1646" t="n"/>
      <c r="K793" s="1647" t="n"/>
      <c r="L793" s="1647" t="n"/>
      <c r="M793" s="234" t="n"/>
      <c r="N793" s="237" t="n"/>
      <c r="O793" s="548" t="n"/>
      <c r="P793" s="1634" t="n"/>
      <c r="Q793" s="1634" t="n"/>
      <c r="R793" s="892" t="n"/>
      <c r="S793" s="1635" t="n"/>
      <c r="T793" s="1636" t="n"/>
      <c r="U793" s="1636" t="n"/>
    </row>
    <row r="794" ht="17.25" customHeight="1">
      <c r="A794" s="238" t="n"/>
      <c r="B794" s="238" t="n"/>
      <c r="C794" s="1636" t="n"/>
      <c r="D794" s="1636" t="n"/>
      <c r="E794" s="1638" t="n"/>
      <c r="F794" s="1636" t="n"/>
      <c r="G794" s="1647" t="n"/>
      <c r="H794" s="1647" t="n"/>
      <c r="I794" s="1647" t="n"/>
      <c r="J794" s="1646" t="n"/>
      <c r="K794" s="1647" t="n"/>
      <c r="L794" s="1647" t="n"/>
      <c r="M794" s="234" t="n"/>
      <c r="N794" s="237" t="n"/>
      <c r="O794" s="548" t="n"/>
      <c r="P794" s="1634" t="n"/>
      <c r="Q794" s="1634" t="n"/>
      <c r="R794" s="892" t="n"/>
      <c r="S794" s="1635" t="n"/>
      <c r="T794" s="1636" t="n"/>
      <c r="U794" s="1636" t="n"/>
    </row>
    <row r="795" ht="17.25" customHeight="1">
      <c r="A795" s="238" t="n"/>
      <c r="B795" s="238" t="n"/>
      <c r="C795" s="1636" t="n"/>
      <c r="D795" s="1636" t="n"/>
      <c r="E795" s="1638" t="n"/>
      <c r="F795" s="1636" t="n"/>
      <c r="G795" s="1647" t="n"/>
      <c r="H795" s="1647" t="n"/>
      <c r="I795" s="1647" t="n"/>
      <c r="J795" s="1646" t="n"/>
      <c r="K795" s="1647" t="n"/>
      <c r="L795" s="1647" t="n"/>
      <c r="M795" s="234" t="n"/>
      <c r="N795" s="237" t="n"/>
      <c r="O795" s="548" t="n"/>
      <c r="P795" s="1634" t="n"/>
      <c r="Q795" s="1634" t="n"/>
      <c r="R795" s="892" t="n"/>
      <c r="S795" s="1635" t="n"/>
      <c r="T795" s="1636" t="n"/>
      <c r="U795" s="1636" t="n"/>
    </row>
    <row r="796" ht="17.25" customHeight="1">
      <c r="A796" s="238" t="n"/>
      <c r="B796" s="238" t="n"/>
      <c r="C796" s="1636" t="n"/>
      <c r="D796" s="1636" t="n"/>
      <c r="E796" s="1638" t="n"/>
      <c r="F796" s="1636" t="n"/>
      <c r="G796" s="1647" t="n"/>
      <c r="H796" s="1647" t="n"/>
      <c r="I796" s="1647" t="n"/>
      <c r="J796" s="1646" t="n"/>
      <c r="K796" s="1647" t="n"/>
      <c r="L796" s="1647" t="n"/>
      <c r="M796" s="234" t="n"/>
      <c r="N796" s="237" t="n"/>
      <c r="O796" s="548" t="n"/>
      <c r="P796" s="1634" t="n"/>
      <c r="Q796" s="1634" t="n"/>
      <c r="R796" s="892" t="n"/>
      <c r="S796" s="1635" t="n"/>
      <c r="T796" s="1636" t="n"/>
      <c r="U796" s="1636" t="n"/>
    </row>
    <row r="797" ht="17.25" customHeight="1">
      <c r="A797" s="238" t="n"/>
      <c r="B797" s="238" t="n"/>
      <c r="C797" s="1636" t="n"/>
      <c r="D797" s="1636" t="n"/>
      <c r="E797" s="1638" t="n"/>
      <c r="F797" s="1636" t="n"/>
      <c r="G797" s="1647" t="n"/>
      <c r="H797" s="1647" t="n"/>
      <c r="I797" s="1647" t="n"/>
      <c r="J797" s="1646" t="n"/>
      <c r="K797" s="1647" t="n"/>
      <c r="L797" s="1647" t="n"/>
      <c r="M797" s="234" t="n"/>
      <c r="N797" s="237" t="n"/>
      <c r="O797" s="548" t="n"/>
      <c r="P797" s="1634" t="n"/>
      <c r="Q797" s="1634" t="n"/>
      <c r="R797" s="892" t="n"/>
      <c r="S797" s="1635" t="n"/>
      <c r="T797" s="1636" t="n"/>
      <c r="U797" s="1636" t="n"/>
    </row>
    <row r="798" ht="17.25" customHeight="1">
      <c r="A798" s="238" t="n"/>
      <c r="B798" s="238" t="n"/>
      <c r="C798" s="1636" t="n"/>
      <c r="D798" s="1636" t="n"/>
      <c r="E798" s="1638" t="n"/>
      <c r="F798" s="1636" t="n"/>
      <c r="G798" s="1647" t="n"/>
      <c r="H798" s="1647" t="n"/>
      <c r="I798" s="1647" t="n"/>
      <c r="J798" s="1646" t="n"/>
      <c r="K798" s="1647" t="n"/>
      <c r="L798" s="1647" t="n"/>
      <c r="M798" s="234" t="n"/>
      <c r="N798" s="237" t="n"/>
      <c r="O798" s="548" t="n"/>
      <c r="P798" s="1634" t="n"/>
      <c r="Q798" s="1634" t="n"/>
      <c r="R798" s="892" t="n"/>
      <c r="S798" s="1635" t="n"/>
      <c r="T798" s="1636" t="n"/>
      <c r="U798" s="1636" t="n"/>
    </row>
    <row r="799" ht="17.25" customHeight="1">
      <c r="A799" s="238" t="n"/>
      <c r="B799" s="238" t="n"/>
      <c r="C799" s="1636" t="n"/>
      <c r="D799" s="1636" t="n"/>
      <c r="E799" s="1638" t="n"/>
      <c r="F799" s="1636" t="n"/>
      <c r="G799" s="1647" t="n"/>
      <c r="H799" s="1647" t="n"/>
      <c r="I799" s="1647" t="n"/>
      <c r="J799" s="1646" t="n"/>
      <c r="K799" s="1647" t="n"/>
      <c r="L799" s="1647" t="n"/>
      <c r="M799" s="234" t="n"/>
      <c r="N799" s="237" t="n"/>
      <c r="O799" s="548" t="n"/>
      <c r="P799" s="1634" t="n"/>
      <c r="Q799" s="1634" t="n"/>
      <c r="R799" s="892" t="n"/>
      <c r="S799" s="1635" t="n"/>
      <c r="T799" s="1636" t="n"/>
      <c r="U799" s="1636" t="n"/>
    </row>
    <row r="800" ht="17.25" customHeight="1">
      <c r="A800" s="238" t="n"/>
      <c r="B800" s="238" t="n"/>
      <c r="C800" s="1636" t="n"/>
      <c r="D800" s="1636" t="n"/>
      <c r="E800" s="1638" t="n"/>
      <c r="F800" s="1636" t="n"/>
      <c r="G800" s="1647" t="n"/>
      <c r="H800" s="1647" t="n"/>
      <c r="I800" s="1647" t="n"/>
      <c r="J800" s="1646" t="n"/>
      <c r="K800" s="1647" t="n"/>
      <c r="L800" s="1647" t="n"/>
      <c r="M800" s="234" t="n"/>
      <c r="N800" s="237" t="n"/>
      <c r="O800" s="548" t="n"/>
      <c r="P800" s="1634" t="n"/>
      <c r="Q800" s="1634" t="n"/>
      <c r="R800" s="892" t="n"/>
      <c r="S800" s="1635" t="n"/>
      <c r="T800" s="1636" t="n"/>
      <c r="U800" s="1636" t="n"/>
    </row>
    <row r="801" ht="17.25" customHeight="1">
      <c r="A801" s="238" t="n"/>
      <c r="B801" s="238" t="n"/>
      <c r="C801" s="1636" t="n"/>
      <c r="D801" s="1636" t="n"/>
      <c r="E801" s="1638" t="n"/>
      <c r="F801" s="1636" t="n"/>
      <c r="G801" s="1647" t="n"/>
      <c r="H801" s="1647" t="n"/>
      <c r="I801" s="1647" t="n"/>
      <c r="J801" s="1646" t="n"/>
      <c r="K801" s="1647" t="n"/>
      <c r="L801" s="1647" t="n"/>
      <c r="M801" s="234" t="n"/>
      <c r="N801" s="237" t="n"/>
      <c r="O801" s="548" t="n"/>
      <c r="P801" s="1634" t="n"/>
      <c r="Q801" s="1634" t="n"/>
      <c r="R801" s="892" t="n"/>
      <c r="S801" s="1635" t="n"/>
      <c r="T801" s="1636" t="n"/>
      <c r="U801" s="1636" t="n"/>
    </row>
    <row r="802" ht="17.25" customHeight="1">
      <c r="A802" s="238" t="n"/>
      <c r="B802" s="238" t="n"/>
      <c r="C802" s="1636" t="n"/>
      <c r="D802" s="1636" t="n"/>
      <c r="E802" s="1638" t="n"/>
      <c r="F802" s="1636" t="n"/>
      <c r="G802" s="1647" t="n"/>
      <c r="H802" s="1647" t="n"/>
      <c r="I802" s="1647" t="n"/>
      <c r="J802" s="1646" t="n"/>
      <c r="K802" s="1647" t="n"/>
      <c r="L802" s="1647" t="n"/>
      <c r="M802" s="234" t="n"/>
      <c r="N802" s="237" t="n"/>
      <c r="O802" s="548" t="n"/>
      <c r="P802" s="1634" t="n"/>
      <c r="Q802" s="1634" t="n"/>
      <c r="R802" s="892" t="n"/>
      <c r="S802" s="1635" t="n"/>
      <c r="T802" s="1636" t="n"/>
      <c r="U802" s="1636" t="n"/>
    </row>
    <row r="803" ht="17.25" customHeight="1">
      <c r="A803" s="238" t="n"/>
      <c r="B803" s="238" t="n"/>
      <c r="C803" s="1636" t="n"/>
      <c r="D803" s="1636" t="n"/>
      <c r="E803" s="1638" t="n"/>
      <c r="F803" s="1636" t="n"/>
      <c r="G803" s="1647" t="n"/>
      <c r="H803" s="1647" t="n"/>
      <c r="I803" s="1647" t="n"/>
      <c r="J803" s="1646" t="n"/>
      <c r="K803" s="1647" t="n"/>
      <c r="L803" s="1647" t="n"/>
      <c r="M803" s="234" t="n"/>
      <c r="N803" s="237" t="n"/>
      <c r="O803" s="548" t="n"/>
      <c r="P803" s="1634" t="n"/>
      <c r="Q803" s="1634" t="n"/>
      <c r="R803" s="892" t="n"/>
      <c r="S803" s="1635" t="n"/>
      <c r="T803" s="1636" t="n"/>
      <c r="U803" s="1636" t="n"/>
    </row>
    <row r="804" ht="17.25" customHeight="1">
      <c r="A804" s="238" t="n"/>
      <c r="B804" s="238" t="n"/>
      <c r="C804" s="1636" t="n"/>
      <c r="D804" s="1636" t="n"/>
      <c r="E804" s="1638" t="n"/>
      <c r="F804" s="1636" t="n"/>
      <c r="G804" s="1647" t="n"/>
      <c r="H804" s="1647" t="n"/>
      <c r="I804" s="1647" t="n"/>
      <c r="J804" s="1646" t="n"/>
      <c r="K804" s="1647" t="n"/>
      <c r="L804" s="1647" t="n"/>
      <c r="M804" s="234" t="n"/>
      <c r="N804" s="237" t="n"/>
      <c r="O804" s="548" t="n"/>
      <c r="P804" s="1634" t="n"/>
      <c r="Q804" s="1634" t="n"/>
      <c r="R804" s="892" t="n"/>
      <c r="S804" s="1635" t="n"/>
      <c r="T804" s="1636" t="n"/>
      <c r="U804" s="1636" t="n"/>
    </row>
    <row r="805" ht="17.25" customHeight="1">
      <c r="A805" s="238" t="n"/>
      <c r="B805" s="238" t="n"/>
      <c r="C805" s="1636" t="n"/>
      <c r="D805" s="1636" t="n"/>
      <c r="E805" s="1638" t="n"/>
      <c r="F805" s="1636" t="n"/>
      <c r="G805" s="1647" t="n"/>
      <c r="H805" s="1647" t="n"/>
      <c r="I805" s="1647" t="n"/>
      <c r="J805" s="1646" t="n"/>
      <c r="K805" s="1647" t="n"/>
      <c r="L805" s="1647" t="n"/>
      <c r="M805" s="234" t="n"/>
      <c r="N805" s="237" t="n"/>
      <c r="O805" s="548" t="n"/>
      <c r="P805" s="1634" t="n"/>
      <c r="Q805" s="1634" t="n"/>
      <c r="R805" s="892" t="n"/>
      <c r="S805" s="1635" t="n"/>
      <c r="T805" s="1636" t="n"/>
      <c r="U805" s="1636" t="n"/>
    </row>
    <row r="806" ht="17.25" customHeight="1">
      <c r="A806" s="238" t="n"/>
      <c r="B806" s="238" t="n"/>
      <c r="C806" s="1636" t="n"/>
      <c r="D806" s="1636" t="n"/>
      <c r="E806" s="1638" t="n"/>
      <c r="F806" s="1636" t="n"/>
      <c r="G806" s="1647" t="n"/>
      <c r="H806" s="1647" t="n"/>
      <c r="I806" s="1647" t="n"/>
      <c r="J806" s="1646" t="n"/>
      <c r="K806" s="1647" t="n"/>
      <c r="L806" s="1647" t="n"/>
      <c r="M806" s="234" t="n"/>
      <c r="N806" s="237" t="n"/>
      <c r="O806" s="548" t="n"/>
      <c r="P806" s="1634" t="n"/>
      <c r="Q806" s="1634" t="n"/>
      <c r="R806" s="892" t="n"/>
      <c r="S806" s="1635" t="n"/>
      <c r="T806" s="1636" t="n"/>
      <c r="U806" s="1636" t="n"/>
    </row>
    <row r="807" ht="17.25" customHeight="1">
      <c r="A807" s="238" t="n"/>
      <c r="B807" s="238" t="n"/>
      <c r="C807" s="1636" t="n"/>
      <c r="D807" s="1636" t="n"/>
      <c r="E807" s="1638" t="n"/>
      <c r="F807" s="1636" t="n"/>
      <c r="G807" s="1647" t="n"/>
      <c r="H807" s="1647" t="n"/>
      <c r="I807" s="1647" t="n"/>
      <c r="J807" s="1646" t="n"/>
      <c r="K807" s="1647" t="n"/>
      <c r="L807" s="1647" t="n"/>
      <c r="M807" s="234" t="n"/>
      <c r="N807" s="237" t="n"/>
      <c r="O807" s="548" t="n"/>
      <c r="P807" s="1634" t="n"/>
      <c r="Q807" s="1634" t="n"/>
      <c r="R807" s="892" t="n"/>
      <c r="S807" s="1635" t="n"/>
      <c r="T807" s="1636" t="n"/>
      <c r="U807" s="1636" t="n"/>
    </row>
    <row r="808" ht="17.25" customHeight="1">
      <c r="A808" s="238" t="n"/>
      <c r="B808" s="238" t="n"/>
      <c r="C808" s="1636" t="n"/>
      <c r="D808" s="1636" t="n"/>
      <c r="E808" s="1638" t="n"/>
      <c r="F808" s="1636" t="n"/>
      <c r="G808" s="1647" t="n"/>
      <c r="H808" s="1647" t="n"/>
      <c r="I808" s="1647" t="n"/>
      <c r="J808" s="1646" t="n"/>
      <c r="K808" s="1647" t="n"/>
      <c r="L808" s="1647" t="n"/>
      <c r="M808" s="234" t="n"/>
      <c r="N808" s="237" t="n"/>
      <c r="O808" s="548" t="n"/>
      <c r="P808" s="1634" t="n"/>
      <c r="Q808" s="1634" t="n"/>
      <c r="R808" s="892" t="n"/>
      <c r="S808" s="1635" t="n"/>
      <c r="T808" s="1636" t="n"/>
      <c r="U808" s="1636" t="n"/>
    </row>
    <row r="809" ht="17.25" customHeight="1">
      <c r="A809" s="238" t="n"/>
      <c r="B809" s="238" t="n"/>
      <c r="C809" s="1636" t="n"/>
      <c r="D809" s="1636" t="n"/>
      <c r="E809" s="1638" t="n"/>
      <c r="F809" s="1636" t="n"/>
      <c r="G809" s="1647" t="n"/>
      <c r="H809" s="1647" t="n"/>
      <c r="I809" s="1647" t="n"/>
      <c r="J809" s="1646" t="n"/>
      <c r="K809" s="1647" t="n"/>
      <c r="L809" s="1647" t="n"/>
      <c r="M809" s="234" t="n"/>
      <c r="N809" s="237" t="n"/>
      <c r="O809" s="548" t="n"/>
      <c r="P809" s="1634" t="n"/>
      <c r="Q809" s="1634" t="n"/>
      <c r="R809" s="892" t="n"/>
      <c r="S809" s="1635" t="n"/>
      <c r="T809" s="1636" t="n"/>
      <c r="U809" s="1636" t="n"/>
    </row>
    <row r="810" ht="17.25" customHeight="1">
      <c r="A810" s="238" t="n"/>
      <c r="B810" s="238" t="n"/>
      <c r="C810" s="1636" t="n"/>
      <c r="D810" s="1636" t="n"/>
      <c r="E810" s="1638" t="n"/>
      <c r="F810" s="1636" t="n"/>
      <c r="G810" s="1647" t="n"/>
      <c r="H810" s="1647" t="n"/>
      <c r="I810" s="1647" t="n"/>
      <c r="J810" s="1646" t="n"/>
      <c r="K810" s="1647" t="n"/>
      <c r="L810" s="1647" t="n"/>
      <c r="M810" s="234" t="n"/>
      <c r="N810" s="237" t="n"/>
      <c r="O810" s="548" t="n"/>
      <c r="P810" s="1634" t="n"/>
      <c r="Q810" s="1634" t="n"/>
      <c r="R810" s="892" t="n"/>
      <c r="S810" s="1635" t="n"/>
      <c r="T810" s="1636" t="n"/>
      <c r="U810" s="1636" t="n"/>
    </row>
    <row r="811" ht="17.25" customHeight="1">
      <c r="A811" s="238" t="n"/>
      <c r="B811" s="238" t="n"/>
      <c r="C811" s="1636" t="n"/>
      <c r="D811" s="1636" t="n"/>
      <c r="E811" s="1638" t="n"/>
      <c r="F811" s="1636" t="n"/>
      <c r="G811" s="1647" t="n"/>
      <c r="H811" s="1647" t="n"/>
      <c r="I811" s="1647" t="n"/>
      <c r="J811" s="1646" t="n"/>
      <c r="K811" s="1647" t="n"/>
      <c r="L811" s="1647" t="n"/>
      <c r="M811" s="234" t="n"/>
      <c r="N811" s="237" t="n"/>
      <c r="O811" s="548" t="n"/>
      <c r="P811" s="1634" t="n"/>
      <c r="Q811" s="1634" t="n"/>
      <c r="R811" s="892" t="n"/>
      <c r="S811" s="1635" t="n"/>
      <c r="T811" s="1636" t="n"/>
      <c r="U811" s="1636" t="n"/>
    </row>
    <row r="812" ht="17.25" customHeight="1">
      <c r="A812" s="238" t="n"/>
      <c r="B812" s="238" t="n"/>
      <c r="C812" s="1636" t="n"/>
      <c r="D812" s="1636" t="n"/>
      <c r="E812" s="1638" t="n"/>
      <c r="F812" s="1636" t="n"/>
      <c r="G812" s="1647" t="n"/>
      <c r="H812" s="1647" t="n"/>
      <c r="I812" s="1647" t="n"/>
      <c r="J812" s="1646" t="n"/>
      <c r="K812" s="1647" t="n"/>
      <c r="L812" s="1647" t="n"/>
      <c r="M812" s="234" t="n"/>
      <c r="N812" s="237" t="n"/>
      <c r="O812" s="548" t="n"/>
      <c r="P812" s="1634" t="n"/>
      <c r="Q812" s="1634" t="n"/>
      <c r="R812" s="892" t="n"/>
      <c r="S812" s="1635" t="n"/>
      <c r="T812" s="1636" t="n"/>
      <c r="U812" s="1636" t="n"/>
    </row>
    <row r="813" ht="17.25" customHeight="1">
      <c r="A813" s="238" t="n"/>
      <c r="B813" s="238" t="n"/>
      <c r="C813" s="1636" t="n"/>
      <c r="D813" s="1636" t="n"/>
      <c r="E813" s="1638" t="n"/>
      <c r="F813" s="1636" t="n"/>
      <c r="G813" s="1647" t="n"/>
      <c r="H813" s="1647" t="n"/>
      <c r="I813" s="1647" t="n"/>
      <c r="J813" s="1646" t="n"/>
      <c r="K813" s="1647" t="n"/>
      <c r="L813" s="1647" t="n"/>
      <c r="M813" s="234" t="n"/>
      <c r="N813" s="237" t="n"/>
      <c r="O813" s="548" t="n"/>
      <c r="P813" s="1634" t="n"/>
      <c r="Q813" s="1634" t="n"/>
      <c r="R813" s="892" t="n"/>
      <c r="S813" s="1635" t="n"/>
      <c r="T813" s="1636" t="n"/>
      <c r="U813" s="1636" t="n"/>
    </row>
    <row r="814" ht="17.25" customHeight="1">
      <c r="A814" s="238" t="n"/>
      <c r="B814" s="238" t="n"/>
      <c r="C814" s="1636" t="n"/>
      <c r="D814" s="1636" t="n"/>
      <c r="E814" s="1638" t="n"/>
      <c r="F814" s="1636" t="n"/>
      <c r="G814" s="1647" t="n"/>
      <c r="H814" s="1647" t="n"/>
      <c r="I814" s="1647" t="n"/>
      <c r="J814" s="1646" t="n"/>
      <c r="K814" s="1647" t="n"/>
      <c r="L814" s="1647" t="n"/>
      <c r="M814" s="234" t="n"/>
      <c r="N814" s="237" t="n"/>
      <c r="O814" s="548" t="n"/>
      <c r="P814" s="1634" t="n"/>
      <c r="Q814" s="1634" t="n"/>
      <c r="R814" s="892" t="n"/>
      <c r="S814" s="1635" t="n"/>
      <c r="T814" s="1636" t="n"/>
      <c r="U814" s="1636" t="n"/>
    </row>
    <row r="815" ht="17.25" customHeight="1">
      <c r="A815" s="238" t="n"/>
      <c r="B815" s="238" t="n"/>
      <c r="C815" s="1636" t="n"/>
      <c r="D815" s="1636" t="n"/>
      <c r="E815" s="1638" t="n"/>
      <c r="F815" s="1636" t="n"/>
      <c r="G815" s="1647" t="n"/>
      <c r="H815" s="1647" t="n"/>
      <c r="I815" s="1647" t="n"/>
      <c r="J815" s="1646" t="n"/>
      <c r="K815" s="1647" t="n"/>
      <c r="L815" s="1647" t="n"/>
      <c r="M815" s="234" t="n"/>
      <c r="N815" s="237" t="n"/>
      <c r="O815" s="548" t="n"/>
      <c r="P815" s="1634" t="n"/>
      <c r="Q815" s="1634" t="n"/>
      <c r="R815" s="892" t="n"/>
      <c r="S815" s="1635" t="n"/>
      <c r="T815" s="1636" t="n"/>
      <c r="U815" s="1636" t="n"/>
    </row>
    <row r="816" ht="17.25" customHeight="1">
      <c r="A816" s="238" t="n"/>
      <c r="B816" s="238" t="n"/>
      <c r="C816" s="1636" t="n"/>
      <c r="D816" s="1636" t="n"/>
      <c r="E816" s="1638" t="n"/>
      <c r="F816" s="1636" t="n"/>
      <c r="G816" s="1647" t="n"/>
      <c r="H816" s="1647" t="n"/>
      <c r="I816" s="1647" t="n"/>
      <c r="J816" s="1646" t="n"/>
      <c r="K816" s="1647" t="n"/>
      <c r="L816" s="1647" t="n"/>
      <c r="M816" s="234" t="n"/>
      <c r="N816" s="237" t="n"/>
      <c r="O816" s="548" t="n"/>
      <c r="P816" s="1634" t="n"/>
      <c r="Q816" s="1634" t="n"/>
      <c r="R816" s="892" t="n"/>
      <c r="S816" s="1635" t="n"/>
      <c r="T816" s="1636" t="n"/>
      <c r="U816" s="1636" t="n"/>
    </row>
    <row r="817" ht="17.25" customHeight="1">
      <c r="A817" s="238" t="n"/>
      <c r="B817" s="238" t="n"/>
      <c r="C817" s="1636" t="n"/>
      <c r="D817" s="1636" t="n"/>
      <c r="E817" s="1638" t="n"/>
      <c r="F817" s="1636" t="n"/>
      <c r="G817" s="1647" t="n"/>
      <c r="H817" s="1647" t="n"/>
      <c r="I817" s="1647" t="n"/>
      <c r="J817" s="1646" t="n"/>
      <c r="K817" s="1647" t="n"/>
      <c r="L817" s="1647" t="n"/>
      <c r="M817" s="234" t="n"/>
      <c r="N817" s="237" t="n"/>
      <c r="O817" s="548" t="n"/>
      <c r="P817" s="1634" t="n"/>
      <c r="Q817" s="1634" t="n"/>
      <c r="R817" s="892" t="n"/>
      <c r="S817" s="1635" t="n"/>
      <c r="T817" s="1636" t="n"/>
      <c r="U817" s="1636" t="n"/>
    </row>
    <row r="818" ht="17.25" customHeight="1">
      <c r="A818" s="238" t="n"/>
      <c r="B818" s="238" t="n"/>
      <c r="C818" s="1636" t="n"/>
      <c r="D818" s="1636" t="n"/>
      <c r="E818" s="1638" t="n"/>
      <c r="F818" s="1636" t="n"/>
      <c r="G818" s="1647" t="n"/>
      <c r="H818" s="1647" t="n"/>
      <c r="I818" s="1647" t="n"/>
      <c r="J818" s="1646" t="n"/>
      <c r="K818" s="1647" t="n"/>
      <c r="L818" s="1647" t="n"/>
      <c r="M818" s="234" t="n"/>
      <c r="N818" s="237" t="n"/>
      <c r="O818" s="548" t="n"/>
      <c r="P818" s="1634" t="n"/>
      <c r="Q818" s="1634" t="n"/>
      <c r="R818" s="892" t="n"/>
      <c r="S818" s="1635" t="n"/>
      <c r="T818" s="1636" t="n"/>
      <c r="U818" s="1636" t="n"/>
    </row>
    <row r="819" ht="17.25" customHeight="1">
      <c r="A819" s="238" t="n"/>
      <c r="B819" s="238" t="n"/>
      <c r="C819" s="1636" t="n"/>
      <c r="D819" s="1636" t="n"/>
      <c r="E819" s="1638" t="n"/>
      <c r="F819" s="1636" t="n"/>
      <c r="G819" s="1647" t="n"/>
      <c r="H819" s="1647" t="n"/>
      <c r="I819" s="1647" t="n"/>
      <c r="J819" s="1646" t="n"/>
      <c r="K819" s="1647" t="n"/>
      <c r="L819" s="1647" t="n"/>
      <c r="M819" s="234" t="n"/>
      <c r="N819" s="237" t="n"/>
      <c r="O819" s="548" t="n"/>
      <c r="P819" s="1634" t="n"/>
      <c r="Q819" s="1634" t="n"/>
      <c r="R819" s="892" t="n"/>
      <c r="S819" s="1635" t="n"/>
      <c r="T819" s="1636" t="n"/>
      <c r="U819" s="1636" t="n"/>
    </row>
    <row r="820" ht="17.25" customHeight="1">
      <c r="A820" s="238" t="n"/>
      <c r="B820" s="238" t="n"/>
      <c r="C820" s="1636" t="n"/>
      <c r="D820" s="1636" t="n"/>
      <c r="E820" s="1638" t="n"/>
      <c r="F820" s="1636" t="n"/>
      <c r="G820" s="1647" t="n"/>
      <c r="H820" s="1647" t="n"/>
      <c r="I820" s="1647" t="n"/>
      <c r="J820" s="1646" t="n"/>
      <c r="K820" s="1647" t="n"/>
      <c r="L820" s="1647" t="n"/>
      <c r="M820" s="234" t="n"/>
      <c r="N820" s="237" t="n"/>
      <c r="O820" s="548" t="n"/>
      <c r="P820" s="1634" t="n"/>
      <c r="Q820" s="1634" t="n"/>
      <c r="R820" s="892" t="n"/>
      <c r="S820" s="1635" t="n"/>
      <c r="T820" s="1636" t="n"/>
      <c r="U820" s="1636" t="n"/>
    </row>
    <row r="821" ht="17.25" customHeight="1">
      <c r="A821" s="238" t="n"/>
      <c r="B821" s="238" t="n"/>
      <c r="C821" s="1636" t="n"/>
      <c r="D821" s="1636" t="n"/>
      <c r="E821" s="1638" t="n"/>
      <c r="F821" s="1636" t="n"/>
      <c r="G821" s="1647" t="n"/>
      <c r="H821" s="1647" t="n"/>
      <c r="I821" s="1647" t="n"/>
      <c r="J821" s="1646" t="n"/>
      <c r="K821" s="1647" t="n"/>
      <c r="L821" s="1647" t="n"/>
      <c r="M821" s="234" t="n"/>
      <c r="N821" s="237" t="n"/>
      <c r="O821" s="548" t="n"/>
      <c r="P821" s="1634" t="n"/>
      <c r="Q821" s="1634" t="n"/>
      <c r="R821" s="892" t="n"/>
      <c r="S821" s="1635" t="n"/>
      <c r="T821" s="1636" t="n"/>
      <c r="U821" s="1636" t="n"/>
    </row>
    <row r="822" ht="17.25" customHeight="1">
      <c r="A822" s="238" t="n"/>
      <c r="B822" s="238" t="n"/>
      <c r="C822" s="1636" t="n"/>
      <c r="D822" s="1636" t="n"/>
      <c r="E822" s="1638" t="n"/>
      <c r="F822" s="1636" t="n"/>
      <c r="G822" s="1647" t="n"/>
      <c r="H822" s="1647" t="n"/>
      <c r="I822" s="1647" t="n"/>
      <c r="J822" s="1646" t="n"/>
      <c r="K822" s="1647" t="n"/>
      <c r="L822" s="1647" t="n"/>
      <c r="M822" s="234" t="n"/>
      <c r="N822" s="237" t="n"/>
      <c r="O822" s="548" t="n"/>
      <c r="P822" s="1634" t="n"/>
      <c r="Q822" s="1634" t="n"/>
      <c r="R822" s="892" t="n"/>
      <c r="S822" s="1635" t="n"/>
      <c r="T822" s="1636" t="n"/>
      <c r="U822" s="1636" t="n"/>
    </row>
    <row r="823" ht="17.25" customHeight="1">
      <c r="A823" s="238" t="n"/>
      <c r="B823" s="238" t="n"/>
      <c r="C823" s="1636" t="n"/>
      <c r="D823" s="1636" t="n"/>
      <c r="E823" s="1638" t="n"/>
      <c r="F823" s="1636" t="n"/>
      <c r="G823" s="1647" t="n"/>
      <c r="H823" s="1647" t="n"/>
      <c r="I823" s="1647" t="n"/>
      <c r="J823" s="1646" t="n"/>
      <c r="K823" s="1647" t="n"/>
      <c r="L823" s="1647" t="n"/>
      <c r="M823" s="234" t="n"/>
      <c r="N823" s="237" t="n"/>
      <c r="O823" s="548" t="n"/>
      <c r="P823" s="1634" t="n"/>
      <c r="Q823" s="1634" t="n"/>
      <c r="R823" s="892" t="n"/>
      <c r="S823" s="1635" t="n"/>
      <c r="T823" s="1636" t="n"/>
      <c r="U823" s="1636" t="n"/>
    </row>
    <row r="824" ht="17.25" customHeight="1">
      <c r="A824" s="238" t="n"/>
      <c r="B824" s="238" t="n"/>
      <c r="C824" s="1636" t="n"/>
      <c r="D824" s="1636" t="n"/>
      <c r="E824" s="1638" t="n"/>
      <c r="F824" s="1636" t="n"/>
      <c r="G824" s="1647" t="n"/>
      <c r="H824" s="1647" t="n"/>
      <c r="I824" s="1647" t="n"/>
      <c r="J824" s="1646" t="n"/>
      <c r="K824" s="1647" t="n"/>
      <c r="L824" s="1647" t="n"/>
      <c r="M824" s="234" t="n"/>
      <c r="N824" s="237" t="n"/>
      <c r="O824" s="548" t="n"/>
      <c r="P824" s="1634" t="n"/>
      <c r="Q824" s="1634" t="n"/>
      <c r="R824" s="892" t="n"/>
      <c r="S824" s="1635" t="n"/>
      <c r="T824" s="1636" t="n"/>
      <c r="U824" s="1636" t="n"/>
    </row>
    <row r="825" ht="17.25" customHeight="1">
      <c r="A825" s="238" t="n"/>
      <c r="B825" s="238" t="n"/>
      <c r="C825" s="1636" t="n"/>
      <c r="D825" s="1636" t="n"/>
      <c r="E825" s="1638" t="n"/>
      <c r="F825" s="1636" t="n"/>
      <c r="G825" s="1647" t="n"/>
      <c r="H825" s="1647" t="n"/>
      <c r="I825" s="1647" t="n"/>
      <c r="J825" s="1646" t="n"/>
      <c r="K825" s="1647" t="n"/>
      <c r="L825" s="1647" t="n"/>
      <c r="M825" s="234" t="n"/>
      <c r="N825" s="237" t="n"/>
      <c r="O825" s="548" t="n"/>
      <c r="P825" s="1634" t="n"/>
      <c r="Q825" s="1634" t="n"/>
      <c r="R825" s="892" t="n"/>
      <c r="S825" s="1635" t="n"/>
      <c r="T825" s="1636" t="n"/>
      <c r="U825" s="1636" t="n"/>
    </row>
    <row r="826" ht="17.25" customHeight="1">
      <c r="A826" s="238" t="n"/>
      <c r="B826" s="238" t="n"/>
      <c r="C826" s="1636" t="n"/>
      <c r="D826" s="1636" t="n"/>
      <c r="E826" s="1638" t="n"/>
      <c r="F826" s="1636" t="n"/>
      <c r="G826" s="1647" t="n"/>
      <c r="H826" s="1647" t="n"/>
      <c r="I826" s="1647" t="n"/>
      <c r="J826" s="1646" t="n"/>
      <c r="K826" s="1647" t="n"/>
      <c r="L826" s="1647" t="n"/>
      <c r="M826" s="234" t="n"/>
      <c r="N826" s="237" t="n"/>
      <c r="O826" s="548" t="n"/>
      <c r="P826" s="1634" t="n"/>
      <c r="Q826" s="1634" t="n"/>
      <c r="R826" s="892" t="n"/>
      <c r="S826" s="1635" t="n"/>
      <c r="T826" s="1636" t="n"/>
      <c r="U826" s="1636" t="n"/>
    </row>
    <row r="827" ht="17.25" customHeight="1">
      <c r="A827" s="238" t="n"/>
      <c r="B827" s="238" t="n"/>
      <c r="C827" s="1636" t="n"/>
      <c r="D827" s="1636" t="n"/>
      <c r="E827" s="1638" t="n"/>
      <c r="F827" s="1636" t="n"/>
      <c r="G827" s="1647" t="n"/>
      <c r="H827" s="1647" t="n"/>
      <c r="I827" s="1647" t="n"/>
      <c r="J827" s="1646" t="n"/>
      <c r="K827" s="1647" t="n"/>
      <c r="L827" s="1647" t="n"/>
      <c r="M827" s="234" t="n"/>
      <c r="N827" s="237" t="n"/>
      <c r="O827" s="548" t="n"/>
      <c r="P827" s="1634" t="n"/>
      <c r="Q827" s="1634" t="n"/>
      <c r="R827" s="892" t="n"/>
      <c r="S827" s="1635" t="n"/>
      <c r="T827" s="1636" t="n"/>
      <c r="U827" s="1636" t="n"/>
    </row>
    <row r="828" ht="17.25" customHeight="1">
      <c r="A828" s="238" t="n"/>
      <c r="B828" s="238" t="n"/>
      <c r="C828" s="1636" t="n"/>
      <c r="D828" s="1636" t="n"/>
      <c r="E828" s="1638" t="n"/>
      <c r="F828" s="1636" t="n"/>
      <c r="G828" s="1647" t="n"/>
      <c r="H828" s="1647" t="n"/>
      <c r="I828" s="1647" t="n"/>
      <c r="J828" s="1646" t="n"/>
      <c r="K828" s="1647" t="n"/>
      <c r="L828" s="1647" t="n"/>
      <c r="M828" s="234" t="n"/>
      <c r="N828" s="237" t="n"/>
      <c r="O828" s="548" t="n"/>
      <c r="P828" s="1634" t="n"/>
      <c r="Q828" s="1634" t="n"/>
      <c r="R828" s="892" t="n"/>
      <c r="S828" s="1635" t="n"/>
      <c r="T828" s="1636" t="n"/>
      <c r="U828" s="1636" t="n"/>
    </row>
    <row r="829" ht="17.25" customHeight="1">
      <c r="A829" s="238" t="n"/>
      <c r="B829" s="238" t="n"/>
      <c r="C829" s="1636" t="n"/>
      <c r="D829" s="1636" t="n"/>
      <c r="E829" s="1638" t="n"/>
      <c r="F829" s="1636" t="n"/>
      <c r="G829" s="1647" t="n"/>
      <c r="H829" s="1647" t="n"/>
      <c r="I829" s="1647" t="n"/>
      <c r="J829" s="1646" t="n"/>
      <c r="K829" s="1647" t="n"/>
      <c r="L829" s="1647" t="n"/>
      <c r="M829" s="234" t="n"/>
      <c r="N829" s="237" t="n"/>
      <c r="O829" s="548" t="n"/>
      <c r="P829" s="1634" t="n"/>
      <c r="Q829" s="1634" t="n"/>
      <c r="R829" s="892" t="n"/>
      <c r="S829" s="1635" t="n"/>
      <c r="T829" s="1636" t="n"/>
      <c r="U829" s="1636" t="n"/>
    </row>
    <row r="830" ht="17.25" customHeight="1">
      <c r="A830" s="238" t="n"/>
      <c r="B830" s="238" t="n"/>
      <c r="C830" s="1636" t="n"/>
      <c r="D830" s="1636" t="n"/>
      <c r="E830" s="1638" t="n"/>
      <c r="F830" s="1636" t="n"/>
      <c r="G830" s="1647" t="n"/>
      <c r="H830" s="1647" t="n"/>
      <c r="I830" s="1647" t="n"/>
      <c r="J830" s="1646" t="n"/>
      <c r="K830" s="1647" t="n"/>
      <c r="L830" s="1647" t="n"/>
      <c r="M830" s="234" t="n"/>
      <c r="N830" s="237" t="n"/>
      <c r="O830" s="548" t="n"/>
      <c r="P830" s="1634" t="n"/>
      <c r="Q830" s="1634" t="n"/>
      <c r="R830" s="892" t="n"/>
      <c r="S830" s="1635" t="n"/>
      <c r="T830" s="1636" t="n"/>
      <c r="U830" s="1636" t="n"/>
    </row>
    <row r="831" ht="17.25" customHeight="1">
      <c r="A831" s="238" t="n"/>
      <c r="B831" s="238" t="n"/>
      <c r="C831" s="1636" t="n"/>
      <c r="D831" s="1636" t="n"/>
      <c r="E831" s="1638" t="n"/>
      <c r="F831" s="1636" t="n"/>
      <c r="G831" s="1647" t="n"/>
      <c r="H831" s="1647" t="n"/>
      <c r="I831" s="1647" t="n"/>
      <c r="J831" s="1646" t="n"/>
      <c r="K831" s="1647" t="n"/>
      <c r="L831" s="1647" t="n"/>
      <c r="M831" s="234" t="n"/>
      <c r="N831" s="237" t="n"/>
      <c r="O831" s="548" t="n"/>
      <c r="P831" s="1634" t="n"/>
      <c r="Q831" s="1634" t="n"/>
      <c r="R831" s="892" t="n"/>
      <c r="S831" s="1635" t="n"/>
      <c r="T831" s="1636" t="n"/>
      <c r="U831" s="1636" t="n"/>
    </row>
    <row r="832" ht="17.25" customHeight="1">
      <c r="A832" s="238" t="n"/>
      <c r="B832" s="238" t="n"/>
      <c r="C832" s="1636" t="n"/>
      <c r="D832" s="1636" t="n"/>
      <c r="E832" s="1638" t="n"/>
      <c r="F832" s="1636" t="n"/>
      <c r="G832" s="1647" t="n"/>
      <c r="H832" s="1647" t="n"/>
      <c r="I832" s="1647" t="n"/>
      <c r="J832" s="1646" t="n"/>
      <c r="K832" s="1647" t="n"/>
      <c r="L832" s="1647" t="n"/>
      <c r="M832" s="234" t="n"/>
      <c r="N832" s="237" t="n"/>
      <c r="O832" s="548" t="n"/>
      <c r="P832" s="1634" t="n"/>
      <c r="Q832" s="1634" t="n"/>
      <c r="R832" s="892" t="n"/>
      <c r="S832" s="1635" t="n"/>
      <c r="T832" s="1636" t="n"/>
      <c r="U832" s="1636" t="n"/>
    </row>
    <row r="833" ht="17.25" customHeight="1">
      <c r="A833" s="238" t="n"/>
      <c r="B833" s="238" t="n"/>
      <c r="C833" s="1636" t="n"/>
      <c r="D833" s="1636" t="n"/>
      <c r="E833" s="1638" t="n"/>
      <c r="F833" s="1636" t="n"/>
      <c r="G833" s="1647" t="n"/>
      <c r="H833" s="1647" t="n"/>
      <c r="I833" s="1647" t="n"/>
      <c r="J833" s="1646" t="n"/>
      <c r="K833" s="1647" t="n"/>
      <c r="L833" s="1647" t="n"/>
      <c r="M833" s="234" t="n"/>
      <c r="N833" s="237" t="n"/>
      <c r="O833" s="548" t="n"/>
      <c r="P833" s="1634" t="n"/>
      <c r="Q833" s="1634" t="n"/>
      <c r="R833" s="892" t="n"/>
      <c r="S833" s="1635" t="n"/>
      <c r="T833" s="1636" t="n"/>
      <c r="U833" s="1636" t="n"/>
    </row>
    <row r="834" ht="17.25" customHeight="1">
      <c r="A834" s="238" t="n"/>
      <c r="B834" s="238" t="n"/>
      <c r="C834" s="1636" t="n"/>
      <c r="D834" s="1636" t="n"/>
      <c r="E834" s="1638" t="n"/>
      <c r="F834" s="1636" t="n"/>
      <c r="G834" s="1647" t="n"/>
      <c r="H834" s="1647" t="n"/>
      <c r="I834" s="1647" t="n"/>
      <c r="J834" s="1646" t="n"/>
      <c r="K834" s="1647" t="n"/>
      <c r="L834" s="1647" t="n"/>
      <c r="M834" s="234" t="n"/>
      <c r="N834" s="237" t="n"/>
      <c r="O834" s="548" t="n"/>
      <c r="P834" s="1634" t="n"/>
      <c r="Q834" s="1634" t="n"/>
      <c r="R834" s="892" t="n"/>
      <c r="S834" s="1635" t="n"/>
      <c r="T834" s="1636" t="n"/>
      <c r="U834" s="1636" t="n"/>
    </row>
    <row r="835" ht="17.25" customHeight="1">
      <c r="A835" s="238" t="n"/>
      <c r="B835" s="238" t="n"/>
      <c r="C835" s="1636" t="n"/>
      <c r="D835" s="1636" t="n"/>
      <c r="E835" s="1638" t="n"/>
      <c r="F835" s="1636" t="n"/>
      <c r="G835" s="1647" t="n"/>
      <c r="H835" s="1647" t="n"/>
      <c r="I835" s="1647" t="n"/>
      <c r="J835" s="1646" t="n"/>
      <c r="K835" s="1647" t="n"/>
      <c r="L835" s="1647" t="n"/>
      <c r="M835" s="234" t="n"/>
      <c r="N835" s="237" t="n"/>
      <c r="O835" s="548" t="n"/>
      <c r="P835" s="1634" t="n"/>
      <c r="Q835" s="1634" t="n"/>
      <c r="R835" s="892" t="n"/>
      <c r="S835" s="1635" t="n"/>
      <c r="T835" s="1636" t="n"/>
      <c r="U835" s="1636" t="n"/>
    </row>
    <row r="836" ht="17.25" customHeight="1">
      <c r="A836" s="238" t="n"/>
      <c r="B836" s="238" t="n"/>
      <c r="C836" s="1636" t="n"/>
      <c r="D836" s="1636" t="n"/>
      <c r="E836" s="1638" t="n"/>
      <c r="F836" s="1636" t="n"/>
      <c r="G836" s="1647" t="n"/>
      <c r="H836" s="1647" t="n"/>
      <c r="I836" s="1647" t="n"/>
      <c r="J836" s="1646" t="n"/>
      <c r="K836" s="1647" t="n"/>
      <c r="L836" s="1647" t="n"/>
      <c r="M836" s="234" t="n"/>
      <c r="N836" s="237" t="n"/>
      <c r="O836" s="548" t="n"/>
      <c r="P836" s="1634" t="n"/>
      <c r="Q836" s="1634" t="n"/>
      <c r="R836" s="892" t="n"/>
      <c r="S836" s="1635" t="n"/>
      <c r="T836" s="1636" t="n"/>
      <c r="U836" s="1636" t="n"/>
    </row>
    <row r="837" ht="17.25" customHeight="1">
      <c r="A837" s="238" t="n"/>
      <c r="B837" s="238" t="n"/>
      <c r="C837" s="1636" t="n"/>
      <c r="D837" s="1636" t="n"/>
      <c r="E837" s="1638" t="n"/>
      <c r="F837" s="1636" t="n"/>
      <c r="G837" s="1647" t="n"/>
      <c r="H837" s="1647" t="n"/>
      <c r="I837" s="1647" t="n"/>
      <c r="J837" s="1646" t="n"/>
      <c r="K837" s="1647" t="n"/>
      <c r="L837" s="1647" t="n"/>
      <c r="M837" s="234" t="n"/>
      <c r="N837" s="237" t="n"/>
      <c r="O837" s="548" t="n"/>
      <c r="P837" s="1634" t="n"/>
      <c r="Q837" s="1634" t="n"/>
      <c r="R837" s="892" t="n"/>
      <c r="S837" s="1635" t="n"/>
      <c r="T837" s="1636" t="n"/>
      <c r="U837" s="1636" t="n"/>
    </row>
    <row r="838" ht="17.25" customHeight="1">
      <c r="A838" s="238" t="n"/>
      <c r="B838" s="238" t="n"/>
      <c r="C838" s="1636" t="n"/>
      <c r="D838" s="1636" t="n"/>
      <c r="E838" s="1638" t="n"/>
      <c r="F838" s="1636" t="n"/>
      <c r="G838" s="1647" t="n"/>
      <c r="H838" s="1647" t="n"/>
      <c r="I838" s="1647" t="n"/>
      <c r="J838" s="1646" t="n"/>
      <c r="K838" s="1647" t="n"/>
      <c r="L838" s="1647" t="n"/>
      <c r="M838" s="234" t="n"/>
      <c r="N838" s="237" t="n"/>
      <c r="O838" s="548" t="n"/>
      <c r="P838" s="1634" t="n"/>
      <c r="Q838" s="1634" t="n"/>
      <c r="R838" s="892" t="n"/>
      <c r="S838" s="1635" t="n"/>
      <c r="T838" s="1636" t="n"/>
      <c r="U838" s="1636" t="n"/>
    </row>
    <row r="839" ht="17.25" customHeight="1">
      <c r="A839" s="238" t="n"/>
      <c r="B839" s="238" t="n"/>
      <c r="C839" s="1636" t="n"/>
      <c r="D839" s="1636" t="n"/>
      <c r="E839" s="1638" t="n"/>
      <c r="F839" s="1636" t="n"/>
      <c r="G839" s="1647" t="n"/>
      <c r="H839" s="1647" t="n"/>
      <c r="I839" s="1647" t="n"/>
      <c r="J839" s="1646" t="n"/>
      <c r="K839" s="1647" t="n"/>
      <c r="L839" s="1647" t="n"/>
      <c r="M839" s="234" t="n"/>
      <c r="N839" s="237" t="n"/>
      <c r="O839" s="548" t="n"/>
      <c r="P839" s="1634" t="n"/>
      <c r="Q839" s="1634" t="n"/>
      <c r="R839" s="892" t="n"/>
      <c r="S839" s="1635" t="n"/>
      <c r="T839" s="1636" t="n"/>
      <c r="U839" s="1636" t="n"/>
    </row>
    <row r="840" ht="17.25" customHeight="1">
      <c r="A840" s="238" t="n"/>
      <c r="B840" s="238" t="n"/>
      <c r="C840" s="1636" t="n"/>
      <c r="D840" s="1636" t="n"/>
      <c r="E840" s="1638" t="n"/>
      <c r="F840" s="1636" t="n"/>
      <c r="G840" s="1647" t="n"/>
      <c r="H840" s="1647" t="n"/>
      <c r="I840" s="1647" t="n"/>
      <c r="J840" s="1646" t="n"/>
      <c r="K840" s="1647" t="n"/>
      <c r="L840" s="1647" t="n"/>
      <c r="M840" s="234" t="n"/>
      <c r="N840" s="237" t="n"/>
      <c r="O840" s="548" t="n"/>
      <c r="P840" s="1634" t="n"/>
      <c r="Q840" s="1634" t="n"/>
      <c r="R840" s="892" t="n"/>
      <c r="S840" s="1635" t="n"/>
      <c r="T840" s="1636" t="n"/>
      <c r="U840" s="1636" t="n"/>
    </row>
    <row r="841" ht="17.25" customHeight="1">
      <c r="A841" s="238" t="n"/>
      <c r="B841" s="238" t="n"/>
      <c r="C841" s="1636" t="n"/>
      <c r="D841" s="1636" t="n"/>
      <c r="E841" s="1638" t="n"/>
      <c r="F841" s="1636" t="n"/>
      <c r="G841" s="1647" t="n"/>
      <c r="H841" s="1647" t="n"/>
      <c r="I841" s="1647" t="n"/>
      <c r="J841" s="1646" t="n"/>
      <c r="K841" s="1647" t="n"/>
      <c r="L841" s="1647" t="n"/>
      <c r="M841" s="234" t="n"/>
      <c r="N841" s="237" t="n"/>
      <c r="O841" s="548" t="n"/>
      <c r="P841" s="1634" t="n"/>
      <c r="Q841" s="1634" t="n"/>
      <c r="R841" s="892" t="n"/>
      <c r="S841" s="1635" t="n"/>
      <c r="T841" s="1636" t="n"/>
      <c r="U841" s="1636" t="n"/>
    </row>
    <row r="842" ht="17.25" customHeight="1">
      <c r="A842" s="238" t="n"/>
      <c r="B842" s="238" t="n"/>
      <c r="C842" s="1636" t="n"/>
      <c r="D842" s="1636" t="n"/>
      <c r="E842" s="1638" t="n"/>
      <c r="F842" s="1636" t="n"/>
      <c r="G842" s="1647" t="n"/>
      <c r="H842" s="1647" t="n"/>
      <c r="I842" s="1647" t="n"/>
      <c r="J842" s="1646" t="n"/>
      <c r="K842" s="1647" t="n"/>
      <c r="L842" s="1647" t="n"/>
      <c r="M842" s="234" t="n"/>
      <c r="N842" s="237" t="n"/>
      <c r="O842" s="548" t="n"/>
      <c r="P842" s="1634" t="n"/>
      <c r="Q842" s="1634" t="n"/>
      <c r="R842" s="892" t="n"/>
      <c r="S842" s="1635" t="n"/>
      <c r="T842" s="1636" t="n"/>
      <c r="U842" s="1636" t="n"/>
    </row>
    <row r="843" ht="17.25" customHeight="1">
      <c r="A843" s="238" t="n"/>
      <c r="B843" s="238" t="n"/>
      <c r="C843" s="1636" t="n"/>
      <c r="D843" s="1636" t="n"/>
      <c r="E843" s="1638" t="n"/>
      <c r="F843" s="1636" t="n"/>
      <c r="G843" s="1647" t="n"/>
      <c r="H843" s="1647" t="n"/>
      <c r="I843" s="1647" t="n"/>
      <c r="J843" s="1646" t="n"/>
      <c r="K843" s="1647" t="n"/>
      <c r="L843" s="1647" t="n"/>
      <c r="M843" s="234" t="n"/>
      <c r="N843" s="237" t="n"/>
      <c r="O843" s="548" t="n"/>
      <c r="P843" s="1634" t="n"/>
      <c r="Q843" s="1634" t="n"/>
      <c r="R843" s="892" t="n"/>
      <c r="S843" s="1635" t="n"/>
      <c r="T843" s="1636" t="n"/>
      <c r="U843" s="1636" t="n"/>
    </row>
    <row r="844" ht="17.25" customHeight="1">
      <c r="A844" s="238" t="n"/>
      <c r="B844" s="238" t="n"/>
      <c r="C844" s="1636" t="n"/>
      <c r="D844" s="1636" t="n"/>
      <c r="E844" s="1638" t="n"/>
      <c r="F844" s="1636" t="n"/>
      <c r="G844" s="1647" t="n"/>
      <c r="H844" s="1647" t="n"/>
      <c r="I844" s="1647" t="n"/>
      <c r="J844" s="1646" t="n"/>
      <c r="K844" s="1647" t="n"/>
      <c r="L844" s="1647" t="n"/>
      <c r="M844" s="234" t="n"/>
      <c r="N844" s="237" t="n"/>
      <c r="O844" s="548" t="n"/>
      <c r="P844" s="1634" t="n"/>
      <c r="Q844" s="1634" t="n"/>
      <c r="R844" s="892" t="n"/>
      <c r="S844" s="1635" t="n"/>
      <c r="T844" s="1636" t="n"/>
      <c r="U844" s="1636" t="n"/>
    </row>
    <row r="845" ht="17.25" customHeight="1">
      <c r="A845" s="238" t="n"/>
      <c r="B845" s="238" t="n"/>
      <c r="C845" s="1636" t="n"/>
      <c r="D845" s="1636" t="n"/>
      <c r="E845" s="1638" t="n"/>
      <c r="F845" s="1636" t="n"/>
      <c r="G845" s="1647" t="n"/>
      <c r="H845" s="1647" t="n"/>
      <c r="I845" s="1647" t="n"/>
      <c r="J845" s="1646" t="n"/>
      <c r="K845" s="1647" t="n"/>
      <c r="L845" s="1647" t="n"/>
      <c r="M845" s="234" t="n"/>
      <c r="N845" s="237" t="n"/>
      <c r="O845" s="548" t="n"/>
      <c r="P845" s="1634" t="n"/>
      <c r="Q845" s="1634" t="n"/>
      <c r="R845" s="892" t="n"/>
      <c r="S845" s="1635" t="n"/>
      <c r="T845" s="1636" t="n"/>
      <c r="U845" s="1636" t="n"/>
    </row>
    <row r="846" ht="17.25" customHeight="1">
      <c r="A846" s="238" t="n"/>
      <c r="B846" s="238" t="n"/>
      <c r="C846" s="1636" t="n"/>
      <c r="D846" s="1636" t="n"/>
      <c r="E846" s="1638" t="n"/>
      <c r="F846" s="1636" t="n"/>
      <c r="G846" s="1647" t="n"/>
      <c r="H846" s="1647" t="n"/>
      <c r="I846" s="1647" t="n"/>
      <c r="J846" s="1646" t="n"/>
      <c r="K846" s="1647" t="n"/>
      <c r="L846" s="1647" t="n"/>
      <c r="M846" s="234" t="n"/>
      <c r="N846" s="237" t="n"/>
      <c r="O846" s="548" t="n"/>
      <c r="P846" s="1634" t="n"/>
      <c r="Q846" s="1634" t="n"/>
      <c r="R846" s="892" t="n"/>
      <c r="S846" s="1635" t="n"/>
      <c r="T846" s="1636" t="n"/>
      <c r="U846" s="1636" t="n"/>
    </row>
    <row r="847" ht="17.25" customHeight="1">
      <c r="A847" s="238" t="n"/>
      <c r="B847" s="238" t="n"/>
      <c r="C847" s="1636" t="n"/>
      <c r="D847" s="1636" t="n"/>
      <c r="E847" s="1638" t="n"/>
      <c r="F847" s="1636" t="n"/>
      <c r="G847" s="1647" t="n"/>
      <c r="H847" s="1647" t="n"/>
      <c r="I847" s="1647" t="n"/>
      <c r="J847" s="1646" t="n"/>
      <c r="K847" s="1647" t="n"/>
      <c r="L847" s="1647" t="n"/>
      <c r="M847" s="234" t="n"/>
      <c r="N847" s="237" t="n"/>
      <c r="O847" s="548" t="n"/>
      <c r="P847" s="1634" t="n"/>
      <c r="Q847" s="1634" t="n"/>
      <c r="R847" s="892" t="n"/>
      <c r="S847" s="1635" t="n"/>
      <c r="T847" s="1636" t="n"/>
      <c r="U847" s="1636" t="n"/>
    </row>
    <row r="848" ht="17.25" customHeight="1">
      <c r="A848" s="238" t="n"/>
      <c r="B848" s="238" t="n"/>
      <c r="C848" s="1636" t="n"/>
      <c r="D848" s="1636" t="n"/>
      <c r="E848" s="1638" t="n"/>
      <c r="F848" s="1636" t="n"/>
      <c r="G848" s="1647" t="n"/>
      <c r="H848" s="1647" t="n"/>
      <c r="I848" s="1647" t="n"/>
      <c r="J848" s="1646" t="n"/>
      <c r="K848" s="1647" t="n"/>
      <c r="L848" s="1647" t="n"/>
      <c r="M848" s="234" t="n"/>
      <c r="N848" s="237" t="n"/>
      <c r="O848" s="548" t="n"/>
      <c r="P848" s="1634" t="n"/>
      <c r="Q848" s="1634" t="n"/>
      <c r="R848" s="892" t="n"/>
      <c r="S848" s="1635" t="n"/>
      <c r="T848" s="1636" t="n"/>
      <c r="U848" s="1636" t="n"/>
    </row>
    <row r="849" ht="17.25" customHeight="1">
      <c r="A849" s="238" t="n"/>
      <c r="B849" s="238" t="n"/>
      <c r="C849" s="1636" t="n"/>
      <c r="D849" s="1636" t="n"/>
      <c r="E849" s="1638" t="n"/>
      <c r="F849" s="1636" t="n"/>
      <c r="G849" s="1647" t="n"/>
      <c r="H849" s="1647" t="n"/>
      <c r="I849" s="1647" t="n"/>
      <c r="J849" s="1646" t="n"/>
      <c r="K849" s="1647" t="n"/>
      <c r="L849" s="1647" t="n"/>
      <c r="M849" s="234" t="n"/>
      <c r="N849" s="237" t="n"/>
      <c r="O849" s="548" t="n"/>
      <c r="P849" s="1634" t="n"/>
      <c r="Q849" s="1634" t="n"/>
      <c r="R849" s="892" t="n"/>
      <c r="S849" s="1635" t="n"/>
      <c r="T849" s="1636" t="n"/>
      <c r="U849" s="1636" t="n"/>
    </row>
    <row r="850" ht="17.25" customHeight="1">
      <c r="A850" s="238" t="n"/>
      <c r="B850" s="238" t="n"/>
      <c r="C850" s="1636" t="n"/>
      <c r="D850" s="1636" t="n"/>
      <c r="E850" s="1638" t="n"/>
      <c r="F850" s="1636" t="n"/>
      <c r="G850" s="1647" t="n"/>
      <c r="H850" s="1647" t="n"/>
      <c r="I850" s="1647" t="n"/>
      <c r="J850" s="1646" t="n"/>
      <c r="K850" s="1647" t="n"/>
      <c r="L850" s="1647" t="n"/>
      <c r="M850" s="234" t="n"/>
      <c r="N850" s="237" t="n"/>
      <c r="O850" s="548" t="n"/>
      <c r="P850" s="1634" t="n"/>
      <c r="Q850" s="1634" t="n"/>
      <c r="R850" s="892" t="n"/>
      <c r="S850" s="1635" t="n"/>
      <c r="T850" s="1636" t="n"/>
      <c r="U850" s="1636" t="n"/>
    </row>
    <row r="851" ht="17.25" customHeight="1">
      <c r="A851" s="238" t="n"/>
      <c r="B851" s="238" t="n"/>
      <c r="C851" s="1636" t="n"/>
      <c r="D851" s="1636" t="n"/>
      <c r="E851" s="1638" t="n"/>
      <c r="F851" s="1636" t="n"/>
      <c r="G851" s="1647" t="n"/>
      <c r="H851" s="1647" t="n"/>
      <c r="I851" s="1647" t="n"/>
      <c r="J851" s="1646" t="n"/>
      <c r="K851" s="1647" t="n"/>
      <c r="L851" s="1647" t="n"/>
      <c r="M851" s="234" t="n"/>
      <c r="N851" s="237" t="n"/>
      <c r="O851" s="548" t="n"/>
      <c r="P851" s="1634" t="n"/>
      <c r="Q851" s="1634" t="n"/>
      <c r="R851" s="892" t="n"/>
      <c r="S851" s="1635" t="n"/>
      <c r="T851" s="1636" t="n"/>
      <c r="U851" s="1636" t="n"/>
    </row>
    <row r="852" ht="17.25" customHeight="1">
      <c r="A852" s="238" t="n"/>
      <c r="B852" s="238" t="n"/>
      <c r="C852" s="1636" t="n"/>
      <c r="D852" s="1636" t="n"/>
      <c r="E852" s="1638" t="n"/>
      <c r="F852" s="1636" t="n"/>
      <c r="G852" s="1647" t="n"/>
      <c r="H852" s="1647" t="n"/>
      <c r="I852" s="1647" t="n"/>
      <c r="J852" s="1646" t="n"/>
      <c r="K852" s="1647" t="n"/>
      <c r="L852" s="1647" t="n"/>
      <c r="M852" s="234" t="n"/>
      <c r="N852" s="237" t="n"/>
      <c r="O852" s="548" t="n"/>
      <c r="P852" s="1634" t="n"/>
      <c r="Q852" s="1634" t="n"/>
      <c r="R852" s="892" t="n"/>
      <c r="S852" s="1635" t="n"/>
      <c r="T852" s="1636" t="n"/>
      <c r="U852" s="1636" t="n"/>
    </row>
    <row r="853" ht="17.25" customHeight="1">
      <c r="A853" s="238" t="n"/>
      <c r="B853" s="238" t="n"/>
      <c r="C853" s="1636" t="n"/>
      <c r="D853" s="1636" t="n"/>
      <c r="E853" s="1638" t="n"/>
      <c r="F853" s="1636" t="n"/>
      <c r="G853" s="1647" t="n"/>
      <c r="H853" s="1647" t="n"/>
      <c r="I853" s="1647" t="n"/>
      <c r="J853" s="1646" t="n"/>
      <c r="K853" s="1647" t="n"/>
      <c r="L853" s="1647" t="n"/>
      <c r="M853" s="234" t="n"/>
      <c r="N853" s="237" t="n"/>
      <c r="O853" s="548" t="n"/>
      <c r="P853" s="1634" t="n"/>
      <c r="Q853" s="1634" t="n"/>
      <c r="R853" s="892" t="n"/>
      <c r="S853" s="1635" t="n"/>
      <c r="T853" s="1636" t="n"/>
      <c r="U853" s="1636" t="n"/>
    </row>
    <row r="854" ht="17.25" customHeight="1">
      <c r="A854" s="238" t="n"/>
      <c r="B854" s="238" t="n"/>
      <c r="C854" s="1636" t="n"/>
      <c r="D854" s="1636" t="n"/>
      <c r="E854" s="1638" t="n"/>
      <c r="F854" s="1636" t="n"/>
      <c r="G854" s="1647" t="n"/>
      <c r="H854" s="1647" t="n"/>
      <c r="I854" s="1647" t="n"/>
      <c r="J854" s="1646" t="n"/>
      <c r="K854" s="1647" t="n"/>
      <c r="L854" s="1647" t="n"/>
      <c r="M854" s="234" t="n"/>
      <c r="N854" s="237" t="n"/>
      <c r="O854" s="548" t="n"/>
      <c r="P854" s="1634" t="n"/>
      <c r="Q854" s="1634" t="n"/>
      <c r="R854" s="892" t="n"/>
      <c r="S854" s="1635" t="n"/>
      <c r="T854" s="1636" t="n"/>
      <c r="U854" s="1636" t="n"/>
    </row>
    <row r="855" ht="17.25" customHeight="1">
      <c r="A855" s="238" t="n"/>
      <c r="B855" s="238" t="n"/>
      <c r="C855" s="1636" t="n"/>
      <c r="D855" s="1636" t="n"/>
      <c r="E855" s="1638" t="n"/>
      <c r="F855" s="1636" t="n"/>
      <c r="G855" s="1647" t="n"/>
      <c r="H855" s="1647" t="n"/>
      <c r="I855" s="1647" t="n"/>
      <c r="J855" s="1646" t="n"/>
      <c r="K855" s="1647" t="n"/>
      <c r="L855" s="1647" t="n"/>
      <c r="M855" s="234" t="n"/>
      <c r="N855" s="237" t="n"/>
      <c r="O855" s="548" t="n"/>
      <c r="P855" s="1634" t="n"/>
      <c r="Q855" s="1634" t="n"/>
      <c r="R855" s="892" t="n"/>
      <c r="S855" s="1635" t="n"/>
      <c r="T855" s="1636" t="n"/>
      <c r="U855" s="1636" t="n"/>
    </row>
    <row r="856" ht="17.25" customHeight="1">
      <c r="A856" s="238" t="n"/>
      <c r="B856" s="238" t="n"/>
      <c r="C856" s="1636" t="n"/>
      <c r="D856" s="1636" t="n"/>
      <c r="E856" s="1638" t="n"/>
      <c r="F856" s="1636" t="n"/>
      <c r="G856" s="1647" t="n"/>
      <c r="H856" s="1647" t="n"/>
      <c r="I856" s="1647" t="n"/>
      <c r="J856" s="1646" t="n"/>
      <c r="K856" s="1647" t="n"/>
      <c r="L856" s="1647" t="n"/>
      <c r="M856" s="234" t="n"/>
      <c r="N856" s="237" t="n"/>
      <c r="O856" s="548" t="n"/>
      <c r="P856" s="1634" t="n"/>
      <c r="Q856" s="1634" t="n"/>
      <c r="R856" s="892" t="n"/>
      <c r="S856" s="1635" t="n"/>
      <c r="T856" s="1636" t="n"/>
      <c r="U856" s="1636" t="n"/>
    </row>
    <row r="857" ht="17.25" customHeight="1">
      <c r="A857" s="238" t="n"/>
      <c r="B857" s="238" t="n"/>
      <c r="C857" s="1636" t="n"/>
      <c r="D857" s="1636" t="n"/>
      <c r="E857" s="1638" t="n"/>
      <c r="F857" s="1636" t="n"/>
      <c r="G857" s="1647" t="n"/>
      <c r="H857" s="1647" t="n"/>
      <c r="I857" s="1647" t="n"/>
      <c r="J857" s="1646" t="n"/>
      <c r="K857" s="1647" t="n"/>
      <c r="L857" s="1647" t="n"/>
      <c r="M857" s="234" t="n"/>
      <c r="N857" s="237" t="n"/>
      <c r="O857" s="548" t="n"/>
      <c r="P857" s="1634" t="n"/>
      <c r="Q857" s="1634" t="n"/>
      <c r="R857" s="892" t="n"/>
      <c r="S857" s="1635" t="n"/>
      <c r="T857" s="1636" t="n"/>
      <c r="U857" s="1636" t="n"/>
    </row>
    <row r="858" ht="17.25" customHeight="1">
      <c r="A858" s="238" t="n"/>
      <c r="B858" s="238" t="n"/>
      <c r="C858" s="1636" t="n"/>
      <c r="D858" s="1636" t="n"/>
      <c r="E858" s="1638" t="n"/>
      <c r="F858" s="1636" t="n"/>
      <c r="G858" s="1647" t="n"/>
      <c r="H858" s="1647" t="n"/>
      <c r="I858" s="1647" t="n"/>
      <c r="J858" s="1646" t="n"/>
      <c r="K858" s="1647" t="n"/>
      <c r="L858" s="1647" t="n"/>
      <c r="M858" s="234" t="n"/>
      <c r="N858" s="237" t="n"/>
      <c r="O858" s="548" t="n"/>
      <c r="P858" s="1634" t="n"/>
      <c r="Q858" s="1634" t="n"/>
      <c r="R858" s="892" t="n"/>
      <c r="S858" s="1635" t="n"/>
      <c r="T858" s="1636" t="n"/>
      <c r="U858" s="1636" t="n"/>
    </row>
    <row r="859" ht="17.25" customHeight="1">
      <c r="A859" s="238" t="n"/>
      <c r="B859" s="238" t="n"/>
      <c r="C859" s="1636" t="n"/>
      <c r="D859" s="1636" t="n"/>
      <c r="E859" s="1638" t="n"/>
      <c r="F859" s="1636" t="n"/>
      <c r="G859" s="1647" t="n"/>
      <c r="H859" s="1647" t="n"/>
      <c r="I859" s="1647" t="n"/>
      <c r="J859" s="1646" t="n"/>
      <c r="K859" s="1647" t="n"/>
      <c r="L859" s="1647" t="n"/>
      <c r="M859" s="234" t="n"/>
      <c r="N859" s="237" t="n"/>
      <c r="O859" s="548" t="n"/>
      <c r="P859" s="1634" t="n"/>
      <c r="Q859" s="1634" t="n"/>
      <c r="R859" s="892" t="n"/>
      <c r="S859" s="1635" t="n"/>
      <c r="T859" s="1636" t="n"/>
      <c r="U859" s="1636" t="n"/>
    </row>
    <row r="860" ht="17.25" customHeight="1">
      <c r="A860" s="238" t="n"/>
      <c r="B860" s="238" t="n"/>
      <c r="C860" s="1636" t="n"/>
      <c r="D860" s="1636" t="n"/>
      <c r="E860" s="1638" t="n"/>
      <c r="F860" s="1636" t="n"/>
      <c r="G860" s="1647" t="n"/>
      <c r="H860" s="1647" t="n"/>
      <c r="I860" s="1647" t="n"/>
      <c r="J860" s="1646" t="n"/>
      <c r="K860" s="1647" t="n"/>
      <c r="L860" s="1647" t="n"/>
      <c r="M860" s="234" t="n"/>
      <c r="N860" s="237" t="n"/>
      <c r="O860" s="548" t="n"/>
      <c r="P860" s="1634" t="n"/>
      <c r="Q860" s="1634" t="n"/>
      <c r="R860" s="892" t="n"/>
      <c r="S860" s="1635" t="n"/>
      <c r="T860" s="1636" t="n"/>
      <c r="U860" s="1636" t="n"/>
    </row>
    <row r="861" ht="17.25" customHeight="1">
      <c r="A861" s="238" t="n"/>
      <c r="B861" s="238" t="n"/>
      <c r="C861" s="1636" t="n"/>
      <c r="D861" s="1636" t="n"/>
      <c r="E861" s="1638" t="n"/>
      <c r="F861" s="1636" t="n"/>
      <c r="G861" s="1647" t="n"/>
      <c r="H861" s="1647" t="n"/>
      <c r="I861" s="1647" t="n"/>
      <c r="J861" s="1646" t="n"/>
      <c r="K861" s="1647" t="n"/>
      <c r="L861" s="1647" t="n"/>
      <c r="M861" s="234" t="n"/>
      <c r="N861" s="237" t="n"/>
      <c r="O861" s="548" t="n"/>
      <c r="P861" s="1634" t="n"/>
      <c r="Q861" s="1634" t="n"/>
      <c r="R861" s="892" t="n"/>
      <c r="S861" s="1635" t="n"/>
      <c r="T861" s="1636" t="n"/>
      <c r="U861" s="1636" t="n"/>
    </row>
    <row r="862" ht="17.25" customHeight="1">
      <c r="A862" s="238" t="n"/>
      <c r="B862" s="238" t="n"/>
      <c r="C862" s="1636" t="n"/>
      <c r="D862" s="1636" t="n"/>
      <c r="E862" s="1638" t="n"/>
      <c r="F862" s="1636" t="n"/>
      <c r="G862" s="1647" t="n"/>
      <c r="H862" s="1647" t="n"/>
      <c r="I862" s="1647" t="n"/>
      <c r="J862" s="1646" t="n"/>
      <c r="K862" s="1647" t="n"/>
      <c r="L862" s="1647" t="n"/>
      <c r="M862" s="234" t="n"/>
      <c r="N862" s="237" t="n"/>
      <c r="O862" s="548" t="n"/>
      <c r="P862" s="1634" t="n"/>
      <c r="Q862" s="1634" t="n"/>
      <c r="R862" s="892" t="n"/>
      <c r="S862" s="1635" t="n"/>
      <c r="T862" s="1636" t="n"/>
      <c r="U862" s="1636" t="n"/>
    </row>
    <row r="863" ht="17.25" customHeight="1">
      <c r="A863" s="238" t="n"/>
      <c r="B863" s="238" t="n"/>
      <c r="C863" s="1636" t="n"/>
      <c r="D863" s="1636" t="n"/>
      <c r="E863" s="1638" t="n"/>
      <c r="F863" s="1636" t="n"/>
      <c r="G863" s="1647" t="n"/>
      <c r="H863" s="1647" t="n"/>
      <c r="I863" s="1647" t="n"/>
      <c r="J863" s="1646" t="n"/>
      <c r="K863" s="1647" t="n"/>
      <c r="L863" s="1647" t="n"/>
      <c r="M863" s="234" t="n"/>
      <c r="N863" s="237" t="n"/>
      <c r="O863" s="548" t="n"/>
      <c r="P863" s="1634" t="n"/>
      <c r="Q863" s="1634" t="n"/>
      <c r="R863" s="892" t="n"/>
      <c r="S863" s="1635" t="n"/>
      <c r="T863" s="1636" t="n"/>
      <c r="U863" s="1636" t="n"/>
    </row>
    <row r="864" ht="17.25" customHeight="1">
      <c r="A864" s="238" t="n"/>
      <c r="B864" s="238" t="n"/>
      <c r="C864" s="1636" t="n"/>
      <c r="D864" s="1636" t="n"/>
      <c r="E864" s="1638" t="n"/>
      <c r="F864" s="1636" t="n"/>
      <c r="G864" s="1647" t="n"/>
      <c r="H864" s="1647" t="n"/>
      <c r="I864" s="1647" t="n"/>
      <c r="J864" s="1646" t="n"/>
      <c r="K864" s="1647" t="n"/>
      <c r="L864" s="1647" t="n"/>
      <c r="M864" s="234" t="n"/>
      <c r="N864" s="237" t="n"/>
      <c r="O864" s="548" t="n"/>
      <c r="P864" s="1634" t="n"/>
      <c r="Q864" s="1634" t="n"/>
      <c r="R864" s="892" t="n"/>
      <c r="S864" s="1635" t="n"/>
      <c r="T864" s="1636" t="n"/>
      <c r="U864" s="1636" t="n"/>
    </row>
    <row r="865" ht="17.25" customHeight="1">
      <c r="A865" s="238" t="n"/>
      <c r="B865" s="238" t="n"/>
      <c r="C865" s="1636" t="n"/>
      <c r="D865" s="1636" t="n"/>
      <c r="E865" s="1638" t="n"/>
      <c r="F865" s="1636" t="n"/>
      <c r="G865" s="1647" t="n"/>
      <c r="H865" s="1647" t="n"/>
      <c r="I865" s="1647" t="n"/>
      <c r="J865" s="1646" t="n"/>
      <c r="K865" s="1647" t="n"/>
      <c r="L865" s="1647" t="n"/>
      <c r="M865" s="234" t="n"/>
      <c r="N865" s="237" t="n"/>
      <c r="O865" s="548" t="n"/>
      <c r="P865" s="1634" t="n"/>
      <c r="Q865" s="1634" t="n"/>
      <c r="R865" s="892" t="n"/>
      <c r="S865" s="1635" t="n"/>
      <c r="T865" s="1636" t="n"/>
      <c r="U865" s="1636" t="n"/>
    </row>
    <row r="866" ht="17.25" customHeight="1">
      <c r="A866" s="238" t="n"/>
      <c r="B866" s="238" t="n"/>
      <c r="C866" s="1636" t="n"/>
      <c r="D866" s="1636" t="n"/>
      <c r="E866" s="1638" t="n"/>
      <c r="F866" s="1636" t="n"/>
      <c r="G866" s="1647" t="n"/>
      <c r="H866" s="1647" t="n"/>
      <c r="I866" s="1647" t="n"/>
      <c r="J866" s="1646" t="n"/>
      <c r="K866" s="1647" t="n"/>
      <c r="L866" s="1647" t="n"/>
      <c r="M866" s="234" t="n"/>
      <c r="N866" s="237" t="n"/>
      <c r="O866" s="548" t="n"/>
      <c r="P866" s="1634" t="n"/>
      <c r="Q866" s="1634" t="n"/>
      <c r="R866" s="892" t="n"/>
      <c r="S866" s="1635" t="n"/>
      <c r="T866" s="1636" t="n"/>
      <c r="U866" s="1636" t="n"/>
    </row>
    <row r="867" ht="17.25" customHeight="1">
      <c r="A867" s="238" t="n"/>
      <c r="B867" s="238" t="n"/>
      <c r="C867" s="1636" t="n"/>
      <c r="D867" s="1636" t="n"/>
      <c r="E867" s="1638" t="n"/>
      <c r="F867" s="1636" t="n"/>
      <c r="G867" s="1647" t="n"/>
      <c r="H867" s="1647" t="n"/>
      <c r="I867" s="1647" t="n"/>
      <c r="J867" s="1646" t="n"/>
      <c r="K867" s="1647" t="n"/>
      <c r="L867" s="1647" t="n"/>
      <c r="M867" s="234" t="n"/>
      <c r="N867" s="237" t="n"/>
      <c r="O867" s="548" t="n"/>
      <c r="P867" s="1634" t="n"/>
      <c r="Q867" s="1634" t="n"/>
      <c r="R867" s="892" t="n"/>
      <c r="S867" s="1635" t="n"/>
      <c r="T867" s="1636" t="n"/>
      <c r="U867" s="1636" t="n"/>
    </row>
    <row r="868" ht="17.25" customHeight="1">
      <c r="A868" s="238" t="n"/>
      <c r="B868" s="238" t="n"/>
      <c r="C868" s="1636" t="n"/>
      <c r="D868" s="1636" t="n"/>
      <c r="E868" s="1638" t="n"/>
      <c r="F868" s="1636" t="n"/>
      <c r="G868" s="1647" t="n"/>
      <c r="H868" s="1647" t="n"/>
      <c r="I868" s="1647" t="n"/>
      <c r="J868" s="1646" t="n"/>
      <c r="K868" s="1647" t="n"/>
      <c r="L868" s="1647" t="n"/>
      <c r="M868" s="234" t="n"/>
      <c r="N868" s="237" t="n"/>
      <c r="O868" s="548" t="n"/>
      <c r="P868" s="1634" t="n"/>
      <c r="Q868" s="1634" t="n"/>
      <c r="R868" s="892" t="n"/>
      <c r="S868" s="1635" t="n"/>
      <c r="T868" s="1636" t="n"/>
      <c r="U868" s="1636" t="n"/>
    </row>
    <row r="869" ht="17.25" customHeight="1">
      <c r="A869" s="238" t="n"/>
      <c r="B869" s="238" t="n"/>
      <c r="C869" s="1636" t="n"/>
      <c r="D869" s="1636" t="n"/>
      <c r="E869" s="1638" t="n"/>
      <c r="F869" s="1636" t="n"/>
      <c r="G869" s="1647" t="n"/>
      <c r="H869" s="1647" t="n"/>
      <c r="I869" s="1647" t="n"/>
      <c r="J869" s="1646" t="n"/>
      <c r="K869" s="1647" t="n"/>
      <c r="L869" s="1647" t="n"/>
      <c r="M869" s="234" t="n"/>
      <c r="N869" s="237" t="n"/>
      <c r="O869" s="548" t="n"/>
      <c r="P869" s="1634" t="n"/>
      <c r="Q869" s="1634" t="n"/>
      <c r="R869" s="892" t="n"/>
      <c r="S869" s="1635" t="n"/>
      <c r="T869" s="1636" t="n"/>
      <c r="U869" s="1636" t="n"/>
    </row>
    <row r="870" ht="17.25" customHeight="1">
      <c r="A870" s="238" t="n"/>
      <c r="B870" s="238" t="n"/>
      <c r="C870" s="1636" t="n"/>
      <c r="D870" s="1636" t="n"/>
      <c r="E870" s="1638" t="n"/>
      <c r="F870" s="1636" t="n"/>
      <c r="G870" s="1647" t="n"/>
      <c r="H870" s="1647" t="n"/>
      <c r="I870" s="1647" t="n"/>
      <c r="J870" s="1646" t="n"/>
      <c r="K870" s="1647" t="n"/>
      <c r="L870" s="1647" t="n"/>
      <c r="M870" s="234" t="n"/>
      <c r="N870" s="237" t="n"/>
      <c r="O870" s="548" t="n"/>
      <c r="P870" s="1634" t="n"/>
      <c r="Q870" s="1634" t="n"/>
      <c r="R870" s="892" t="n"/>
      <c r="S870" s="1635" t="n"/>
      <c r="T870" s="1636" t="n"/>
      <c r="U870" s="1636" t="n"/>
    </row>
    <row r="871" ht="17.25" customHeight="1">
      <c r="A871" s="238" t="n"/>
      <c r="B871" s="238" t="n"/>
      <c r="C871" s="1636" t="n"/>
      <c r="D871" s="1636" t="n"/>
      <c r="E871" s="1638" t="n"/>
      <c r="F871" s="1636" t="n"/>
      <c r="G871" s="1647" t="n"/>
      <c r="H871" s="1647" t="n"/>
      <c r="I871" s="1647" t="n"/>
      <c r="J871" s="1646" t="n"/>
      <c r="K871" s="1647" t="n"/>
      <c r="L871" s="1647" t="n"/>
      <c r="M871" s="234" t="n"/>
      <c r="N871" s="237" t="n"/>
      <c r="O871" s="548" t="n"/>
      <c r="P871" s="1634" t="n"/>
      <c r="Q871" s="1634" t="n"/>
      <c r="R871" s="892" t="n"/>
      <c r="S871" s="1635" t="n"/>
      <c r="T871" s="1636" t="n"/>
      <c r="U871" s="1636" t="n"/>
    </row>
    <row r="872" ht="17.25" customHeight="1">
      <c r="A872" s="238" t="n"/>
      <c r="B872" s="238" t="n"/>
      <c r="C872" s="1636" t="n"/>
      <c r="D872" s="1636" t="n"/>
      <c r="E872" s="1638" t="n"/>
      <c r="F872" s="1636" t="n"/>
      <c r="G872" s="1647" t="n"/>
      <c r="H872" s="1647" t="n"/>
      <c r="I872" s="1647" t="n"/>
      <c r="J872" s="1646" t="n"/>
      <c r="K872" s="1647" t="n"/>
      <c r="L872" s="1647" t="n"/>
      <c r="M872" s="234" t="n"/>
      <c r="N872" s="237" t="n"/>
      <c r="O872" s="548" t="n"/>
      <c r="P872" s="1634" t="n"/>
      <c r="Q872" s="1634" t="n"/>
      <c r="R872" s="892" t="n"/>
      <c r="S872" s="1635" t="n"/>
      <c r="T872" s="1636" t="n"/>
      <c r="U872" s="1636" t="n"/>
    </row>
    <row r="873" ht="17.25" customHeight="1">
      <c r="A873" s="238" t="n"/>
      <c r="B873" s="238" t="n"/>
      <c r="C873" s="1636" t="n"/>
      <c r="D873" s="1636" t="n"/>
      <c r="E873" s="1638" t="n"/>
      <c r="F873" s="1636" t="n"/>
      <c r="G873" s="1647" t="n"/>
      <c r="H873" s="1647" t="n"/>
      <c r="I873" s="1647" t="n"/>
      <c r="J873" s="1646" t="n"/>
      <c r="K873" s="1647" t="n"/>
      <c r="L873" s="1647" t="n"/>
      <c r="M873" s="234" t="n"/>
      <c r="N873" s="237" t="n"/>
      <c r="O873" s="548" t="n"/>
      <c r="P873" s="1634" t="n"/>
      <c r="Q873" s="1634" t="n"/>
      <c r="R873" s="892" t="n"/>
      <c r="S873" s="1635" t="n"/>
      <c r="T873" s="1636" t="n"/>
      <c r="U873" s="1636" t="n"/>
    </row>
    <row r="874" ht="17.25" customHeight="1">
      <c r="A874" s="238" t="n"/>
      <c r="B874" s="238" t="n"/>
      <c r="C874" s="1636" t="n"/>
      <c r="D874" s="1636" t="n"/>
      <c r="E874" s="1638" t="n"/>
      <c r="F874" s="1636" t="n"/>
      <c r="G874" s="1647" t="n"/>
      <c r="H874" s="1647" t="n"/>
      <c r="I874" s="1647" t="n"/>
      <c r="J874" s="1646" t="n"/>
      <c r="K874" s="1647" t="n"/>
      <c r="L874" s="1647" t="n"/>
      <c r="M874" s="234" t="n"/>
      <c r="N874" s="237" t="n"/>
      <c r="O874" s="548" t="n"/>
      <c r="P874" s="1634" t="n"/>
      <c r="Q874" s="1634" t="n"/>
      <c r="R874" s="892" t="n"/>
      <c r="S874" s="1635" t="n"/>
      <c r="T874" s="1636" t="n"/>
      <c r="U874" s="1636" t="n"/>
    </row>
    <row r="875" ht="17.25" customHeight="1">
      <c r="A875" s="238" t="n"/>
      <c r="B875" s="238" t="n"/>
      <c r="C875" s="1636" t="n"/>
      <c r="D875" s="1636" t="n"/>
      <c r="E875" s="1638" t="n"/>
      <c r="F875" s="1636" t="n"/>
      <c r="G875" s="1647" t="n"/>
      <c r="H875" s="1647" t="n"/>
      <c r="I875" s="1647" t="n"/>
      <c r="J875" s="1646" t="n"/>
      <c r="K875" s="1647" t="n"/>
      <c r="L875" s="1647" t="n"/>
      <c r="M875" s="234" t="n"/>
      <c r="N875" s="237" t="n"/>
      <c r="O875" s="548" t="n"/>
      <c r="P875" s="1634" t="n"/>
      <c r="Q875" s="1634" t="n"/>
      <c r="R875" s="892" t="n"/>
      <c r="S875" s="1635" t="n"/>
      <c r="T875" s="1636" t="n"/>
      <c r="U875" s="1636" t="n"/>
    </row>
    <row r="876" ht="17.25" customHeight="1">
      <c r="A876" s="238" t="n"/>
      <c r="B876" s="238" t="n"/>
      <c r="C876" s="1636" t="n"/>
      <c r="D876" s="1636" t="n"/>
      <c r="E876" s="1638" t="n"/>
      <c r="F876" s="1636" t="n"/>
      <c r="G876" s="1647" t="n"/>
      <c r="H876" s="1647" t="n"/>
      <c r="I876" s="1647" t="n"/>
      <c r="J876" s="1646" t="n"/>
      <c r="K876" s="1647" t="n"/>
      <c r="L876" s="1647" t="n"/>
      <c r="M876" s="234" t="n"/>
      <c r="N876" s="237" t="n"/>
      <c r="O876" s="548" t="n"/>
      <c r="P876" s="1634" t="n"/>
      <c r="Q876" s="1634" t="n"/>
      <c r="R876" s="892" t="n"/>
      <c r="S876" s="1635" t="n"/>
      <c r="T876" s="1636" t="n"/>
      <c r="U876" s="1636" t="n"/>
    </row>
    <row r="877" ht="17.25" customHeight="1">
      <c r="A877" s="238" t="n"/>
      <c r="B877" s="238" t="n"/>
      <c r="C877" s="1636" t="n"/>
      <c r="D877" s="1636" t="n"/>
      <c r="E877" s="1638" t="n"/>
      <c r="F877" s="1636" t="n"/>
      <c r="G877" s="1647" t="n"/>
      <c r="H877" s="1647" t="n"/>
      <c r="I877" s="1647" t="n"/>
      <c r="J877" s="1646" t="n"/>
      <c r="K877" s="1647" t="n"/>
      <c r="L877" s="1647" t="n"/>
      <c r="M877" s="234" t="n"/>
      <c r="N877" s="237" t="n"/>
      <c r="O877" s="548" t="n"/>
      <c r="P877" s="1634" t="n"/>
      <c r="Q877" s="1634" t="n"/>
      <c r="R877" s="892" t="n"/>
      <c r="S877" s="1635" t="n"/>
      <c r="T877" s="1636" t="n"/>
      <c r="U877" s="1636" t="n"/>
    </row>
    <row r="878" ht="17.25" customHeight="1">
      <c r="A878" s="238" t="n"/>
      <c r="B878" s="238" t="n"/>
      <c r="C878" s="1636" t="n"/>
      <c r="D878" s="1636" t="n"/>
      <c r="E878" s="1638" t="n"/>
      <c r="F878" s="1636" t="n"/>
      <c r="G878" s="1647" t="n"/>
      <c r="H878" s="1647" t="n"/>
      <c r="I878" s="1647" t="n"/>
      <c r="J878" s="1646" t="n"/>
      <c r="K878" s="1647" t="n"/>
      <c r="L878" s="1647" t="n"/>
      <c r="M878" s="234" t="n"/>
      <c r="N878" s="237" t="n"/>
      <c r="O878" s="548" t="n"/>
      <c r="P878" s="1634" t="n"/>
      <c r="Q878" s="1634" t="n"/>
      <c r="R878" s="892" t="n"/>
      <c r="S878" s="1635" t="n"/>
      <c r="T878" s="1636" t="n"/>
      <c r="U878" s="1636" t="n"/>
    </row>
    <row r="879" ht="17.25" customHeight="1">
      <c r="A879" s="238" t="n"/>
      <c r="B879" s="238" t="n"/>
      <c r="C879" s="1636" t="n"/>
      <c r="D879" s="1636" t="n"/>
      <c r="E879" s="1638" t="n"/>
      <c r="F879" s="1636" t="n"/>
      <c r="G879" s="1647" t="n"/>
      <c r="H879" s="1647" t="n"/>
      <c r="I879" s="1647" t="n"/>
      <c r="J879" s="1646" t="n"/>
      <c r="K879" s="1647" t="n"/>
      <c r="L879" s="1647" t="n"/>
      <c r="M879" s="234" t="n"/>
      <c r="N879" s="237" t="n"/>
      <c r="O879" s="548" t="n"/>
      <c r="P879" s="1634" t="n"/>
      <c r="Q879" s="1634" t="n"/>
      <c r="R879" s="892" t="n"/>
      <c r="S879" s="1635" t="n"/>
      <c r="T879" s="1636" t="n"/>
      <c r="U879" s="1636" t="n"/>
    </row>
    <row r="880" ht="17.25" customHeight="1">
      <c r="A880" s="238" t="n"/>
      <c r="B880" s="238" t="n"/>
      <c r="C880" s="1636" t="n"/>
      <c r="D880" s="1636" t="n"/>
      <c r="E880" s="1638" t="n"/>
      <c r="F880" s="1636" t="n"/>
      <c r="G880" s="1647" t="n"/>
      <c r="H880" s="1647" t="n"/>
      <c r="I880" s="1647" t="n"/>
      <c r="J880" s="1646" t="n"/>
      <c r="K880" s="1647" t="n"/>
      <c r="L880" s="1647" t="n"/>
      <c r="M880" s="234" t="n"/>
      <c r="N880" s="237" t="n"/>
      <c r="O880" s="548" t="n"/>
      <c r="P880" s="1634" t="n"/>
      <c r="Q880" s="1634" t="n"/>
      <c r="R880" s="892" t="n"/>
      <c r="S880" s="1635" t="n"/>
      <c r="T880" s="1636" t="n"/>
      <c r="U880" s="1636" t="n"/>
    </row>
    <row r="881" ht="17.25" customHeight="1">
      <c r="A881" s="238" t="n"/>
      <c r="B881" s="238" t="n"/>
      <c r="C881" s="1636" t="n"/>
      <c r="D881" s="1636" t="n"/>
      <c r="E881" s="1638" t="n"/>
      <c r="F881" s="1636" t="n"/>
      <c r="G881" s="1647" t="n"/>
      <c r="H881" s="1647" t="n"/>
      <c r="I881" s="1647" t="n"/>
      <c r="J881" s="1646" t="n"/>
      <c r="K881" s="1647" t="n"/>
      <c r="L881" s="1647" t="n"/>
      <c r="M881" s="234" t="n"/>
      <c r="N881" s="237" t="n"/>
      <c r="O881" s="548" t="n"/>
      <c r="P881" s="1634" t="n"/>
      <c r="Q881" s="1634" t="n"/>
      <c r="R881" s="892" t="n"/>
      <c r="S881" s="1635" t="n"/>
      <c r="T881" s="1636" t="n"/>
      <c r="U881" s="1636" t="n"/>
    </row>
    <row r="882" ht="17.25" customHeight="1">
      <c r="A882" s="238" t="n"/>
      <c r="B882" s="238" t="n"/>
      <c r="C882" s="1636" t="n"/>
      <c r="D882" s="1636" t="n"/>
      <c r="E882" s="1638" t="n"/>
      <c r="F882" s="1636" t="n"/>
      <c r="G882" s="1647" t="n"/>
      <c r="H882" s="1647" t="n"/>
      <c r="I882" s="1647" t="n"/>
      <c r="J882" s="1646" t="n"/>
      <c r="K882" s="1647" t="n"/>
      <c r="L882" s="1647" t="n"/>
      <c r="M882" s="234" t="n"/>
      <c r="N882" s="237" t="n"/>
      <c r="O882" s="548" t="n"/>
      <c r="P882" s="1634" t="n"/>
      <c r="Q882" s="1634" t="n"/>
      <c r="R882" s="892" t="n"/>
      <c r="S882" s="1635" t="n"/>
      <c r="T882" s="1636" t="n"/>
      <c r="U882" s="1636" t="n"/>
    </row>
    <row r="883" ht="17.25" customHeight="1">
      <c r="A883" s="238" t="n"/>
      <c r="B883" s="238" t="n"/>
      <c r="C883" s="1636" t="n"/>
      <c r="D883" s="1636" t="n"/>
      <c r="E883" s="1638" t="n"/>
      <c r="F883" s="1636" t="n"/>
      <c r="G883" s="1647" t="n"/>
      <c r="H883" s="1647" t="n"/>
      <c r="I883" s="1647" t="n"/>
      <c r="J883" s="1646" t="n"/>
      <c r="K883" s="1647" t="n"/>
      <c r="L883" s="1647" t="n"/>
      <c r="M883" s="234" t="n"/>
      <c r="N883" s="237" t="n"/>
      <c r="O883" s="548" t="n"/>
      <c r="P883" s="1634" t="n"/>
      <c r="Q883" s="1634" t="n"/>
      <c r="R883" s="892" t="n"/>
      <c r="S883" s="1635" t="n"/>
      <c r="T883" s="1636" t="n"/>
      <c r="U883" s="1636" t="n"/>
    </row>
    <row r="884" ht="17.25" customHeight="1">
      <c r="A884" s="238" t="n"/>
      <c r="B884" s="238" t="n"/>
      <c r="C884" s="1636" t="n"/>
      <c r="D884" s="1636" t="n"/>
      <c r="E884" s="1638" t="n"/>
      <c r="F884" s="1636" t="n"/>
      <c r="G884" s="1647" t="n"/>
      <c r="H884" s="1647" t="n"/>
      <c r="I884" s="1647" t="n"/>
      <c r="J884" s="1646" t="n"/>
      <c r="K884" s="1647" t="n"/>
      <c r="L884" s="1647" t="n"/>
      <c r="M884" s="234" t="n"/>
      <c r="N884" s="237" t="n"/>
      <c r="O884" s="548" t="n"/>
      <c r="P884" s="1634" t="n"/>
      <c r="Q884" s="1634" t="n"/>
      <c r="R884" s="892" t="n"/>
      <c r="S884" s="1635" t="n"/>
      <c r="T884" s="1636" t="n"/>
      <c r="U884" s="1636" t="n"/>
    </row>
    <row r="885" ht="17.25" customHeight="1">
      <c r="A885" s="238" t="n"/>
      <c r="B885" s="238" t="n"/>
      <c r="C885" s="1636" t="n"/>
      <c r="D885" s="1636" t="n"/>
      <c r="E885" s="1638" t="n"/>
      <c r="F885" s="1636" t="n"/>
      <c r="G885" s="1647" t="n"/>
      <c r="H885" s="1647" t="n"/>
      <c r="I885" s="1647" t="n"/>
      <c r="J885" s="1646" t="n"/>
      <c r="K885" s="1647" t="n"/>
      <c r="L885" s="1647" t="n"/>
      <c r="M885" s="234" t="n"/>
      <c r="N885" s="237" t="n"/>
      <c r="O885" s="548" t="n"/>
      <c r="P885" s="1634" t="n"/>
      <c r="Q885" s="1634" t="n"/>
      <c r="R885" s="892" t="n"/>
      <c r="S885" s="1635" t="n"/>
      <c r="T885" s="1636" t="n"/>
      <c r="U885" s="1636" t="n"/>
    </row>
    <row r="886" ht="17.25" customHeight="1">
      <c r="A886" s="238" t="n"/>
      <c r="B886" s="238" t="n"/>
      <c r="C886" s="1636" t="n"/>
      <c r="D886" s="1636" t="n"/>
      <c r="E886" s="1638" t="n"/>
      <c r="F886" s="1636" t="n"/>
      <c r="G886" s="1647" t="n"/>
      <c r="H886" s="1647" t="n"/>
      <c r="I886" s="1647" t="n"/>
      <c r="J886" s="1646" t="n"/>
      <c r="K886" s="1647" t="n"/>
      <c r="L886" s="1647" t="n"/>
      <c r="M886" s="234" t="n"/>
      <c r="N886" s="237" t="n"/>
      <c r="O886" s="548" t="n"/>
      <c r="P886" s="1634" t="n"/>
      <c r="Q886" s="1634" t="n"/>
      <c r="R886" s="892" t="n"/>
      <c r="S886" s="1635" t="n"/>
      <c r="T886" s="1636" t="n"/>
      <c r="U886" s="1636" t="n"/>
    </row>
    <row r="887" ht="17.25" customHeight="1">
      <c r="A887" s="238" t="n"/>
      <c r="B887" s="238" t="n"/>
      <c r="C887" s="1636" t="n"/>
      <c r="D887" s="1636" t="n"/>
      <c r="E887" s="1638" t="n"/>
      <c r="F887" s="1636" t="n"/>
      <c r="G887" s="1647" t="n"/>
      <c r="H887" s="1647" t="n"/>
      <c r="I887" s="1647" t="n"/>
      <c r="J887" s="1646" t="n"/>
      <c r="K887" s="1647" t="n"/>
      <c r="L887" s="1647" t="n"/>
      <c r="M887" s="234" t="n"/>
      <c r="N887" s="237" t="n"/>
      <c r="O887" s="548" t="n"/>
      <c r="P887" s="1634" t="n"/>
      <c r="Q887" s="1634" t="n"/>
      <c r="R887" s="892" t="n"/>
      <c r="S887" s="1635" t="n"/>
      <c r="T887" s="1636" t="n"/>
      <c r="U887" s="1636" t="n"/>
    </row>
    <row r="888" ht="17.25" customHeight="1">
      <c r="A888" s="238" t="n"/>
      <c r="B888" s="238" t="n"/>
      <c r="C888" s="1636" t="n"/>
      <c r="D888" s="1636" t="n"/>
      <c r="E888" s="1638" t="n"/>
      <c r="F888" s="1636" t="n"/>
      <c r="G888" s="1647" t="n"/>
      <c r="H888" s="1647" t="n"/>
      <c r="I888" s="1647" t="n"/>
      <c r="J888" s="1646" t="n"/>
      <c r="K888" s="1647" t="n"/>
      <c r="L888" s="1647" t="n"/>
      <c r="M888" s="234" t="n"/>
      <c r="N888" s="237" t="n"/>
      <c r="O888" s="548" t="n"/>
      <c r="P888" s="1634" t="n"/>
      <c r="Q888" s="1634" t="n"/>
      <c r="R888" s="892" t="n"/>
      <c r="S888" s="1635" t="n"/>
      <c r="T888" s="1636" t="n"/>
      <c r="U888" s="1636" t="n"/>
    </row>
    <row r="889" ht="17.25" customHeight="1">
      <c r="A889" s="238" t="n"/>
      <c r="B889" s="238" t="n"/>
      <c r="C889" s="1636" t="n"/>
      <c r="D889" s="1636" t="n"/>
      <c r="E889" s="1638" t="n"/>
      <c r="F889" s="1636" t="n"/>
      <c r="G889" s="1647" t="n"/>
      <c r="H889" s="1647" t="n"/>
      <c r="I889" s="1647" t="n"/>
      <c r="J889" s="1646" t="n"/>
      <c r="K889" s="1647" t="n"/>
      <c r="L889" s="1647" t="n"/>
      <c r="M889" s="234" t="n"/>
      <c r="N889" s="237" t="n"/>
      <c r="O889" s="548" t="n"/>
      <c r="P889" s="1634" t="n"/>
      <c r="Q889" s="1634" t="n"/>
      <c r="R889" s="892" t="n"/>
      <c r="S889" s="1635" t="n"/>
      <c r="T889" s="1636" t="n"/>
      <c r="U889" s="1636" t="n"/>
    </row>
    <row r="890" ht="17.25" customHeight="1">
      <c r="A890" s="238" t="n"/>
      <c r="B890" s="238" t="n"/>
      <c r="C890" s="1636" t="n"/>
      <c r="D890" s="1636" t="n"/>
      <c r="E890" s="1638" t="n"/>
      <c r="F890" s="1636" t="n"/>
      <c r="G890" s="1647" t="n"/>
      <c r="H890" s="1647" t="n"/>
      <c r="I890" s="1647" t="n"/>
      <c r="J890" s="1646" t="n"/>
      <c r="K890" s="1647" t="n"/>
      <c r="L890" s="1647" t="n"/>
      <c r="M890" s="234" t="n"/>
      <c r="N890" s="237" t="n"/>
      <c r="O890" s="548" t="n"/>
      <c r="P890" s="1634" t="n"/>
      <c r="Q890" s="1634" t="n"/>
      <c r="R890" s="892" t="n"/>
      <c r="S890" s="1635" t="n"/>
      <c r="T890" s="1636" t="n"/>
      <c r="U890" s="1636" t="n"/>
    </row>
    <row r="891" ht="17.25" customHeight="1">
      <c r="A891" s="238" t="n"/>
      <c r="B891" s="238" t="n"/>
      <c r="C891" s="1636" t="n"/>
      <c r="D891" s="1636" t="n"/>
      <c r="E891" s="1638" t="n"/>
      <c r="F891" s="1636" t="n"/>
      <c r="G891" s="1647" t="n"/>
      <c r="H891" s="1647" t="n"/>
      <c r="I891" s="1647" t="n"/>
      <c r="J891" s="1646" t="n"/>
      <c r="K891" s="1647" t="n"/>
      <c r="L891" s="1647" t="n"/>
      <c r="M891" s="234" t="n"/>
      <c r="N891" s="237" t="n"/>
      <c r="O891" s="548" t="n"/>
      <c r="P891" s="1634" t="n"/>
      <c r="Q891" s="1634" t="n"/>
      <c r="R891" s="892" t="n"/>
      <c r="S891" s="1635" t="n"/>
      <c r="T891" s="1636" t="n"/>
      <c r="U891" s="1636" t="n"/>
    </row>
    <row r="892" ht="17.25" customHeight="1">
      <c r="A892" s="238" t="n"/>
      <c r="B892" s="238" t="n"/>
      <c r="C892" s="1636" t="n"/>
      <c r="D892" s="1636" t="n"/>
      <c r="E892" s="1638" t="n"/>
      <c r="F892" s="1636" t="n"/>
      <c r="G892" s="1647" t="n"/>
      <c r="H892" s="1647" t="n"/>
      <c r="I892" s="1647" t="n"/>
      <c r="J892" s="1646" t="n"/>
      <c r="K892" s="1647" t="n"/>
      <c r="L892" s="1647" t="n"/>
      <c r="M892" s="234" t="n"/>
      <c r="N892" s="237" t="n"/>
      <c r="O892" s="548" t="n"/>
      <c r="P892" s="1634" t="n"/>
      <c r="Q892" s="1634" t="n"/>
      <c r="R892" s="892" t="n"/>
      <c r="S892" s="1635" t="n"/>
      <c r="T892" s="1636" t="n"/>
      <c r="U892" s="1636" t="n"/>
    </row>
    <row r="893" ht="17.25" customHeight="1">
      <c r="A893" s="238" t="n"/>
      <c r="B893" s="238" t="n"/>
      <c r="C893" s="1636" t="n"/>
      <c r="D893" s="1636" t="n"/>
      <c r="E893" s="1638" t="n"/>
      <c r="F893" s="1636" t="n"/>
      <c r="G893" s="1647" t="n"/>
      <c r="H893" s="1647" t="n"/>
      <c r="I893" s="1647" t="n"/>
      <c r="J893" s="1646" t="n"/>
      <c r="K893" s="1647" t="n"/>
      <c r="L893" s="1647" t="n"/>
      <c r="M893" s="234" t="n"/>
      <c r="N893" s="237" t="n"/>
      <c r="O893" s="548" t="n"/>
      <c r="P893" s="1634" t="n"/>
      <c r="Q893" s="1634" t="n"/>
      <c r="R893" s="892" t="n"/>
      <c r="S893" s="1635" t="n"/>
      <c r="T893" s="1636" t="n"/>
      <c r="U893" s="1636" t="n"/>
    </row>
    <row r="894" ht="17.25" customHeight="1">
      <c r="A894" s="238" t="n"/>
      <c r="B894" s="238" t="n"/>
      <c r="C894" s="1636" t="n"/>
      <c r="D894" s="1636" t="n"/>
      <c r="E894" s="1638" t="n"/>
      <c r="F894" s="1636" t="n"/>
      <c r="G894" s="1647" t="n"/>
      <c r="H894" s="1647" t="n"/>
      <c r="I894" s="1647" t="n"/>
      <c r="J894" s="1646" t="n"/>
      <c r="K894" s="1647" t="n"/>
      <c r="L894" s="1647" t="n"/>
      <c r="M894" s="234" t="n"/>
      <c r="N894" s="237" t="n"/>
      <c r="O894" s="548" t="n"/>
      <c r="P894" s="1634" t="n"/>
      <c r="Q894" s="1634" t="n"/>
      <c r="R894" s="892" t="n"/>
      <c r="S894" s="1635" t="n"/>
      <c r="T894" s="1636" t="n"/>
      <c r="U894" s="1636" t="n"/>
    </row>
    <row r="895" ht="17.25" customHeight="1">
      <c r="A895" s="238" t="n"/>
      <c r="B895" s="238" t="n"/>
      <c r="C895" s="1636" t="n"/>
      <c r="D895" s="1636" t="n"/>
      <c r="E895" s="1638" t="n"/>
      <c r="F895" s="1636" t="n"/>
      <c r="G895" s="1647" t="n"/>
      <c r="H895" s="1647" t="n"/>
      <c r="I895" s="1647" t="n"/>
      <c r="J895" s="1646" t="n"/>
      <c r="K895" s="1647" t="n"/>
      <c r="L895" s="1647" t="n"/>
      <c r="M895" s="234" t="n"/>
      <c r="N895" s="237" t="n"/>
      <c r="O895" s="548" t="n"/>
      <c r="P895" s="1634" t="n"/>
      <c r="Q895" s="1634" t="n"/>
      <c r="R895" s="892" t="n"/>
      <c r="S895" s="1635" t="n"/>
      <c r="T895" s="1636" t="n"/>
      <c r="U895" s="1636" t="n"/>
    </row>
    <row r="896" ht="17.25" customHeight="1">
      <c r="A896" s="238" t="n"/>
      <c r="B896" s="238" t="n"/>
      <c r="C896" s="1636" t="n"/>
      <c r="D896" s="1636" t="n"/>
      <c r="E896" s="1638" t="n"/>
      <c r="F896" s="1636" t="n"/>
      <c r="G896" s="1647" t="n"/>
      <c r="H896" s="1647" t="n"/>
      <c r="I896" s="1647" t="n"/>
      <c r="J896" s="1646" t="n"/>
      <c r="K896" s="1647" t="n"/>
      <c r="L896" s="1647" t="n"/>
      <c r="M896" s="234" t="n"/>
      <c r="N896" s="237" t="n"/>
      <c r="O896" s="548" t="n"/>
      <c r="P896" s="1634" t="n"/>
      <c r="Q896" s="1634" t="n"/>
      <c r="R896" s="892" t="n"/>
      <c r="S896" s="1635" t="n"/>
      <c r="T896" s="1636" t="n"/>
      <c r="U896" s="1636" t="n"/>
    </row>
    <row r="897" ht="17.25" customHeight="1">
      <c r="A897" s="238" t="n"/>
      <c r="B897" s="238" t="n"/>
      <c r="C897" s="1636" t="n"/>
      <c r="D897" s="1636" t="n"/>
      <c r="E897" s="1638" t="n"/>
      <c r="F897" s="1636" t="n"/>
      <c r="G897" s="1647" t="n"/>
      <c r="H897" s="1647" t="n"/>
      <c r="I897" s="1647" t="n"/>
      <c r="J897" s="1646" t="n"/>
      <c r="K897" s="1647" t="n"/>
      <c r="L897" s="1647" t="n"/>
      <c r="M897" s="234" t="n"/>
      <c r="N897" s="237" t="n"/>
      <c r="O897" s="548" t="n"/>
      <c r="P897" s="1634" t="n"/>
      <c r="Q897" s="1634" t="n"/>
      <c r="R897" s="892" t="n"/>
      <c r="S897" s="1635" t="n"/>
      <c r="T897" s="1636" t="n"/>
      <c r="U897" s="1636" t="n"/>
    </row>
    <row r="898" ht="17.25" customHeight="1">
      <c r="A898" s="238" t="n"/>
      <c r="B898" s="238" t="n"/>
      <c r="C898" s="1636" t="n"/>
      <c r="D898" s="1636" t="n"/>
      <c r="E898" s="1638" t="n"/>
      <c r="F898" s="1636" t="n"/>
      <c r="G898" s="1647" t="n"/>
      <c r="H898" s="1647" t="n"/>
      <c r="I898" s="1647" t="n"/>
      <c r="J898" s="1646" t="n"/>
      <c r="K898" s="1647" t="n"/>
      <c r="L898" s="1647" t="n"/>
      <c r="M898" s="234" t="n"/>
      <c r="N898" s="237" t="n"/>
      <c r="O898" s="548" t="n"/>
      <c r="P898" s="1634" t="n"/>
      <c r="Q898" s="1634" t="n"/>
      <c r="R898" s="892" t="n"/>
      <c r="S898" s="1635" t="n"/>
      <c r="T898" s="1636" t="n"/>
      <c r="U898" s="1636" t="n"/>
    </row>
    <row r="899" ht="17.25" customHeight="1">
      <c r="A899" s="238" t="n"/>
      <c r="B899" s="238" t="n"/>
      <c r="C899" s="1636" t="n"/>
      <c r="D899" s="1636" t="n"/>
      <c r="E899" s="1638" t="n"/>
      <c r="F899" s="1636" t="n"/>
      <c r="G899" s="1647" t="n"/>
      <c r="H899" s="1647" t="n"/>
      <c r="I899" s="1647" t="n"/>
      <c r="J899" s="1646" t="n"/>
      <c r="K899" s="1647" t="n"/>
      <c r="L899" s="1647" t="n"/>
      <c r="M899" s="234" t="n"/>
      <c r="N899" s="237" t="n"/>
      <c r="O899" s="548" t="n"/>
      <c r="P899" s="1634" t="n"/>
      <c r="Q899" s="1634" t="n"/>
      <c r="R899" s="892" t="n"/>
      <c r="S899" s="1635" t="n"/>
      <c r="T899" s="1636" t="n"/>
      <c r="U899" s="1636" t="n"/>
    </row>
    <row r="900" ht="17.25" customHeight="1">
      <c r="A900" s="238" t="n"/>
      <c r="B900" s="238" t="n"/>
      <c r="C900" s="1636" t="n"/>
      <c r="D900" s="1636" t="n"/>
      <c r="E900" s="1638" t="n"/>
      <c r="F900" s="1636" t="n"/>
      <c r="G900" s="1647" t="n"/>
      <c r="H900" s="1647" t="n"/>
      <c r="I900" s="1647" t="n"/>
      <c r="J900" s="1646" t="n"/>
      <c r="K900" s="1647" t="n"/>
      <c r="L900" s="1647" t="n"/>
      <c r="M900" s="234" t="n"/>
      <c r="N900" s="237" t="n"/>
      <c r="O900" s="548" t="n"/>
      <c r="P900" s="1634" t="n"/>
      <c r="Q900" s="1634" t="n"/>
      <c r="R900" s="892" t="n"/>
      <c r="S900" s="1635" t="n"/>
      <c r="T900" s="1636" t="n"/>
      <c r="U900" s="1636" t="n"/>
    </row>
    <row r="901" ht="17.25" customHeight="1">
      <c r="A901" s="238" t="n"/>
      <c r="B901" s="238" t="n"/>
      <c r="C901" s="1636" t="n"/>
      <c r="D901" s="1636" t="n"/>
      <c r="E901" s="1638" t="n"/>
      <c r="F901" s="1636" t="n"/>
      <c r="G901" s="1647" t="n"/>
      <c r="H901" s="1647" t="n"/>
      <c r="I901" s="1647" t="n"/>
      <c r="J901" s="1646" t="n"/>
      <c r="K901" s="1647" t="n"/>
      <c r="L901" s="1647" t="n"/>
      <c r="M901" s="234" t="n"/>
      <c r="N901" s="237" t="n"/>
      <c r="O901" s="548" t="n"/>
      <c r="P901" s="1634" t="n"/>
      <c r="Q901" s="1634" t="n"/>
      <c r="R901" s="892" t="n"/>
      <c r="S901" s="1635" t="n"/>
      <c r="T901" s="1636" t="n"/>
      <c r="U901" s="1636" t="n"/>
    </row>
    <row r="902" ht="17.25" customHeight="1">
      <c r="A902" s="238" t="n"/>
      <c r="B902" s="238" t="n"/>
      <c r="C902" s="1636" t="n"/>
      <c r="D902" s="1636" t="n"/>
      <c r="E902" s="1638" t="n"/>
      <c r="F902" s="1636" t="n"/>
      <c r="G902" s="1647" t="n"/>
      <c r="H902" s="1647" t="n"/>
      <c r="I902" s="1647" t="n"/>
      <c r="J902" s="1646" t="n"/>
      <c r="K902" s="1647" t="n"/>
      <c r="L902" s="1647" t="n"/>
      <c r="M902" s="234" t="n"/>
      <c r="N902" s="237" t="n"/>
      <c r="O902" s="548" t="n"/>
      <c r="P902" s="1634" t="n"/>
      <c r="Q902" s="1634" t="n"/>
      <c r="R902" s="892" t="n"/>
      <c r="S902" s="1635" t="n"/>
      <c r="T902" s="1636" t="n"/>
      <c r="U902" s="1636" t="n"/>
    </row>
    <row r="903" ht="17.25" customHeight="1">
      <c r="A903" s="238" t="n"/>
      <c r="B903" s="238" t="n"/>
      <c r="C903" s="1636" t="n"/>
      <c r="D903" s="1636" t="n"/>
      <c r="E903" s="1638" t="n"/>
      <c r="F903" s="1636" t="n"/>
      <c r="G903" s="1647" t="n"/>
      <c r="H903" s="1647" t="n"/>
      <c r="I903" s="1647" t="n"/>
      <c r="J903" s="1646" t="n"/>
      <c r="K903" s="1647" t="n"/>
      <c r="L903" s="1647" t="n"/>
      <c r="M903" s="234" t="n"/>
      <c r="N903" s="237" t="n"/>
      <c r="O903" s="548" t="n"/>
      <c r="P903" s="1634" t="n"/>
      <c r="Q903" s="1634" t="n"/>
      <c r="R903" s="892" t="n"/>
      <c r="S903" s="1635" t="n"/>
      <c r="T903" s="1636" t="n"/>
      <c r="U903" s="1636" t="n"/>
    </row>
    <row r="904" ht="17.25" customHeight="1">
      <c r="A904" s="238" t="n"/>
      <c r="B904" s="238" t="n"/>
      <c r="C904" s="1636" t="n"/>
      <c r="D904" s="1636" t="n"/>
      <c r="E904" s="1638" t="n"/>
      <c r="F904" s="1636" t="n"/>
      <c r="G904" s="1647" t="n"/>
      <c r="H904" s="1647" t="n"/>
      <c r="I904" s="1647" t="n"/>
      <c r="J904" s="1646" t="n"/>
      <c r="K904" s="1647" t="n"/>
      <c r="L904" s="1647" t="n"/>
      <c r="M904" s="234" t="n"/>
      <c r="N904" s="237" t="n"/>
      <c r="O904" s="548" t="n"/>
      <c r="P904" s="1634" t="n"/>
      <c r="Q904" s="1634" t="n"/>
      <c r="R904" s="892" t="n"/>
      <c r="S904" s="1635" t="n"/>
      <c r="T904" s="1636" t="n"/>
      <c r="U904" s="1636" t="n"/>
    </row>
    <row r="905" ht="17.25" customHeight="1">
      <c r="A905" s="238" t="n"/>
      <c r="B905" s="238" t="n"/>
      <c r="C905" s="1636" t="n"/>
      <c r="D905" s="1636" t="n"/>
      <c r="E905" s="1638" t="n"/>
      <c r="F905" s="1636" t="n"/>
      <c r="G905" s="1647" t="n"/>
      <c r="H905" s="1647" t="n"/>
      <c r="I905" s="1647" t="n"/>
      <c r="J905" s="1646" t="n"/>
      <c r="K905" s="1647" t="n"/>
      <c r="L905" s="1647" t="n"/>
      <c r="M905" s="234" t="n"/>
      <c r="N905" s="237" t="n"/>
      <c r="O905" s="548" t="n"/>
      <c r="P905" s="1634" t="n"/>
      <c r="Q905" s="1634" t="n"/>
      <c r="R905" s="892" t="n"/>
      <c r="S905" s="1635" t="n"/>
      <c r="T905" s="1636" t="n"/>
      <c r="U905" s="1636" t="n"/>
    </row>
    <row r="906" ht="17.25" customHeight="1">
      <c r="A906" s="238" t="n"/>
      <c r="B906" s="238" t="n"/>
      <c r="C906" s="1636" t="n"/>
      <c r="D906" s="1636" t="n"/>
      <c r="E906" s="1638" t="n"/>
      <c r="F906" s="1636" t="n"/>
      <c r="G906" s="1647" t="n"/>
      <c r="H906" s="1647" t="n"/>
      <c r="I906" s="1647" t="n"/>
      <c r="J906" s="1646" t="n"/>
      <c r="K906" s="1647" t="n"/>
      <c r="L906" s="1647" t="n"/>
      <c r="M906" s="234" t="n"/>
      <c r="N906" s="237" t="n"/>
      <c r="O906" s="548" t="n"/>
      <c r="P906" s="1634" t="n"/>
      <c r="Q906" s="1634" t="n"/>
      <c r="R906" s="892" t="n"/>
      <c r="S906" s="1635" t="n"/>
      <c r="T906" s="1636" t="n"/>
      <c r="U906" s="1636" t="n"/>
    </row>
    <row r="907" ht="17.25" customHeight="1">
      <c r="A907" s="238" t="n"/>
      <c r="B907" s="238" t="n"/>
      <c r="C907" s="1636" t="n"/>
      <c r="D907" s="1636" t="n"/>
      <c r="E907" s="1638" t="n"/>
      <c r="F907" s="1636" t="n"/>
      <c r="G907" s="1647" t="n"/>
      <c r="H907" s="1647" t="n"/>
      <c r="I907" s="1647" t="n"/>
      <c r="J907" s="1646" t="n"/>
      <c r="K907" s="1647" t="n"/>
      <c r="L907" s="1647" t="n"/>
      <c r="M907" s="234" t="n"/>
      <c r="N907" s="237" t="n"/>
      <c r="O907" s="548" t="n"/>
      <c r="P907" s="1634" t="n"/>
      <c r="Q907" s="1634" t="n"/>
      <c r="R907" s="892" t="n"/>
      <c r="S907" s="1635" t="n"/>
      <c r="T907" s="1636" t="n"/>
      <c r="U907" s="1636" t="n"/>
    </row>
    <row r="908" ht="17.25" customHeight="1">
      <c r="A908" s="238" t="n"/>
      <c r="B908" s="238" t="n"/>
      <c r="C908" s="1636" t="n"/>
      <c r="D908" s="1636" t="n"/>
      <c r="E908" s="1638" t="n"/>
      <c r="F908" s="1636" t="n"/>
      <c r="G908" s="1647" t="n"/>
      <c r="H908" s="1647" t="n"/>
      <c r="I908" s="1647" t="n"/>
      <c r="J908" s="1646" t="n"/>
      <c r="K908" s="1647" t="n"/>
      <c r="L908" s="1647" t="n"/>
      <c r="M908" s="234" t="n"/>
      <c r="N908" s="237" t="n"/>
      <c r="O908" s="548" t="n"/>
      <c r="P908" s="1634" t="n"/>
      <c r="Q908" s="1634" t="n"/>
      <c r="R908" s="892" t="n"/>
      <c r="S908" s="1635" t="n"/>
      <c r="T908" s="1636" t="n"/>
      <c r="U908" s="1636" t="n"/>
    </row>
    <row r="909" ht="17.25" customHeight="1">
      <c r="A909" s="238" t="n"/>
      <c r="B909" s="238" t="n"/>
      <c r="C909" s="1636" t="n"/>
      <c r="D909" s="1636" t="n"/>
      <c r="E909" s="1638" t="n"/>
      <c r="F909" s="1636" t="n"/>
      <c r="G909" s="1647" t="n"/>
      <c r="H909" s="1647" t="n"/>
      <c r="I909" s="1647" t="n"/>
      <c r="J909" s="1646" t="n"/>
      <c r="K909" s="1647" t="n"/>
      <c r="L909" s="1647" t="n"/>
      <c r="M909" s="234" t="n"/>
      <c r="N909" s="237" t="n"/>
      <c r="O909" s="548" t="n"/>
      <c r="P909" s="1634" t="n"/>
      <c r="Q909" s="1634" t="n"/>
      <c r="R909" s="892" t="n"/>
      <c r="S909" s="1635" t="n"/>
      <c r="T909" s="1636" t="n"/>
      <c r="U909" s="1636" t="n"/>
    </row>
    <row r="910" ht="17.25" customHeight="1">
      <c r="A910" s="238" t="n"/>
      <c r="B910" s="238" t="n"/>
      <c r="C910" s="1636" t="n"/>
      <c r="D910" s="1636" t="n"/>
      <c r="E910" s="1638" t="n"/>
      <c r="F910" s="1636" t="n"/>
      <c r="G910" s="1647" t="n"/>
      <c r="H910" s="1647" t="n"/>
      <c r="I910" s="1647" t="n"/>
      <c r="J910" s="1646" t="n"/>
      <c r="K910" s="1647" t="n"/>
      <c r="L910" s="1647" t="n"/>
      <c r="M910" s="234" t="n"/>
      <c r="N910" s="237" t="n"/>
      <c r="O910" s="548" t="n"/>
      <c r="P910" s="1634" t="n"/>
      <c r="Q910" s="1634" t="n"/>
      <c r="R910" s="892" t="n"/>
      <c r="S910" s="1635" t="n"/>
      <c r="T910" s="1636" t="n"/>
      <c r="U910" s="1636" t="n"/>
    </row>
    <row r="911" ht="17.25" customHeight="1">
      <c r="A911" s="238" t="n"/>
      <c r="B911" s="238" t="n"/>
      <c r="C911" s="1636" t="n"/>
      <c r="D911" s="1636" t="n"/>
      <c r="E911" s="1638" t="n"/>
      <c r="F911" s="1636" t="n"/>
      <c r="G911" s="1647" t="n"/>
      <c r="H911" s="1647" t="n"/>
      <c r="I911" s="1647" t="n"/>
      <c r="J911" s="1646" t="n"/>
      <c r="K911" s="1647" t="n"/>
      <c r="L911" s="1647" t="n"/>
      <c r="M911" s="234" t="n"/>
      <c r="N911" s="237" t="n"/>
      <c r="O911" s="548" t="n"/>
      <c r="P911" s="1634" t="n"/>
      <c r="Q911" s="1634" t="n"/>
      <c r="R911" s="892" t="n"/>
      <c r="S911" s="1635" t="n"/>
      <c r="T911" s="1636" t="n"/>
      <c r="U911" s="1636" t="n"/>
    </row>
    <row r="912" ht="17.25" customHeight="1">
      <c r="A912" s="238" t="n"/>
      <c r="B912" s="238" t="n"/>
      <c r="C912" s="1636" t="n"/>
      <c r="D912" s="1636" t="n"/>
      <c r="E912" s="1638" t="n"/>
      <c r="F912" s="1636" t="n"/>
      <c r="G912" s="1647" t="n"/>
      <c r="H912" s="1647" t="n"/>
      <c r="I912" s="1647" t="n"/>
      <c r="J912" s="1646" t="n"/>
      <c r="K912" s="1647" t="n"/>
      <c r="L912" s="1647" t="n"/>
      <c r="M912" s="234" t="n"/>
      <c r="N912" s="237" t="n"/>
      <c r="O912" s="548" t="n"/>
      <c r="P912" s="1634" t="n"/>
      <c r="Q912" s="1634" t="n"/>
      <c r="R912" s="892" t="n"/>
      <c r="S912" s="1635" t="n"/>
      <c r="T912" s="1636" t="n"/>
      <c r="U912" s="1636" t="n"/>
    </row>
    <row r="913" ht="17.25" customHeight="1">
      <c r="A913" s="238" t="n"/>
      <c r="B913" s="238" t="n"/>
      <c r="C913" s="1636" t="n"/>
      <c r="D913" s="1636" t="n"/>
      <c r="E913" s="1638" t="n"/>
      <c r="F913" s="1636" t="n"/>
      <c r="G913" s="1647" t="n"/>
      <c r="H913" s="1647" t="n"/>
      <c r="I913" s="1647" t="n"/>
      <c r="J913" s="1646" t="n"/>
      <c r="K913" s="1647" t="n"/>
      <c r="L913" s="1647" t="n"/>
      <c r="M913" s="234" t="n"/>
      <c r="N913" s="237" t="n"/>
      <c r="O913" s="548" t="n"/>
      <c r="P913" s="1634" t="n"/>
      <c r="Q913" s="1634" t="n"/>
      <c r="R913" s="892" t="n"/>
      <c r="S913" s="1635" t="n"/>
      <c r="T913" s="1636" t="n"/>
      <c r="U913" s="1636" t="n"/>
    </row>
    <row r="914" ht="17.25" customHeight="1">
      <c r="A914" s="238" t="n"/>
      <c r="B914" s="238" t="n"/>
      <c r="C914" s="1636" t="n"/>
      <c r="D914" s="1636" t="n"/>
      <c r="E914" s="1638" t="n"/>
      <c r="F914" s="1636" t="n"/>
      <c r="G914" s="1647" t="n"/>
      <c r="H914" s="1647" t="n"/>
      <c r="I914" s="1647" t="n"/>
      <c r="J914" s="1646" t="n"/>
      <c r="K914" s="1647" t="n"/>
      <c r="L914" s="1647" t="n"/>
      <c r="M914" s="234" t="n"/>
      <c r="N914" s="237" t="n"/>
      <c r="O914" s="548" t="n"/>
      <c r="P914" s="1634" t="n"/>
      <c r="Q914" s="1634" t="n"/>
      <c r="R914" s="892" t="n"/>
      <c r="S914" s="1635" t="n"/>
      <c r="T914" s="1636" t="n"/>
      <c r="U914" s="1636" t="n"/>
    </row>
    <row r="915" ht="17.25" customHeight="1">
      <c r="A915" s="238" t="n"/>
      <c r="B915" s="238" t="n"/>
      <c r="C915" s="1636" t="n"/>
      <c r="D915" s="1636" t="n"/>
      <c r="E915" s="1638" t="n"/>
      <c r="F915" s="1636" t="n"/>
      <c r="G915" s="1647" t="n"/>
      <c r="H915" s="1647" t="n"/>
      <c r="I915" s="1647" t="n"/>
      <c r="J915" s="1646" t="n"/>
      <c r="K915" s="1647" t="n"/>
      <c r="L915" s="1647" t="n"/>
      <c r="M915" s="234" t="n"/>
      <c r="N915" s="237" t="n"/>
      <c r="O915" s="548" t="n"/>
      <c r="P915" s="1634" t="n"/>
      <c r="Q915" s="1634" t="n"/>
      <c r="R915" s="892" t="n"/>
      <c r="S915" s="1635" t="n"/>
      <c r="T915" s="1636" t="n"/>
      <c r="U915" s="1636" t="n"/>
    </row>
    <row r="916" ht="17.25" customHeight="1">
      <c r="A916" s="238" t="n"/>
      <c r="B916" s="238" t="n"/>
      <c r="C916" s="1636" t="n"/>
      <c r="D916" s="1636" t="n"/>
      <c r="E916" s="1638" t="n"/>
      <c r="F916" s="1636" t="n"/>
      <c r="G916" s="1647" t="n"/>
      <c r="H916" s="1647" t="n"/>
      <c r="I916" s="1647" t="n"/>
      <c r="J916" s="1646" t="n"/>
      <c r="K916" s="1647" t="n"/>
      <c r="L916" s="1647" t="n"/>
      <c r="M916" s="234" t="n"/>
      <c r="N916" s="237" t="n"/>
      <c r="O916" s="548" t="n"/>
      <c r="P916" s="1634" t="n"/>
      <c r="Q916" s="1634" t="n"/>
      <c r="R916" s="892" t="n"/>
      <c r="S916" s="1635" t="n"/>
      <c r="T916" s="1636" t="n"/>
      <c r="U916" s="1636" t="n"/>
    </row>
    <row r="917" ht="17.25" customHeight="1">
      <c r="A917" s="238" t="n"/>
      <c r="B917" s="238" t="n"/>
      <c r="C917" s="1636" t="n"/>
      <c r="D917" s="1636" t="n"/>
      <c r="E917" s="1638" t="n"/>
      <c r="F917" s="1636" t="n"/>
      <c r="G917" s="1647" t="n"/>
      <c r="H917" s="1647" t="n"/>
      <c r="I917" s="1647" t="n"/>
      <c r="J917" s="1646" t="n"/>
      <c r="K917" s="1647" t="n"/>
      <c r="L917" s="1647" t="n"/>
      <c r="M917" s="234" t="n"/>
      <c r="N917" s="237" t="n"/>
      <c r="O917" s="548" t="n"/>
      <c r="P917" s="1634" t="n"/>
      <c r="Q917" s="1634" t="n"/>
      <c r="R917" s="892" t="n"/>
      <c r="S917" s="1635" t="n"/>
      <c r="T917" s="1636" t="n"/>
      <c r="U917" s="1636" t="n"/>
    </row>
    <row r="918" ht="17.25" customHeight="1">
      <c r="A918" s="238" t="n"/>
      <c r="B918" s="238" t="n"/>
      <c r="C918" s="1636" t="n"/>
      <c r="D918" s="1636" t="n"/>
      <c r="E918" s="1638" t="n"/>
      <c r="F918" s="1636" t="n"/>
      <c r="G918" s="1647" t="n"/>
      <c r="H918" s="1647" t="n"/>
      <c r="I918" s="1647" t="n"/>
      <c r="J918" s="1646" t="n"/>
      <c r="K918" s="1647" t="n"/>
      <c r="L918" s="1647" t="n"/>
      <c r="M918" s="234" t="n"/>
      <c r="N918" s="237" t="n"/>
      <c r="O918" s="548" t="n"/>
      <c r="P918" s="1634" t="n"/>
      <c r="Q918" s="1634" t="n"/>
      <c r="R918" s="892" t="n"/>
      <c r="S918" s="1635" t="n"/>
      <c r="T918" s="1636" t="n"/>
      <c r="U918" s="1636" t="n"/>
    </row>
    <row r="919" ht="17.25" customHeight="1">
      <c r="A919" s="238" t="n"/>
      <c r="B919" s="238" t="n"/>
      <c r="C919" s="1636" t="n"/>
      <c r="D919" s="1636" t="n"/>
      <c r="E919" s="1638" t="n"/>
      <c r="F919" s="1636" t="n"/>
      <c r="G919" s="1647" t="n"/>
      <c r="H919" s="1647" t="n"/>
      <c r="I919" s="1647" t="n"/>
      <c r="J919" s="1646" t="n"/>
      <c r="K919" s="1647" t="n"/>
      <c r="L919" s="1647" t="n"/>
      <c r="M919" s="234" t="n"/>
      <c r="N919" s="237" t="n"/>
      <c r="O919" s="548" t="n"/>
      <c r="P919" s="1634" t="n"/>
      <c r="Q919" s="1634" t="n"/>
      <c r="R919" s="892" t="n"/>
      <c r="S919" s="1635" t="n"/>
      <c r="T919" s="1636" t="n"/>
      <c r="U919" s="1636" t="n"/>
    </row>
    <row r="920" ht="17.25" customHeight="1">
      <c r="A920" s="238" t="n"/>
      <c r="B920" s="238" t="n"/>
      <c r="C920" s="1636" t="n"/>
      <c r="D920" s="1636" t="n"/>
      <c r="E920" s="1638" t="n"/>
      <c r="F920" s="1636" t="n"/>
      <c r="G920" s="1647" t="n"/>
      <c r="H920" s="1647" t="n"/>
      <c r="I920" s="1647" t="n"/>
      <c r="J920" s="1646" t="n"/>
      <c r="K920" s="1647" t="n"/>
      <c r="L920" s="1647" t="n"/>
      <c r="M920" s="234" t="n"/>
      <c r="N920" s="237" t="n"/>
      <c r="O920" s="548" t="n"/>
      <c r="P920" s="1634" t="n"/>
      <c r="Q920" s="1634" t="n"/>
      <c r="R920" s="892" t="n"/>
      <c r="S920" s="1635" t="n"/>
      <c r="T920" s="1636" t="n"/>
      <c r="U920" s="1636" t="n"/>
    </row>
    <row r="921" ht="17.25" customHeight="1">
      <c r="A921" s="238" t="n"/>
      <c r="B921" s="238" t="n"/>
      <c r="C921" s="1636" t="n"/>
      <c r="D921" s="1636" t="n"/>
      <c r="E921" s="1638" t="n"/>
      <c r="F921" s="1636" t="n"/>
      <c r="G921" s="1647" t="n"/>
      <c r="H921" s="1647" t="n"/>
      <c r="I921" s="1647" t="n"/>
      <c r="J921" s="1646" t="n"/>
      <c r="K921" s="1647" t="n"/>
      <c r="L921" s="1647" t="n"/>
      <c r="M921" s="234" t="n"/>
      <c r="N921" s="237" t="n"/>
      <c r="O921" s="548" t="n"/>
      <c r="P921" s="1634" t="n"/>
      <c r="Q921" s="1634" t="n"/>
      <c r="R921" s="892" t="n"/>
      <c r="S921" s="1635" t="n"/>
      <c r="T921" s="1636" t="n"/>
      <c r="U921" s="1636" t="n"/>
    </row>
    <row r="922" ht="17.25" customHeight="1">
      <c r="A922" s="238" t="n"/>
      <c r="B922" s="238" t="n"/>
      <c r="C922" s="1636" t="n"/>
      <c r="D922" s="1636" t="n"/>
      <c r="E922" s="1638" t="n"/>
      <c r="F922" s="1636" t="n"/>
      <c r="G922" s="1647" t="n"/>
      <c r="H922" s="1647" t="n"/>
      <c r="I922" s="1647" t="n"/>
      <c r="J922" s="1646" t="n"/>
      <c r="K922" s="1647" t="n"/>
      <c r="L922" s="1647" t="n"/>
      <c r="M922" s="234" t="n"/>
      <c r="N922" s="237" t="n"/>
      <c r="O922" s="548" t="n"/>
      <c r="P922" s="1634" t="n"/>
      <c r="Q922" s="1634" t="n"/>
      <c r="R922" s="892" t="n"/>
      <c r="S922" s="1635" t="n"/>
      <c r="T922" s="1636" t="n"/>
      <c r="U922" s="1636" t="n"/>
    </row>
    <row r="923" ht="17.25" customHeight="1">
      <c r="A923" s="238" t="n"/>
      <c r="B923" s="238" t="n"/>
      <c r="C923" s="1636" t="n"/>
      <c r="D923" s="1636" t="n"/>
      <c r="E923" s="1638" t="n"/>
      <c r="F923" s="1636" t="n"/>
      <c r="G923" s="1647" t="n"/>
      <c r="H923" s="1647" t="n"/>
      <c r="I923" s="1647" t="n"/>
      <c r="J923" s="1646" t="n"/>
      <c r="K923" s="1647" t="n"/>
      <c r="L923" s="1647" t="n"/>
      <c r="M923" s="234" t="n"/>
      <c r="N923" s="237" t="n"/>
      <c r="O923" s="548" t="n"/>
      <c r="P923" s="1634" t="n"/>
      <c r="Q923" s="1634" t="n"/>
      <c r="R923" s="892" t="n"/>
      <c r="S923" s="1635" t="n"/>
      <c r="T923" s="1636" t="n"/>
      <c r="U923" s="1636" t="n"/>
    </row>
    <row r="924" ht="17.25" customHeight="1">
      <c r="A924" s="238" t="n"/>
      <c r="B924" s="238" t="n"/>
      <c r="C924" s="1636" t="n"/>
      <c r="D924" s="1636" t="n"/>
      <c r="E924" s="1638" t="n"/>
      <c r="F924" s="1636" t="n"/>
      <c r="G924" s="1647" t="n"/>
      <c r="H924" s="1647" t="n"/>
      <c r="I924" s="1647" t="n"/>
      <c r="J924" s="1646" t="n"/>
      <c r="K924" s="1647" t="n"/>
      <c r="L924" s="1647" t="n"/>
      <c r="M924" s="234" t="n"/>
      <c r="N924" s="237" t="n"/>
      <c r="O924" s="548" t="n"/>
      <c r="P924" s="1634" t="n"/>
      <c r="Q924" s="1634" t="n"/>
      <c r="R924" s="892" t="n"/>
      <c r="S924" s="1635" t="n"/>
      <c r="T924" s="1636" t="n"/>
      <c r="U924" s="1636" t="n"/>
    </row>
    <row r="925" ht="17.25" customHeight="1">
      <c r="A925" s="238" t="n"/>
      <c r="B925" s="238" t="n"/>
      <c r="C925" s="1636" t="n"/>
      <c r="D925" s="1636" t="n"/>
      <c r="E925" s="1638" t="n"/>
      <c r="F925" s="1636" t="n"/>
      <c r="G925" s="1647" t="n"/>
      <c r="H925" s="1647" t="n"/>
      <c r="I925" s="1647" t="n"/>
      <c r="J925" s="1646" t="n"/>
      <c r="K925" s="1647" t="n"/>
      <c r="L925" s="1647" t="n"/>
      <c r="M925" s="234" t="n"/>
      <c r="N925" s="237" t="n"/>
      <c r="O925" s="548" t="n"/>
      <c r="P925" s="1634" t="n"/>
      <c r="Q925" s="1634" t="n"/>
      <c r="R925" s="892" t="n"/>
      <c r="S925" s="1635" t="n"/>
      <c r="T925" s="1636" t="n"/>
      <c r="U925" s="1636" t="n"/>
    </row>
    <row r="926" ht="17.25" customHeight="1">
      <c r="A926" s="238" t="n"/>
      <c r="B926" s="238" t="n"/>
      <c r="C926" s="1636" t="n"/>
      <c r="D926" s="1636" t="n"/>
      <c r="E926" s="1638" t="n"/>
      <c r="F926" s="1636" t="n"/>
      <c r="G926" s="1647" t="n"/>
      <c r="H926" s="1647" t="n"/>
      <c r="I926" s="1647" t="n"/>
      <c r="J926" s="1646" t="n"/>
      <c r="K926" s="1647" t="n"/>
      <c r="L926" s="1647" t="n"/>
      <c r="M926" s="234" t="n"/>
      <c r="N926" s="237" t="n"/>
      <c r="O926" s="548" t="n"/>
      <c r="P926" s="1634" t="n"/>
      <c r="Q926" s="1634" t="n"/>
      <c r="R926" s="892" t="n"/>
      <c r="S926" s="1635" t="n"/>
      <c r="T926" s="1636" t="n"/>
      <c r="U926" s="1636" t="n"/>
    </row>
    <row r="927" ht="17.25" customHeight="1">
      <c r="A927" s="238" t="n"/>
      <c r="B927" s="238" t="n"/>
      <c r="C927" s="1636" t="n"/>
      <c r="D927" s="1636" t="n"/>
      <c r="E927" s="1638" t="n"/>
      <c r="F927" s="1636" t="n"/>
      <c r="G927" s="1647" t="n"/>
      <c r="H927" s="1647" t="n"/>
      <c r="I927" s="1647" t="n"/>
      <c r="J927" s="1646" t="n"/>
      <c r="K927" s="1647" t="n"/>
      <c r="L927" s="1647" t="n"/>
      <c r="M927" s="234" t="n"/>
      <c r="N927" s="237" t="n"/>
      <c r="O927" s="548" t="n"/>
      <c r="P927" s="1634" t="n"/>
      <c r="Q927" s="1634" t="n"/>
      <c r="R927" s="892" t="n"/>
      <c r="S927" s="1635" t="n"/>
      <c r="T927" s="1636" t="n"/>
      <c r="U927" s="1636" t="n"/>
    </row>
    <row r="928" ht="17.25" customHeight="1">
      <c r="A928" s="238" t="n"/>
      <c r="B928" s="238" t="n"/>
      <c r="C928" s="1636" t="n"/>
      <c r="D928" s="1636" t="n"/>
      <c r="E928" s="1638" t="n"/>
      <c r="F928" s="1636" t="n"/>
      <c r="G928" s="1647" t="n"/>
      <c r="H928" s="1647" t="n"/>
      <c r="I928" s="1647" t="n"/>
      <c r="J928" s="1646" t="n"/>
      <c r="K928" s="1647" t="n"/>
      <c r="L928" s="1647" t="n"/>
      <c r="M928" s="234" t="n"/>
      <c r="N928" s="237" t="n"/>
      <c r="O928" s="548" t="n"/>
      <c r="P928" s="1634" t="n"/>
      <c r="Q928" s="1634" t="n"/>
      <c r="R928" s="892" t="n"/>
      <c r="S928" s="1635" t="n"/>
      <c r="T928" s="1636" t="n"/>
      <c r="U928" s="1636" t="n"/>
    </row>
    <row r="929" ht="17.25" customHeight="1">
      <c r="A929" s="238" t="n"/>
      <c r="B929" s="238" t="n"/>
      <c r="C929" s="1636" t="n"/>
      <c r="D929" s="1636" t="n"/>
      <c r="E929" s="1638" t="n"/>
      <c r="F929" s="1636" t="n"/>
      <c r="G929" s="1647" t="n"/>
      <c r="H929" s="1647" t="n"/>
      <c r="I929" s="1647" t="n"/>
      <c r="J929" s="1646" t="n"/>
      <c r="K929" s="1647" t="n"/>
      <c r="L929" s="1647" t="n"/>
      <c r="M929" s="234" t="n"/>
      <c r="N929" s="237" t="n"/>
      <c r="O929" s="548" t="n"/>
      <c r="P929" s="1634" t="n"/>
      <c r="Q929" s="1634" t="n"/>
      <c r="R929" s="892" t="n"/>
      <c r="S929" s="1635" t="n"/>
      <c r="T929" s="1636" t="n"/>
      <c r="U929" s="1636" t="n"/>
    </row>
    <row r="930" ht="17.25" customHeight="1">
      <c r="A930" s="238" t="n"/>
      <c r="B930" s="238" t="n"/>
      <c r="C930" s="1636" t="n"/>
      <c r="D930" s="1636" t="n"/>
      <c r="E930" s="1638" t="n"/>
      <c r="F930" s="1636" t="n"/>
      <c r="G930" s="1647" t="n"/>
      <c r="H930" s="1647" t="n"/>
      <c r="I930" s="1647" t="n"/>
      <c r="J930" s="1646" t="n"/>
      <c r="K930" s="1647" t="n"/>
      <c r="L930" s="1647" t="n"/>
      <c r="M930" s="234" t="n"/>
      <c r="N930" s="237" t="n"/>
      <c r="O930" s="548" t="n"/>
      <c r="P930" s="1634" t="n"/>
      <c r="Q930" s="1634" t="n"/>
      <c r="R930" s="892" t="n"/>
      <c r="S930" s="1635" t="n"/>
      <c r="T930" s="1636" t="n"/>
      <c r="U930" s="1636" t="n"/>
    </row>
    <row r="931" ht="17.25" customHeight="1">
      <c r="A931" s="238" t="n"/>
      <c r="B931" s="238" t="n"/>
      <c r="C931" s="1636" t="n"/>
      <c r="D931" s="1636" t="n"/>
      <c r="E931" s="1638" t="n"/>
      <c r="F931" s="1636" t="n"/>
      <c r="G931" s="1647" t="n"/>
      <c r="H931" s="1647" t="n"/>
      <c r="I931" s="1647" t="n"/>
      <c r="J931" s="1646" t="n"/>
      <c r="K931" s="1647" t="n"/>
      <c r="L931" s="1647" t="n"/>
      <c r="M931" s="234" t="n"/>
      <c r="N931" s="237" t="n"/>
      <c r="O931" s="548" t="n"/>
      <c r="P931" s="1634" t="n"/>
      <c r="Q931" s="1634" t="n"/>
      <c r="R931" s="892" t="n"/>
      <c r="S931" s="1635" t="n"/>
      <c r="T931" s="1636" t="n"/>
      <c r="U931" s="1636" t="n"/>
    </row>
    <row r="932" ht="17.25" customHeight="1">
      <c r="A932" s="238" t="n"/>
      <c r="B932" s="238" t="n"/>
      <c r="C932" s="1636" t="n"/>
      <c r="D932" s="1636" t="n"/>
      <c r="E932" s="1638" t="n"/>
      <c r="F932" s="1636" t="n"/>
      <c r="G932" s="1647" t="n"/>
      <c r="H932" s="1647" t="n"/>
      <c r="I932" s="1647" t="n"/>
      <c r="J932" s="1646" t="n"/>
      <c r="K932" s="1647" t="n"/>
      <c r="L932" s="1647" t="n"/>
      <c r="M932" s="234" t="n"/>
      <c r="N932" s="237" t="n"/>
      <c r="O932" s="548" t="n"/>
      <c r="P932" s="1634" t="n"/>
      <c r="Q932" s="1634" t="n"/>
      <c r="R932" s="892" t="n"/>
      <c r="S932" s="1635" t="n"/>
      <c r="T932" s="1636" t="n"/>
      <c r="U932" s="1636" t="n"/>
    </row>
    <row r="933" ht="17.25" customHeight="1">
      <c r="A933" s="238" t="n"/>
      <c r="B933" s="238" t="n"/>
      <c r="C933" s="1636" t="n"/>
      <c r="D933" s="1636" t="n"/>
      <c r="E933" s="1638" t="n"/>
      <c r="F933" s="1636" t="n"/>
      <c r="G933" s="1647" t="n"/>
      <c r="H933" s="1647" t="n"/>
      <c r="I933" s="1647" t="n"/>
      <c r="J933" s="1646" t="n"/>
      <c r="K933" s="1647" t="n"/>
      <c r="L933" s="1647" t="n"/>
      <c r="M933" s="234" t="n"/>
      <c r="N933" s="237" t="n"/>
      <c r="O933" s="548" t="n"/>
      <c r="P933" s="1634" t="n"/>
      <c r="Q933" s="1634" t="n"/>
      <c r="R933" s="892" t="n"/>
      <c r="S933" s="1635" t="n"/>
      <c r="T933" s="1636" t="n"/>
      <c r="U933" s="1636" t="n"/>
    </row>
    <row r="934" ht="17.25" customHeight="1">
      <c r="A934" s="238" t="n"/>
      <c r="B934" s="238" t="n"/>
      <c r="C934" s="1636" t="n"/>
      <c r="D934" s="1636" t="n"/>
      <c r="E934" s="1638" t="n"/>
      <c r="F934" s="1636" t="n"/>
      <c r="G934" s="1647" t="n"/>
      <c r="H934" s="1647" t="n"/>
      <c r="I934" s="1647" t="n"/>
      <c r="J934" s="1646" t="n"/>
      <c r="K934" s="1647" t="n"/>
      <c r="L934" s="1647" t="n"/>
      <c r="M934" s="234" t="n"/>
      <c r="N934" s="237" t="n"/>
      <c r="O934" s="548" t="n"/>
      <c r="P934" s="1634" t="n"/>
      <c r="Q934" s="1634" t="n"/>
      <c r="R934" s="892" t="n"/>
      <c r="S934" s="1635" t="n"/>
      <c r="T934" s="1636" t="n"/>
      <c r="U934" s="1636" t="n"/>
    </row>
    <row r="935" ht="17.25" customHeight="1">
      <c r="A935" s="238" t="n"/>
      <c r="B935" s="238" t="n"/>
      <c r="C935" s="1636" t="n"/>
      <c r="D935" s="1636" t="n"/>
      <c r="E935" s="1638" t="n"/>
      <c r="F935" s="1636" t="n"/>
      <c r="G935" s="1647" t="n"/>
      <c r="H935" s="1647" t="n"/>
      <c r="I935" s="1647" t="n"/>
      <c r="J935" s="1646" t="n"/>
      <c r="K935" s="1647" t="n"/>
      <c r="L935" s="1647" t="n"/>
      <c r="M935" s="234" t="n"/>
      <c r="N935" s="237" t="n"/>
      <c r="O935" s="548" t="n"/>
      <c r="P935" s="1634" t="n"/>
      <c r="Q935" s="1634" t="n"/>
      <c r="R935" s="892" t="n"/>
      <c r="S935" s="1635" t="n"/>
      <c r="T935" s="1636" t="n"/>
      <c r="U935" s="1636" t="n"/>
    </row>
    <row r="936" ht="17.25" customHeight="1">
      <c r="A936" s="238" t="n"/>
      <c r="B936" s="238" t="n"/>
      <c r="C936" s="1636" t="n"/>
      <c r="D936" s="1636" t="n"/>
      <c r="E936" s="1638" t="n"/>
      <c r="F936" s="1636" t="n"/>
      <c r="G936" s="1647" t="n"/>
      <c r="H936" s="1647" t="n"/>
      <c r="I936" s="1647" t="n"/>
      <c r="J936" s="1646" t="n"/>
      <c r="K936" s="1647" t="n"/>
      <c r="L936" s="1647" t="n"/>
      <c r="M936" s="234" t="n"/>
      <c r="N936" s="237" t="n"/>
      <c r="O936" s="548" t="n"/>
      <c r="P936" s="1634" t="n"/>
      <c r="Q936" s="1634" t="n"/>
      <c r="R936" s="892" t="n"/>
      <c r="S936" s="1635" t="n"/>
      <c r="T936" s="1636" t="n"/>
      <c r="U936" s="1636" t="n"/>
    </row>
    <row r="937" ht="17.25" customHeight="1">
      <c r="A937" s="238" t="n"/>
      <c r="B937" s="238" t="n"/>
      <c r="C937" s="1636" t="n"/>
      <c r="D937" s="1636" t="n"/>
      <c r="E937" s="1638" t="n"/>
      <c r="F937" s="1636" t="n"/>
      <c r="G937" s="1647" t="n"/>
      <c r="H937" s="1647" t="n"/>
      <c r="I937" s="1647" t="n"/>
      <c r="J937" s="1646" t="n"/>
      <c r="K937" s="1647" t="n"/>
      <c r="L937" s="1647" t="n"/>
      <c r="M937" s="234" t="n"/>
      <c r="N937" s="237" t="n"/>
      <c r="O937" s="548" t="n"/>
      <c r="P937" s="1634" t="n"/>
      <c r="Q937" s="1634" t="n"/>
      <c r="R937" s="892" t="n"/>
      <c r="S937" s="1635" t="n"/>
      <c r="T937" s="1636" t="n"/>
      <c r="U937" s="1636" t="n"/>
    </row>
    <row r="938" ht="17.25" customHeight="1">
      <c r="A938" s="238" t="n"/>
      <c r="B938" s="238" t="n"/>
      <c r="C938" s="1636" t="n"/>
      <c r="D938" s="1636" t="n"/>
      <c r="E938" s="1638" t="n"/>
      <c r="F938" s="1636" t="n"/>
      <c r="G938" s="1647" t="n"/>
      <c r="H938" s="1647" t="n"/>
      <c r="I938" s="1647" t="n"/>
      <c r="J938" s="1646" t="n"/>
      <c r="K938" s="1647" t="n"/>
      <c r="L938" s="1647" t="n"/>
      <c r="M938" s="234" t="n"/>
      <c r="N938" s="237" t="n"/>
      <c r="O938" s="548" t="n"/>
      <c r="P938" s="1634" t="n"/>
      <c r="Q938" s="1634" t="n"/>
      <c r="R938" s="892" t="n"/>
      <c r="S938" s="1635" t="n"/>
      <c r="T938" s="1636" t="n"/>
      <c r="U938" s="1636" t="n"/>
    </row>
    <row r="939" ht="17.25" customHeight="1">
      <c r="A939" s="238" t="n"/>
      <c r="B939" s="238" t="n"/>
      <c r="C939" s="1636" t="n"/>
      <c r="D939" s="1636" t="n"/>
      <c r="E939" s="1638" t="n"/>
      <c r="F939" s="1636" t="n"/>
      <c r="G939" s="1647" t="n"/>
      <c r="H939" s="1647" t="n"/>
      <c r="I939" s="1647" t="n"/>
      <c r="J939" s="1646" t="n"/>
      <c r="K939" s="1647" t="n"/>
      <c r="L939" s="1647" t="n"/>
      <c r="M939" s="234" t="n"/>
      <c r="N939" s="237" t="n"/>
      <c r="O939" s="548" t="n"/>
      <c r="P939" s="1634" t="n"/>
      <c r="Q939" s="1634" t="n"/>
      <c r="R939" s="892" t="n"/>
      <c r="S939" s="1635" t="n"/>
      <c r="T939" s="1636" t="n"/>
      <c r="U939" s="1636" t="n"/>
    </row>
    <row r="940" ht="17.25" customHeight="1">
      <c r="A940" s="238" t="n"/>
      <c r="B940" s="238" t="n"/>
      <c r="C940" s="1636" t="n"/>
      <c r="D940" s="1636" t="n"/>
      <c r="E940" s="1638" t="n"/>
      <c r="F940" s="1636" t="n"/>
      <c r="G940" s="1647" t="n"/>
      <c r="H940" s="1647" t="n"/>
      <c r="I940" s="1647" t="n"/>
      <c r="J940" s="1646" t="n"/>
      <c r="K940" s="1647" t="n"/>
      <c r="L940" s="1647" t="n"/>
      <c r="M940" s="234" t="n"/>
      <c r="N940" s="237" t="n"/>
      <c r="O940" s="548" t="n"/>
      <c r="P940" s="1634" t="n"/>
      <c r="Q940" s="1634" t="n"/>
      <c r="R940" s="892" t="n"/>
      <c r="S940" s="1635" t="n"/>
      <c r="T940" s="1636" t="n"/>
      <c r="U940" s="1636" t="n"/>
    </row>
    <row r="941" ht="17.25" customHeight="1">
      <c r="A941" s="238" t="n"/>
      <c r="B941" s="238" t="n"/>
      <c r="C941" s="1636" t="n"/>
      <c r="D941" s="1636" t="n"/>
      <c r="E941" s="1638" t="n"/>
      <c r="F941" s="1636" t="n"/>
      <c r="G941" s="1647" t="n"/>
      <c r="H941" s="1647" t="n"/>
      <c r="I941" s="1647" t="n"/>
      <c r="J941" s="1646" t="n"/>
      <c r="K941" s="1647" t="n"/>
      <c r="L941" s="1647" t="n"/>
      <c r="M941" s="234" t="n"/>
      <c r="N941" s="237" t="n"/>
      <c r="O941" s="548" t="n"/>
      <c r="P941" s="1634" t="n"/>
      <c r="Q941" s="1634" t="n"/>
      <c r="R941" s="892" t="n"/>
      <c r="S941" s="1635" t="n"/>
      <c r="T941" s="1636" t="n"/>
      <c r="U941" s="1636" t="n"/>
    </row>
    <row r="942" ht="17.25" customHeight="1">
      <c r="A942" s="238" t="n"/>
      <c r="B942" s="238" t="n"/>
      <c r="C942" s="1636" t="n"/>
      <c r="D942" s="1636" t="n"/>
      <c r="E942" s="1638" t="n"/>
      <c r="F942" s="1636" t="n"/>
      <c r="G942" s="1647" t="n"/>
      <c r="H942" s="1647" t="n"/>
      <c r="I942" s="1647" t="n"/>
      <c r="J942" s="1646" t="n"/>
      <c r="K942" s="1647" t="n"/>
      <c r="L942" s="1647" t="n"/>
      <c r="M942" s="234" t="n"/>
      <c r="N942" s="237" t="n"/>
      <c r="O942" s="548" t="n"/>
      <c r="P942" s="1634" t="n"/>
      <c r="Q942" s="1634" t="n"/>
      <c r="R942" s="892" t="n"/>
      <c r="S942" s="1635" t="n"/>
      <c r="T942" s="1636" t="n"/>
      <c r="U942" s="1636" t="n"/>
    </row>
    <row r="943" ht="17.25" customHeight="1">
      <c r="A943" s="238" t="n"/>
      <c r="B943" s="238" t="n"/>
      <c r="C943" s="1636" t="n"/>
      <c r="D943" s="1636" t="n"/>
      <c r="E943" s="1638" t="n"/>
      <c r="F943" s="1636" t="n"/>
      <c r="G943" s="1647" t="n"/>
      <c r="H943" s="1647" t="n"/>
      <c r="I943" s="1647" t="n"/>
      <c r="J943" s="1646" t="n"/>
      <c r="K943" s="1647" t="n"/>
      <c r="L943" s="1647" t="n"/>
      <c r="M943" s="234" t="n"/>
      <c r="N943" s="237" t="n"/>
      <c r="O943" s="548" t="n"/>
      <c r="P943" s="1634" t="n"/>
      <c r="Q943" s="1634" t="n"/>
      <c r="R943" s="892" t="n"/>
      <c r="S943" s="1635" t="n"/>
      <c r="T943" s="1636" t="n"/>
      <c r="U943" s="1636" t="n"/>
    </row>
    <row r="944" ht="17.25" customHeight="1">
      <c r="A944" s="238" t="n"/>
      <c r="B944" s="238" t="n"/>
      <c r="C944" s="1636" t="n"/>
      <c r="D944" s="1636" t="n"/>
      <c r="E944" s="1638" t="n"/>
      <c r="F944" s="1636" t="n"/>
      <c r="G944" s="1647" t="n"/>
      <c r="H944" s="1647" t="n"/>
      <c r="I944" s="1647" t="n"/>
      <c r="J944" s="1646" t="n"/>
      <c r="K944" s="1647" t="n"/>
      <c r="L944" s="1647" t="n"/>
      <c r="M944" s="234" t="n"/>
      <c r="N944" s="237" t="n"/>
      <c r="O944" s="548" t="n"/>
      <c r="P944" s="1634" t="n"/>
      <c r="Q944" s="1634" t="n"/>
      <c r="R944" s="892" t="n"/>
      <c r="S944" s="1635" t="n"/>
      <c r="T944" s="1636" t="n"/>
      <c r="U944" s="1636" t="n"/>
    </row>
    <row r="945" ht="17.25" customHeight="1">
      <c r="A945" s="238" t="n"/>
      <c r="B945" s="238" t="n"/>
      <c r="C945" s="1636" t="n"/>
      <c r="D945" s="1636" t="n"/>
      <c r="E945" s="1638" t="n"/>
      <c r="F945" s="1636" t="n"/>
      <c r="G945" s="1647" t="n"/>
      <c r="H945" s="1647" t="n"/>
      <c r="I945" s="1647" t="n"/>
      <c r="J945" s="1646" t="n"/>
      <c r="K945" s="1647" t="n"/>
      <c r="L945" s="1647" t="n"/>
      <c r="M945" s="234" t="n"/>
      <c r="N945" s="237" t="n"/>
      <c r="O945" s="548" t="n"/>
      <c r="P945" s="1634" t="n"/>
      <c r="Q945" s="1634" t="n"/>
      <c r="R945" s="892" t="n"/>
      <c r="S945" s="1635" t="n"/>
      <c r="T945" s="1636" t="n"/>
      <c r="U945" s="1636" t="n"/>
    </row>
    <row r="946" ht="17.25" customHeight="1">
      <c r="A946" s="238" t="n"/>
      <c r="B946" s="238" t="n"/>
      <c r="C946" s="1636" t="n"/>
      <c r="D946" s="1636" t="n"/>
      <c r="E946" s="1638" t="n"/>
      <c r="F946" s="1636" t="n"/>
      <c r="G946" s="1647" t="n"/>
      <c r="H946" s="1647" t="n"/>
      <c r="I946" s="1647" t="n"/>
      <c r="J946" s="1646" t="n"/>
      <c r="K946" s="1647" t="n"/>
      <c r="L946" s="1647" t="n"/>
      <c r="M946" s="234" t="n"/>
      <c r="N946" s="237" t="n"/>
      <c r="O946" s="548" t="n"/>
      <c r="P946" s="1634" t="n"/>
      <c r="Q946" s="1634" t="n"/>
      <c r="R946" s="892" t="n"/>
      <c r="S946" s="1635" t="n"/>
      <c r="T946" s="1636" t="n"/>
      <c r="U946" s="1636" t="n"/>
    </row>
    <row r="947" ht="17.25" customHeight="1">
      <c r="A947" s="238" t="n"/>
      <c r="B947" s="238" t="n"/>
      <c r="C947" s="1636" t="n"/>
      <c r="D947" s="1636" t="n"/>
      <c r="E947" s="1638" t="n"/>
      <c r="F947" s="1636" t="n"/>
      <c r="G947" s="1647" t="n"/>
      <c r="H947" s="1647" t="n"/>
      <c r="I947" s="1647" t="n"/>
      <c r="J947" s="1646" t="n"/>
      <c r="K947" s="1647" t="n"/>
      <c r="L947" s="1647" t="n"/>
      <c r="M947" s="234" t="n"/>
      <c r="N947" s="237" t="n"/>
      <c r="O947" s="548" t="n"/>
      <c r="P947" s="1634" t="n"/>
      <c r="Q947" s="1634" t="n"/>
      <c r="R947" s="892" t="n"/>
      <c r="S947" s="1635" t="n"/>
      <c r="T947" s="1636" t="n"/>
      <c r="U947" s="1636" t="n"/>
    </row>
    <row r="948" ht="17.25" customHeight="1">
      <c r="A948" s="238" t="n"/>
      <c r="B948" s="238" t="n"/>
      <c r="C948" s="1636" t="n"/>
      <c r="D948" s="1636" t="n"/>
      <c r="E948" s="1638" t="n"/>
      <c r="F948" s="1636" t="n"/>
      <c r="G948" s="1647" t="n"/>
      <c r="H948" s="1647" t="n"/>
      <c r="I948" s="1647" t="n"/>
      <c r="J948" s="1646" t="n"/>
      <c r="K948" s="1647" t="n"/>
      <c r="L948" s="1647" t="n"/>
      <c r="M948" s="234" t="n"/>
      <c r="N948" s="237" t="n"/>
      <c r="O948" s="548" t="n"/>
      <c r="P948" s="1634" t="n"/>
      <c r="Q948" s="1634" t="n"/>
      <c r="R948" s="892" t="n"/>
      <c r="S948" s="1635" t="n"/>
      <c r="T948" s="1636" t="n"/>
      <c r="U948" s="1636" t="n"/>
    </row>
    <row r="949" ht="17.25" customHeight="1">
      <c r="A949" s="238" t="n"/>
      <c r="B949" s="238" t="n"/>
      <c r="C949" s="1636" t="n"/>
      <c r="D949" s="1636" t="n"/>
      <c r="E949" s="1638" t="n"/>
      <c r="F949" s="1636" t="n"/>
      <c r="G949" s="1647" t="n"/>
      <c r="H949" s="1647" t="n"/>
      <c r="I949" s="1647" t="n"/>
      <c r="J949" s="1646" t="n"/>
      <c r="K949" s="1647" t="n"/>
      <c r="L949" s="1647" t="n"/>
      <c r="M949" s="234" t="n"/>
      <c r="N949" s="237" t="n"/>
      <c r="O949" s="548" t="n"/>
      <c r="P949" s="1634" t="n"/>
      <c r="Q949" s="1634" t="n"/>
      <c r="R949" s="892" t="n"/>
      <c r="S949" s="1635" t="n"/>
      <c r="T949" s="1636" t="n"/>
      <c r="U949" s="1636" t="n"/>
    </row>
    <row r="950" ht="17.25" customHeight="1">
      <c r="A950" s="238" t="n"/>
      <c r="B950" s="238" t="n"/>
      <c r="C950" s="1636" t="n"/>
      <c r="D950" s="1636" t="n"/>
      <c r="E950" s="1638" t="n"/>
      <c r="F950" s="1636" t="n"/>
      <c r="G950" s="1647" t="n"/>
      <c r="H950" s="1647" t="n"/>
      <c r="I950" s="1647" t="n"/>
      <c r="J950" s="1646" t="n"/>
      <c r="K950" s="1647" t="n"/>
      <c r="L950" s="1647" t="n"/>
      <c r="M950" s="234" t="n"/>
      <c r="N950" s="237" t="n"/>
      <c r="O950" s="548" t="n"/>
      <c r="P950" s="1634" t="n"/>
      <c r="Q950" s="1634" t="n"/>
      <c r="R950" s="892" t="n"/>
      <c r="S950" s="1635" t="n"/>
      <c r="T950" s="1636" t="n"/>
      <c r="U950" s="1636" t="n"/>
    </row>
    <row r="951" ht="17.25" customHeight="1">
      <c r="A951" s="238" t="n"/>
      <c r="B951" s="238" t="n"/>
      <c r="C951" s="1636" t="n"/>
      <c r="D951" s="1636" t="n"/>
      <c r="E951" s="1638" t="n"/>
      <c r="F951" s="1636" t="n"/>
      <c r="G951" s="1647" t="n"/>
      <c r="H951" s="1647" t="n"/>
      <c r="I951" s="1647" t="n"/>
      <c r="J951" s="1646" t="n"/>
      <c r="K951" s="1647" t="n"/>
      <c r="L951" s="1647" t="n"/>
      <c r="M951" s="234" t="n"/>
      <c r="N951" s="237" t="n"/>
      <c r="O951" s="548" t="n"/>
      <c r="P951" s="1634" t="n"/>
      <c r="Q951" s="1634" t="n"/>
      <c r="R951" s="892" t="n"/>
      <c r="S951" s="1635" t="n"/>
      <c r="T951" s="1636" t="n"/>
      <c r="U951" s="1636" t="n"/>
    </row>
    <row r="952" ht="17.25" customHeight="1">
      <c r="A952" s="238" t="n"/>
      <c r="B952" s="238" t="n"/>
      <c r="C952" s="1636" t="n"/>
      <c r="D952" s="1636" t="n"/>
      <c r="E952" s="1638" t="n"/>
      <c r="F952" s="1636" t="n"/>
      <c r="G952" s="1647" t="n"/>
      <c r="H952" s="1647" t="n"/>
      <c r="I952" s="1647" t="n"/>
      <c r="J952" s="1646" t="n"/>
      <c r="K952" s="1647" t="n"/>
      <c r="L952" s="1647" t="n"/>
      <c r="M952" s="234" t="n"/>
      <c r="N952" s="237" t="n"/>
      <c r="O952" s="548" t="n"/>
      <c r="P952" s="1634" t="n"/>
      <c r="Q952" s="1634" t="n"/>
      <c r="R952" s="892" t="n"/>
      <c r="S952" s="1635" t="n"/>
      <c r="T952" s="1636" t="n"/>
      <c r="U952" s="1636" t="n"/>
    </row>
    <row r="953" ht="17.25" customHeight="1">
      <c r="A953" s="238" t="n"/>
      <c r="B953" s="238" t="n"/>
      <c r="C953" s="1636" t="n"/>
      <c r="D953" s="1636" t="n"/>
      <c r="E953" s="1638" t="n"/>
      <c r="F953" s="1636" t="n"/>
      <c r="G953" s="1647" t="n"/>
      <c r="H953" s="1647" t="n"/>
      <c r="I953" s="1647" t="n"/>
      <c r="J953" s="1646" t="n"/>
      <c r="K953" s="1647" t="n"/>
      <c r="L953" s="1647" t="n"/>
      <c r="M953" s="234" t="n"/>
      <c r="N953" s="237" t="n"/>
      <c r="O953" s="548" t="n"/>
      <c r="P953" s="1634" t="n"/>
      <c r="Q953" s="1634" t="n"/>
      <c r="R953" s="892" t="n"/>
      <c r="S953" s="1635" t="n"/>
      <c r="T953" s="1636" t="n"/>
      <c r="U953" s="1636" t="n"/>
    </row>
    <row r="954" ht="17.25" customHeight="1">
      <c r="A954" s="238" t="n"/>
      <c r="B954" s="238" t="n"/>
      <c r="C954" s="1636" t="n"/>
      <c r="D954" s="1636" t="n"/>
      <c r="E954" s="1638" t="n"/>
      <c r="F954" s="1636" t="n"/>
      <c r="G954" s="1647" t="n"/>
      <c r="H954" s="1647" t="n"/>
      <c r="I954" s="1647" t="n"/>
      <c r="J954" s="1646" t="n"/>
      <c r="K954" s="1647" t="n"/>
      <c r="L954" s="1647" t="n"/>
      <c r="M954" s="234" t="n"/>
      <c r="N954" s="237" t="n"/>
      <c r="O954" s="548" t="n"/>
      <c r="P954" s="1634" t="n"/>
      <c r="Q954" s="1634" t="n"/>
      <c r="R954" s="892" t="n"/>
      <c r="S954" s="1635" t="n"/>
      <c r="T954" s="1636" t="n"/>
      <c r="U954" s="1636" t="n"/>
    </row>
    <row r="955" ht="17.25" customHeight="1">
      <c r="A955" s="238" t="n"/>
      <c r="B955" s="238" t="n"/>
      <c r="C955" s="1636" t="n"/>
      <c r="D955" s="1636" t="n"/>
      <c r="E955" s="1638" t="n"/>
      <c r="F955" s="1636" t="n"/>
      <c r="G955" s="1647" t="n"/>
      <c r="H955" s="1647" t="n"/>
      <c r="I955" s="1647" t="n"/>
      <c r="J955" s="1646" t="n"/>
      <c r="K955" s="1647" t="n"/>
      <c r="L955" s="1647" t="n"/>
      <c r="M955" s="234" t="n"/>
      <c r="N955" s="237" t="n"/>
      <c r="O955" s="548" t="n"/>
      <c r="P955" s="1634" t="n"/>
      <c r="Q955" s="1634" t="n"/>
      <c r="R955" s="892" t="n"/>
      <c r="S955" s="1635" t="n"/>
      <c r="T955" s="1636" t="n"/>
      <c r="U955" s="1636" t="n"/>
    </row>
    <row r="956" ht="17.25" customHeight="1">
      <c r="A956" s="238" t="n"/>
      <c r="B956" s="238" t="n"/>
      <c r="C956" s="1636" t="n"/>
      <c r="D956" s="1636" t="n"/>
      <c r="E956" s="1638" t="n"/>
      <c r="F956" s="1636" t="n"/>
      <c r="G956" s="1647" t="n"/>
      <c r="H956" s="1647" t="n"/>
      <c r="I956" s="1647" t="n"/>
      <c r="J956" s="1646" t="n"/>
      <c r="K956" s="1647" t="n"/>
      <c r="L956" s="1647" t="n"/>
      <c r="M956" s="234" t="n"/>
      <c r="N956" s="237" t="n"/>
      <c r="O956" s="548" t="n"/>
      <c r="P956" s="1634" t="n"/>
      <c r="Q956" s="1634" t="n"/>
      <c r="R956" s="892" t="n"/>
      <c r="S956" s="1635" t="n"/>
      <c r="T956" s="1636" t="n"/>
      <c r="U956" s="1636" t="n"/>
    </row>
    <row r="957" ht="17.25" customHeight="1">
      <c r="A957" s="238" t="n"/>
      <c r="B957" s="238" t="n"/>
      <c r="C957" s="1636" t="n"/>
      <c r="D957" s="1636" t="n"/>
      <c r="E957" s="1638" t="n"/>
      <c r="F957" s="1636" t="n"/>
      <c r="G957" s="1647" t="n"/>
      <c r="H957" s="1647" t="n"/>
      <c r="I957" s="1647" t="n"/>
      <c r="J957" s="1646" t="n"/>
      <c r="K957" s="1647" t="n"/>
      <c r="L957" s="1647" t="n"/>
      <c r="M957" s="234" t="n"/>
      <c r="N957" s="237" t="n"/>
      <c r="O957" s="548" t="n"/>
      <c r="P957" s="1634" t="n"/>
      <c r="Q957" s="1634" t="n"/>
      <c r="R957" s="892" t="n"/>
      <c r="S957" s="1635" t="n"/>
      <c r="T957" s="1636" t="n"/>
      <c r="U957" s="1636" t="n"/>
    </row>
    <row r="958" ht="17.25" customHeight="1">
      <c r="A958" s="238" t="n"/>
      <c r="B958" s="238" t="n"/>
      <c r="C958" s="1636" t="n"/>
      <c r="D958" s="1636" t="n"/>
      <c r="E958" s="1638" t="n"/>
      <c r="F958" s="1636" t="n"/>
      <c r="G958" s="1647" t="n"/>
      <c r="H958" s="1647" t="n"/>
      <c r="I958" s="1647" t="n"/>
      <c r="J958" s="1646" t="n"/>
      <c r="K958" s="1647" t="n"/>
      <c r="L958" s="1647" t="n"/>
      <c r="M958" s="234" t="n"/>
      <c r="N958" s="237" t="n"/>
      <c r="O958" s="548" t="n"/>
      <c r="P958" s="1634" t="n"/>
      <c r="Q958" s="1634" t="n"/>
      <c r="R958" s="892" t="n"/>
      <c r="S958" s="1635" t="n"/>
      <c r="T958" s="1636" t="n"/>
      <c r="U958" s="1636" t="n"/>
    </row>
    <row r="959" ht="17.25" customHeight="1">
      <c r="A959" s="238" t="n"/>
      <c r="B959" s="238" t="n"/>
      <c r="C959" s="1636" t="n"/>
      <c r="D959" s="1636" t="n"/>
      <c r="E959" s="1638" t="n"/>
      <c r="F959" s="1636" t="n"/>
      <c r="G959" s="1647" t="n"/>
      <c r="H959" s="1647" t="n"/>
      <c r="I959" s="1647" t="n"/>
      <c r="J959" s="1646" t="n"/>
      <c r="K959" s="1647" t="n"/>
      <c r="L959" s="1647" t="n"/>
      <c r="M959" s="234" t="n"/>
      <c r="N959" s="237" t="n"/>
      <c r="O959" s="548" t="n"/>
      <c r="P959" s="1634" t="n"/>
      <c r="Q959" s="1634" t="n"/>
      <c r="R959" s="892" t="n"/>
      <c r="S959" s="1635" t="n"/>
      <c r="T959" s="1636" t="n"/>
      <c r="U959" s="1636" t="n"/>
    </row>
    <row r="960" ht="17.25" customHeight="1">
      <c r="A960" s="238" t="n"/>
      <c r="B960" s="238" t="n"/>
      <c r="C960" s="1636" t="n"/>
      <c r="D960" s="1636" t="n"/>
      <c r="E960" s="1638" t="n"/>
      <c r="F960" s="1636" t="n"/>
      <c r="G960" s="1647" t="n"/>
      <c r="H960" s="1647" t="n"/>
      <c r="I960" s="1647" t="n"/>
      <c r="J960" s="1646" t="n"/>
      <c r="K960" s="1647" t="n"/>
      <c r="L960" s="1647" t="n"/>
      <c r="M960" s="234" t="n"/>
      <c r="N960" s="237" t="n"/>
      <c r="O960" s="548" t="n"/>
      <c r="P960" s="1634" t="n"/>
      <c r="Q960" s="1634" t="n"/>
      <c r="R960" s="892" t="n"/>
      <c r="S960" s="1635" t="n"/>
      <c r="T960" s="1636" t="n"/>
      <c r="U960" s="1636" t="n"/>
    </row>
    <row r="961" ht="17.25" customHeight="1">
      <c r="A961" s="238" t="n"/>
      <c r="B961" s="238" t="n"/>
      <c r="C961" s="1636" t="n"/>
      <c r="D961" s="1636" t="n"/>
      <c r="E961" s="1638" t="n"/>
      <c r="F961" s="1636" t="n"/>
      <c r="G961" s="1647" t="n"/>
      <c r="H961" s="1647" t="n"/>
      <c r="I961" s="1647" t="n"/>
      <c r="J961" s="1646" t="n"/>
      <c r="K961" s="1647" t="n"/>
      <c r="L961" s="1647" t="n"/>
      <c r="M961" s="234" t="n"/>
      <c r="N961" s="237" t="n"/>
      <c r="O961" s="548" t="n"/>
      <c r="P961" s="1634" t="n"/>
      <c r="Q961" s="1634" t="n"/>
      <c r="R961" s="892" t="n"/>
      <c r="S961" s="1635" t="n"/>
      <c r="T961" s="1636" t="n"/>
      <c r="U961" s="1636" t="n"/>
    </row>
    <row r="962" ht="17.25" customHeight="1">
      <c r="A962" s="238" t="n"/>
      <c r="B962" s="238" t="n"/>
      <c r="C962" s="1636" t="n"/>
      <c r="D962" s="1636" t="n"/>
      <c r="E962" s="1638" t="n"/>
      <c r="F962" s="1636" t="n"/>
      <c r="G962" s="1647" t="n"/>
      <c r="H962" s="1647" t="n"/>
      <c r="I962" s="1647" t="n"/>
      <c r="J962" s="1646" t="n"/>
      <c r="K962" s="1647" t="n"/>
      <c r="L962" s="1647" t="n"/>
      <c r="M962" s="234" t="n"/>
      <c r="N962" s="237" t="n"/>
      <c r="O962" s="548" t="n"/>
      <c r="P962" s="1634" t="n"/>
      <c r="Q962" s="1634" t="n"/>
      <c r="R962" s="892" t="n"/>
      <c r="S962" s="1635" t="n"/>
      <c r="T962" s="1636" t="n"/>
      <c r="U962" s="1636" t="n"/>
    </row>
    <row r="963" ht="17.25" customHeight="1">
      <c r="A963" s="238" t="n"/>
      <c r="B963" s="238" t="n"/>
      <c r="C963" s="1636" t="n"/>
      <c r="D963" s="1636" t="n"/>
      <c r="E963" s="1638" t="n"/>
      <c r="F963" s="1636" t="n"/>
      <c r="G963" s="1647" t="n"/>
      <c r="H963" s="1647" t="n"/>
      <c r="I963" s="1647" t="n"/>
      <c r="J963" s="1646" t="n"/>
      <c r="K963" s="1647" t="n"/>
      <c r="L963" s="1647" t="n"/>
      <c r="M963" s="234" t="n"/>
      <c r="N963" s="237" t="n"/>
      <c r="O963" s="548" t="n"/>
      <c r="P963" s="1634" t="n"/>
      <c r="Q963" s="1634" t="n"/>
      <c r="R963" s="892" t="n"/>
      <c r="S963" s="1635" t="n"/>
      <c r="T963" s="1636" t="n"/>
      <c r="U963" s="1636" t="n"/>
    </row>
    <row r="964" ht="17.25" customHeight="1">
      <c r="A964" s="238" t="n"/>
      <c r="B964" s="238" t="n"/>
      <c r="C964" s="1636" t="n"/>
      <c r="D964" s="1636" t="n"/>
      <c r="E964" s="1638" t="n"/>
      <c r="F964" s="1636" t="n"/>
      <c r="G964" s="1647" t="n"/>
      <c r="H964" s="1647" t="n"/>
      <c r="I964" s="1647" t="n"/>
      <c r="J964" s="1646" t="n"/>
      <c r="K964" s="1647" t="n"/>
      <c r="L964" s="1647" t="n"/>
      <c r="M964" s="234" t="n"/>
      <c r="N964" s="237" t="n"/>
      <c r="O964" s="548" t="n"/>
      <c r="P964" s="1634" t="n"/>
      <c r="Q964" s="1634" t="n"/>
      <c r="R964" s="892" t="n"/>
      <c r="S964" s="1635" t="n"/>
      <c r="T964" s="1636" t="n"/>
      <c r="U964" s="1636" t="n"/>
    </row>
    <row r="965" ht="17.25" customHeight="1">
      <c r="A965" s="238" t="n"/>
      <c r="B965" s="238" t="n"/>
      <c r="C965" s="1636" t="n"/>
      <c r="D965" s="1636" t="n"/>
      <c r="E965" s="1638" t="n"/>
      <c r="F965" s="1636" t="n"/>
      <c r="G965" s="1647" t="n"/>
      <c r="H965" s="1647" t="n"/>
      <c r="I965" s="1647" t="n"/>
      <c r="J965" s="1646" t="n"/>
      <c r="K965" s="1647" t="n"/>
      <c r="L965" s="1647" t="n"/>
      <c r="M965" s="234" t="n"/>
      <c r="N965" s="237" t="n"/>
      <c r="O965" s="548" t="n"/>
      <c r="P965" s="1634" t="n"/>
      <c r="Q965" s="1634" t="n"/>
      <c r="R965" s="892" t="n"/>
      <c r="S965" s="1635" t="n"/>
      <c r="T965" s="1636" t="n"/>
      <c r="U965" s="1636" t="n"/>
    </row>
    <row r="966" ht="17.25" customHeight="1">
      <c r="A966" s="238" t="n"/>
      <c r="B966" s="238" t="n"/>
      <c r="C966" s="1636" t="n"/>
      <c r="D966" s="1636" t="n"/>
      <c r="E966" s="1638" t="n"/>
      <c r="F966" s="1636" t="n"/>
      <c r="G966" s="1647" t="n"/>
      <c r="H966" s="1647" t="n"/>
      <c r="I966" s="1647" t="n"/>
      <c r="J966" s="1646" t="n"/>
      <c r="K966" s="1647" t="n"/>
      <c r="L966" s="1647" t="n"/>
      <c r="M966" s="234" t="n"/>
      <c r="N966" s="237" t="n"/>
      <c r="O966" s="548" t="n"/>
      <c r="P966" s="1634" t="n"/>
      <c r="Q966" s="1634" t="n"/>
      <c r="R966" s="892" t="n"/>
      <c r="S966" s="1635" t="n"/>
      <c r="T966" s="1636" t="n"/>
      <c r="U966" s="1636" t="n"/>
    </row>
    <row r="967" ht="17.25" customHeight="1">
      <c r="A967" s="238" t="n"/>
      <c r="B967" s="238" t="n"/>
      <c r="C967" s="1636" t="n"/>
      <c r="D967" s="1636" t="n"/>
      <c r="E967" s="1638" t="n"/>
      <c r="F967" s="1636" t="n"/>
      <c r="G967" s="1647" t="n"/>
      <c r="H967" s="1647" t="n"/>
      <c r="I967" s="1647" t="n"/>
      <c r="J967" s="1646" t="n"/>
      <c r="K967" s="1647" t="n"/>
      <c r="L967" s="1647" t="n"/>
      <c r="M967" s="234" t="n"/>
      <c r="N967" s="237" t="n"/>
      <c r="O967" s="548" t="n"/>
      <c r="P967" s="1634" t="n"/>
      <c r="Q967" s="1634" t="n"/>
      <c r="R967" s="892" t="n"/>
      <c r="S967" s="1635" t="n"/>
      <c r="T967" s="1636" t="n"/>
      <c r="U967" s="1636" t="n"/>
    </row>
    <row r="968" ht="17.25" customHeight="1">
      <c r="A968" s="238" t="n"/>
      <c r="B968" s="238" t="n"/>
      <c r="C968" s="1636" t="n"/>
      <c r="D968" s="1636" t="n"/>
      <c r="E968" s="1638" t="n"/>
      <c r="F968" s="1636" t="n"/>
      <c r="G968" s="1647" t="n"/>
      <c r="H968" s="1647" t="n"/>
      <c r="I968" s="1647" t="n"/>
      <c r="J968" s="1646" t="n"/>
      <c r="K968" s="1647" t="n"/>
      <c r="L968" s="1647" t="n"/>
      <c r="M968" s="234" t="n"/>
      <c r="N968" s="237" t="n"/>
      <c r="O968" s="548" t="n"/>
      <c r="P968" s="1634" t="n"/>
      <c r="Q968" s="1634" t="n"/>
      <c r="R968" s="892" t="n"/>
      <c r="S968" s="1635" t="n"/>
      <c r="T968" s="1636" t="n"/>
      <c r="U968" s="1636" t="n"/>
    </row>
    <row r="969" ht="17.25" customHeight="1">
      <c r="A969" s="238" t="n"/>
      <c r="B969" s="238" t="n"/>
      <c r="C969" s="1636" t="n"/>
      <c r="D969" s="1636" t="n"/>
      <c r="E969" s="1638" t="n"/>
      <c r="F969" s="1636" t="n"/>
      <c r="G969" s="1647" t="n"/>
      <c r="H969" s="1647" t="n"/>
      <c r="I969" s="1647" t="n"/>
      <c r="J969" s="1646" t="n"/>
      <c r="K969" s="1647" t="n"/>
      <c r="L969" s="1647" t="n"/>
      <c r="M969" s="234" t="n"/>
      <c r="N969" s="237" t="n"/>
      <c r="O969" s="548" t="n"/>
      <c r="P969" s="1634" t="n"/>
      <c r="Q969" s="1634" t="n"/>
      <c r="R969" s="892" t="n"/>
      <c r="S969" s="1635" t="n"/>
      <c r="T969" s="1636" t="n"/>
      <c r="U969" s="1636" t="n"/>
    </row>
    <row r="970" ht="17.25" customHeight="1">
      <c r="A970" s="238" t="n"/>
      <c r="B970" s="238" t="n"/>
      <c r="C970" s="1636" t="n"/>
      <c r="D970" s="1636" t="n"/>
      <c r="E970" s="1638" t="n"/>
      <c r="F970" s="1636" t="n"/>
      <c r="G970" s="1647" t="n"/>
      <c r="H970" s="1647" t="n"/>
      <c r="I970" s="1647" t="n"/>
      <c r="J970" s="1646" t="n"/>
      <c r="K970" s="1647" t="n"/>
      <c r="L970" s="1647" t="n"/>
      <c r="M970" s="234" t="n"/>
      <c r="N970" s="237" t="n"/>
      <c r="O970" s="548" t="n"/>
      <c r="P970" s="1634" t="n"/>
      <c r="Q970" s="1634" t="n"/>
      <c r="R970" s="892" t="n"/>
      <c r="S970" s="1635" t="n"/>
      <c r="T970" s="1636" t="n"/>
      <c r="U970" s="1636" t="n"/>
    </row>
    <row r="971" ht="17.25" customHeight="1">
      <c r="A971" s="238" t="n"/>
      <c r="B971" s="238" t="n"/>
      <c r="C971" s="1636" t="n"/>
      <c r="D971" s="1636" t="n"/>
      <c r="E971" s="1638" t="n"/>
      <c r="F971" s="1636" t="n"/>
      <c r="G971" s="1647" t="n"/>
      <c r="H971" s="1647" t="n"/>
      <c r="I971" s="1647" t="n"/>
      <c r="J971" s="1646" t="n"/>
      <c r="K971" s="1647" t="n"/>
      <c r="L971" s="1647" t="n"/>
      <c r="M971" s="234" t="n"/>
      <c r="N971" s="237" t="n"/>
      <c r="O971" s="548" t="n"/>
      <c r="P971" s="1634" t="n"/>
      <c r="Q971" s="1634" t="n"/>
      <c r="R971" s="892" t="n"/>
      <c r="S971" s="1635" t="n"/>
      <c r="T971" s="1636" t="n"/>
      <c r="U971" s="1636" t="n"/>
    </row>
    <row r="972" ht="17.25" customHeight="1">
      <c r="A972" s="238" t="n"/>
      <c r="B972" s="238" t="n"/>
      <c r="C972" s="1636" t="n"/>
      <c r="D972" s="1636" t="n"/>
      <c r="E972" s="1638" t="n"/>
      <c r="F972" s="1636" t="n"/>
      <c r="G972" s="1647" t="n"/>
      <c r="H972" s="1647" t="n"/>
      <c r="I972" s="1647" t="n"/>
      <c r="J972" s="1646" t="n"/>
      <c r="K972" s="1647" t="n"/>
      <c r="L972" s="1647" t="n"/>
      <c r="M972" s="234" t="n"/>
      <c r="N972" s="237" t="n"/>
      <c r="O972" s="548" t="n"/>
      <c r="P972" s="1634" t="n"/>
      <c r="Q972" s="1634" t="n"/>
      <c r="R972" s="892" t="n"/>
      <c r="S972" s="1635" t="n"/>
      <c r="T972" s="1636" t="n"/>
      <c r="U972" s="1636" t="n"/>
    </row>
    <row r="973" ht="17.25" customHeight="1">
      <c r="A973" s="238" t="n"/>
      <c r="B973" s="238" t="n"/>
      <c r="C973" s="1636" t="n"/>
      <c r="D973" s="1636" t="n"/>
      <c r="E973" s="1638" t="n"/>
      <c r="F973" s="1636" t="n"/>
      <c r="G973" s="1647" t="n"/>
      <c r="H973" s="1647" t="n"/>
      <c r="I973" s="1647" t="n"/>
      <c r="J973" s="1646" t="n"/>
      <c r="K973" s="1647" t="n"/>
      <c r="L973" s="1647" t="n"/>
      <c r="M973" s="234" t="n"/>
      <c r="N973" s="237" t="n"/>
      <c r="O973" s="548" t="n"/>
      <c r="P973" s="1634" t="n"/>
      <c r="Q973" s="1634" t="n"/>
      <c r="R973" s="892" t="n"/>
      <c r="S973" s="1635" t="n"/>
      <c r="T973" s="1636" t="n"/>
      <c r="U973" s="1636" t="n"/>
    </row>
    <row r="974" ht="17.25" customHeight="1">
      <c r="A974" s="238" t="n"/>
      <c r="B974" s="238" t="n"/>
      <c r="C974" s="1636" t="n"/>
      <c r="D974" s="1636" t="n"/>
      <c r="E974" s="1638" t="n"/>
      <c r="F974" s="1636" t="n"/>
      <c r="G974" s="1647" t="n"/>
      <c r="H974" s="1647" t="n"/>
      <c r="I974" s="1647" t="n"/>
      <c r="J974" s="1646" t="n"/>
      <c r="K974" s="1647" t="n"/>
      <c r="L974" s="1647" t="n"/>
      <c r="M974" s="234" t="n"/>
      <c r="N974" s="237" t="n"/>
      <c r="O974" s="548" t="n"/>
      <c r="P974" s="1634" t="n"/>
      <c r="Q974" s="1634" t="n"/>
      <c r="R974" s="892" t="n"/>
      <c r="S974" s="1635" t="n"/>
      <c r="T974" s="1636" t="n"/>
      <c r="U974" s="1636" t="n"/>
    </row>
    <row r="975" ht="17.25" customHeight="1">
      <c r="A975" s="238" t="n"/>
      <c r="B975" s="238" t="n"/>
      <c r="C975" s="1636" t="n"/>
      <c r="D975" s="1636" t="n"/>
      <c r="E975" s="1638" t="n"/>
      <c r="F975" s="1636" t="n"/>
      <c r="G975" s="1647" t="n"/>
      <c r="H975" s="1647" t="n"/>
      <c r="I975" s="1647" t="n"/>
      <c r="J975" s="1646" t="n"/>
      <c r="K975" s="1647" t="n"/>
      <c r="L975" s="1647" t="n"/>
      <c r="M975" s="234" t="n"/>
      <c r="N975" s="237" t="n"/>
      <c r="O975" s="548" t="n"/>
      <c r="P975" s="1634" t="n"/>
      <c r="Q975" s="1634" t="n"/>
      <c r="R975" s="892" t="n"/>
      <c r="S975" s="1635" t="n"/>
      <c r="T975" s="1636" t="n"/>
      <c r="U975" s="1636" t="n"/>
    </row>
    <row r="976" ht="17.25" customHeight="1">
      <c r="A976" s="238" t="n"/>
      <c r="B976" s="238" t="n"/>
      <c r="C976" s="1636" t="n"/>
      <c r="D976" s="1636" t="n"/>
      <c r="E976" s="1638" t="n"/>
      <c r="F976" s="1636" t="n"/>
      <c r="G976" s="1647" t="n"/>
      <c r="H976" s="1647" t="n"/>
      <c r="I976" s="1647" t="n"/>
      <c r="J976" s="1646" t="n"/>
      <c r="K976" s="1647" t="n"/>
      <c r="L976" s="1647" t="n"/>
      <c r="M976" s="234" t="n"/>
      <c r="N976" s="237" t="n"/>
      <c r="O976" s="548" t="n"/>
      <c r="P976" s="1634" t="n"/>
      <c r="Q976" s="1634" t="n"/>
      <c r="R976" s="892" t="n"/>
      <c r="S976" s="1635" t="n"/>
      <c r="T976" s="1636" t="n"/>
      <c r="U976" s="1636" t="n"/>
    </row>
    <row r="977" ht="17.25" customHeight="1">
      <c r="A977" s="238" t="n"/>
      <c r="B977" s="238" t="n"/>
      <c r="C977" s="1636" t="n"/>
      <c r="D977" s="1636" t="n"/>
      <c r="E977" s="1638" t="n"/>
      <c r="F977" s="1636" t="n"/>
      <c r="G977" s="1647" t="n"/>
      <c r="H977" s="1647" t="n"/>
      <c r="I977" s="1647" t="n"/>
      <c r="J977" s="1646" t="n"/>
      <c r="K977" s="1647" t="n"/>
      <c r="L977" s="1647" t="n"/>
      <c r="M977" s="234" t="n"/>
      <c r="N977" s="237" t="n"/>
      <c r="O977" s="548" t="n"/>
      <c r="P977" s="1634" t="n"/>
      <c r="Q977" s="1634" t="n"/>
      <c r="R977" s="892" t="n"/>
      <c r="S977" s="1635" t="n"/>
      <c r="T977" s="1636" t="n"/>
      <c r="U977" s="1636" t="n"/>
    </row>
    <row r="978" ht="17.25" customHeight="1">
      <c r="A978" s="238" t="n"/>
      <c r="B978" s="238" t="n"/>
      <c r="C978" s="1636" t="n"/>
      <c r="D978" s="1636" t="n"/>
      <c r="E978" s="1638" t="n"/>
      <c r="F978" s="1636" t="n"/>
      <c r="G978" s="1647" t="n"/>
      <c r="H978" s="1647" t="n"/>
      <c r="I978" s="1647" t="n"/>
      <c r="J978" s="1646" t="n"/>
      <c r="K978" s="1647" t="n"/>
      <c r="L978" s="1647" t="n"/>
      <c r="M978" s="234" t="n"/>
      <c r="N978" s="237" t="n"/>
      <c r="O978" s="548" t="n"/>
      <c r="P978" s="1634" t="n"/>
      <c r="Q978" s="1634" t="n"/>
      <c r="R978" s="892" t="n"/>
      <c r="S978" s="1635" t="n"/>
      <c r="T978" s="1636" t="n"/>
      <c r="U978" s="1636" t="n"/>
    </row>
    <row r="979" ht="17.25" customHeight="1">
      <c r="A979" s="238" t="n"/>
      <c r="B979" s="238" t="n"/>
      <c r="C979" s="1636" t="n"/>
      <c r="D979" s="1636" t="n"/>
      <c r="E979" s="1638" t="n"/>
      <c r="F979" s="1636" t="n"/>
      <c r="G979" s="1647" t="n"/>
      <c r="H979" s="1647" t="n"/>
      <c r="I979" s="1647" t="n"/>
      <c r="J979" s="1646" t="n"/>
      <c r="K979" s="1647" t="n"/>
      <c r="L979" s="1647" t="n"/>
      <c r="M979" s="234" t="n"/>
      <c r="N979" s="237" t="n"/>
      <c r="O979" s="548" t="n"/>
      <c r="P979" s="1634" t="n"/>
      <c r="Q979" s="1634" t="n"/>
      <c r="R979" s="892" t="n"/>
      <c r="S979" s="1635" t="n"/>
      <c r="T979" s="1636" t="n"/>
      <c r="U979" s="1636" t="n"/>
    </row>
    <row r="980" ht="17.25" customHeight="1">
      <c r="A980" s="238" t="n"/>
      <c r="B980" s="238" t="n"/>
      <c r="C980" s="1636" t="n"/>
      <c r="D980" s="1636" t="n"/>
      <c r="E980" s="1638" t="n"/>
      <c r="F980" s="1636" t="n"/>
      <c r="G980" s="1647" t="n"/>
      <c r="H980" s="1647" t="n"/>
      <c r="I980" s="1647" t="n"/>
      <c r="J980" s="1646" t="n"/>
      <c r="K980" s="1647" t="n"/>
      <c r="L980" s="1647" t="n"/>
      <c r="M980" s="234" t="n"/>
      <c r="N980" s="237" t="n"/>
      <c r="O980" s="548" t="n"/>
      <c r="P980" s="1634" t="n"/>
      <c r="Q980" s="1634" t="n"/>
      <c r="R980" s="892" t="n"/>
      <c r="S980" s="1635" t="n"/>
      <c r="T980" s="1636" t="n"/>
      <c r="U980" s="1636" t="n"/>
    </row>
    <row r="981" ht="17.25" customHeight="1">
      <c r="A981" s="238" t="n"/>
      <c r="B981" s="238" t="n"/>
      <c r="C981" s="1636" t="n"/>
      <c r="D981" s="1636" t="n"/>
      <c r="E981" s="1638" t="n"/>
      <c r="F981" s="1636" t="n"/>
      <c r="G981" s="1647" t="n"/>
      <c r="H981" s="1647" t="n"/>
      <c r="I981" s="1647" t="n"/>
      <c r="J981" s="1646" t="n"/>
      <c r="K981" s="1647" t="n"/>
      <c r="L981" s="1647" t="n"/>
      <c r="M981" s="234" t="n"/>
      <c r="N981" s="237" t="n"/>
      <c r="O981" s="548" t="n"/>
      <c r="P981" s="1634" t="n"/>
      <c r="Q981" s="1634" t="n"/>
      <c r="R981" s="892" t="n"/>
      <c r="S981" s="1635" t="n"/>
      <c r="T981" s="1636" t="n"/>
      <c r="U981" s="1636" t="n"/>
    </row>
    <row r="982" ht="17.25" customHeight="1">
      <c r="A982" s="238" t="n"/>
      <c r="B982" s="238" t="n"/>
      <c r="C982" s="1636" t="n"/>
      <c r="D982" s="1636" t="n"/>
      <c r="E982" s="1638" t="n"/>
      <c r="F982" s="1636" t="n"/>
      <c r="G982" s="1647" t="n"/>
      <c r="H982" s="1647" t="n"/>
      <c r="I982" s="1647" t="n"/>
      <c r="J982" s="1646" t="n"/>
      <c r="K982" s="1647" t="n"/>
      <c r="L982" s="1647" t="n"/>
      <c r="M982" s="234" t="n"/>
      <c r="N982" s="237" t="n"/>
      <c r="O982" s="548" t="n"/>
      <c r="P982" s="1634" t="n"/>
      <c r="Q982" s="1634" t="n"/>
      <c r="R982" s="892" t="n"/>
      <c r="S982" s="1635" t="n"/>
      <c r="T982" s="1636" t="n"/>
      <c r="U982" s="1636" t="n"/>
    </row>
    <row r="983" ht="17.25" customHeight="1">
      <c r="A983" s="238" t="n"/>
      <c r="B983" s="238" t="n"/>
      <c r="C983" s="1636" t="n"/>
      <c r="D983" s="1636" t="n"/>
      <c r="E983" s="1638" t="n"/>
      <c r="F983" s="1636" t="n"/>
      <c r="G983" s="1647" t="n"/>
      <c r="H983" s="1647" t="n"/>
      <c r="I983" s="1647" t="n"/>
      <c r="J983" s="1646" t="n"/>
      <c r="K983" s="1647" t="n"/>
      <c r="L983" s="1647" t="n"/>
      <c r="M983" s="234" t="n"/>
      <c r="N983" s="237" t="n"/>
      <c r="O983" s="548" t="n"/>
      <c r="P983" s="1634" t="n"/>
      <c r="Q983" s="1634" t="n"/>
      <c r="R983" s="892" t="n"/>
      <c r="S983" s="1635" t="n"/>
      <c r="T983" s="1636" t="n"/>
      <c r="U983" s="1636" t="n"/>
    </row>
    <row r="984" ht="17.25" customHeight="1">
      <c r="A984" s="238" t="n"/>
      <c r="B984" s="238" t="n"/>
      <c r="C984" s="1636" t="n"/>
      <c r="D984" s="1636" t="n"/>
      <c r="E984" s="1638" t="n"/>
      <c r="F984" s="1636" t="n"/>
      <c r="G984" s="1647" t="n"/>
      <c r="H984" s="1647" t="n"/>
      <c r="I984" s="1647" t="n"/>
      <c r="J984" s="1646" t="n"/>
      <c r="K984" s="1647" t="n"/>
      <c r="L984" s="1647" t="n"/>
      <c r="M984" s="234" t="n"/>
      <c r="N984" s="237" t="n"/>
      <c r="O984" s="548" t="n"/>
      <c r="P984" s="1634" t="n"/>
      <c r="Q984" s="1634" t="n"/>
      <c r="R984" s="892" t="n"/>
      <c r="S984" s="1635" t="n"/>
      <c r="T984" s="1636" t="n"/>
      <c r="U984" s="1636" t="n"/>
    </row>
    <row r="985" ht="17.25" customHeight="1">
      <c r="A985" s="238" t="n"/>
      <c r="B985" s="238" t="n"/>
      <c r="C985" s="1636" t="n"/>
      <c r="D985" s="1636" t="n"/>
      <c r="E985" s="1638" t="n"/>
      <c r="F985" s="1636" t="n"/>
      <c r="G985" s="1647" t="n"/>
      <c r="H985" s="1647" t="n"/>
      <c r="I985" s="1647" t="n"/>
      <c r="J985" s="1646" t="n"/>
      <c r="K985" s="1647" t="n"/>
      <c r="L985" s="1647" t="n"/>
      <c r="M985" s="234" t="n"/>
      <c r="N985" s="237" t="n"/>
      <c r="O985" s="548" t="n"/>
      <c r="P985" s="1634" t="n"/>
      <c r="Q985" s="1634" t="n"/>
      <c r="R985" s="892" t="n"/>
      <c r="S985" s="1635" t="n"/>
      <c r="T985" s="1636" t="n"/>
      <c r="U985" s="1636" t="n"/>
    </row>
    <row r="986" ht="17.25" customHeight="1">
      <c r="A986" s="238" t="n"/>
      <c r="B986" s="238" t="n"/>
      <c r="C986" s="1636" t="n"/>
      <c r="D986" s="1636" t="n"/>
      <c r="E986" s="1638" t="n"/>
      <c r="F986" s="1636" t="n"/>
      <c r="G986" s="1647" t="n"/>
      <c r="H986" s="1647" t="n"/>
      <c r="I986" s="1647" t="n"/>
      <c r="J986" s="1646" t="n"/>
      <c r="K986" s="1647" t="n"/>
      <c r="L986" s="1647" t="n"/>
      <c r="M986" s="234" t="n"/>
      <c r="N986" s="237" t="n"/>
      <c r="O986" s="548" t="n"/>
      <c r="P986" s="1634" t="n"/>
      <c r="Q986" s="1634" t="n"/>
      <c r="R986" s="892" t="n"/>
      <c r="S986" s="1635" t="n"/>
      <c r="T986" s="1636" t="n"/>
      <c r="U986" s="1636" t="n"/>
    </row>
    <row r="987" ht="17.25" customHeight="1">
      <c r="A987" s="238" t="n"/>
      <c r="B987" s="238" t="n"/>
      <c r="C987" s="1636" t="n"/>
      <c r="D987" s="1636" t="n"/>
      <c r="E987" s="1638" t="n"/>
      <c r="F987" s="1636" t="n"/>
      <c r="G987" s="1647" t="n"/>
      <c r="H987" s="1647" t="n"/>
      <c r="I987" s="1647" t="n"/>
      <c r="J987" s="1646" t="n"/>
      <c r="K987" s="1647" t="n"/>
      <c r="L987" s="1647" t="n"/>
      <c r="M987" s="234" t="n"/>
      <c r="N987" s="237" t="n"/>
      <c r="O987" s="548" t="n"/>
      <c r="P987" s="1634" t="n"/>
      <c r="Q987" s="1634" t="n"/>
      <c r="R987" s="892" t="n"/>
      <c r="S987" s="1635" t="n"/>
      <c r="T987" s="1636" t="n"/>
      <c r="U987" s="1636" t="n"/>
    </row>
    <row r="988" ht="17.25" customHeight="1">
      <c r="A988" s="238" t="n"/>
      <c r="B988" s="238" t="n"/>
      <c r="C988" s="1636" t="n"/>
      <c r="D988" s="1636" t="n"/>
      <c r="E988" s="1638" t="n"/>
      <c r="F988" s="1636" t="n"/>
      <c r="G988" s="1647" t="n"/>
      <c r="H988" s="1647" t="n"/>
      <c r="I988" s="1647" t="n"/>
      <c r="J988" s="1646" t="n"/>
      <c r="K988" s="1647" t="n"/>
      <c r="L988" s="1647" t="n"/>
      <c r="M988" s="234" t="n"/>
      <c r="N988" s="237" t="n"/>
      <c r="O988" s="548" t="n"/>
      <c r="P988" s="1634" t="n"/>
      <c r="Q988" s="1634" t="n"/>
      <c r="R988" s="892" t="n"/>
      <c r="S988" s="1635" t="n"/>
      <c r="T988" s="1636" t="n"/>
      <c r="U988" s="1636" t="n"/>
    </row>
    <row r="989" ht="17.25" customHeight="1">
      <c r="A989" s="238" t="n"/>
      <c r="B989" s="238" t="n"/>
      <c r="C989" s="1636" t="n"/>
      <c r="D989" s="1636" t="n"/>
      <c r="E989" s="1638" t="n"/>
      <c r="F989" s="1636" t="n"/>
      <c r="G989" s="1647" t="n"/>
      <c r="H989" s="1647" t="n"/>
      <c r="I989" s="1647" t="n"/>
      <c r="J989" s="1646" t="n"/>
      <c r="K989" s="1647" t="n"/>
      <c r="L989" s="1647" t="n"/>
      <c r="M989" s="234" t="n"/>
      <c r="N989" s="237" t="n"/>
      <c r="O989" s="548" t="n"/>
      <c r="P989" s="1634" t="n"/>
      <c r="Q989" s="1634" t="n"/>
      <c r="R989" s="892" t="n"/>
      <c r="S989" s="1635" t="n"/>
      <c r="T989" s="1636" t="n"/>
      <c r="U989" s="1636" t="n"/>
    </row>
    <row r="990" ht="17.25" customHeight="1">
      <c r="A990" s="238" t="n"/>
      <c r="B990" s="238" t="n"/>
      <c r="C990" s="1636" t="n"/>
      <c r="D990" s="1636" t="n"/>
      <c r="E990" s="1638" t="n"/>
      <c r="F990" s="1636" t="n"/>
      <c r="G990" s="1647" t="n"/>
      <c r="H990" s="1647" t="n"/>
      <c r="I990" s="1647" t="n"/>
      <c r="J990" s="1646" t="n"/>
      <c r="K990" s="1647" t="n"/>
      <c r="L990" s="1647" t="n"/>
      <c r="M990" s="234" t="n"/>
      <c r="N990" s="237" t="n"/>
      <c r="O990" s="548" t="n"/>
      <c r="P990" s="1634" t="n"/>
      <c r="Q990" s="1634" t="n"/>
      <c r="R990" s="892" t="n"/>
      <c r="S990" s="1635" t="n"/>
      <c r="T990" s="1636" t="n"/>
      <c r="U990" s="1636" t="n"/>
    </row>
    <row r="991" ht="17.25" customHeight="1">
      <c r="A991" s="238" t="n"/>
      <c r="B991" s="238" t="n"/>
      <c r="C991" s="1636" t="n"/>
      <c r="D991" s="1636" t="n"/>
      <c r="E991" s="1638" t="n"/>
      <c r="F991" s="1636" t="n"/>
      <c r="G991" s="1647" t="n"/>
      <c r="H991" s="1647" t="n"/>
      <c r="I991" s="1647" t="n"/>
      <c r="J991" s="1646" t="n"/>
      <c r="K991" s="1647" t="n"/>
      <c r="L991" s="1647" t="n"/>
      <c r="M991" s="234" t="n"/>
      <c r="N991" s="237" t="n"/>
      <c r="O991" s="548" t="n"/>
      <c r="P991" s="1634" t="n"/>
      <c r="Q991" s="1634" t="n"/>
      <c r="R991" s="892" t="n"/>
      <c r="S991" s="1635" t="n"/>
      <c r="T991" s="1636" t="n"/>
      <c r="U991" s="1636" t="n"/>
    </row>
    <row r="992" ht="17.25" customHeight="1">
      <c r="A992" s="238" t="n"/>
      <c r="B992" s="238" t="n"/>
      <c r="C992" s="1636" t="n"/>
      <c r="D992" s="1636" t="n"/>
      <c r="E992" s="1638" t="n"/>
      <c r="F992" s="1636" t="n"/>
      <c r="G992" s="1647" t="n"/>
      <c r="H992" s="1647" t="n"/>
      <c r="I992" s="1647" t="n"/>
      <c r="J992" s="1646" t="n"/>
      <c r="K992" s="1647" t="n"/>
      <c r="L992" s="1647" t="n"/>
      <c r="M992" s="234" t="n"/>
      <c r="N992" s="237" t="n"/>
      <c r="O992" s="548" t="n"/>
      <c r="P992" s="1634" t="n"/>
      <c r="Q992" s="1634" t="n"/>
      <c r="R992" s="892" t="n"/>
      <c r="S992" s="1635" t="n"/>
      <c r="T992" s="1636" t="n"/>
      <c r="U992" s="1636" t="n"/>
    </row>
    <row r="993" ht="17.25" customHeight="1">
      <c r="A993" s="238" t="n"/>
      <c r="B993" s="238" t="n"/>
      <c r="C993" s="1636" t="n"/>
      <c r="D993" s="1636" t="n"/>
      <c r="E993" s="1638" t="n"/>
      <c r="F993" s="1636" t="n"/>
      <c r="G993" s="1647" t="n"/>
      <c r="H993" s="1647" t="n"/>
      <c r="I993" s="1647" t="n"/>
      <c r="J993" s="1646" t="n"/>
      <c r="K993" s="1647" t="n"/>
      <c r="L993" s="1647" t="n"/>
      <c r="M993" s="234" t="n"/>
      <c r="N993" s="237" t="n"/>
      <c r="O993" s="548" t="n"/>
      <c r="P993" s="1634" t="n"/>
      <c r="Q993" s="1634" t="n"/>
      <c r="R993" s="892" t="n"/>
      <c r="S993" s="1635" t="n"/>
      <c r="T993" s="1636" t="n"/>
      <c r="U993" s="1636" t="n"/>
    </row>
    <row r="994" ht="17.25" customHeight="1">
      <c r="A994" s="238" t="n"/>
      <c r="B994" s="238" t="n"/>
      <c r="C994" s="1636" t="n"/>
      <c r="D994" s="1636" t="n"/>
      <c r="E994" s="1638" t="n"/>
      <c r="F994" s="1636" t="n"/>
      <c r="G994" s="1647" t="n"/>
      <c r="H994" s="1647" t="n"/>
      <c r="I994" s="1647" t="n"/>
      <c r="J994" s="1646" t="n"/>
      <c r="K994" s="1647" t="n"/>
      <c r="L994" s="1647" t="n"/>
      <c r="M994" s="234" t="n"/>
      <c r="N994" s="237" t="n"/>
      <c r="O994" s="548" t="n"/>
      <c r="P994" s="1634" t="n"/>
      <c r="Q994" s="1634" t="n"/>
      <c r="R994" s="892" t="n"/>
      <c r="S994" s="1635" t="n"/>
      <c r="T994" s="1636" t="n"/>
      <c r="U994" s="1636" t="n"/>
    </row>
    <row r="995" ht="17.25" customHeight="1">
      <c r="A995" s="238" t="n"/>
      <c r="B995" s="238" t="n"/>
      <c r="C995" s="1636" t="n"/>
      <c r="D995" s="1636" t="n"/>
      <c r="E995" s="1638" t="n"/>
      <c r="F995" s="1636" t="n"/>
      <c r="G995" s="1647" t="n"/>
      <c r="H995" s="1647" t="n"/>
      <c r="I995" s="1647" t="n"/>
      <c r="J995" s="1646" t="n"/>
      <c r="K995" s="1647" t="n"/>
      <c r="L995" s="1647" t="n"/>
      <c r="M995" s="234" t="n"/>
      <c r="N995" s="237" t="n"/>
      <c r="O995" s="548" t="n"/>
      <c r="P995" s="1634" t="n"/>
      <c r="Q995" s="1634" t="n"/>
      <c r="R995" s="892" t="n"/>
      <c r="S995" s="1635" t="n"/>
      <c r="T995" s="1636" t="n"/>
      <c r="U995" s="1636" t="n"/>
    </row>
    <row r="996" ht="17.25" customHeight="1">
      <c r="A996" s="238" t="n"/>
      <c r="B996" s="238" t="n"/>
      <c r="C996" s="1636" t="n"/>
      <c r="D996" s="1636" t="n"/>
      <c r="E996" s="1638" t="n"/>
      <c r="F996" s="1636" t="n"/>
      <c r="G996" s="1647" t="n"/>
      <c r="H996" s="1647" t="n"/>
      <c r="I996" s="1647" t="n"/>
      <c r="J996" s="1646" t="n"/>
      <c r="K996" s="1647" t="n"/>
      <c r="L996" s="1647" t="n"/>
      <c r="M996" s="234" t="n"/>
      <c r="N996" s="237" t="n"/>
      <c r="O996" s="548" t="n"/>
      <c r="P996" s="1634" t="n"/>
      <c r="Q996" s="1634" t="n"/>
      <c r="R996" s="892" t="n"/>
      <c r="S996" s="1635" t="n"/>
      <c r="T996" s="1636" t="n"/>
      <c r="U996" s="1636" t="n"/>
    </row>
    <row r="997" ht="17.25" customHeight="1">
      <c r="A997" s="238" t="n"/>
      <c r="B997" s="238" t="n"/>
      <c r="C997" s="1636" t="n"/>
      <c r="D997" s="1636" t="n"/>
      <c r="E997" s="1638" t="n"/>
      <c r="F997" s="1636" t="n"/>
      <c r="G997" s="1647" t="n"/>
      <c r="H997" s="1647" t="n"/>
      <c r="I997" s="1647" t="n"/>
      <c r="J997" s="1646" t="n"/>
      <c r="K997" s="1647" t="n"/>
      <c r="L997" s="1647" t="n"/>
      <c r="M997" s="234" t="n"/>
      <c r="N997" s="237" t="n"/>
      <c r="O997" s="548" t="n"/>
      <c r="P997" s="1634" t="n"/>
      <c r="Q997" s="1634" t="n"/>
      <c r="R997" s="892" t="n"/>
      <c r="S997" s="1635" t="n"/>
      <c r="T997" s="1636" t="n"/>
      <c r="U997" s="1636" t="n"/>
    </row>
    <row r="998" ht="17.25" customHeight="1">
      <c r="A998" s="238" t="n"/>
      <c r="B998" s="238" t="n"/>
      <c r="C998" s="1636" t="n"/>
      <c r="D998" s="1636" t="n"/>
      <c r="E998" s="1638" t="n"/>
      <c r="F998" s="1636" t="n"/>
      <c r="G998" s="1647" t="n"/>
      <c r="H998" s="1647" t="n"/>
      <c r="I998" s="1647" t="n"/>
      <c r="J998" s="1646" t="n"/>
      <c r="K998" s="1647" t="n"/>
      <c r="L998" s="1647" t="n"/>
      <c r="M998" s="234" t="n"/>
      <c r="N998" s="237" t="n"/>
      <c r="O998" s="548" t="n"/>
      <c r="P998" s="1634" t="n"/>
      <c r="Q998" s="1634" t="n"/>
      <c r="R998" s="892" t="n"/>
      <c r="S998" s="1635" t="n"/>
      <c r="T998" s="1636" t="n"/>
      <c r="U998" s="1636" t="n"/>
    </row>
    <row r="999" ht="17.25" customHeight="1">
      <c r="A999" s="238" t="n"/>
      <c r="B999" s="238" t="n"/>
      <c r="C999" s="1636" t="n"/>
      <c r="D999" s="1636" t="n"/>
      <c r="E999" s="1638" t="n"/>
      <c r="F999" s="1636" t="n"/>
      <c r="G999" s="1647" t="n"/>
      <c r="H999" s="1647" t="n"/>
      <c r="I999" s="1647" t="n"/>
      <c r="J999" s="1646" t="n"/>
      <c r="K999" s="1647" t="n"/>
      <c r="L999" s="1647" t="n"/>
      <c r="M999" s="234" t="n"/>
      <c r="N999" s="237" t="n"/>
      <c r="O999" s="548" t="n"/>
      <c r="P999" s="1634" t="n"/>
      <c r="Q999" s="1634" t="n"/>
      <c r="R999" s="892" t="n"/>
      <c r="S999" s="1635" t="n"/>
      <c r="T999" s="1636" t="n"/>
      <c r="U999" s="1636" t="n"/>
    </row>
    <row r="1000" ht="17.25" customHeight="1">
      <c r="A1000" s="238" t="n"/>
      <c r="B1000" s="238" t="n"/>
      <c r="C1000" s="1636" t="n"/>
      <c r="D1000" s="1636" t="n"/>
      <c r="E1000" s="1638" t="n"/>
      <c r="F1000" s="1636" t="n"/>
      <c r="G1000" s="1647" t="n"/>
      <c r="H1000" s="1647" t="n"/>
      <c r="I1000" s="1647" t="n"/>
      <c r="J1000" s="1646" t="n"/>
      <c r="K1000" s="1647" t="n"/>
      <c r="L1000" s="1647" t="n"/>
      <c r="M1000" s="234" t="n"/>
      <c r="N1000" s="237" t="n"/>
      <c r="O1000" s="548" t="n"/>
      <c r="P1000" s="1634" t="n"/>
      <c r="Q1000" s="1634" t="n"/>
      <c r="R1000" s="892" t="n"/>
      <c r="S1000" s="1635" t="n"/>
      <c r="T1000" s="1636" t="n"/>
      <c r="U1000" s="1636" t="n"/>
    </row>
    <row r="1001" ht="17.25" customHeight="1">
      <c r="A1001" s="238" t="n"/>
      <c r="B1001" s="238" t="n"/>
      <c r="C1001" s="1636" t="n"/>
      <c r="D1001" s="1636" t="n"/>
      <c r="E1001" s="1638" t="n"/>
      <c r="F1001" s="1636" t="n"/>
      <c r="G1001" s="1647" t="n"/>
      <c r="H1001" s="1647" t="n"/>
      <c r="I1001" s="1647" t="n"/>
      <c r="J1001" s="1646" t="n"/>
      <c r="K1001" s="1647" t="n"/>
      <c r="L1001" s="1647" t="n"/>
      <c r="M1001" s="234" t="n"/>
      <c r="N1001" s="237" t="n"/>
      <c r="O1001" s="548" t="n"/>
      <c r="P1001" s="1634" t="n"/>
      <c r="Q1001" s="1634" t="n"/>
      <c r="R1001" s="892" t="n"/>
      <c r="S1001" s="1635" t="n"/>
      <c r="T1001" s="1636" t="n"/>
      <c r="U1001" s="1636" t="n"/>
    </row>
    <row r="1002" ht="17.25" customHeight="1">
      <c r="A1002" s="238" t="n"/>
      <c r="B1002" s="238" t="n"/>
      <c r="C1002" s="1636" t="n"/>
      <c r="D1002" s="1636" t="n"/>
      <c r="E1002" s="1638" t="n"/>
      <c r="F1002" s="1636" t="n"/>
      <c r="G1002" s="1647" t="n"/>
      <c r="H1002" s="1647" t="n"/>
      <c r="I1002" s="1647" t="n"/>
      <c r="J1002" s="1646" t="n"/>
      <c r="K1002" s="1647" t="n"/>
      <c r="L1002" s="1647" t="n"/>
      <c r="M1002" s="234" t="n"/>
      <c r="N1002" s="237" t="n"/>
      <c r="O1002" s="548" t="n"/>
      <c r="P1002" s="1634" t="n"/>
      <c r="Q1002" s="1634" t="n"/>
      <c r="R1002" s="892" t="n"/>
      <c r="S1002" s="1635" t="n"/>
      <c r="T1002" s="1636" t="n"/>
      <c r="U1002" s="1636" t="n"/>
    </row>
    <row r="1003" ht="17.25" customHeight="1">
      <c r="A1003" s="238" t="n"/>
      <c r="B1003" s="238" t="n"/>
      <c r="C1003" s="1636" t="n"/>
      <c r="D1003" s="1636" t="n"/>
      <c r="E1003" s="1638" t="n"/>
      <c r="F1003" s="1636" t="n"/>
      <c r="G1003" s="1647" t="n"/>
      <c r="H1003" s="1647" t="n"/>
      <c r="I1003" s="1647" t="n"/>
      <c r="J1003" s="1646" t="n"/>
      <c r="K1003" s="1647" t="n"/>
      <c r="L1003" s="1647" t="n"/>
      <c r="M1003" s="234" t="n"/>
      <c r="N1003" s="237" t="n"/>
      <c r="O1003" s="548" t="n"/>
      <c r="P1003" s="1634" t="n"/>
      <c r="Q1003" s="1634" t="n"/>
      <c r="R1003" s="892" t="n"/>
      <c r="S1003" s="1635" t="n"/>
      <c r="T1003" s="1636" t="n"/>
      <c r="U1003" s="1636" t="n"/>
    </row>
    <row r="1004" ht="17.25" customHeight="1">
      <c r="A1004" s="238" t="n"/>
      <c r="B1004" s="238" t="n"/>
      <c r="C1004" s="1636" t="n"/>
      <c r="D1004" s="1636" t="n"/>
      <c r="E1004" s="1638" t="n"/>
      <c r="F1004" s="1636" t="n"/>
      <c r="G1004" s="1647" t="n"/>
      <c r="H1004" s="1647" t="n"/>
      <c r="I1004" s="1647" t="n"/>
      <c r="J1004" s="1646" t="n"/>
      <c r="K1004" s="1647" t="n"/>
      <c r="L1004" s="1647" t="n"/>
      <c r="M1004" s="234" t="n"/>
      <c r="N1004" s="237" t="n"/>
      <c r="O1004" s="548" t="n"/>
      <c r="P1004" s="1634" t="n"/>
      <c r="Q1004" s="1634" t="n"/>
      <c r="R1004" s="892" t="n"/>
      <c r="S1004" s="1635" t="n"/>
      <c r="T1004" s="1636" t="n"/>
      <c r="U1004" s="1636" t="n"/>
    </row>
    <row r="1005" ht="17.25" customHeight="1">
      <c r="A1005" s="238" t="n"/>
      <c r="B1005" s="238" t="n"/>
      <c r="C1005" s="1636" t="n"/>
      <c r="D1005" s="1636" t="n"/>
      <c r="E1005" s="1638" t="n"/>
      <c r="F1005" s="1636" t="n"/>
      <c r="G1005" s="1647" t="n"/>
      <c r="H1005" s="1647" t="n"/>
      <c r="I1005" s="1647" t="n"/>
      <c r="J1005" s="1646" t="n"/>
      <c r="K1005" s="1647" t="n"/>
      <c r="L1005" s="1647" t="n"/>
      <c r="M1005" s="234" t="n"/>
      <c r="N1005" s="237" t="n"/>
      <c r="O1005" s="548" t="n"/>
      <c r="P1005" s="1634" t="n"/>
      <c r="Q1005" s="1634" t="n"/>
      <c r="R1005" s="892" t="n"/>
      <c r="S1005" s="1635" t="n"/>
      <c r="T1005" s="1636" t="n"/>
      <c r="U1005" s="1636" t="n"/>
    </row>
    <row r="1006" ht="17.25" customHeight="1">
      <c r="A1006" s="238" t="n"/>
      <c r="B1006" s="238" t="n"/>
      <c r="C1006" s="1636" t="n"/>
      <c r="D1006" s="1636" t="n"/>
      <c r="E1006" s="1638" t="n"/>
      <c r="F1006" s="1636" t="n"/>
      <c r="G1006" s="1647" t="n"/>
      <c r="H1006" s="1647" t="n"/>
      <c r="I1006" s="1647" t="n"/>
      <c r="J1006" s="1646" t="n"/>
      <c r="K1006" s="1647" t="n"/>
      <c r="L1006" s="1647" t="n"/>
      <c r="M1006" s="234" t="n"/>
      <c r="N1006" s="237" t="n"/>
      <c r="O1006" s="548" t="n"/>
      <c r="P1006" s="1634" t="n"/>
      <c r="Q1006" s="1634" t="n"/>
      <c r="R1006" s="892" t="n"/>
      <c r="S1006" s="1635" t="n"/>
      <c r="T1006" s="1636" t="n"/>
      <c r="U1006" s="1636" t="n"/>
    </row>
    <row r="1007" ht="17.25" customHeight="1">
      <c r="A1007" s="238" t="n"/>
      <c r="B1007" s="238" t="n"/>
      <c r="C1007" s="1636" t="n"/>
      <c r="D1007" s="1636" t="n"/>
      <c r="E1007" s="1638" t="n"/>
      <c r="F1007" s="1636" t="n"/>
      <c r="G1007" s="1647" t="n"/>
      <c r="H1007" s="1647" t="n"/>
      <c r="I1007" s="1647" t="n"/>
      <c r="J1007" s="1646" t="n"/>
      <c r="K1007" s="1647" t="n"/>
      <c r="L1007" s="1647" t="n"/>
      <c r="M1007" s="234" t="n"/>
      <c r="N1007" s="237" t="n"/>
      <c r="O1007" s="548" t="n"/>
      <c r="P1007" s="1634" t="n"/>
      <c r="Q1007" s="1634" t="n"/>
      <c r="R1007" s="892" t="n"/>
      <c r="S1007" s="1635" t="n"/>
      <c r="T1007" s="1636" t="n"/>
      <c r="U1007" s="1636" t="n"/>
    </row>
    <row r="1008" ht="17.25" customHeight="1">
      <c r="A1008" s="238" t="n"/>
      <c r="B1008" s="238" t="n"/>
      <c r="C1008" s="1636" t="n"/>
      <c r="D1008" s="1636" t="n"/>
      <c r="E1008" s="1638" t="n"/>
      <c r="F1008" s="1636" t="n"/>
      <c r="G1008" s="1647" t="n"/>
      <c r="H1008" s="1647" t="n"/>
      <c r="I1008" s="1647" t="n"/>
      <c r="J1008" s="1646" t="n"/>
      <c r="K1008" s="1647" t="n"/>
      <c r="L1008" s="1647" t="n"/>
      <c r="M1008" s="234" t="n"/>
      <c r="N1008" s="237" t="n"/>
      <c r="O1008" s="548" t="n"/>
      <c r="P1008" s="1634" t="n"/>
      <c r="Q1008" s="1634" t="n"/>
      <c r="R1008" s="892" t="n"/>
      <c r="S1008" s="1635" t="n"/>
      <c r="T1008" s="1636" t="n"/>
      <c r="U1008" s="1636" t="n"/>
    </row>
    <row r="1009" ht="17.25" customHeight="1">
      <c r="A1009" s="238" t="n"/>
      <c r="B1009" s="238" t="n"/>
      <c r="C1009" s="1636" t="n"/>
      <c r="D1009" s="1636" t="n"/>
      <c r="E1009" s="1638" t="n"/>
      <c r="F1009" s="1636" t="n"/>
      <c r="G1009" s="1647" t="n"/>
      <c r="H1009" s="1647" t="n"/>
      <c r="I1009" s="1647" t="n"/>
      <c r="J1009" s="1646" t="n"/>
      <c r="K1009" s="1647" t="n"/>
      <c r="L1009" s="1647" t="n"/>
      <c r="M1009" s="234" t="n"/>
      <c r="N1009" s="237" t="n"/>
      <c r="O1009" s="548" t="n"/>
      <c r="P1009" s="1634" t="n"/>
      <c r="Q1009" s="1634" t="n"/>
      <c r="R1009" s="892" t="n"/>
      <c r="S1009" s="1635" t="n"/>
      <c r="T1009" s="1636" t="n"/>
      <c r="U1009" s="1636" t="n"/>
    </row>
    <row r="1010" ht="17.25" customHeight="1">
      <c r="A1010" s="238" t="n"/>
      <c r="B1010" s="238" t="n"/>
      <c r="C1010" s="1636" t="n"/>
      <c r="D1010" s="1636" t="n"/>
      <c r="E1010" s="1638" t="n"/>
      <c r="F1010" s="1636" t="n"/>
      <c r="G1010" s="1647" t="n"/>
      <c r="H1010" s="1647" t="n"/>
      <c r="I1010" s="1647" t="n"/>
      <c r="J1010" s="1646" t="n"/>
      <c r="K1010" s="1647" t="n"/>
      <c r="L1010" s="1647" t="n"/>
      <c r="M1010" s="234" t="n"/>
      <c r="N1010" s="237" t="n"/>
      <c r="O1010" s="548" t="n"/>
      <c r="P1010" s="1634" t="n"/>
      <c r="Q1010" s="1634" t="n"/>
      <c r="R1010" s="892" t="n"/>
      <c r="S1010" s="1635" t="n"/>
      <c r="T1010" s="1636" t="n"/>
      <c r="U1010" s="1636" t="n"/>
    </row>
    <row r="1011" ht="17.25" customHeight="1">
      <c r="A1011" s="238" t="n"/>
      <c r="B1011" s="238" t="n"/>
      <c r="C1011" s="1636" t="n"/>
      <c r="D1011" s="1636" t="n"/>
      <c r="E1011" s="1638" t="n"/>
      <c r="F1011" s="1636" t="n"/>
      <c r="G1011" s="1647" t="n"/>
      <c r="H1011" s="1647" t="n"/>
      <c r="I1011" s="1647" t="n"/>
      <c r="J1011" s="1646" t="n"/>
      <c r="K1011" s="1647" t="n"/>
      <c r="L1011" s="1647" t="n"/>
      <c r="M1011" s="234" t="n"/>
      <c r="N1011" s="237" t="n"/>
      <c r="O1011" s="548" t="n"/>
      <c r="P1011" s="1634" t="n"/>
      <c r="Q1011" s="1634" t="n"/>
      <c r="R1011" s="892" t="n"/>
      <c r="S1011" s="1635" t="n"/>
      <c r="T1011" s="1636" t="n"/>
      <c r="U1011" s="1636" t="n"/>
    </row>
    <row r="1012" ht="17.25" customHeight="1">
      <c r="A1012" s="238" t="n"/>
      <c r="B1012" s="238" t="n"/>
      <c r="C1012" s="1636" t="n"/>
      <c r="D1012" s="1636" t="n"/>
      <c r="E1012" s="1638" t="n"/>
      <c r="F1012" s="1636" t="n"/>
      <c r="G1012" s="1647" t="n"/>
      <c r="H1012" s="1647" t="n"/>
      <c r="I1012" s="1647" t="n"/>
      <c r="J1012" s="1646" t="n"/>
      <c r="K1012" s="1647" t="n"/>
      <c r="L1012" s="1647" t="n"/>
      <c r="M1012" s="234" t="n"/>
      <c r="N1012" s="237" t="n"/>
      <c r="O1012" s="548" t="n"/>
      <c r="P1012" s="1634" t="n"/>
      <c r="Q1012" s="1634" t="n"/>
      <c r="R1012" s="892" t="n"/>
      <c r="S1012" s="1635" t="n"/>
      <c r="T1012" s="1636" t="n"/>
      <c r="U1012" s="1636" t="n"/>
    </row>
    <row r="1013" ht="17.25" customHeight="1">
      <c r="A1013" s="238" t="n"/>
      <c r="B1013" s="238" t="n"/>
      <c r="C1013" s="1636" t="n"/>
      <c r="D1013" s="1636" t="n"/>
      <c r="E1013" s="1638" t="n"/>
      <c r="F1013" s="1636" t="n"/>
      <c r="G1013" s="1647" t="n"/>
      <c r="H1013" s="1647" t="n"/>
      <c r="I1013" s="1647" t="n"/>
      <c r="J1013" s="1646" t="n"/>
      <c r="K1013" s="1647" t="n"/>
      <c r="L1013" s="1647" t="n"/>
      <c r="M1013" s="234" t="n"/>
      <c r="N1013" s="237" t="n"/>
      <c r="O1013" s="548" t="n"/>
      <c r="P1013" s="1634" t="n"/>
      <c r="Q1013" s="1634" t="n"/>
      <c r="R1013" s="892" t="n"/>
      <c r="S1013" s="1635" t="n"/>
      <c r="T1013" s="1636" t="n"/>
      <c r="U1013" s="1636" t="n"/>
    </row>
    <row r="1014" ht="17.25" customHeight="1">
      <c r="A1014" s="238" t="n"/>
      <c r="B1014" s="238" t="n"/>
      <c r="C1014" s="1636" t="n"/>
      <c r="D1014" s="1636" t="n"/>
      <c r="E1014" s="1638" t="n"/>
      <c r="F1014" s="1636" t="n"/>
      <c r="G1014" s="1647" t="n"/>
      <c r="H1014" s="1647" t="n"/>
      <c r="I1014" s="1647" t="n"/>
      <c r="J1014" s="1646" t="n"/>
      <c r="K1014" s="1647" t="n"/>
      <c r="L1014" s="1647" t="n"/>
      <c r="M1014" s="234" t="n"/>
      <c r="N1014" s="237" t="n"/>
      <c r="O1014" s="548" t="n"/>
      <c r="P1014" s="1634" t="n"/>
      <c r="Q1014" s="1634" t="n"/>
      <c r="R1014" s="892" t="n"/>
      <c r="S1014" s="1635" t="n"/>
      <c r="T1014" s="1636" t="n"/>
      <c r="U1014" s="1636" t="n"/>
    </row>
    <row r="1015" ht="17.25" customHeight="1">
      <c r="A1015" s="238" t="n"/>
      <c r="B1015" s="238" t="n"/>
      <c r="C1015" s="1636" t="n"/>
      <c r="D1015" s="1636" t="n"/>
      <c r="E1015" s="1638" t="n"/>
      <c r="F1015" s="1636" t="n"/>
      <c r="G1015" s="1647" t="n"/>
      <c r="H1015" s="1647" t="n"/>
      <c r="I1015" s="1647" t="n"/>
      <c r="J1015" s="1646" t="n"/>
      <c r="K1015" s="1647" t="n"/>
      <c r="L1015" s="1647" t="n"/>
      <c r="M1015" s="234" t="n"/>
      <c r="N1015" s="237" t="n"/>
      <c r="O1015" s="548" t="n"/>
      <c r="P1015" s="1634" t="n"/>
      <c r="Q1015" s="1634" t="n"/>
      <c r="R1015" s="892" t="n"/>
      <c r="S1015" s="1635" t="n"/>
      <c r="T1015" s="1636" t="n"/>
      <c r="U1015" s="1636" t="n"/>
    </row>
    <row r="1016" ht="17.25" customHeight="1">
      <c r="A1016" s="238" t="n"/>
      <c r="B1016" s="238" t="n"/>
      <c r="C1016" s="1636" t="n"/>
      <c r="D1016" s="1636" t="n"/>
      <c r="E1016" s="1638" t="n"/>
      <c r="F1016" s="1636" t="n"/>
      <c r="G1016" s="1647" t="n"/>
      <c r="H1016" s="1647" t="n"/>
      <c r="I1016" s="1647" t="n"/>
      <c r="J1016" s="1646" t="n"/>
      <c r="K1016" s="1647" t="n"/>
      <c r="L1016" s="1647" t="n"/>
      <c r="M1016" s="234" t="n"/>
      <c r="N1016" s="237" t="n"/>
      <c r="O1016" s="548" t="n"/>
      <c r="P1016" s="1634" t="n"/>
      <c r="Q1016" s="1634" t="n"/>
      <c r="R1016" s="892" t="n"/>
      <c r="S1016" s="1635" t="n"/>
      <c r="T1016" s="1636" t="n"/>
      <c r="U1016" s="1636" t="n"/>
    </row>
    <row r="1017" ht="17.25" customHeight="1">
      <c r="A1017" s="238" t="n"/>
      <c r="B1017" s="238" t="n"/>
      <c r="C1017" s="1636" t="n"/>
      <c r="D1017" s="1636" t="n"/>
      <c r="E1017" s="1638" t="n"/>
      <c r="F1017" s="1636" t="n"/>
      <c r="G1017" s="1647" t="n"/>
      <c r="H1017" s="1647" t="n"/>
      <c r="I1017" s="1647" t="n"/>
      <c r="J1017" s="1646" t="n"/>
      <c r="K1017" s="1647" t="n"/>
      <c r="L1017" s="1647" t="n"/>
      <c r="M1017" s="234" t="n"/>
      <c r="N1017" s="237" t="n"/>
      <c r="O1017" s="548" t="n"/>
      <c r="P1017" s="1634" t="n"/>
      <c r="Q1017" s="1634" t="n"/>
      <c r="R1017" s="892" t="n"/>
      <c r="S1017" s="1635" t="n"/>
      <c r="T1017" s="1636" t="n"/>
      <c r="U1017" s="1636" t="n"/>
    </row>
    <row r="1018" ht="17.25" customHeight="1">
      <c r="A1018" s="238" t="n"/>
      <c r="B1018" s="238" t="n"/>
      <c r="C1018" s="1636" t="n"/>
      <c r="D1018" s="1636" t="n"/>
      <c r="E1018" s="1638" t="n"/>
      <c r="F1018" s="1636" t="n"/>
      <c r="G1018" s="1647" t="n"/>
      <c r="H1018" s="1647" t="n"/>
      <c r="I1018" s="1647" t="n"/>
      <c r="J1018" s="1646" t="n"/>
      <c r="K1018" s="1647" t="n"/>
      <c r="L1018" s="1647" t="n"/>
      <c r="M1018" s="234" t="n"/>
      <c r="N1018" s="237" t="n"/>
      <c r="O1018" s="548" t="n"/>
      <c r="P1018" s="1634" t="n"/>
      <c r="Q1018" s="1634" t="n"/>
      <c r="R1018" s="892" t="n"/>
      <c r="S1018" s="1635" t="n"/>
      <c r="T1018" s="1636" t="n"/>
      <c r="U1018" s="1636" t="n"/>
    </row>
    <row r="1019" ht="17.25" customHeight="1">
      <c r="A1019" s="238" t="n"/>
      <c r="B1019" s="238" t="n"/>
      <c r="C1019" s="1636" t="n"/>
      <c r="D1019" s="1636" t="n"/>
      <c r="E1019" s="1638" t="n"/>
      <c r="F1019" s="1636" t="n"/>
      <c r="G1019" s="1647" t="n"/>
      <c r="H1019" s="1647" t="n"/>
      <c r="I1019" s="1647" t="n"/>
      <c r="J1019" s="1646" t="n"/>
      <c r="K1019" s="1647" t="n"/>
      <c r="L1019" s="1647" t="n"/>
      <c r="M1019" s="234" t="n"/>
      <c r="N1019" s="237" t="n"/>
      <c r="O1019" s="548" t="n"/>
      <c r="P1019" s="1634" t="n"/>
      <c r="Q1019" s="1634" t="n"/>
      <c r="R1019" s="892" t="n"/>
      <c r="S1019" s="1635" t="n"/>
      <c r="T1019" s="1636" t="n"/>
      <c r="U1019" s="1636" t="n"/>
    </row>
    <row r="1020" ht="17.25" customHeight="1">
      <c r="A1020" s="238" t="n"/>
      <c r="B1020" s="238" t="n"/>
      <c r="C1020" s="1636" t="n"/>
      <c r="D1020" s="1636" t="n"/>
      <c r="E1020" s="1638" t="n"/>
      <c r="F1020" s="1636" t="n"/>
      <c r="G1020" s="1647" t="n"/>
      <c r="H1020" s="1647" t="n"/>
      <c r="I1020" s="1647" t="n"/>
      <c r="J1020" s="1646" t="n"/>
      <c r="K1020" s="1647" t="n"/>
      <c r="L1020" s="1647" t="n"/>
      <c r="M1020" s="234" t="n"/>
      <c r="N1020" s="237" t="n"/>
      <c r="O1020" s="548" t="n"/>
      <c r="P1020" s="1634" t="n"/>
      <c r="Q1020" s="1634" t="n"/>
      <c r="R1020" s="892" t="n"/>
      <c r="S1020" s="1635" t="n"/>
      <c r="T1020" s="1636" t="n"/>
      <c r="U1020" s="1636" t="n"/>
    </row>
    <row r="1021" ht="17.25" customHeight="1">
      <c r="A1021" s="238" t="n"/>
      <c r="B1021" s="238" t="n"/>
      <c r="C1021" s="1636" t="n"/>
      <c r="D1021" s="1636" t="n"/>
      <c r="E1021" s="1638" t="n"/>
      <c r="F1021" s="1636" t="n"/>
      <c r="G1021" s="1647" t="n"/>
      <c r="H1021" s="1647" t="n"/>
      <c r="I1021" s="1647" t="n"/>
      <c r="J1021" s="1646" t="n"/>
      <c r="K1021" s="1647" t="n"/>
      <c r="L1021" s="1647" t="n"/>
      <c r="M1021" s="234" t="n"/>
      <c r="N1021" s="237" t="n"/>
      <c r="O1021" s="548" t="n"/>
      <c r="P1021" s="1634" t="n"/>
      <c r="Q1021" s="1634" t="n"/>
      <c r="R1021" s="892" t="n"/>
      <c r="S1021" s="1635" t="n"/>
      <c r="T1021" s="1636" t="n"/>
      <c r="U1021" s="1636" t="n"/>
    </row>
    <row r="1022" ht="17.25" customHeight="1">
      <c r="A1022" s="238" t="n"/>
      <c r="B1022" s="238" t="n"/>
      <c r="C1022" s="1636" t="n"/>
      <c r="D1022" s="1636" t="n"/>
      <c r="E1022" s="1638" t="n"/>
      <c r="F1022" s="1636" t="n"/>
      <c r="G1022" s="1647" t="n"/>
      <c r="H1022" s="1647" t="n"/>
      <c r="I1022" s="1647" t="n"/>
      <c r="J1022" s="1646" t="n"/>
      <c r="K1022" s="1647" t="n"/>
      <c r="L1022" s="1647" t="n"/>
      <c r="M1022" s="234" t="n"/>
      <c r="N1022" s="237" t="n"/>
      <c r="O1022" s="548" t="n"/>
      <c r="P1022" s="1634" t="n"/>
      <c r="Q1022" s="1634" t="n"/>
      <c r="R1022" s="892" t="n"/>
      <c r="S1022" s="1635" t="n"/>
      <c r="T1022" s="1636" t="n"/>
      <c r="U1022" s="1636" t="n"/>
    </row>
    <row r="1023" ht="17.25" customHeight="1">
      <c r="A1023" s="238" t="n"/>
      <c r="B1023" s="238" t="n"/>
      <c r="C1023" s="1636" t="n"/>
      <c r="D1023" s="1636" t="n"/>
      <c r="E1023" s="1638" t="n"/>
      <c r="F1023" s="1636" t="n"/>
      <c r="G1023" s="1647" t="n"/>
      <c r="H1023" s="1647" t="n"/>
      <c r="I1023" s="1647" t="n"/>
      <c r="J1023" s="1646" t="n"/>
      <c r="K1023" s="1647" t="n"/>
      <c r="L1023" s="1647" t="n"/>
      <c r="M1023" s="234" t="n"/>
      <c r="N1023" s="237" t="n"/>
      <c r="O1023" s="548" t="n"/>
      <c r="P1023" s="1634" t="n"/>
      <c r="Q1023" s="1634" t="n"/>
      <c r="R1023" s="892" t="n"/>
      <c r="S1023" s="1635" t="n"/>
      <c r="T1023" s="1636" t="n"/>
      <c r="U1023" s="1636" t="n"/>
    </row>
    <row r="1024" ht="17.25" customHeight="1">
      <c r="A1024" s="238" t="n"/>
      <c r="B1024" s="238" t="n"/>
      <c r="C1024" s="1636" t="n"/>
      <c r="D1024" s="1636" t="n"/>
      <c r="E1024" s="1638" t="n"/>
      <c r="F1024" s="1636" t="n"/>
      <c r="G1024" s="1647" t="n"/>
      <c r="H1024" s="1647" t="n"/>
      <c r="I1024" s="1647" t="n"/>
      <c r="J1024" s="1646" t="n"/>
      <c r="K1024" s="1647" t="n"/>
      <c r="L1024" s="1647" t="n"/>
      <c r="M1024" s="234" t="n"/>
      <c r="N1024" s="237" t="n"/>
      <c r="O1024" s="548" t="n"/>
      <c r="P1024" s="1634" t="n"/>
      <c r="Q1024" s="1634" t="n"/>
      <c r="R1024" s="892" t="n"/>
      <c r="S1024" s="1635" t="n"/>
      <c r="T1024" s="1636" t="n"/>
      <c r="U1024" s="1636" t="n"/>
    </row>
    <row r="1025" ht="17.25" customHeight="1">
      <c r="A1025" s="238" t="n"/>
      <c r="B1025" s="238" t="n"/>
      <c r="C1025" s="1636" t="n"/>
      <c r="D1025" s="1636" t="n"/>
      <c r="E1025" s="1638" t="n"/>
      <c r="F1025" s="1636" t="n"/>
      <c r="G1025" s="1647" t="n"/>
      <c r="H1025" s="1647" t="n"/>
      <c r="I1025" s="1647" t="n"/>
      <c r="J1025" s="1646" t="n"/>
      <c r="K1025" s="1647" t="n"/>
      <c r="L1025" s="1647" t="n"/>
      <c r="M1025" s="234" t="n"/>
      <c r="N1025" s="237" t="n"/>
      <c r="O1025" s="548" t="n"/>
      <c r="P1025" s="1634" t="n"/>
      <c r="Q1025" s="1634" t="n"/>
      <c r="R1025" s="892" t="n"/>
      <c r="S1025" s="1635" t="n"/>
      <c r="T1025" s="1636" t="n"/>
      <c r="U1025" s="1636" t="n"/>
    </row>
    <row r="1026" ht="17.25" customHeight="1">
      <c r="A1026" s="238" t="n"/>
      <c r="B1026" s="238" t="n"/>
      <c r="C1026" s="1636" t="n"/>
      <c r="D1026" s="1636" t="n"/>
      <c r="E1026" s="1638" t="n"/>
      <c r="F1026" s="1636" t="n"/>
      <c r="G1026" s="1647" t="n"/>
      <c r="H1026" s="1647" t="n"/>
      <c r="I1026" s="1647" t="n"/>
      <c r="J1026" s="1646" t="n"/>
      <c r="K1026" s="1647" t="n"/>
      <c r="L1026" s="1647" t="n"/>
      <c r="M1026" s="234" t="n"/>
      <c r="N1026" s="237" t="n"/>
      <c r="O1026" s="548" t="n"/>
      <c r="P1026" s="1634" t="n"/>
      <c r="Q1026" s="1634" t="n"/>
      <c r="R1026" s="892" t="n"/>
      <c r="S1026" s="1635" t="n"/>
      <c r="T1026" s="1636" t="n"/>
      <c r="U1026" s="1636" t="n"/>
    </row>
    <row r="1027" ht="17.25" customHeight="1">
      <c r="A1027" s="238" t="n"/>
      <c r="B1027" s="238" t="n"/>
      <c r="C1027" s="1636" t="n"/>
      <c r="D1027" s="1636" t="n"/>
      <c r="E1027" s="1638" t="n"/>
      <c r="F1027" s="1636" t="n"/>
      <c r="G1027" s="1647" t="n"/>
      <c r="H1027" s="1647" t="n"/>
      <c r="I1027" s="1647" t="n"/>
      <c r="J1027" s="1646" t="n"/>
      <c r="K1027" s="1647" t="n"/>
      <c r="L1027" s="1647" t="n"/>
      <c r="M1027" s="234" t="n"/>
      <c r="N1027" s="237" t="n"/>
      <c r="O1027" s="548" t="n"/>
      <c r="P1027" s="1634" t="n"/>
      <c r="Q1027" s="1634" t="n"/>
      <c r="R1027" s="892" t="n"/>
      <c r="S1027" s="1635" t="n"/>
      <c r="T1027" s="1636" t="n"/>
      <c r="U1027" s="1636" t="n"/>
    </row>
    <row r="1028" ht="17.25" customHeight="1">
      <c r="A1028" s="238" t="n"/>
      <c r="B1028" s="238" t="n"/>
      <c r="C1028" s="1636" t="n"/>
      <c r="D1028" s="1636" t="n"/>
      <c r="E1028" s="1638" t="n"/>
      <c r="F1028" s="1636" t="n"/>
      <c r="G1028" s="1647" t="n"/>
      <c r="H1028" s="1647" t="n"/>
      <c r="I1028" s="1647" t="n"/>
      <c r="J1028" s="1646" t="n"/>
      <c r="K1028" s="1647" t="n"/>
      <c r="L1028" s="1647" t="n"/>
      <c r="M1028" s="234" t="n"/>
      <c r="N1028" s="237" t="n"/>
      <c r="O1028" s="548" t="n"/>
      <c r="P1028" s="1634" t="n"/>
      <c r="Q1028" s="1634" t="n"/>
      <c r="R1028" s="892" t="n"/>
      <c r="S1028" s="1635" t="n"/>
      <c r="T1028" s="1636" t="n"/>
      <c r="U1028" s="1636" t="n"/>
    </row>
    <row r="1029" ht="17.25" customHeight="1">
      <c r="A1029" s="238" t="n"/>
      <c r="B1029" s="238" t="n"/>
      <c r="C1029" s="1636" t="n"/>
      <c r="D1029" s="1636" t="n"/>
      <c r="E1029" s="1638" t="n"/>
      <c r="F1029" s="1636" t="n"/>
      <c r="G1029" s="1647" t="n"/>
      <c r="H1029" s="1647" t="n"/>
      <c r="I1029" s="1647" t="n"/>
      <c r="J1029" s="1646" t="n"/>
      <c r="K1029" s="1647" t="n"/>
      <c r="L1029" s="1647" t="n"/>
      <c r="M1029" s="234" t="n"/>
      <c r="N1029" s="237" t="n"/>
      <c r="O1029" s="548" t="n"/>
      <c r="P1029" s="1634" t="n"/>
      <c r="Q1029" s="1634" t="n"/>
      <c r="R1029" s="892" t="n"/>
      <c r="S1029" s="1635" t="n"/>
      <c r="T1029" s="1636" t="n"/>
      <c r="U1029" s="1636" t="n"/>
    </row>
    <row r="1030" ht="17.25" customHeight="1">
      <c r="A1030" s="238" t="n"/>
      <c r="B1030" s="238" t="n"/>
      <c r="C1030" s="1636" t="n"/>
      <c r="D1030" s="1636" t="n"/>
      <c r="E1030" s="1638" t="n"/>
      <c r="F1030" s="1636" t="n"/>
      <c r="G1030" s="1647" t="n"/>
      <c r="H1030" s="1647" t="n"/>
      <c r="I1030" s="1647" t="n"/>
      <c r="J1030" s="1646" t="n"/>
      <c r="K1030" s="1647" t="n"/>
      <c r="L1030" s="1647" t="n"/>
      <c r="M1030" s="234" t="n"/>
      <c r="N1030" s="237" t="n"/>
      <c r="O1030" s="548" t="n"/>
      <c r="P1030" s="1634" t="n"/>
      <c r="Q1030" s="1634" t="n"/>
      <c r="R1030" s="892" t="n"/>
      <c r="S1030" s="1635" t="n"/>
      <c r="T1030" s="1636" t="n"/>
      <c r="U1030" s="1636" t="n"/>
    </row>
    <row r="1031" ht="17.25" customHeight="1">
      <c r="A1031" s="238" t="n"/>
      <c r="B1031" s="238" t="n"/>
      <c r="C1031" s="1636" t="n"/>
      <c r="D1031" s="1636" t="n"/>
      <c r="E1031" s="1638" t="n"/>
      <c r="F1031" s="1636" t="n"/>
      <c r="G1031" s="1647" t="n"/>
      <c r="H1031" s="1647" t="n"/>
      <c r="I1031" s="1647" t="n"/>
      <c r="J1031" s="1646" t="n"/>
      <c r="K1031" s="1647" t="n"/>
      <c r="L1031" s="1647" t="n"/>
      <c r="M1031" s="234" t="n"/>
      <c r="N1031" s="237" t="n"/>
      <c r="O1031" s="548" t="n"/>
      <c r="P1031" s="1634" t="n"/>
      <c r="Q1031" s="1634" t="n"/>
      <c r="R1031" s="892" t="n"/>
      <c r="S1031" s="1635" t="n"/>
      <c r="T1031" s="1636" t="n"/>
      <c r="U1031" s="1636" t="n"/>
    </row>
    <row r="1032" ht="17.25" customHeight="1">
      <c r="A1032" s="238" t="n"/>
      <c r="B1032" s="238" t="n"/>
      <c r="C1032" s="1636" t="n"/>
      <c r="D1032" s="1636" t="n"/>
      <c r="E1032" s="1638" t="n"/>
      <c r="F1032" s="1636" t="n"/>
      <c r="G1032" s="1647" t="n"/>
      <c r="H1032" s="1647" t="n"/>
      <c r="I1032" s="1647" t="n"/>
      <c r="J1032" s="1646" t="n"/>
      <c r="K1032" s="1647" t="n"/>
      <c r="L1032" s="1647" t="n"/>
      <c r="M1032" s="234" t="n"/>
      <c r="N1032" s="237" t="n"/>
      <c r="O1032" s="548" t="n"/>
      <c r="P1032" s="1634" t="n"/>
      <c r="Q1032" s="1634" t="n"/>
      <c r="R1032" s="892" t="n"/>
      <c r="S1032" s="1635" t="n"/>
      <c r="T1032" s="1636" t="n"/>
      <c r="U1032" s="1636" t="n"/>
    </row>
    <row r="1033" ht="17.25" customHeight="1">
      <c r="A1033" s="238" t="n"/>
      <c r="B1033" s="238" t="n"/>
      <c r="C1033" s="1636" t="n"/>
      <c r="D1033" s="1636" t="n"/>
      <c r="E1033" s="1638" t="n"/>
      <c r="F1033" s="1636" t="n"/>
      <c r="G1033" s="1647" t="n"/>
      <c r="H1033" s="1647" t="n"/>
      <c r="I1033" s="1647" t="n"/>
      <c r="J1033" s="1646" t="n"/>
      <c r="K1033" s="1647" t="n"/>
      <c r="L1033" s="1647" t="n"/>
      <c r="M1033" s="234" t="n"/>
      <c r="N1033" s="237" t="n"/>
      <c r="O1033" s="548" t="n"/>
      <c r="P1033" s="1634" t="n"/>
      <c r="Q1033" s="1634" t="n"/>
      <c r="R1033" s="892" t="n"/>
      <c r="S1033" s="1635" t="n"/>
      <c r="T1033" s="1636" t="n"/>
      <c r="U1033" s="1636" t="n"/>
    </row>
    <row r="1034" ht="17.25" customHeight="1">
      <c r="A1034" s="238" t="n"/>
      <c r="B1034" s="238" t="n"/>
      <c r="C1034" s="1636" t="n"/>
      <c r="D1034" s="1636" t="n"/>
      <c r="E1034" s="1638" t="n"/>
      <c r="F1034" s="1636" t="n"/>
      <c r="G1034" s="1647" t="n"/>
      <c r="H1034" s="1647" t="n"/>
      <c r="I1034" s="1647" t="n"/>
      <c r="J1034" s="1646" t="n"/>
      <c r="K1034" s="1647" t="n"/>
      <c r="L1034" s="1647" t="n"/>
      <c r="M1034" s="234" t="n"/>
      <c r="N1034" s="237" t="n"/>
      <c r="O1034" s="548" t="n"/>
      <c r="P1034" s="1634" t="n"/>
      <c r="Q1034" s="1634" t="n"/>
      <c r="R1034" s="892" t="n"/>
      <c r="S1034" s="1635" t="n"/>
      <c r="T1034" s="1636" t="n"/>
      <c r="U1034" s="1636" t="n"/>
    </row>
    <row r="1035" ht="17.25" customHeight="1">
      <c r="A1035" s="238" t="n"/>
      <c r="B1035" s="238" t="n"/>
      <c r="C1035" s="1636" t="n"/>
      <c r="D1035" s="1636" t="n"/>
      <c r="E1035" s="1638" t="n"/>
      <c r="F1035" s="1636" t="n"/>
      <c r="G1035" s="1647" t="n"/>
      <c r="H1035" s="1647" t="n"/>
      <c r="I1035" s="1647" t="n"/>
      <c r="J1035" s="1646" t="n"/>
      <c r="K1035" s="1647" t="n"/>
      <c r="L1035" s="1647" t="n"/>
      <c r="M1035" s="234" t="n"/>
      <c r="N1035" s="237" t="n"/>
      <c r="O1035" s="548" t="n"/>
      <c r="P1035" s="1634" t="n"/>
      <c r="Q1035" s="1634" t="n"/>
      <c r="R1035" s="892" t="n"/>
      <c r="S1035" s="1635" t="n"/>
      <c r="T1035" s="1636" t="n"/>
      <c r="U1035" s="1636" t="n"/>
    </row>
    <row r="1036" ht="17.25" customHeight="1">
      <c r="A1036" s="238" t="n"/>
      <c r="B1036" s="238" t="n"/>
      <c r="C1036" s="1636" t="n"/>
      <c r="D1036" s="1636" t="n"/>
      <c r="E1036" s="1638" t="n"/>
      <c r="F1036" s="1636" t="n"/>
      <c r="G1036" s="1647" t="n"/>
      <c r="H1036" s="1647" t="n"/>
      <c r="I1036" s="1647" t="n"/>
      <c r="J1036" s="1646" t="n"/>
      <c r="K1036" s="1647" t="n"/>
      <c r="L1036" s="1647" t="n"/>
      <c r="M1036" s="234" t="n"/>
      <c r="N1036" s="237" t="n"/>
      <c r="O1036" s="548" t="n"/>
      <c r="P1036" s="1634" t="n"/>
      <c r="Q1036" s="1634" t="n"/>
      <c r="R1036" s="892" t="n"/>
      <c r="S1036" s="1635" t="n"/>
      <c r="T1036" s="1636" t="n"/>
      <c r="U1036" s="1636" t="n"/>
    </row>
    <row r="1037" ht="17.25" customHeight="1">
      <c r="A1037" s="238" t="n"/>
      <c r="B1037" s="238" t="n"/>
      <c r="C1037" s="1636" t="n"/>
      <c r="D1037" s="1636" t="n"/>
      <c r="E1037" s="1638" t="n"/>
      <c r="F1037" s="1636" t="n"/>
      <c r="G1037" s="1647" t="n"/>
      <c r="H1037" s="1647" t="n"/>
      <c r="I1037" s="1647" t="n"/>
      <c r="J1037" s="1646" t="n"/>
      <c r="K1037" s="1647" t="n"/>
      <c r="L1037" s="1647" t="n"/>
      <c r="M1037" s="234" t="n"/>
      <c r="N1037" s="237" t="n"/>
      <c r="O1037" s="548" t="n"/>
      <c r="P1037" s="1634" t="n"/>
      <c r="Q1037" s="1634" t="n"/>
      <c r="R1037" s="892" t="n"/>
      <c r="S1037" s="1635" t="n"/>
      <c r="T1037" s="1636" t="n"/>
      <c r="U1037" s="1636" t="n"/>
    </row>
    <row r="1038" ht="17.25" customHeight="1">
      <c r="A1038" s="238" t="n"/>
      <c r="B1038" s="238" t="n"/>
      <c r="C1038" s="1636" t="n"/>
      <c r="D1038" s="1636" t="n"/>
      <c r="E1038" s="1638" t="n"/>
      <c r="F1038" s="1636" t="n"/>
      <c r="G1038" s="1647" t="n"/>
      <c r="H1038" s="1647" t="n"/>
      <c r="I1038" s="1647" t="n"/>
      <c r="J1038" s="1646" t="n"/>
      <c r="K1038" s="1647" t="n"/>
      <c r="L1038" s="1647" t="n"/>
      <c r="M1038" s="234" t="n"/>
      <c r="N1038" s="237" t="n"/>
      <c r="O1038" s="548" t="n"/>
      <c r="P1038" s="1634" t="n"/>
      <c r="Q1038" s="1634" t="n"/>
      <c r="R1038" s="892" t="n"/>
      <c r="S1038" s="1635" t="n"/>
      <c r="T1038" s="1636" t="n"/>
      <c r="U1038" s="1636" t="n"/>
    </row>
    <row r="1039" ht="17.25" customHeight="1">
      <c r="A1039" s="238" t="n"/>
      <c r="B1039" s="238" t="n"/>
      <c r="C1039" s="1636" t="n"/>
      <c r="D1039" s="1636" t="n"/>
      <c r="E1039" s="1638" t="n"/>
      <c r="F1039" s="1636" t="n"/>
      <c r="G1039" s="1647" t="n"/>
      <c r="H1039" s="1647" t="n"/>
      <c r="I1039" s="1647" t="n"/>
      <c r="J1039" s="1646" t="n"/>
      <c r="K1039" s="1647" t="n"/>
      <c r="L1039" s="1647" t="n"/>
      <c r="M1039" s="234" t="n"/>
      <c r="N1039" s="237" t="n"/>
      <c r="O1039" s="548" t="n"/>
      <c r="P1039" s="1634" t="n"/>
      <c r="Q1039" s="1634" t="n"/>
      <c r="R1039" s="892" t="n"/>
      <c r="S1039" s="1635" t="n"/>
      <c r="T1039" s="1636" t="n"/>
      <c r="U1039" s="1636" t="n"/>
    </row>
    <row r="1040" ht="17.25" customHeight="1">
      <c r="A1040" s="238" t="n"/>
      <c r="B1040" s="238" t="n"/>
      <c r="C1040" s="1636" t="n"/>
      <c r="D1040" s="1636" t="n"/>
      <c r="E1040" s="1638" t="n"/>
      <c r="F1040" s="1636" t="n"/>
      <c r="G1040" s="1647" t="n"/>
      <c r="H1040" s="1647" t="n"/>
      <c r="I1040" s="1647" t="n"/>
      <c r="J1040" s="1646" t="n"/>
      <c r="K1040" s="1647" t="n"/>
      <c r="L1040" s="1647" t="n"/>
      <c r="M1040" s="234" t="n"/>
      <c r="N1040" s="237" t="n"/>
      <c r="O1040" s="548" t="n"/>
      <c r="P1040" s="1634" t="n"/>
      <c r="Q1040" s="1634" t="n"/>
      <c r="R1040" s="892" t="n"/>
      <c r="S1040" s="1635" t="n"/>
      <c r="T1040" s="1636" t="n"/>
      <c r="U1040" s="1636" t="n"/>
    </row>
    <row r="1041" ht="17.25" customHeight="1">
      <c r="A1041" s="238" t="n"/>
      <c r="B1041" s="238" t="n"/>
      <c r="C1041" s="1636" t="n"/>
      <c r="D1041" s="1636" t="n"/>
      <c r="E1041" s="1638" t="n"/>
      <c r="F1041" s="1636" t="n"/>
      <c r="G1041" s="1647" t="n"/>
      <c r="H1041" s="1647" t="n"/>
      <c r="I1041" s="1647" t="n"/>
      <c r="J1041" s="1646" t="n"/>
      <c r="K1041" s="1647" t="n"/>
      <c r="L1041" s="1647" t="n"/>
      <c r="M1041" s="234" t="n"/>
      <c r="N1041" s="237" t="n"/>
      <c r="O1041" s="548" t="n"/>
      <c r="P1041" s="1634" t="n"/>
      <c r="Q1041" s="1634" t="n"/>
      <c r="R1041" s="892" t="n"/>
      <c r="S1041" s="1635" t="n"/>
      <c r="T1041" s="1636" t="n"/>
      <c r="U1041" s="1636" t="n"/>
    </row>
    <row r="1042" ht="17.25" customHeight="1">
      <c r="A1042" s="238" t="n"/>
      <c r="B1042" s="238" t="n"/>
      <c r="C1042" s="1636" t="n"/>
      <c r="D1042" s="1636" t="n"/>
      <c r="E1042" s="1638" t="n"/>
      <c r="F1042" s="1636" t="n"/>
      <c r="G1042" s="1647" t="n"/>
      <c r="H1042" s="1647" t="n"/>
      <c r="I1042" s="1647" t="n"/>
      <c r="J1042" s="1646" t="n"/>
      <c r="K1042" s="1647" t="n"/>
      <c r="L1042" s="1647" t="n"/>
      <c r="M1042" s="234" t="n"/>
      <c r="N1042" s="237" t="n"/>
      <c r="O1042" s="548" t="n"/>
      <c r="P1042" s="1634" t="n"/>
      <c r="Q1042" s="1634" t="n"/>
      <c r="R1042" s="892" t="n"/>
      <c r="S1042" s="1635" t="n"/>
      <c r="T1042" s="1636" t="n"/>
      <c r="U1042" s="1636" t="n"/>
    </row>
    <row r="1043" ht="17.25" customHeight="1">
      <c r="A1043" s="238" t="n"/>
      <c r="B1043" s="238" t="n"/>
      <c r="C1043" s="1636" t="n"/>
      <c r="D1043" s="1636" t="n"/>
      <c r="E1043" s="1638" t="n"/>
      <c r="F1043" s="1636" t="n"/>
      <c r="G1043" s="1647" t="n"/>
      <c r="H1043" s="1647" t="n"/>
      <c r="I1043" s="1647" t="n"/>
      <c r="J1043" s="1646" t="n"/>
      <c r="K1043" s="1647" t="n"/>
      <c r="L1043" s="1647" t="n"/>
      <c r="M1043" s="234" t="n"/>
      <c r="N1043" s="237" t="n"/>
      <c r="O1043" s="548" t="n"/>
      <c r="P1043" s="1634" t="n"/>
      <c r="Q1043" s="1634" t="n"/>
      <c r="R1043" s="892" t="n"/>
      <c r="S1043" s="1635" t="n"/>
      <c r="T1043" s="1636" t="n"/>
      <c r="U1043" s="1636" t="n"/>
    </row>
    <row r="1044" ht="17.25" customHeight="1">
      <c r="A1044" s="238" t="n"/>
      <c r="B1044" s="238" t="n"/>
      <c r="C1044" s="1636" t="n"/>
      <c r="D1044" s="1636" t="n"/>
      <c r="E1044" s="1638" t="n"/>
      <c r="F1044" s="1636" t="n"/>
      <c r="G1044" s="1647" t="n"/>
      <c r="H1044" s="1647" t="n"/>
      <c r="I1044" s="1647" t="n"/>
      <c r="J1044" s="1646" t="n"/>
      <c r="K1044" s="1647" t="n"/>
      <c r="L1044" s="1647" t="n"/>
      <c r="M1044" s="234" t="n"/>
      <c r="N1044" s="237" t="n"/>
      <c r="O1044" s="548" t="n"/>
      <c r="P1044" s="1634" t="n"/>
      <c r="Q1044" s="1634" t="n"/>
      <c r="R1044" s="892" t="n"/>
      <c r="S1044" s="1635" t="n"/>
      <c r="T1044" s="1636" t="n"/>
      <c r="U1044" s="1636" t="n"/>
    </row>
    <row r="1045" ht="17.25" customHeight="1">
      <c r="A1045" s="238" t="n"/>
      <c r="B1045" s="238" t="n"/>
      <c r="C1045" s="1636" t="n"/>
      <c r="D1045" s="1636" t="n"/>
      <c r="E1045" s="1638" t="n"/>
      <c r="F1045" s="1636" t="n"/>
      <c r="G1045" s="1647" t="n"/>
      <c r="H1045" s="1647" t="n"/>
      <c r="I1045" s="1647" t="n"/>
      <c r="J1045" s="1646" t="n"/>
      <c r="K1045" s="1647" t="n"/>
      <c r="L1045" s="1647" t="n"/>
      <c r="M1045" s="234" t="n"/>
      <c r="N1045" s="237" t="n"/>
      <c r="O1045" s="548" t="n"/>
      <c r="P1045" s="1634" t="n"/>
      <c r="Q1045" s="1634" t="n"/>
      <c r="R1045" s="892" t="n"/>
      <c r="S1045" s="1635" t="n"/>
      <c r="T1045" s="1636" t="n"/>
      <c r="U1045" s="1636" t="n"/>
    </row>
    <row r="1046" ht="17.25" customHeight="1">
      <c r="A1046" s="238" t="n"/>
      <c r="B1046" s="238" t="n"/>
      <c r="C1046" s="1636" t="n"/>
      <c r="D1046" s="1636" t="n"/>
      <c r="E1046" s="1638" t="n"/>
      <c r="F1046" s="1636" t="n"/>
      <c r="G1046" s="1647" t="n"/>
      <c r="H1046" s="1647" t="n"/>
      <c r="I1046" s="1647" t="n"/>
      <c r="J1046" s="1646" t="n"/>
      <c r="K1046" s="1647" t="n"/>
      <c r="L1046" s="1647" t="n"/>
      <c r="M1046" s="234" t="n"/>
      <c r="N1046" s="237" t="n"/>
      <c r="O1046" s="548" t="n"/>
      <c r="P1046" s="1634" t="n"/>
      <c r="Q1046" s="1634" t="n"/>
      <c r="R1046" s="892" t="n"/>
      <c r="S1046" s="1635" t="n"/>
      <c r="T1046" s="1636" t="n"/>
      <c r="U1046" s="1636" t="n"/>
    </row>
    <row r="1047" ht="17.25" customHeight="1">
      <c r="A1047" s="238" t="n"/>
      <c r="B1047" s="238" t="n"/>
      <c r="C1047" s="1636" t="n"/>
      <c r="D1047" s="1636" t="n"/>
      <c r="E1047" s="1638" t="n"/>
      <c r="F1047" s="1636" t="n"/>
      <c r="G1047" s="1647" t="n"/>
      <c r="H1047" s="1647" t="n"/>
      <c r="I1047" s="1647" t="n"/>
      <c r="J1047" s="1646" t="n"/>
      <c r="K1047" s="1647" t="n"/>
      <c r="L1047" s="1647" t="n"/>
      <c r="M1047" s="234" t="n"/>
      <c r="N1047" s="237" t="n"/>
      <c r="O1047" s="548" t="n"/>
      <c r="P1047" s="1634" t="n"/>
      <c r="Q1047" s="1634" t="n"/>
      <c r="R1047" s="892" t="n"/>
      <c r="S1047" s="1635" t="n"/>
      <c r="T1047" s="1636" t="n"/>
      <c r="U1047" s="1636" t="n"/>
    </row>
    <row r="1048" ht="17.25" customHeight="1">
      <c r="A1048" s="238" t="n"/>
      <c r="B1048" s="238" t="n"/>
      <c r="C1048" s="1636" t="n"/>
      <c r="D1048" s="1636" t="n"/>
      <c r="E1048" s="1638" t="n"/>
      <c r="F1048" s="1636" t="n"/>
      <c r="G1048" s="1647" t="n"/>
      <c r="H1048" s="1647" t="n"/>
      <c r="I1048" s="1647" t="n"/>
      <c r="J1048" s="1646" t="n"/>
      <c r="K1048" s="1647" t="n"/>
      <c r="L1048" s="1647" t="n"/>
      <c r="M1048" s="234" t="n"/>
      <c r="N1048" s="237" t="n"/>
      <c r="O1048" s="548" t="n"/>
      <c r="P1048" s="1634" t="n"/>
      <c r="Q1048" s="1634" t="n"/>
      <c r="R1048" s="892" t="n"/>
      <c r="S1048" s="1635" t="n"/>
      <c r="T1048" s="1636" t="n"/>
      <c r="U1048" s="1636" t="n"/>
    </row>
    <row r="1049" ht="17.25" customHeight="1">
      <c r="A1049" s="238" t="n"/>
      <c r="B1049" s="238" t="n"/>
      <c r="C1049" s="1636" t="n"/>
      <c r="D1049" s="1636" t="n"/>
      <c r="E1049" s="1638" t="n"/>
      <c r="F1049" s="1636" t="n"/>
      <c r="G1049" s="1647" t="n"/>
      <c r="H1049" s="1647" t="n"/>
      <c r="I1049" s="1647" t="n"/>
      <c r="J1049" s="1646" t="n"/>
      <c r="K1049" s="1647" t="n"/>
      <c r="L1049" s="1647" t="n"/>
      <c r="M1049" s="234" t="n"/>
      <c r="N1049" s="237" t="n"/>
      <c r="O1049" s="548" t="n"/>
      <c r="P1049" s="1634" t="n"/>
      <c r="Q1049" s="1634" t="n"/>
      <c r="R1049" s="892" t="n"/>
      <c r="S1049" s="1635" t="n"/>
      <c r="T1049" s="1636" t="n"/>
      <c r="U1049" s="1636" t="n"/>
    </row>
    <row r="1050" ht="17.25" customHeight="1">
      <c r="A1050" s="238" t="n"/>
      <c r="B1050" s="238" t="n"/>
      <c r="C1050" s="1636" t="n"/>
      <c r="D1050" s="1636" t="n"/>
      <c r="E1050" s="1638" t="n"/>
      <c r="F1050" s="1636" t="n"/>
      <c r="G1050" s="1647" t="n"/>
      <c r="H1050" s="1647" t="n"/>
      <c r="I1050" s="1647" t="n"/>
      <c r="J1050" s="1646" t="n"/>
      <c r="K1050" s="1647" t="n"/>
      <c r="L1050" s="1647" t="n"/>
      <c r="M1050" s="234" t="n"/>
      <c r="N1050" s="237" t="n"/>
      <c r="O1050" s="548" t="n"/>
      <c r="P1050" s="1634" t="n"/>
      <c r="Q1050" s="1634" t="n"/>
      <c r="R1050" s="892" t="n"/>
      <c r="S1050" s="1635" t="n"/>
      <c r="T1050" s="1636" t="n"/>
      <c r="U1050" s="1636" t="n"/>
    </row>
    <row r="1051" ht="17.25" customHeight="1">
      <c r="A1051" s="238" t="n"/>
      <c r="B1051" s="238" t="n"/>
      <c r="C1051" s="1636" t="n"/>
      <c r="D1051" s="1636" t="n"/>
      <c r="E1051" s="1638" t="n"/>
      <c r="F1051" s="1636" t="n"/>
      <c r="G1051" s="1647" t="n"/>
      <c r="H1051" s="1647" t="n"/>
      <c r="I1051" s="1647" t="n"/>
      <c r="J1051" s="1646" t="n"/>
      <c r="K1051" s="1647" t="n"/>
      <c r="L1051" s="1647" t="n"/>
      <c r="M1051" s="234" t="n"/>
      <c r="N1051" s="237" t="n"/>
      <c r="O1051" s="548" t="n"/>
      <c r="P1051" s="1634" t="n"/>
      <c r="Q1051" s="1634" t="n"/>
      <c r="R1051" s="892" t="n"/>
      <c r="S1051" s="1635" t="n"/>
      <c r="T1051" s="1636" t="n"/>
      <c r="U1051" s="1636" t="n"/>
    </row>
    <row r="1052" ht="17.25" customHeight="1">
      <c r="A1052" s="238" t="n"/>
      <c r="B1052" s="238" t="n"/>
      <c r="C1052" s="1636" t="n"/>
      <c r="D1052" s="1636" t="n"/>
      <c r="E1052" s="1638" t="n"/>
      <c r="F1052" s="1636" t="n"/>
      <c r="G1052" s="1647" t="n"/>
      <c r="H1052" s="1647" t="n"/>
      <c r="I1052" s="1647" t="n"/>
      <c r="J1052" s="1646" t="n"/>
      <c r="K1052" s="1647" t="n"/>
      <c r="L1052" s="1647" t="n"/>
      <c r="M1052" s="234" t="n"/>
      <c r="N1052" s="237" t="n"/>
      <c r="O1052" s="548" t="n"/>
      <c r="P1052" s="1634" t="n"/>
      <c r="Q1052" s="1634" t="n"/>
      <c r="R1052" s="892" t="n"/>
      <c r="S1052" s="1635" t="n"/>
      <c r="T1052" s="1636" t="n"/>
      <c r="U1052" s="1636" t="n"/>
    </row>
    <row r="1053" ht="17.25" customHeight="1">
      <c r="A1053" s="238" t="n"/>
      <c r="B1053" s="238" t="n"/>
      <c r="C1053" s="1636" t="n"/>
      <c r="D1053" s="1636" t="n"/>
      <c r="E1053" s="1638" t="n"/>
      <c r="F1053" s="1636" t="n"/>
      <c r="G1053" s="1647" t="n"/>
      <c r="H1053" s="1647" t="n"/>
      <c r="I1053" s="1647" t="n"/>
      <c r="J1053" s="1646" t="n"/>
      <c r="K1053" s="1647" t="n"/>
      <c r="L1053" s="1647" t="n"/>
      <c r="M1053" s="234" t="n"/>
      <c r="N1053" s="237" t="n"/>
      <c r="O1053" s="548" t="n"/>
      <c r="P1053" s="1634" t="n"/>
      <c r="Q1053" s="1634" t="n"/>
      <c r="R1053" s="892" t="n"/>
      <c r="S1053" s="1635" t="n"/>
      <c r="T1053" s="1636" t="n"/>
      <c r="U1053" s="1636" t="n"/>
    </row>
    <row r="1054" ht="17.25" customHeight="1">
      <c r="A1054" s="238" t="n"/>
      <c r="B1054" s="238" t="n"/>
      <c r="C1054" s="1636" t="n"/>
      <c r="D1054" s="1636" t="n"/>
      <c r="E1054" s="1638" t="n"/>
      <c r="F1054" s="1636" t="n"/>
      <c r="G1054" s="1647" t="n"/>
      <c r="H1054" s="1647" t="n"/>
      <c r="I1054" s="1647" t="n"/>
      <c r="J1054" s="1646" t="n"/>
      <c r="K1054" s="1647" t="n"/>
      <c r="L1054" s="1647" t="n"/>
      <c r="M1054" s="234" t="n"/>
      <c r="N1054" s="237" t="n"/>
      <c r="O1054" s="548" t="n"/>
      <c r="P1054" s="1634" t="n"/>
      <c r="Q1054" s="1634" t="n"/>
      <c r="R1054" s="892" t="n"/>
      <c r="S1054" s="1635" t="n"/>
      <c r="T1054" s="1636" t="n"/>
      <c r="U1054" s="1636" t="n"/>
    </row>
    <row r="1055" ht="17.25" customHeight="1">
      <c r="A1055" s="238" t="n"/>
      <c r="B1055" s="238" t="n"/>
      <c r="C1055" s="1636" t="n"/>
      <c r="D1055" s="1636" t="n"/>
      <c r="E1055" s="1638" t="n"/>
      <c r="F1055" s="1636" t="n"/>
      <c r="G1055" s="1647" t="n"/>
      <c r="H1055" s="1647" t="n"/>
      <c r="I1055" s="1647" t="n"/>
      <c r="J1055" s="1646" t="n"/>
      <c r="K1055" s="1647" t="n"/>
      <c r="L1055" s="1647" t="n"/>
      <c r="M1055" s="234" t="n"/>
      <c r="N1055" s="237" t="n"/>
      <c r="O1055" s="548" t="n"/>
      <c r="P1055" s="1634" t="n"/>
      <c r="Q1055" s="1634" t="n"/>
      <c r="R1055" s="892" t="n"/>
      <c r="S1055" s="1635" t="n"/>
      <c r="T1055" s="1636" t="n"/>
      <c r="U1055" s="1636" t="n"/>
    </row>
    <row r="1056" ht="17.25" customHeight="1">
      <c r="A1056" s="238" t="n"/>
      <c r="B1056" s="238" t="n"/>
      <c r="C1056" s="1636" t="n"/>
      <c r="D1056" s="1636" t="n"/>
      <c r="E1056" s="1638" t="n"/>
      <c r="F1056" s="1636" t="n"/>
      <c r="G1056" s="1647" t="n"/>
      <c r="H1056" s="1647" t="n"/>
      <c r="I1056" s="1647" t="n"/>
      <c r="J1056" s="1646" t="n"/>
      <c r="K1056" s="1647" t="n"/>
      <c r="L1056" s="1647" t="n"/>
      <c r="M1056" s="234" t="n"/>
      <c r="N1056" s="237" t="n"/>
      <c r="O1056" s="548" t="n"/>
      <c r="P1056" s="1634" t="n"/>
      <c r="Q1056" s="1634" t="n"/>
      <c r="R1056" s="892" t="n"/>
      <c r="S1056" s="1635" t="n"/>
      <c r="T1056" s="1636" t="n"/>
      <c r="U1056" s="1636" t="n"/>
    </row>
    <row r="1057" ht="17.25" customHeight="1">
      <c r="A1057" s="238" t="n"/>
      <c r="B1057" s="238" t="n"/>
      <c r="C1057" s="1636" t="n"/>
      <c r="D1057" s="1636" t="n"/>
      <c r="E1057" s="1638" t="n"/>
      <c r="F1057" s="1636" t="n"/>
      <c r="G1057" s="1647" t="n"/>
      <c r="H1057" s="1647" t="n"/>
      <c r="I1057" s="1647" t="n"/>
      <c r="J1057" s="1646" t="n"/>
      <c r="K1057" s="1647" t="n"/>
      <c r="L1057" s="1647" t="n"/>
      <c r="M1057" s="234" t="n"/>
      <c r="N1057" s="237" t="n"/>
      <c r="O1057" s="548" t="n"/>
      <c r="P1057" s="1634" t="n"/>
      <c r="Q1057" s="1634" t="n"/>
      <c r="R1057" s="892" t="n"/>
      <c r="S1057" s="1635" t="n"/>
      <c r="T1057" s="1636" t="n"/>
      <c r="U1057" s="1636" t="n"/>
    </row>
    <row r="1058" ht="17.25" customHeight="1">
      <c r="A1058" s="238" t="n"/>
      <c r="B1058" s="238" t="n"/>
      <c r="C1058" s="1636" t="n"/>
      <c r="D1058" s="1636" t="n"/>
      <c r="E1058" s="1638" t="n"/>
      <c r="F1058" s="1636" t="n"/>
      <c r="G1058" s="1647" t="n"/>
      <c r="H1058" s="1647" t="n"/>
      <c r="I1058" s="1647" t="n"/>
      <c r="J1058" s="1646" t="n"/>
      <c r="K1058" s="1647" t="n"/>
      <c r="L1058" s="1647" t="n"/>
      <c r="M1058" s="234" t="n"/>
      <c r="N1058" s="237" t="n"/>
      <c r="O1058" s="548" t="n"/>
      <c r="P1058" s="1634" t="n"/>
      <c r="Q1058" s="1634" t="n"/>
      <c r="R1058" s="892" t="n"/>
      <c r="S1058" s="1635" t="n"/>
      <c r="T1058" s="1636" t="n"/>
      <c r="U1058" s="1636" t="n"/>
    </row>
    <row r="1059" ht="17.25" customHeight="1">
      <c r="A1059" s="238" t="n"/>
      <c r="B1059" s="238" t="n"/>
      <c r="C1059" s="1636" t="n"/>
      <c r="D1059" s="1636" t="n"/>
      <c r="E1059" s="1638" t="n"/>
      <c r="F1059" s="1636" t="n"/>
      <c r="G1059" s="1647" t="n"/>
      <c r="H1059" s="1647" t="n"/>
      <c r="I1059" s="1647" t="n"/>
      <c r="J1059" s="1646" t="n"/>
      <c r="K1059" s="1647" t="n"/>
      <c r="L1059" s="1647" t="n"/>
      <c r="M1059" s="234" t="n"/>
      <c r="N1059" s="237" t="n"/>
      <c r="O1059" s="548" t="n"/>
      <c r="P1059" s="1634" t="n"/>
      <c r="Q1059" s="1634" t="n"/>
      <c r="R1059" s="892" t="n"/>
      <c r="S1059" s="1635" t="n"/>
      <c r="T1059" s="1636" t="n"/>
      <c r="U1059" s="1636" t="n"/>
    </row>
    <row r="1060" ht="17.25" customHeight="1">
      <c r="A1060" s="238" t="n"/>
      <c r="B1060" s="238" t="n"/>
      <c r="C1060" s="1636" t="n"/>
      <c r="D1060" s="1636" t="n"/>
      <c r="E1060" s="1638" t="n"/>
      <c r="F1060" s="1636" t="n"/>
      <c r="G1060" s="1647" t="n"/>
      <c r="H1060" s="1647" t="n"/>
      <c r="I1060" s="1647" t="n"/>
      <c r="J1060" s="1646" t="n"/>
      <c r="K1060" s="1647" t="n"/>
      <c r="L1060" s="1647" t="n"/>
      <c r="M1060" s="234" t="n"/>
      <c r="N1060" s="237" t="n"/>
      <c r="O1060" s="548" t="n"/>
      <c r="P1060" s="1634" t="n"/>
      <c r="Q1060" s="1634" t="n"/>
      <c r="R1060" s="892" t="n"/>
      <c r="S1060" s="1635" t="n"/>
      <c r="T1060" s="1636" t="n"/>
      <c r="U1060" s="1636" t="n"/>
    </row>
    <row r="1061" ht="17.25" customHeight="1">
      <c r="A1061" s="238" t="n"/>
      <c r="B1061" s="238" t="n"/>
      <c r="C1061" s="1636" t="n"/>
      <c r="D1061" s="1636" t="n"/>
      <c r="E1061" s="1638" t="n"/>
      <c r="F1061" s="1636" t="n"/>
      <c r="G1061" s="1647" t="n"/>
      <c r="H1061" s="1647" t="n"/>
      <c r="I1061" s="1647" t="n"/>
      <c r="J1061" s="1646" t="n"/>
      <c r="K1061" s="1647" t="n"/>
      <c r="L1061" s="1647" t="n"/>
      <c r="M1061" s="234" t="n"/>
      <c r="N1061" s="237" t="n"/>
      <c r="O1061" s="548" t="n"/>
      <c r="P1061" s="1634" t="n"/>
      <c r="Q1061" s="1634" t="n"/>
      <c r="R1061" s="892" t="n"/>
      <c r="S1061" s="1635" t="n"/>
      <c r="T1061" s="1636" t="n"/>
      <c r="U1061" s="1636" t="n"/>
    </row>
    <row r="1062" ht="17.25" customHeight="1">
      <c r="A1062" s="238" t="n"/>
      <c r="B1062" s="238" t="n"/>
      <c r="C1062" s="1636" t="n"/>
      <c r="D1062" s="1636" t="n"/>
      <c r="E1062" s="1638" t="n"/>
      <c r="F1062" s="1636" t="n"/>
      <c r="G1062" s="1647" t="n"/>
      <c r="H1062" s="1647" t="n"/>
      <c r="I1062" s="1647" t="n"/>
      <c r="J1062" s="1646" t="n"/>
      <c r="K1062" s="1647" t="n"/>
      <c r="L1062" s="1647" t="n"/>
      <c r="M1062" s="234" t="n"/>
      <c r="N1062" s="237" t="n"/>
      <c r="O1062" s="548" t="n"/>
      <c r="P1062" s="1634" t="n"/>
      <c r="Q1062" s="1634" t="n"/>
      <c r="R1062" s="892" t="n"/>
      <c r="S1062" s="1635" t="n"/>
      <c r="T1062" s="1636" t="n"/>
      <c r="U1062" s="1636" t="n"/>
    </row>
    <row r="1063" ht="17.25" customHeight="1">
      <c r="A1063" s="238" t="n"/>
      <c r="B1063" s="238" t="n"/>
      <c r="C1063" s="1636" t="n"/>
      <c r="D1063" s="1636" t="n"/>
      <c r="E1063" s="1638" t="n"/>
      <c r="F1063" s="1636" t="n"/>
      <c r="G1063" s="1647" t="n"/>
      <c r="H1063" s="1647" t="n"/>
      <c r="I1063" s="1647" t="n"/>
      <c r="J1063" s="1646" t="n"/>
      <c r="K1063" s="1647" t="n"/>
      <c r="L1063" s="1647" t="n"/>
      <c r="M1063" s="234" t="n"/>
      <c r="N1063" s="237" t="n"/>
      <c r="O1063" s="548" t="n"/>
      <c r="P1063" s="1634" t="n"/>
      <c r="Q1063" s="1634" t="n"/>
      <c r="R1063" s="892" t="n"/>
      <c r="S1063" s="1635" t="n"/>
      <c r="T1063" s="1636" t="n"/>
      <c r="U1063" s="1636" t="n"/>
    </row>
    <row r="1064" ht="17.25" customHeight="1">
      <c r="A1064" s="238" t="n"/>
      <c r="B1064" s="238" t="n"/>
      <c r="C1064" s="1636" t="n"/>
      <c r="D1064" s="1636" t="n"/>
      <c r="E1064" s="1638" t="n"/>
      <c r="F1064" s="1636" t="n"/>
      <c r="G1064" s="1647" t="n"/>
      <c r="H1064" s="1647" t="n"/>
      <c r="I1064" s="1647" t="n"/>
      <c r="J1064" s="1646" t="n"/>
      <c r="K1064" s="1647" t="n"/>
      <c r="L1064" s="1647" t="n"/>
      <c r="M1064" s="234" t="n"/>
      <c r="N1064" s="237" t="n"/>
      <c r="O1064" s="548" t="n"/>
      <c r="P1064" s="1634" t="n"/>
      <c r="Q1064" s="1634" t="n"/>
      <c r="R1064" s="892" t="n"/>
      <c r="S1064" s="1635" t="n"/>
      <c r="T1064" s="1636" t="n"/>
      <c r="U1064" s="1636" t="n"/>
    </row>
    <row r="1065" ht="17.25" customHeight="1">
      <c r="A1065" s="238" t="n"/>
      <c r="B1065" s="238" t="n"/>
      <c r="C1065" s="1636" t="n"/>
      <c r="D1065" s="1636" t="n"/>
      <c r="E1065" s="1638" t="n"/>
      <c r="F1065" s="1636" t="n"/>
      <c r="G1065" s="1647" t="n"/>
      <c r="H1065" s="1647" t="n"/>
      <c r="I1065" s="1647" t="n"/>
      <c r="J1065" s="1646" t="n"/>
      <c r="K1065" s="1647" t="n"/>
      <c r="L1065" s="1647" t="n"/>
      <c r="M1065" s="234" t="n"/>
      <c r="N1065" s="237" t="n"/>
      <c r="O1065" s="548" t="n"/>
      <c r="P1065" s="1634" t="n"/>
      <c r="Q1065" s="1634" t="n"/>
      <c r="R1065" s="892" t="n"/>
      <c r="S1065" s="1635" t="n"/>
      <c r="T1065" s="1636" t="n"/>
      <c r="U1065" s="1636" t="n"/>
    </row>
    <row r="1066" ht="17.25" customHeight="1">
      <c r="A1066" s="238" t="n"/>
      <c r="B1066" s="238" t="n"/>
      <c r="C1066" s="1636" t="n"/>
      <c r="D1066" s="1636" t="n"/>
      <c r="E1066" s="1638" t="n"/>
      <c r="F1066" s="1636" t="n"/>
      <c r="G1066" s="1647" t="n"/>
      <c r="H1066" s="1647" t="n"/>
      <c r="I1066" s="1647" t="n"/>
      <c r="J1066" s="1646" t="n"/>
      <c r="K1066" s="1647" t="n"/>
      <c r="L1066" s="1647" t="n"/>
      <c r="M1066" s="234" t="n"/>
      <c r="N1066" s="237" t="n"/>
      <c r="O1066" s="548" t="n"/>
      <c r="P1066" s="1634" t="n"/>
      <c r="Q1066" s="1634" t="n"/>
      <c r="R1066" s="892" t="n"/>
      <c r="S1066" s="1635" t="n"/>
      <c r="T1066" s="1636" t="n"/>
      <c r="U1066" s="1636" t="n"/>
    </row>
    <row r="1067" ht="17.25" customHeight="1">
      <c r="A1067" s="238" t="n"/>
      <c r="B1067" s="238" t="n"/>
      <c r="C1067" s="1636" t="n"/>
      <c r="D1067" s="1636" t="n"/>
      <c r="E1067" s="1638" t="n"/>
      <c r="F1067" s="1636" t="n"/>
      <c r="G1067" s="1647" t="n"/>
      <c r="H1067" s="1647" t="n"/>
      <c r="I1067" s="1647" t="n"/>
      <c r="J1067" s="1646" t="n"/>
      <c r="K1067" s="1647" t="n"/>
      <c r="L1067" s="1647" t="n"/>
      <c r="M1067" s="234" t="n"/>
      <c r="N1067" s="237" t="n"/>
      <c r="O1067" s="548" t="n"/>
      <c r="P1067" s="1634" t="n"/>
      <c r="Q1067" s="1634" t="n"/>
      <c r="R1067" s="892" t="n"/>
      <c r="S1067" s="1635" t="n"/>
      <c r="T1067" s="1636" t="n"/>
      <c r="U1067" s="1636" t="n"/>
    </row>
    <row r="1068" ht="17.25" customHeight="1">
      <c r="A1068" s="238" t="n"/>
      <c r="B1068" s="238" t="n"/>
      <c r="C1068" s="1636" t="n"/>
      <c r="D1068" s="1636" t="n"/>
      <c r="E1068" s="1638" t="n"/>
      <c r="F1068" s="1636" t="n"/>
      <c r="G1068" s="1647" t="n"/>
      <c r="H1068" s="1647" t="n"/>
      <c r="I1068" s="1647" t="n"/>
      <c r="J1068" s="1646" t="n"/>
      <c r="K1068" s="1647" t="n"/>
      <c r="L1068" s="1647" t="n"/>
      <c r="M1068" s="234" t="n"/>
      <c r="N1068" s="237" t="n"/>
      <c r="O1068" s="548" t="n"/>
      <c r="P1068" s="1634" t="n"/>
      <c r="Q1068" s="1634" t="n"/>
      <c r="R1068" s="892" t="n"/>
      <c r="S1068" s="1635" t="n"/>
      <c r="T1068" s="1636" t="n"/>
      <c r="U1068" s="1636" t="n"/>
    </row>
    <row r="1069" ht="17.25" customHeight="1">
      <c r="A1069" s="238" t="n"/>
      <c r="B1069" s="238" t="n"/>
      <c r="C1069" s="1636" t="n"/>
      <c r="D1069" s="1636" t="n"/>
      <c r="E1069" s="1638" t="n"/>
      <c r="F1069" s="1636" t="n"/>
      <c r="G1069" s="1647" t="n"/>
      <c r="H1069" s="1647" t="n"/>
      <c r="I1069" s="1647" t="n"/>
      <c r="J1069" s="1646" t="n"/>
      <c r="K1069" s="1647" t="n"/>
      <c r="L1069" s="1647" t="n"/>
      <c r="M1069" s="234" t="n"/>
      <c r="N1069" s="237" t="n"/>
      <c r="O1069" s="548" t="n"/>
      <c r="P1069" s="1634" t="n"/>
      <c r="Q1069" s="1634" t="n"/>
      <c r="R1069" s="892" t="n"/>
      <c r="S1069" s="1635" t="n"/>
      <c r="T1069" s="1636" t="n"/>
      <c r="U1069" s="1636" t="n"/>
    </row>
    <row r="1070" ht="17.25" customHeight="1">
      <c r="A1070" s="238" t="n"/>
      <c r="B1070" s="238" t="n"/>
      <c r="C1070" s="1636" t="n"/>
      <c r="D1070" s="1636" t="n"/>
      <c r="E1070" s="1638" t="n"/>
      <c r="F1070" s="1636" t="n"/>
      <c r="G1070" s="1647" t="n"/>
      <c r="H1070" s="1647" t="n"/>
      <c r="I1070" s="1647" t="n"/>
      <c r="J1070" s="1646" t="n"/>
      <c r="K1070" s="1647" t="n"/>
      <c r="L1070" s="1647" t="n"/>
      <c r="M1070" s="234" t="n"/>
      <c r="N1070" s="237" t="n"/>
      <c r="O1070" s="548" t="n"/>
      <c r="P1070" s="1634" t="n"/>
      <c r="Q1070" s="1634" t="n"/>
      <c r="R1070" s="892" t="n"/>
      <c r="S1070" s="1635" t="n"/>
      <c r="T1070" s="1636" t="n"/>
      <c r="U1070" s="1636" t="n"/>
    </row>
    <row r="1071" ht="17.25" customHeight="1">
      <c r="A1071" s="238" t="n"/>
      <c r="B1071" s="238" t="n"/>
      <c r="C1071" s="1636" t="n"/>
      <c r="D1071" s="1636" t="n"/>
      <c r="E1071" s="1638" t="n"/>
      <c r="F1071" s="1636" t="n"/>
      <c r="G1071" s="1647" t="n"/>
      <c r="H1071" s="1647" t="n"/>
      <c r="I1071" s="1647" t="n"/>
      <c r="J1071" s="1646" t="n"/>
      <c r="K1071" s="1647" t="n"/>
      <c r="L1071" s="1647" t="n"/>
      <c r="M1071" s="234" t="n"/>
      <c r="N1071" s="237" t="n"/>
      <c r="O1071" s="548" t="n"/>
      <c r="P1071" s="1634" t="n"/>
      <c r="Q1071" s="1634" t="n"/>
      <c r="R1071" s="892" t="n"/>
      <c r="S1071" s="1635" t="n"/>
      <c r="T1071" s="1636" t="n"/>
      <c r="U1071" s="1636" t="n"/>
    </row>
    <row r="1072" ht="17.25" customHeight="1">
      <c r="A1072" s="238" t="n"/>
      <c r="B1072" s="238" t="n"/>
      <c r="C1072" s="1636" t="n"/>
      <c r="D1072" s="1636" t="n"/>
      <c r="E1072" s="1638" t="n"/>
      <c r="F1072" s="1636" t="n"/>
      <c r="G1072" s="1647" t="n"/>
      <c r="H1072" s="1647" t="n"/>
      <c r="I1072" s="1647" t="n"/>
      <c r="J1072" s="1646" t="n"/>
      <c r="K1072" s="1647" t="n"/>
      <c r="L1072" s="1647" t="n"/>
      <c r="M1072" s="234" t="n"/>
      <c r="N1072" s="237" t="n"/>
      <c r="O1072" s="548" t="n"/>
      <c r="P1072" s="1634" t="n"/>
      <c r="Q1072" s="1634" t="n"/>
      <c r="R1072" s="892" t="n"/>
      <c r="S1072" s="1635" t="n"/>
      <c r="T1072" s="1636" t="n"/>
      <c r="U1072" s="1636" t="n"/>
    </row>
    <row r="1073" ht="17.25" customHeight="1">
      <c r="A1073" s="238" t="n"/>
      <c r="B1073" s="238" t="n"/>
      <c r="C1073" s="1636" t="n"/>
      <c r="D1073" s="1636" t="n"/>
      <c r="E1073" s="1638" t="n"/>
      <c r="F1073" s="1636" t="n"/>
      <c r="G1073" s="1647" t="n"/>
      <c r="H1073" s="1647" t="n"/>
      <c r="I1073" s="1647" t="n"/>
      <c r="J1073" s="1646" t="n"/>
      <c r="K1073" s="1647" t="n"/>
      <c r="L1073" s="1647" t="n"/>
      <c r="M1073" s="234" t="n"/>
      <c r="N1073" s="237" t="n"/>
      <c r="O1073" s="548" t="n"/>
      <c r="P1073" s="1634" t="n"/>
      <c r="Q1073" s="1634" t="n"/>
      <c r="R1073" s="892" t="n"/>
      <c r="S1073" s="1635" t="n"/>
      <c r="T1073" s="1636" t="n"/>
      <c r="U1073" s="1636" t="n"/>
    </row>
    <row r="1074" ht="17.25" customHeight="1">
      <c r="A1074" s="238" t="n"/>
      <c r="B1074" s="238" t="n"/>
      <c r="C1074" s="1636" t="n"/>
      <c r="D1074" s="1636" t="n"/>
      <c r="E1074" s="1638" t="n"/>
      <c r="F1074" s="1636" t="n"/>
      <c r="G1074" s="1647" t="n"/>
      <c r="H1074" s="1647" t="n"/>
      <c r="I1074" s="1647" t="n"/>
      <c r="J1074" s="1646" t="n"/>
      <c r="K1074" s="1647" t="n"/>
      <c r="L1074" s="1647" t="n"/>
      <c r="M1074" s="234" t="n"/>
      <c r="N1074" s="237" t="n"/>
      <c r="O1074" s="548" t="n"/>
      <c r="P1074" s="1634" t="n"/>
      <c r="Q1074" s="1634" t="n"/>
      <c r="R1074" s="892" t="n"/>
      <c r="S1074" s="1635" t="n"/>
      <c r="T1074" s="1636" t="n"/>
      <c r="U1074" s="1636" t="n"/>
    </row>
    <row r="1075" ht="17.25" customHeight="1">
      <c r="A1075" s="238" t="n"/>
      <c r="B1075" s="238" t="n"/>
      <c r="C1075" s="1636" t="n"/>
      <c r="D1075" s="1636" t="n"/>
      <c r="E1075" s="1638" t="n"/>
      <c r="F1075" s="1636" t="n"/>
      <c r="G1075" s="1647" t="n"/>
      <c r="H1075" s="1647" t="n"/>
      <c r="I1075" s="1647" t="n"/>
      <c r="J1075" s="1646" t="n"/>
      <c r="K1075" s="1647" t="n"/>
      <c r="L1075" s="1647" t="n"/>
      <c r="M1075" s="234" t="n"/>
      <c r="N1075" s="237" t="n"/>
      <c r="O1075" s="548" t="n"/>
      <c r="P1075" s="1634" t="n"/>
      <c r="Q1075" s="1634" t="n"/>
      <c r="R1075" s="892" t="n"/>
      <c r="S1075" s="1635" t="n"/>
      <c r="T1075" s="1636" t="n"/>
      <c r="U1075" s="1636" t="n"/>
    </row>
    <row r="1076" ht="17.25" customHeight="1">
      <c r="A1076" s="238" t="n"/>
      <c r="B1076" s="238" t="n"/>
      <c r="C1076" s="1636" t="n"/>
      <c r="D1076" s="1636" t="n"/>
      <c r="E1076" s="1638" t="n"/>
      <c r="F1076" s="1636" t="n"/>
      <c r="G1076" s="1647" t="n"/>
      <c r="H1076" s="1647" t="n"/>
      <c r="I1076" s="1647" t="n"/>
      <c r="J1076" s="1646" t="n"/>
      <c r="K1076" s="1647" t="n"/>
      <c r="L1076" s="1647" t="n"/>
      <c r="M1076" s="234" t="n"/>
      <c r="N1076" s="237" t="n"/>
      <c r="O1076" s="548" t="n"/>
      <c r="P1076" s="1634" t="n"/>
      <c r="Q1076" s="1634" t="n"/>
      <c r="R1076" s="892" t="n"/>
      <c r="S1076" s="1635" t="n"/>
      <c r="T1076" s="1636" t="n"/>
      <c r="U1076" s="1636" t="n"/>
    </row>
    <row r="1077" ht="17.25" customHeight="1">
      <c r="A1077" s="238" t="n"/>
      <c r="B1077" s="238" t="n"/>
      <c r="C1077" s="1636" t="n"/>
      <c r="D1077" s="1636" t="n"/>
      <c r="E1077" s="1638" t="n"/>
      <c r="F1077" s="1636" t="n"/>
      <c r="G1077" s="1647" t="n"/>
      <c r="H1077" s="1647" t="n"/>
      <c r="I1077" s="1647" t="n"/>
      <c r="J1077" s="1646" t="n"/>
      <c r="K1077" s="1647" t="n"/>
      <c r="L1077" s="1647" t="n"/>
      <c r="M1077" s="234" t="n"/>
      <c r="N1077" s="237" t="n"/>
      <c r="O1077" s="548" t="n"/>
      <c r="P1077" s="1634" t="n"/>
      <c r="Q1077" s="1634" t="n"/>
      <c r="R1077" s="892" t="n"/>
      <c r="S1077" s="1635" t="n"/>
      <c r="T1077" s="1636" t="n"/>
      <c r="U1077" s="1636" t="n"/>
    </row>
    <row r="1078" ht="17.25" customHeight="1">
      <c r="A1078" s="238" t="n"/>
      <c r="B1078" s="238" t="n"/>
      <c r="C1078" s="1636" t="n"/>
      <c r="D1078" s="1636" t="n"/>
      <c r="E1078" s="1638" t="n"/>
      <c r="F1078" s="1636" t="n"/>
      <c r="G1078" s="1647" t="n"/>
      <c r="H1078" s="1647" t="n"/>
      <c r="I1078" s="1647" t="n"/>
      <c r="J1078" s="1646" t="n"/>
      <c r="K1078" s="1647" t="n"/>
      <c r="L1078" s="1647" t="n"/>
      <c r="M1078" s="234" t="n"/>
      <c r="N1078" s="237" t="n"/>
      <c r="O1078" s="548" t="n"/>
      <c r="P1078" s="1634" t="n"/>
      <c r="Q1078" s="1634" t="n"/>
      <c r="R1078" s="892" t="n"/>
      <c r="S1078" s="1635" t="n"/>
      <c r="T1078" s="1636" t="n"/>
      <c r="U1078" s="1636" t="n"/>
    </row>
    <row r="1079" ht="17.25" customHeight="1">
      <c r="A1079" s="238" t="n"/>
      <c r="B1079" s="238" t="n"/>
      <c r="C1079" s="1636" t="n"/>
      <c r="D1079" s="1636" t="n"/>
      <c r="E1079" s="1638" t="n"/>
      <c r="F1079" s="1636" t="n"/>
      <c r="G1079" s="1647" t="n"/>
      <c r="H1079" s="1647" t="n"/>
      <c r="I1079" s="1647" t="n"/>
      <c r="J1079" s="1646" t="n"/>
      <c r="K1079" s="1647" t="n"/>
      <c r="L1079" s="1647" t="n"/>
      <c r="M1079" s="234" t="n"/>
      <c r="N1079" s="237" t="n"/>
      <c r="O1079" s="548" t="n"/>
      <c r="P1079" s="1634" t="n"/>
      <c r="Q1079" s="1634" t="n"/>
      <c r="R1079" s="892" t="n"/>
      <c r="S1079" s="1635" t="n"/>
      <c r="T1079" s="1636" t="n"/>
      <c r="U1079" s="1636" t="n"/>
    </row>
    <row r="1080" ht="17.25" customHeight="1">
      <c r="A1080" s="238" t="n"/>
      <c r="B1080" s="238" t="n"/>
      <c r="C1080" s="1636" t="n"/>
      <c r="D1080" s="1636" t="n"/>
      <c r="E1080" s="1638" t="n"/>
      <c r="F1080" s="1636" t="n"/>
      <c r="G1080" s="1647" t="n"/>
      <c r="H1080" s="1647" t="n"/>
      <c r="I1080" s="1647" t="n"/>
      <c r="J1080" s="1646" t="n"/>
      <c r="K1080" s="1647" t="n"/>
      <c r="L1080" s="1647" t="n"/>
      <c r="M1080" s="234" t="n"/>
      <c r="N1080" s="237" t="n"/>
      <c r="O1080" s="548" t="n"/>
      <c r="P1080" s="1634" t="n"/>
      <c r="Q1080" s="1634" t="n"/>
      <c r="R1080" s="892" t="n"/>
      <c r="S1080" s="1635" t="n"/>
      <c r="T1080" s="1636" t="n"/>
      <c r="U1080" s="1636" t="n"/>
    </row>
    <row r="1081" ht="17.25" customHeight="1">
      <c r="A1081" s="238" t="n"/>
      <c r="B1081" s="238" t="n"/>
      <c r="C1081" s="1636" t="n"/>
      <c r="D1081" s="1636" t="n"/>
      <c r="E1081" s="1638" t="n"/>
      <c r="F1081" s="1636" t="n"/>
      <c r="G1081" s="1647" t="n"/>
      <c r="H1081" s="1647" t="n"/>
      <c r="I1081" s="1647" t="n"/>
      <c r="J1081" s="1646" t="n"/>
      <c r="K1081" s="1647" t="n"/>
      <c r="L1081" s="1647" t="n"/>
      <c r="M1081" s="234" t="n"/>
      <c r="N1081" s="237" t="n"/>
      <c r="O1081" s="548" t="n"/>
      <c r="P1081" s="1634" t="n"/>
      <c r="Q1081" s="1634" t="n"/>
      <c r="R1081" s="892" t="n"/>
      <c r="S1081" s="1635" t="n"/>
      <c r="T1081" s="1636" t="n"/>
      <c r="U1081" s="1636" t="n"/>
    </row>
    <row r="1082" ht="17.25" customHeight="1">
      <c r="A1082" s="238" t="n"/>
      <c r="B1082" s="238" t="n"/>
      <c r="C1082" s="1636" t="n"/>
      <c r="D1082" s="1636" t="n"/>
      <c r="E1082" s="1638" t="n"/>
      <c r="F1082" s="1636" t="n"/>
      <c r="G1082" s="1647" t="n"/>
      <c r="H1082" s="1647" t="n"/>
      <c r="I1082" s="1647" t="n"/>
      <c r="J1082" s="1646" t="n"/>
      <c r="K1082" s="1647" t="n"/>
      <c r="L1082" s="1647" t="n"/>
      <c r="M1082" s="234" t="n"/>
      <c r="N1082" s="237" t="n"/>
      <c r="O1082" s="548" t="n"/>
      <c r="P1082" s="1634" t="n"/>
      <c r="Q1082" s="1634" t="n"/>
      <c r="R1082" s="892" t="n"/>
      <c r="S1082" s="1635" t="n"/>
      <c r="T1082" s="1636" t="n"/>
      <c r="U1082" s="1636" t="n"/>
    </row>
    <row r="1083" ht="17.25" customHeight="1">
      <c r="A1083" s="238" t="n"/>
      <c r="B1083" s="238" t="n"/>
      <c r="C1083" s="1636" t="n"/>
      <c r="D1083" s="1636" t="n"/>
      <c r="E1083" s="1638" t="n"/>
      <c r="F1083" s="1636" t="n"/>
      <c r="G1083" s="1647" t="n"/>
      <c r="H1083" s="1647" t="n"/>
      <c r="I1083" s="1647" t="n"/>
      <c r="J1083" s="1646" t="n"/>
      <c r="K1083" s="1647" t="n"/>
      <c r="L1083" s="1647" t="n"/>
      <c r="M1083" s="234" t="n"/>
      <c r="N1083" s="237" t="n"/>
      <c r="O1083" s="548" t="n"/>
      <c r="P1083" s="1634" t="n"/>
      <c r="Q1083" s="1634" t="n"/>
      <c r="R1083" s="892" t="n"/>
      <c r="S1083" s="1635" t="n"/>
      <c r="T1083" s="1636" t="n"/>
      <c r="U1083" s="1636" t="n"/>
    </row>
    <row r="1084" ht="17.25" customHeight="1">
      <c r="A1084" s="238" t="n"/>
      <c r="B1084" s="238" t="n"/>
      <c r="C1084" s="1636" t="n"/>
      <c r="D1084" s="1636" t="n"/>
      <c r="E1084" s="1638" t="n"/>
      <c r="F1084" s="1636" t="n"/>
      <c r="G1084" s="1647" t="n"/>
      <c r="H1084" s="1647" t="n"/>
      <c r="I1084" s="1647" t="n"/>
      <c r="J1084" s="1646" t="n"/>
      <c r="K1084" s="1647" t="n"/>
      <c r="L1084" s="1647" t="n"/>
      <c r="M1084" s="234" t="n"/>
      <c r="N1084" s="237" t="n"/>
      <c r="O1084" s="548" t="n"/>
      <c r="P1084" s="1634" t="n"/>
      <c r="Q1084" s="1634" t="n"/>
      <c r="R1084" s="892" t="n"/>
      <c r="S1084" s="1635" t="n"/>
      <c r="T1084" s="1636" t="n"/>
      <c r="U1084" s="1636" t="n"/>
    </row>
    <row r="1085" ht="17.25" customHeight="1">
      <c r="A1085" s="238" t="n"/>
      <c r="B1085" s="238" t="n"/>
      <c r="C1085" s="1636" t="n"/>
      <c r="D1085" s="1636" t="n"/>
      <c r="E1085" s="1638" t="n"/>
      <c r="F1085" s="1636" t="n"/>
      <c r="G1085" s="1647" t="n"/>
      <c r="H1085" s="1647" t="n"/>
      <c r="I1085" s="1647" t="n"/>
      <c r="J1085" s="1646" t="n"/>
      <c r="K1085" s="1647" t="n"/>
      <c r="L1085" s="1647" t="n"/>
      <c r="M1085" s="234" t="n"/>
      <c r="N1085" s="237" t="n"/>
      <c r="O1085" s="548" t="n"/>
      <c r="P1085" s="1634" t="n"/>
      <c r="Q1085" s="1634" t="n"/>
      <c r="R1085" s="892" t="n"/>
      <c r="S1085" s="1635" t="n"/>
      <c r="T1085" s="1636" t="n"/>
      <c r="U1085" s="1636" t="n"/>
    </row>
    <row r="1086" ht="17.25" customHeight="1">
      <c r="A1086" s="238" t="n"/>
      <c r="B1086" s="238" t="n"/>
      <c r="C1086" s="1636" t="n"/>
      <c r="D1086" s="1636" t="n"/>
      <c r="E1086" s="1638" t="n"/>
      <c r="F1086" s="1636" t="n"/>
      <c r="G1086" s="1647" t="n"/>
      <c r="H1086" s="1647" t="n"/>
      <c r="I1086" s="1647" t="n"/>
      <c r="J1086" s="1646" t="n"/>
      <c r="K1086" s="1647" t="n"/>
      <c r="L1086" s="1647" t="n"/>
      <c r="M1086" s="234" t="n"/>
      <c r="N1086" s="237" t="n"/>
      <c r="O1086" s="548" t="n"/>
      <c r="P1086" s="1634" t="n"/>
      <c r="Q1086" s="1634" t="n"/>
      <c r="R1086" s="892" t="n"/>
      <c r="S1086" s="1635" t="n"/>
      <c r="T1086" s="1636" t="n"/>
      <c r="U1086" s="1636" t="n"/>
    </row>
    <row r="1087" ht="17.25" customHeight="1">
      <c r="A1087" s="238" t="n"/>
      <c r="B1087" s="238" t="n"/>
      <c r="C1087" s="1636" t="n"/>
      <c r="D1087" s="1636" t="n"/>
      <c r="E1087" s="1638" t="n"/>
      <c r="F1087" s="1636" t="n"/>
      <c r="G1087" s="1647" t="n"/>
      <c r="H1087" s="1647" t="n"/>
      <c r="I1087" s="1647" t="n"/>
      <c r="J1087" s="1646" t="n"/>
      <c r="K1087" s="1647" t="n"/>
      <c r="L1087" s="1647" t="n"/>
      <c r="M1087" s="234" t="n"/>
      <c r="N1087" s="237" t="n"/>
      <c r="O1087" s="548" t="n"/>
      <c r="P1087" s="1634" t="n"/>
      <c r="Q1087" s="1634" t="n"/>
      <c r="R1087" s="892" t="n"/>
      <c r="S1087" s="1635" t="n"/>
      <c r="T1087" s="1636" t="n"/>
      <c r="U1087" s="1636" t="n"/>
    </row>
    <row r="1088" ht="17.25" customHeight="1">
      <c r="A1088" s="238" t="n"/>
      <c r="B1088" s="238" t="n"/>
      <c r="C1088" s="1636" t="n"/>
      <c r="D1088" s="1636" t="n"/>
      <c r="E1088" s="1638" t="n"/>
      <c r="F1088" s="1636" t="n"/>
      <c r="G1088" s="1647" t="n"/>
      <c r="H1088" s="1647" t="n"/>
      <c r="I1088" s="1647" t="n"/>
      <c r="J1088" s="1646" t="n"/>
      <c r="K1088" s="1647" t="n"/>
      <c r="L1088" s="1647" t="n"/>
      <c r="M1088" s="234" t="n"/>
      <c r="N1088" s="237" t="n"/>
      <c r="O1088" s="548" t="n"/>
      <c r="P1088" s="1634" t="n"/>
      <c r="Q1088" s="1634" t="n"/>
      <c r="R1088" s="892" t="n"/>
      <c r="S1088" s="1635" t="n"/>
      <c r="T1088" s="1636" t="n"/>
      <c r="U1088" s="1636" t="n"/>
    </row>
    <row r="1089" ht="17.25" customHeight="1">
      <c r="A1089" s="238" t="n"/>
      <c r="B1089" s="238" t="n"/>
      <c r="C1089" s="1636" t="n"/>
      <c r="D1089" s="1636" t="n"/>
      <c r="E1089" s="1638" t="n"/>
      <c r="F1089" s="1636" t="n"/>
      <c r="G1089" s="1647" t="n"/>
      <c r="H1089" s="1647" t="n"/>
      <c r="I1089" s="1647" t="n"/>
      <c r="J1089" s="1646" t="n"/>
      <c r="K1089" s="1647" t="n"/>
      <c r="L1089" s="1647" t="n"/>
      <c r="M1089" s="234" t="n"/>
      <c r="N1089" s="237" t="n"/>
      <c r="O1089" s="548" t="n"/>
      <c r="P1089" s="1634" t="n"/>
      <c r="Q1089" s="1634" t="n"/>
      <c r="R1089" s="892" t="n"/>
      <c r="S1089" s="1635" t="n"/>
      <c r="T1089" s="1636" t="n"/>
      <c r="U1089" s="1636" t="n"/>
    </row>
    <row r="1090" ht="17.25" customHeight="1">
      <c r="A1090" s="238" t="n"/>
      <c r="B1090" s="238" t="n"/>
      <c r="C1090" s="1636" t="n"/>
      <c r="D1090" s="1636" t="n"/>
      <c r="E1090" s="1638" t="n"/>
      <c r="F1090" s="1636" t="n"/>
      <c r="G1090" s="1647" t="n"/>
      <c r="H1090" s="1647" t="n"/>
      <c r="I1090" s="1647" t="n"/>
      <c r="J1090" s="1646" t="n"/>
      <c r="K1090" s="1647" t="n"/>
      <c r="L1090" s="1647" t="n"/>
      <c r="M1090" s="234" t="n"/>
      <c r="N1090" s="237" t="n"/>
      <c r="O1090" s="548" t="n"/>
      <c r="P1090" s="1634" t="n"/>
      <c r="Q1090" s="1634" t="n"/>
      <c r="R1090" s="892" t="n"/>
      <c r="S1090" s="1635" t="n"/>
      <c r="T1090" s="1636" t="n"/>
      <c r="U1090" s="1636" t="n"/>
    </row>
    <row r="1091" ht="17.25" customHeight="1">
      <c r="A1091" s="238" t="n"/>
      <c r="B1091" s="238" t="n"/>
      <c r="C1091" s="1636" t="n"/>
      <c r="D1091" s="1636" t="n"/>
      <c r="E1091" s="1638" t="n"/>
      <c r="F1091" s="1636" t="n"/>
      <c r="G1091" s="1647" t="n"/>
      <c r="H1091" s="1647" t="n"/>
      <c r="I1091" s="1647" t="n"/>
      <c r="J1091" s="1646" t="n"/>
      <c r="K1091" s="1647" t="n"/>
      <c r="L1091" s="1647" t="n"/>
      <c r="M1091" s="234" t="n"/>
      <c r="N1091" s="237" t="n"/>
      <c r="O1091" s="548" t="n"/>
      <c r="P1091" s="1634" t="n"/>
      <c r="Q1091" s="1634" t="n"/>
      <c r="R1091" s="892" t="n"/>
      <c r="S1091" s="1635" t="n"/>
      <c r="T1091" s="1636" t="n"/>
      <c r="U1091" s="1636" t="n"/>
    </row>
    <row r="1092" ht="17.25" customHeight="1">
      <c r="A1092" s="238" t="n"/>
      <c r="B1092" s="238" t="n"/>
      <c r="C1092" s="1636" t="n"/>
      <c r="D1092" s="1636" t="n"/>
      <c r="E1092" s="1638" t="n"/>
      <c r="F1092" s="1636" t="n"/>
      <c r="G1092" s="1647" t="n"/>
      <c r="H1092" s="1647" t="n"/>
      <c r="I1092" s="1647" t="n"/>
      <c r="J1092" s="1646" t="n"/>
      <c r="K1092" s="1647" t="n"/>
      <c r="L1092" s="1647" t="n"/>
      <c r="M1092" s="234" t="n"/>
      <c r="N1092" s="237" t="n"/>
      <c r="O1092" s="548" t="n"/>
      <c r="P1092" s="1634" t="n"/>
      <c r="Q1092" s="1634" t="n"/>
      <c r="R1092" s="892" t="n"/>
      <c r="S1092" s="1635" t="n"/>
      <c r="T1092" s="1636" t="n"/>
      <c r="U1092" s="1636" t="n"/>
    </row>
    <row r="1093" ht="17.25" customHeight="1">
      <c r="A1093" s="238" t="n"/>
      <c r="B1093" s="238" t="n"/>
      <c r="C1093" s="1636" t="n"/>
      <c r="D1093" s="1636" t="n"/>
      <c r="E1093" s="1638" t="n"/>
      <c r="F1093" s="1636" t="n"/>
      <c r="G1093" s="1647" t="n"/>
      <c r="H1093" s="1647" t="n"/>
      <c r="I1093" s="1647" t="n"/>
      <c r="J1093" s="1646" t="n"/>
      <c r="K1093" s="1647" t="n"/>
      <c r="L1093" s="1647" t="n"/>
      <c r="M1093" s="234" t="n"/>
      <c r="N1093" s="237" t="n"/>
      <c r="O1093" s="548" t="n"/>
      <c r="P1093" s="1634" t="n"/>
      <c r="Q1093" s="1634" t="n"/>
      <c r="R1093" s="892" t="n"/>
      <c r="S1093" s="1635" t="n"/>
      <c r="T1093" s="1636" t="n"/>
      <c r="U1093" s="1636" t="n"/>
    </row>
    <row r="1094" ht="17.25" customHeight="1">
      <c r="A1094" s="238" t="n"/>
      <c r="B1094" s="238" t="n"/>
      <c r="C1094" s="1636" t="n"/>
      <c r="D1094" s="1636" t="n"/>
      <c r="E1094" s="1638" t="n"/>
      <c r="F1094" s="1636" t="n"/>
      <c r="G1094" s="1647" t="n"/>
      <c r="H1094" s="1647" t="n"/>
      <c r="I1094" s="1647" t="n"/>
      <c r="J1094" s="1646" t="n"/>
      <c r="K1094" s="1647" t="n"/>
      <c r="L1094" s="1647" t="n"/>
      <c r="M1094" s="234" t="n"/>
      <c r="N1094" s="237" t="n"/>
      <c r="O1094" s="548" t="n"/>
      <c r="P1094" s="1634" t="n"/>
      <c r="Q1094" s="1634" t="n"/>
      <c r="R1094" s="892" t="n"/>
      <c r="S1094" s="1635" t="n"/>
      <c r="T1094" s="1636" t="n"/>
      <c r="U1094" s="1636" t="n"/>
    </row>
    <row r="1095" ht="17.25" customHeight="1">
      <c r="A1095" s="238" t="n"/>
      <c r="B1095" s="238" t="n"/>
      <c r="C1095" s="1636" t="n"/>
      <c r="D1095" s="1636" t="n"/>
      <c r="E1095" s="1638" t="n"/>
      <c r="F1095" s="1636" t="n"/>
      <c r="G1095" s="1647" t="n"/>
      <c r="H1095" s="1647" t="n"/>
      <c r="I1095" s="1647" t="n"/>
      <c r="J1095" s="1646" t="n"/>
      <c r="K1095" s="1647" t="n"/>
      <c r="L1095" s="1647" t="n"/>
      <c r="M1095" s="234" t="n"/>
      <c r="N1095" s="237" t="n"/>
      <c r="O1095" s="548" t="n"/>
      <c r="P1095" s="1634" t="n"/>
      <c r="Q1095" s="1634" t="n"/>
      <c r="R1095" s="892" t="n"/>
      <c r="S1095" s="1635" t="n"/>
      <c r="T1095" s="1636" t="n"/>
      <c r="U1095" s="1636" t="n"/>
    </row>
    <row r="1096" ht="17.25" customHeight="1">
      <c r="A1096" s="238" t="n"/>
      <c r="B1096" s="238" t="n"/>
      <c r="C1096" s="1636" t="n"/>
      <c r="D1096" s="1636" t="n"/>
      <c r="E1096" s="1638" t="n"/>
      <c r="F1096" s="1636" t="n"/>
      <c r="G1096" s="1647" t="n"/>
      <c r="H1096" s="1647" t="n"/>
      <c r="I1096" s="1647" t="n"/>
      <c r="J1096" s="1646" t="n"/>
      <c r="K1096" s="1647" t="n"/>
      <c r="L1096" s="1647" t="n"/>
      <c r="M1096" s="234" t="n"/>
      <c r="N1096" s="237" t="n"/>
      <c r="O1096" s="548" t="n"/>
      <c r="P1096" s="1634" t="n"/>
      <c r="Q1096" s="1634" t="n"/>
      <c r="R1096" s="892" t="n"/>
      <c r="S1096" s="1635" t="n"/>
      <c r="T1096" s="1636" t="n"/>
      <c r="U1096" s="1636" t="n"/>
    </row>
    <row r="1097" ht="17.25" customHeight="1">
      <c r="A1097" s="238" t="n"/>
      <c r="B1097" s="238" t="n"/>
      <c r="C1097" s="1636" t="n"/>
      <c r="D1097" s="1636" t="n"/>
      <c r="E1097" s="1638" t="n"/>
      <c r="F1097" s="1636" t="n"/>
      <c r="G1097" s="1647" t="n"/>
      <c r="H1097" s="1647" t="n"/>
      <c r="I1097" s="1647" t="n"/>
      <c r="J1097" s="1646" t="n"/>
      <c r="K1097" s="1647" t="n"/>
      <c r="L1097" s="1647" t="n"/>
      <c r="M1097" s="234" t="n"/>
      <c r="N1097" s="237" t="n"/>
      <c r="O1097" s="548" t="n"/>
      <c r="P1097" s="1634" t="n"/>
      <c r="Q1097" s="1634" t="n"/>
      <c r="R1097" s="892" t="n"/>
      <c r="S1097" s="1635" t="n"/>
      <c r="T1097" s="1636" t="n"/>
      <c r="U1097" s="1636" t="n"/>
    </row>
    <row r="1098" ht="17.25" customHeight="1">
      <c r="A1098" s="238" t="n"/>
      <c r="B1098" s="238" t="n"/>
      <c r="C1098" s="1636" t="n"/>
      <c r="D1098" s="1636" t="n"/>
      <c r="E1098" s="1638" t="n"/>
      <c r="F1098" s="1636" t="n"/>
      <c r="G1098" s="1647" t="n"/>
      <c r="H1098" s="1647" t="n"/>
      <c r="I1098" s="1647" t="n"/>
      <c r="J1098" s="1646" t="n"/>
      <c r="K1098" s="1647" t="n"/>
      <c r="L1098" s="1647" t="n"/>
      <c r="M1098" s="234" t="n"/>
      <c r="N1098" s="237" t="n"/>
      <c r="O1098" s="548" t="n"/>
      <c r="P1098" s="1634" t="n"/>
      <c r="Q1098" s="1634" t="n"/>
      <c r="R1098" s="892" t="n"/>
      <c r="S1098" s="1635" t="n"/>
      <c r="T1098" s="1636" t="n"/>
      <c r="U1098" s="1636" t="n"/>
    </row>
    <row r="1099" ht="17.25" customHeight="1">
      <c r="A1099" s="238" t="n"/>
      <c r="B1099" s="238" t="n"/>
      <c r="C1099" s="1636" t="n"/>
      <c r="D1099" s="1636" t="n"/>
      <c r="E1099" s="1638" t="n"/>
      <c r="F1099" s="1636" t="n"/>
      <c r="G1099" s="1647" t="n"/>
      <c r="H1099" s="1647" t="n"/>
      <c r="I1099" s="1647" t="n"/>
      <c r="J1099" s="1646" t="n"/>
      <c r="K1099" s="1647" t="n"/>
      <c r="L1099" s="1647" t="n"/>
      <c r="M1099" s="234" t="n"/>
      <c r="N1099" s="237" t="n"/>
      <c r="O1099" s="548" t="n"/>
      <c r="P1099" s="1634" t="n"/>
      <c r="Q1099" s="1634" t="n"/>
      <c r="R1099" s="892" t="n"/>
      <c r="S1099" s="1635" t="n"/>
      <c r="T1099" s="1636" t="n"/>
      <c r="U1099" s="1636" t="n"/>
    </row>
    <row r="1100" ht="17.25" customHeight="1">
      <c r="A1100" s="238" t="n"/>
      <c r="B1100" s="238" t="n"/>
      <c r="C1100" s="1636" t="n"/>
      <c r="D1100" s="1636" t="n"/>
      <c r="E1100" s="1638" t="n"/>
      <c r="F1100" s="1636" t="n"/>
      <c r="G1100" s="1647" t="n"/>
      <c r="H1100" s="1647" t="n"/>
      <c r="I1100" s="1647" t="n"/>
      <c r="J1100" s="1646" t="n"/>
      <c r="K1100" s="1647" t="n"/>
      <c r="L1100" s="1647" t="n"/>
      <c r="M1100" s="234" t="n"/>
      <c r="N1100" s="237" t="n"/>
      <c r="O1100" s="548" t="n"/>
      <c r="P1100" s="1634" t="n"/>
      <c r="Q1100" s="1634" t="n"/>
      <c r="R1100" s="892" t="n"/>
      <c r="S1100" s="1635" t="n"/>
      <c r="T1100" s="1636" t="n"/>
      <c r="U1100" s="1636" t="n"/>
    </row>
    <row r="1101" ht="17.25" customHeight="1">
      <c r="A1101" s="238" t="n"/>
      <c r="B1101" s="238" t="n"/>
      <c r="C1101" s="1636" t="n"/>
      <c r="D1101" s="1636" t="n"/>
      <c r="E1101" s="1638" t="n"/>
      <c r="F1101" s="1636" t="n"/>
      <c r="G1101" s="1647" t="n"/>
      <c r="H1101" s="1647" t="n"/>
      <c r="I1101" s="1647" t="n"/>
      <c r="J1101" s="1646" t="n"/>
      <c r="K1101" s="1647" t="n"/>
      <c r="L1101" s="1647" t="n"/>
      <c r="M1101" s="234" t="n"/>
      <c r="N1101" s="237" t="n"/>
      <c r="O1101" s="548" t="n"/>
      <c r="P1101" s="1634" t="n"/>
      <c r="Q1101" s="1634" t="n"/>
      <c r="R1101" s="892" t="n"/>
      <c r="S1101" s="1635" t="n"/>
      <c r="T1101" s="1636" t="n"/>
      <c r="U1101" s="1636" t="n"/>
    </row>
    <row r="1102" ht="17.25" customHeight="1">
      <c r="A1102" s="238" t="n"/>
      <c r="B1102" s="238" t="n"/>
      <c r="C1102" s="1636" t="n"/>
      <c r="D1102" s="1636" t="n"/>
      <c r="E1102" s="1638" t="n"/>
      <c r="F1102" s="1636" t="n"/>
      <c r="G1102" s="1647" t="n"/>
      <c r="H1102" s="1647" t="n"/>
      <c r="I1102" s="1647" t="n"/>
      <c r="J1102" s="1646" t="n"/>
      <c r="K1102" s="1647" t="n"/>
      <c r="L1102" s="1647" t="n"/>
      <c r="M1102" s="234" t="n"/>
      <c r="N1102" s="237" t="n"/>
      <c r="O1102" s="548" t="n"/>
      <c r="P1102" s="1634" t="n"/>
      <c r="Q1102" s="1634" t="n"/>
      <c r="R1102" s="892" t="n"/>
      <c r="S1102" s="1635" t="n"/>
      <c r="T1102" s="1636" t="n"/>
      <c r="U1102" s="1636" t="n"/>
    </row>
    <row r="1103" ht="17.25" customHeight="1">
      <c r="A1103" s="238" t="n"/>
      <c r="B1103" s="238" t="n"/>
      <c r="C1103" s="1636" t="n"/>
      <c r="D1103" s="1636" t="n"/>
      <c r="E1103" s="1638" t="n"/>
      <c r="F1103" s="1636" t="n"/>
      <c r="G1103" s="1647" t="n"/>
      <c r="H1103" s="1647" t="n"/>
      <c r="I1103" s="1647" t="n"/>
      <c r="J1103" s="1646" t="n"/>
      <c r="K1103" s="1647" t="n"/>
      <c r="L1103" s="1647" t="n"/>
      <c r="M1103" s="234" t="n"/>
      <c r="N1103" s="237" t="n"/>
      <c r="O1103" s="548" t="n"/>
      <c r="P1103" s="1634" t="n"/>
      <c r="Q1103" s="1634" t="n"/>
      <c r="R1103" s="892" t="n"/>
      <c r="S1103" s="1635" t="n"/>
      <c r="T1103" s="1636" t="n"/>
      <c r="U1103" s="1636" t="n"/>
    </row>
    <row r="1104" ht="17.25" customHeight="1">
      <c r="A1104" s="238" t="n"/>
      <c r="B1104" s="238" t="n"/>
      <c r="C1104" s="1636" t="n"/>
      <c r="D1104" s="1636" t="n"/>
      <c r="E1104" s="1638" t="n"/>
      <c r="F1104" s="1636" t="n"/>
      <c r="G1104" s="1647" t="n"/>
      <c r="H1104" s="1647" t="n"/>
      <c r="I1104" s="1647" t="n"/>
      <c r="J1104" s="1646" t="n"/>
      <c r="K1104" s="1647" t="n"/>
      <c r="L1104" s="1647" t="n"/>
      <c r="M1104" s="234" t="n"/>
      <c r="N1104" s="237" t="n"/>
      <c r="O1104" s="548" t="n"/>
      <c r="P1104" s="1634" t="n"/>
      <c r="Q1104" s="1634" t="n"/>
      <c r="R1104" s="892" t="n"/>
      <c r="S1104" s="1635" t="n"/>
      <c r="T1104" s="1636" t="n"/>
      <c r="U1104" s="1636" t="n"/>
    </row>
    <row r="1105" ht="17.25" customHeight="1">
      <c r="A1105" s="238" t="n"/>
      <c r="B1105" s="238" t="n"/>
      <c r="C1105" s="1636" t="n"/>
      <c r="D1105" s="1636" t="n"/>
      <c r="E1105" s="1638" t="n"/>
      <c r="F1105" s="1636" t="n"/>
      <c r="G1105" s="1647" t="n"/>
      <c r="H1105" s="1647" t="n"/>
      <c r="I1105" s="1647" t="n"/>
      <c r="J1105" s="1646" t="n"/>
      <c r="K1105" s="1647" t="n"/>
      <c r="L1105" s="1647" t="n"/>
      <c r="M1105" s="234" t="n"/>
      <c r="N1105" s="237" t="n"/>
      <c r="O1105" s="548" t="n"/>
      <c r="P1105" s="1634" t="n"/>
      <c r="Q1105" s="1634" t="n"/>
      <c r="R1105" s="892" t="n"/>
      <c r="S1105" s="1635" t="n"/>
      <c r="T1105" s="1636" t="n"/>
      <c r="U1105" s="1636" t="n"/>
    </row>
    <row r="1106" ht="17.25" customHeight="1">
      <c r="A1106" s="238" t="n"/>
      <c r="B1106" s="238" t="n"/>
      <c r="C1106" s="1636" t="n"/>
      <c r="D1106" s="1636" t="n"/>
      <c r="E1106" s="1638" t="n"/>
      <c r="F1106" s="1636" t="n"/>
      <c r="G1106" s="1647" t="n"/>
      <c r="H1106" s="1647" t="n"/>
      <c r="I1106" s="1647" t="n"/>
      <c r="J1106" s="1646" t="n"/>
      <c r="K1106" s="1647" t="n"/>
      <c r="L1106" s="1647" t="n"/>
      <c r="M1106" s="234" t="n"/>
      <c r="N1106" s="237" t="n"/>
      <c r="O1106" s="548" t="n"/>
      <c r="P1106" s="1634" t="n"/>
      <c r="Q1106" s="1634" t="n"/>
      <c r="R1106" s="892" t="n"/>
      <c r="S1106" s="1635" t="n"/>
      <c r="T1106" s="1636" t="n"/>
      <c r="U1106" s="1636" t="n"/>
    </row>
    <row r="1107" ht="17.25" customHeight="1">
      <c r="A1107" s="238" t="n"/>
      <c r="B1107" s="238" t="n"/>
      <c r="C1107" s="1636" t="n"/>
      <c r="D1107" s="1636" t="n"/>
      <c r="E1107" s="1638" t="n"/>
      <c r="F1107" s="1636" t="n"/>
      <c r="G1107" s="1647" t="n"/>
      <c r="H1107" s="1647" t="n"/>
      <c r="I1107" s="1647" t="n"/>
      <c r="J1107" s="1646" t="n"/>
      <c r="K1107" s="1647" t="n"/>
      <c r="L1107" s="1647" t="n"/>
      <c r="M1107" s="234" t="n"/>
      <c r="N1107" s="237" t="n"/>
      <c r="O1107" s="548" t="n"/>
      <c r="P1107" s="1634" t="n"/>
      <c r="Q1107" s="1634" t="n"/>
      <c r="R1107" s="892" t="n"/>
      <c r="S1107" s="1635" t="n"/>
      <c r="T1107" s="1636" t="n"/>
      <c r="U1107" s="1636" t="n"/>
    </row>
    <row r="1108" ht="17.25" customHeight="1">
      <c r="A1108" s="238" t="n"/>
      <c r="B1108" s="238" t="n"/>
      <c r="C1108" s="1636" t="n"/>
      <c r="D1108" s="1636" t="n"/>
      <c r="E1108" s="1638" t="n"/>
      <c r="F1108" s="1636" t="n"/>
      <c r="G1108" s="1647" t="n"/>
      <c r="H1108" s="1647" t="n"/>
      <c r="I1108" s="1647" t="n"/>
      <c r="J1108" s="1646" t="n"/>
      <c r="K1108" s="1647" t="n"/>
      <c r="L1108" s="1647" t="n"/>
      <c r="M1108" s="234" t="n"/>
      <c r="N1108" s="237" t="n"/>
      <c r="O1108" s="548" t="n"/>
      <c r="P1108" s="1634" t="n"/>
      <c r="Q1108" s="1634" t="n"/>
      <c r="R1108" s="892" t="n"/>
      <c r="S1108" s="1635" t="n"/>
      <c r="T1108" s="1636" t="n"/>
      <c r="U1108" s="1636" t="n"/>
    </row>
    <row r="1109" ht="17.25" customHeight="1">
      <c r="A1109" s="238" t="n"/>
      <c r="B1109" s="238" t="n"/>
      <c r="C1109" s="1636" t="n"/>
      <c r="D1109" s="1636" t="n"/>
      <c r="E1109" s="1638" t="n"/>
      <c r="F1109" s="1636" t="n"/>
      <c r="G1109" s="1647" t="n"/>
      <c r="H1109" s="1647" t="n"/>
      <c r="I1109" s="1647" t="n"/>
      <c r="J1109" s="1646" t="n"/>
      <c r="K1109" s="1647" t="n"/>
      <c r="L1109" s="1647" t="n"/>
      <c r="M1109" s="234" t="n"/>
      <c r="N1109" s="237" t="n"/>
      <c r="O1109" s="548" t="n"/>
      <c r="P1109" s="1634" t="n"/>
      <c r="Q1109" s="1634" t="n"/>
      <c r="R1109" s="892" t="n"/>
      <c r="S1109" s="1635" t="n"/>
      <c r="T1109" s="1636" t="n"/>
      <c r="U1109" s="1636" t="n"/>
    </row>
    <row r="1110" ht="17.25" customHeight="1">
      <c r="A1110" s="238" t="n"/>
      <c r="B1110" s="238" t="n"/>
      <c r="C1110" s="1636" t="n"/>
      <c r="D1110" s="1636" t="n"/>
      <c r="E1110" s="1638" t="n"/>
      <c r="F1110" s="1636" t="n"/>
      <c r="G1110" s="1647" t="n"/>
      <c r="H1110" s="1647" t="n"/>
      <c r="I1110" s="1647" t="n"/>
      <c r="J1110" s="1646" t="n"/>
      <c r="K1110" s="1647" t="n"/>
      <c r="L1110" s="1647" t="n"/>
      <c r="M1110" s="234" t="n"/>
      <c r="N1110" s="237" t="n"/>
      <c r="O1110" s="548" t="n"/>
      <c r="P1110" s="1634" t="n"/>
      <c r="Q1110" s="1634" t="n"/>
      <c r="R1110" s="892" t="n"/>
      <c r="S1110" s="1635" t="n"/>
      <c r="T1110" s="1636" t="n"/>
      <c r="U1110" s="1636" t="n"/>
    </row>
    <row r="1111" ht="17.25" customHeight="1">
      <c r="A1111" s="238" t="n"/>
      <c r="B1111" s="238" t="n"/>
      <c r="C1111" s="1636" t="n"/>
      <c r="D1111" s="1636" t="n"/>
      <c r="E1111" s="1638" t="n"/>
      <c r="F1111" s="1636" t="n"/>
      <c r="G1111" s="1647" t="n"/>
      <c r="H1111" s="1647" t="n"/>
      <c r="I1111" s="1647" t="n"/>
      <c r="J1111" s="1646" t="n"/>
      <c r="K1111" s="1647" t="n"/>
      <c r="L1111" s="1647" t="n"/>
      <c r="M1111" s="234" t="n"/>
      <c r="N1111" s="237" t="n"/>
      <c r="O1111" s="548" t="n"/>
      <c r="P1111" s="1634" t="n"/>
      <c r="Q1111" s="1634" t="n"/>
      <c r="R1111" s="892" t="n"/>
      <c r="S1111" s="1635" t="n"/>
      <c r="T1111" s="1636" t="n"/>
      <c r="U1111" s="1636" t="n"/>
    </row>
    <row r="1112" ht="17.25" customHeight="1">
      <c r="A1112" s="238" t="n"/>
      <c r="B1112" s="238" t="n"/>
      <c r="C1112" s="1636" t="n"/>
      <c r="D1112" s="1636" t="n"/>
      <c r="E1112" s="1638" t="n"/>
      <c r="F1112" s="1636" t="n"/>
      <c r="G1112" s="1647" t="n"/>
      <c r="H1112" s="1647" t="n"/>
      <c r="I1112" s="1647" t="n"/>
      <c r="J1112" s="1646" t="n"/>
      <c r="K1112" s="1647" t="n"/>
      <c r="L1112" s="1647" t="n"/>
      <c r="M1112" s="234" t="n"/>
      <c r="N1112" s="237" t="n"/>
      <c r="O1112" s="548" t="n"/>
      <c r="P1112" s="1634" t="n"/>
      <c r="Q1112" s="1634" t="n"/>
      <c r="R1112" s="892" t="n"/>
      <c r="S1112" s="1635" t="n"/>
      <c r="T1112" s="1636" t="n"/>
      <c r="U1112" s="1636" t="n"/>
    </row>
    <row r="1113" ht="17.25" customHeight="1">
      <c r="A1113" s="238" t="n"/>
      <c r="B1113" s="238" t="n"/>
      <c r="C1113" s="1636" t="n"/>
      <c r="D1113" s="1636" t="n"/>
      <c r="E1113" s="1638" t="n"/>
      <c r="F1113" s="1636" t="n"/>
      <c r="G1113" s="1647" t="n"/>
      <c r="H1113" s="1647" t="n"/>
      <c r="I1113" s="1647" t="n"/>
      <c r="J1113" s="1646" t="n"/>
      <c r="K1113" s="1647" t="n"/>
      <c r="L1113" s="1647" t="n"/>
      <c r="M1113" s="234" t="n"/>
      <c r="N1113" s="237" t="n"/>
      <c r="O1113" s="548" t="n"/>
      <c r="P1113" s="1634" t="n"/>
      <c r="Q1113" s="1634" t="n"/>
      <c r="R1113" s="892" t="n"/>
      <c r="S1113" s="1635" t="n"/>
      <c r="T1113" s="1636" t="n"/>
      <c r="U1113" s="1636" t="n"/>
    </row>
    <row r="1114" ht="17.25" customHeight="1">
      <c r="A1114" s="238" t="n"/>
      <c r="B1114" s="238" t="n"/>
      <c r="C1114" s="1636" t="n"/>
      <c r="D1114" s="1636" t="n"/>
      <c r="E1114" s="1638" t="n"/>
      <c r="F1114" s="1636" t="n"/>
      <c r="G1114" s="1647" t="n"/>
      <c r="H1114" s="1647" t="n"/>
      <c r="I1114" s="1647" t="n"/>
      <c r="J1114" s="1646" t="n"/>
      <c r="K1114" s="1647" t="n"/>
      <c r="L1114" s="1647" t="n"/>
      <c r="M1114" s="234" t="n"/>
      <c r="N1114" s="237" t="n"/>
      <c r="O1114" s="548" t="n"/>
      <c r="P1114" s="1634" t="n"/>
      <c r="Q1114" s="1634" t="n"/>
      <c r="R1114" s="892" t="n"/>
      <c r="S1114" s="1635" t="n"/>
      <c r="T1114" s="1636" t="n"/>
      <c r="U1114" s="1636" t="n"/>
    </row>
    <row r="1115" ht="17.25" customHeight="1">
      <c r="A1115" s="238" t="n"/>
      <c r="B1115" s="238" t="n"/>
      <c r="C1115" s="1636" t="n"/>
      <c r="D1115" s="1636" t="n"/>
      <c r="E1115" s="1638" t="n"/>
      <c r="F1115" s="1636" t="n"/>
      <c r="G1115" s="1647" t="n"/>
      <c r="H1115" s="1647" t="n"/>
      <c r="I1115" s="1647" t="n"/>
      <c r="J1115" s="1646" t="n"/>
      <c r="K1115" s="1647" t="n"/>
      <c r="L1115" s="1647" t="n"/>
      <c r="M1115" s="234" t="n"/>
      <c r="N1115" s="237" t="n"/>
      <c r="O1115" s="548" t="n"/>
      <c r="P1115" s="1634" t="n"/>
      <c r="Q1115" s="1634" t="n"/>
      <c r="R1115" s="892" t="n"/>
      <c r="S1115" s="1635" t="n"/>
      <c r="T1115" s="1636" t="n"/>
      <c r="U1115" s="1636" t="n"/>
    </row>
    <row r="1116" ht="17.25" customHeight="1">
      <c r="A1116" s="238" t="n"/>
      <c r="B1116" s="238" t="n"/>
      <c r="C1116" s="1636" t="n"/>
      <c r="D1116" s="1636" t="n"/>
      <c r="E1116" s="1638" t="n"/>
      <c r="F1116" s="1636" t="n"/>
      <c r="G1116" s="1647" t="n"/>
      <c r="H1116" s="1647" t="n"/>
      <c r="I1116" s="1647" t="n"/>
      <c r="J1116" s="1646" t="n"/>
      <c r="K1116" s="1647" t="n"/>
      <c r="L1116" s="1647" t="n"/>
      <c r="M1116" s="234" t="n"/>
      <c r="N1116" s="237" t="n"/>
      <c r="O1116" s="548" t="n"/>
      <c r="P1116" s="1634" t="n"/>
      <c r="Q1116" s="1634" t="n"/>
      <c r="R1116" s="892" t="n"/>
      <c r="S1116" s="1635" t="n"/>
      <c r="T1116" s="1636" t="n"/>
      <c r="U1116" s="1636" t="n"/>
    </row>
    <row r="1117" ht="17.25" customHeight="1">
      <c r="A1117" s="238" t="n"/>
      <c r="B1117" s="238" t="n"/>
      <c r="C1117" s="1636" t="n"/>
      <c r="D1117" s="1636" t="n"/>
      <c r="E1117" s="1638" t="n"/>
      <c r="F1117" s="1636" t="n"/>
      <c r="G1117" s="1647" t="n"/>
      <c r="H1117" s="1647" t="n"/>
      <c r="I1117" s="1647" t="n"/>
      <c r="J1117" s="1646" t="n"/>
      <c r="K1117" s="1647" t="n"/>
      <c r="L1117" s="1647" t="n"/>
      <c r="M1117" s="234" t="n"/>
      <c r="N1117" s="237" t="n"/>
      <c r="O1117" s="548" t="n"/>
      <c r="P1117" s="1634" t="n"/>
      <c r="Q1117" s="1634" t="n"/>
      <c r="R1117" s="892" t="n"/>
      <c r="S1117" s="1635" t="n"/>
      <c r="T1117" s="1636" t="n"/>
      <c r="U1117" s="1636" t="n"/>
    </row>
    <row r="1118" ht="17.25" customHeight="1">
      <c r="A1118" s="238" t="n"/>
      <c r="B1118" s="238" t="n"/>
      <c r="C1118" s="1636" t="n"/>
      <c r="D1118" s="1636" t="n"/>
      <c r="E1118" s="1638" t="n"/>
      <c r="F1118" s="1636" t="n"/>
      <c r="G1118" s="1647" t="n"/>
      <c r="H1118" s="1647" t="n"/>
      <c r="I1118" s="1647" t="n"/>
      <c r="J1118" s="1646" t="n"/>
      <c r="K1118" s="1647" t="n"/>
      <c r="L1118" s="1647" t="n"/>
      <c r="M1118" s="234" t="n"/>
      <c r="N1118" s="237" t="n"/>
      <c r="O1118" s="548" t="n"/>
      <c r="P1118" s="1634" t="n"/>
      <c r="Q1118" s="1634" t="n"/>
      <c r="R1118" s="892" t="n"/>
      <c r="S1118" s="1635" t="n"/>
      <c r="T1118" s="1636" t="n"/>
      <c r="U1118" s="1636" t="n"/>
    </row>
    <row r="1119" ht="17.25" customHeight="1">
      <c r="A1119" s="238" t="n"/>
      <c r="B1119" s="238" t="n"/>
      <c r="C1119" s="1636" t="n"/>
      <c r="D1119" s="1636" t="n"/>
      <c r="E1119" s="1638" t="n"/>
      <c r="F1119" s="1636" t="n"/>
      <c r="G1119" s="1647" t="n"/>
      <c r="H1119" s="1647" t="n"/>
      <c r="I1119" s="1647" t="n"/>
      <c r="J1119" s="1646" t="n"/>
      <c r="K1119" s="1647" t="n"/>
      <c r="L1119" s="1647" t="n"/>
      <c r="M1119" s="234" t="n"/>
      <c r="N1119" s="237" t="n"/>
      <c r="O1119" s="548" t="n"/>
      <c r="P1119" s="1634" t="n"/>
      <c r="Q1119" s="1634" t="n"/>
      <c r="R1119" s="892" t="n"/>
      <c r="S1119" s="1635" t="n"/>
      <c r="T1119" s="1636" t="n"/>
      <c r="U1119" s="1636" t="n"/>
    </row>
    <row r="1120" ht="17.25" customHeight="1">
      <c r="A1120" s="238" t="n"/>
      <c r="B1120" s="238" t="n"/>
      <c r="C1120" s="1636" t="n"/>
      <c r="D1120" s="1636" t="n"/>
      <c r="E1120" s="1638" t="n"/>
      <c r="F1120" s="1636" t="n"/>
      <c r="G1120" s="1647" t="n"/>
      <c r="H1120" s="1647" t="n"/>
      <c r="I1120" s="1647" t="n"/>
      <c r="J1120" s="1646" t="n"/>
      <c r="K1120" s="1647" t="n"/>
      <c r="L1120" s="1647" t="n"/>
      <c r="M1120" s="234" t="n"/>
      <c r="N1120" s="237" t="n"/>
      <c r="O1120" s="548" t="n"/>
      <c r="P1120" s="1634" t="n"/>
      <c r="Q1120" s="1634" t="n"/>
      <c r="R1120" s="892" t="n"/>
      <c r="S1120" s="1635" t="n"/>
      <c r="T1120" s="1636" t="n"/>
      <c r="U1120" s="1636" t="n"/>
    </row>
    <row r="1121" ht="17.25" customHeight="1">
      <c r="A1121" s="238" t="n"/>
      <c r="B1121" s="238" t="n"/>
      <c r="C1121" s="1636" t="n"/>
      <c r="D1121" s="1636" t="n"/>
      <c r="E1121" s="1638" t="n"/>
      <c r="F1121" s="1636" t="n"/>
      <c r="G1121" s="1647" t="n"/>
      <c r="H1121" s="1647" t="n"/>
      <c r="I1121" s="1647" t="n"/>
      <c r="J1121" s="1646" t="n"/>
      <c r="K1121" s="1647" t="n"/>
      <c r="L1121" s="1647" t="n"/>
      <c r="M1121" s="234" t="n"/>
      <c r="N1121" s="237" t="n"/>
      <c r="O1121" s="548" t="n"/>
      <c r="P1121" s="1634" t="n"/>
      <c r="Q1121" s="1634" t="n"/>
      <c r="R1121" s="892" t="n"/>
      <c r="S1121" s="1635" t="n"/>
      <c r="T1121" s="1636" t="n"/>
      <c r="U1121" s="1636" t="n"/>
    </row>
    <row r="1122" ht="17.25" customHeight="1">
      <c r="A1122" s="238" t="n"/>
      <c r="B1122" s="238" t="n"/>
      <c r="C1122" s="1636" t="n"/>
      <c r="D1122" s="1636" t="n"/>
      <c r="E1122" s="1638" t="n"/>
      <c r="F1122" s="1636" t="n"/>
      <c r="G1122" s="1647" t="n"/>
      <c r="H1122" s="1647" t="n"/>
      <c r="I1122" s="1647" t="n"/>
      <c r="J1122" s="1646" t="n"/>
      <c r="K1122" s="1647" t="n"/>
      <c r="L1122" s="1647" t="n"/>
      <c r="M1122" s="234" t="n"/>
      <c r="N1122" s="237" t="n"/>
      <c r="O1122" s="548" t="n"/>
      <c r="P1122" s="1634" t="n"/>
      <c r="Q1122" s="1634" t="n"/>
      <c r="R1122" s="892" t="n"/>
      <c r="S1122" s="1635" t="n"/>
      <c r="T1122" s="1636" t="n"/>
      <c r="U1122" s="1636" t="n"/>
    </row>
    <row r="1123" ht="17.25" customHeight="1">
      <c r="A1123" s="238" t="n"/>
      <c r="B1123" s="238" t="n"/>
      <c r="C1123" s="1636" t="n"/>
      <c r="D1123" s="1636" t="n"/>
      <c r="E1123" s="1638" t="n"/>
      <c r="F1123" s="1636" t="n"/>
      <c r="G1123" s="1647" t="n"/>
      <c r="H1123" s="1647" t="n"/>
      <c r="I1123" s="1647" t="n"/>
      <c r="J1123" s="1646" t="n"/>
      <c r="K1123" s="1647" t="n"/>
      <c r="L1123" s="1647" t="n"/>
      <c r="M1123" s="234" t="n"/>
      <c r="N1123" s="237" t="n"/>
      <c r="O1123" s="548" t="n"/>
      <c r="P1123" s="1634" t="n"/>
      <c r="Q1123" s="1634" t="n"/>
      <c r="R1123" s="892" t="n"/>
      <c r="S1123" s="1635" t="n"/>
      <c r="T1123" s="1636" t="n"/>
      <c r="U1123" s="1636" t="n"/>
    </row>
    <row r="1124" ht="17.25" customHeight="1">
      <c r="A1124" s="238" t="n"/>
      <c r="B1124" s="238" t="n"/>
      <c r="C1124" s="1636" t="n"/>
      <c r="D1124" s="1636" t="n"/>
      <c r="E1124" s="1638" t="n"/>
      <c r="F1124" s="1636" t="n"/>
      <c r="G1124" s="1647" t="n"/>
      <c r="H1124" s="1647" t="n"/>
      <c r="I1124" s="1647" t="n"/>
      <c r="J1124" s="1646" t="n"/>
      <c r="K1124" s="1647" t="n"/>
      <c r="L1124" s="1647" t="n"/>
      <c r="M1124" s="234" t="n"/>
      <c r="N1124" s="237" t="n"/>
      <c r="O1124" s="548" t="n"/>
      <c r="P1124" s="1634" t="n"/>
      <c r="Q1124" s="1634" t="n"/>
      <c r="R1124" s="892" t="n"/>
      <c r="S1124" s="1635" t="n"/>
      <c r="T1124" s="1636" t="n"/>
      <c r="U1124" s="1636" t="n"/>
    </row>
    <row r="1125" ht="17.25" customHeight="1">
      <c r="A1125" s="238" t="n"/>
      <c r="B1125" s="238" t="n"/>
      <c r="C1125" s="1636" t="n"/>
      <c r="D1125" s="1636" t="n"/>
      <c r="E1125" s="1638" t="n"/>
      <c r="F1125" s="1636" t="n"/>
      <c r="G1125" s="1647" t="n"/>
      <c r="H1125" s="1647" t="n"/>
      <c r="I1125" s="1647" t="n"/>
      <c r="J1125" s="1646" t="n"/>
      <c r="K1125" s="1647" t="n"/>
      <c r="L1125" s="1647" t="n"/>
      <c r="M1125" s="234" t="n"/>
      <c r="N1125" s="237" t="n"/>
      <c r="O1125" s="548" t="n"/>
      <c r="P1125" s="1634" t="n"/>
      <c r="Q1125" s="1634" t="n"/>
      <c r="R1125" s="892" t="n"/>
      <c r="S1125" s="1635" t="n"/>
      <c r="T1125" s="1636" t="n"/>
      <c r="U1125" s="1636" t="n"/>
    </row>
    <row r="1126" ht="17.25" customHeight="1">
      <c r="A1126" s="238" t="n"/>
      <c r="B1126" s="238" t="n"/>
      <c r="C1126" s="1636" t="n"/>
      <c r="D1126" s="1636" t="n"/>
      <c r="E1126" s="1638" t="n"/>
      <c r="F1126" s="1636" t="n"/>
      <c r="G1126" s="1647" t="n"/>
      <c r="H1126" s="1647" t="n"/>
      <c r="I1126" s="1647" t="n"/>
      <c r="J1126" s="1646" t="n"/>
      <c r="K1126" s="1647" t="n"/>
      <c r="L1126" s="1647" t="n"/>
      <c r="M1126" s="234" t="n"/>
      <c r="N1126" s="237" t="n"/>
      <c r="O1126" s="548" t="n"/>
      <c r="P1126" s="1634" t="n"/>
      <c r="Q1126" s="1634" t="n"/>
      <c r="R1126" s="892" t="n"/>
      <c r="S1126" s="1635" t="n"/>
      <c r="T1126" s="1636" t="n"/>
      <c r="U1126" s="1636" t="n"/>
    </row>
    <row r="1127" ht="17.25" customHeight="1">
      <c r="A1127" s="238" t="n"/>
      <c r="B1127" s="238" t="n"/>
      <c r="C1127" s="1636" t="n"/>
      <c r="D1127" s="1636" t="n"/>
      <c r="E1127" s="1638" t="n"/>
      <c r="F1127" s="1636" t="n"/>
      <c r="G1127" s="1647" t="n"/>
      <c r="H1127" s="1647" t="n"/>
      <c r="I1127" s="1647" t="n"/>
      <c r="J1127" s="1646" t="n"/>
      <c r="K1127" s="1647" t="n"/>
      <c r="L1127" s="1647" t="n"/>
      <c r="M1127" s="234" t="n"/>
      <c r="N1127" s="237" t="n"/>
      <c r="O1127" s="548" t="n"/>
      <c r="P1127" s="1634" t="n"/>
      <c r="Q1127" s="1634" t="n"/>
      <c r="R1127" s="892" t="n"/>
      <c r="S1127" s="1635" t="n"/>
      <c r="T1127" s="1636" t="n"/>
      <c r="U1127" s="1636" t="n"/>
    </row>
    <row r="1128" ht="17.25" customHeight="1">
      <c r="A1128" s="238" t="n"/>
      <c r="B1128" s="238" t="n"/>
      <c r="C1128" s="1636" t="n"/>
      <c r="D1128" s="1636" t="n"/>
      <c r="E1128" s="1638" t="n"/>
      <c r="F1128" s="1636" t="n"/>
      <c r="G1128" s="1647" t="n"/>
      <c r="H1128" s="1647" t="n"/>
      <c r="I1128" s="1647" t="n"/>
      <c r="J1128" s="1646" t="n"/>
      <c r="K1128" s="1647" t="n"/>
      <c r="L1128" s="1647" t="n"/>
      <c r="M1128" s="234" t="n"/>
      <c r="N1128" s="237" t="n"/>
      <c r="O1128" s="548" t="n"/>
      <c r="P1128" s="1634" t="n"/>
      <c r="Q1128" s="1634" t="n"/>
      <c r="R1128" s="892" t="n"/>
      <c r="S1128" s="1635" t="n"/>
      <c r="T1128" s="1636" t="n"/>
      <c r="U1128" s="1636" t="n"/>
    </row>
    <row r="1129" ht="17.25" customHeight="1">
      <c r="A1129" s="238" t="n"/>
      <c r="B1129" s="238" t="n"/>
      <c r="C1129" s="1636" t="n"/>
      <c r="D1129" s="1636" t="n"/>
      <c r="E1129" s="1638" t="n"/>
      <c r="F1129" s="1636" t="n"/>
      <c r="G1129" s="1647" t="n"/>
      <c r="H1129" s="1647" t="n"/>
      <c r="I1129" s="1647" t="n"/>
      <c r="J1129" s="1646" t="n"/>
      <c r="K1129" s="1647" t="n"/>
      <c r="L1129" s="1647" t="n"/>
      <c r="M1129" s="234" t="n"/>
      <c r="N1129" s="237" t="n"/>
      <c r="O1129" s="548" t="n"/>
      <c r="P1129" s="1634" t="n"/>
      <c r="Q1129" s="1634" t="n"/>
      <c r="R1129" s="892" t="n"/>
      <c r="S1129" s="1635" t="n"/>
      <c r="T1129" s="1636" t="n"/>
      <c r="U1129" s="1636" t="n"/>
    </row>
    <row r="1130" ht="17.25" customHeight="1">
      <c r="A1130" s="238" t="n"/>
      <c r="B1130" s="238" t="n"/>
      <c r="C1130" s="1636" t="n"/>
      <c r="D1130" s="1636" t="n"/>
      <c r="E1130" s="1638" t="n"/>
      <c r="F1130" s="1636" t="n"/>
      <c r="G1130" s="1647" t="n"/>
      <c r="H1130" s="1647" t="n"/>
      <c r="I1130" s="1647" t="n"/>
      <c r="J1130" s="1646" t="n"/>
      <c r="K1130" s="1647" t="n"/>
      <c r="L1130" s="1647" t="n"/>
      <c r="M1130" s="234" t="n"/>
      <c r="N1130" s="237" t="n"/>
      <c r="O1130" s="548" t="n"/>
      <c r="P1130" s="1634" t="n"/>
      <c r="Q1130" s="1634" t="n"/>
      <c r="R1130" s="892" t="n"/>
      <c r="S1130" s="1635" t="n"/>
      <c r="T1130" s="1636" t="n"/>
      <c r="U1130" s="1636" t="n"/>
    </row>
    <row r="1131" ht="17.25" customHeight="1">
      <c r="A1131" s="238" t="n"/>
      <c r="B1131" s="238" t="n"/>
      <c r="C1131" s="1636" t="n"/>
      <c r="D1131" s="1636" t="n"/>
      <c r="E1131" s="1638" t="n"/>
      <c r="F1131" s="1636" t="n"/>
      <c r="G1131" s="1647" t="n"/>
      <c r="H1131" s="1647" t="n"/>
      <c r="I1131" s="1647" t="n"/>
      <c r="J1131" s="1646" t="n"/>
      <c r="K1131" s="1647" t="n"/>
      <c r="L1131" s="1647" t="n"/>
      <c r="M1131" s="234" t="n"/>
      <c r="N1131" s="237" t="n"/>
      <c r="O1131" s="548" t="n"/>
      <c r="P1131" s="1634" t="n"/>
      <c r="Q1131" s="1634" t="n"/>
      <c r="R1131" s="892" t="n"/>
      <c r="S1131" s="1635" t="n"/>
      <c r="T1131" s="1636" t="n"/>
      <c r="U1131" s="1636" t="n"/>
    </row>
    <row r="1132" ht="17.25" customHeight="1">
      <c r="A1132" s="238" t="n"/>
      <c r="B1132" s="238" t="n"/>
      <c r="C1132" s="1636" t="n"/>
      <c r="D1132" s="1636" t="n"/>
      <c r="E1132" s="1638" t="n"/>
      <c r="F1132" s="1636" t="n"/>
      <c r="G1132" s="1647" t="n"/>
      <c r="H1132" s="1647" t="n"/>
      <c r="I1132" s="1647" t="n"/>
      <c r="J1132" s="1646" t="n"/>
      <c r="K1132" s="1647" t="n"/>
      <c r="L1132" s="1647" t="n"/>
      <c r="M1132" s="234" t="n"/>
      <c r="N1132" s="237" t="n"/>
      <c r="O1132" s="548" t="n"/>
      <c r="P1132" s="1634" t="n"/>
      <c r="Q1132" s="1634" t="n"/>
      <c r="R1132" s="892" t="n"/>
      <c r="S1132" s="1635" t="n"/>
      <c r="T1132" s="1636" t="n"/>
      <c r="U1132" s="1636" t="n"/>
    </row>
    <row r="1133" ht="17.25" customHeight="1">
      <c r="A1133" s="238" t="n"/>
      <c r="B1133" s="238" t="n"/>
      <c r="C1133" s="1636" t="n"/>
      <c r="D1133" s="1636" t="n"/>
      <c r="E1133" s="1638" t="n"/>
      <c r="F1133" s="1636" t="n"/>
      <c r="G1133" s="1647" t="n"/>
      <c r="H1133" s="1647" t="n"/>
      <c r="I1133" s="1647" t="n"/>
      <c r="J1133" s="1646" t="n"/>
      <c r="K1133" s="1647" t="n"/>
      <c r="L1133" s="1647" t="n"/>
      <c r="M1133" s="234" t="n"/>
      <c r="N1133" s="237" t="n"/>
      <c r="O1133" s="548" t="n"/>
      <c r="P1133" s="1634" t="n"/>
      <c r="Q1133" s="1634" t="n"/>
      <c r="R1133" s="892" t="n"/>
      <c r="S1133" s="1635" t="n"/>
      <c r="T1133" s="1636" t="n"/>
      <c r="U1133" s="1636" t="n"/>
    </row>
    <row r="1134" ht="17.25" customHeight="1">
      <c r="A1134" s="238" t="n"/>
      <c r="B1134" s="238" t="n"/>
      <c r="C1134" s="1636" t="n"/>
      <c r="D1134" s="1636" t="n"/>
      <c r="E1134" s="1638" t="n"/>
      <c r="F1134" s="1636" t="n"/>
      <c r="G1134" s="1647" t="n"/>
      <c r="H1134" s="1647" t="n"/>
      <c r="I1134" s="1647" t="n"/>
      <c r="J1134" s="1646" t="n"/>
      <c r="K1134" s="1647" t="n"/>
      <c r="L1134" s="1647" t="n"/>
      <c r="M1134" s="234" t="n"/>
      <c r="N1134" s="237" t="n"/>
      <c r="O1134" s="548" t="n"/>
      <c r="P1134" s="1634" t="n"/>
      <c r="Q1134" s="1634" t="n"/>
      <c r="R1134" s="892" t="n"/>
      <c r="S1134" s="1635" t="n"/>
      <c r="T1134" s="1636" t="n"/>
      <c r="U1134" s="1636" t="n"/>
    </row>
    <row r="1135" ht="17.25" customHeight="1">
      <c r="A1135" s="238" t="n"/>
      <c r="B1135" s="238" t="n"/>
      <c r="C1135" s="1636" t="n"/>
      <c r="D1135" s="1636" t="n"/>
      <c r="E1135" s="1638" t="n"/>
      <c r="F1135" s="1636" t="n"/>
      <c r="G1135" s="1647" t="n"/>
      <c r="H1135" s="1647" t="n"/>
      <c r="I1135" s="1647" t="n"/>
      <c r="J1135" s="1646" t="n"/>
      <c r="K1135" s="1647" t="n"/>
      <c r="L1135" s="1647" t="n"/>
      <c r="M1135" s="234" t="n"/>
      <c r="N1135" s="237" t="n"/>
      <c r="O1135" s="548" t="n"/>
      <c r="P1135" s="1634" t="n"/>
      <c r="Q1135" s="1634" t="n"/>
      <c r="R1135" s="892" t="n"/>
      <c r="S1135" s="1635" t="n"/>
      <c r="T1135" s="1636" t="n"/>
      <c r="U1135" s="1636" t="n"/>
    </row>
    <row r="1136" ht="17.25" customHeight="1">
      <c r="A1136" s="238" t="n"/>
      <c r="B1136" s="238" t="n"/>
      <c r="C1136" s="1636" t="n"/>
      <c r="D1136" s="1636" t="n"/>
      <c r="E1136" s="1638" t="n"/>
      <c r="F1136" s="1636" t="n"/>
      <c r="G1136" s="1647" t="n"/>
      <c r="H1136" s="1647" t="n"/>
      <c r="I1136" s="1647" t="n"/>
      <c r="J1136" s="1646" t="n"/>
      <c r="K1136" s="1647" t="n"/>
      <c r="L1136" s="1647" t="n"/>
      <c r="M1136" s="234" t="n"/>
      <c r="N1136" s="237" t="n"/>
      <c r="O1136" s="548" t="n"/>
      <c r="P1136" s="1634" t="n"/>
      <c r="Q1136" s="1634" t="n"/>
      <c r="R1136" s="892" t="n"/>
      <c r="S1136" s="1635" t="n"/>
      <c r="T1136" s="1636" t="n"/>
      <c r="U1136" s="1636" t="n"/>
    </row>
    <row r="1137" ht="17.25" customHeight="1">
      <c r="A1137" s="238" t="n"/>
      <c r="B1137" s="238" t="n"/>
      <c r="C1137" s="1636" t="n"/>
      <c r="D1137" s="1636" t="n"/>
      <c r="E1137" s="1638" t="n"/>
      <c r="F1137" s="1636" t="n"/>
      <c r="G1137" s="1647" t="n"/>
      <c r="H1137" s="1647" t="n"/>
      <c r="I1137" s="1647" t="n"/>
      <c r="J1137" s="1646" t="n"/>
      <c r="K1137" s="1647" t="n"/>
      <c r="L1137" s="1647" t="n"/>
      <c r="M1137" s="234" t="n"/>
      <c r="N1137" s="237" t="n"/>
      <c r="O1137" s="548" t="n"/>
      <c r="P1137" s="1634" t="n"/>
      <c r="Q1137" s="1634" t="n"/>
      <c r="R1137" s="892" t="n"/>
      <c r="S1137" s="1635" t="n"/>
      <c r="T1137" s="1636" t="n"/>
      <c r="U1137" s="1636" t="n"/>
    </row>
    <row r="1138" ht="17.25" customHeight="1">
      <c r="A1138" s="238" t="n"/>
      <c r="B1138" s="238" t="n"/>
      <c r="C1138" s="1636" t="n"/>
      <c r="D1138" s="1636" t="n"/>
      <c r="E1138" s="1638" t="n"/>
      <c r="F1138" s="1636" t="n"/>
      <c r="G1138" s="1647" t="n"/>
      <c r="H1138" s="1647" t="n"/>
      <c r="I1138" s="1647" t="n"/>
      <c r="J1138" s="1646" t="n"/>
      <c r="K1138" s="1647" t="n"/>
      <c r="L1138" s="1647" t="n"/>
      <c r="M1138" s="234" t="n"/>
      <c r="N1138" s="237" t="n"/>
      <c r="O1138" s="548" t="n"/>
      <c r="P1138" s="1634" t="n"/>
      <c r="Q1138" s="1634" t="n"/>
      <c r="R1138" s="892" t="n"/>
      <c r="S1138" s="1635" t="n"/>
      <c r="T1138" s="1636" t="n"/>
      <c r="U1138" s="1636" t="n"/>
    </row>
    <row r="1139" ht="17.25" customHeight="1">
      <c r="A1139" s="238" t="n"/>
      <c r="B1139" s="238" t="n"/>
      <c r="C1139" s="1636" t="n"/>
      <c r="D1139" s="1636" t="n"/>
      <c r="E1139" s="1638" t="n"/>
      <c r="F1139" s="1636" t="n"/>
      <c r="G1139" s="1647" t="n"/>
      <c r="H1139" s="1647" t="n"/>
      <c r="I1139" s="1647" t="n"/>
      <c r="J1139" s="1646" t="n"/>
      <c r="K1139" s="1647" t="n"/>
      <c r="L1139" s="1647" t="n"/>
      <c r="M1139" s="234" t="n"/>
      <c r="N1139" s="237" t="n"/>
      <c r="O1139" s="548" t="n"/>
      <c r="P1139" s="1634" t="n"/>
      <c r="Q1139" s="1634" t="n"/>
      <c r="R1139" s="892" t="n"/>
      <c r="S1139" s="1635" t="n"/>
      <c r="T1139" s="1636" t="n"/>
      <c r="U1139" s="1636" t="n"/>
    </row>
    <row r="1140" ht="17.25" customHeight="1">
      <c r="A1140" s="238" t="n"/>
      <c r="B1140" s="238" t="n"/>
      <c r="C1140" s="1636" t="n"/>
      <c r="D1140" s="1636" t="n"/>
      <c r="E1140" s="1638" t="n"/>
      <c r="F1140" s="1636" t="n"/>
      <c r="G1140" s="1647" t="n"/>
      <c r="H1140" s="1647" t="n"/>
      <c r="I1140" s="1647" t="n"/>
      <c r="J1140" s="1646" t="n"/>
      <c r="K1140" s="1647" t="n"/>
      <c r="L1140" s="1647" t="n"/>
      <c r="M1140" s="234" t="n"/>
      <c r="N1140" s="237" t="n"/>
      <c r="O1140" s="548" t="n"/>
      <c r="P1140" s="1634" t="n"/>
      <c r="Q1140" s="1634" t="n"/>
      <c r="R1140" s="892" t="n"/>
      <c r="S1140" s="1635" t="n"/>
      <c r="T1140" s="1636" t="n"/>
      <c r="U1140" s="1636" t="n"/>
    </row>
    <row r="1141" ht="17.25" customHeight="1">
      <c r="A1141" s="238" t="n"/>
      <c r="B1141" s="238" t="n"/>
      <c r="C1141" s="1636" t="n"/>
      <c r="D1141" s="1636" t="n"/>
      <c r="E1141" s="1638" t="n"/>
      <c r="F1141" s="1636" t="n"/>
      <c r="G1141" s="1647" t="n"/>
      <c r="H1141" s="1647" t="n"/>
      <c r="I1141" s="1647" t="n"/>
      <c r="J1141" s="1646" t="n"/>
      <c r="K1141" s="1647" t="n"/>
      <c r="L1141" s="1647" t="n"/>
      <c r="M1141" s="234" t="n"/>
      <c r="N1141" s="237" t="n"/>
      <c r="O1141" s="548" t="n"/>
      <c r="P1141" s="1634" t="n"/>
      <c r="Q1141" s="1634" t="n"/>
      <c r="R1141" s="892" t="n"/>
      <c r="S1141" s="1635" t="n"/>
      <c r="T1141" s="1636" t="n"/>
      <c r="U1141" s="1636" t="n"/>
    </row>
    <row r="1142" ht="17.25" customHeight="1">
      <c r="A1142" s="238" t="n"/>
      <c r="B1142" s="238" t="n"/>
      <c r="C1142" s="1636" t="n"/>
      <c r="D1142" s="1636" t="n"/>
      <c r="E1142" s="1638" t="n"/>
      <c r="F1142" s="1636" t="n"/>
      <c r="G1142" s="1647" t="n"/>
      <c r="H1142" s="1647" t="n"/>
      <c r="I1142" s="1647" t="n"/>
      <c r="J1142" s="1646" t="n"/>
      <c r="K1142" s="1647" t="n"/>
      <c r="L1142" s="1647" t="n"/>
      <c r="M1142" s="234" t="n"/>
      <c r="N1142" s="237" t="n"/>
      <c r="O1142" s="548" t="n"/>
      <c r="P1142" s="1634" t="n"/>
      <c r="Q1142" s="1634" t="n"/>
      <c r="R1142" s="892" t="n"/>
      <c r="S1142" s="1635" t="n"/>
      <c r="T1142" s="1636" t="n"/>
      <c r="U1142" s="1636" t="n"/>
    </row>
    <row r="1143" ht="17.25" customHeight="1">
      <c r="A1143" s="238" t="n"/>
      <c r="B1143" s="238" t="n"/>
      <c r="C1143" s="1636" t="n"/>
      <c r="D1143" s="1636" t="n"/>
      <c r="E1143" s="1638" t="n"/>
      <c r="F1143" s="1636" t="n"/>
      <c r="G1143" s="1647" t="n"/>
      <c r="H1143" s="1647" t="n"/>
      <c r="I1143" s="1647" t="n"/>
      <c r="J1143" s="1646" t="n"/>
      <c r="K1143" s="1647" t="n"/>
      <c r="L1143" s="1647" t="n"/>
      <c r="M1143" s="234" t="n"/>
      <c r="N1143" s="237" t="n"/>
      <c r="O1143" s="548" t="n"/>
      <c r="P1143" s="1634" t="n"/>
      <c r="Q1143" s="1634" t="n"/>
      <c r="R1143" s="892" t="n"/>
      <c r="S1143" s="1635" t="n"/>
      <c r="T1143" s="1636" t="n"/>
      <c r="U1143" s="1636" t="n"/>
    </row>
    <row r="1144" ht="17.25" customHeight="1">
      <c r="A1144" s="238" t="n"/>
      <c r="B1144" s="238" t="n"/>
      <c r="C1144" s="1636" t="n"/>
      <c r="D1144" s="1636" t="n"/>
      <c r="E1144" s="1638" t="n"/>
      <c r="F1144" s="1636" t="n"/>
      <c r="G1144" s="1647" t="n"/>
      <c r="H1144" s="1647" t="n"/>
      <c r="I1144" s="1647" t="n"/>
      <c r="J1144" s="1646" t="n"/>
      <c r="K1144" s="1647" t="n"/>
      <c r="L1144" s="1647" t="n"/>
      <c r="M1144" s="234" t="n"/>
      <c r="N1144" s="237" t="n"/>
      <c r="O1144" s="548" t="n"/>
      <c r="P1144" s="1634" t="n"/>
      <c r="Q1144" s="1634" t="n"/>
      <c r="R1144" s="892" t="n"/>
      <c r="S1144" s="1635" t="n"/>
      <c r="T1144" s="1636" t="n"/>
      <c r="U1144" s="1636" t="n"/>
    </row>
    <row r="1145" ht="17.25" customHeight="1">
      <c r="A1145" s="238" t="n"/>
      <c r="B1145" s="238" t="n"/>
      <c r="C1145" s="1636" t="n"/>
      <c r="D1145" s="1636" t="n"/>
      <c r="E1145" s="1638" t="n"/>
      <c r="F1145" s="1636" t="n"/>
      <c r="G1145" s="1647" t="n"/>
      <c r="H1145" s="1647" t="n"/>
      <c r="I1145" s="1647" t="n"/>
      <c r="J1145" s="1646" t="n"/>
      <c r="K1145" s="1647" t="n"/>
      <c r="L1145" s="1647" t="n"/>
      <c r="M1145" s="234" t="n"/>
      <c r="N1145" s="237" t="n"/>
      <c r="O1145" s="548" t="n"/>
      <c r="P1145" s="1634" t="n"/>
      <c r="Q1145" s="1634" t="n"/>
      <c r="R1145" s="892" t="n"/>
      <c r="S1145" s="1635" t="n"/>
      <c r="T1145" s="1636" t="n"/>
      <c r="U1145" s="1636" t="n"/>
    </row>
    <row r="1146" ht="17.25" customHeight="1">
      <c r="A1146" s="238" t="n"/>
      <c r="B1146" s="238" t="n"/>
      <c r="C1146" s="1636" t="n"/>
      <c r="D1146" s="1636" t="n"/>
      <c r="E1146" s="1638" t="n"/>
      <c r="F1146" s="1636" t="n"/>
      <c r="G1146" s="1647" t="n"/>
      <c r="H1146" s="1647" t="n"/>
      <c r="I1146" s="1647" t="n"/>
      <c r="J1146" s="1646" t="n"/>
      <c r="K1146" s="1647" t="n"/>
      <c r="L1146" s="1647" t="n"/>
      <c r="M1146" s="234" t="n"/>
      <c r="N1146" s="237" t="n"/>
      <c r="O1146" s="548" t="n"/>
      <c r="P1146" s="1634" t="n"/>
      <c r="Q1146" s="1634" t="n"/>
      <c r="R1146" s="892" t="n"/>
      <c r="S1146" s="1635" t="n"/>
      <c r="T1146" s="1636" t="n"/>
      <c r="U1146" s="1636" t="n"/>
    </row>
    <row r="1147" ht="17.25" customHeight="1">
      <c r="A1147" s="238" t="n"/>
      <c r="B1147" s="238" t="n"/>
      <c r="C1147" s="1636" t="n"/>
      <c r="D1147" s="1636" t="n"/>
      <c r="E1147" s="1638" t="n"/>
      <c r="F1147" s="1636" t="n"/>
      <c r="G1147" s="1647" t="n"/>
      <c r="H1147" s="1647" t="n"/>
      <c r="I1147" s="1647" t="n"/>
      <c r="J1147" s="1646" t="n"/>
      <c r="K1147" s="1647" t="n"/>
      <c r="L1147" s="1647" t="n"/>
      <c r="M1147" s="234" t="n"/>
      <c r="N1147" s="237" t="n"/>
      <c r="O1147" s="548" t="n"/>
      <c r="P1147" s="1634" t="n"/>
      <c r="Q1147" s="1634" t="n"/>
      <c r="R1147" s="892" t="n"/>
      <c r="S1147" s="1635" t="n"/>
      <c r="T1147" s="1636" t="n"/>
      <c r="U1147" s="1636" t="n"/>
    </row>
    <row r="1148" ht="17.25" customHeight="1">
      <c r="A1148" s="238" t="n"/>
      <c r="B1148" s="238" t="n"/>
      <c r="C1148" s="1636" t="n"/>
      <c r="D1148" s="1636" t="n"/>
      <c r="E1148" s="1638" t="n"/>
      <c r="F1148" s="1636" t="n"/>
      <c r="G1148" s="1647" t="n"/>
      <c r="H1148" s="1647" t="n"/>
      <c r="I1148" s="1647" t="n"/>
      <c r="J1148" s="1646" t="n"/>
      <c r="K1148" s="1647" t="n"/>
      <c r="L1148" s="1647" t="n"/>
      <c r="M1148" s="234" t="n"/>
      <c r="N1148" s="237" t="n"/>
      <c r="O1148" s="548" t="n"/>
      <c r="P1148" s="1634" t="n"/>
      <c r="Q1148" s="1634" t="n"/>
      <c r="R1148" s="892" t="n"/>
      <c r="S1148" s="1635" t="n"/>
      <c r="T1148" s="1636" t="n"/>
      <c r="U1148" s="1636" t="n"/>
    </row>
    <row r="1149" ht="17.25" customHeight="1">
      <c r="A1149" s="238" t="n"/>
      <c r="B1149" s="238" t="n"/>
      <c r="C1149" s="1636" t="n"/>
      <c r="D1149" s="1636" t="n"/>
      <c r="E1149" s="1638" t="n"/>
      <c r="F1149" s="1636" t="n"/>
      <c r="G1149" s="1647" t="n"/>
      <c r="H1149" s="1647" t="n"/>
      <c r="I1149" s="1647" t="n"/>
      <c r="J1149" s="1646" t="n"/>
      <c r="K1149" s="1647" t="n"/>
      <c r="L1149" s="1647" t="n"/>
      <c r="M1149" s="234" t="n"/>
      <c r="N1149" s="237" t="n"/>
      <c r="O1149" s="548" t="n"/>
      <c r="P1149" s="1634" t="n"/>
      <c r="Q1149" s="1634" t="n"/>
      <c r="R1149" s="892" t="n"/>
      <c r="S1149" s="1635" t="n"/>
      <c r="T1149" s="1636" t="n"/>
      <c r="U1149" s="1636" t="n"/>
    </row>
    <row r="1150" ht="17.25" customHeight="1">
      <c r="A1150" s="238" t="n"/>
      <c r="B1150" s="238" t="n"/>
      <c r="C1150" s="1636" t="n"/>
      <c r="D1150" s="1636" t="n"/>
      <c r="E1150" s="1638" t="n"/>
      <c r="F1150" s="1636" t="n"/>
      <c r="G1150" s="1647" t="n"/>
      <c r="H1150" s="1647" t="n"/>
      <c r="I1150" s="1647" t="n"/>
      <c r="J1150" s="1646" t="n"/>
      <c r="K1150" s="1647" t="n"/>
      <c r="L1150" s="1647" t="n"/>
      <c r="M1150" s="234" t="n"/>
      <c r="N1150" s="237" t="n"/>
      <c r="O1150" s="548" t="n"/>
      <c r="P1150" s="1634" t="n"/>
      <c r="Q1150" s="1634" t="n"/>
      <c r="R1150" s="892" t="n"/>
      <c r="S1150" s="1635" t="n"/>
      <c r="T1150" s="1636" t="n"/>
      <c r="U1150" s="1636" t="n"/>
    </row>
    <row r="1151" ht="17.25" customHeight="1">
      <c r="A1151" s="238" t="n"/>
      <c r="B1151" s="238" t="n"/>
      <c r="C1151" s="1636" t="n"/>
      <c r="D1151" s="1636" t="n"/>
      <c r="E1151" s="1638" t="n"/>
      <c r="F1151" s="1636" t="n"/>
      <c r="G1151" s="1647" t="n"/>
      <c r="H1151" s="1647" t="n"/>
      <c r="I1151" s="1647" t="n"/>
      <c r="J1151" s="1646" t="n"/>
      <c r="K1151" s="1647" t="n"/>
      <c r="L1151" s="1647" t="n"/>
      <c r="M1151" s="234" t="n"/>
      <c r="N1151" s="237" t="n"/>
      <c r="O1151" s="548" t="n"/>
      <c r="P1151" s="1634" t="n"/>
      <c r="Q1151" s="1634" t="n"/>
      <c r="R1151" s="892" t="n"/>
      <c r="S1151" s="1635" t="n"/>
      <c r="T1151" s="1636" t="n"/>
      <c r="U1151" s="1636" t="n"/>
    </row>
    <row r="1152" ht="17.25" customHeight="1">
      <c r="A1152" s="238" t="n"/>
      <c r="B1152" s="238" t="n"/>
      <c r="C1152" s="1636" t="n"/>
      <c r="D1152" s="1636" t="n"/>
      <c r="E1152" s="1638" t="n"/>
      <c r="F1152" s="1636" t="n"/>
      <c r="G1152" s="1647" t="n"/>
      <c r="H1152" s="1647" t="n"/>
      <c r="I1152" s="1647" t="n"/>
      <c r="J1152" s="1646" t="n"/>
      <c r="K1152" s="1647" t="n"/>
      <c r="L1152" s="1647" t="n"/>
      <c r="M1152" s="234" t="n"/>
      <c r="N1152" s="237" t="n"/>
      <c r="O1152" s="548" t="n"/>
      <c r="P1152" s="1634" t="n"/>
      <c r="Q1152" s="1634" t="n"/>
      <c r="R1152" s="892" t="n"/>
      <c r="S1152" s="1635" t="n"/>
      <c r="T1152" s="1636" t="n"/>
      <c r="U1152" s="1636" t="n"/>
    </row>
    <row r="1153" ht="17.25" customHeight="1">
      <c r="A1153" s="238" t="n"/>
      <c r="B1153" s="238" t="n"/>
      <c r="C1153" s="1636" t="n"/>
      <c r="D1153" s="1636" t="n"/>
      <c r="E1153" s="1638" t="n"/>
      <c r="F1153" s="1636" t="n"/>
      <c r="G1153" s="1647" t="n"/>
      <c r="H1153" s="1647" t="n"/>
      <c r="I1153" s="1647" t="n"/>
      <c r="J1153" s="1646" t="n"/>
      <c r="K1153" s="1647" t="n"/>
      <c r="L1153" s="1647" t="n"/>
      <c r="M1153" s="234" t="n"/>
      <c r="N1153" s="237" t="n"/>
      <c r="O1153" s="548" t="n"/>
      <c r="P1153" s="1634" t="n"/>
      <c r="Q1153" s="1634" t="n"/>
      <c r="R1153" s="892" t="n"/>
      <c r="S1153" s="1635" t="n"/>
      <c r="T1153" s="1636" t="n"/>
      <c r="U1153" s="1636" t="n"/>
    </row>
    <row r="1154" ht="17.25" customHeight="1">
      <c r="A1154" s="238" t="n"/>
      <c r="B1154" s="238" t="n"/>
      <c r="C1154" s="1636" t="n"/>
      <c r="D1154" s="1636" t="n"/>
      <c r="E1154" s="1638" t="n"/>
      <c r="F1154" s="1636" t="n"/>
      <c r="G1154" s="1647" t="n"/>
      <c r="H1154" s="1647" t="n"/>
      <c r="I1154" s="1647" t="n"/>
      <c r="J1154" s="1646" t="n"/>
      <c r="K1154" s="1647" t="n"/>
      <c r="L1154" s="1647" t="n"/>
      <c r="M1154" s="234" t="n"/>
      <c r="N1154" s="237" t="n"/>
      <c r="O1154" s="548" t="n"/>
      <c r="P1154" s="1634" t="n"/>
      <c r="Q1154" s="1634" t="n"/>
      <c r="R1154" s="892" t="n"/>
      <c r="S1154" s="1635" t="n"/>
      <c r="T1154" s="1636" t="n"/>
      <c r="U1154" s="1636" t="n"/>
    </row>
    <row r="1155" ht="17.25" customHeight="1">
      <c r="A1155" s="238" t="n"/>
      <c r="B1155" s="238" t="n"/>
      <c r="C1155" s="1636" t="n"/>
      <c r="D1155" s="1636" t="n"/>
      <c r="E1155" s="1638" t="n"/>
      <c r="F1155" s="1636" t="n"/>
      <c r="G1155" s="1647" t="n"/>
      <c r="H1155" s="1647" t="n"/>
      <c r="I1155" s="1647" t="n"/>
      <c r="J1155" s="1646" t="n"/>
      <c r="K1155" s="1647" t="n"/>
      <c r="L1155" s="1647" t="n"/>
      <c r="M1155" s="234" t="n"/>
      <c r="N1155" s="237" t="n"/>
      <c r="O1155" s="548" t="n"/>
      <c r="P1155" s="1634" t="n"/>
      <c r="Q1155" s="1634" t="n"/>
      <c r="R1155" s="892" t="n"/>
      <c r="S1155" s="1635" t="n"/>
      <c r="T1155" s="1636" t="n"/>
      <c r="U1155" s="1636" t="n"/>
    </row>
    <row r="1156" ht="17.25" customHeight="1">
      <c r="A1156" s="238" t="n"/>
      <c r="B1156" s="238" t="n"/>
      <c r="C1156" s="1636" t="n"/>
      <c r="D1156" s="1636" t="n"/>
      <c r="E1156" s="1638" t="n"/>
      <c r="F1156" s="1636" t="n"/>
      <c r="G1156" s="1647" t="n"/>
      <c r="H1156" s="1647" t="n"/>
      <c r="I1156" s="1647" t="n"/>
      <c r="J1156" s="1646" t="n"/>
      <c r="K1156" s="1647" t="n"/>
      <c r="L1156" s="1647" t="n"/>
      <c r="M1156" s="234" t="n"/>
      <c r="N1156" s="237" t="n"/>
      <c r="O1156" s="548" t="n"/>
      <c r="P1156" s="1634" t="n"/>
      <c r="Q1156" s="1634" t="n"/>
      <c r="R1156" s="892" t="n"/>
      <c r="S1156" s="1635" t="n"/>
      <c r="T1156" s="1636" t="n"/>
      <c r="U1156" s="1636" t="n"/>
    </row>
    <row r="1157" ht="17.25" customHeight="1">
      <c r="A1157" s="238" t="n"/>
      <c r="B1157" s="238" t="n"/>
      <c r="C1157" s="1636" t="n"/>
      <c r="D1157" s="1636" t="n"/>
      <c r="E1157" s="1638" t="n"/>
      <c r="F1157" s="1636" t="n"/>
      <c r="G1157" s="1647" t="n"/>
      <c r="H1157" s="1647" t="n"/>
      <c r="I1157" s="1647" t="n"/>
      <c r="J1157" s="1646" t="n"/>
      <c r="K1157" s="1647" t="n"/>
      <c r="L1157" s="1647" t="n"/>
      <c r="M1157" s="234" t="n"/>
      <c r="N1157" s="237" t="n"/>
      <c r="O1157" s="548" t="n"/>
      <c r="P1157" s="1634" t="n"/>
      <c r="Q1157" s="1634" t="n"/>
      <c r="R1157" s="892" t="n"/>
      <c r="S1157" s="1635" t="n"/>
      <c r="T1157" s="1636" t="n"/>
      <c r="U1157" s="1636" t="n"/>
    </row>
    <row r="1158" ht="17.25" customHeight="1">
      <c r="A1158" s="238" t="n"/>
      <c r="B1158" s="238" t="n"/>
      <c r="C1158" s="1636" t="n"/>
      <c r="D1158" s="1636" t="n"/>
      <c r="E1158" s="1638" t="n"/>
      <c r="F1158" s="1636" t="n"/>
      <c r="G1158" s="1647" t="n"/>
      <c r="H1158" s="1647" t="n"/>
      <c r="I1158" s="1647" t="n"/>
      <c r="J1158" s="1646" t="n"/>
      <c r="K1158" s="1647" t="n"/>
      <c r="L1158" s="1647" t="n"/>
      <c r="M1158" s="234" t="n"/>
      <c r="N1158" s="237" t="n"/>
      <c r="O1158" s="548" t="n"/>
      <c r="P1158" s="1634" t="n"/>
      <c r="Q1158" s="1634" t="n"/>
      <c r="R1158" s="892" t="n"/>
      <c r="S1158" s="1635" t="n"/>
      <c r="T1158" s="1636" t="n"/>
      <c r="U1158" s="1636" t="n"/>
    </row>
    <row r="1159" ht="17.25" customHeight="1">
      <c r="A1159" s="238" t="n"/>
      <c r="B1159" s="238" t="n"/>
      <c r="C1159" s="1636" t="n"/>
      <c r="D1159" s="1636" t="n"/>
      <c r="E1159" s="1638" t="n"/>
      <c r="F1159" s="1636" t="n"/>
      <c r="G1159" s="1647" t="n"/>
      <c r="H1159" s="1647" t="n"/>
      <c r="I1159" s="1647" t="n"/>
      <c r="J1159" s="1646" t="n"/>
      <c r="K1159" s="1647" t="n"/>
      <c r="L1159" s="1647" t="n"/>
      <c r="M1159" s="234" t="n"/>
      <c r="N1159" s="237" t="n"/>
      <c r="O1159" s="548" t="n"/>
      <c r="P1159" s="1634" t="n"/>
      <c r="Q1159" s="1634" t="n"/>
      <c r="R1159" s="892" t="n"/>
      <c r="S1159" s="1635" t="n"/>
      <c r="T1159" s="1636" t="n"/>
      <c r="U1159" s="1636" t="n"/>
    </row>
    <row r="1160" ht="17.25" customHeight="1">
      <c r="A1160" s="238" t="n"/>
      <c r="B1160" s="238" t="n"/>
      <c r="C1160" s="1636" t="n"/>
      <c r="D1160" s="1636" t="n"/>
      <c r="E1160" s="1638" t="n"/>
      <c r="F1160" s="1636" t="n"/>
      <c r="G1160" s="1647" t="n"/>
      <c r="H1160" s="1647" t="n"/>
      <c r="I1160" s="1647" t="n"/>
      <c r="J1160" s="1646" t="n"/>
      <c r="K1160" s="1647" t="n"/>
      <c r="L1160" s="1647" t="n"/>
      <c r="M1160" s="234" t="n"/>
      <c r="N1160" s="237" t="n"/>
      <c r="O1160" s="548" t="n"/>
      <c r="P1160" s="1634" t="n"/>
      <c r="Q1160" s="1634" t="n"/>
      <c r="R1160" s="892" t="n"/>
      <c r="S1160" s="1635" t="n"/>
      <c r="T1160" s="1636" t="n"/>
      <c r="U1160" s="1636" t="n"/>
    </row>
    <row r="1161" ht="17.25" customHeight="1">
      <c r="A1161" s="238" t="n"/>
      <c r="B1161" s="238" t="n"/>
      <c r="C1161" s="1636" t="n"/>
      <c r="D1161" s="1636" t="n"/>
      <c r="E1161" s="1638" t="n"/>
      <c r="F1161" s="1636" t="n"/>
      <c r="G1161" s="1647" t="n"/>
      <c r="H1161" s="1647" t="n"/>
      <c r="I1161" s="1647" t="n"/>
      <c r="J1161" s="1646" t="n"/>
      <c r="K1161" s="1647" t="n"/>
      <c r="L1161" s="1647" t="n"/>
      <c r="M1161" s="234" t="n"/>
      <c r="N1161" s="237" t="n"/>
      <c r="O1161" s="548" t="n"/>
      <c r="P1161" s="1634" t="n"/>
      <c r="Q1161" s="1634" t="n"/>
      <c r="R1161" s="892" t="n"/>
      <c r="S1161" s="1635" t="n"/>
      <c r="T1161" s="1636" t="n"/>
      <c r="U1161" s="1636" t="n"/>
    </row>
    <row r="1162" ht="17.25" customHeight="1">
      <c r="A1162" s="238" t="n"/>
      <c r="B1162" s="238" t="n"/>
      <c r="C1162" s="1636" t="n"/>
      <c r="D1162" s="1636" t="n"/>
      <c r="E1162" s="1638" t="n"/>
      <c r="F1162" s="1636" t="n"/>
      <c r="G1162" s="1647" t="n"/>
      <c r="H1162" s="1647" t="n"/>
      <c r="I1162" s="1647" t="n"/>
      <c r="J1162" s="1646" t="n"/>
      <c r="K1162" s="1647" t="n"/>
      <c r="L1162" s="1647" t="n"/>
      <c r="M1162" s="234" t="n"/>
      <c r="N1162" s="237" t="n"/>
      <c r="O1162" s="548" t="n"/>
      <c r="P1162" s="1634" t="n"/>
      <c r="Q1162" s="1634" t="n"/>
      <c r="R1162" s="892" t="n"/>
      <c r="S1162" s="1635" t="n"/>
      <c r="T1162" s="1636" t="n"/>
      <c r="U1162" s="1636" t="n"/>
    </row>
    <row r="1163" ht="17.25" customHeight="1">
      <c r="A1163" s="238" t="n"/>
      <c r="B1163" s="238" t="n"/>
      <c r="C1163" s="1636" t="n"/>
      <c r="D1163" s="1636" t="n"/>
      <c r="E1163" s="1638" t="n"/>
      <c r="F1163" s="1636" t="n"/>
      <c r="G1163" s="1647" t="n"/>
      <c r="H1163" s="1647" t="n"/>
      <c r="I1163" s="1647" t="n"/>
      <c r="J1163" s="1646" t="n"/>
      <c r="K1163" s="1647" t="n"/>
      <c r="L1163" s="1647" t="n"/>
      <c r="M1163" s="234" t="n"/>
      <c r="N1163" s="237" t="n"/>
      <c r="O1163" s="548" t="n"/>
      <c r="P1163" s="1634" t="n"/>
      <c r="Q1163" s="1634" t="n"/>
      <c r="R1163" s="892" t="n"/>
      <c r="S1163" s="1635" t="n"/>
      <c r="T1163" s="1636" t="n"/>
      <c r="U1163" s="1636" t="n"/>
    </row>
    <row r="1164" ht="17.25" customHeight="1">
      <c r="A1164" s="238" t="n"/>
      <c r="B1164" s="238" t="n"/>
      <c r="C1164" s="1636" t="n"/>
      <c r="D1164" s="1636" t="n"/>
      <c r="E1164" s="1638" t="n"/>
      <c r="F1164" s="1636" t="n"/>
      <c r="G1164" s="1647" t="n"/>
      <c r="H1164" s="1647" t="n"/>
      <c r="I1164" s="1647" t="n"/>
      <c r="J1164" s="1646" t="n"/>
      <c r="K1164" s="1647" t="n"/>
      <c r="L1164" s="1647" t="n"/>
      <c r="M1164" s="234" t="n"/>
      <c r="N1164" s="237" t="n"/>
      <c r="O1164" s="548" t="n"/>
      <c r="P1164" s="1634" t="n"/>
      <c r="Q1164" s="1634" t="n"/>
      <c r="R1164" s="892" t="n"/>
      <c r="S1164" s="1635" t="n"/>
      <c r="T1164" s="1636" t="n"/>
      <c r="U1164" s="1636" t="n"/>
    </row>
    <row r="1165" ht="17.25" customHeight="1">
      <c r="A1165" s="238" t="n"/>
      <c r="B1165" s="238" t="n"/>
      <c r="C1165" s="1636" t="n"/>
      <c r="D1165" s="1636" t="n"/>
      <c r="E1165" s="1638" t="n"/>
      <c r="F1165" s="1636" t="n"/>
      <c r="G1165" s="1647" t="n"/>
      <c r="H1165" s="1647" t="n"/>
      <c r="I1165" s="1647" t="n"/>
      <c r="J1165" s="1646" t="n"/>
      <c r="K1165" s="1647" t="n"/>
      <c r="L1165" s="1647" t="n"/>
      <c r="M1165" s="234" t="n"/>
      <c r="N1165" s="237" t="n"/>
      <c r="O1165" s="548" t="n"/>
      <c r="P1165" s="1634" t="n"/>
      <c r="Q1165" s="1634" t="n"/>
      <c r="R1165" s="892" t="n"/>
      <c r="S1165" s="1635" t="n"/>
      <c r="T1165" s="1636" t="n"/>
      <c r="U1165" s="1636" t="n"/>
    </row>
    <row r="1166" ht="17.25" customHeight="1">
      <c r="A1166" s="238" t="n"/>
      <c r="B1166" s="238" t="n"/>
      <c r="C1166" s="1636" t="n"/>
      <c r="D1166" s="1636" t="n"/>
      <c r="E1166" s="1638" t="n"/>
      <c r="F1166" s="1636" t="n"/>
      <c r="G1166" s="1647" t="n"/>
      <c r="H1166" s="1647" t="n"/>
      <c r="I1166" s="1647" t="n"/>
      <c r="J1166" s="1646" t="n"/>
      <c r="K1166" s="1647" t="n"/>
      <c r="L1166" s="1647" t="n"/>
      <c r="M1166" s="234" t="n"/>
      <c r="N1166" s="237" t="n"/>
      <c r="O1166" s="548" t="n"/>
      <c r="P1166" s="1634" t="n"/>
      <c r="Q1166" s="1634" t="n"/>
      <c r="R1166" s="892" t="n"/>
      <c r="S1166" s="1635" t="n"/>
      <c r="T1166" s="1636" t="n"/>
      <c r="U1166" s="1636" t="n"/>
    </row>
    <row r="1167" ht="17.25" customHeight="1">
      <c r="A1167" s="238" t="n"/>
      <c r="B1167" s="238" t="n"/>
      <c r="C1167" s="1636" t="n"/>
      <c r="D1167" s="1636" t="n"/>
      <c r="E1167" s="1638" t="n"/>
      <c r="F1167" s="1636" t="n"/>
      <c r="G1167" s="1647" t="n"/>
      <c r="H1167" s="1647" t="n"/>
      <c r="I1167" s="1647" t="n"/>
      <c r="J1167" s="1646" t="n"/>
      <c r="K1167" s="1647" t="n"/>
      <c r="L1167" s="1647" t="n"/>
      <c r="M1167" s="234" t="n"/>
      <c r="N1167" s="237" t="n"/>
      <c r="O1167" s="548" t="n"/>
      <c r="P1167" s="1634" t="n"/>
      <c r="Q1167" s="1634" t="n"/>
      <c r="R1167" s="892" t="n"/>
      <c r="S1167" s="1635" t="n"/>
      <c r="T1167" s="1636" t="n"/>
      <c r="U1167" s="1636" t="n"/>
    </row>
    <row r="1168" ht="17.25" customHeight="1">
      <c r="A1168" s="238" t="n"/>
      <c r="B1168" s="238" t="n"/>
      <c r="C1168" s="1636" t="n"/>
      <c r="D1168" s="1636" t="n"/>
      <c r="E1168" s="1638" t="n"/>
      <c r="F1168" s="1636" t="n"/>
      <c r="G1168" s="1647" t="n"/>
      <c r="H1168" s="1647" t="n"/>
      <c r="I1168" s="1647" t="n"/>
      <c r="J1168" s="1646" t="n"/>
      <c r="K1168" s="1647" t="n"/>
      <c r="L1168" s="1647" t="n"/>
      <c r="M1168" s="234" t="n"/>
      <c r="N1168" s="237" t="n"/>
      <c r="O1168" s="548" t="n"/>
      <c r="P1168" s="1634" t="n"/>
      <c r="Q1168" s="1634" t="n"/>
      <c r="R1168" s="892" t="n"/>
      <c r="S1168" s="1635" t="n"/>
      <c r="T1168" s="1636" t="n"/>
      <c r="U1168" s="1636" t="n"/>
    </row>
    <row r="1169" ht="17.25" customHeight="1">
      <c r="A1169" s="238" t="n"/>
      <c r="B1169" s="238" t="n"/>
      <c r="C1169" s="1636" t="n"/>
      <c r="D1169" s="1636" t="n"/>
      <c r="E1169" s="1638" t="n"/>
      <c r="F1169" s="1636" t="n"/>
      <c r="G1169" s="1647" t="n"/>
      <c r="H1169" s="1647" t="n"/>
      <c r="I1169" s="1647" t="n"/>
      <c r="J1169" s="1646" t="n"/>
      <c r="K1169" s="1647" t="n"/>
      <c r="L1169" s="1647" t="n"/>
      <c r="M1169" s="234" t="n"/>
      <c r="N1169" s="237" t="n"/>
      <c r="O1169" s="548" t="n"/>
      <c r="P1169" s="1634" t="n"/>
      <c r="Q1169" s="1634" t="n"/>
      <c r="R1169" s="892" t="n"/>
      <c r="S1169" s="1635" t="n"/>
      <c r="T1169" s="1636" t="n"/>
      <c r="U1169" s="1636" t="n"/>
    </row>
    <row r="1170" ht="17.25" customHeight="1">
      <c r="A1170" s="238" t="n"/>
      <c r="B1170" s="238" t="n"/>
      <c r="C1170" s="1636" t="n"/>
      <c r="D1170" s="1636" t="n"/>
      <c r="E1170" s="1638" t="n"/>
      <c r="F1170" s="1636" t="n"/>
      <c r="G1170" s="1647" t="n"/>
      <c r="H1170" s="1647" t="n"/>
      <c r="I1170" s="1647" t="n"/>
      <c r="J1170" s="1646" t="n"/>
      <c r="K1170" s="1647" t="n"/>
      <c r="L1170" s="1647" t="n"/>
      <c r="M1170" s="234" t="n"/>
      <c r="N1170" s="237" t="n"/>
      <c r="O1170" s="548" t="n"/>
      <c r="P1170" s="1634" t="n"/>
      <c r="Q1170" s="1634" t="n"/>
      <c r="R1170" s="892" t="n"/>
      <c r="S1170" s="1635" t="n"/>
      <c r="T1170" s="1636" t="n"/>
      <c r="U1170" s="1636" t="n"/>
    </row>
    <row r="1171" ht="17.25" customHeight="1">
      <c r="A1171" s="238" t="n"/>
      <c r="B1171" s="238" t="n"/>
      <c r="C1171" s="1636" t="n"/>
      <c r="D1171" s="1636" t="n"/>
      <c r="E1171" s="1638" t="n"/>
      <c r="F1171" s="1636" t="n"/>
      <c r="G1171" s="1647" t="n"/>
      <c r="H1171" s="1647" t="n"/>
      <c r="I1171" s="1647" t="n"/>
      <c r="J1171" s="1646" t="n"/>
      <c r="K1171" s="1647" t="n"/>
      <c r="L1171" s="1647" t="n"/>
      <c r="M1171" s="234" t="n"/>
      <c r="N1171" s="237" t="n"/>
      <c r="O1171" s="548" t="n"/>
      <c r="P1171" s="1634" t="n"/>
      <c r="Q1171" s="1634" t="n"/>
      <c r="R1171" s="892" t="n"/>
      <c r="S1171" s="1635" t="n"/>
      <c r="T1171" s="1636" t="n"/>
      <c r="U1171" s="1636" t="n"/>
    </row>
    <row r="1172" ht="17.25" customHeight="1">
      <c r="A1172" s="238" t="n"/>
      <c r="B1172" s="238" t="n"/>
      <c r="C1172" s="1636" t="n"/>
      <c r="D1172" s="1636" t="n"/>
      <c r="E1172" s="1638" t="n"/>
      <c r="F1172" s="1636" t="n"/>
      <c r="G1172" s="1647" t="n"/>
      <c r="H1172" s="1647" t="n"/>
      <c r="I1172" s="1647" t="n"/>
      <c r="J1172" s="1646" t="n"/>
      <c r="K1172" s="1647" t="n"/>
      <c r="L1172" s="1647" t="n"/>
      <c r="M1172" s="234" t="n"/>
      <c r="N1172" s="237" t="n"/>
      <c r="O1172" s="548" t="n"/>
      <c r="P1172" s="1634" t="n"/>
      <c r="Q1172" s="1634" t="n"/>
      <c r="R1172" s="892" t="n"/>
      <c r="S1172" s="1635" t="n"/>
      <c r="T1172" s="1636" t="n"/>
      <c r="U1172" s="1636" t="n"/>
    </row>
    <row r="1173" ht="17.25" customHeight="1">
      <c r="A1173" s="238" t="n"/>
      <c r="B1173" s="238" t="n"/>
      <c r="C1173" s="1636" t="n"/>
      <c r="D1173" s="1636" t="n"/>
      <c r="E1173" s="1638" t="n"/>
      <c r="F1173" s="1636" t="n"/>
      <c r="G1173" s="1647" t="n"/>
      <c r="H1173" s="1647" t="n"/>
      <c r="I1173" s="1647" t="n"/>
      <c r="J1173" s="1646" t="n"/>
      <c r="K1173" s="1647" t="n"/>
      <c r="L1173" s="1647" t="n"/>
      <c r="M1173" s="234" t="n"/>
      <c r="N1173" s="237" t="n"/>
      <c r="O1173" s="548" t="n"/>
      <c r="P1173" s="1634" t="n"/>
      <c r="Q1173" s="1634" t="n"/>
      <c r="R1173" s="892" t="n"/>
      <c r="S1173" s="1635" t="n"/>
      <c r="T1173" s="1636" t="n"/>
      <c r="U1173" s="1636" t="n"/>
    </row>
    <row r="1174" ht="17.25" customHeight="1">
      <c r="A1174" s="238" t="n"/>
      <c r="B1174" s="238" t="n"/>
      <c r="C1174" s="1636" t="n"/>
      <c r="D1174" s="1636" t="n"/>
      <c r="E1174" s="1638" t="n"/>
      <c r="F1174" s="1636" t="n"/>
      <c r="G1174" s="1647" t="n"/>
      <c r="H1174" s="1647" t="n"/>
      <c r="I1174" s="1647" t="n"/>
      <c r="J1174" s="1646" t="n"/>
      <c r="K1174" s="1647" t="n"/>
      <c r="L1174" s="1647" t="n"/>
      <c r="M1174" s="234" t="n"/>
      <c r="N1174" s="237" t="n"/>
      <c r="O1174" s="548" t="n"/>
      <c r="P1174" s="1634" t="n"/>
      <c r="Q1174" s="1634" t="n"/>
      <c r="R1174" s="892" t="n"/>
      <c r="S1174" s="1635" t="n"/>
      <c r="T1174" s="1636" t="n"/>
      <c r="U1174" s="1636" t="n"/>
    </row>
    <row r="1175" ht="17.25" customHeight="1">
      <c r="A1175" s="238" t="n"/>
      <c r="B1175" s="238" t="n"/>
      <c r="C1175" s="1636" t="n"/>
      <c r="D1175" s="1636" t="n"/>
      <c r="E1175" s="1638" t="n"/>
      <c r="F1175" s="1636" t="n"/>
      <c r="G1175" s="1647" t="n"/>
      <c r="H1175" s="1647" t="n"/>
      <c r="I1175" s="1647" t="n"/>
      <c r="J1175" s="1646" t="n"/>
      <c r="K1175" s="1647" t="n"/>
      <c r="L1175" s="1647" t="n"/>
      <c r="M1175" s="234" t="n"/>
      <c r="N1175" s="237" t="n"/>
      <c r="O1175" s="548" t="n"/>
      <c r="P1175" s="1634" t="n"/>
      <c r="Q1175" s="1634" t="n"/>
      <c r="R1175" s="892" t="n"/>
      <c r="S1175" s="1635" t="n"/>
      <c r="T1175" s="1636" t="n"/>
      <c r="U1175" s="1636" t="n"/>
    </row>
    <row r="1176" ht="17.25" customHeight="1">
      <c r="A1176" s="238" t="n"/>
      <c r="B1176" s="238" t="n"/>
      <c r="C1176" s="1636" t="n"/>
      <c r="D1176" s="1636" t="n"/>
      <c r="E1176" s="1638" t="n"/>
      <c r="F1176" s="1636" t="n"/>
      <c r="G1176" s="1647" t="n"/>
      <c r="H1176" s="1647" t="n"/>
      <c r="I1176" s="1647" t="n"/>
      <c r="J1176" s="1646" t="n"/>
      <c r="K1176" s="1647" t="n"/>
      <c r="L1176" s="1647" t="n"/>
      <c r="M1176" s="234" t="n"/>
      <c r="N1176" s="237" t="n"/>
      <c r="O1176" s="548" t="n"/>
      <c r="P1176" s="1634" t="n"/>
      <c r="Q1176" s="1634" t="n"/>
      <c r="R1176" s="892" t="n"/>
      <c r="S1176" s="1635" t="n"/>
      <c r="T1176" s="1636" t="n"/>
      <c r="U1176" s="1636" t="n"/>
    </row>
    <row r="1177" ht="17.25" customHeight="1">
      <c r="A1177" s="238" t="n"/>
      <c r="B1177" s="238" t="n"/>
      <c r="C1177" s="1636" t="n"/>
      <c r="D1177" s="1636" t="n"/>
      <c r="E1177" s="1638" t="n"/>
      <c r="F1177" s="1636" t="n"/>
      <c r="G1177" s="1647" t="n"/>
      <c r="H1177" s="1647" t="n"/>
      <c r="I1177" s="1647" t="n"/>
      <c r="J1177" s="1646" t="n"/>
      <c r="K1177" s="1647" t="n"/>
      <c r="L1177" s="1647" t="n"/>
      <c r="M1177" s="234" t="n"/>
      <c r="N1177" s="237" t="n"/>
      <c r="O1177" s="548" t="n"/>
      <c r="P1177" s="1634" t="n"/>
      <c r="Q1177" s="1634" t="n"/>
      <c r="R1177" s="892" t="n"/>
      <c r="S1177" s="1635" t="n"/>
      <c r="T1177" s="1636" t="n"/>
      <c r="U1177" s="1636" t="n"/>
    </row>
    <row r="1178" ht="17.25" customHeight="1">
      <c r="A1178" s="238" t="n"/>
      <c r="B1178" s="238" t="n"/>
      <c r="C1178" s="1636" t="n"/>
      <c r="D1178" s="1636" t="n"/>
      <c r="E1178" s="1638" t="n"/>
      <c r="F1178" s="1636" t="n"/>
      <c r="G1178" s="1647" t="n"/>
      <c r="H1178" s="1647" t="n"/>
      <c r="I1178" s="1647" t="n"/>
      <c r="J1178" s="1646" t="n"/>
      <c r="K1178" s="1647" t="n"/>
      <c r="L1178" s="1647" t="n"/>
      <c r="M1178" s="234" t="n"/>
      <c r="N1178" s="237" t="n"/>
      <c r="O1178" s="548" t="n"/>
      <c r="P1178" s="1634" t="n"/>
      <c r="Q1178" s="1634" t="n"/>
      <c r="R1178" s="892" t="n"/>
      <c r="S1178" s="1635" t="n"/>
      <c r="T1178" s="1636" t="n"/>
      <c r="U1178" s="1636" t="n"/>
    </row>
    <row r="1179" ht="17.25" customHeight="1">
      <c r="A1179" s="238" t="n"/>
      <c r="B1179" s="238" t="n"/>
      <c r="C1179" s="1636" t="n"/>
      <c r="D1179" s="1636" t="n"/>
      <c r="E1179" s="1638" t="n"/>
      <c r="F1179" s="1636" t="n"/>
      <c r="G1179" s="1647" t="n"/>
      <c r="H1179" s="1647" t="n"/>
      <c r="I1179" s="1647" t="n"/>
      <c r="J1179" s="1646" t="n"/>
      <c r="K1179" s="1647" t="n"/>
      <c r="L1179" s="1647" t="n"/>
      <c r="M1179" s="234" t="n"/>
      <c r="N1179" s="237" t="n"/>
      <c r="O1179" s="548" t="n"/>
      <c r="P1179" s="1634" t="n"/>
      <c r="Q1179" s="1634" t="n"/>
      <c r="R1179" s="892" t="n"/>
      <c r="S1179" s="1635" t="n"/>
      <c r="T1179" s="1636" t="n"/>
      <c r="U1179" s="1636" t="n"/>
    </row>
    <row r="1180" ht="17.25" customHeight="1">
      <c r="A1180" s="238" t="n"/>
      <c r="B1180" s="238" t="n"/>
      <c r="C1180" s="1636" t="n"/>
      <c r="D1180" s="1636" t="n"/>
      <c r="E1180" s="1638" t="n"/>
      <c r="F1180" s="1636" t="n"/>
      <c r="G1180" s="1647" t="n"/>
      <c r="H1180" s="1647" t="n"/>
      <c r="I1180" s="1647" t="n"/>
      <c r="J1180" s="1646" t="n"/>
      <c r="K1180" s="1647" t="n"/>
      <c r="L1180" s="1647" t="n"/>
      <c r="M1180" s="234" t="n"/>
      <c r="N1180" s="237" t="n"/>
      <c r="O1180" s="548" t="n"/>
      <c r="P1180" s="1634" t="n"/>
      <c r="Q1180" s="1634" t="n"/>
      <c r="R1180" s="892" t="n"/>
      <c r="S1180" s="1635" t="n"/>
      <c r="T1180" s="1636" t="n"/>
      <c r="U1180" s="1636" t="n"/>
    </row>
    <row r="1181" ht="17.25" customHeight="1">
      <c r="A1181" s="238" t="n"/>
      <c r="B1181" s="238" t="n"/>
      <c r="C1181" s="1636" t="n"/>
      <c r="D1181" s="1636" t="n"/>
      <c r="E1181" s="1638" t="n"/>
      <c r="F1181" s="1636" t="n"/>
      <c r="G1181" s="1647" t="n"/>
      <c r="H1181" s="1647" t="n"/>
      <c r="I1181" s="1647" t="n"/>
      <c r="J1181" s="1646" t="n"/>
      <c r="K1181" s="1647" t="n"/>
      <c r="L1181" s="1647" t="n"/>
      <c r="M1181" s="234" t="n"/>
      <c r="N1181" s="237" t="n"/>
      <c r="O1181" s="548" t="n"/>
      <c r="P1181" s="1634" t="n"/>
      <c r="Q1181" s="1634" t="n"/>
      <c r="R1181" s="892" t="n"/>
      <c r="S1181" s="1635" t="n"/>
      <c r="T1181" s="1636" t="n"/>
      <c r="U1181" s="1636" t="n"/>
    </row>
    <row r="1182" ht="17.25" customHeight="1">
      <c r="A1182" s="238" t="n"/>
      <c r="B1182" s="238" t="n"/>
      <c r="C1182" s="1636" t="n"/>
      <c r="D1182" s="1636" t="n"/>
      <c r="E1182" s="1638" t="n"/>
      <c r="F1182" s="1636" t="n"/>
      <c r="G1182" s="1647" t="n"/>
      <c r="H1182" s="1647" t="n"/>
      <c r="I1182" s="1647" t="n"/>
      <c r="J1182" s="1646" t="n"/>
      <c r="K1182" s="1647" t="n"/>
      <c r="L1182" s="1647" t="n"/>
      <c r="M1182" s="234" t="n"/>
      <c r="N1182" s="237" t="n"/>
      <c r="O1182" s="548" t="n"/>
      <c r="P1182" s="1634" t="n"/>
      <c r="Q1182" s="1634" t="n"/>
      <c r="R1182" s="892" t="n"/>
      <c r="S1182" s="1635" t="n"/>
      <c r="T1182" s="1636" t="n"/>
      <c r="U1182" s="1636" t="n"/>
    </row>
    <row r="1183" ht="17.25" customHeight="1">
      <c r="A1183" s="238" t="n"/>
      <c r="B1183" s="238" t="n"/>
      <c r="C1183" s="1636" t="n"/>
      <c r="D1183" s="1636" t="n"/>
      <c r="E1183" s="1638" t="n"/>
      <c r="F1183" s="1636" t="n"/>
      <c r="G1183" s="1647" t="n"/>
      <c r="H1183" s="1647" t="n"/>
      <c r="I1183" s="1647" t="n"/>
      <c r="J1183" s="1646" t="n"/>
      <c r="K1183" s="1647" t="n"/>
      <c r="L1183" s="1647" t="n"/>
      <c r="M1183" s="234" t="n"/>
      <c r="N1183" s="237" t="n"/>
      <c r="O1183" s="548" t="n"/>
      <c r="P1183" s="1634" t="n"/>
      <c r="Q1183" s="1634" t="n"/>
      <c r="R1183" s="892" t="n"/>
      <c r="S1183" s="1635" t="n"/>
      <c r="T1183" s="1636" t="n"/>
      <c r="U1183" s="1636" t="n"/>
    </row>
    <row r="1184" ht="17.25" customHeight="1">
      <c r="A1184" s="238" t="n"/>
      <c r="B1184" s="238" t="n"/>
      <c r="C1184" s="1636" t="n"/>
      <c r="D1184" s="1636" t="n"/>
      <c r="E1184" s="1638" t="n"/>
      <c r="F1184" s="1636" t="n"/>
      <c r="G1184" s="1647" t="n"/>
      <c r="H1184" s="1647" t="n"/>
      <c r="I1184" s="1647" t="n"/>
      <c r="J1184" s="1646" t="n"/>
      <c r="K1184" s="1647" t="n"/>
      <c r="L1184" s="1647" t="n"/>
      <c r="M1184" s="234" t="n"/>
      <c r="N1184" s="237" t="n"/>
      <c r="O1184" s="548" t="n"/>
      <c r="P1184" s="1634" t="n"/>
      <c r="Q1184" s="1634" t="n"/>
      <c r="R1184" s="892" t="n"/>
      <c r="S1184" s="1635" t="n"/>
      <c r="T1184" s="1636" t="n"/>
      <c r="U1184" s="1636" t="n"/>
    </row>
    <row r="1185" ht="17.25" customHeight="1">
      <c r="A1185" s="238" t="n"/>
      <c r="B1185" s="238" t="n"/>
      <c r="C1185" s="1636" t="n"/>
      <c r="D1185" s="1636" t="n"/>
      <c r="E1185" s="1638" t="n"/>
      <c r="F1185" s="1636" t="n"/>
      <c r="G1185" s="1647" t="n"/>
      <c r="H1185" s="1647" t="n"/>
      <c r="I1185" s="1647" t="n"/>
      <c r="J1185" s="1646" t="n"/>
      <c r="K1185" s="1647" t="n"/>
      <c r="L1185" s="1647" t="n"/>
      <c r="M1185" s="234" t="n"/>
      <c r="N1185" s="237" t="n"/>
      <c r="O1185" s="548" t="n"/>
      <c r="P1185" s="1634" t="n"/>
      <c r="Q1185" s="1634" t="n"/>
      <c r="R1185" s="892" t="n"/>
      <c r="S1185" s="1635" t="n"/>
      <c r="T1185" s="1636" t="n"/>
      <c r="U1185" s="1636" t="n"/>
    </row>
    <row r="1186" ht="17.25" customHeight="1">
      <c r="A1186" s="238" t="n"/>
      <c r="B1186" s="238" t="n"/>
      <c r="C1186" s="1636" t="n"/>
      <c r="D1186" s="1636" t="n"/>
      <c r="E1186" s="1638" t="n"/>
      <c r="F1186" s="1636" t="n"/>
      <c r="G1186" s="1647" t="n"/>
      <c r="H1186" s="1647" t="n"/>
      <c r="I1186" s="1647" t="n"/>
      <c r="J1186" s="1646" t="n"/>
      <c r="K1186" s="1647" t="n"/>
      <c r="L1186" s="1647" t="n"/>
      <c r="M1186" s="234" t="n"/>
      <c r="N1186" s="237" t="n"/>
      <c r="O1186" s="548" t="n"/>
      <c r="P1186" s="1634" t="n"/>
      <c r="Q1186" s="1634" t="n"/>
      <c r="R1186" s="892" t="n"/>
      <c r="S1186" s="1635" t="n"/>
      <c r="T1186" s="1636" t="n"/>
      <c r="U1186" s="1636" t="n"/>
    </row>
    <row r="1187" ht="17.25" customHeight="1">
      <c r="A1187" s="238" t="n"/>
      <c r="B1187" s="238" t="n"/>
      <c r="C1187" s="1636" t="n"/>
      <c r="D1187" s="1636" t="n"/>
      <c r="E1187" s="1638" t="n"/>
      <c r="F1187" s="1636" t="n"/>
      <c r="G1187" s="1647" t="n"/>
      <c r="H1187" s="1647" t="n"/>
      <c r="I1187" s="1647" t="n"/>
      <c r="J1187" s="1646" t="n"/>
      <c r="K1187" s="1647" t="n"/>
      <c r="L1187" s="1647" t="n"/>
      <c r="M1187" s="234" t="n"/>
      <c r="N1187" s="237" t="n"/>
      <c r="O1187" s="548" t="n"/>
      <c r="P1187" s="1634" t="n"/>
      <c r="Q1187" s="1634" t="n"/>
      <c r="R1187" s="892" t="n"/>
      <c r="S1187" s="1635" t="n"/>
      <c r="T1187" s="1636" t="n"/>
      <c r="U1187" s="1636" t="n"/>
    </row>
    <row r="1188" ht="17.25" customHeight="1">
      <c r="A1188" s="238" t="n"/>
      <c r="B1188" s="238" t="n"/>
      <c r="C1188" s="1636" t="n"/>
      <c r="D1188" s="1636" t="n"/>
      <c r="E1188" s="1638" t="n"/>
      <c r="F1188" s="1636" t="n"/>
      <c r="G1188" s="1647" t="n"/>
      <c r="H1188" s="1647" t="n"/>
      <c r="I1188" s="1647" t="n"/>
      <c r="J1188" s="1646" t="n"/>
      <c r="K1188" s="1647" t="n"/>
      <c r="L1188" s="1647" t="n"/>
      <c r="M1188" s="234" t="n"/>
      <c r="N1188" s="237" t="n"/>
      <c r="O1188" s="548" t="n"/>
      <c r="P1188" s="1634" t="n"/>
      <c r="Q1188" s="1634" t="n"/>
      <c r="R1188" s="892" t="n"/>
      <c r="S1188" s="1635" t="n"/>
      <c r="T1188" s="1636" t="n"/>
      <c r="U1188" s="1636" t="n"/>
    </row>
    <row r="1189" ht="17.25" customHeight="1">
      <c r="A1189" s="238" t="n"/>
      <c r="B1189" s="238" t="n"/>
      <c r="C1189" s="1636" t="n"/>
      <c r="D1189" s="1636" t="n"/>
      <c r="E1189" s="1638" t="n"/>
      <c r="F1189" s="1636" t="n"/>
      <c r="G1189" s="1647" t="n"/>
      <c r="H1189" s="1647" t="n"/>
      <c r="I1189" s="1647" t="n"/>
      <c r="J1189" s="1646" t="n"/>
      <c r="K1189" s="1647" t="n"/>
      <c r="L1189" s="1647" t="n"/>
      <c r="M1189" s="234" t="n"/>
      <c r="N1189" s="237" t="n"/>
      <c r="O1189" s="548" t="n"/>
      <c r="P1189" s="1634" t="n"/>
      <c r="Q1189" s="1634" t="n"/>
      <c r="R1189" s="892" t="n"/>
      <c r="S1189" s="1635" t="n"/>
      <c r="T1189" s="1636" t="n"/>
      <c r="U1189" s="1636" t="n"/>
    </row>
    <row r="1190" ht="17.25" customHeight="1">
      <c r="A1190" s="238" t="n"/>
      <c r="B1190" s="238" t="n"/>
      <c r="C1190" s="1636" t="n"/>
      <c r="D1190" s="1636" t="n"/>
      <c r="E1190" s="1638" t="n"/>
      <c r="F1190" s="1636" t="n"/>
      <c r="G1190" s="1647" t="n"/>
      <c r="H1190" s="1647" t="n"/>
      <c r="I1190" s="1647" t="n"/>
      <c r="J1190" s="1646" t="n"/>
      <c r="K1190" s="1647" t="n"/>
      <c r="L1190" s="1647" t="n"/>
      <c r="M1190" s="234" t="n"/>
      <c r="N1190" s="237" t="n"/>
      <c r="O1190" s="548" t="n"/>
      <c r="P1190" s="1634" t="n"/>
      <c r="Q1190" s="1634" t="n"/>
      <c r="R1190" s="892" t="n"/>
      <c r="S1190" s="1635" t="n"/>
      <c r="T1190" s="1636" t="n"/>
      <c r="U1190" s="1636" t="n"/>
    </row>
    <row r="1191" ht="17.25" customHeight="1">
      <c r="A1191" s="238" t="n"/>
      <c r="B1191" s="238" t="n"/>
      <c r="C1191" s="1636" t="n"/>
      <c r="D1191" s="1636" t="n"/>
      <c r="E1191" s="1638" t="n"/>
      <c r="F1191" s="1636" t="n"/>
      <c r="G1191" s="1647" t="n"/>
      <c r="H1191" s="1647" t="n"/>
      <c r="I1191" s="1647" t="n"/>
      <c r="J1191" s="1646" t="n"/>
      <c r="K1191" s="1647" t="n"/>
      <c r="L1191" s="1647" t="n"/>
      <c r="M1191" s="234" t="n"/>
      <c r="N1191" s="237" t="n"/>
      <c r="O1191" s="548" t="n"/>
      <c r="P1191" s="1634" t="n"/>
      <c r="Q1191" s="1634" t="n"/>
      <c r="R1191" s="892" t="n"/>
      <c r="S1191" s="1635" t="n"/>
      <c r="T1191" s="1636" t="n"/>
      <c r="U1191" s="1636" t="n"/>
    </row>
    <row r="1192" ht="17.25" customHeight="1">
      <c r="A1192" s="238" t="n"/>
      <c r="B1192" s="238" t="n"/>
      <c r="C1192" s="1636" t="n"/>
      <c r="D1192" s="1636" t="n"/>
      <c r="E1192" s="1638" t="n"/>
      <c r="F1192" s="1636" t="n"/>
      <c r="G1192" s="1647" t="n"/>
      <c r="H1192" s="1647" t="n"/>
      <c r="I1192" s="1647" t="n"/>
      <c r="J1192" s="1646" t="n"/>
      <c r="K1192" s="1647" t="n"/>
      <c r="L1192" s="1647" t="n"/>
      <c r="M1192" s="234" t="n"/>
      <c r="N1192" s="237" t="n"/>
      <c r="O1192" s="548" t="n"/>
      <c r="P1192" s="1634" t="n"/>
      <c r="Q1192" s="1634" t="n"/>
      <c r="R1192" s="892" t="n"/>
      <c r="S1192" s="1635" t="n"/>
      <c r="T1192" s="1636" t="n"/>
      <c r="U1192" s="1636" t="n"/>
    </row>
    <row r="1193" ht="17.25" customHeight="1">
      <c r="A1193" s="238" t="n"/>
      <c r="B1193" s="238" t="n"/>
      <c r="C1193" s="1636" t="n"/>
      <c r="D1193" s="1636" t="n"/>
      <c r="E1193" s="1638" t="n"/>
      <c r="F1193" s="1636" t="n"/>
      <c r="G1193" s="1647" t="n"/>
      <c r="H1193" s="1647" t="n"/>
      <c r="I1193" s="1647" t="n"/>
      <c r="J1193" s="1646" t="n"/>
      <c r="K1193" s="1647" t="n"/>
      <c r="L1193" s="1647" t="n"/>
      <c r="M1193" s="234" t="n"/>
      <c r="N1193" s="237" t="n"/>
      <c r="O1193" s="548" t="n"/>
      <c r="P1193" s="1634" t="n"/>
      <c r="Q1193" s="1634" t="n"/>
      <c r="R1193" s="892" t="n"/>
      <c r="S1193" s="1635" t="n"/>
      <c r="T1193" s="1636" t="n"/>
      <c r="U1193" s="1636" t="n"/>
    </row>
    <row r="1194" ht="17.25" customHeight="1">
      <c r="A1194" s="238" t="n"/>
      <c r="B1194" s="238" t="n"/>
      <c r="C1194" s="1636" t="n"/>
      <c r="D1194" s="1636" t="n"/>
      <c r="E1194" s="1638" t="n"/>
      <c r="F1194" s="1636" t="n"/>
      <c r="G1194" s="1647" t="n"/>
      <c r="H1194" s="1647" t="n"/>
      <c r="I1194" s="1647" t="n"/>
      <c r="J1194" s="1646" t="n"/>
      <c r="K1194" s="1647" t="n"/>
      <c r="L1194" s="1647" t="n"/>
      <c r="M1194" s="234" t="n"/>
      <c r="N1194" s="237" t="n"/>
      <c r="O1194" s="548" t="n"/>
      <c r="P1194" s="1634" t="n"/>
      <c r="Q1194" s="1634" t="n"/>
      <c r="R1194" s="892" t="n"/>
      <c r="S1194" s="1635" t="n"/>
      <c r="T1194" s="1636" t="n"/>
      <c r="U1194" s="1636" t="n"/>
    </row>
    <row r="1195" ht="17.25" customHeight="1">
      <c r="A1195" s="238" t="n"/>
      <c r="B1195" s="238" t="n"/>
      <c r="C1195" s="1636" t="n"/>
      <c r="D1195" s="1636" t="n"/>
      <c r="E1195" s="1638" t="n"/>
      <c r="F1195" s="1636" t="n"/>
      <c r="G1195" s="1647" t="n"/>
      <c r="H1195" s="1647" t="n"/>
      <c r="I1195" s="1647" t="n"/>
      <c r="J1195" s="1646" t="n"/>
      <c r="K1195" s="1647" t="n"/>
      <c r="L1195" s="1647" t="n"/>
      <c r="M1195" s="234" t="n"/>
      <c r="N1195" s="237" t="n"/>
      <c r="O1195" s="548" t="n"/>
      <c r="P1195" s="1634" t="n"/>
      <c r="Q1195" s="1634" t="n"/>
      <c r="R1195" s="892" t="n"/>
      <c r="S1195" s="1635" t="n"/>
      <c r="T1195" s="1636" t="n"/>
      <c r="U1195" s="1636" t="n"/>
    </row>
    <row r="1196" ht="17.25" customHeight="1">
      <c r="A1196" s="238" t="n"/>
      <c r="B1196" s="238" t="n"/>
      <c r="C1196" s="1636" t="n"/>
      <c r="D1196" s="1636" t="n"/>
      <c r="E1196" s="1638" t="n"/>
      <c r="F1196" s="1636" t="n"/>
      <c r="G1196" s="1647" t="n"/>
      <c r="H1196" s="1647" t="n"/>
      <c r="I1196" s="1647" t="n"/>
      <c r="J1196" s="1646" t="n"/>
      <c r="K1196" s="1647" t="n"/>
      <c r="L1196" s="1647" t="n"/>
      <c r="M1196" s="234" t="n"/>
      <c r="N1196" s="237" t="n"/>
      <c r="O1196" s="548" t="n"/>
      <c r="P1196" s="1634" t="n"/>
      <c r="Q1196" s="1634" t="n"/>
      <c r="R1196" s="892" t="n"/>
      <c r="S1196" s="1635" t="n"/>
      <c r="T1196" s="1636" t="n"/>
      <c r="U1196" s="1636" t="n"/>
    </row>
    <row r="1197" ht="17.25" customHeight="1">
      <c r="A1197" s="238" t="n"/>
      <c r="B1197" s="238" t="n"/>
      <c r="C1197" s="1636" t="n"/>
      <c r="D1197" s="1636" t="n"/>
      <c r="E1197" s="1638" t="n"/>
      <c r="F1197" s="1636" t="n"/>
      <c r="G1197" s="1647" t="n"/>
      <c r="H1197" s="1647" t="n"/>
      <c r="I1197" s="1647" t="n"/>
      <c r="J1197" s="1646" t="n"/>
      <c r="K1197" s="1647" t="n"/>
      <c r="L1197" s="1647" t="n"/>
      <c r="M1197" s="234" t="n"/>
      <c r="N1197" s="237" t="n"/>
      <c r="O1197" s="548" t="n"/>
      <c r="P1197" s="1634" t="n"/>
      <c r="Q1197" s="1634" t="n"/>
      <c r="R1197" s="892" t="n"/>
      <c r="S1197" s="1635" t="n"/>
      <c r="T1197" s="1636" t="n"/>
      <c r="U1197" s="1636" t="n"/>
    </row>
    <row r="1198" ht="17.25" customHeight="1">
      <c r="A1198" s="238" t="n"/>
      <c r="B1198" s="238" t="n"/>
      <c r="C1198" s="1636" t="n"/>
      <c r="D1198" s="1636" t="n"/>
      <c r="E1198" s="1638" t="n"/>
      <c r="F1198" s="1636" t="n"/>
      <c r="G1198" s="1647" t="n"/>
      <c r="H1198" s="1647" t="n"/>
      <c r="I1198" s="1647" t="n"/>
      <c r="J1198" s="1646" t="n"/>
      <c r="K1198" s="1647" t="n"/>
      <c r="L1198" s="1647" t="n"/>
      <c r="M1198" s="234" t="n"/>
      <c r="N1198" s="237" t="n"/>
      <c r="O1198" s="548" t="n"/>
      <c r="P1198" s="1634" t="n"/>
      <c r="Q1198" s="1634" t="n"/>
      <c r="R1198" s="892" t="n"/>
      <c r="S1198" s="1635" t="n"/>
      <c r="T1198" s="1636" t="n"/>
      <c r="U1198" s="1636" t="n"/>
    </row>
    <row r="1199" ht="17.25" customHeight="1">
      <c r="A1199" s="238" t="n"/>
      <c r="B1199" s="238" t="n"/>
      <c r="C1199" s="1636" t="n"/>
      <c r="D1199" s="1636" t="n"/>
      <c r="E1199" s="1638" t="n"/>
      <c r="F1199" s="1636" t="n"/>
      <c r="G1199" s="1647" t="n"/>
      <c r="H1199" s="1647" t="n"/>
      <c r="I1199" s="1647" t="n"/>
      <c r="J1199" s="1646" t="n"/>
      <c r="K1199" s="1647" t="n"/>
      <c r="L1199" s="1647" t="n"/>
      <c r="M1199" s="234" t="n"/>
      <c r="N1199" s="237" t="n"/>
      <c r="O1199" s="548" t="n"/>
      <c r="P1199" s="1634" t="n"/>
      <c r="Q1199" s="1634" t="n"/>
      <c r="R1199" s="892" t="n"/>
      <c r="S1199" s="1635" t="n"/>
      <c r="T1199" s="1636" t="n"/>
      <c r="U1199" s="1636" t="n"/>
    </row>
    <row r="1200" ht="17.25" customHeight="1">
      <c r="A1200" s="238" t="n"/>
      <c r="B1200" s="238" t="n"/>
      <c r="C1200" s="1636" t="n"/>
      <c r="D1200" s="1636" t="n"/>
      <c r="E1200" s="1638" t="n"/>
      <c r="F1200" s="1636" t="n"/>
      <c r="G1200" s="1647" t="n"/>
      <c r="H1200" s="1647" t="n"/>
      <c r="I1200" s="1647" t="n"/>
      <c r="J1200" s="1646" t="n"/>
      <c r="K1200" s="1647" t="n"/>
      <c r="L1200" s="1647" t="n"/>
      <c r="M1200" s="234" t="n"/>
      <c r="N1200" s="237" t="n"/>
      <c r="O1200" s="548" t="n"/>
      <c r="P1200" s="1634" t="n"/>
      <c r="Q1200" s="1634" t="n"/>
      <c r="R1200" s="892" t="n"/>
      <c r="S1200" s="1635" t="n"/>
      <c r="T1200" s="1636" t="n"/>
      <c r="U1200" s="1636" t="n"/>
    </row>
    <row r="1201" ht="17.25" customHeight="1">
      <c r="A1201" s="238" t="n"/>
      <c r="B1201" s="238" t="n"/>
      <c r="C1201" s="1636" t="n"/>
      <c r="D1201" s="1636" t="n"/>
      <c r="E1201" s="1638" t="n"/>
      <c r="F1201" s="1636" t="n"/>
      <c r="G1201" s="1647" t="n"/>
      <c r="H1201" s="1647" t="n"/>
      <c r="I1201" s="1647" t="n"/>
      <c r="J1201" s="1646" t="n"/>
      <c r="K1201" s="1647" t="n"/>
      <c r="L1201" s="1647" t="n"/>
      <c r="M1201" s="234" t="n"/>
      <c r="N1201" s="237" t="n"/>
      <c r="O1201" s="548" t="n"/>
      <c r="P1201" s="1634" t="n"/>
      <c r="Q1201" s="1634" t="n"/>
      <c r="R1201" s="892" t="n"/>
      <c r="S1201" s="1635" t="n"/>
      <c r="T1201" s="1636" t="n"/>
      <c r="U1201" s="1636" t="n"/>
    </row>
    <row r="1202" ht="17.25" customHeight="1">
      <c r="A1202" s="238" t="n"/>
      <c r="B1202" s="238" t="n"/>
      <c r="C1202" s="1636" t="n"/>
      <c r="D1202" s="1636" t="n"/>
      <c r="E1202" s="1638" t="n"/>
      <c r="F1202" s="1636" t="n"/>
      <c r="G1202" s="1647" t="n"/>
      <c r="H1202" s="1647" t="n"/>
      <c r="I1202" s="1647" t="n"/>
      <c r="J1202" s="1646" t="n"/>
      <c r="K1202" s="1647" t="n"/>
      <c r="L1202" s="1647" t="n"/>
      <c r="M1202" s="234" t="n"/>
      <c r="N1202" s="237" t="n"/>
      <c r="O1202" s="548" t="n"/>
      <c r="P1202" s="1634" t="n"/>
      <c r="Q1202" s="1634" t="n"/>
      <c r="R1202" s="892" t="n"/>
      <c r="S1202" s="1635" t="n"/>
      <c r="T1202" s="1636" t="n"/>
      <c r="U1202" s="1636" t="n"/>
    </row>
    <row r="1203" ht="17.25" customHeight="1">
      <c r="A1203" s="238" t="n"/>
      <c r="B1203" s="238" t="n"/>
      <c r="C1203" s="1636" t="n"/>
      <c r="D1203" s="1636" t="n"/>
      <c r="E1203" s="1638" t="n"/>
      <c r="F1203" s="1636" t="n"/>
      <c r="G1203" s="1647" t="n"/>
      <c r="H1203" s="1647" t="n"/>
      <c r="I1203" s="1647" t="n"/>
      <c r="J1203" s="1646" t="n"/>
      <c r="K1203" s="1647" t="n"/>
      <c r="L1203" s="1647" t="n"/>
      <c r="M1203" s="234" t="n"/>
      <c r="N1203" s="237" t="n"/>
      <c r="O1203" s="548" t="n"/>
      <c r="P1203" s="1634" t="n"/>
      <c r="Q1203" s="1634" t="n"/>
      <c r="R1203" s="892" t="n"/>
      <c r="S1203" s="1635" t="n"/>
      <c r="T1203" s="1636" t="n"/>
      <c r="U1203" s="1636" t="n"/>
    </row>
    <row r="1204" ht="17.25" customHeight="1">
      <c r="A1204" s="238" t="n"/>
      <c r="B1204" s="238" t="n"/>
      <c r="C1204" s="1636" t="n"/>
      <c r="D1204" s="1636" t="n"/>
      <c r="E1204" s="1638" t="n"/>
      <c r="F1204" s="1636" t="n"/>
      <c r="G1204" s="1647" t="n"/>
      <c r="H1204" s="1647" t="n"/>
      <c r="I1204" s="1647" t="n"/>
      <c r="J1204" s="1646" t="n"/>
      <c r="K1204" s="1647" t="n"/>
      <c r="L1204" s="1647" t="n"/>
      <c r="M1204" s="234" t="n"/>
      <c r="N1204" s="237" t="n"/>
      <c r="O1204" s="548" t="n"/>
      <c r="P1204" s="1634" t="n"/>
      <c r="Q1204" s="1634" t="n"/>
      <c r="R1204" s="892" t="n"/>
      <c r="S1204" s="1635" t="n"/>
      <c r="T1204" s="1636" t="n"/>
      <c r="U1204" s="1636" t="n"/>
    </row>
    <row r="1205" ht="17.25" customHeight="1">
      <c r="A1205" s="238" t="n"/>
      <c r="B1205" s="238" t="n"/>
      <c r="C1205" s="1636" t="n"/>
      <c r="D1205" s="1636" t="n"/>
      <c r="E1205" s="1638" t="n"/>
      <c r="F1205" s="1636" t="n"/>
      <c r="G1205" s="1647" t="n"/>
      <c r="H1205" s="1647" t="n"/>
      <c r="I1205" s="1647" t="n"/>
      <c r="J1205" s="1646" t="n"/>
      <c r="K1205" s="1647" t="n"/>
      <c r="L1205" s="1647" t="n"/>
      <c r="M1205" s="234" t="n"/>
      <c r="N1205" s="237" t="n"/>
      <c r="O1205" s="548" t="n"/>
      <c r="P1205" s="1634" t="n"/>
      <c r="Q1205" s="1634" t="n"/>
      <c r="R1205" s="892" t="n"/>
      <c r="S1205" s="1635" t="n"/>
      <c r="T1205" s="1636" t="n"/>
      <c r="U1205" s="1636" t="n"/>
    </row>
    <row r="1206" ht="17.25" customHeight="1">
      <c r="A1206" s="238" t="n"/>
      <c r="B1206" s="238" t="n"/>
      <c r="C1206" s="1636" t="n"/>
      <c r="D1206" s="1636" t="n"/>
      <c r="E1206" s="1638" t="n"/>
      <c r="F1206" s="1636" t="n"/>
      <c r="G1206" s="1647" t="n"/>
      <c r="H1206" s="1647" t="n"/>
      <c r="I1206" s="1647" t="n"/>
      <c r="J1206" s="1646" t="n"/>
      <c r="K1206" s="1647" t="n"/>
      <c r="L1206" s="1647" t="n"/>
      <c r="M1206" s="234" t="n"/>
      <c r="N1206" s="237" t="n"/>
      <c r="O1206" s="548" t="n"/>
      <c r="P1206" s="1634" t="n"/>
      <c r="Q1206" s="1634" t="n"/>
      <c r="R1206" s="892" t="n"/>
      <c r="S1206" s="1635" t="n"/>
      <c r="T1206" s="1636" t="n"/>
      <c r="U1206" s="1636" t="n"/>
    </row>
    <row r="1207" ht="17.25" customHeight="1">
      <c r="A1207" s="238" t="n"/>
      <c r="B1207" s="238" t="n"/>
      <c r="C1207" s="1636" t="n"/>
      <c r="D1207" s="1636" t="n"/>
      <c r="E1207" s="1638" t="n"/>
      <c r="F1207" s="1636" t="n"/>
      <c r="G1207" s="1647" t="n"/>
      <c r="H1207" s="1647" t="n"/>
      <c r="I1207" s="1647" t="n"/>
      <c r="J1207" s="1646" t="n"/>
      <c r="K1207" s="1647" t="n"/>
      <c r="L1207" s="1647" t="n"/>
      <c r="M1207" s="234" t="n"/>
      <c r="N1207" s="237" t="n"/>
      <c r="O1207" s="548" t="n"/>
      <c r="P1207" s="1634" t="n"/>
      <c r="Q1207" s="1634" t="n"/>
      <c r="R1207" s="892" t="n"/>
      <c r="S1207" s="1635" t="n"/>
      <c r="T1207" s="1636" t="n"/>
      <c r="U1207" s="1636" t="n"/>
    </row>
    <row r="1208" ht="17.25" customHeight="1">
      <c r="A1208" s="238" t="n"/>
      <c r="B1208" s="238" t="n"/>
      <c r="C1208" s="1636" t="n"/>
      <c r="D1208" s="1636" t="n"/>
      <c r="E1208" s="1638" t="n"/>
      <c r="F1208" s="1636" t="n"/>
      <c r="G1208" s="1647" t="n"/>
      <c r="H1208" s="1647" t="n"/>
      <c r="I1208" s="1647" t="n"/>
      <c r="J1208" s="1646" t="n"/>
      <c r="K1208" s="1647" t="n"/>
      <c r="L1208" s="1647" t="n"/>
      <c r="M1208" s="234" t="n"/>
      <c r="N1208" s="237" t="n"/>
      <c r="O1208" s="548" t="n"/>
      <c r="P1208" s="1634" t="n"/>
      <c r="Q1208" s="1634" t="n"/>
      <c r="R1208" s="892" t="n"/>
      <c r="S1208" s="1635" t="n"/>
      <c r="T1208" s="1636" t="n"/>
      <c r="U1208" s="1636" t="n"/>
    </row>
    <row r="1209" ht="17.25" customHeight="1">
      <c r="A1209" s="238" t="n"/>
      <c r="B1209" s="238" t="n"/>
      <c r="C1209" s="1636" t="n"/>
      <c r="D1209" s="1636" t="n"/>
      <c r="E1209" s="1638" t="n"/>
      <c r="F1209" s="1636" t="n"/>
      <c r="G1209" s="1647" t="n"/>
      <c r="H1209" s="1647" t="n"/>
      <c r="I1209" s="1647" t="n"/>
      <c r="J1209" s="1646" t="n"/>
      <c r="K1209" s="1647" t="n"/>
      <c r="L1209" s="1647" t="n"/>
      <c r="M1209" s="234" t="n"/>
      <c r="N1209" s="237" t="n"/>
      <c r="O1209" s="548" t="n"/>
      <c r="P1209" s="1634" t="n"/>
      <c r="Q1209" s="1634" t="n"/>
      <c r="R1209" s="892" t="n"/>
      <c r="S1209" s="1635" t="n"/>
      <c r="T1209" s="1636" t="n"/>
      <c r="U1209" s="1636" t="n"/>
    </row>
    <row r="1210" ht="17.25" customHeight="1">
      <c r="A1210" s="238" t="n"/>
      <c r="B1210" s="238" t="n"/>
      <c r="C1210" s="1636" t="n"/>
      <c r="D1210" s="1636" t="n"/>
      <c r="E1210" s="1638" t="n"/>
      <c r="F1210" s="1636" t="n"/>
      <c r="G1210" s="1647" t="n"/>
      <c r="H1210" s="1647" t="n"/>
      <c r="I1210" s="1647" t="n"/>
      <c r="J1210" s="1646" t="n"/>
      <c r="K1210" s="1647" t="n"/>
      <c r="L1210" s="1647" t="n"/>
      <c r="M1210" s="234" t="n"/>
      <c r="N1210" s="237" t="n"/>
      <c r="O1210" s="548" t="n"/>
      <c r="P1210" s="1634" t="n"/>
      <c r="Q1210" s="1634" t="n"/>
      <c r="R1210" s="892" t="n"/>
      <c r="S1210" s="1635" t="n"/>
      <c r="T1210" s="1636" t="n"/>
      <c r="U1210" s="1636" t="n"/>
    </row>
    <row r="1211" ht="17.25" customHeight="1">
      <c r="A1211" s="238" t="n"/>
      <c r="B1211" s="238" t="n"/>
      <c r="C1211" s="1636" t="n"/>
      <c r="D1211" s="1636" t="n"/>
      <c r="E1211" s="1638" t="n"/>
      <c r="F1211" s="1636" t="n"/>
      <c r="G1211" s="1647" t="n"/>
      <c r="H1211" s="1647" t="n"/>
      <c r="I1211" s="1647" t="n"/>
      <c r="J1211" s="1646" t="n"/>
      <c r="K1211" s="1647" t="n"/>
      <c r="L1211" s="1647" t="n"/>
      <c r="M1211" s="234" t="n"/>
      <c r="N1211" s="237" t="n"/>
      <c r="O1211" s="548" t="n"/>
      <c r="P1211" s="1634" t="n"/>
      <c r="Q1211" s="1634" t="n"/>
      <c r="R1211" s="892" t="n"/>
      <c r="S1211" s="1635" t="n"/>
      <c r="T1211" s="1636" t="n"/>
      <c r="U1211" s="1636" t="n"/>
    </row>
    <row r="1212" ht="17.25" customHeight="1">
      <c r="A1212" s="238" t="n"/>
      <c r="B1212" s="238" t="n"/>
      <c r="C1212" s="1636" t="n"/>
      <c r="D1212" s="1636" t="n"/>
      <c r="E1212" s="1638" t="n"/>
      <c r="F1212" s="1636" t="n"/>
      <c r="G1212" s="1647" t="n"/>
      <c r="H1212" s="1647" t="n"/>
      <c r="I1212" s="1647" t="n"/>
      <c r="J1212" s="1646" t="n"/>
      <c r="K1212" s="1647" t="n"/>
      <c r="L1212" s="1647" t="n"/>
      <c r="M1212" s="234" t="n"/>
      <c r="N1212" s="237" t="n"/>
      <c r="O1212" s="548" t="n"/>
      <c r="P1212" s="1634" t="n"/>
      <c r="Q1212" s="1634" t="n"/>
      <c r="R1212" s="892" t="n"/>
      <c r="S1212" s="1635" t="n"/>
      <c r="T1212" s="1636" t="n"/>
      <c r="U1212" s="1636" t="n"/>
    </row>
    <row r="1213" ht="17.25" customHeight="1">
      <c r="A1213" s="238" t="n"/>
      <c r="B1213" s="238" t="n"/>
      <c r="C1213" s="1636" t="n"/>
      <c r="D1213" s="1636" t="n"/>
      <c r="E1213" s="1638" t="n"/>
      <c r="F1213" s="1636" t="n"/>
      <c r="G1213" s="1647" t="n"/>
      <c r="H1213" s="1647" t="n"/>
      <c r="I1213" s="1647" t="n"/>
      <c r="J1213" s="1646" t="n"/>
      <c r="K1213" s="1647" t="n"/>
      <c r="L1213" s="1647" t="n"/>
      <c r="M1213" s="234" t="n"/>
      <c r="N1213" s="237" t="n"/>
      <c r="O1213" s="548" t="n"/>
      <c r="P1213" s="1634" t="n"/>
      <c r="Q1213" s="1634" t="n"/>
      <c r="R1213" s="892" t="n"/>
      <c r="S1213" s="1635" t="n"/>
      <c r="T1213" s="1636" t="n"/>
      <c r="U1213" s="1636" t="n"/>
    </row>
    <row r="1214" ht="17.25" customHeight="1">
      <c r="A1214" s="238" t="n"/>
      <c r="B1214" s="238" t="n"/>
      <c r="C1214" s="1636" t="n"/>
      <c r="D1214" s="1636" t="n"/>
      <c r="E1214" s="1638" t="n"/>
      <c r="F1214" s="1636" t="n"/>
      <c r="G1214" s="1647" t="n"/>
      <c r="H1214" s="1647" t="n"/>
      <c r="I1214" s="1647" t="n"/>
      <c r="J1214" s="1646" t="n"/>
      <c r="K1214" s="1647" t="n"/>
      <c r="L1214" s="1647" t="n"/>
      <c r="M1214" s="234" t="n"/>
      <c r="N1214" s="237" t="n"/>
      <c r="O1214" s="548" t="n"/>
      <c r="P1214" s="1634" t="n"/>
      <c r="Q1214" s="1634" t="n"/>
      <c r="R1214" s="892" t="n"/>
      <c r="S1214" s="1635" t="n"/>
      <c r="T1214" s="1636" t="n"/>
      <c r="U1214" s="1636" t="n"/>
    </row>
    <row r="1215" ht="17.25" customHeight="1">
      <c r="A1215" s="238" t="n"/>
      <c r="B1215" s="238" t="n"/>
      <c r="C1215" s="1636" t="n"/>
      <c r="D1215" s="1636" t="n"/>
      <c r="E1215" s="1638" t="n"/>
      <c r="F1215" s="1636" t="n"/>
      <c r="G1215" s="1647" t="n"/>
      <c r="H1215" s="1647" t="n"/>
      <c r="I1215" s="1647" t="n"/>
      <c r="J1215" s="1646" t="n"/>
      <c r="K1215" s="1647" t="n"/>
      <c r="L1215" s="1647" t="n"/>
      <c r="M1215" s="234" t="n"/>
      <c r="N1215" s="237" t="n"/>
      <c r="O1215" s="548" t="n"/>
      <c r="P1215" s="1634" t="n"/>
      <c r="Q1215" s="1634" t="n"/>
      <c r="R1215" s="892" t="n"/>
      <c r="S1215" s="1635" t="n"/>
      <c r="T1215" s="1636" t="n"/>
      <c r="U1215" s="1636" t="n"/>
    </row>
    <row r="1216" ht="17.25" customHeight="1">
      <c r="A1216" s="238" t="n"/>
      <c r="B1216" s="238" t="n"/>
      <c r="C1216" s="1636" t="n"/>
      <c r="D1216" s="1636" t="n"/>
      <c r="E1216" s="1638" t="n"/>
      <c r="F1216" s="1636" t="n"/>
      <c r="G1216" s="1647" t="n"/>
      <c r="H1216" s="1647" t="n"/>
      <c r="I1216" s="1647" t="n"/>
      <c r="J1216" s="1646" t="n"/>
      <c r="K1216" s="1647" t="n"/>
      <c r="L1216" s="1647" t="n"/>
      <c r="M1216" s="234" t="n"/>
      <c r="N1216" s="237" t="n"/>
      <c r="O1216" s="548" t="n"/>
      <c r="P1216" s="1634" t="n"/>
      <c r="Q1216" s="1634" t="n"/>
      <c r="R1216" s="892" t="n"/>
      <c r="S1216" s="1635" t="n"/>
      <c r="T1216" s="1636" t="n"/>
      <c r="U1216" s="1636" t="n"/>
    </row>
    <row r="1217" ht="17.25" customHeight="1">
      <c r="A1217" s="238" t="n"/>
      <c r="B1217" s="238" t="n"/>
      <c r="C1217" s="1636" t="n"/>
      <c r="D1217" s="1636" t="n"/>
      <c r="E1217" s="1638" t="n"/>
      <c r="F1217" s="1636" t="n"/>
      <c r="G1217" s="1647" t="n"/>
      <c r="H1217" s="1647" t="n"/>
      <c r="I1217" s="1647" t="n"/>
      <c r="J1217" s="1646" t="n"/>
      <c r="K1217" s="1647" t="n"/>
      <c r="L1217" s="1647" t="n"/>
      <c r="M1217" s="234" t="n"/>
      <c r="N1217" s="237" t="n"/>
      <c r="O1217" s="548" t="n"/>
      <c r="P1217" s="1634" t="n"/>
      <c r="Q1217" s="1634" t="n"/>
      <c r="R1217" s="892" t="n"/>
      <c r="S1217" s="1635" t="n"/>
      <c r="T1217" s="1636" t="n"/>
      <c r="U1217" s="1636" t="n"/>
    </row>
    <row r="1218" ht="17.25" customHeight="1">
      <c r="A1218" s="238" t="n"/>
      <c r="B1218" s="238" t="n"/>
      <c r="C1218" s="1636" t="n"/>
      <c r="D1218" s="1636" t="n"/>
      <c r="E1218" s="1638" t="n"/>
      <c r="F1218" s="1636" t="n"/>
      <c r="G1218" s="1647" t="n"/>
      <c r="H1218" s="1647" t="n"/>
      <c r="I1218" s="1647" t="n"/>
      <c r="J1218" s="1646" t="n"/>
      <c r="K1218" s="1647" t="n"/>
      <c r="L1218" s="1647" t="n"/>
      <c r="M1218" s="234" t="n"/>
      <c r="N1218" s="237" t="n"/>
      <c r="O1218" s="548" t="n"/>
      <c r="P1218" s="1634" t="n"/>
      <c r="Q1218" s="1634" t="n"/>
      <c r="R1218" s="892" t="n"/>
      <c r="S1218" s="1635" t="n"/>
      <c r="T1218" s="1636" t="n"/>
      <c r="U1218" s="1636" t="n"/>
    </row>
    <row r="1219" ht="17.25" customHeight="1">
      <c r="A1219" s="238" t="n"/>
      <c r="B1219" s="238" t="n"/>
      <c r="C1219" s="1636" t="n"/>
      <c r="D1219" s="1636" t="n"/>
      <c r="E1219" s="1638" t="n"/>
      <c r="F1219" s="1636" t="n"/>
      <c r="G1219" s="1647" t="n"/>
      <c r="H1219" s="1647" t="n"/>
      <c r="I1219" s="1647" t="n"/>
      <c r="J1219" s="1646" t="n"/>
      <c r="K1219" s="1647" t="n"/>
      <c r="L1219" s="1647" t="n"/>
      <c r="M1219" s="234" t="n"/>
      <c r="N1219" s="237" t="n"/>
      <c r="O1219" s="548" t="n"/>
      <c r="P1219" s="1634" t="n"/>
      <c r="Q1219" s="1634" t="n"/>
      <c r="R1219" s="892" t="n"/>
      <c r="S1219" s="1635" t="n"/>
      <c r="T1219" s="1636" t="n"/>
      <c r="U1219" s="1636" t="n"/>
    </row>
    <row r="1220" ht="17.25" customHeight="1">
      <c r="A1220" s="238" t="n"/>
      <c r="B1220" s="238" t="n"/>
      <c r="C1220" s="1636" t="n"/>
      <c r="D1220" s="1636" t="n"/>
      <c r="E1220" s="1638" t="n"/>
      <c r="F1220" s="1636" t="n"/>
      <c r="G1220" s="1647" t="n"/>
      <c r="H1220" s="1647" t="n"/>
      <c r="I1220" s="1647" t="n"/>
      <c r="J1220" s="1646" t="n"/>
      <c r="K1220" s="1647" t="n"/>
      <c r="L1220" s="1647" t="n"/>
      <c r="M1220" s="234" t="n"/>
      <c r="N1220" s="237" t="n"/>
      <c r="O1220" s="548" t="n"/>
      <c r="P1220" s="1634" t="n"/>
      <c r="Q1220" s="1634" t="n"/>
      <c r="R1220" s="892" t="n"/>
      <c r="S1220" s="1635" t="n"/>
      <c r="T1220" s="1636" t="n"/>
      <c r="U1220" s="1636" t="n"/>
    </row>
    <row r="1221" ht="17.25" customHeight="1">
      <c r="A1221" s="238" t="n"/>
      <c r="B1221" s="238" t="n"/>
      <c r="C1221" s="1636" t="n"/>
      <c r="D1221" s="1636" t="n"/>
      <c r="E1221" s="1638" t="n"/>
      <c r="F1221" s="1636" t="n"/>
      <c r="G1221" s="1647" t="n"/>
      <c r="H1221" s="1647" t="n"/>
      <c r="I1221" s="1647" t="n"/>
      <c r="J1221" s="1646" t="n"/>
      <c r="K1221" s="1647" t="n"/>
      <c r="L1221" s="1647" t="n"/>
      <c r="M1221" s="234" t="n"/>
      <c r="N1221" s="237" t="n"/>
      <c r="O1221" s="548" t="n"/>
      <c r="P1221" s="1634" t="n"/>
      <c r="Q1221" s="1634" t="n"/>
      <c r="R1221" s="892" t="n"/>
      <c r="S1221" s="1635" t="n"/>
      <c r="T1221" s="1636" t="n"/>
      <c r="U1221" s="1636" t="n"/>
    </row>
    <row r="1222" ht="17.25" customHeight="1">
      <c r="A1222" s="238" t="n"/>
      <c r="B1222" s="238" t="n"/>
      <c r="C1222" s="1636" t="n"/>
      <c r="D1222" s="1636" t="n"/>
      <c r="E1222" s="1638" t="n"/>
      <c r="F1222" s="1636" t="n"/>
      <c r="G1222" s="1647" t="n"/>
      <c r="H1222" s="1647" t="n"/>
      <c r="I1222" s="1647" t="n"/>
      <c r="J1222" s="1646" t="n"/>
      <c r="K1222" s="1647" t="n"/>
      <c r="L1222" s="1647" t="n"/>
      <c r="M1222" s="234" t="n"/>
      <c r="N1222" s="237" t="n"/>
      <c r="O1222" s="548" t="n"/>
      <c r="P1222" s="1634" t="n"/>
      <c r="Q1222" s="1634" t="n"/>
      <c r="R1222" s="892" t="n"/>
      <c r="S1222" s="1635" t="n"/>
      <c r="T1222" s="1636" t="n"/>
      <c r="U1222" s="1636" t="n"/>
    </row>
    <row r="1223" ht="17.25" customHeight="1">
      <c r="A1223" s="238" t="n"/>
      <c r="B1223" s="238" t="n"/>
      <c r="C1223" s="1636" t="n"/>
      <c r="D1223" s="1636" t="n"/>
      <c r="E1223" s="1638" t="n"/>
      <c r="F1223" s="1636" t="n"/>
      <c r="G1223" s="1647" t="n"/>
      <c r="H1223" s="1647" t="n"/>
      <c r="I1223" s="1647" t="n"/>
      <c r="J1223" s="1646" t="n"/>
      <c r="K1223" s="1647" t="n"/>
      <c r="L1223" s="1647" t="n"/>
      <c r="M1223" s="234" t="n"/>
      <c r="N1223" s="237" t="n"/>
      <c r="O1223" s="548" t="n"/>
      <c r="P1223" s="1634" t="n"/>
      <c r="Q1223" s="1634" t="n"/>
      <c r="R1223" s="892" t="n"/>
      <c r="S1223" s="1635" t="n"/>
      <c r="T1223" s="1636" t="n"/>
      <c r="U1223" s="1636" t="n"/>
    </row>
    <row r="1224" ht="17.25" customHeight="1">
      <c r="A1224" s="238" t="n"/>
      <c r="B1224" s="238" t="n"/>
      <c r="C1224" s="1636" t="n"/>
      <c r="D1224" s="1636" t="n"/>
      <c r="E1224" s="1638" t="n"/>
      <c r="F1224" s="1636" t="n"/>
      <c r="G1224" s="1647" t="n"/>
      <c r="H1224" s="1647" t="n"/>
      <c r="I1224" s="1647" t="n"/>
      <c r="J1224" s="1646" t="n"/>
      <c r="K1224" s="1647" t="n"/>
      <c r="L1224" s="1647" t="n"/>
      <c r="M1224" s="234" t="n"/>
      <c r="N1224" s="237" t="n"/>
      <c r="O1224" s="548" t="n"/>
      <c r="P1224" s="1634" t="n"/>
      <c r="Q1224" s="1634" t="n"/>
      <c r="R1224" s="892" t="n"/>
      <c r="S1224" s="1635" t="n"/>
      <c r="T1224" s="1636" t="n"/>
      <c r="U1224" s="1636" t="n"/>
    </row>
    <row r="1225" ht="17.25" customHeight="1">
      <c r="A1225" s="238" t="n"/>
      <c r="B1225" s="238" t="n"/>
      <c r="C1225" s="1636" t="n"/>
      <c r="D1225" s="1636" t="n"/>
      <c r="E1225" s="1638" t="n"/>
      <c r="F1225" s="1636" t="n"/>
      <c r="G1225" s="1647" t="n"/>
      <c r="H1225" s="1647" t="n"/>
      <c r="I1225" s="1647" t="n"/>
      <c r="J1225" s="1646" t="n"/>
      <c r="K1225" s="1647" t="n"/>
      <c r="L1225" s="1647" t="n"/>
      <c r="M1225" s="234" t="n"/>
      <c r="N1225" s="237" t="n"/>
      <c r="O1225" s="548" t="n"/>
      <c r="P1225" s="1634" t="n"/>
      <c r="Q1225" s="1634" t="n"/>
      <c r="R1225" s="892" t="n"/>
      <c r="S1225" s="1635" t="n"/>
      <c r="T1225" s="1636" t="n"/>
      <c r="U1225" s="1636" t="n"/>
    </row>
    <row r="1226" ht="17.25" customHeight="1">
      <c r="A1226" s="238" t="n"/>
      <c r="B1226" s="238" t="n"/>
      <c r="C1226" s="1636" t="n"/>
      <c r="D1226" s="1636" t="n"/>
      <c r="E1226" s="1638" t="n"/>
      <c r="F1226" s="1636" t="n"/>
      <c r="G1226" s="1647" t="n"/>
      <c r="H1226" s="1647" t="n"/>
      <c r="I1226" s="1647" t="n"/>
      <c r="J1226" s="1646" t="n"/>
      <c r="K1226" s="1647" t="n"/>
      <c r="L1226" s="1647" t="n"/>
      <c r="M1226" s="234" t="n"/>
      <c r="N1226" s="237" t="n"/>
      <c r="O1226" s="548" t="n"/>
      <c r="P1226" s="1634" t="n"/>
      <c r="Q1226" s="1634" t="n"/>
      <c r="R1226" s="892" t="n"/>
      <c r="S1226" s="1635" t="n"/>
      <c r="T1226" s="1636" t="n"/>
      <c r="U1226" s="1636" t="n"/>
    </row>
    <row r="1227" ht="17.25" customHeight="1">
      <c r="A1227" s="238" t="n"/>
      <c r="B1227" s="238" t="n"/>
      <c r="C1227" s="1636" t="n"/>
      <c r="D1227" s="1636" t="n"/>
      <c r="E1227" s="1638" t="n"/>
      <c r="F1227" s="1636" t="n"/>
      <c r="G1227" s="1647" t="n"/>
      <c r="H1227" s="1647" t="n"/>
      <c r="I1227" s="1647" t="n"/>
      <c r="J1227" s="1646" t="n"/>
      <c r="K1227" s="1647" t="n"/>
      <c r="L1227" s="1647" t="n"/>
      <c r="M1227" s="234" t="n"/>
      <c r="N1227" s="237" t="n"/>
      <c r="O1227" s="548" t="n"/>
      <c r="P1227" s="1634" t="n"/>
      <c r="Q1227" s="1634" t="n"/>
      <c r="R1227" s="892" t="n"/>
      <c r="S1227" s="1635" t="n"/>
      <c r="T1227" s="1636" t="n"/>
      <c r="U1227" s="1636" t="n"/>
    </row>
    <row r="1228" ht="17.25" customHeight="1">
      <c r="A1228" s="238" t="n"/>
      <c r="B1228" s="238" t="n"/>
      <c r="C1228" s="1636" t="n"/>
      <c r="D1228" s="1636" t="n"/>
      <c r="E1228" s="1638" t="n"/>
      <c r="F1228" s="1636" t="n"/>
      <c r="G1228" s="1647" t="n"/>
      <c r="H1228" s="1647" t="n"/>
      <c r="I1228" s="1647" t="n"/>
      <c r="J1228" s="1646" t="n"/>
      <c r="K1228" s="1647" t="n"/>
      <c r="L1228" s="1647" t="n"/>
      <c r="M1228" s="234" t="n"/>
      <c r="N1228" s="237" t="n"/>
      <c r="O1228" s="548" t="n"/>
      <c r="P1228" s="1634" t="n"/>
      <c r="Q1228" s="1634" t="n"/>
      <c r="R1228" s="892" t="n"/>
      <c r="S1228" s="1635" t="n"/>
      <c r="T1228" s="1636" t="n"/>
      <c r="U1228" s="1636" t="n"/>
    </row>
    <row r="1229" ht="17.25" customHeight="1">
      <c r="A1229" s="238" t="n"/>
      <c r="B1229" s="238" t="n"/>
      <c r="C1229" s="1636" t="n"/>
      <c r="D1229" s="1636" t="n"/>
      <c r="E1229" s="1638" t="n"/>
      <c r="F1229" s="1636" t="n"/>
      <c r="G1229" s="1647" t="n"/>
      <c r="H1229" s="1647" t="n"/>
      <c r="I1229" s="1647" t="n"/>
      <c r="J1229" s="1646" t="n"/>
      <c r="K1229" s="1647" t="n"/>
      <c r="L1229" s="1647" t="n"/>
      <c r="M1229" s="234" t="n"/>
      <c r="N1229" s="237" t="n"/>
      <c r="O1229" s="548" t="n"/>
      <c r="P1229" s="1634" t="n"/>
      <c r="Q1229" s="1634" t="n"/>
      <c r="R1229" s="892" t="n"/>
      <c r="S1229" s="1635" t="n"/>
      <c r="T1229" s="1636" t="n"/>
      <c r="U1229" s="1636" t="n"/>
    </row>
    <row r="1230" ht="17.25" customHeight="1">
      <c r="A1230" s="238" t="n"/>
      <c r="B1230" s="238" t="n"/>
      <c r="C1230" s="1636" t="n"/>
      <c r="D1230" s="1636" t="n"/>
      <c r="E1230" s="1638" t="n"/>
      <c r="F1230" s="1636" t="n"/>
      <c r="G1230" s="1647" t="n"/>
      <c r="H1230" s="1647" t="n"/>
      <c r="I1230" s="1647" t="n"/>
      <c r="J1230" s="1646" t="n"/>
      <c r="K1230" s="1647" t="n"/>
      <c r="L1230" s="1647" t="n"/>
      <c r="M1230" s="234" t="n"/>
      <c r="N1230" s="237" t="n"/>
      <c r="O1230" s="548" t="n"/>
      <c r="P1230" s="1634" t="n"/>
      <c r="Q1230" s="1634" t="n"/>
      <c r="R1230" s="892" t="n"/>
      <c r="S1230" s="1635" t="n"/>
      <c r="T1230" s="1636" t="n"/>
      <c r="U1230" s="1636" t="n"/>
    </row>
    <row r="1231" ht="17.25" customHeight="1">
      <c r="A1231" s="238" t="n"/>
      <c r="B1231" s="238" t="n"/>
      <c r="C1231" s="1636" t="n"/>
      <c r="D1231" s="1636" t="n"/>
      <c r="E1231" s="1638" t="n"/>
      <c r="F1231" s="1636" t="n"/>
      <c r="G1231" s="1647" t="n"/>
      <c r="H1231" s="1647" t="n"/>
      <c r="I1231" s="1647" t="n"/>
      <c r="J1231" s="1646" t="n"/>
      <c r="K1231" s="1647" t="n"/>
      <c r="L1231" s="1647" t="n"/>
      <c r="M1231" s="234" t="n"/>
      <c r="N1231" s="237" t="n"/>
      <c r="O1231" s="548" t="n"/>
      <c r="P1231" s="1634" t="n"/>
      <c r="Q1231" s="1634" t="n"/>
      <c r="R1231" s="892" t="n"/>
      <c r="S1231" s="1635" t="n"/>
      <c r="T1231" s="1636" t="n"/>
      <c r="U1231" s="1636" t="n"/>
    </row>
    <row r="1232" ht="17.25" customHeight="1">
      <c r="A1232" s="238" t="n"/>
      <c r="B1232" s="238" t="n"/>
      <c r="C1232" s="1636" t="n"/>
      <c r="D1232" s="1636" t="n"/>
      <c r="E1232" s="1638" t="n"/>
      <c r="F1232" s="1636" t="n"/>
      <c r="G1232" s="1647" t="n"/>
      <c r="H1232" s="1647" t="n"/>
      <c r="I1232" s="1647" t="n"/>
      <c r="J1232" s="1646" t="n"/>
      <c r="K1232" s="1647" t="n"/>
      <c r="L1232" s="1647" t="n"/>
      <c r="M1232" s="234" t="n"/>
      <c r="N1232" s="237" t="n"/>
      <c r="O1232" s="548" t="n"/>
      <c r="P1232" s="1634" t="n"/>
      <c r="Q1232" s="1634" t="n"/>
      <c r="R1232" s="892" t="n"/>
      <c r="S1232" s="1635" t="n"/>
      <c r="T1232" s="1636" t="n"/>
      <c r="U1232" s="1636" t="n"/>
    </row>
    <row r="1233" ht="17.25" customHeight="1">
      <c r="A1233" s="238" t="n"/>
      <c r="B1233" s="238" t="n"/>
      <c r="C1233" s="1636" t="n"/>
      <c r="D1233" s="1636" t="n"/>
      <c r="E1233" s="1638" t="n"/>
      <c r="F1233" s="1636" t="n"/>
      <c r="G1233" s="1647" t="n"/>
      <c r="H1233" s="1647" t="n"/>
      <c r="I1233" s="1647" t="n"/>
      <c r="J1233" s="1646" t="n"/>
      <c r="K1233" s="1647" t="n"/>
      <c r="L1233" s="1647" t="n"/>
      <c r="M1233" s="234" t="n"/>
      <c r="N1233" s="237" t="n"/>
      <c r="O1233" s="548" t="n"/>
      <c r="P1233" s="1634" t="n"/>
      <c r="Q1233" s="1634" t="n"/>
      <c r="R1233" s="892" t="n"/>
      <c r="S1233" s="1635" t="n"/>
      <c r="T1233" s="1636" t="n"/>
      <c r="U1233" s="1636" t="n"/>
    </row>
    <row r="1234" ht="17.25" customHeight="1">
      <c r="A1234" s="238" t="n"/>
      <c r="B1234" s="238" t="n"/>
      <c r="C1234" s="1636" t="n"/>
      <c r="D1234" s="1636" t="n"/>
      <c r="E1234" s="1638" t="n"/>
      <c r="F1234" s="1636" t="n"/>
      <c r="G1234" s="1647" t="n"/>
      <c r="H1234" s="1647" t="n"/>
      <c r="I1234" s="1647" t="n"/>
      <c r="J1234" s="1646" t="n"/>
      <c r="K1234" s="1647" t="n"/>
      <c r="L1234" s="1647" t="n"/>
      <c r="M1234" s="234" t="n"/>
      <c r="N1234" s="237" t="n"/>
      <c r="O1234" s="548" t="n"/>
      <c r="P1234" s="1634" t="n"/>
      <c r="Q1234" s="1634" t="n"/>
      <c r="R1234" s="892" t="n"/>
      <c r="S1234" s="1635" t="n"/>
      <c r="T1234" s="1636" t="n"/>
      <c r="U1234" s="1636" t="n"/>
    </row>
    <row r="1235" ht="17.25" customHeight="1">
      <c r="A1235" s="238" t="n"/>
      <c r="B1235" s="238" t="n"/>
      <c r="C1235" s="1636" t="n"/>
      <c r="D1235" s="1636" t="n"/>
      <c r="E1235" s="1638" t="n"/>
      <c r="F1235" s="1636" t="n"/>
      <c r="G1235" s="1647" t="n"/>
      <c r="H1235" s="1647" t="n"/>
      <c r="I1235" s="1647" t="n"/>
      <c r="J1235" s="1646" t="n"/>
      <c r="K1235" s="1647" t="n"/>
      <c r="L1235" s="1647" t="n"/>
      <c r="M1235" s="234" t="n"/>
      <c r="N1235" s="237" t="n"/>
      <c r="O1235" s="548" t="n"/>
      <c r="P1235" s="1634" t="n"/>
      <c r="Q1235" s="1634" t="n"/>
      <c r="R1235" s="892" t="n"/>
      <c r="S1235" s="1635" t="n"/>
      <c r="T1235" s="1636" t="n"/>
      <c r="U1235" s="1636" t="n"/>
    </row>
    <row r="1236" ht="17.25" customHeight="1">
      <c r="A1236" s="238" t="n"/>
      <c r="B1236" s="238" t="n"/>
      <c r="C1236" s="1636" t="n"/>
      <c r="D1236" s="1636" t="n"/>
      <c r="E1236" s="1638" t="n"/>
      <c r="F1236" s="1636" t="n"/>
      <c r="G1236" s="1647" t="n"/>
      <c r="H1236" s="1647" t="n"/>
      <c r="I1236" s="1647" t="n"/>
      <c r="J1236" s="1646" t="n"/>
      <c r="K1236" s="1647" t="n"/>
      <c r="L1236" s="1647" t="n"/>
      <c r="M1236" s="234" t="n"/>
      <c r="N1236" s="237" t="n"/>
      <c r="O1236" s="548" t="n"/>
      <c r="P1236" s="1634" t="n"/>
      <c r="Q1236" s="1634" t="n"/>
      <c r="R1236" s="892" t="n"/>
      <c r="S1236" s="1635" t="n"/>
      <c r="T1236" s="1636" t="n"/>
      <c r="U1236" s="1636" t="n"/>
    </row>
    <row r="1237" ht="17.25" customHeight="1">
      <c r="A1237" s="238" t="n"/>
      <c r="B1237" s="238" t="n"/>
      <c r="C1237" s="1636" t="n"/>
      <c r="D1237" s="1636" t="n"/>
      <c r="E1237" s="1638" t="n"/>
      <c r="F1237" s="1636" t="n"/>
      <c r="G1237" s="1647" t="n"/>
      <c r="H1237" s="1647" t="n"/>
      <c r="I1237" s="1647" t="n"/>
      <c r="J1237" s="1646" t="n"/>
      <c r="K1237" s="1647" t="n"/>
      <c r="L1237" s="1647" t="n"/>
      <c r="M1237" s="234" t="n"/>
      <c r="N1237" s="237" t="n"/>
      <c r="O1237" s="548" t="n"/>
      <c r="P1237" s="1634" t="n"/>
      <c r="Q1237" s="1634" t="n"/>
      <c r="R1237" s="892" t="n"/>
      <c r="S1237" s="1635" t="n"/>
      <c r="T1237" s="1636" t="n"/>
      <c r="U1237" s="1636" t="n"/>
    </row>
    <row r="1238" ht="17.25" customHeight="1">
      <c r="A1238" s="238" t="n"/>
      <c r="B1238" s="238" t="n"/>
      <c r="C1238" s="1636" t="n"/>
      <c r="D1238" s="1636" t="n"/>
      <c r="E1238" s="1638" t="n"/>
      <c r="F1238" s="1636" t="n"/>
      <c r="G1238" s="1647" t="n"/>
      <c r="H1238" s="1647" t="n"/>
      <c r="I1238" s="1647" t="n"/>
      <c r="J1238" s="1646" t="n"/>
      <c r="K1238" s="1647" t="n"/>
      <c r="L1238" s="1647" t="n"/>
      <c r="M1238" s="234" t="n"/>
      <c r="N1238" s="237" t="n"/>
      <c r="O1238" s="548" t="n"/>
      <c r="P1238" s="1634" t="n"/>
      <c r="Q1238" s="1634" t="n"/>
      <c r="R1238" s="892" t="n"/>
      <c r="S1238" s="1635" t="n"/>
      <c r="T1238" s="1636" t="n"/>
      <c r="U1238" s="1636" t="n"/>
    </row>
    <row r="1239" ht="17.25" customHeight="1">
      <c r="A1239" s="238" t="n"/>
      <c r="B1239" s="238" t="n"/>
      <c r="C1239" s="1636" t="n"/>
      <c r="D1239" s="1636" t="n"/>
      <c r="E1239" s="1638" t="n"/>
      <c r="F1239" s="1636" t="n"/>
      <c r="G1239" s="1647" t="n"/>
      <c r="H1239" s="1647" t="n"/>
      <c r="I1239" s="1647" t="n"/>
      <c r="J1239" s="1646" t="n"/>
      <c r="K1239" s="1647" t="n"/>
      <c r="L1239" s="1647" t="n"/>
      <c r="M1239" s="234" t="n"/>
      <c r="N1239" s="237" t="n"/>
      <c r="O1239" s="548" t="n"/>
      <c r="P1239" s="1634" t="n"/>
      <c r="Q1239" s="1634" t="n"/>
      <c r="R1239" s="892" t="n"/>
      <c r="S1239" s="1635" t="n"/>
      <c r="T1239" s="1636" t="n"/>
      <c r="U1239" s="1636" t="n"/>
    </row>
    <row r="1240" ht="17.25" customHeight="1">
      <c r="A1240" s="238" t="n"/>
      <c r="B1240" s="238" t="n"/>
      <c r="C1240" s="1636" t="n"/>
      <c r="D1240" s="1636" t="n"/>
      <c r="E1240" s="1638" t="n"/>
      <c r="F1240" s="1636" t="n"/>
      <c r="G1240" s="1647" t="n"/>
      <c r="H1240" s="1647" t="n"/>
      <c r="I1240" s="1647" t="n"/>
      <c r="J1240" s="1646" t="n"/>
      <c r="K1240" s="1647" t="n"/>
      <c r="L1240" s="1647" t="n"/>
      <c r="M1240" s="234" t="n"/>
      <c r="N1240" s="237" t="n"/>
      <c r="O1240" s="548" t="n"/>
      <c r="P1240" s="1634" t="n"/>
      <c r="Q1240" s="1634" t="n"/>
      <c r="R1240" s="892" t="n"/>
      <c r="S1240" s="1635" t="n"/>
      <c r="T1240" s="1636" t="n"/>
      <c r="U1240" s="1636" t="n"/>
    </row>
    <row r="1241" ht="17.25" customHeight="1">
      <c r="A1241" s="238" t="n"/>
      <c r="B1241" s="238" t="n"/>
      <c r="C1241" s="1636" t="n"/>
      <c r="D1241" s="1636" t="n"/>
      <c r="E1241" s="1638" t="n"/>
      <c r="F1241" s="1636" t="n"/>
      <c r="G1241" s="1647" t="n"/>
      <c r="H1241" s="1647" t="n"/>
      <c r="I1241" s="1647" t="n"/>
      <c r="J1241" s="1646" t="n"/>
      <c r="K1241" s="1647" t="n"/>
      <c r="L1241" s="1647" t="n"/>
      <c r="M1241" s="234" t="n"/>
      <c r="N1241" s="237" t="n"/>
      <c r="O1241" s="548" t="n"/>
      <c r="P1241" s="1634" t="n"/>
      <c r="Q1241" s="1634" t="n"/>
      <c r="R1241" s="892" t="n"/>
      <c r="S1241" s="1635" t="n"/>
      <c r="T1241" s="1636" t="n"/>
      <c r="U1241" s="1636" t="n"/>
    </row>
    <row r="1242" ht="17.25" customHeight="1">
      <c r="A1242" s="238" t="n"/>
      <c r="B1242" s="238" t="n"/>
      <c r="C1242" s="1636" t="n"/>
      <c r="D1242" s="1636" t="n"/>
      <c r="E1242" s="1638" t="n"/>
      <c r="F1242" s="1636" t="n"/>
      <c r="G1242" s="1647" t="n"/>
      <c r="H1242" s="1647" t="n"/>
      <c r="I1242" s="1647" t="n"/>
      <c r="J1242" s="1646" t="n"/>
      <c r="K1242" s="1647" t="n"/>
      <c r="L1242" s="1647" t="n"/>
      <c r="M1242" s="234" t="n"/>
      <c r="N1242" s="237" t="n"/>
      <c r="O1242" s="548" t="n"/>
      <c r="P1242" s="1634" t="n"/>
      <c r="Q1242" s="1634" t="n"/>
      <c r="R1242" s="892" t="n"/>
      <c r="S1242" s="1635" t="n"/>
      <c r="T1242" s="1636" t="n"/>
      <c r="U1242" s="1636" t="n"/>
    </row>
    <row r="1243" ht="17.25" customHeight="1">
      <c r="A1243" s="238" t="n"/>
      <c r="B1243" s="238" t="n"/>
      <c r="C1243" s="1636" t="n"/>
      <c r="D1243" s="1636" t="n"/>
      <c r="E1243" s="1638" t="n"/>
      <c r="F1243" s="1636" t="n"/>
      <c r="G1243" s="1647" t="n"/>
      <c r="H1243" s="1647" t="n"/>
      <c r="I1243" s="1647" t="n"/>
      <c r="J1243" s="1646" t="n"/>
      <c r="K1243" s="1647" t="n"/>
      <c r="L1243" s="1647" t="n"/>
      <c r="M1243" s="234" t="n"/>
      <c r="N1243" s="237" t="n"/>
      <c r="O1243" s="548" t="n"/>
      <c r="P1243" s="1634" t="n"/>
      <c r="Q1243" s="1634" t="n"/>
      <c r="R1243" s="892" t="n"/>
      <c r="S1243" s="1635" t="n"/>
      <c r="T1243" s="1636" t="n"/>
      <c r="U1243" s="1636" t="n"/>
    </row>
    <row r="1244" ht="17.25" customHeight="1">
      <c r="A1244" s="238" t="n"/>
      <c r="B1244" s="238" t="n"/>
      <c r="C1244" s="1636" t="n"/>
      <c r="D1244" s="1636" t="n"/>
      <c r="E1244" s="1638" t="n"/>
      <c r="F1244" s="1636" t="n"/>
      <c r="G1244" s="1647" t="n"/>
      <c r="H1244" s="1647" t="n"/>
      <c r="I1244" s="1647" t="n"/>
      <c r="J1244" s="1646" t="n"/>
      <c r="K1244" s="1647" t="n"/>
      <c r="L1244" s="1647" t="n"/>
      <c r="M1244" s="234" t="n"/>
      <c r="N1244" s="237" t="n"/>
      <c r="O1244" s="548" t="n"/>
      <c r="P1244" s="1634" t="n"/>
      <c r="Q1244" s="1634" t="n"/>
      <c r="R1244" s="892" t="n"/>
      <c r="S1244" s="1635" t="n"/>
      <c r="T1244" s="1636" t="n"/>
      <c r="U1244" s="1636" t="n"/>
    </row>
    <row r="1245" ht="17.25" customHeight="1">
      <c r="A1245" s="238" t="n"/>
      <c r="B1245" s="238" t="n"/>
      <c r="C1245" s="1636" t="n"/>
      <c r="D1245" s="1636" t="n"/>
      <c r="E1245" s="1638" t="n"/>
      <c r="F1245" s="1636" t="n"/>
      <c r="G1245" s="1647" t="n"/>
      <c r="H1245" s="1647" t="n"/>
      <c r="I1245" s="1647" t="n"/>
      <c r="J1245" s="1646" t="n"/>
      <c r="K1245" s="1647" t="n"/>
      <c r="L1245" s="1647" t="n"/>
      <c r="M1245" s="234" t="n"/>
      <c r="N1245" s="237" t="n"/>
      <c r="O1245" s="548" t="n"/>
      <c r="P1245" s="1634" t="n"/>
      <c r="Q1245" s="1634" t="n"/>
      <c r="R1245" s="892" t="n"/>
      <c r="S1245" s="1635" t="n"/>
      <c r="T1245" s="1636" t="n"/>
      <c r="U1245" s="1636" t="n"/>
    </row>
    <row r="1246" ht="17.25" customHeight="1">
      <c r="A1246" s="238" t="n"/>
      <c r="B1246" s="238" t="n"/>
      <c r="C1246" s="1636" t="n"/>
      <c r="D1246" s="1636" t="n"/>
      <c r="E1246" s="1638" t="n"/>
      <c r="F1246" s="1636" t="n"/>
      <c r="G1246" s="1647" t="n"/>
      <c r="H1246" s="1647" t="n"/>
      <c r="I1246" s="1647" t="n"/>
      <c r="J1246" s="1646" t="n"/>
      <c r="K1246" s="1647" t="n"/>
      <c r="L1246" s="1647" t="n"/>
      <c r="M1246" s="234" t="n"/>
      <c r="N1246" s="237" t="n"/>
      <c r="O1246" s="548" t="n"/>
      <c r="P1246" s="1634" t="n"/>
      <c r="Q1246" s="1634" t="n"/>
      <c r="R1246" s="892" t="n"/>
      <c r="S1246" s="1635" t="n"/>
      <c r="T1246" s="1636" t="n"/>
      <c r="U1246" s="1636" t="n"/>
    </row>
    <row r="1247" ht="17.25" customHeight="1">
      <c r="A1247" s="238" t="n"/>
      <c r="B1247" s="238" t="n"/>
      <c r="C1247" s="1636" t="n"/>
      <c r="D1247" s="1636" t="n"/>
      <c r="E1247" s="1638" t="n"/>
      <c r="F1247" s="1636" t="n"/>
      <c r="G1247" s="1647" t="n"/>
      <c r="H1247" s="1647" t="n"/>
      <c r="I1247" s="1647" t="n"/>
      <c r="J1247" s="1646" t="n"/>
      <c r="K1247" s="1647" t="n"/>
      <c r="L1247" s="1647" t="n"/>
      <c r="M1247" s="234" t="n"/>
      <c r="N1247" s="237" t="n"/>
      <c r="O1247" s="548" t="n"/>
      <c r="P1247" s="1634" t="n"/>
      <c r="Q1247" s="1634" t="n"/>
      <c r="R1247" s="892" t="n"/>
      <c r="S1247" s="1635" t="n"/>
      <c r="T1247" s="1636" t="n"/>
      <c r="U1247" s="1636" t="n"/>
    </row>
    <row r="1248" ht="17.25" customHeight="1">
      <c r="A1248" s="238" t="n"/>
      <c r="B1248" s="238" t="n"/>
      <c r="C1248" s="1636" t="n"/>
      <c r="D1248" s="1636" t="n"/>
      <c r="E1248" s="1638" t="n"/>
      <c r="F1248" s="1636" t="n"/>
      <c r="G1248" s="1647" t="n"/>
      <c r="H1248" s="1647" t="n"/>
      <c r="I1248" s="1647" t="n"/>
      <c r="J1248" s="1646" t="n"/>
      <c r="K1248" s="1647" t="n"/>
      <c r="L1248" s="1647" t="n"/>
      <c r="M1248" s="234" t="n"/>
      <c r="N1248" s="237" t="n"/>
      <c r="O1248" s="548" t="n"/>
      <c r="P1248" s="1634" t="n"/>
      <c r="Q1248" s="1634" t="n"/>
      <c r="R1248" s="892" t="n"/>
      <c r="S1248" s="1635" t="n"/>
      <c r="T1248" s="1636" t="n"/>
      <c r="U1248" s="1636" t="n"/>
    </row>
    <row r="1249" ht="17.25" customHeight="1">
      <c r="A1249" s="238" t="n"/>
      <c r="B1249" s="238" t="n"/>
      <c r="C1249" s="1636" t="n"/>
      <c r="D1249" s="1636" t="n"/>
      <c r="E1249" s="1638" t="n"/>
      <c r="F1249" s="1636" t="n"/>
      <c r="G1249" s="1647" t="n"/>
      <c r="H1249" s="1647" t="n"/>
      <c r="I1249" s="1647" t="n"/>
      <c r="J1249" s="1646" t="n"/>
      <c r="K1249" s="1647" t="n"/>
      <c r="L1249" s="1647" t="n"/>
      <c r="M1249" s="234" t="n"/>
      <c r="N1249" s="237" t="n"/>
      <c r="O1249" s="548" t="n"/>
      <c r="P1249" s="1634" t="n"/>
      <c r="Q1249" s="1634" t="n"/>
      <c r="R1249" s="892" t="n"/>
      <c r="S1249" s="1635" t="n"/>
      <c r="T1249" s="1636" t="n"/>
      <c r="U1249" s="1636" t="n"/>
    </row>
    <row r="1250" ht="17.25" customHeight="1">
      <c r="A1250" s="238" t="n"/>
      <c r="B1250" s="238" t="n"/>
      <c r="C1250" s="1636" t="n"/>
      <c r="D1250" s="1636" t="n"/>
      <c r="E1250" s="1638" t="n"/>
      <c r="F1250" s="1636" t="n"/>
      <c r="G1250" s="1647" t="n"/>
      <c r="H1250" s="1647" t="n"/>
      <c r="I1250" s="1647" t="n"/>
      <c r="J1250" s="1646" t="n"/>
      <c r="K1250" s="1647" t="n"/>
      <c r="L1250" s="1647" t="n"/>
      <c r="M1250" s="234" t="n"/>
      <c r="N1250" s="237" t="n"/>
      <c r="O1250" s="548" t="n"/>
      <c r="P1250" s="1634" t="n"/>
      <c r="Q1250" s="1634" t="n"/>
      <c r="R1250" s="892" t="n"/>
      <c r="S1250" s="1635" t="n"/>
      <c r="T1250" s="1636" t="n"/>
      <c r="U1250" s="1636" t="n"/>
    </row>
    <row r="1251" ht="17.25" customHeight="1">
      <c r="A1251" s="238" t="n"/>
      <c r="B1251" s="238" t="n"/>
      <c r="C1251" s="1636" t="n"/>
      <c r="D1251" s="1636" t="n"/>
      <c r="E1251" s="1638" t="n"/>
      <c r="F1251" s="1636" t="n"/>
      <c r="G1251" s="1647" t="n"/>
      <c r="H1251" s="1647" t="n"/>
      <c r="I1251" s="1647" t="n"/>
      <c r="J1251" s="1646" t="n"/>
      <c r="K1251" s="1647" t="n"/>
      <c r="L1251" s="1647" t="n"/>
      <c r="M1251" s="234" t="n"/>
      <c r="N1251" s="237" t="n"/>
      <c r="O1251" s="548" t="n"/>
      <c r="P1251" s="1634" t="n"/>
      <c r="Q1251" s="1634" t="n"/>
      <c r="R1251" s="892" t="n"/>
      <c r="S1251" s="1635" t="n"/>
      <c r="T1251" s="1636" t="n"/>
      <c r="U1251" s="1636" t="n"/>
    </row>
    <row r="1252" ht="17.25" customHeight="1">
      <c r="A1252" s="238" t="n"/>
      <c r="B1252" s="238" t="n"/>
      <c r="C1252" s="1636" t="n"/>
      <c r="D1252" s="1636" t="n"/>
      <c r="E1252" s="1638" t="n"/>
      <c r="F1252" s="1636" t="n"/>
      <c r="G1252" s="1647" t="n"/>
      <c r="H1252" s="1647" t="n"/>
      <c r="I1252" s="1647" t="n"/>
      <c r="J1252" s="1646" t="n"/>
      <c r="K1252" s="1647" t="n"/>
      <c r="L1252" s="1647" t="n"/>
      <c r="M1252" s="234" t="n"/>
      <c r="N1252" s="237" t="n"/>
      <c r="O1252" s="548" t="n"/>
      <c r="P1252" s="1634" t="n"/>
      <c r="Q1252" s="1634" t="n"/>
      <c r="R1252" s="892" t="n"/>
      <c r="S1252" s="1635" t="n"/>
      <c r="T1252" s="1636" t="n"/>
      <c r="U1252" s="1636" t="n"/>
    </row>
    <row r="1253" ht="17.25" customHeight="1">
      <c r="A1253" s="238" t="n"/>
      <c r="B1253" s="238" t="n"/>
      <c r="C1253" s="1636" t="n"/>
      <c r="D1253" s="1636" t="n"/>
      <c r="E1253" s="1638" t="n"/>
      <c r="F1253" s="1636" t="n"/>
      <c r="G1253" s="1647" t="n"/>
      <c r="H1253" s="1647" t="n"/>
      <c r="I1253" s="1647" t="n"/>
      <c r="J1253" s="1646" t="n"/>
      <c r="K1253" s="1647" t="n"/>
      <c r="L1253" s="1647" t="n"/>
      <c r="M1253" s="234" t="n"/>
      <c r="N1253" s="237" t="n"/>
      <c r="O1253" s="548" t="n"/>
      <c r="P1253" s="1634" t="n"/>
      <c r="Q1253" s="1634" t="n"/>
      <c r="R1253" s="892" t="n"/>
      <c r="S1253" s="1635" t="n"/>
      <c r="T1253" s="1636" t="n"/>
      <c r="U1253" s="1636" t="n"/>
    </row>
    <row r="1254" ht="17.25" customHeight="1">
      <c r="A1254" s="238" t="n"/>
      <c r="B1254" s="238" t="n"/>
      <c r="C1254" s="1636" t="n"/>
      <c r="D1254" s="1636" t="n"/>
      <c r="E1254" s="1638" t="n"/>
      <c r="F1254" s="1636" t="n"/>
      <c r="G1254" s="1647" t="n"/>
      <c r="H1254" s="1647" t="n"/>
      <c r="I1254" s="1647" t="n"/>
      <c r="J1254" s="1646" t="n"/>
      <c r="K1254" s="1647" t="n"/>
      <c r="L1254" s="1647" t="n"/>
      <c r="M1254" s="234" t="n"/>
      <c r="N1254" s="237" t="n"/>
      <c r="O1254" s="548" t="n"/>
      <c r="P1254" s="1634" t="n"/>
      <c r="Q1254" s="1634" t="n"/>
      <c r="R1254" s="892" t="n"/>
      <c r="S1254" s="1635" t="n"/>
      <c r="T1254" s="1636" t="n"/>
      <c r="U1254" s="1636" t="n"/>
    </row>
    <row r="1255" ht="17.25" customHeight="1">
      <c r="A1255" s="238" t="n"/>
      <c r="B1255" s="238" t="n"/>
      <c r="C1255" s="1636" t="n"/>
      <c r="D1255" s="1636" t="n"/>
      <c r="E1255" s="1638" t="n"/>
      <c r="F1255" s="1636" t="n"/>
      <c r="G1255" s="1647" t="n"/>
      <c r="H1255" s="1647" t="n"/>
      <c r="I1255" s="1647" t="n"/>
      <c r="J1255" s="1646" t="n"/>
      <c r="K1255" s="1647" t="n"/>
      <c r="L1255" s="1647" t="n"/>
      <c r="M1255" s="234" t="n"/>
      <c r="N1255" s="237" t="n"/>
      <c r="O1255" s="548" t="n"/>
      <c r="P1255" s="1634" t="n"/>
      <c r="Q1255" s="1634" t="n"/>
      <c r="R1255" s="892" t="n"/>
      <c r="S1255" s="1635" t="n"/>
      <c r="T1255" s="1636" t="n"/>
      <c r="U1255" s="1636" t="n"/>
    </row>
    <row r="1256" ht="17.25" customHeight="1">
      <c r="A1256" s="238" t="n"/>
      <c r="B1256" s="238" t="n"/>
      <c r="C1256" s="1636" t="n"/>
      <c r="D1256" s="1636" t="n"/>
      <c r="E1256" s="1638" t="n"/>
      <c r="F1256" s="1636" t="n"/>
      <c r="G1256" s="1647" t="n"/>
      <c r="H1256" s="1647" t="n"/>
      <c r="I1256" s="1647" t="n"/>
      <c r="J1256" s="1646" t="n"/>
      <c r="K1256" s="1647" t="n"/>
      <c r="L1256" s="1647" t="n"/>
      <c r="M1256" s="234" t="n"/>
      <c r="N1256" s="237" t="n"/>
      <c r="O1256" s="548" t="n"/>
      <c r="P1256" s="1634" t="n"/>
      <c r="Q1256" s="1634" t="n"/>
      <c r="R1256" s="892" t="n"/>
      <c r="S1256" s="1635" t="n"/>
      <c r="T1256" s="1636" t="n"/>
      <c r="U1256" s="1636" t="n"/>
    </row>
    <row r="1257" ht="17.25" customHeight="1">
      <c r="A1257" s="238" t="n"/>
      <c r="B1257" s="238" t="n"/>
      <c r="C1257" s="1636" t="n"/>
      <c r="D1257" s="1636" t="n"/>
      <c r="E1257" s="1638" t="n"/>
      <c r="F1257" s="1636" t="n"/>
      <c r="G1257" s="1647" t="n"/>
      <c r="H1257" s="1647" t="n"/>
      <c r="I1257" s="1647" t="n"/>
      <c r="J1257" s="1646" t="n"/>
      <c r="K1257" s="1647" t="n"/>
      <c r="L1257" s="1647" t="n"/>
      <c r="M1257" s="234" t="n"/>
      <c r="N1257" s="237" t="n"/>
      <c r="O1257" s="548" t="n"/>
      <c r="P1257" s="1634" t="n"/>
      <c r="Q1257" s="1634" t="n"/>
      <c r="R1257" s="892" t="n"/>
      <c r="S1257" s="1635" t="n"/>
      <c r="T1257" s="1636" t="n"/>
      <c r="U1257" s="1636" t="n"/>
    </row>
    <row r="1258" ht="17.25" customHeight="1">
      <c r="A1258" s="238" t="n"/>
      <c r="B1258" s="238" t="n"/>
      <c r="C1258" s="1636" t="n"/>
      <c r="D1258" s="1636" t="n"/>
      <c r="E1258" s="1638" t="n"/>
      <c r="F1258" s="1636" t="n"/>
      <c r="G1258" s="1647" t="n"/>
      <c r="H1258" s="1647" t="n"/>
      <c r="I1258" s="1647" t="n"/>
      <c r="J1258" s="1646" t="n"/>
      <c r="K1258" s="1647" t="n"/>
      <c r="L1258" s="1647" t="n"/>
      <c r="M1258" s="234" t="n"/>
      <c r="N1258" s="237" t="n"/>
      <c r="O1258" s="548" t="n"/>
      <c r="P1258" s="1634" t="n"/>
      <c r="Q1258" s="1634" t="n"/>
      <c r="R1258" s="892" t="n"/>
      <c r="S1258" s="1635" t="n"/>
      <c r="T1258" s="1636" t="n"/>
      <c r="U1258" s="1636" t="n"/>
    </row>
    <row r="1259" ht="17.25" customHeight="1">
      <c r="A1259" s="238" t="n"/>
      <c r="B1259" s="238" t="n"/>
      <c r="C1259" s="1636" t="n"/>
      <c r="D1259" s="1636" t="n"/>
      <c r="E1259" s="1638" t="n"/>
      <c r="F1259" s="1636" t="n"/>
      <c r="G1259" s="1647" t="n"/>
      <c r="H1259" s="1647" t="n"/>
      <c r="I1259" s="1647" t="n"/>
      <c r="J1259" s="1646" t="n"/>
      <c r="K1259" s="1647" t="n"/>
      <c r="L1259" s="1647" t="n"/>
      <c r="M1259" s="234" t="n"/>
      <c r="N1259" s="237" t="n"/>
      <c r="O1259" s="548" t="n"/>
      <c r="P1259" s="1634" t="n"/>
      <c r="Q1259" s="1634" t="n"/>
      <c r="R1259" s="892" t="n"/>
      <c r="S1259" s="1635" t="n"/>
      <c r="T1259" s="1636" t="n"/>
      <c r="U1259" s="1636" t="n"/>
    </row>
    <row r="1260" ht="17.25" customHeight="1">
      <c r="A1260" s="238" t="n"/>
      <c r="B1260" s="238" t="n"/>
      <c r="C1260" s="1636" t="n"/>
      <c r="D1260" s="1636" t="n"/>
      <c r="E1260" s="1638" t="n"/>
      <c r="F1260" s="1636" t="n"/>
      <c r="G1260" s="1647" t="n"/>
      <c r="H1260" s="1647" t="n"/>
      <c r="I1260" s="1647" t="n"/>
      <c r="J1260" s="1646" t="n"/>
      <c r="K1260" s="1647" t="n"/>
      <c r="L1260" s="1647" t="n"/>
      <c r="M1260" s="234" t="n"/>
      <c r="N1260" s="237" t="n"/>
      <c r="O1260" s="548" t="n"/>
      <c r="P1260" s="1634" t="n"/>
      <c r="Q1260" s="1634" t="n"/>
      <c r="R1260" s="892" t="n"/>
      <c r="S1260" s="1635" t="n"/>
      <c r="T1260" s="1636" t="n"/>
      <c r="U1260" s="1636" t="n"/>
    </row>
    <row r="1261" ht="17.25" customHeight="1">
      <c r="A1261" s="238" t="n"/>
      <c r="B1261" s="238" t="n"/>
      <c r="C1261" s="1636" t="n"/>
      <c r="D1261" s="1636" t="n"/>
      <c r="E1261" s="1638" t="n"/>
      <c r="F1261" s="1636" t="n"/>
      <c r="G1261" s="1647" t="n"/>
      <c r="H1261" s="1647" t="n"/>
      <c r="I1261" s="1647" t="n"/>
      <c r="J1261" s="1646" t="n"/>
      <c r="K1261" s="1647" t="n"/>
      <c r="L1261" s="1647" t="n"/>
      <c r="M1261" s="234" t="n"/>
      <c r="N1261" s="237" t="n"/>
      <c r="O1261" s="548" t="n"/>
      <c r="P1261" s="1634" t="n"/>
      <c r="Q1261" s="1634" t="n"/>
      <c r="R1261" s="892" t="n"/>
      <c r="S1261" s="1635" t="n"/>
      <c r="T1261" s="1636" t="n"/>
      <c r="U1261" s="1636" t="n"/>
    </row>
    <row r="1262" ht="17.25" customHeight="1">
      <c r="A1262" s="238" t="n"/>
      <c r="B1262" s="238" t="n"/>
      <c r="C1262" s="1636" t="n"/>
      <c r="D1262" s="1636" t="n"/>
      <c r="E1262" s="1638" t="n"/>
      <c r="F1262" s="1636" t="n"/>
      <c r="G1262" s="1647" t="n"/>
      <c r="H1262" s="1647" t="n"/>
      <c r="I1262" s="1647" t="n"/>
      <c r="J1262" s="1646" t="n"/>
      <c r="K1262" s="1647" t="n"/>
      <c r="L1262" s="1647" t="n"/>
      <c r="M1262" s="234" t="n"/>
      <c r="N1262" s="237" t="n"/>
      <c r="O1262" s="548" t="n"/>
      <c r="P1262" s="1634" t="n"/>
      <c r="Q1262" s="1634" t="n"/>
      <c r="R1262" s="892" t="n"/>
      <c r="S1262" s="1635" t="n"/>
      <c r="T1262" s="1636" t="n"/>
      <c r="U1262" s="1636" t="n"/>
    </row>
    <row r="1263" ht="17.25" customHeight="1">
      <c r="A1263" s="238" t="n"/>
      <c r="B1263" s="238" t="n"/>
      <c r="C1263" s="1636" t="n"/>
      <c r="D1263" s="1636" t="n"/>
      <c r="E1263" s="1638" t="n"/>
      <c r="F1263" s="1636" t="n"/>
      <c r="G1263" s="1647" t="n"/>
      <c r="H1263" s="1647" t="n"/>
      <c r="I1263" s="1647" t="n"/>
      <c r="J1263" s="1646" t="n"/>
      <c r="K1263" s="1647" t="n"/>
      <c r="L1263" s="1647" t="n"/>
      <c r="M1263" s="234" t="n"/>
      <c r="N1263" s="237" t="n"/>
      <c r="O1263" s="548" t="n"/>
      <c r="P1263" s="1634" t="n"/>
      <c r="Q1263" s="1634" t="n"/>
      <c r="R1263" s="892" t="n"/>
      <c r="S1263" s="1635" t="n"/>
      <c r="T1263" s="1636" t="n"/>
      <c r="U1263" s="1636" t="n"/>
    </row>
    <row r="1264" ht="17.25" customHeight="1">
      <c r="A1264" s="238" t="n"/>
      <c r="B1264" s="238" t="n"/>
      <c r="C1264" s="1636" t="n"/>
      <c r="D1264" s="1636" t="n"/>
      <c r="E1264" s="1638" t="n"/>
      <c r="F1264" s="1636" t="n"/>
      <c r="G1264" s="1647" t="n"/>
      <c r="H1264" s="1647" t="n"/>
      <c r="I1264" s="1647" t="n"/>
      <c r="J1264" s="1646" t="n"/>
      <c r="K1264" s="1647" t="n"/>
      <c r="L1264" s="1647" t="n"/>
      <c r="M1264" s="234" t="n"/>
      <c r="N1264" s="237" t="n"/>
      <c r="O1264" s="548" t="n"/>
      <c r="P1264" s="1634" t="n"/>
      <c r="Q1264" s="1634" t="n"/>
      <c r="R1264" s="892" t="n"/>
      <c r="S1264" s="1635" t="n"/>
      <c r="T1264" s="1636" t="n"/>
      <c r="U1264" s="1636" t="n"/>
    </row>
    <row r="1265" ht="17.25" customHeight="1">
      <c r="A1265" s="238" t="n"/>
      <c r="B1265" s="238" t="n"/>
      <c r="C1265" s="1636" t="n"/>
      <c r="D1265" s="1636" t="n"/>
      <c r="E1265" s="1638" t="n"/>
      <c r="F1265" s="1636" t="n"/>
      <c r="G1265" s="1647" t="n"/>
      <c r="H1265" s="1647" t="n"/>
      <c r="I1265" s="1647" t="n"/>
      <c r="J1265" s="1646" t="n"/>
      <c r="K1265" s="1647" t="n"/>
      <c r="L1265" s="1647" t="n"/>
      <c r="M1265" s="234" t="n"/>
      <c r="N1265" s="237" t="n"/>
      <c r="O1265" s="548" t="n"/>
      <c r="P1265" s="1634" t="n"/>
      <c r="Q1265" s="1634" t="n"/>
      <c r="R1265" s="892" t="n"/>
      <c r="S1265" s="1635" t="n"/>
      <c r="T1265" s="1636" t="n"/>
      <c r="U1265" s="1636" t="n"/>
    </row>
    <row r="1266" ht="17.25" customHeight="1">
      <c r="A1266" s="238" t="n"/>
      <c r="B1266" s="238" t="n"/>
      <c r="C1266" s="1636" t="n"/>
      <c r="D1266" s="1636" t="n"/>
      <c r="E1266" s="1638" t="n"/>
      <c r="F1266" s="1636" t="n"/>
      <c r="G1266" s="1647" t="n"/>
      <c r="H1266" s="1647" t="n"/>
      <c r="I1266" s="1647" t="n"/>
      <c r="J1266" s="1646" t="n"/>
      <c r="K1266" s="1647" t="n"/>
      <c r="L1266" s="1647" t="n"/>
      <c r="M1266" s="234" t="n"/>
      <c r="N1266" s="237" t="n"/>
      <c r="O1266" s="548" t="n"/>
      <c r="P1266" s="1634" t="n"/>
      <c r="Q1266" s="1634" t="n"/>
      <c r="R1266" s="892" t="n"/>
      <c r="S1266" s="1635" t="n"/>
      <c r="T1266" s="1636" t="n"/>
      <c r="U1266" s="1636" t="n"/>
    </row>
    <row r="1267" ht="17.25" customHeight="1">
      <c r="A1267" s="238" t="n"/>
      <c r="B1267" s="238" t="n"/>
      <c r="C1267" s="1636" t="n"/>
      <c r="D1267" s="1636" t="n"/>
      <c r="E1267" s="1638" t="n"/>
      <c r="F1267" s="1636" t="n"/>
      <c r="G1267" s="1647" t="n"/>
      <c r="H1267" s="1647" t="n"/>
      <c r="I1267" s="1647" t="n"/>
      <c r="J1267" s="1646" t="n"/>
      <c r="K1267" s="1647" t="n"/>
      <c r="L1267" s="1647" t="n"/>
      <c r="M1267" s="234" t="n"/>
      <c r="N1267" s="237" t="n"/>
      <c r="O1267" s="548" t="n"/>
      <c r="P1267" s="1634" t="n"/>
      <c r="Q1267" s="1634" t="n"/>
      <c r="R1267" s="892" t="n"/>
      <c r="S1267" s="1635" t="n"/>
      <c r="T1267" s="1636" t="n"/>
      <c r="U1267" s="1636" t="n"/>
    </row>
    <row r="1268" ht="17.25" customHeight="1">
      <c r="A1268" s="238" t="n"/>
      <c r="B1268" s="238" t="n"/>
      <c r="C1268" s="1636" t="n"/>
      <c r="D1268" s="1636" t="n"/>
      <c r="E1268" s="1638" t="n"/>
      <c r="F1268" s="1636" t="n"/>
      <c r="G1268" s="1647" t="n"/>
      <c r="H1268" s="1647" t="n"/>
      <c r="I1268" s="1647" t="n"/>
      <c r="J1268" s="1646" t="n"/>
      <c r="K1268" s="1647" t="n"/>
      <c r="L1268" s="1647" t="n"/>
      <c r="M1268" s="234" t="n"/>
      <c r="N1268" s="237" t="n"/>
      <c r="O1268" s="548" t="n"/>
      <c r="P1268" s="1634" t="n"/>
      <c r="Q1268" s="1634" t="n"/>
      <c r="R1268" s="892" t="n"/>
      <c r="S1268" s="1635" t="n"/>
      <c r="T1268" s="1636" t="n"/>
      <c r="U1268" s="1636" t="n"/>
    </row>
    <row r="1269" ht="17.25" customHeight="1">
      <c r="A1269" s="238" t="n"/>
      <c r="B1269" s="238" t="n"/>
      <c r="C1269" s="1636" t="n"/>
      <c r="D1269" s="1636" t="n"/>
      <c r="E1269" s="1638" t="n"/>
      <c r="F1269" s="1636" t="n"/>
      <c r="G1269" s="1647" t="n"/>
      <c r="H1269" s="1647" t="n"/>
      <c r="I1269" s="1647" t="n"/>
      <c r="J1269" s="1646" t="n"/>
      <c r="K1269" s="1647" t="n"/>
      <c r="L1269" s="1647" t="n"/>
      <c r="M1269" s="234" t="n"/>
      <c r="N1269" s="237" t="n"/>
      <c r="O1269" s="548" t="n"/>
      <c r="P1269" s="1634" t="n"/>
      <c r="Q1269" s="1634" t="n"/>
      <c r="R1269" s="892" t="n"/>
      <c r="S1269" s="1635" t="n"/>
      <c r="T1269" s="1636" t="n"/>
      <c r="U1269" s="1636" t="n"/>
    </row>
    <row r="1270" ht="17.25" customHeight="1">
      <c r="A1270" s="238" t="n"/>
      <c r="B1270" s="238" t="n"/>
      <c r="C1270" s="1636" t="n"/>
      <c r="D1270" s="1636" t="n"/>
      <c r="E1270" s="1638" t="n"/>
      <c r="F1270" s="1636" t="n"/>
      <c r="G1270" s="1647" t="n"/>
      <c r="H1270" s="1647" t="n"/>
      <c r="I1270" s="1647" t="n"/>
      <c r="J1270" s="1646" t="n"/>
      <c r="K1270" s="1647" t="n"/>
      <c r="L1270" s="1647" t="n"/>
      <c r="M1270" s="234" t="n"/>
      <c r="N1270" s="237" t="n"/>
      <c r="O1270" s="548" t="n"/>
      <c r="P1270" s="1634" t="n"/>
      <c r="Q1270" s="1634" t="n"/>
      <c r="R1270" s="892" t="n"/>
      <c r="S1270" s="1635" t="n"/>
      <c r="T1270" s="1636" t="n"/>
      <c r="U1270" s="1636" t="n"/>
    </row>
    <row r="1271" ht="17.25" customHeight="1">
      <c r="A1271" s="238" t="n"/>
      <c r="B1271" s="238" t="n"/>
      <c r="C1271" s="1636" t="n"/>
      <c r="D1271" s="1636" t="n"/>
      <c r="E1271" s="1638" t="n"/>
      <c r="F1271" s="1636" t="n"/>
      <c r="G1271" s="1647" t="n"/>
      <c r="H1271" s="1647" t="n"/>
      <c r="I1271" s="1647" t="n"/>
      <c r="J1271" s="1646" t="n"/>
      <c r="K1271" s="1647" t="n"/>
      <c r="L1271" s="1647" t="n"/>
      <c r="M1271" s="234" t="n"/>
      <c r="N1271" s="237" t="n"/>
      <c r="O1271" s="548" t="n"/>
      <c r="P1271" s="1634" t="n"/>
      <c r="Q1271" s="1634" t="n"/>
      <c r="R1271" s="892" t="n"/>
      <c r="S1271" s="1635" t="n"/>
      <c r="T1271" s="1636" t="n"/>
      <c r="U1271" s="1636" t="n"/>
    </row>
    <row r="1272" ht="17.25" customHeight="1">
      <c r="A1272" s="238" t="n"/>
      <c r="B1272" s="238" t="n"/>
      <c r="C1272" s="1636" t="n"/>
      <c r="D1272" s="1636" t="n"/>
      <c r="E1272" s="1638" t="n"/>
      <c r="F1272" s="1636" t="n"/>
      <c r="G1272" s="1647" t="n"/>
      <c r="H1272" s="1647" t="n"/>
      <c r="I1272" s="1647" t="n"/>
      <c r="J1272" s="1646" t="n"/>
      <c r="K1272" s="1647" t="n"/>
      <c r="L1272" s="1647" t="n"/>
      <c r="M1272" s="234" t="n"/>
      <c r="N1272" s="237" t="n"/>
      <c r="O1272" s="548" t="n"/>
      <c r="P1272" s="1634" t="n"/>
      <c r="Q1272" s="1634" t="n"/>
      <c r="R1272" s="892" t="n"/>
      <c r="S1272" s="1635" t="n"/>
      <c r="T1272" s="1636" t="n"/>
      <c r="U1272" s="1636" t="n"/>
    </row>
    <row r="1273" ht="17.25" customHeight="1">
      <c r="A1273" s="238" t="n"/>
      <c r="B1273" s="238" t="n"/>
      <c r="C1273" s="1636" t="n"/>
      <c r="D1273" s="1636" t="n"/>
      <c r="E1273" s="1638" t="n"/>
      <c r="F1273" s="1636" t="n"/>
      <c r="G1273" s="1647" t="n"/>
      <c r="H1273" s="1647" t="n"/>
      <c r="I1273" s="1647" t="n"/>
      <c r="J1273" s="1646" t="n"/>
      <c r="K1273" s="1647" t="n"/>
      <c r="L1273" s="1647" t="n"/>
      <c r="M1273" s="234" t="n"/>
      <c r="N1273" s="237" t="n"/>
      <c r="O1273" s="548" t="n"/>
      <c r="P1273" s="1634" t="n"/>
      <c r="Q1273" s="1634" t="n"/>
      <c r="R1273" s="892" t="n"/>
      <c r="S1273" s="1635" t="n"/>
      <c r="T1273" s="1636" t="n"/>
      <c r="U1273" s="1636" t="n"/>
    </row>
    <row r="1274" ht="17.25" customHeight="1">
      <c r="A1274" s="238" t="n"/>
      <c r="B1274" s="238" t="n"/>
      <c r="C1274" s="1636" t="n"/>
      <c r="D1274" s="1636" t="n"/>
      <c r="E1274" s="1638" t="n"/>
      <c r="F1274" s="1636" t="n"/>
      <c r="G1274" s="1647" t="n"/>
      <c r="H1274" s="1647" t="n"/>
      <c r="I1274" s="1647" t="n"/>
      <c r="J1274" s="1646" t="n"/>
      <c r="K1274" s="1647" t="n"/>
      <c r="L1274" s="1647" t="n"/>
      <c r="M1274" s="234" t="n"/>
      <c r="N1274" s="237" t="n"/>
      <c r="O1274" s="548" t="n"/>
      <c r="P1274" s="1634" t="n"/>
      <c r="Q1274" s="1634" t="n"/>
      <c r="R1274" s="892" t="n"/>
      <c r="S1274" s="1635" t="n"/>
      <c r="T1274" s="1636" t="n"/>
      <c r="U1274" s="1636" t="n"/>
    </row>
    <row r="1275" ht="17.25" customHeight="1">
      <c r="A1275" s="238" t="n"/>
      <c r="B1275" s="238" t="n"/>
      <c r="C1275" s="1636" t="n"/>
      <c r="D1275" s="1636" t="n"/>
      <c r="E1275" s="1638" t="n"/>
      <c r="F1275" s="1636" t="n"/>
      <c r="G1275" s="1647" t="n"/>
      <c r="H1275" s="1647" t="n"/>
      <c r="I1275" s="1647" t="n"/>
      <c r="J1275" s="1646" t="n"/>
      <c r="K1275" s="1647" t="n"/>
      <c r="L1275" s="1647" t="n"/>
      <c r="M1275" s="234" t="n"/>
      <c r="N1275" s="237" t="n"/>
      <c r="O1275" s="548" t="n"/>
      <c r="P1275" s="1634" t="n"/>
      <c r="Q1275" s="1634" t="n"/>
      <c r="R1275" s="892" t="n"/>
      <c r="S1275" s="1635" t="n"/>
      <c r="T1275" s="1636" t="n"/>
      <c r="U1275" s="1636" t="n"/>
    </row>
    <row r="1276" ht="17.25" customHeight="1">
      <c r="A1276" s="238" t="n"/>
      <c r="B1276" s="238" t="n"/>
      <c r="C1276" s="1636" t="n"/>
      <c r="D1276" s="1636" t="n"/>
      <c r="E1276" s="1638" t="n"/>
      <c r="F1276" s="1636" t="n"/>
      <c r="G1276" s="1647" t="n"/>
      <c r="H1276" s="1647" t="n"/>
      <c r="I1276" s="1647" t="n"/>
      <c r="J1276" s="1646" t="n"/>
      <c r="K1276" s="1647" t="n"/>
      <c r="L1276" s="1647" t="n"/>
      <c r="M1276" s="234" t="n"/>
      <c r="N1276" s="237" t="n"/>
      <c r="O1276" s="548" t="n"/>
      <c r="P1276" s="1634" t="n"/>
      <c r="Q1276" s="1634" t="n"/>
      <c r="R1276" s="892" t="n"/>
      <c r="S1276" s="1635" t="n"/>
      <c r="T1276" s="1636" t="n"/>
      <c r="U1276" s="1636" t="n"/>
    </row>
    <row r="1277" ht="17.25" customHeight="1">
      <c r="A1277" s="238" t="n"/>
      <c r="B1277" s="238" t="n"/>
      <c r="C1277" s="1636" t="n"/>
      <c r="D1277" s="1636" t="n"/>
      <c r="E1277" s="1638" t="n"/>
      <c r="F1277" s="1636" t="n"/>
      <c r="G1277" s="1647" t="n"/>
      <c r="H1277" s="1647" t="n"/>
      <c r="I1277" s="1647" t="n"/>
      <c r="J1277" s="1646" t="n"/>
      <c r="K1277" s="1647" t="n"/>
      <c r="L1277" s="1647" t="n"/>
      <c r="M1277" s="234" t="n"/>
      <c r="N1277" s="237" t="n"/>
      <c r="O1277" s="548" t="n"/>
      <c r="P1277" s="1634" t="n"/>
      <c r="Q1277" s="1634" t="n"/>
      <c r="R1277" s="892" t="n"/>
      <c r="S1277" s="1635" t="n"/>
      <c r="T1277" s="1636" t="n"/>
      <c r="U1277" s="1636" t="n"/>
    </row>
    <row r="1278" ht="17.25" customHeight="1">
      <c r="A1278" s="238" t="n"/>
      <c r="B1278" s="238" t="n"/>
      <c r="C1278" s="1636" t="n"/>
      <c r="D1278" s="1636" t="n"/>
      <c r="E1278" s="1638" t="n"/>
      <c r="F1278" s="1636" t="n"/>
      <c r="G1278" s="1647" t="n"/>
      <c r="H1278" s="1647" t="n"/>
      <c r="I1278" s="1647" t="n"/>
      <c r="J1278" s="1646" t="n"/>
      <c r="K1278" s="1647" t="n"/>
      <c r="L1278" s="1647" t="n"/>
      <c r="M1278" s="234" t="n"/>
      <c r="N1278" s="237" t="n"/>
      <c r="O1278" s="548" t="n"/>
      <c r="P1278" s="1634" t="n"/>
      <c r="Q1278" s="1634" t="n"/>
      <c r="R1278" s="892" t="n"/>
      <c r="S1278" s="1635" t="n"/>
      <c r="T1278" s="1636" t="n"/>
      <c r="U1278" s="1636" t="n"/>
    </row>
    <row r="1279" ht="17.25" customHeight="1">
      <c r="A1279" s="238" t="n"/>
      <c r="B1279" s="238" t="n"/>
      <c r="C1279" s="1636" t="n"/>
      <c r="D1279" s="1636" t="n"/>
      <c r="E1279" s="1638" t="n"/>
      <c r="F1279" s="1636" t="n"/>
      <c r="G1279" s="1647" t="n"/>
      <c r="H1279" s="1647" t="n"/>
      <c r="I1279" s="1647" t="n"/>
      <c r="J1279" s="1646" t="n"/>
      <c r="K1279" s="1647" t="n"/>
      <c r="L1279" s="1647" t="n"/>
      <c r="M1279" s="234" t="n"/>
      <c r="N1279" s="237" t="n"/>
      <c r="O1279" s="548" t="n"/>
      <c r="P1279" s="1634" t="n"/>
      <c r="Q1279" s="1634" t="n"/>
      <c r="R1279" s="892" t="n"/>
      <c r="S1279" s="1635" t="n"/>
      <c r="T1279" s="1636" t="n"/>
      <c r="U1279" s="1636" t="n"/>
    </row>
    <row r="1280" ht="17.25" customHeight="1">
      <c r="A1280" s="238" t="n"/>
      <c r="B1280" s="238" t="n"/>
      <c r="C1280" s="1636" t="n"/>
      <c r="D1280" s="1636" t="n"/>
      <c r="E1280" s="1638" t="n"/>
      <c r="F1280" s="1636" t="n"/>
      <c r="G1280" s="1647" t="n"/>
      <c r="H1280" s="1647" t="n"/>
      <c r="I1280" s="1647" t="n"/>
      <c r="J1280" s="1646" t="n"/>
      <c r="K1280" s="1647" t="n"/>
      <c r="L1280" s="1647" t="n"/>
      <c r="M1280" s="234" t="n"/>
      <c r="N1280" s="237" t="n"/>
      <c r="O1280" s="548" t="n"/>
      <c r="P1280" s="1634" t="n"/>
      <c r="Q1280" s="1634" t="n"/>
      <c r="R1280" s="892" t="n"/>
      <c r="S1280" s="1635" t="n"/>
      <c r="T1280" s="1636" t="n"/>
      <c r="U1280" s="1636" t="n"/>
    </row>
    <row r="1281" ht="17.25" customHeight="1">
      <c r="A1281" s="238" t="n"/>
      <c r="B1281" s="238" t="n"/>
      <c r="C1281" s="1636" t="n"/>
      <c r="D1281" s="1636" t="n"/>
      <c r="E1281" s="1638" t="n"/>
      <c r="F1281" s="1636" t="n"/>
      <c r="G1281" s="1647" t="n"/>
      <c r="H1281" s="1647" t="n"/>
      <c r="I1281" s="1647" t="n"/>
      <c r="J1281" s="1646" t="n"/>
      <c r="K1281" s="1647" t="n"/>
      <c r="L1281" s="1647" t="n"/>
      <c r="M1281" s="234" t="n"/>
      <c r="N1281" s="237" t="n"/>
      <c r="O1281" s="548" t="n"/>
      <c r="P1281" s="1634" t="n"/>
      <c r="Q1281" s="1634" t="n"/>
      <c r="R1281" s="892" t="n"/>
      <c r="S1281" s="1635" t="n"/>
      <c r="T1281" s="1636" t="n"/>
      <c r="U1281" s="1636" t="n"/>
    </row>
    <row r="1282" ht="17.25" customHeight="1">
      <c r="A1282" s="238" t="n"/>
      <c r="B1282" s="238" t="n"/>
      <c r="C1282" s="1636" t="n"/>
      <c r="D1282" s="1636" t="n"/>
      <c r="E1282" s="1638" t="n"/>
      <c r="F1282" s="1636" t="n"/>
      <c r="G1282" s="1647" t="n"/>
      <c r="H1282" s="1647" t="n"/>
      <c r="I1282" s="1647" t="n"/>
      <c r="J1282" s="1646" t="n"/>
      <c r="K1282" s="1647" t="n"/>
      <c r="L1282" s="1647" t="n"/>
      <c r="M1282" s="234" t="n"/>
      <c r="N1282" s="237" t="n"/>
      <c r="O1282" s="548" t="n"/>
      <c r="P1282" s="1634" t="n"/>
      <c r="Q1282" s="1634" t="n"/>
      <c r="R1282" s="892" t="n"/>
      <c r="S1282" s="1635" t="n"/>
      <c r="T1282" s="1636" t="n"/>
      <c r="U1282" s="1636" t="n"/>
    </row>
    <row r="1283" ht="17.25" customHeight="1">
      <c r="A1283" s="238" t="n"/>
      <c r="B1283" s="238" t="n"/>
      <c r="C1283" s="1636" t="n"/>
      <c r="D1283" s="1636" t="n"/>
      <c r="E1283" s="1638" t="n"/>
      <c r="F1283" s="1636" t="n"/>
      <c r="G1283" s="1647" t="n"/>
      <c r="H1283" s="1647" t="n"/>
      <c r="I1283" s="1647" t="n"/>
      <c r="J1283" s="1646" t="n"/>
      <c r="K1283" s="1647" t="n"/>
      <c r="L1283" s="1647" t="n"/>
      <c r="M1283" s="234" t="n"/>
      <c r="N1283" s="237" t="n"/>
      <c r="O1283" s="548" t="n"/>
      <c r="P1283" s="1634" t="n"/>
      <c r="Q1283" s="1634" t="n"/>
      <c r="R1283" s="892" t="n"/>
      <c r="S1283" s="1635" t="n"/>
      <c r="T1283" s="1636" t="n"/>
      <c r="U1283" s="1636" t="n"/>
    </row>
    <row r="1284" ht="17.25" customHeight="1">
      <c r="A1284" s="238" t="n"/>
      <c r="B1284" s="238" t="n"/>
      <c r="C1284" s="1636" t="n"/>
      <c r="D1284" s="1636" t="n"/>
      <c r="E1284" s="1638" t="n"/>
      <c r="F1284" s="1636" t="n"/>
      <c r="G1284" s="1647" t="n"/>
      <c r="H1284" s="1647" t="n"/>
      <c r="I1284" s="1647" t="n"/>
      <c r="J1284" s="1646" t="n"/>
      <c r="K1284" s="1647" t="n"/>
      <c r="L1284" s="1647" t="n"/>
      <c r="M1284" s="234" t="n"/>
      <c r="N1284" s="237" t="n"/>
      <c r="O1284" s="548" t="n"/>
      <c r="P1284" s="1634" t="n"/>
      <c r="Q1284" s="1634" t="n"/>
      <c r="R1284" s="892" t="n"/>
      <c r="S1284" s="1635" t="n"/>
      <c r="T1284" s="1636" t="n"/>
      <c r="U1284" s="1636" t="n"/>
    </row>
    <row r="1285" ht="17.25" customHeight="1">
      <c r="A1285" s="238" t="n"/>
      <c r="B1285" s="238" t="n"/>
      <c r="C1285" s="1636" t="n"/>
      <c r="D1285" s="1636" t="n"/>
      <c r="E1285" s="1638" t="n"/>
      <c r="F1285" s="1636" t="n"/>
      <c r="G1285" s="1647" t="n"/>
      <c r="H1285" s="1647" t="n"/>
      <c r="I1285" s="1647" t="n"/>
      <c r="J1285" s="1646" t="n"/>
      <c r="K1285" s="1647" t="n"/>
      <c r="L1285" s="1647" t="n"/>
      <c r="M1285" s="234" t="n"/>
      <c r="N1285" s="237" t="n"/>
      <c r="O1285" s="548" t="n"/>
      <c r="P1285" s="1634" t="n"/>
      <c r="Q1285" s="1634" t="n"/>
      <c r="R1285" s="892" t="n"/>
      <c r="S1285" s="1635" t="n"/>
      <c r="T1285" s="1636" t="n"/>
      <c r="U1285" s="1636" t="n"/>
    </row>
    <row r="1286" ht="17.25" customHeight="1">
      <c r="A1286" s="238" t="n"/>
      <c r="B1286" s="238" t="n"/>
      <c r="C1286" s="1636" t="n"/>
      <c r="D1286" s="1636" t="n"/>
      <c r="E1286" s="1638" t="n"/>
      <c r="F1286" s="1636" t="n"/>
      <c r="G1286" s="1647" t="n"/>
      <c r="H1286" s="1647" t="n"/>
      <c r="I1286" s="1647" t="n"/>
      <c r="J1286" s="1646" t="n"/>
      <c r="K1286" s="1647" t="n"/>
      <c r="L1286" s="1647" t="n"/>
      <c r="M1286" s="234" t="n"/>
      <c r="N1286" s="237" t="n"/>
      <c r="O1286" s="548" t="n"/>
      <c r="P1286" s="1634" t="n"/>
      <c r="Q1286" s="1634" t="n"/>
      <c r="R1286" s="892" t="n"/>
      <c r="S1286" s="1635" t="n"/>
      <c r="T1286" s="1636" t="n"/>
      <c r="U1286" s="1636" t="n"/>
    </row>
    <row r="1287" ht="17.25" customHeight="1">
      <c r="A1287" s="238" t="n"/>
      <c r="B1287" s="238" t="n"/>
      <c r="C1287" s="1636" t="n"/>
      <c r="D1287" s="1636" t="n"/>
      <c r="E1287" s="1638" t="n"/>
      <c r="F1287" s="1636" t="n"/>
      <c r="G1287" s="1647" t="n"/>
      <c r="H1287" s="1647" t="n"/>
      <c r="I1287" s="1647" t="n"/>
      <c r="J1287" s="1646" t="n"/>
      <c r="K1287" s="1647" t="n"/>
      <c r="L1287" s="1647" t="n"/>
      <c r="M1287" s="234" t="n"/>
      <c r="N1287" s="237" t="n"/>
      <c r="O1287" s="548" t="n"/>
      <c r="P1287" s="1634" t="n"/>
      <c r="Q1287" s="1634" t="n"/>
      <c r="R1287" s="892" t="n"/>
      <c r="S1287" s="1635" t="n"/>
      <c r="T1287" s="1636" t="n"/>
      <c r="U1287" s="1636" t="n"/>
    </row>
    <row r="1288" ht="17.25" customHeight="1">
      <c r="A1288" s="238" t="n"/>
      <c r="B1288" s="238" t="n"/>
      <c r="C1288" s="1636" t="n"/>
      <c r="D1288" s="1636" t="n"/>
      <c r="E1288" s="1638" t="n"/>
      <c r="F1288" s="1636" t="n"/>
      <c r="G1288" s="1647" t="n"/>
      <c r="H1288" s="1647" t="n"/>
      <c r="I1288" s="1647" t="n"/>
      <c r="J1288" s="1646" t="n"/>
      <c r="K1288" s="1647" t="n"/>
      <c r="L1288" s="1647" t="n"/>
      <c r="M1288" s="234" t="n"/>
      <c r="N1288" s="237" t="n"/>
      <c r="O1288" s="548" t="n"/>
      <c r="P1288" s="1634" t="n"/>
      <c r="Q1288" s="1634" t="n"/>
      <c r="R1288" s="892" t="n"/>
      <c r="S1288" s="1635" t="n"/>
      <c r="T1288" s="1636" t="n"/>
      <c r="U1288" s="1636" t="n"/>
    </row>
    <row r="1289" ht="17.25" customHeight="1">
      <c r="A1289" s="238" t="n"/>
      <c r="B1289" s="238" t="n"/>
      <c r="C1289" s="1636" t="n"/>
      <c r="D1289" s="1636" t="n"/>
      <c r="E1289" s="1638" t="n"/>
      <c r="F1289" s="1636" t="n"/>
      <c r="G1289" s="1647" t="n"/>
      <c r="H1289" s="1647" t="n"/>
      <c r="I1289" s="1647" t="n"/>
      <c r="J1289" s="1646" t="n"/>
      <c r="K1289" s="1647" t="n"/>
      <c r="L1289" s="1647" t="n"/>
      <c r="M1289" s="234" t="n"/>
      <c r="N1289" s="237" t="n"/>
      <c r="O1289" s="548" t="n"/>
      <c r="P1289" s="1634" t="n"/>
      <c r="Q1289" s="1634" t="n"/>
      <c r="R1289" s="892" t="n"/>
      <c r="S1289" s="1635" t="n"/>
      <c r="T1289" s="1636" t="n"/>
      <c r="U1289" s="1636" t="n"/>
    </row>
    <row r="1290" ht="17.25" customHeight="1">
      <c r="A1290" s="238" t="n"/>
      <c r="B1290" s="238" t="n"/>
      <c r="C1290" s="1636" t="n"/>
      <c r="D1290" s="1636" t="n"/>
      <c r="E1290" s="1638" t="n"/>
      <c r="F1290" s="1636" t="n"/>
      <c r="G1290" s="1647" t="n"/>
      <c r="H1290" s="1647" t="n"/>
      <c r="I1290" s="1647" t="n"/>
      <c r="J1290" s="1646" t="n"/>
      <c r="K1290" s="1647" t="n"/>
      <c r="L1290" s="1647" t="n"/>
      <c r="M1290" s="234" t="n"/>
      <c r="N1290" s="237" t="n"/>
      <c r="O1290" s="548" t="n"/>
      <c r="P1290" s="1634" t="n"/>
      <c r="Q1290" s="1634" t="n"/>
      <c r="R1290" s="892" t="n"/>
      <c r="S1290" s="1635" t="n"/>
      <c r="T1290" s="1636" t="n"/>
      <c r="U1290" s="1636" t="n"/>
    </row>
    <row r="1291" ht="17.25" customHeight="1">
      <c r="A1291" s="238" t="n"/>
      <c r="B1291" s="238" t="n"/>
      <c r="C1291" s="1636" t="n"/>
      <c r="D1291" s="1636" t="n"/>
      <c r="E1291" s="1638" t="n"/>
      <c r="F1291" s="1636" t="n"/>
      <c r="G1291" s="1647" t="n"/>
      <c r="H1291" s="1647" t="n"/>
      <c r="I1291" s="1647" t="n"/>
      <c r="J1291" s="1646" t="n"/>
      <c r="K1291" s="1647" t="n"/>
      <c r="L1291" s="1647" t="n"/>
      <c r="M1291" s="234" t="n"/>
      <c r="N1291" s="237" t="n"/>
      <c r="O1291" s="548" t="n"/>
      <c r="P1291" s="1634" t="n"/>
      <c r="Q1291" s="1634" t="n"/>
      <c r="R1291" s="892" t="n"/>
      <c r="S1291" s="1635" t="n"/>
      <c r="T1291" s="1636" t="n"/>
      <c r="U1291" s="1636" t="n"/>
    </row>
    <row r="1292" ht="17.25" customHeight="1">
      <c r="A1292" s="238" t="n"/>
      <c r="B1292" s="238" t="n"/>
      <c r="C1292" s="1636" t="n"/>
      <c r="D1292" s="1636" t="n"/>
      <c r="E1292" s="1638" t="n"/>
      <c r="F1292" s="1636" t="n"/>
      <c r="G1292" s="1647" t="n"/>
      <c r="H1292" s="1647" t="n"/>
      <c r="I1292" s="1647" t="n"/>
      <c r="J1292" s="1646" t="n"/>
      <c r="K1292" s="1647" t="n"/>
      <c r="L1292" s="1647" t="n"/>
      <c r="M1292" s="234" t="n"/>
      <c r="N1292" s="237" t="n"/>
      <c r="O1292" s="548" t="n"/>
      <c r="P1292" s="1634" t="n"/>
      <c r="Q1292" s="1634" t="n"/>
      <c r="R1292" s="892" t="n"/>
      <c r="S1292" s="1635" t="n"/>
      <c r="T1292" s="1636" t="n"/>
      <c r="U1292" s="1636" t="n"/>
    </row>
    <row r="1293" ht="17.25" customHeight="1">
      <c r="A1293" s="238" t="n"/>
      <c r="B1293" s="238" t="n"/>
      <c r="C1293" s="1636" t="n"/>
      <c r="D1293" s="1636" t="n"/>
      <c r="E1293" s="1638" t="n"/>
      <c r="F1293" s="1636" t="n"/>
      <c r="G1293" s="1647" t="n"/>
      <c r="H1293" s="1647" t="n"/>
      <c r="I1293" s="1647" t="n"/>
      <c r="J1293" s="1646" t="n"/>
      <c r="K1293" s="1647" t="n"/>
      <c r="L1293" s="1647" t="n"/>
      <c r="M1293" s="234" t="n"/>
      <c r="N1293" s="237" t="n"/>
      <c r="O1293" s="548" t="n"/>
      <c r="P1293" s="1634" t="n"/>
      <c r="Q1293" s="1634" t="n"/>
      <c r="R1293" s="892" t="n"/>
      <c r="S1293" s="1635" t="n"/>
      <c r="T1293" s="1636" t="n"/>
      <c r="U1293" s="1636" t="n"/>
    </row>
    <row r="1294" ht="17.25" customHeight="1">
      <c r="A1294" s="238" t="n"/>
      <c r="B1294" s="238" t="n"/>
      <c r="C1294" s="1636" t="n"/>
      <c r="D1294" s="1636" t="n"/>
      <c r="E1294" s="1638" t="n"/>
      <c r="F1294" s="1636" t="n"/>
      <c r="G1294" s="1647" t="n"/>
      <c r="H1294" s="1647" t="n"/>
      <c r="I1294" s="1647" t="n"/>
      <c r="J1294" s="1646" t="n"/>
      <c r="K1294" s="1647" t="n"/>
      <c r="L1294" s="1647" t="n"/>
      <c r="M1294" s="234" t="n"/>
      <c r="N1294" s="237" t="n"/>
      <c r="O1294" s="548" t="n"/>
      <c r="P1294" s="1634" t="n"/>
      <c r="Q1294" s="1634" t="n"/>
      <c r="R1294" s="892" t="n"/>
      <c r="S1294" s="1635" t="n"/>
      <c r="T1294" s="1636" t="n"/>
      <c r="U1294" s="1636" t="n"/>
    </row>
    <row r="1295" ht="17.25" customHeight="1">
      <c r="A1295" s="238" t="n"/>
      <c r="B1295" s="238" t="n"/>
      <c r="C1295" s="1636" t="n"/>
      <c r="D1295" s="1636" t="n"/>
      <c r="E1295" s="1638" t="n"/>
      <c r="F1295" s="1636" t="n"/>
      <c r="G1295" s="1647" t="n"/>
      <c r="H1295" s="1647" t="n"/>
      <c r="I1295" s="1647" t="n"/>
      <c r="J1295" s="1646" t="n"/>
      <c r="K1295" s="1647" t="n"/>
      <c r="L1295" s="1647" t="n"/>
      <c r="M1295" s="234" t="n"/>
      <c r="N1295" s="237" t="n"/>
      <c r="O1295" s="548" t="n"/>
      <c r="P1295" s="1634" t="n"/>
      <c r="Q1295" s="1634" t="n"/>
      <c r="R1295" s="892" t="n"/>
      <c r="S1295" s="1635" t="n"/>
      <c r="T1295" s="1636" t="n"/>
      <c r="U1295" s="1636" t="n"/>
    </row>
    <row r="1296" ht="17.25" customHeight="1">
      <c r="A1296" s="238" t="n"/>
      <c r="B1296" s="238" t="n"/>
      <c r="C1296" s="1636" t="n"/>
      <c r="D1296" s="1636" t="n"/>
      <c r="E1296" s="1638" t="n"/>
      <c r="F1296" s="1636" t="n"/>
      <c r="G1296" s="1647" t="n"/>
      <c r="H1296" s="1647" t="n"/>
      <c r="I1296" s="1647" t="n"/>
      <c r="J1296" s="1646" t="n"/>
      <c r="K1296" s="1647" t="n"/>
      <c r="L1296" s="1647" t="n"/>
      <c r="M1296" s="234" t="n"/>
      <c r="N1296" s="237" t="n"/>
      <c r="O1296" s="548" t="n"/>
      <c r="P1296" s="1634" t="n"/>
      <c r="Q1296" s="1634" t="n"/>
      <c r="R1296" s="892" t="n"/>
      <c r="S1296" s="1635" t="n"/>
      <c r="T1296" s="1636" t="n"/>
      <c r="U1296" s="1636" t="n"/>
    </row>
    <row r="1297" ht="17.25" customHeight="1">
      <c r="A1297" s="238" t="n"/>
      <c r="B1297" s="238" t="n"/>
      <c r="C1297" s="1636" t="n"/>
      <c r="D1297" s="1636" t="n"/>
      <c r="E1297" s="1638" t="n"/>
      <c r="F1297" s="1636" t="n"/>
      <c r="G1297" s="1647" t="n"/>
      <c r="H1297" s="1647" t="n"/>
      <c r="I1297" s="1647" t="n"/>
      <c r="J1297" s="1646" t="n"/>
      <c r="K1297" s="1647" t="n"/>
      <c r="L1297" s="1647" t="n"/>
      <c r="M1297" s="234" t="n"/>
      <c r="N1297" s="237" t="n"/>
      <c r="O1297" s="548" t="n"/>
      <c r="P1297" s="1634" t="n"/>
      <c r="Q1297" s="1634" t="n"/>
      <c r="R1297" s="892" t="n"/>
      <c r="S1297" s="1635" t="n"/>
      <c r="T1297" s="1636" t="n"/>
      <c r="U1297" s="1636" t="n"/>
    </row>
    <row r="1298" ht="17.25" customHeight="1">
      <c r="A1298" s="238" t="n"/>
      <c r="B1298" s="238" t="n"/>
      <c r="C1298" s="1636" t="n"/>
      <c r="D1298" s="1636" t="n"/>
      <c r="E1298" s="1638" t="n"/>
      <c r="F1298" s="1636" t="n"/>
      <c r="G1298" s="1647" t="n"/>
      <c r="H1298" s="1647" t="n"/>
      <c r="I1298" s="1647" t="n"/>
      <c r="J1298" s="1646" t="n"/>
      <c r="K1298" s="1647" t="n"/>
      <c r="L1298" s="1647" t="n"/>
      <c r="M1298" s="234" t="n"/>
      <c r="N1298" s="237" t="n"/>
      <c r="O1298" s="548" t="n"/>
      <c r="P1298" s="1634" t="n"/>
      <c r="Q1298" s="1634" t="n"/>
      <c r="R1298" s="892" t="n"/>
      <c r="S1298" s="1635" t="n"/>
      <c r="T1298" s="1636" t="n"/>
      <c r="U1298" s="1636" t="n"/>
    </row>
    <row r="1299" ht="17.25" customHeight="1">
      <c r="A1299" s="238" t="n"/>
      <c r="B1299" s="238" t="n"/>
      <c r="C1299" s="1636" t="n"/>
      <c r="D1299" s="1636" t="n"/>
      <c r="E1299" s="1638" t="n"/>
      <c r="F1299" s="1636" t="n"/>
      <c r="G1299" s="1647" t="n"/>
      <c r="H1299" s="1647" t="n"/>
      <c r="I1299" s="1647" t="n"/>
      <c r="J1299" s="1646" t="n"/>
      <c r="K1299" s="1647" t="n"/>
      <c r="L1299" s="1647" t="n"/>
      <c r="M1299" s="234" t="n"/>
      <c r="N1299" s="237" t="n"/>
      <c r="O1299" s="548" t="n"/>
      <c r="P1299" s="1634" t="n"/>
      <c r="Q1299" s="1634" t="n"/>
      <c r="R1299" s="892" t="n"/>
      <c r="S1299" s="1635" t="n"/>
      <c r="T1299" s="1636" t="n"/>
      <c r="U1299" s="1636" t="n"/>
    </row>
    <row r="1300" ht="17.25" customHeight="1">
      <c r="A1300" s="238" t="n"/>
      <c r="B1300" s="238" t="n"/>
      <c r="C1300" s="1636" t="n"/>
      <c r="D1300" s="1636" t="n"/>
      <c r="E1300" s="1638" t="n"/>
      <c r="F1300" s="1636" t="n"/>
      <c r="G1300" s="1647" t="n"/>
      <c r="H1300" s="1647" t="n"/>
      <c r="I1300" s="1647" t="n"/>
      <c r="J1300" s="1646" t="n"/>
      <c r="K1300" s="1647" t="n"/>
      <c r="L1300" s="1647" t="n"/>
      <c r="M1300" s="234" t="n"/>
      <c r="N1300" s="237" t="n"/>
      <c r="O1300" s="548" t="n"/>
      <c r="P1300" s="1634" t="n"/>
      <c r="Q1300" s="1634" t="n"/>
      <c r="R1300" s="892" t="n"/>
      <c r="S1300" s="1635" t="n"/>
      <c r="T1300" s="1636" t="n"/>
      <c r="U1300" s="1636" t="n"/>
    </row>
    <row r="1301" ht="17.25" customHeight="1">
      <c r="A1301" s="238" t="n"/>
      <c r="B1301" s="238" t="n"/>
      <c r="C1301" s="1636" t="n"/>
      <c r="D1301" s="1636" t="n"/>
      <c r="E1301" s="1638" t="n"/>
      <c r="F1301" s="1636" t="n"/>
      <c r="G1301" s="1647" t="n"/>
      <c r="H1301" s="1647" t="n"/>
      <c r="I1301" s="1647" t="n"/>
      <c r="J1301" s="1646" t="n"/>
      <c r="K1301" s="1647" t="n"/>
      <c r="L1301" s="1647" t="n"/>
      <c r="M1301" s="234" t="n"/>
      <c r="N1301" s="237" t="n"/>
      <c r="O1301" s="548" t="n"/>
      <c r="P1301" s="1634" t="n"/>
      <c r="Q1301" s="1634" t="n"/>
      <c r="R1301" s="892" t="n"/>
      <c r="S1301" s="1635" t="n"/>
      <c r="T1301" s="1636" t="n"/>
      <c r="U1301" s="1636" t="n"/>
    </row>
    <row r="1302" ht="17.25" customHeight="1">
      <c r="A1302" s="238" t="n"/>
      <c r="B1302" s="238" t="n"/>
      <c r="C1302" s="1636" t="n"/>
      <c r="D1302" s="1636" t="n"/>
      <c r="E1302" s="1638" t="n"/>
      <c r="F1302" s="1636" t="n"/>
      <c r="G1302" s="1647" t="n"/>
      <c r="H1302" s="1647" t="n"/>
      <c r="I1302" s="1647" t="n"/>
      <c r="J1302" s="1646" t="n"/>
      <c r="K1302" s="1647" t="n"/>
      <c r="L1302" s="1647" t="n"/>
      <c r="M1302" s="234" t="n"/>
      <c r="N1302" s="237" t="n"/>
      <c r="O1302" s="548" t="n"/>
      <c r="P1302" s="1634" t="n"/>
      <c r="Q1302" s="1634" t="n"/>
      <c r="R1302" s="892" t="n"/>
      <c r="S1302" s="1635" t="n"/>
      <c r="T1302" s="1636" t="n"/>
      <c r="U1302" s="1636" t="n"/>
    </row>
    <row r="1303" ht="17.25" customHeight="1">
      <c r="A1303" s="238" t="n"/>
      <c r="B1303" s="238" t="n"/>
      <c r="C1303" s="1636" t="n"/>
      <c r="D1303" s="1636" t="n"/>
      <c r="E1303" s="1638" t="n"/>
      <c r="F1303" s="1636" t="n"/>
      <c r="G1303" s="1647" t="n"/>
      <c r="H1303" s="1647" t="n"/>
      <c r="I1303" s="1647" t="n"/>
      <c r="J1303" s="1646" t="n"/>
      <c r="K1303" s="1647" t="n"/>
      <c r="L1303" s="1647" t="n"/>
      <c r="M1303" s="234" t="n"/>
      <c r="N1303" s="237" t="n"/>
      <c r="O1303" s="548" t="n"/>
      <c r="P1303" s="1634" t="n"/>
      <c r="Q1303" s="1634" t="n"/>
      <c r="R1303" s="892" t="n"/>
      <c r="S1303" s="1635" t="n"/>
      <c r="T1303" s="1636" t="n"/>
      <c r="U1303" s="1636" t="n"/>
    </row>
    <row r="1304" ht="17.25" customHeight="1">
      <c r="A1304" s="238" t="n"/>
      <c r="B1304" s="238" t="n"/>
      <c r="C1304" s="1636" t="n"/>
      <c r="D1304" s="1636" t="n"/>
      <c r="E1304" s="1638" t="n"/>
      <c r="F1304" s="1636" t="n"/>
      <c r="G1304" s="1647" t="n"/>
      <c r="H1304" s="1647" t="n"/>
      <c r="I1304" s="1647" t="n"/>
      <c r="J1304" s="1646" t="n"/>
      <c r="K1304" s="1647" t="n"/>
      <c r="L1304" s="1647" t="n"/>
      <c r="M1304" s="234" t="n"/>
      <c r="N1304" s="237" t="n"/>
      <c r="O1304" s="548" t="n"/>
      <c r="P1304" s="1634" t="n"/>
      <c r="Q1304" s="1634" t="n"/>
      <c r="R1304" s="892" t="n"/>
      <c r="S1304" s="1635" t="n"/>
      <c r="T1304" s="1636" t="n"/>
      <c r="U1304" s="1636" t="n"/>
    </row>
    <row r="1305" ht="17.25" customHeight="1">
      <c r="A1305" s="238" t="n"/>
      <c r="B1305" s="238" t="n"/>
      <c r="C1305" s="1636" t="n"/>
      <c r="D1305" s="1636" t="n"/>
      <c r="E1305" s="1638" t="n"/>
      <c r="F1305" s="1636" t="n"/>
      <c r="G1305" s="1647" t="n"/>
      <c r="H1305" s="1647" t="n"/>
      <c r="I1305" s="1647" t="n"/>
      <c r="J1305" s="1646" t="n"/>
      <c r="K1305" s="1647" t="n"/>
      <c r="L1305" s="1647" t="n"/>
      <c r="M1305" s="234" t="n"/>
      <c r="N1305" s="237" t="n"/>
      <c r="O1305" s="548" t="n"/>
      <c r="P1305" s="1634" t="n"/>
      <c r="Q1305" s="1634" t="n"/>
      <c r="R1305" s="892" t="n"/>
      <c r="S1305" s="1635" t="n"/>
      <c r="T1305" s="1636" t="n"/>
      <c r="U1305" s="1636" t="n"/>
    </row>
    <row r="1306" ht="17.25" customHeight="1">
      <c r="A1306" s="238" t="n"/>
      <c r="B1306" s="238" t="n"/>
      <c r="C1306" s="1636" t="n"/>
      <c r="D1306" s="1636" t="n"/>
      <c r="E1306" s="1638" t="n"/>
      <c r="F1306" s="1636" t="n"/>
      <c r="G1306" s="1647" t="n"/>
      <c r="H1306" s="1647" t="n"/>
      <c r="I1306" s="1647" t="n"/>
      <c r="J1306" s="1646" t="n"/>
      <c r="K1306" s="1647" t="n"/>
      <c r="L1306" s="1647" t="n"/>
      <c r="M1306" s="234" t="n"/>
      <c r="N1306" s="237" t="n"/>
      <c r="O1306" s="548" t="n"/>
      <c r="P1306" s="1634" t="n"/>
      <c r="Q1306" s="1634" t="n"/>
      <c r="R1306" s="892" t="n"/>
      <c r="S1306" s="1635" t="n"/>
      <c r="T1306" s="1636" t="n"/>
      <c r="U1306" s="1636" t="n"/>
    </row>
    <row r="1307" ht="17.25" customHeight="1">
      <c r="A1307" s="238" t="n"/>
      <c r="B1307" s="238" t="n"/>
      <c r="C1307" s="1636" t="n"/>
      <c r="D1307" s="1636" t="n"/>
      <c r="E1307" s="1638" t="n"/>
      <c r="F1307" s="1636" t="n"/>
      <c r="G1307" s="1647" t="n"/>
      <c r="H1307" s="1647" t="n"/>
      <c r="I1307" s="1647" t="n"/>
      <c r="J1307" s="1646" t="n"/>
      <c r="K1307" s="1647" t="n"/>
      <c r="L1307" s="1647" t="n"/>
      <c r="M1307" s="234" t="n"/>
      <c r="N1307" s="237" t="n"/>
      <c r="O1307" s="548" t="n"/>
      <c r="P1307" s="1634" t="n"/>
      <c r="Q1307" s="1634" t="n"/>
      <c r="R1307" s="892" t="n"/>
      <c r="S1307" s="1635" t="n"/>
      <c r="T1307" s="1636" t="n"/>
      <c r="U1307" s="1636" t="n"/>
    </row>
    <row r="1308" ht="17.25" customHeight="1">
      <c r="A1308" s="238" t="n"/>
      <c r="B1308" s="238" t="n"/>
      <c r="C1308" s="1636" t="n"/>
      <c r="D1308" s="1636" t="n"/>
      <c r="E1308" s="1638" t="n"/>
      <c r="F1308" s="1636" t="n"/>
      <c r="G1308" s="1647" t="n"/>
      <c r="H1308" s="1647" t="n"/>
      <c r="I1308" s="1647" t="n"/>
      <c r="J1308" s="1646" t="n"/>
      <c r="K1308" s="1647" t="n"/>
      <c r="L1308" s="1647" t="n"/>
      <c r="M1308" s="234" t="n"/>
      <c r="N1308" s="237" t="n"/>
      <c r="O1308" s="548" t="n"/>
      <c r="P1308" s="1634" t="n"/>
      <c r="Q1308" s="1634" t="n"/>
      <c r="R1308" s="892" t="n"/>
      <c r="S1308" s="1635" t="n"/>
      <c r="T1308" s="1636" t="n"/>
      <c r="U1308" s="1636" t="n"/>
    </row>
    <row r="1309" ht="17.25" customHeight="1">
      <c r="A1309" s="238" t="n"/>
      <c r="B1309" s="238" t="n"/>
      <c r="C1309" s="1636" t="n"/>
      <c r="D1309" s="1636" t="n"/>
      <c r="E1309" s="1638" t="n"/>
      <c r="F1309" s="1636" t="n"/>
      <c r="G1309" s="1647" t="n"/>
      <c r="H1309" s="1647" t="n"/>
      <c r="I1309" s="1647" t="n"/>
      <c r="J1309" s="1646" t="n"/>
      <c r="K1309" s="1647" t="n"/>
      <c r="L1309" s="1647" t="n"/>
      <c r="M1309" s="234" t="n"/>
      <c r="N1309" s="237" t="n"/>
      <c r="O1309" s="548" t="n"/>
      <c r="P1309" s="1634" t="n"/>
      <c r="Q1309" s="1634" t="n"/>
      <c r="R1309" s="892" t="n"/>
      <c r="S1309" s="1635" t="n"/>
      <c r="T1309" s="1636" t="n"/>
      <c r="U1309" s="1636" t="n"/>
    </row>
    <row r="1310" ht="17.25" customHeight="1">
      <c r="A1310" s="238" t="n"/>
      <c r="B1310" s="238" t="n"/>
      <c r="C1310" s="1636" t="n"/>
      <c r="D1310" s="1636" t="n"/>
      <c r="E1310" s="1638" t="n"/>
      <c r="F1310" s="1636" t="n"/>
      <c r="G1310" s="1647" t="n"/>
      <c r="H1310" s="1647" t="n"/>
      <c r="I1310" s="1647" t="n"/>
      <c r="J1310" s="1646" t="n"/>
      <c r="K1310" s="1647" t="n"/>
      <c r="L1310" s="1647" t="n"/>
      <c r="M1310" s="234" t="n"/>
      <c r="N1310" s="237" t="n"/>
      <c r="O1310" s="548" t="n"/>
      <c r="P1310" s="1634" t="n"/>
      <c r="Q1310" s="1634" t="n"/>
      <c r="R1310" s="892" t="n"/>
      <c r="S1310" s="1635" t="n"/>
      <c r="T1310" s="1636" t="n"/>
      <c r="U1310" s="1636" t="n"/>
    </row>
    <row r="1311" ht="17.25" customHeight="1">
      <c r="A1311" s="238" t="n"/>
      <c r="B1311" s="238" t="n"/>
      <c r="C1311" s="1636" t="n"/>
      <c r="D1311" s="1636" t="n"/>
      <c r="E1311" s="1638" t="n"/>
      <c r="F1311" s="1636" t="n"/>
      <c r="G1311" s="1647" t="n"/>
      <c r="H1311" s="1647" t="n"/>
      <c r="I1311" s="1647" t="n"/>
      <c r="J1311" s="1646" t="n"/>
      <c r="K1311" s="1647" t="n"/>
      <c r="L1311" s="1647" t="n"/>
      <c r="M1311" s="234" t="n"/>
      <c r="N1311" s="237" t="n"/>
      <c r="O1311" s="548" t="n"/>
      <c r="P1311" s="1634" t="n"/>
      <c r="Q1311" s="1634" t="n"/>
      <c r="R1311" s="892" t="n"/>
      <c r="S1311" s="1635" t="n"/>
      <c r="T1311" s="1636" t="n"/>
      <c r="U1311" s="1636" t="n"/>
    </row>
    <row r="1312" ht="17.25" customHeight="1">
      <c r="A1312" s="238" t="n"/>
      <c r="B1312" s="238" t="n"/>
      <c r="C1312" s="1636" t="n"/>
      <c r="D1312" s="1636" t="n"/>
      <c r="E1312" s="1638" t="n"/>
      <c r="F1312" s="1636" t="n"/>
      <c r="G1312" s="1647" t="n"/>
      <c r="H1312" s="1647" t="n"/>
      <c r="I1312" s="1647" t="n"/>
      <c r="J1312" s="1646" t="n"/>
      <c r="K1312" s="1647" t="n"/>
      <c r="L1312" s="1647" t="n"/>
      <c r="M1312" s="234" t="n"/>
      <c r="N1312" s="237" t="n"/>
      <c r="O1312" s="548" t="n"/>
      <c r="P1312" s="1634" t="n"/>
      <c r="Q1312" s="1634" t="n"/>
      <c r="R1312" s="892" t="n"/>
      <c r="S1312" s="1635" t="n"/>
      <c r="T1312" s="1636" t="n"/>
      <c r="U1312" s="1636" t="n"/>
    </row>
    <row r="1313" ht="17.25" customHeight="1">
      <c r="A1313" s="238" t="n"/>
      <c r="B1313" s="238" t="n"/>
      <c r="C1313" s="1636" t="n"/>
      <c r="D1313" s="1636" t="n"/>
      <c r="E1313" s="1638" t="n"/>
      <c r="F1313" s="1636" t="n"/>
      <c r="G1313" s="1647" t="n"/>
      <c r="H1313" s="1647" t="n"/>
      <c r="I1313" s="1647" t="n"/>
      <c r="J1313" s="1646" t="n"/>
      <c r="K1313" s="1647" t="n"/>
      <c r="L1313" s="1647" t="n"/>
      <c r="M1313" s="234" t="n"/>
      <c r="N1313" s="237" t="n"/>
      <c r="O1313" s="548" t="n"/>
      <c r="P1313" s="1634" t="n"/>
      <c r="Q1313" s="1634" t="n"/>
      <c r="R1313" s="892" t="n"/>
      <c r="S1313" s="1635" t="n"/>
      <c r="T1313" s="1636" t="n"/>
      <c r="U1313" s="1636" t="n"/>
    </row>
    <row r="1314" ht="17.25" customHeight="1">
      <c r="A1314" s="238" t="n"/>
      <c r="B1314" s="238" t="n"/>
      <c r="C1314" s="1636" t="n"/>
      <c r="D1314" s="1636" t="n"/>
      <c r="E1314" s="1638" t="n"/>
      <c r="F1314" s="1636" t="n"/>
      <c r="G1314" s="1647" t="n"/>
      <c r="H1314" s="1647" t="n"/>
      <c r="I1314" s="1647" t="n"/>
      <c r="J1314" s="1646" t="n"/>
      <c r="K1314" s="1647" t="n"/>
      <c r="L1314" s="1647" t="n"/>
      <c r="M1314" s="234" t="n"/>
      <c r="N1314" s="237" t="n"/>
      <c r="O1314" s="548" t="n"/>
      <c r="P1314" s="1634" t="n"/>
      <c r="Q1314" s="1634" t="n"/>
      <c r="R1314" s="892" t="n"/>
      <c r="S1314" s="1635" t="n"/>
      <c r="T1314" s="1636" t="n"/>
      <c r="U1314" s="1636" t="n"/>
    </row>
    <row r="1315" ht="17.25" customHeight="1">
      <c r="A1315" s="238" t="n"/>
      <c r="B1315" s="238" t="n"/>
      <c r="C1315" s="1636" t="n"/>
      <c r="D1315" s="1636" t="n"/>
      <c r="E1315" s="1638" t="n"/>
      <c r="F1315" s="1636" t="n"/>
      <c r="G1315" s="1647" t="n"/>
      <c r="H1315" s="1647" t="n"/>
      <c r="I1315" s="1647" t="n"/>
      <c r="J1315" s="1646" t="n"/>
      <c r="K1315" s="1647" t="n"/>
      <c r="L1315" s="1647" t="n"/>
      <c r="M1315" s="234" t="n"/>
      <c r="N1315" s="237" t="n"/>
      <c r="O1315" s="548" t="n"/>
      <c r="P1315" s="1634" t="n"/>
      <c r="Q1315" s="1634" t="n"/>
      <c r="R1315" s="892" t="n"/>
      <c r="S1315" s="1635" t="n"/>
      <c r="T1315" s="1636" t="n"/>
      <c r="U1315" s="1636" t="n"/>
    </row>
    <row r="1316" ht="17.25" customHeight="1">
      <c r="A1316" s="238" t="n"/>
      <c r="B1316" s="238" t="n"/>
      <c r="C1316" s="1636" t="n"/>
      <c r="D1316" s="1636" t="n"/>
      <c r="E1316" s="1638" t="n"/>
      <c r="F1316" s="1636" t="n"/>
      <c r="G1316" s="1647" t="n"/>
      <c r="H1316" s="1647" t="n"/>
      <c r="I1316" s="1647" t="n"/>
      <c r="J1316" s="1646" t="n"/>
      <c r="K1316" s="1647" t="n"/>
      <c r="L1316" s="1647" t="n"/>
      <c r="M1316" s="234" t="n"/>
      <c r="N1316" s="237" t="n"/>
      <c r="O1316" s="548" t="n"/>
      <c r="P1316" s="1634" t="n"/>
      <c r="Q1316" s="1634" t="n"/>
      <c r="R1316" s="892" t="n"/>
      <c r="S1316" s="1635" t="n"/>
      <c r="T1316" s="1636" t="n"/>
      <c r="U1316" s="1636" t="n"/>
    </row>
    <row r="1317" ht="17.25" customHeight="1">
      <c r="A1317" s="238" t="n"/>
      <c r="B1317" s="238" t="n"/>
      <c r="C1317" s="1636" t="n"/>
      <c r="D1317" s="1636" t="n"/>
      <c r="E1317" s="1638" t="n"/>
      <c r="F1317" s="1636" t="n"/>
      <c r="G1317" s="1647" t="n"/>
      <c r="H1317" s="1647" t="n"/>
      <c r="I1317" s="1647" t="n"/>
      <c r="J1317" s="1646" t="n"/>
      <c r="K1317" s="1647" t="n"/>
      <c r="L1317" s="1647" t="n"/>
      <c r="M1317" s="234" t="n"/>
      <c r="N1317" s="237" t="n"/>
      <c r="O1317" s="548" t="n"/>
      <c r="P1317" s="1634" t="n"/>
      <c r="Q1317" s="1634" t="n"/>
      <c r="R1317" s="892" t="n"/>
      <c r="S1317" s="1635" t="n"/>
      <c r="T1317" s="1636" t="n"/>
      <c r="U1317" s="1636" t="n"/>
    </row>
    <row r="1318" ht="17.25" customHeight="1">
      <c r="A1318" s="238" t="n"/>
      <c r="B1318" s="238" t="n"/>
      <c r="C1318" s="1636" t="n"/>
      <c r="D1318" s="1636" t="n"/>
      <c r="E1318" s="1638" t="n"/>
      <c r="F1318" s="1636" t="n"/>
      <c r="G1318" s="1647" t="n"/>
      <c r="H1318" s="1647" t="n"/>
      <c r="I1318" s="1647" t="n"/>
      <c r="J1318" s="1646" t="n"/>
      <c r="K1318" s="1647" t="n"/>
      <c r="L1318" s="1647" t="n"/>
      <c r="M1318" s="234" t="n"/>
      <c r="N1318" s="237" t="n"/>
      <c r="O1318" s="548" t="n"/>
      <c r="P1318" s="1634" t="n"/>
      <c r="Q1318" s="1634" t="n"/>
      <c r="R1318" s="892" t="n"/>
      <c r="S1318" s="1635" t="n"/>
      <c r="T1318" s="1636" t="n"/>
      <c r="U1318" s="1636" t="n"/>
    </row>
    <row r="1319" ht="17.25" customHeight="1">
      <c r="A1319" s="238" t="n"/>
      <c r="B1319" s="238" t="n"/>
      <c r="C1319" s="1636" t="n"/>
      <c r="D1319" s="1636" t="n"/>
      <c r="E1319" s="1638" t="n"/>
      <c r="F1319" s="1636" t="n"/>
      <c r="G1319" s="1647" t="n"/>
      <c r="H1319" s="1647" t="n"/>
      <c r="I1319" s="1647" t="n"/>
      <c r="J1319" s="1646" t="n"/>
      <c r="K1319" s="1647" t="n"/>
      <c r="L1319" s="1647" t="n"/>
      <c r="M1319" s="234" t="n"/>
      <c r="N1319" s="237" t="n"/>
      <c r="O1319" s="548" t="n"/>
      <c r="P1319" s="1634" t="n"/>
      <c r="Q1319" s="1634" t="n"/>
      <c r="R1319" s="892" t="n"/>
      <c r="S1319" s="1635" t="n"/>
      <c r="T1319" s="1636" t="n"/>
      <c r="U1319" s="1636" t="n"/>
    </row>
    <row r="1320" ht="17.25" customHeight="1">
      <c r="A1320" s="238" t="n"/>
      <c r="B1320" s="238" t="n"/>
      <c r="C1320" s="1636" t="n"/>
      <c r="D1320" s="1636" t="n"/>
      <c r="E1320" s="1638" t="n"/>
      <c r="F1320" s="1636" t="n"/>
      <c r="G1320" s="1647" t="n"/>
      <c r="H1320" s="1647" t="n"/>
      <c r="I1320" s="1647" t="n"/>
      <c r="J1320" s="1646" t="n"/>
      <c r="K1320" s="1647" t="n"/>
      <c r="L1320" s="1647" t="n"/>
      <c r="M1320" s="234" t="n"/>
      <c r="N1320" s="237" t="n"/>
      <c r="O1320" s="548" t="n"/>
      <c r="P1320" s="1634" t="n"/>
      <c r="Q1320" s="1634" t="n"/>
      <c r="R1320" s="892" t="n"/>
      <c r="S1320" s="1635" t="n"/>
      <c r="T1320" s="1636" t="n"/>
      <c r="U1320" s="1636" t="n"/>
    </row>
    <row r="1321" ht="17.25" customHeight="1">
      <c r="A1321" s="238" t="n"/>
      <c r="B1321" s="238" t="n"/>
      <c r="C1321" s="1636" t="n"/>
      <c r="D1321" s="1636" t="n"/>
      <c r="E1321" s="1638" t="n"/>
      <c r="F1321" s="1636" t="n"/>
      <c r="G1321" s="1647" t="n"/>
      <c r="H1321" s="1647" t="n"/>
      <c r="I1321" s="1647" t="n"/>
      <c r="J1321" s="1646" t="n"/>
      <c r="K1321" s="1647" t="n"/>
      <c r="L1321" s="1647" t="n"/>
      <c r="M1321" s="234" t="n"/>
      <c r="N1321" s="237" t="n"/>
      <c r="O1321" s="548" t="n"/>
      <c r="P1321" s="1634" t="n"/>
      <c r="Q1321" s="1634" t="n"/>
      <c r="R1321" s="892" t="n"/>
      <c r="S1321" s="1635" t="n"/>
      <c r="T1321" s="1636" t="n"/>
      <c r="U1321" s="1636" t="n"/>
    </row>
    <row r="1322" ht="17.25" customHeight="1">
      <c r="A1322" s="238" t="n"/>
      <c r="B1322" s="238" t="n"/>
      <c r="C1322" s="1636" t="n"/>
      <c r="D1322" s="1636" t="n"/>
      <c r="E1322" s="1638" t="n"/>
      <c r="F1322" s="1636" t="n"/>
      <c r="G1322" s="1647" t="n"/>
      <c r="H1322" s="1647" t="n"/>
      <c r="I1322" s="1647" t="n"/>
      <c r="J1322" s="1646" t="n"/>
      <c r="K1322" s="1647" t="n"/>
      <c r="L1322" s="1647" t="n"/>
      <c r="M1322" s="234" t="n"/>
      <c r="N1322" s="237" t="n"/>
      <c r="O1322" s="548" t="n"/>
      <c r="P1322" s="1634" t="n"/>
      <c r="Q1322" s="1634" t="n"/>
      <c r="R1322" s="892" t="n"/>
      <c r="S1322" s="1635" t="n"/>
      <c r="T1322" s="1636" t="n"/>
      <c r="U1322" s="1636" t="n"/>
    </row>
    <row r="1323" ht="17.25" customHeight="1">
      <c r="A1323" s="238" t="n"/>
      <c r="B1323" s="238" t="n"/>
      <c r="C1323" s="1636" t="n"/>
      <c r="D1323" s="1636" t="n"/>
      <c r="E1323" s="1638" t="n"/>
      <c r="F1323" s="1636" t="n"/>
      <c r="G1323" s="1647" t="n"/>
      <c r="H1323" s="1647" t="n"/>
      <c r="I1323" s="1647" t="n"/>
      <c r="J1323" s="1646" t="n"/>
      <c r="K1323" s="1647" t="n"/>
      <c r="L1323" s="1647" t="n"/>
      <c r="M1323" s="234" t="n"/>
      <c r="N1323" s="237" t="n"/>
      <c r="O1323" s="548" t="n"/>
      <c r="P1323" s="1634" t="n"/>
      <c r="Q1323" s="1634" t="n"/>
      <c r="R1323" s="892" t="n"/>
      <c r="S1323" s="1635" t="n"/>
      <c r="T1323" s="1636" t="n"/>
      <c r="U1323" s="1636" t="n"/>
    </row>
    <row r="1324" ht="17.25" customHeight="1">
      <c r="A1324" s="238" t="n"/>
      <c r="B1324" s="238" t="n"/>
      <c r="C1324" s="1636" t="n"/>
      <c r="D1324" s="1636" t="n"/>
      <c r="E1324" s="1638" t="n"/>
      <c r="F1324" s="1636" t="n"/>
      <c r="G1324" s="1647" t="n"/>
      <c r="H1324" s="1647" t="n"/>
      <c r="I1324" s="1647" t="n"/>
      <c r="J1324" s="1646" t="n"/>
      <c r="K1324" s="1647" t="n"/>
      <c r="L1324" s="1647" t="n"/>
      <c r="M1324" s="234" t="n"/>
      <c r="N1324" s="237" t="n"/>
      <c r="O1324" s="548" t="n"/>
      <c r="P1324" s="1634" t="n"/>
      <c r="Q1324" s="1634" t="n"/>
      <c r="R1324" s="892" t="n"/>
      <c r="S1324" s="1635" t="n"/>
      <c r="T1324" s="1636" t="n"/>
      <c r="U1324" s="1636" t="n"/>
    </row>
    <row r="1325" ht="17.25" customHeight="1">
      <c r="A1325" s="238" t="n"/>
      <c r="B1325" s="238" t="n"/>
      <c r="C1325" s="1636" t="n"/>
      <c r="D1325" s="1636" t="n"/>
      <c r="E1325" s="1638" t="n"/>
      <c r="F1325" s="1636" t="n"/>
      <c r="G1325" s="1647" t="n"/>
      <c r="H1325" s="1647" t="n"/>
      <c r="I1325" s="1647" t="n"/>
      <c r="J1325" s="1646" t="n"/>
      <c r="K1325" s="1647" t="n"/>
      <c r="L1325" s="1647" t="n"/>
      <c r="M1325" s="234" t="n"/>
      <c r="N1325" s="237" t="n"/>
      <c r="O1325" s="548" t="n"/>
      <c r="P1325" s="1634" t="n"/>
      <c r="Q1325" s="1634" t="n"/>
      <c r="R1325" s="892" t="n"/>
      <c r="S1325" s="1635" t="n"/>
      <c r="T1325" s="1636" t="n"/>
      <c r="U1325" s="1636" t="n"/>
    </row>
    <row r="1326" ht="17.25" customHeight="1">
      <c r="A1326" s="238" t="n"/>
      <c r="B1326" s="238" t="n"/>
      <c r="C1326" s="1636" t="n"/>
      <c r="D1326" s="1636" t="n"/>
      <c r="E1326" s="1638" t="n"/>
      <c r="F1326" s="1636" t="n"/>
      <c r="G1326" s="1647" t="n"/>
      <c r="H1326" s="1647" t="n"/>
      <c r="I1326" s="1647" t="n"/>
      <c r="J1326" s="1646" t="n"/>
      <c r="K1326" s="1647" t="n"/>
      <c r="L1326" s="1647" t="n"/>
      <c r="M1326" s="234" t="n"/>
      <c r="N1326" s="237" t="n"/>
      <c r="O1326" s="548" t="n"/>
      <c r="P1326" s="1634" t="n"/>
      <c r="Q1326" s="1634" t="n"/>
      <c r="R1326" s="892" t="n"/>
      <c r="S1326" s="1635" t="n"/>
      <c r="T1326" s="1636" t="n"/>
      <c r="U1326" s="1636" t="n"/>
    </row>
    <row r="1327" ht="17.25" customHeight="1">
      <c r="A1327" s="238" t="n"/>
      <c r="B1327" s="238" t="n"/>
      <c r="C1327" s="1636" t="n"/>
      <c r="D1327" s="1636" t="n"/>
      <c r="E1327" s="1638" t="n"/>
      <c r="F1327" s="1636" t="n"/>
      <c r="G1327" s="1647" t="n"/>
      <c r="H1327" s="1647" t="n"/>
      <c r="I1327" s="1647" t="n"/>
      <c r="J1327" s="1646" t="n"/>
      <c r="K1327" s="1647" t="n"/>
      <c r="L1327" s="1647" t="n"/>
      <c r="M1327" s="234" t="n"/>
      <c r="N1327" s="237" t="n"/>
      <c r="O1327" s="548" t="n"/>
      <c r="P1327" s="1634" t="n"/>
      <c r="Q1327" s="1634" t="n"/>
      <c r="R1327" s="892" t="n"/>
      <c r="S1327" s="1635" t="n"/>
      <c r="T1327" s="1636" t="n"/>
      <c r="U1327" s="1636" t="n"/>
    </row>
    <row r="1328" ht="17.25" customHeight="1">
      <c r="A1328" s="238" t="n"/>
      <c r="B1328" s="238" t="n"/>
      <c r="C1328" s="1636" t="n"/>
      <c r="D1328" s="1636" t="n"/>
      <c r="E1328" s="1638" t="n"/>
      <c r="F1328" s="1636" t="n"/>
      <c r="G1328" s="1647" t="n"/>
      <c r="H1328" s="1647" t="n"/>
      <c r="I1328" s="1647" t="n"/>
      <c r="J1328" s="1646" t="n"/>
      <c r="K1328" s="1647" t="n"/>
      <c r="L1328" s="1647" t="n"/>
      <c r="M1328" s="234" t="n"/>
      <c r="N1328" s="237" t="n"/>
      <c r="O1328" s="548" t="n"/>
      <c r="P1328" s="1634" t="n"/>
      <c r="Q1328" s="1634" t="n"/>
      <c r="R1328" s="892" t="n"/>
      <c r="S1328" s="1635" t="n"/>
      <c r="T1328" s="1636" t="n"/>
      <c r="U1328" s="1636" t="n"/>
    </row>
    <row r="1329" ht="17.25" customHeight="1">
      <c r="A1329" s="238" t="n"/>
      <c r="B1329" s="238" t="n"/>
      <c r="C1329" s="1636" t="n"/>
      <c r="D1329" s="1636" t="n"/>
      <c r="E1329" s="1638" t="n"/>
      <c r="F1329" s="1636" t="n"/>
      <c r="G1329" s="1647" t="n"/>
      <c r="H1329" s="1647" t="n"/>
      <c r="I1329" s="1647" t="n"/>
      <c r="J1329" s="1646" t="n"/>
      <c r="K1329" s="1647" t="n"/>
      <c r="L1329" s="1647" t="n"/>
      <c r="M1329" s="234" t="n"/>
      <c r="N1329" s="237" t="n"/>
      <c r="O1329" s="548" t="n"/>
      <c r="P1329" s="1634" t="n"/>
      <c r="Q1329" s="1634" t="n"/>
      <c r="R1329" s="892" t="n"/>
      <c r="S1329" s="1635" t="n"/>
      <c r="T1329" s="1636" t="n"/>
      <c r="U1329" s="1636" t="n"/>
    </row>
    <row r="1330" ht="17.25" customHeight="1">
      <c r="A1330" s="238" t="n"/>
      <c r="B1330" s="238" t="n"/>
      <c r="C1330" s="1636" t="n"/>
      <c r="D1330" s="1636" t="n"/>
      <c r="E1330" s="1638" t="n"/>
      <c r="F1330" s="1636" t="n"/>
      <c r="G1330" s="1647" t="n"/>
      <c r="H1330" s="1647" t="n"/>
      <c r="I1330" s="1647" t="n"/>
      <c r="J1330" s="1646" t="n"/>
      <c r="K1330" s="1647" t="n"/>
      <c r="L1330" s="1647" t="n"/>
      <c r="M1330" s="234" t="n"/>
      <c r="N1330" s="237" t="n"/>
      <c r="O1330" s="548" t="n"/>
      <c r="P1330" s="1634" t="n"/>
      <c r="Q1330" s="1634" t="n"/>
      <c r="R1330" s="892" t="n"/>
      <c r="S1330" s="1635" t="n"/>
      <c r="T1330" s="1636" t="n"/>
      <c r="U1330" s="1636" t="n"/>
    </row>
    <row r="1331" ht="17.25" customHeight="1">
      <c r="A1331" s="238" t="n"/>
      <c r="B1331" s="238" t="n"/>
      <c r="C1331" s="1636" t="n"/>
      <c r="D1331" s="1636" t="n"/>
      <c r="E1331" s="1638" t="n"/>
      <c r="F1331" s="1636" t="n"/>
      <c r="G1331" s="1647" t="n"/>
      <c r="H1331" s="1647" t="n"/>
      <c r="I1331" s="1647" t="n"/>
      <c r="J1331" s="1646" t="n"/>
      <c r="K1331" s="1647" t="n"/>
      <c r="L1331" s="1647" t="n"/>
      <c r="M1331" s="234" t="n"/>
      <c r="N1331" s="237" t="n"/>
      <c r="O1331" s="548" t="n"/>
      <c r="P1331" s="1634" t="n"/>
      <c r="Q1331" s="1634" t="n"/>
      <c r="R1331" s="892" t="n"/>
      <c r="S1331" s="1635" t="n"/>
      <c r="T1331" s="1636" t="n"/>
      <c r="U1331" s="1636" t="n"/>
    </row>
    <row r="1332" ht="17.25" customHeight="1">
      <c r="A1332" s="238" t="n"/>
      <c r="B1332" s="238" t="n"/>
      <c r="C1332" s="1636" t="n"/>
      <c r="D1332" s="1636" t="n"/>
      <c r="E1332" s="1638" t="n"/>
      <c r="F1332" s="1636" t="n"/>
      <c r="G1332" s="1647" t="n"/>
      <c r="H1332" s="1647" t="n"/>
      <c r="I1332" s="1647" t="n"/>
      <c r="J1332" s="1646" t="n"/>
      <c r="K1332" s="1647" t="n"/>
      <c r="L1332" s="1647" t="n"/>
      <c r="M1332" s="234" t="n"/>
      <c r="N1332" s="237" t="n"/>
      <c r="O1332" s="548" t="n"/>
      <c r="P1332" s="1634" t="n"/>
      <c r="Q1332" s="1634" t="n"/>
      <c r="R1332" s="892" t="n"/>
      <c r="S1332" s="1635" t="n"/>
      <c r="T1332" s="1636" t="n"/>
      <c r="U1332" s="1636" t="n"/>
    </row>
    <row r="1333" ht="17.25" customHeight="1">
      <c r="A1333" s="238" t="n"/>
      <c r="B1333" s="238" t="n"/>
      <c r="C1333" s="1636" t="n"/>
      <c r="D1333" s="1636" t="n"/>
      <c r="E1333" s="1638" t="n"/>
      <c r="F1333" s="1636" t="n"/>
      <c r="G1333" s="1647" t="n"/>
      <c r="H1333" s="1647" t="n"/>
      <c r="I1333" s="1647" t="n"/>
      <c r="J1333" s="1646" t="n"/>
      <c r="K1333" s="1647" t="n"/>
      <c r="L1333" s="1647" t="n"/>
      <c r="M1333" s="234" t="n"/>
      <c r="N1333" s="237" t="n"/>
      <c r="O1333" s="548" t="n"/>
      <c r="P1333" s="1634" t="n"/>
      <c r="Q1333" s="1634" t="n"/>
      <c r="R1333" s="892" t="n"/>
      <c r="S1333" s="1635" t="n"/>
      <c r="T1333" s="1636" t="n"/>
      <c r="U1333" s="1636" t="n"/>
    </row>
    <row r="1334" ht="17.25" customHeight="1">
      <c r="A1334" s="238" t="n"/>
      <c r="B1334" s="238" t="n"/>
      <c r="C1334" s="1636" t="n"/>
      <c r="D1334" s="1636" t="n"/>
      <c r="E1334" s="1638" t="n"/>
      <c r="F1334" s="1636" t="n"/>
      <c r="G1334" s="1647" t="n"/>
      <c r="H1334" s="1647" t="n"/>
      <c r="I1334" s="1647" t="n"/>
      <c r="J1334" s="1646" t="n"/>
      <c r="K1334" s="1647" t="n"/>
      <c r="L1334" s="1647" t="n"/>
      <c r="M1334" s="234" t="n"/>
      <c r="N1334" s="237" t="n"/>
      <c r="O1334" s="548" t="n"/>
      <c r="P1334" s="1634" t="n"/>
      <c r="Q1334" s="1634" t="n"/>
      <c r="R1334" s="892" t="n"/>
      <c r="S1334" s="1635" t="n"/>
      <c r="T1334" s="1636" t="n"/>
      <c r="U1334" s="1636" t="n"/>
    </row>
    <row r="1335" ht="17.25" customHeight="1">
      <c r="A1335" s="238" t="n"/>
      <c r="B1335" s="238" t="n"/>
      <c r="C1335" s="1636" t="n"/>
      <c r="D1335" s="1636" t="n"/>
      <c r="E1335" s="1638" t="n"/>
      <c r="F1335" s="1636" t="n"/>
      <c r="G1335" s="1647" t="n"/>
      <c r="H1335" s="1647" t="n"/>
      <c r="I1335" s="1647" t="n"/>
      <c r="J1335" s="1646" t="n"/>
      <c r="K1335" s="1647" t="n"/>
      <c r="L1335" s="1647" t="n"/>
      <c r="M1335" s="234" t="n"/>
      <c r="N1335" s="237" t="n"/>
      <c r="O1335" s="548" t="n"/>
      <c r="P1335" s="1634" t="n"/>
      <c r="Q1335" s="1634" t="n"/>
      <c r="R1335" s="892" t="n"/>
      <c r="S1335" s="1635" t="n"/>
      <c r="T1335" s="1636" t="n"/>
      <c r="U1335" s="1636" t="n"/>
    </row>
    <row r="1336" ht="17.25" customHeight="1">
      <c r="A1336" s="238" t="n"/>
      <c r="B1336" s="238" t="n"/>
      <c r="C1336" s="1636" t="n"/>
      <c r="D1336" s="1636" t="n"/>
      <c r="E1336" s="1638" t="n"/>
      <c r="F1336" s="1636" t="n"/>
      <c r="G1336" s="1647" t="n"/>
      <c r="H1336" s="1647" t="n"/>
      <c r="I1336" s="1647" t="n"/>
      <c r="J1336" s="1646" t="n"/>
      <c r="K1336" s="1647" t="n"/>
      <c r="L1336" s="1647" t="n"/>
      <c r="M1336" s="234" t="n"/>
      <c r="N1336" s="237" t="n"/>
      <c r="O1336" s="548" t="n"/>
      <c r="P1336" s="1634" t="n"/>
      <c r="Q1336" s="1634" t="n"/>
      <c r="R1336" s="892" t="n"/>
      <c r="S1336" s="1635" t="n"/>
      <c r="T1336" s="1636" t="n"/>
      <c r="U1336" s="1636" t="n"/>
    </row>
    <row r="1337" ht="17.25" customHeight="1">
      <c r="A1337" s="238" t="n"/>
      <c r="B1337" s="238" t="n"/>
      <c r="C1337" s="1636" t="n"/>
      <c r="D1337" s="1636" t="n"/>
      <c r="E1337" s="1638" t="n"/>
      <c r="F1337" s="1636" t="n"/>
      <c r="G1337" s="1647" t="n"/>
      <c r="H1337" s="1647" t="n"/>
      <c r="I1337" s="1647" t="n"/>
      <c r="J1337" s="1646" t="n"/>
      <c r="K1337" s="1647" t="n"/>
      <c r="L1337" s="1647" t="n"/>
      <c r="M1337" s="234" t="n"/>
      <c r="N1337" s="237" t="n"/>
      <c r="O1337" s="548" t="n"/>
      <c r="P1337" s="1634" t="n"/>
      <c r="Q1337" s="1634" t="n"/>
      <c r="R1337" s="892" t="n"/>
      <c r="S1337" s="1635" t="n"/>
      <c r="T1337" s="1636" t="n"/>
      <c r="U1337" s="1636" t="n"/>
    </row>
    <row r="1338" ht="17.25" customHeight="1">
      <c r="A1338" s="238" t="n"/>
      <c r="B1338" s="238" t="n"/>
      <c r="C1338" s="1636" t="n"/>
      <c r="D1338" s="1636" t="n"/>
      <c r="E1338" s="1638" t="n"/>
      <c r="F1338" s="1636" t="n"/>
      <c r="G1338" s="1647" t="n"/>
      <c r="H1338" s="1647" t="n"/>
      <c r="I1338" s="1647" t="n"/>
      <c r="J1338" s="1646" t="n"/>
      <c r="K1338" s="1647" t="n"/>
      <c r="L1338" s="1647" t="n"/>
      <c r="M1338" s="234" t="n"/>
      <c r="N1338" s="237" t="n"/>
      <c r="O1338" s="548" t="n"/>
      <c r="P1338" s="1634" t="n"/>
      <c r="Q1338" s="1634" t="n"/>
      <c r="R1338" s="892" t="n"/>
      <c r="S1338" s="1635" t="n"/>
      <c r="T1338" s="1636" t="n"/>
      <c r="U1338" s="1636" t="n"/>
    </row>
    <row r="1339" ht="17.25" customHeight="1">
      <c r="A1339" s="238" t="n"/>
      <c r="B1339" s="238" t="n"/>
      <c r="C1339" s="1636" t="n"/>
      <c r="D1339" s="1636" t="n"/>
      <c r="E1339" s="1638" t="n"/>
      <c r="F1339" s="1636" t="n"/>
      <c r="G1339" s="1647" t="n"/>
      <c r="H1339" s="1647" t="n"/>
      <c r="I1339" s="1647" t="n"/>
      <c r="J1339" s="1646" t="n"/>
      <c r="K1339" s="1647" t="n"/>
      <c r="L1339" s="1647" t="n"/>
      <c r="M1339" s="234" t="n"/>
      <c r="N1339" s="237" t="n"/>
      <c r="O1339" s="548" t="n"/>
      <c r="P1339" s="1634" t="n"/>
      <c r="Q1339" s="1634" t="n"/>
      <c r="R1339" s="892" t="n"/>
      <c r="S1339" s="1635" t="n"/>
      <c r="T1339" s="1636" t="n"/>
      <c r="U1339" s="1636" t="n"/>
    </row>
    <row r="1340" ht="17.25" customHeight="1">
      <c r="A1340" s="238" t="n"/>
      <c r="B1340" s="238" t="n"/>
      <c r="C1340" s="1636" t="n"/>
      <c r="D1340" s="1636" t="n"/>
      <c r="E1340" s="1638" t="n"/>
      <c r="F1340" s="1636" t="n"/>
      <c r="G1340" s="1647" t="n"/>
      <c r="H1340" s="1647" t="n"/>
      <c r="I1340" s="1647" t="n"/>
      <c r="J1340" s="1646" t="n"/>
      <c r="K1340" s="1647" t="n"/>
      <c r="L1340" s="1647" t="n"/>
      <c r="M1340" s="234" t="n"/>
      <c r="N1340" s="237" t="n"/>
      <c r="O1340" s="548" t="n"/>
      <c r="P1340" s="1634" t="n"/>
      <c r="Q1340" s="1634" t="n"/>
      <c r="R1340" s="892" t="n"/>
      <c r="S1340" s="1635" t="n"/>
      <c r="T1340" s="1636" t="n"/>
      <c r="U1340" s="1636" t="n"/>
    </row>
    <row r="1341" ht="17.25" customHeight="1">
      <c r="A1341" s="238" t="n"/>
      <c r="B1341" s="238" t="n"/>
      <c r="C1341" s="1636" t="n"/>
      <c r="D1341" s="1636" t="n"/>
      <c r="E1341" s="1638" t="n"/>
      <c r="F1341" s="1636" t="n"/>
      <c r="G1341" s="1647" t="n"/>
      <c r="H1341" s="1647" t="n"/>
      <c r="I1341" s="1647" t="n"/>
      <c r="J1341" s="1646" t="n"/>
      <c r="K1341" s="1647" t="n"/>
      <c r="L1341" s="1647" t="n"/>
      <c r="M1341" s="234" t="n"/>
      <c r="N1341" s="237" t="n"/>
      <c r="O1341" s="548" t="n"/>
      <c r="P1341" s="1634" t="n"/>
      <c r="Q1341" s="1634" t="n"/>
      <c r="R1341" s="892" t="n"/>
      <c r="S1341" s="1635" t="n"/>
      <c r="T1341" s="1636" t="n"/>
      <c r="U1341" s="1636" t="n"/>
    </row>
    <row r="1342" ht="17.25" customHeight="1">
      <c r="A1342" s="238" t="n"/>
      <c r="B1342" s="238" t="n"/>
      <c r="C1342" s="1636" t="n"/>
      <c r="D1342" s="1636" t="n"/>
      <c r="E1342" s="1638" t="n"/>
      <c r="F1342" s="1636" t="n"/>
      <c r="G1342" s="1647" t="n"/>
      <c r="H1342" s="1647" t="n"/>
      <c r="I1342" s="1647" t="n"/>
      <c r="J1342" s="1646" t="n"/>
      <c r="K1342" s="1647" t="n"/>
      <c r="L1342" s="1647" t="n"/>
      <c r="M1342" s="234" t="n"/>
      <c r="N1342" s="237" t="n"/>
      <c r="O1342" s="548" t="n"/>
      <c r="P1342" s="1634" t="n"/>
      <c r="Q1342" s="1634" t="n"/>
      <c r="R1342" s="892" t="n"/>
      <c r="S1342" s="1635" t="n"/>
      <c r="T1342" s="1636" t="n"/>
      <c r="U1342" s="1636" t="n"/>
    </row>
    <row r="1343" ht="17.25" customHeight="1">
      <c r="A1343" s="238" t="n"/>
      <c r="B1343" s="238" t="n"/>
      <c r="C1343" s="1636" t="n"/>
      <c r="D1343" s="1636" t="n"/>
      <c r="E1343" s="1638" t="n"/>
      <c r="F1343" s="1636" t="n"/>
      <c r="G1343" s="1647" t="n"/>
      <c r="H1343" s="1647" t="n"/>
      <c r="I1343" s="1647" t="n"/>
      <c r="J1343" s="1646" t="n"/>
      <c r="K1343" s="1647" t="n"/>
      <c r="L1343" s="1647" t="n"/>
      <c r="M1343" s="234" t="n"/>
      <c r="N1343" s="237" t="n"/>
      <c r="O1343" s="548" t="n"/>
      <c r="P1343" s="1634" t="n"/>
      <c r="Q1343" s="1634" t="n"/>
      <c r="R1343" s="892" t="n"/>
      <c r="S1343" s="1635" t="n"/>
      <c r="T1343" s="1636" t="n"/>
      <c r="U1343" s="1636" t="n"/>
    </row>
    <row r="1344" ht="17.25" customHeight="1">
      <c r="A1344" s="238" t="n"/>
      <c r="B1344" s="238" t="n"/>
      <c r="C1344" s="1636" t="n"/>
      <c r="D1344" s="1636" t="n"/>
      <c r="E1344" s="1638" t="n"/>
      <c r="F1344" s="1636" t="n"/>
      <c r="G1344" s="1647" t="n"/>
      <c r="H1344" s="1647" t="n"/>
      <c r="I1344" s="1647" t="n"/>
      <c r="J1344" s="1646" t="n"/>
      <c r="K1344" s="1647" t="n"/>
      <c r="L1344" s="1647" t="n"/>
      <c r="M1344" s="234" t="n"/>
      <c r="N1344" s="237" t="n"/>
      <c r="O1344" s="548" t="n"/>
      <c r="P1344" s="1634" t="n"/>
      <c r="Q1344" s="1634" t="n"/>
      <c r="R1344" s="892" t="n"/>
      <c r="S1344" s="1635" t="n"/>
      <c r="T1344" s="1636" t="n"/>
      <c r="U1344" s="1636" t="n"/>
    </row>
    <row r="1345" ht="17.25" customHeight="1">
      <c r="A1345" s="238" t="n"/>
      <c r="B1345" s="238" t="n"/>
      <c r="C1345" s="1636" t="n"/>
      <c r="D1345" s="1636" t="n"/>
      <c r="E1345" s="1638" t="n"/>
      <c r="F1345" s="1636" t="n"/>
      <c r="G1345" s="1647" t="n"/>
      <c r="H1345" s="1647" t="n"/>
      <c r="I1345" s="1647" t="n"/>
      <c r="J1345" s="1646" t="n"/>
      <c r="K1345" s="1647" t="n"/>
      <c r="L1345" s="1647" t="n"/>
      <c r="M1345" s="234" t="n"/>
      <c r="N1345" s="237" t="n"/>
      <c r="O1345" s="548" t="n"/>
      <c r="P1345" s="1634" t="n"/>
      <c r="Q1345" s="1634" t="n"/>
      <c r="R1345" s="892" t="n"/>
      <c r="S1345" s="1635" t="n"/>
      <c r="T1345" s="1636" t="n"/>
      <c r="U1345" s="1636" t="n"/>
    </row>
    <row r="1346" ht="17.25" customHeight="1">
      <c r="A1346" s="238" t="n"/>
      <c r="B1346" s="238" t="n"/>
      <c r="C1346" s="1636" t="n"/>
      <c r="D1346" s="1636" t="n"/>
      <c r="E1346" s="1638" t="n"/>
      <c r="F1346" s="1636" t="n"/>
      <c r="G1346" s="1647" t="n"/>
      <c r="H1346" s="1647" t="n"/>
      <c r="I1346" s="1647" t="n"/>
      <c r="J1346" s="1646" t="n"/>
      <c r="K1346" s="1647" t="n"/>
      <c r="L1346" s="1647" t="n"/>
      <c r="M1346" s="234" t="n"/>
      <c r="N1346" s="237" t="n"/>
      <c r="O1346" s="548" t="n"/>
      <c r="P1346" s="1634" t="n"/>
      <c r="Q1346" s="1634" t="n"/>
      <c r="R1346" s="892" t="n"/>
      <c r="S1346" s="1635" t="n"/>
      <c r="T1346" s="1636" t="n"/>
      <c r="U1346" s="1636" t="n"/>
    </row>
    <row r="1347" ht="17.25" customHeight="1">
      <c r="A1347" s="238" t="n"/>
      <c r="B1347" s="238" t="n"/>
      <c r="C1347" s="1636" t="n"/>
      <c r="D1347" s="1636" t="n"/>
      <c r="E1347" s="1638" t="n"/>
      <c r="F1347" s="1636" t="n"/>
      <c r="G1347" s="1647" t="n"/>
      <c r="H1347" s="1647" t="n"/>
      <c r="I1347" s="1647" t="n"/>
      <c r="J1347" s="1646" t="n"/>
      <c r="K1347" s="1647" t="n"/>
      <c r="L1347" s="1647" t="n"/>
      <c r="M1347" s="234" t="n"/>
      <c r="N1347" s="237" t="n"/>
      <c r="O1347" s="548" t="n"/>
      <c r="P1347" s="1634" t="n"/>
      <c r="Q1347" s="1634" t="n"/>
      <c r="R1347" s="892" t="n"/>
      <c r="S1347" s="1635" t="n"/>
      <c r="T1347" s="1636" t="n"/>
      <c r="U1347" s="1636" t="n"/>
    </row>
    <row r="1348" ht="17.25" customHeight="1">
      <c r="A1348" s="238" t="n"/>
      <c r="B1348" s="238" t="n"/>
      <c r="C1348" s="1636" t="n"/>
      <c r="D1348" s="1636" t="n"/>
      <c r="E1348" s="1638" t="n"/>
      <c r="F1348" s="1636" t="n"/>
      <c r="G1348" s="1647" t="n"/>
      <c r="H1348" s="1647" t="n"/>
      <c r="I1348" s="1647" t="n"/>
      <c r="J1348" s="1646" t="n"/>
      <c r="K1348" s="1647" t="n"/>
      <c r="L1348" s="1647" t="n"/>
      <c r="M1348" s="234" t="n"/>
      <c r="N1348" s="237" t="n"/>
      <c r="O1348" s="548" t="n"/>
      <c r="P1348" s="1634" t="n"/>
      <c r="Q1348" s="1634" t="n"/>
      <c r="R1348" s="892" t="n"/>
      <c r="S1348" s="1635" t="n"/>
      <c r="T1348" s="1636" t="n"/>
      <c r="U1348" s="1636" t="n"/>
    </row>
    <row r="1349" ht="17.25" customHeight="1">
      <c r="A1349" s="238" t="n"/>
      <c r="B1349" s="238" t="n"/>
      <c r="C1349" s="1636" t="n"/>
      <c r="D1349" s="1636" t="n"/>
      <c r="E1349" s="1638" t="n"/>
      <c r="F1349" s="1636" t="n"/>
      <c r="G1349" s="1647" t="n"/>
      <c r="H1349" s="1647" t="n"/>
      <c r="I1349" s="1647" t="n"/>
      <c r="J1349" s="1646" t="n"/>
      <c r="K1349" s="1647" t="n"/>
      <c r="L1349" s="1647" t="n"/>
      <c r="M1349" s="234" t="n"/>
      <c r="N1349" s="237" t="n"/>
      <c r="O1349" s="548" t="n"/>
      <c r="P1349" s="1634" t="n"/>
      <c r="Q1349" s="1634" t="n"/>
      <c r="R1349" s="892" t="n"/>
      <c r="S1349" s="1635" t="n"/>
      <c r="T1349" s="1636" t="n"/>
      <c r="U1349" s="1636" t="n"/>
    </row>
    <row r="1350" ht="17.25" customHeight="1">
      <c r="A1350" s="238" t="n"/>
      <c r="B1350" s="238" t="n"/>
      <c r="C1350" s="1636" t="n"/>
      <c r="D1350" s="1636" t="n"/>
      <c r="E1350" s="1638" t="n"/>
      <c r="F1350" s="1636" t="n"/>
      <c r="G1350" s="1647" t="n"/>
      <c r="H1350" s="1647" t="n"/>
      <c r="I1350" s="1647" t="n"/>
      <c r="J1350" s="1646" t="n"/>
      <c r="K1350" s="1647" t="n"/>
      <c r="L1350" s="1647" t="n"/>
      <c r="M1350" s="234" t="n"/>
      <c r="N1350" s="237" t="n"/>
      <c r="O1350" s="548" t="n"/>
      <c r="P1350" s="1634" t="n"/>
      <c r="Q1350" s="1634" t="n"/>
      <c r="R1350" s="892" t="n"/>
      <c r="S1350" s="1635" t="n"/>
      <c r="T1350" s="1636" t="n"/>
      <c r="U1350" s="1636" t="n"/>
    </row>
    <row r="1351" ht="17.25" customHeight="1">
      <c r="A1351" s="238" t="n"/>
      <c r="B1351" s="238" t="n"/>
      <c r="C1351" s="1636" t="n"/>
      <c r="D1351" s="1636" t="n"/>
      <c r="E1351" s="1638" t="n"/>
      <c r="F1351" s="1636" t="n"/>
      <c r="G1351" s="1647" t="n"/>
      <c r="H1351" s="1647" t="n"/>
      <c r="I1351" s="1647" t="n"/>
      <c r="J1351" s="1646" t="n"/>
      <c r="K1351" s="1647" t="n"/>
      <c r="L1351" s="1647" t="n"/>
      <c r="M1351" s="234" t="n"/>
      <c r="N1351" s="237" t="n"/>
      <c r="O1351" s="548" t="n"/>
      <c r="P1351" s="1634" t="n"/>
      <c r="Q1351" s="1634" t="n"/>
      <c r="R1351" s="892" t="n"/>
      <c r="S1351" s="1635" t="n"/>
      <c r="T1351" s="1636" t="n"/>
      <c r="U1351" s="1636" t="n"/>
    </row>
    <row r="1352" ht="17.25" customHeight="1">
      <c r="A1352" s="238" t="n"/>
      <c r="B1352" s="238" t="n"/>
      <c r="C1352" s="1636" t="n"/>
      <c r="D1352" s="1636" t="n"/>
      <c r="E1352" s="1638" t="n"/>
      <c r="F1352" s="1636" t="n"/>
      <c r="G1352" s="1647" t="n"/>
      <c r="H1352" s="1647" t="n"/>
      <c r="I1352" s="1647" t="n"/>
      <c r="J1352" s="1646" t="n"/>
      <c r="K1352" s="1647" t="n"/>
      <c r="L1352" s="1647" t="n"/>
      <c r="M1352" s="234" t="n"/>
      <c r="N1352" s="237" t="n"/>
      <c r="O1352" s="548" t="n"/>
      <c r="P1352" s="1634" t="n"/>
      <c r="Q1352" s="1634" t="n"/>
      <c r="R1352" s="892" t="n"/>
      <c r="S1352" s="1635" t="n"/>
      <c r="T1352" s="1636" t="n"/>
      <c r="U1352" s="1636" t="n"/>
    </row>
    <row r="1353" ht="17.25" customHeight="1">
      <c r="A1353" s="238" t="n"/>
      <c r="B1353" s="238" t="n"/>
      <c r="C1353" s="1636" t="n"/>
      <c r="D1353" s="1636" t="n"/>
      <c r="E1353" s="1638" t="n"/>
      <c r="F1353" s="1636" t="n"/>
      <c r="G1353" s="1647" t="n"/>
      <c r="H1353" s="1647" t="n"/>
      <c r="I1353" s="1647" t="n"/>
      <c r="J1353" s="1646" t="n"/>
      <c r="K1353" s="1647" t="n"/>
      <c r="L1353" s="1647" t="n"/>
      <c r="M1353" s="234" t="n"/>
      <c r="N1353" s="237" t="n"/>
      <c r="O1353" s="548" t="n"/>
      <c r="P1353" s="1634" t="n"/>
      <c r="Q1353" s="1634" t="n"/>
      <c r="R1353" s="892" t="n"/>
      <c r="S1353" s="1635" t="n"/>
      <c r="T1353" s="1636" t="n"/>
      <c r="U1353" s="1636" t="n"/>
    </row>
    <row r="1354" ht="17.25" customHeight="1">
      <c r="A1354" s="238" t="n"/>
      <c r="B1354" s="238" t="n"/>
      <c r="C1354" s="1636" t="n"/>
      <c r="D1354" s="1636" t="n"/>
      <c r="E1354" s="1638" t="n"/>
      <c r="F1354" s="1636" t="n"/>
      <c r="G1354" s="1647" t="n"/>
      <c r="H1354" s="1647" t="n"/>
      <c r="I1354" s="1647" t="n"/>
      <c r="J1354" s="1646" t="n"/>
      <c r="K1354" s="1647" t="n"/>
      <c r="L1354" s="1647" t="n"/>
      <c r="M1354" s="234" t="n"/>
      <c r="N1354" s="237" t="n"/>
      <c r="O1354" s="548" t="n"/>
      <c r="P1354" s="1634" t="n"/>
      <c r="Q1354" s="1634" t="n"/>
      <c r="R1354" s="892" t="n"/>
      <c r="S1354" s="1635" t="n"/>
      <c r="T1354" s="1636" t="n"/>
      <c r="U1354" s="1636" t="n"/>
    </row>
    <row r="1355" ht="17.25" customHeight="1">
      <c r="A1355" s="238" t="n"/>
      <c r="B1355" s="238" t="n"/>
      <c r="C1355" s="1636" t="n"/>
      <c r="D1355" s="1636" t="n"/>
      <c r="E1355" s="1638" t="n"/>
      <c r="F1355" s="1636" t="n"/>
      <c r="G1355" s="1647" t="n"/>
      <c r="H1355" s="1647" t="n"/>
      <c r="I1355" s="1647" t="n"/>
      <c r="J1355" s="1646" t="n"/>
      <c r="K1355" s="1647" t="n"/>
      <c r="L1355" s="1647" t="n"/>
      <c r="M1355" s="234" t="n"/>
      <c r="N1355" s="237" t="n"/>
      <c r="O1355" s="548" t="n"/>
      <c r="P1355" s="1634" t="n"/>
      <c r="Q1355" s="1634" t="n"/>
      <c r="R1355" s="892" t="n"/>
      <c r="S1355" s="1635" t="n"/>
      <c r="T1355" s="1636" t="n"/>
      <c r="U1355" s="1636" t="n"/>
    </row>
    <row r="1356" ht="17.25" customHeight="1">
      <c r="A1356" s="238" t="n"/>
      <c r="B1356" s="238" t="n"/>
      <c r="C1356" s="1636" t="n"/>
      <c r="D1356" s="1636" t="n"/>
      <c r="E1356" s="1638" t="n"/>
      <c r="F1356" s="1636" t="n"/>
      <c r="G1356" s="1647" t="n"/>
      <c r="H1356" s="1647" t="n"/>
      <c r="I1356" s="1647" t="n"/>
      <c r="J1356" s="1646" t="n"/>
      <c r="K1356" s="1647" t="n"/>
      <c r="L1356" s="1647" t="n"/>
      <c r="M1356" s="234" t="n"/>
      <c r="N1356" s="237" t="n"/>
      <c r="O1356" s="548" t="n"/>
      <c r="P1356" s="1634" t="n"/>
      <c r="Q1356" s="1634" t="n"/>
      <c r="R1356" s="892" t="n"/>
      <c r="S1356" s="1635" t="n"/>
      <c r="T1356" s="1636" t="n"/>
      <c r="U1356" s="1636" t="n"/>
    </row>
    <row r="1357" ht="17.25" customHeight="1">
      <c r="A1357" s="238" t="n"/>
      <c r="B1357" s="238" t="n"/>
      <c r="C1357" s="1636" t="n"/>
      <c r="D1357" s="1636" t="n"/>
      <c r="E1357" s="1638" t="n"/>
      <c r="F1357" s="1636" t="n"/>
      <c r="G1357" s="1647" t="n"/>
      <c r="H1357" s="1647" t="n"/>
      <c r="I1357" s="1647" t="n"/>
      <c r="J1357" s="1646" t="n"/>
      <c r="K1357" s="1647" t="n"/>
      <c r="L1357" s="1647" t="n"/>
      <c r="M1357" s="234" t="n"/>
      <c r="N1357" s="237" t="n"/>
      <c r="O1357" s="548" t="n"/>
      <c r="P1357" s="1634" t="n"/>
      <c r="Q1357" s="1634" t="n"/>
      <c r="R1357" s="892" t="n"/>
      <c r="S1357" s="1635" t="n"/>
      <c r="T1357" s="1636" t="n"/>
      <c r="U1357" s="1636" t="n"/>
    </row>
    <row r="1358" ht="17.25" customHeight="1">
      <c r="A1358" s="238" t="n"/>
      <c r="B1358" s="238" t="n"/>
      <c r="C1358" s="1636" t="n"/>
      <c r="D1358" s="1636" t="n"/>
      <c r="E1358" s="1638" t="n"/>
      <c r="F1358" s="1636" t="n"/>
      <c r="G1358" s="1647" t="n"/>
      <c r="H1358" s="1647" t="n"/>
      <c r="I1358" s="1647" t="n"/>
      <c r="J1358" s="1646" t="n"/>
      <c r="K1358" s="1647" t="n"/>
      <c r="L1358" s="1647" t="n"/>
      <c r="M1358" s="234" t="n"/>
      <c r="N1358" s="237" t="n"/>
      <c r="O1358" s="548" t="n"/>
      <c r="P1358" s="1634" t="n"/>
      <c r="Q1358" s="1634" t="n"/>
      <c r="R1358" s="892" t="n"/>
      <c r="S1358" s="1635" t="n"/>
      <c r="T1358" s="1636" t="n"/>
      <c r="U1358" s="1636" t="n"/>
    </row>
    <row r="1359" ht="17.25" customHeight="1">
      <c r="A1359" s="238" t="n"/>
      <c r="B1359" s="238" t="n"/>
      <c r="C1359" s="1636" t="n"/>
      <c r="D1359" s="1636" t="n"/>
      <c r="E1359" s="1638" t="n"/>
      <c r="F1359" s="1636" t="n"/>
      <c r="G1359" s="1647" t="n"/>
      <c r="H1359" s="1647" t="n"/>
      <c r="I1359" s="1647" t="n"/>
      <c r="J1359" s="1646" t="n"/>
      <c r="K1359" s="1647" t="n"/>
      <c r="L1359" s="1647" t="n"/>
      <c r="M1359" s="234" t="n"/>
      <c r="N1359" s="237" t="n"/>
      <c r="O1359" s="548" t="n"/>
      <c r="P1359" s="1634" t="n"/>
      <c r="Q1359" s="1634" t="n"/>
      <c r="R1359" s="892" t="n"/>
      <c r="S1359" s="1635" t="n"/>
      <c r="T1359" s="1636" t="n"/>
      <c r="U1359" s="1636" t="n"/>
    </row>
    <row r="1360" ht="17.25" customHeight="1">
      <c r="A1360" s="238" t="n"/>
      <c r="B1360" s="238" t="n"/>
      <c r="C1360" s="1636" t="n"/>
      <c r="D1360" s="1636" t="n"/>
      <c r="E1360" s="1638" t="n"/>
      <c r="F1360" s="1636" t="n"/>
      <c r="G1360" s="1647" t="n"/>
      <c r="H1360" s="1647" t="n"/>
      <c r="I1360" s="1647" t="n"/>
      <c r="J1360" s="1646" t="n"/>
      <c r="K1360" s="1647" t="n"/>
      <c r="L1360" s="1647" t="n"/>
      <c r="M1360" s="234" t="n"/>
      <c r="N1360" s="237" t="n"/>
      <c r="O1360" s="548" t="n"/>
      <c r="P1360" s="1634" t="n"/>
      <c r="Q1360" s="1634" t="n"/>
      <c r="R1360" s="892" t="n"/>
      <c r="S1360" s="1635" t="n"/>
      <c r="T1360" s="1636" t="n"/>
      <c r="U1360" s="1636" t="n"/>
    </row>
    <row r="1361" ht="17.25" customHeight="1">
      <c r="A1361" s="238" t="n"/>
      <c r="B1361" s="238" t="n"/>
      <c r="C1361" s="1636" t="n"/>
      <c r="D1361" s="1636" t="n"/>
      <c r="E1361" s="1638" t="n"/>
      <c r="F1361" s="1636" t="n"/>
      <c r="G1361" s="1647" t="n"/>
      <c r="H1361" s="1647" t="n"/>
      <c r="I1361" s="1647" t="n"/>
      <c r="J1361" s="1646" t="n"/>
      <c r="K1361" s="1647" t="n"/>
      <c r="L1361" s="1647" t="n"/>
      <c r="M1361" s="234" t="n"/>
      <c r="N1361" s="237" t="n"/>
      <c r="O1361" s="548" t="n"/>
      <c r="P1361" s="1634" t="n"/>
      <c r="Q1361" s="1634" t="n"/>
      <c r="R1361" s="892" t="n"/>
      <c r="S1361" s="1635" t="n"/>
      <c r="T1361" s="1636" t="n"/>
      <c r="U1361" s="1636" t="n"/>
    </row>
    <row r="1362" ht="17.25" customHeight="1">
      <c r="A1362" s="238" t="n"/>
      <c r="B1362" s="238" t="n"/>
      <c r="C1362" s="1636" t="n"/>
      <c r="D1362" s="1636" t="n"/>
      <c r="E1362" s="1638" t="n"/>
      <c r="F1362" s="1636" t="n"/>
      <c r="G1362" s="1647" t="n"/>
      <c r="H1362" s="1647" t="n"/>
      <c r="I1362" s="1647" t="n"/>
      <c r="J1362" s="1646" t="n"/>
      <c r="K1362" s="1647" t="n"/>
      <c r="L1362" s="1647" t="n"/>
      <c r="M1362" s="234" t="n"/>
      <c r="N1362" s="237" t="n"/>
      <c r="O1362" s="548" t="n"/>
      <c r="P1362" s="1634" t="n"/>
      <c r="Q1362" s="1634" t="n"/>
      <c r="R1362" s="892" t="n"/>
      <c r="S1362" s="1635" t="n"/>
      <c r="T1362" s="1636" t="n"/>
      <c r="U1362" s="1636" t="n"/>
    </row>
    <row r="1363" ht="17.25" customHeight="1">
      <c r="A1363" s="238" t="n"/>
      <c r="B1363" s="238" t="n"/>
      <c r="C1363" s="1636" t="n"/>
      <c r="D1363" s="1636" t="n"/>
      <c r="E1363" s="1638" t="n"/>
      <c r="F1363" s="1636" t="n"/>
      <c r="G1363" s="1647" t="n"/>
      <c r="H1363" s="1647" t="n"/>
      <c r="I1363" s="1647" t="n"/>
      <c r="J1363" s="1646" t="n"/>
      <c r="K1363" s="1647" t="n"/>
      <c r="L1363" s="1647" t="n"/>
      <c r="M1363" s="234" t="n"/>
      <c r="N1363" s="237" t="n"/>
      <c r="O1363" s="548" t="n"/>
      <c r="P1363" s="1634" t="n"/>
      <c r="Q1363" s="1634" t="n"/>
      <c r="R1363" s="892" t="n"/>
      <c r="S1363" s="1635" t="n"/>
      <c r="T1363" s="1636" t="n"/>
      <c r="U1363" s="1636" t="n"/>
    </row>
    <row r="1364" ht="17.25" customHeight="1">
      <c r="A1364" s="238" t="n"/>
      <c r="B1364" s="238" t="n"/>
      <c r="C1364" s="1636" t="n"/>
      <c r="D1364" s="1636" t="n"/>
      <c r="E1364" s="1638" t="n"/>
      <c r="F1364" s="1636" t="n"/>
      <c r="G1364" s="1647" t="n"/>
      <c r="H1364" s="1647" t="n"/>
      <c r="I1364" s="1647" t="n"/>
      <c r="J1364" s="1646" t="n"/>
      <c r="K1364" s="1647" t="n"/>
      <c r="L1364" s="1647" t="n"/>
      <c r="M1364" s="234" t="n"/>
      <c r="N1364" s="237" t="n"/>
      <c r="O1364" s="548" t="n"/>
      <c r="P1364" s="1634" t="n"/>
      <c r="Q1364" s="1634" t="n"/>
      <c r="R1364" s="892" t="n"/>
      <c r="S1364" s="1635" t="n"/>
      <c r="T1364" s="1636" t="n"/>
      <c r="U1364" s="1636" t="n"/>
    </row>
    <row r="1365" ht="17.25" customHeight="1">
      <c r="A1365" s="238" t="n"/>
      <c r="B1365" s="238" t="n"/>
      <c r="C1365" s="1636" t="n"/>
      <c r="D1365" s="1636" t="n"/>
      <c r="E1365" s="1638" t="n"/>
      <c r="F1365" s="1636" t="n"/>
      <c r="G1365" s="1647" t="n"/>
      <c r="H1365" s="1647" t="n"/>
      <c r="I1365" s="1647" t="n"/>
      <c r="J1365" s="1646" t="n"/>
      <c r="K1365" s="1647" t="n"/>
      <c r="L1365" s="1647" t="n"/>
      <c r="M1365" s="234" t="n"/>
      <c r="N1365" s="237" t="n"/>
      <c r="O1365" s="548" t="n"/>
      <c r="P1365" s="1634" t="n"/>
      <c r="Q1365" s="1634" t="n"/>
      <c r="R1365" s="892" t="n"/>
      <c r="S1365" s="1635" t="n"/>
      <c r="T1365" s="1636" t="n"/>
      <c r="U1365" s="1636" t="n"/>
    </row>
    <row r="1366" ht="17.25" customHeight="1">
      <c r="A1366" s="238" t="n"/>
      <c r="B1366" s="238" t="n"/>
      <c r="C1366" s="1636" t="n"/>
      <c r="D1366" s="1636" t="n"/>
      <c r="E1366" s="1638" t="n"/>
      <c r="F1366" s="1636" t="n"/>
      <c r="G1366" s="1647" t="n"/>
      <c r="H1366" s="1647" t="n"/>
      <c r="I1366" s="1647" t="n"/>
      <c r="J1366" s="1646" t="n"/>
      <c r="K1366" s="1647" t="n"/>
      <c r="L1366" s="1647" t="n"/>
      <c r="M1366" s="234" t="n"/>
      <c r="N1366" s="237" t="n"/>
      <c r="O1366" s="548" t="n"/>
      <c r="P1366" s="1634" t="n"/>
      <c r="Q1366" s="1634" t="n"/>
      <c r="R1366" s="892" t="n"/>
      <c r="S1366" s="1635" t="n"/>
      <c r="T1366" s="1636" t="n"/>
      <c r="U1366" s="1636" t="n"/>
    </row>
    <row r="1367" ht="17.25" customHeight="1">
      <c r="A1367" s="238" t="n"/>
      <c r="B1367" s="238" t="n"/>
      <c r="C1367" s="1636" t="n"/>
      <c r="D1367" s="1636" t="n"/>
      <c r="E1367" s="1638" t="n"/>
      <c r="F1367" s="1636" t="n"/>
      <c r="G1367" s="1647" t="n"/>
      <c r="H1367" s="1647" t="n"/>
      <c r="I1367" s="1647" t="n"/>
      <c r="J1367" s="1646" t="n"/>
      <c r="K1367" s="1647" t="n"/>
      <c r="L1367" s="1647" t="n"/>
      <c r="M1367" s="234" t="n"/>
      <c r="N1367" s="237" t="n"/>
      <c r="O1367" s="548" t="n"/>
      <c r="P1367" s="1634" t="n"/>
      <c r="Q1367" s="1634" t="n"/>
      <c r="R1367" s="892" t="n"/>
      <c r="S1367" s="1635" t="n"/>
      <c r="T1367" s="1636" t="n"/>
      <c r="U1367" s="1636" t="n"/>
    </row>
    <row r="1368" ht="17.25" customHeight="1">
      <c r="A1368" s="238" t="n"/>
      <c r="B1368" s="238" t="n"/>
      <c r="C1368" s="1636" t="n"/>
      <c r="D1368" s="1636" t="n"/>
      <c r="E1368" s="1638" t="n"/>
      <c r="F1368" s="1636" t="n"/>
      <c r="G1368" s="1647" t="n"/>
      <c r="H1368" s="1647" t="n"/>
      <c r="I1368" s="1647" t="n"/>
      <c r="J1368" s="1646" t="n"/>
      <c r="K1368" s="1647" t="n"/>
      <c r="L1368" s="1647" t="n"/>
      <c r="M1368" s="234" t="n"/>
      <c r="N1368" s="237" t="n"/>
      <c r="O1368" s="548" t="n"/>
      <c r="P1368" s="1634" t="n"/>
      <c r="Q1368" s="1634" t="n"/>
      <c r="R1368" s="892" t="n"/>
      <c r="S1368" s="1635" t="n"/>
      <c r="T1368" s="1636" t="n"/>
      <c r="U1368" s="1636" t="n"/>
    </row>
    <row r="1369" ht="17.25" customHeight="1">
      <c r="A1369" s="238" t="n"/>
      <c r="B1369" s="238" t="n"/>
      <c r="C1369" s="1636" t="n"/>
      <c r="D1369" s="1636" t="n"/>
      <c r="E1369" s="1638" t="n"/>
      <c r="F1369" s="1636" t="n"/>
      <c r="G1369" s="1647" t="n"/>
      <c r="H1369" s="1647" t="n"/>
      <c r="I1369" s="1647" t="n"/>
      <c r="J1369" s="1646" t="n"/>
      <c r="K1369" s="1647" t="n"/>
      <c r="L1369" s="1647" t="n"/>
      <c r="M1369" s="234" t="n"/>
      <c r="N1369" s="237" t="n"/>
      <c r="O1369" s="548" t="n"/>
      <c r="P1369" s="1634" t="n"/>
      <c r="Q1369" s="1634" t="n"/>
      <c r="R1369" s="892" t="n"/>
      <c r="S1369" s="1635" t="n"/>
      <c r="T1369" s="1636" t="n"/>
      <c r="U1369" s="1636" t="n"/>
    </row>
    <row r="1370" ht="17.25" customHeight="1">
      <c r="A1370" s="238" t="n"/>
      <c r="B1370" s="238" t="n"/>
      <c r="C1370" s="1636" t="n"/>
      <c r="D1370" s="1636" t="n"/>
      <c r="E1370" s="1638" t="n"/>
      <c r="F1370" s="1636" t="n"/>
      <c r="G1370" s="1647" t="n"/>
      <c r="H1370" s="1647" t="n"/>
      <c r="I1370" s="1647" t="n"/>
      <c r="J1370" s="1646" t="n"/>
      <c r="K1370" s="1647" t="n"/>
      <c r="L1370" s="1647" t="n"/>
      <c r="M1370" s="234" t="n"/>
      <c r="N1370" s="237" t="n"/>
      <c r="O1370" s="548" t="n"/>
      <c r="P1370" s="1634" t="n"/>
      <c r="Q1370" s="1634" t="n"/>
      <c r="R1370" s="892" t="n"/>
      <c r="S1370" s="1635" t="n"/>
      <c r="T1370" s="1636" t="n"/>
      <c r="U1370" s="1636" t="n"/>
    </row>
    <row r="1371" ht="17.25" customHeight="1">
      <c r="A1371" s="238" t="n"/>
      <c r="B1371" s="238" t="n"/>
      <c r="C1371" s="1636" t="n"/>
      <c r="D1371" s="1636" t="n"/>
      <c r="E1371" s="1638" t="n"/>
      <c r="F1371" s="1636" t="n"/>
      <c r="G1371" s="1647" t="n"/>
      <c r="H1371" s="1647" t="n"/>
      <c r="I1371" s="1647" t="n"/>
      <c r="J1371" s="1646" t="n"/>
      <c r="K1371" s="1647" t="n"/>
      <c r="L1371" s="1647" t="n"/>
      <c r="M1371" s="234" t="n"/>
      <c r="N1371" s="237" t="n"/>
      <c r="O1371" s="548" t="n"/>
      <c r="P1371" s="1634" t="n"/>
      <c r="Q1371" s="1634" t="n"/>
      <c r="R1371" s="892" t="n"/>
      <c r="S1371" s="1635" t="n"/>
      <c r="T1371" s="1636" t="n"/>
      <c r="U1371" s="1636" t="n"/>
    </row>
    <row r="1372" ht="17.25" customHeight="1">
      <c r="A1372" s="238" t="n"/>
      <c r="B1372" s="238" t="n"/>
      <c r="C1372" s="1636" t="n"/>
      <c r="D1372" s="1636" t="n"/>
      <c r="E1372" s="1638" t="n"/>
      <c r="F1372" s="1636" t="n"/>
      <c r="G1372" s="1647" t="n"/>
      <c r="H1372" s="1647" t="n"/>
      <c r="I1372" s="1647" t="n"/>
      <c r="J1372" s="1646" t="n"/>
      <c r="K1372" s="1647" t="n"/>
      <c r="L1372" s="1647" t="n"/>
      <c r="M1372" s="234" t="n"/>
      <c r="N1372" s="237" t="n"/>
      <c r="O1372" s="548" t="n"/>
      <c r="P1372" s="1634" t="n"/>
      <c r="Q1372" s="1634" t="n"/>
      <c r="R1372" s="892" t="n"/>
      <c r="S1372" s="1635" t="n"/>
      <c r="T1372" s="1636" t="n"/>
      <c r="U1372" s="1636" t="n"/>
    </row>
    <row r="1373" ht="17.25" customHeight="1">
      <c r="A1373" s="238" t="n"/>
      <c r="B1373" s="238" t="n"/>
      <c r="C1373" s="1636" t="n"/>
      <c r="D1373" s="1636" t="n"/>
      <c r="E1373" s="1638" t="n"/>
      <c r="F1373" s="1636" t="n"/>
      <c r="G1373" s="1647" t="n"/>
      <c r="H1373" s="1647" t="n"/>
      <c r="I1373" s="1647" t="n"/>
      <c r="J1373" s="1646" t="n"/>
      <c r="K1373" s="1647" t="n"/>
      <c r="L1373" s="1647" t="n"/>
      <c r="M1373" s="234" t="n"/>
      <c r="N1373" s="237" t="n"/>
      <c r="O1373" s="548" t="n"/>
      <c r="P1373" s="1634" t="n"/>
      <c r="Q1373" s="1634" t="n"/>
      <c r="R1373" s="892" t="n"/>
      <c r="S1373" s="1635" t="n"/>
      <c r="T1373" s="1636" t="n"/>
      <c r="U1373" s="1636" t="n"/>
    </row>
    <row r="1374" ht="17.25" customHeight="1">
      <c r="A1374" s="238" t="n"/>
      <c r="B1374" s="238" t="n"/>
      <c r="C1374" s="1636" t="n"/>
      <c r="D1374" s="1636" t="n"/>
      <c r="E1374" s="1638" t="n"/>
      <c r="F1374" s="1636" t="n"/>
      <c r="G1374" s="1647" t="n"/>
      <c r="H1374" s="1647" t="n"/>
      <c r="I1374" s="1647" t="n"/>
      <c r="J1374" s="1646" t="n"/>
      <c r="K1374" s="1647" t="n"/>
      <c r="L1374" s="1647" t="n"/>
      <c r="M1374" s="234" t="n"/>
      <c r="N1374" s="237" t="n"/>
      <c r="O1374" s="548" t="n"/>
      <c r="P1374" s="1634" t="n"/>
      <c r="Q1374" s="1634" t="n"/>
      <c r="R1374" s="892" t="n"/>
      <c r="S1374" s="1635" t="n"/>
      <c r="T1374" s="1636" t="n"/>
      <c r="U1374" s="1636" t="n"/>
    </row>
    <row r="1375" ht="17.25" customHeight="1">
      <c r="A1375" s="238" t="n"/>
      <c r="B1375" s="238" t="n"/>
      <c r="C1375" s="1636" t="n"/>
      <c r="D1375" s="1636" t="n"/>
      <c r="E1375" s="1638" t="n"/>
      <c r="F1375" s="1636" t="n"/>
      <c r="G1375" s="1647" t="n"/>
      <c r="H1375" s="1647" t="n"/>
      <c r="I1375" s="1647" t="n"/>
      <c r="J1375" s="1646" t="n"/>
      <c r="K1375" s="1647" t="n"/>
      <c r="L1375" s="1647" t="n"/>
      <c r="M1375" s="234" t="n"/>
      <c r="N1375" s="237" t="n"/>
      <c r="O1375" s="548" t="n"/>
      <c r="P1375" s="1634" t="n"/>
      <c r="Q1375" s="1634" t="n"/>
      <c r="R1375" s="892" t="n"/>
      <c r="S1375" s="1635" t="n"/>
      <c r="T1375" s="1636" t="n"/>
      <c r="U1375" s="1636" t="n"/>
    </row>
    <row r="1376" ht="17.25" customHeight="1">
      <c r="A1376" s="238" t="n"/>
      <c r="B1376" s="238" t="n"/>
      <c r="C1376" s="1636" t="n"/>
      <c r="D1376" s="1636" t="n"/>
      <c r="E1376" s="1638" t="n"/>
      <c r="F1376" s="1636" t="n"/>
      <c r="G1376" s="1647" t="n"/>
      <c r="H1376" s="1647" t="n"/>
      <c r="I1376" s="1647" t="n"/>
      <c r="J1376" s="1646" t="n"/>
      <c r="K1376" s="1647" t="n"/>
      <c r="L1376" s="1647" t="n"/>
      <c r="M1376" s="234" t="n"/>
      <c r="N1376" s="237" t="n"/>
      <c r="O1376" s="548" t="n"/>
      <c r="P1376" s="1634" t="n"/>
      <c r="Q1376" s="1634" t="n"/>
      <c r="R1376" s="892" t="n"/>
      <c r="S1376" s="1635" t="n"/>
      <c r="T1376" s="1636" t="n"/>
      <c r="U1376" s="1636" t="n"/>
    </row>
    <row r="1377" ht="17.25" customHeight="1">
      <c r="A1377" s="238" t="n"/>
      <c r="B1377" s="238" t="n"/>
      <c r="C1377" s="1636" t="n"/>
      <c r="D1377" s="1636" t="n"/>
      <c r="E1377" s="1638" t="n"/>
      <c r="F1377" s="1636" t="n"/>
      <c r="G1377" s="1647" t="n"/>
      <c r="H1377" s="1647" t="n"/>
      <c r="I1377" s="1647" t="n"/>
      <c r="J1377" s="1646" t="n"/>
      <c r="K1377" s="1647" t="n"/>
      <c r="L1377" s="1647" t="n"/>
      <c r="M1377" s="234" t="n"/>
      <c r="N1377" s="237" t="n"/>
      <c r="O1377" s="548" t="n"/>
      <c r="P1377" s="1634" t="n"/>
      <c r="Q1377" s="1634" t="n"/>
      <c r="R1377" s="892" t="n"/>
      <c r="S1377" s="1635" t="n"/>
      <c r="T1377" s="1636" t="n"/>
      <c r="U1377" s="1636" t="n"/>
    </row>
    <row r="1378" ht="17.25" customHeight="1">
      <c r="A1378" s="238" t="n"/>
      <c r="B1378" s="238" t="n"/>
      <c r="C1378" s="1636" t="n"/>
      <c r="D1378" s="1636" t="n"/>
      <c r="E1378" s="1638" t="n"/>
      <c r="F1378" s="1636" t="n"/>
      <c r="G1378" s="1647" t="n"/>
      <c r="H1378" s="1647" t="n"/>
      <c r="I1378" s="1647" t="n"/>
      <c r="J1378" s="1646" t="n"/>
      <c r="K1378" s="1647" t="n"/>
      <c r="L1378" s="1647" t="n"/>
      <c r="M1378" s="234" t="n"/>
      <c r="N1378" s="237" t="n"/>
      <c r="O1378" s="548" t="n"/>
      <c r="P1378" s="1634" t="n"/>
      <c r="Q1378" s="1634" t="n"/>
      <c r="R1378" s="892" t="n"/>
      <c r="S1378" s="1635" t="n"/>
      <c r="T1378" s="1636" t="n"/>
      <c r="U1378" s="1636" t="n"/>
    </row>
    <row r="1379" ht="17.25" customHeight="1">
      <c r="A1379" s="238" t="n"/>
      <c r="B1379" s="238" t="n"/>
      <c r="C1379" s="1636" t="n"/>
      <c r="D1379" s="1636" t="n"/>
      <c r="E1379" s="1638" t="n"/>
      <c r="F1379" s="1636" t="n"/>
      <c r="G1379" s="1647" t="n"/>
      <c r="H1379" s="1647" t="n"/>
      <c r="I1379" s="1647" t="n"/>
      <c r="J1379" s="1646" t="n"/>
      <c r="K1379" s="1647" t="n"/>
      <c r="L1379" s="1647" t="n"/>
      <c r="M1379" s="234" t="n"/>
      <c r="N1379" s="237" t="n"/>
      <c r="O1379" s="548" t="n"/>
      <c r="P1379" s="1634" t="n"/>
      <c r="Q1379" s="1634" t="n"/>
      <c r="R1379" s="892" t="n"/>
      <c r="S1379" s="1635" t="n"/>
      <c r="T1379" s="1636" t="n"/>
      <c r="U1379" s="1636" t="n"/>
    </row>
    <row r="1380" ht="17.25" customHeight="1">
      <c r="A1380" s="238" t="n"/>
      <c r="B1380" s="238" t="n"/>
      <c r="C1380" s="1636" t="n"/>
      <c r="D1380" s="1636" t="n"/>
      <c r="E1380" s="1638" t="n"/>
      <c r="F1380" s="1636" t="n"/>
      <c r="G1380" s="1647" t="n"/>
      <c r="H1380" s="1647" t="n"/>
      <c r="I1380" s="1647" t="n"/>
      <c r="J1380" s="1646" t="n"/>
      <c r="K1380" s="1647" t="n"/>
      <c r="L1380" s="1647" t="n"/>
      <c r="M1380" s="234" t="n"/>
      <c r="N1380" s="237" t="n"/>
      <c r="O1380" s="548" t="n"/>
      <c r="P1380" s="1634" t="n"/>
      <c r="Q1380" s="1634" t="n"/>
      <c r="R1380" s="892" t="n"/>
      <c r="S1380" s="1635" t="n"/>
      <c r="T1380" s="1636" t="n"/>
      <c r="U1380" s="1636" t="n"/>
    </row>
    <row r="1381" ht="17.25" customHeight="1">
      <c r="A1381" s="238" t="n"/>
      <c r="B1381" s="238" t="n"/>
      <c r="C1381" s="1636" t="n"/>
      <c r="D1381" s="1636" t="n"/>
      <c r="E1381" s="1638" t="n"/>
      <c r="F1381" s="1636" t="n"/>
      <c r="G1381" s="1647" t="n"/>
      <c r="H1381" s="1647" t="n"/>
      <c r="I1381" s="1647" t="n"/>
      <c r="J1381" s="1646" t="n"/>
      <c r="K1381" s="1647" t="n"/>
      <c r="L1381" s="1647" t="n"/>
      <c r="M1381" s="234" t="n"/>
      <c r="N1381" s="237" t="n"/>
      <c r="O1381" s="548" t="n"/>
      <c r="P1381" s="1634" t="n"/>
      <c r="Q1381" s="1634" t="n"/>
      <c r="R1381" s="892" t="n"/>
      <c r="S1381" s="1635" t="n"/>
      <c r="T1381" s="1636" t="n"/>
      <c r="U1381" s="1636" t="n"/>
    </row>
    <row r="1382" ht="17.25" customHeight="1">
      <c r="A1382" s="238" t="n"/>
      <c r="B1382" s="238" t="n"/>
      <c r="C1382" s="1636" t="n"/>
      <c r="D1382" s="1636" t="n"/>
      <c r="E1382" s="1638" t="n"/>
      <c r="F1382" s="1636" t="n"/>
      <c r="G1382" s="1647" t="n"/>
      <c r="H1382" s="1647" t="n"/>
      <c r="I1382" s="1647" t="n"/>
      <c r="J1382" s="1646" t="n"/>
      <c r="K1382" s="1647" t="n"/>
      <c r="L1382" s="1647" t="n"/>
      <c r="M1382" s="234" t="n"/>
      <c r="N1382" s="237" t="n"/>
      <c r="O1382" s="548" t="n"/>
      <c r="P1382" s="1634" t="n"/>
      <c r="Q1382" s="1634" t="n"/>
      <c r="R1382" s="892" t="n"/>
      <c r="S1382" s="1635" t="n"/>
      <c r="T1382" s="1636" t="n"/>
      <c r="U1382" s="1636" t="n"/>
    </row>
    <row r="1383" ht="17.25" customHeight="1">
      <c r="A1383" s="238" t="n"/>
      <c r="B1383" s="238" t="n"/>
      <c r="C1383" s="1636" t="n"/>
      <c r="D1383" s="1636" t="n"/>
      <c r="E1383" s="1638" t="n"/>
      <c r="F1383" s="1636" t="n"/>
      <c r="G1383" s="1647" t="n"/>
      <c r="H1383" s="1647" t="n"/>
      <c r="I1383" s="1647" t="n"/>
      <c r="J1383" s="1646" t="n"/>
      <c r="K1383" s="1647" t="n"/>
      <c r="L1383" s="1647" t="n"/>
      <c r="M1383" s="234" t="n"/>
      <c r="N1383" s="237" t="n"/>
      <c r="O1383" s="548" t="n"/>
      <c r="P1383" s="1634" t="n"/>
      <c r="Q1383" s="1634" t="n"/>
      <c r="R1383" s="892" t="n"/>
      <c r="S1383" s="1635" t="n"/>
      <c r="T1383" s="1636" t="n"/>
      <c r="U1383" s="1636" t="n"/>
    </row>
    <row r="1384" ht="17.25" customHeight="1">
      <c r="A1384" s="238" t="n"/>
      <c r="B1384" s="238" t="n"/>
      <c r="C1384" s="1636" t="n"/>
      <c r="D1384" s="1636" t="n"/>
      <c r="E1384" s="1638" t="n"/>
      <c r="F1384" s="1636" t="n"/>
      <c r="G1384" s="1647" t="n"/>
      <c r="H1384" s="1647" t="n"/>
      <c r="I1384" s="1647" t="n"/>
      <c r="J1384" s="1646" t="n"/>
      <c r="K1384" s="1647" t="n"/>
      <c r="L1384" s="1647" t="n"/>
      <c r="M1384" s="234" t="n"/>
      <c r="N1384" s="237" t="n"/>
      <c r="O1384" s="548" t="n"/>
      <c r="P1384" s="1634" t="n"/>
      <c r="Q1384" s="1634" t="n"/>
      <c r="R1384" s="892" t="n"/>
      <c r="S1384" s="1635" t="n"/>
      <c r="T1384" s="1636" t="n"/>
      <c r="U1384" s="1636" t="n"/>
    </row>
    <row r="1385" ht="17.25" customHeight="1">
      <c r="A1385" s="238" t="n"/>
      <c r="B1385" s="238" t="n"/>
      <c r="C1385" s="1636" t="n"/>
      <c r="D1385" s="1636" t="n"/>
      <c r="E1385" s="1638" t="n"/>
      <c r="F1385" s="1636" t="n"/>
      <c r="G1385" s="1647" t="n"/>
      <c r="H1385" s="1647" t="n"/>
      <c r="I1385" s="1647" t="n"/>
      <c r="J1385" s="1646" t="n"/>
      <c r="K1385" s="1647" t="n"/>
      <c r="L1385" s="1647" t="n"/>
      <c r="M1385" s="234" t="n"/>
      <c r="N1385" s="237" t="n"/>
      <c r="O1385" s="548" t="n"/>
      <c r="P1385" s="1634" t="n"/>
      <c r="Q1385" s="1634" t="n"/>
      <c r="R1385" s="892" t="n"/>
      <c r="S1385" s="1635" t="n"/>
      <c r="T1385" s="1636" t="n"/>
      <c r="U1385" s="1636" t="n"/>
    </row>
    <row r="1386" ht="17.25" customHeight="1">
      <c r="A1386" s="238" t="n"/>
      <c r="B1386" s="238" t="n"/>
      <c r="C1386" s="1636" t="n"/>
      <c r="D1386" s="1636" t="n"/>
      <c r="E1386" s="1638" t="n"/>
      <c r="F1386" s="1636" t="n"/>
      <c r="G1386" s="1647" t="n"/>
      <c r="H1386" s="1647" t="n"/>
      <c r="I1386" s="1647" t="n"/>
      <c r="J1386" s="1646" t="n"/>
      <c r="K1386" s="1647" t="n"/>
      <c r="L1386" s="1647" t="n"/>
      <c r="M1386" s="234" t="n"/>
      <c r="N1386" s="237" t="n"/>
      <c r="O1386" s="548" t="n"/>
      <c r="P1386" s="1634" t="n"/>
      <c r="Q1386" s="1634" t="n"/>
      <c r="R1386" s="892" t="n"/>
      <c r="S1386" s="1635" t="n"/>
      <c r="T1386" s="1636" t="n"/>
      <c r="U1386" s="1636" t="n"/>
    </row>
    <row r="1387" ht="17.25" customHeight="1">
      <c r="A1387" s="238" t="n"/>
      <c r="B1387" s="238" t="n"/>
      <c r="C1387" s="1636" t="n"/>
      <c r="D1387" s="1636" t="n"/>
      <c r="E1387" s="1638" t="n"/>
      <c r="F1387" s="1636" t="n"/>
      <c r="G1387" s="1647" t="n"/>
      <c r="H1387" s="1647" t="n"/>
      <c r="I1387" s="1647" t="n"/>
      <c r="J1387" s="1646" t="n"/>
      <c r="K1387" s="1647" t="n"/>
      <c r="L1387" s="1647" t="n"/>
      <c r="M1387" s="234" t="n"/>
      <c r="N1387" s="237" t="n"/>
      <c r="O1387" s="548" t="n"/>
      <c r="P1387" s="1634" t="n"/>
      <c r="Q1387" s="1634" t="n"/>
      <c r="R1387" s="892" t="n"/>
      <c r="S1387" s="1635" t="n"/>
      <c r="T1387" s="1636" t="n"/>
      <c r="U1387" s="1636" t="n"/>
    </row>
    <row r="1388" ht="17.25" customHeight="1">
      <c r="A1388" s="238" t="n"/>
      <c r="B1388" s="238" t="n"/>
      <c r="C1388" s="1636" t="n"/>
      <c r="D1388" s="1636" t="n"/>
      <c r="E1388" s="1638" t="n"/>
      <c r="F1388" s="1636" t="n"/>
      <c r="G1388" s="1647" t="n"/>
      <c r="H1388" s="1647" t="n"/>
      <c r="I1388" s="1647" t="n"/>
      <c r="J1388" s="1646" t="n"/>
      <c r="K1388" s="1647" t="n"/>
      <c r="L1388" s="1647" t="n"/>
      <c r="M1388" s="234" t="n"/>
      <c r="N1388" s="237" t="n"/>
      <c r="O1388" s="548" t="n"/>
      <c r="P1388" s="1634" t="n"/>
      <c r="Q1388" s="1634" t="n"/>
      <c r="R1388" s="892" t="n"/>
      <c r="S1388" s="1635" t="n"/>
      <c r="T1388" s="1636" t="n"/>
      <c r="U1388" s="1636" t="n"/>
    </row>
    <row r="1389" ht="17.25" customHeight="1">
      <c r="A1389" s="238" t="n"/>
      <c r="B1389" s="238" t="n"/>
      <c r="C1389" s="1636" t="n"/>
      <c r="D1389" s="1636" t="n"/>
      <c r="E1389" s="1638" t="n"/>
      <c r="F1389" s="1636" t="n"/>
      <c r="G1389" s="1647" t="n"/>
      <c r="H1389" s="1647" t="n"/>
      <c r="I1389" s="1647" t="n"/>
      <c r="J1389" s="1646" t="n"/>
      <c r="K1389" s="1647" t="n"/>
      <c r="L1389" s="1647" t="n"/>
      <c r="M1389" s="234" t="n"/>
      <c r="N1389" s="237" t="n"/>
      <c r="O1389" s="548" t="n"/>
      <c r="P1389" s="1634" t="n"/>
      <c r="Q1389" s="1634" t="n"/>
      <c r="R1389" s="892" t="n"/>
      <c r="S1389" s="1635" t="n"/>
      <c r="T1389" s="1636" t="n"/>
      <c r="U1389" s="1636" t="n"/>
    </row>
    <row r="1390" ht="17.25" customHeight="1">
      <c r="A1390" s="238" t="n"/>
      <c r="B1390" s="238" t="n"/>
      <c r="C1390" s="1636" t="n"/>
      <c r="D1390" s="1636" t="n"/>
      <c r="E1390" s="1638" t="n"/>
      <c r="F1390" s="1636" t="n"/>
      <c r="G1390" s="1647" t="n"/>
      <c r="H1390" s="1647" t="n"/>
      <c r="I1390" s="1647" t="n"/>
      <c r="J1390" s="1646" t="n"/>
      <c r="K1390" s="1647" t="n"/>
      <c r="L1390" s="1647" t="n"/>
      <c r="M1390" s="234" t="n"/>
      <c r="N1390" s="237" t="n"/>
      <c r="O1390" s="548" t="n"/>
      <c r="P1390" s="1634" t="n"/>
      <c r="Q1390" s="1634" t="n"/>
      <c r="R1390" s="892" t="n"/>
      <c r="S1390" s="1635" t="n"/>
      <c r="T1390" s="1636" t="n"/>
      <c r="U1390" s="1636" t="n"/>
    </row>
    <row r="1391" ht="17.25" customHeight="1">
      <c r="A1391" s="238" t="n"/>
      <c r="B1391" s="238" t="n"/>
      <c r="C1391" s="1636" t="n"/>
      <c r="D1391" s="1636" t="n"/>
      <c r="E1391" s="1638" t="n"/>
      <c r="F1391" s="1636" t="n"/>
      <c r="G1391" s="1647" t="n"/>
      <c r="H1391" s="1647" t="n"/>
      <c r="I1391" s="1647" t="n"/>
      <c r="J1391" s="1646" t="n"/>
      <c r="K1391" s="1647" t="n"/>
      <c r="L1391" s="1647" t="n"/>
      <c r="M1391" s="234" t="n"/>
      <c r="N1391" s="237" t="n"/>
      <c r="O1391" s="548" t="n"/>
      <c r="P1391" s="1634" t="n"/>
      <c r="Q1391" s="1634" t="n"/>
      <c r="R1391" s="892" t="n"/>
      <c r="S1391" s="1635" t="n"/>
      <c r="T1391" s="1636" t="n"/>
      <c r="U1391" s="1636" t="n"/>
    </row>
    <row r="1392" ht="17.25" customHeight="1">
      <c r="A1392" s="238" t="n"/>
      <c r="B1392" s="238" t="n"/>
      <c r="C1392" s="1636" t="n"/>
      <c r="D1392" s="1636" t="n"/>
      <c r="E1392" s="1638" t="n"/>
      <c r="F1392" s="1636" t="n"/>
      <c r="G1392" s="1647" t="n"/>
      <c r="H1392" s="1647" t="n"/>
      <c r="I1392" s="1647" t="n"/>
      <c r="J1392" s="1646" t="n"/>
      <c r="K1392" s="1647" t="n"/>
      <c r="L1392" s="1647" t="n"/>
      <c r="M1392" s="234" t="n"/>
      <c r="N1392" s="237" t="n"/>
      <c r="O1392" s="548" t="n"/>
      <c r="P1392" s="1634" t="n"/>
      <c r="Q1392" s="1634" t="n"/>
      <c r="R1392" s="892" t="n"/>
      <c r="S1392" s="1635" t="n"/>
      <c r="T1392" s="1636" t="n"/>
      <c r="U1392" s="1636" t="n"/>
    </row>
    <row r="1393" ht="17.25" customHeight="1">
      <c r="A1393" s="238" t="n"/>
      <c r="B1393" s="238" t="n"/>
      <c r="C1393" s="1636" t="n"/>
      <c r="D1393" s="1636" t="n"/>
      <c r="E1393" s="1638" t="n"/>
      <c r="F1393" s="1636" t="n"/>
      <c r="G1393" s="1647" t="n"/>
      <c r="H1393" s="1647" t="n"/>
      <c r="I1393" s="1647" t="n"/>
      <c r="J1393" s="1646" t="n"/>
      <c r="K1393" s="1647" t="n"/>
      <c r="L1393" s="1647" t="n"/>
      <c r="M1393" s="234" t="n"/>
      <c r="N1393" s="237" t="n"/>
      <c r="O1393" s="548" t="n"/>
      <c r="P1393" s="1634" t="n"/>
      <c r="Q1393" s="1634" t="n"/>
      <c r="R1393" s="892" t="n"/>
      <c r="S1393" s="1635" t="n"/>
      <c r="T1393" s="1636" t="n"/>
      <c r="U1393" s="1636" t="n"/>
    </row>
    <row r="1394" ht="17.25" customHeight="1">
      <c r="A1394" s="238" t="n"/>
      <c r="B1394" s="238" t="n"/>
      <c r="C1394" s="1636" t="n"/>
      <c r="D1394" s="1636" t="n"/>
      <c r="E1394" s="1638" t="n"/>
      <c r="F1394" s="1636" t="n"/>
      <c r="G1394" s="1647" t="n"/>
      <c r="H1394" s="1647" t="n"/>
      <c r="I1394" s="1647" t="n"/>
      <c r="J1394" s="1646" t="n"/>
      <c r="K1394" s="1647" t="n"/>
      <c r="L1394" s="1647" t="n"/>
      <c r="M1394" s="234" t="n"/>
      <c r="N1394" s="237" t="n"/>
      <c r="O1394" s="548" t="n"/>
      <c r="P1394" s="1634" t="n"/>
      <c r="Q1394" s="1634" t="n"/>
      <c r="R1394" s="892" t="n"/>
      <c r="S1394" s="1635" t="n"/>
      <c r="T1394" s="1636" t="n"/>
      <c r="U1394" s="1636" t="n"/>
    </row>
    <row r="1395" ht="17.25" customHeight="1">
      <c r="A1395" s="238" t="n"/>
      <c r="B1395" s="238" t="n"/>
      <c r="C1395" s="1636" t="n"/>
      <c r="D1395" s="1636" t="n"/>
      <c r="E1395" s="1638" t="n"/>
      <c r="F1395" s="1636" t="n"/>
      <c r="G1395" s="1647" t="n"/>
      <c r="H1395" s="1647" t="n"/>
      <c r="I1395" s="1647" t="n"/>
      <c r="J1395" s="1646" t="n"/>
      <c r="K1395" s="1647" t="n"/>
      <c r="L1395" s="1647" t="n"/>
      <c r="M1395" s="234" t="n"/>
      <c r="N1395" s="237" t="n"/>
      <c r="O1395" s="548" t="n"/>
      <c r="P1395" s="1634" t="n"/>
      <c r="Q1395" s="1634" t="n"/>
      <c r="R1395" s="892" t="n"/>
      <c r="S1395" s="1635" t="n"/>
      <c r="T1395" s="1636" t="n"/>
      <c r="U1395" s="1636" t="n"/>
    </row>
    <row r="1396" ht="17.25" customHeight="1">
      <c r="A1396" s="238" t="n"/>
      <c r="B1396" s="238" t="n"/>
      <c r="C1396" s="1636" t="n"/>
      <c r="D1396" s="1636" t="n"/>
      <c r="E1396" s="1638" t="n"/>
      <c r="F1396" s="1636" t="n"/>
      <c r="G1396" s="1647" t="n"/>
      <c r="H1396" s="1647" t="n"/>
      <c r="I1396" s="1647" t="n"/>
      <c r="J1396" s="1646" t="n"/>
      <c r="K1396" s="1647" t="n"/>
      <c r="L1396" s="1647" t="n"/>
      <c r="M1396" s="234" t="n"/>
      <c r="N1396" s="237" t="n"/>
      <c r="O1396" s="548" t="n"/>
      <c r="P1396" s="1634" t="n"/>
      <c r="Q1396" s="1634" t="n"/>
      <c r="R1396" s="892" t="n"/>
      <c r="S1396" s="1635" t="n"/>
      <c r="T1396" s="1636" t="n"/>
      <c r="U1396" s="1636" t="n"/>
    </row>
    <row r="1397" ht="17.25" customHeight="1">
      <c r="A1397" s="238" t="n"/>
      <c r="B1397" s="238" t="n"/>
      <c r="C1397" s="1636" t="n"/>
      <c r="D1397" s="1636" t="n"/>
      <c r="E1397" s="1638" t="n"/>
      <c r="F1397" s="1636" t="n"/>
      <c r="G1397" s="1647" t="n"/>
      <c r="H1397" s="1647" t="n"/>
      <c r="I1397" s="1647" t="n"/>
      <c r="J1397" s="1646" t="n"/>
      <c r="K1397" s="1647" t="n"/>
      <c r="L1397" s="1647" t="n"/>
      <c r="M1397" s="234" t="n"/>
      <c r="N1397" s="237" t="n"/>
      <c r="O1397" s="548" t="n"/>
      <c r="P1397" s="1634" t="n"/>
      <c r="Q1397" s="1634" t="n"/>
      <c r="R1397" s="892" t="n"/>
      <c r="S1397" s="1635" t="n"/>
      <c r="T1397" s="1636" t="n"/>
      <c r="U1397" s="1636" t="n"/>
    </row>
    <row r="1398" ht="17.25" customHeight="1">
      <c r="A1398" s="238" t="n"/>
      <c r="B1398" s="238" t="n"/>
      <c r="C1398" s="1636" t="n"/>
      <c r="D1398" s="1636" t="n"/>
      <c r="E1398" s="1638" t="n"/>
      <c r="F1398" s="1636" t="n"/>
      <c r="G1398" s="1647" t="n"/>
      <c r="H1398" s="1647" t="n"/>
      <c r="I1398" s="1647" t="n"/>
      <c r="J1398" s="1646" t="n"/>
      <c r="K1398" s="1647" t="n"/>
      <c r="L1398" s="1647" t="n"/>
      <c r="M1398" s="234" t="n"/>
      <c r="N1398" s="237" t="n"/>
      <c r="O1398" s="548" t="n"/>
      <c r="P1398" s="1634" t="n"/>
      <c r="Q1398" s="1634" t="n"/>
      <c r="R1398" s="892" t="n"/>
      <c r="S1398" s="1635" t="n"/>
      <c r="T1398" s="1636" t="n"/>
      <c r="U1398" s="1636" t="n"/>
    </row>
    <row r="1399" ht="17.25" customHeight="1">
      <c r="A1399" s="238" t="n"/>
      <c r="B1399" s="238" t="n"/>
      <c r="C1399" s="1636" t="n"/>
      <c r="D1399" s="1636" t="n"/>
      <c r="E1399" s="1638" t="n"/>
      <c r="F1399" s="1636" t="n"/>
      <c r="G1399" s="1647" t="n"/>
      <c r="H1399" s="1647" t="n"/>
      <c r="I1399" s="1647" t="n"/>
      <c r="J1399" s="1646" t="n"/>
      <c r="K1399" s="1647" t="n"/>
      <c r="L1399" s="1647" t="n"/>
      <c r="M1399" s="234" t="n"/>
      <c r="N1399" s="237" t="n"/>
      <c r="O1399" s="548" t="n"/>
      <c r="P1399" s="1634" t="n"/>
      <c r="Q1399" s="1634" t="n"/>
      <c r="R1399" s="892" t="n"/>
      <c r="S1399" s="1635" t="n"/>
      <c r="T1399" s="1636" t="n"/>
      <c r="U1399" s="1636" t="n"/>
    </row>
    <row r="1400" ht="17.25" customHeight="1">
      <c r="A1400" s="238" t="n"/>
      <c r="B1400" s="238" t="n"/>
      <c r="C1400" s="1636" t="n"/>
      <c r="D1400" s="1636" t="n"/>
      <c r="E1400" s="1638" t="n"/>
      <c r="F1400" s="1636" t="n"/>
      <c r="G1400" s="1647" t="n"/>
      <c r="H1400" s="1647" t="n"/>
      <c r="I1400" s="1647" t="n"/>
      <c r="J1400" s="1646" t="n"/>
      <c r="K1400" s="1647" t="n"/>
      <c r="L1400" s="1647" t="n"/>
      <c r="M1400" s="234" t="n"/>
      <c r="N1400" s="237" t="n"/>
      <c r="O1400" s="548" t="n"/>
      <c r="P1400" s="1634" t="n"/>
      <c r="Q1400" s="1634" t="n"/>
      <c r="R1400" s="892" t="n"/>
      <c r="S1400" s="1635" t="n"/>
      <c r="T1400" s="1636" t="n"/>
      <c r="U1400" s="1636" t="n"/>
    </row>
    <row r="1401" ht="17.25" customHeight="1">
      <c r="A1401" s="238" t="n"/>
      <c r="B1401" s="238" t="n"/>
      <c r="C1401" s="1636" t="n"/>
      <c r="D1401" s="1636" t="n"/>
      <c r="E1401" s="1638" t="n"/>
      <c r="F1401" s="1636" t="n"/>
      <c r="G1401" s="1647" t="n"/>
      <c r="H1401" s="1647" t="n"/>
      <c r="I1401" s="1647" t="n"/>
      <c r="J1401" s="1646" t="n"/>
      <c r="K1401" s="1647" t="n"/>
      <c r="L1401" s="1647" t="n"/>
      <c r="M1401" s="234" t="n"/>
      <c r="N1401" s="237" t="n"/>
      <c r="O1401" s="548" t="n"/>
      <c r="P1401" s="1634" t="n"/>
      <c r="Q1401" s="1634" t="n"/>
      <c r="R1401" s="892" t="n"/>
      <c r="S1401" s="1635" t="n"/>
      <c r="T1401" s="1636" t="n"/>
      <c r="U1401" s="1636" t="n"/>
    </row>
    <row r="1402" ht="17.25" customHeight="1">
      <c r="A1402" s="238" t="n"/>
      <c r="B1402" s="238" t="n"/>
      <c r="C1402" s="1636" t="n"/>
      <c r="D1402" s="1636" t="n"/>
      <c r="E1402" s="1638" t="n"/>
      <c r="F1402" s="1636" t="n"/>
      <c r="G1402" s="1647" t="n"/>
      <c r="H1402" s="1647" t="n"/>
      <c r="I1402" s="1647" t="n"/>
      <c r="J1402" s="1646" t="n"/>
      <c r="K1402" s="1647" t="n"/>
      <c r="L1402" s="1647" t="n"/>
      <c r="M1402" s="234" t="n"/>
      <c r="N1402" s="237" t="n"/>
      <c r="O1402" s="548" t="n"/>
      <c r="P1402" s="1634" t="n"/>
      <c r="Q1402" s="1634" t="n"/>
      <c r="R1402" s="892" t="n"/>
      <c r="S1402" s="1635" t="n"/>
      <c r="T1402" s="1636" t="n"/>
      <c r="U1402" s="1636" t="n"/>
    </row>
    <row r="1403" ht="17.25" customHeight="1">
      <c r="A1403" s="238" t="n"/>
      <c r="B1403" s="238" t="n"/>
      <c r="C1403" s="1636" t="n"/>
      <c r="D1403" s="1636" t="n"/>
      <c r="E1403" s="1638" t="n"/>
      <c r="F1403" s="1636" t="n"/>
      <c r="G1403" s="1647" t="n"/>
      <c r="H1403" s="1647" t="n"/>
      <c r="I1403" s="1647" t="n"/>
      <c r="J1403" s="1646" t="n"/>
      <c r="K1403" s="1647" t="n"/>
      <c r="L1403" s="1647" t="n"/>
      <c r="M1403" s="234" t="n"/>
      <c r="N1403" s="237" t="n"/>
      <c r="O1403" s="548" t="n"/>
      <c r="P1403" s="1634" t="n"/>
      <c r="Q1403" s="1634" t="n"/>
      <c r="R1403" s="892" t="n"/>
      <c r="S1403" s="1635" t="n"/>
      <c r="T1403" s="1636" t="n"/>
      <c r="U1403" s="1636" t="n"/>
    </row>
    <row r="1404" ht="17.25" customHeight="1">
      <c r="A1404" s="238" t="n"/>
      <c r="B1404" s="238" t="n"/>
      <c r="C1404" s="1636" t="n"/>
      <c r="D1404" s="1636" t="n"/>
      <c r="E1404" s="1638" t="n"/>
      <c r="F1404" s="1636" t="n"/>
      <c r="G1404" s="1647" t="n"/>
      <c r="H1404" s="1647" t="n"/>
      <c r="I1404" s="1647" t="n"/>
      <c r="J1404" s="1646" t="n"/>
      <c r="K1404" s="1647" t="n"/>
      <c r="L1404" s="1647" t="n"/>
      <c r="M1404" s="234" t="n"/>
      <c r="N1404" s="237" t="n"/>
      <c r="O1404" s="548" t="n"/>
      <c r="P1404" s="1634" t="n"/>
      <c r="Q1404" s="1634" t="n"/>
      <c r="R1404" s="892" t="n"/>
      <c r="S1404" s="1635" t="n"/>
      <c r="T1404" s="1636" t="n"/>
      <c r="U1404" s="1636" t="n"/>
    </row>
    <row r="1405" ht="17.25" customHeight="1">
      <c r="A1405" s="238" t="n"/>
      <c r="B1405" s="238" t="n"/>
      <c r="C1405" s="1636" t="n"/>
      <c r="D1405" s="1636" t="n"/>
      <c r="E1405" s="1638" t="n"/>
      <c r="F1405" s="1636" t="n"/>
      <c r="G1405" s="1647" t="n"/>
      <c r="H1405" s="1647" t="n"/>
      <c r="I1405" s="1647" t="n"/>
      <c r="J1405" s="1646" t="n"/>
      <c r="K1405" s="1647" t="n"/>
      <c r="L1405" s="1647" t="n"/>
      <c r="M1405" s="234" t="n"/>
      <c r="N1405" s="237" t="n"/>
      <c r="O1405" s="548" t="n"/>
      <c r="P1405" s="1634" t="n"/>
      <c r="Q1405" s="1634" t="n"/>
      <c r="R1405" s="892" t="n"/>
      <c r="S1405" s="1635" t="n"/>
      <c r="T1405" s="1636" t="n"/>
      <c r="U1405" s="1636" t="n"/>
    </row>
    <row r="1406" ht="17.25" customHeight="1">
      <c r="A1406" s="238" t="n"/>
      <c r="B1406" s="238" t="n"/>
      <c r="C1406" s="1636" t="n"/>
      <c r="D1406" s="1636" t="n"/>
      <c r="E1406" s="1638" t="n"/>
      <c r="F1406" s="1636" t="n"/>
      <c r="G1406" s="1647" t="n"/>
      <c r="H1406" s="1647" t="n"/>
      <c r="I1406" s="1647" t="n"/>
      <c r="J1406" s="1646" t="n"/>
      <c r="K1406" s="1647" t="n"/>
      <c r="L1406" s="1647" t="n"/>
      <c r="M1406" s="234" t="n"/>
      <c r="N1406" s="237" t="n"/>
      <c r="O1406" s="548" t="n"/>
      <c r="P1406" s="1634" t="n"/>
      <c r="Q1406" s="1634" t="n"/>
      <c r="R1406" s="892" t="n"/>
      <c r="S1406" s="1635" t="n"/>
      <c r="T1406" s="1636" t="n"/>
      <c r="U1406" s="1636" t="n"/>
    </row>
    <row r="1407" ht="17.25" customHeight="1">
      <c r="A1407" s="238" t="n"/>
      <c r="B1407" s="238" t="n"/>
      <c r="C1407" s="1636" t="n"/>
      <c r="D1407" s="1636" t="n"/>
      <c r="E1407" s="1638" t="n"/>
      <c r="F1407" s="1636" t="n"/>
      <c r="G1407" s="1647" t="n"/>
      <c r="H1407" s="1647" t="n"/>
      <c r="I1407" s="1647" t="n"/>
      <c r="J1407" s="1646" t="n"/>
      <c r="K1407" s="1647" t="n"/>
      <c r="L1407" s="1647" t="n"/>
      <c r="M1407" s="234" t="n"/>
      <c r="N1407" s="237" t="n"/>
      <c r="O1407" s="548" t="n"/>
      <c r="P1407" s="1634" t="n"/>
      <c r="Q1407" s="1634" t="n"/>
      <c r="R1407" s="892" t="n"/>
      <c r="S1407" s="1635" t="n"/>
      <c r="T1407" s="1636" t="n"/>
      <c r="U1407" s="1636" t="n"/>
    </row>
    <row r="1408" ht="17.25" customHeight="1">
      <c r="A1408" s="238" t="n"/>
      <c r="B1408" s="238" t="n"/>
      <c r="C1408" s="1636" t="n"/>
      <c r="D1408" s="1636" t="n"/>
      <c r="E1408" s="1638" t="n"/>
      <c r="F1408" s="1636" t="n"/>
      <c r="G1408" s="1647" t="n"/>
      <c r="H1408" s="1647" t="n"/>
      <c r="I1408" s="1647" t="n"/>
      <c r="J1408" s="1646" t="n"/>
      <c r="K1408" s="1647" t="n"/>
      <c r="L1408" s="1647" t="n"/>
      <c r="M1408" s="234" t="n"/>
      <c r="N1408" s="237" t="n"/>
      <c r="O1408" s="548" t="n"/>
      <c r="P1408" s="1634" t="n"/>
      <c r="Q1408" s="1634" t="n"/>
      <c r="R1408" s="892" t="n"/>
      <c r="S1408" s="1635" t="n"/>
      <c r="T1408" s="1636" t="n"/>
      <c r="U1408" s="1636" t="n"/>
    </row>
    <row r="1409" ht="17.25" customHeight="1">
      <c r="A1409" s="238" t="n"/>
      <c r="B1409" s="238" t="n"/>
      <c r="C1409" s="1636" t="n"/>
      <c r="D1409" s="1636" t="n"/>
      <c r="E1409" s="1638" t="n"/>
      <c r="F1409" s="1636" t="n"/>
      <c r="G1409" s="1647" t="n"/>
      <c r="H1409" s="1647" t="n"/>
      <c r="I1409" s="1647" t="n"/>
      <c r="J1409" s="1646" t="n"/>
      <c r="K1409" s="1647" t="n"/>
      <c r="L1409" s="1647" t="n"/>
      <c r="M1409" s="234" t="n"/>
      <c r="N1409" s="237" t="n"/>
      <c r="O1409" s="548" t="n"/>
      <c r="P1409" s="1634" t="n"/>
      <c r="Q1409" s="1634" t="n"/>
      <c r="R1409" s="892" t="n"/>
      <c r="S1409" s="1635" t="n"/>
      <c r="T1409" s="1636" t="n"/>
      <c r="U1409" s="1636" t="n"/>
    </row>
    <row r="1410" ht="17.25" customHeight="1">
      <c r="A1410" s="238" t="n"/>
      <c r="B1410" s="238" t="n"/>
      <c r="C1410" s="1636" t="n"/>
      <c r="D1410" s="1636" t="n"/>
      <c r="E1410" s="1638" t="n"/>
      <c r="F1410" s="1636" t="n"/>
      <c r="G1410" s="1647" t="n"/>
      <c r="H1410" s="1647" t="n"/>
      <c r="I1410" s="1647" t="n"/>
      <c r="J1410" s="1646" t="n"/>
      <c r="K1410" s="1647" t="n"/>
      <c r="L1410" s="1647" t="n"/>
      <c r="M1410" s="234" t="n"/>
      <c r="N1410" s="237" t="n"/>
      <c r="O1410" s="548" t="n"/>
      <c r="P1410" s="1634" t="n"/>
      <c r="Q1410" s="1634" t="n"/>
      <c r="R1410" s="892" t="n"/>
      <c r="S1410" s="1635" t="n"/>
      <c r="T1410" s="1636" t="n"/>
      <c r="U1410" s="1636" t="n"/>
    </row>
    <row r="1411" ht="17.25" customHeight="1">
      <c r="A1411" s="238" t="n"/>
      <c r="B1411" s="238" t="n"/>
      <c r="C1411" s="1636" t="n"/>
      <c r="D1411" s="1636" t="n"/>
      <c r="E1411" s="1638" t="n"/>
      <c r="F1411" s="1636" t="n"/>
      <c r="G1411" s="1647" t="n"/>
      <c r="H1411" s="1647" t="n"/>
      <c r="I1411" s="1647" t="n"/>
      <c r="J1411" s="1646" t="n"/>
      <c r="K1411" s="1647" t="n"/>
      <c r="L1411" s="1647" t="n"/>
      <c r="M1411" s="234" t="n"/>
      <c r="N1411" s="237" t="n"/>
      <c r="O1411" s="548" t="n"/>
      <c r="P1411" s="1634" t="n"/>
      <c r="Q1411" s="1634" t="n"/>
      <c r="R1411" s="892" t="n"/>
      <c r="S1411" s="1635" t="n"/>
      <c r="T1411" s="1636" t="n"/>
      <c r="U1411" s="1636" t="n"/>
    </row>
    <row r="1412" ht="17.25" customHeight="1">
      <c r="A1412" s="238" t="n"/>
      <c r="B1412" s="238" t="n"/>
      <c r="C1412" s="1636" t="n"/>
      <c r="D1412" s="1636" t="n"/>
      <c r="E1412" s="1638" t="n"/>
      <c r="F1412" s="1636" t="n"/>
      <c r="G1412" s="1647" t="n"/>
      <c r="H1412" s="1647" t="n"/>
      <c r="I1412" s="1647" t="n"/>
      <c r="J1412" s="1646" t="n"/>
      <c r="K1412" s="1647" t="n"/>
      <c r="L1412" s="1647" t="n"/>
      <c r="M1412" s="234" t="n"/>
      <c r="N1412" s="237" t="n"/>
      <c r="O1412" s="548" t="n"/>
      <c r="P1412" s="1634" t="n"/>
      <c r="Q1412" s="1634" t="n"/>
      <c r="R1412" s="892" t="n"/>
      <c r="S1412" s="1635" t="n"/>
      <c r="T1412" s="1636" t="n"/>
      <c r="U1412" s="1636" t="n"/>
    </row>
    <row r="1413" ht="17.25" customHeight="1">
      <c r="A1413" s="238" t="n"/>
      <c r="B1413" s="238" t="n"/>
      <c r="C1413" s="1636" t="n"/>
      <c r="D1413" s="1636" t="n"/>
      <c r="E1413" s="1638" t="n"/>
      <c r="F1413" s="1636" t="n"/>
      <c r="G1413" s="1647" t="n"/>
      <c r="H1413" s="1647" t="n"/>
      <c r="I1413" s="1647" t="n"/>
      <c r="J1413" s="1646" t="n"/>
      <c r="K1413" s="1647" t="n"/>
      <c r="L1413" s="1647" t="n"/>
      <c r="M1413" s="234" t="n"/>
      <c r="N1413" s="237" t="n"/>
      <c r="O1413" s="548" t="n"/>
      <c r="P1413" s="1634" t="n"/>
      <c r="Q1413" s="1634" t="n"/>
      <c r="R1413" s="892" t="n"/>
      <c r="S1413" s="1635" t="n"/>
      <c r="T1413" s="1636" t="n"/>
      <c r="U1413" s="1636" t="n"/>
    </row>
    <row r="1414" ht="17.25" customHeight="1">
      <c r="A1414" s="238" t="n"/>
      <c r="B1414" s="238" t="n"/>
      <c r="C1414" s="1636" t="n"/>
      <c r="D1414" s="1636" t="n"/>
      <c r="E1414" s="1638" t="n"/>
      <c r="F1414" s="1636" t="n"/>
      <c r="G1414" s="1647" t="n"/>
      <c r="H1414" s="1647" t="n"/>
      <c r="I1414" s="1647" t="n"/>
      <c r="J1414" s="1646" t="n"/>
      <c r="K1414" s="1647" t="n"/>
      <c r="L1414" s="1647" t="n"/>
      <c r="M1414" s="234" t="n"/>
      <c r="N1414" s="237" t="n"/>
      <c r="O1414" s="548" t="n"/>
      <c r="P1414" s="1634" t="n"/>
      <c r="Q1414" s="1634" t="n"/>
      <c r="R1414" s="892" t="n"/>
      <c r="S1414" s="1635" t="n"/>
      <c r="T1414" s="1636" t="n"/>
      <c r="U1414" s="1636" t="n"/>
    </row>
    <row r="1415" ht="17.25" customHeight="1">
      <c r="A1415" s="238" t="n"/>
      <c r="B1415" s="238" t="n"/>
      <c r="C1415" s="1636" t="n"/>
      <c r="D1415" s="1636" t="n"/>
      <c r="E1415" s="1638" t="n"/>
      <c r="F1415" s="1636" t="n"/>
      <c r="G1415" s="1647" t="n"/>
      <c r="H1415" s="1647" t="n"/>
      <c r="I1415" s="1647" t="n"/>
      <c r="J1415" s="1646" t="n"/>
      <c r="K1415" s="1647" t="n"/>
      <c r="L1415" s="1647" t="n"/>
      <c r="M1415" s="234" t="n"/>
      <c r="N1415" s="237" t="n"/>
      <c r="O1415" s="548" t="n"/>
      <c r="P1415" s="1634" t="n"/>
      <c r="Q1415" s="1634" t="n"/>
      <c r="R1415" s="892" t="n"/>
      <c r="S1415" s="1635" t="n"/>
      <c r="T1415" s="1636" t="n"/>
      <c r="U1415" s="1636" t="n"/>
    </row>
    <row r="1416" ht="17.25" customHeight="1">
      <c r="A1416" s="238" t="n"/>
      <c r="B1416" s="238" t="n"/>
      <c r="C1416" s="1636" t="n"/>
      <c r="D1416" s="1636" t="n"/>
      <c r="E1416" s="1638" t="n"/>
      <c r="F1416" s="1636" t="n"/>
      <c r="G1416" s="1647" t="n"/>
      <c r="H1416" s="1647" t="n"/>
      <c r="I1416" s="1647" t="n"/>
      <c r="J1416" s="1646" t="n"/>
      <c r="K1416" s="1647" t="n"/>
      <c r="L1416" s="1647" t="n"/>
      <c r="M1416" s="234" t="n"/>
      <c r="N1416" s="237" t="n"/>
      <c r="O1416" s="548" t="n"/>
      <c r="P1416" s="1634" t="n"/>
      <c r="Q1416" s="1634" t="n"/>
      <c r="R1416" s="892" t="n"/>
      <c r="S1416" s="1635" t="n"/>
      <c r="T1416" s="1636" t="n"/>
      <c r="U1416" s="1636" t="n"/>
    </row>
    <row r="1417" ht="17.25" customHeight="1">
      <c r="A1417" s="238" t="n"/>
      <c r="B1417" s="238" t="n"/>
      <c r="C1417" s="1636" t="n"/>
      <c r="D1417" s="1636" t="n"/>
      <c r="E1417" s="1638" t="n"/>
      <c r="F1417" s="1636" t="n"/>
      <c r="G1417" s="1647" t="n"/>
      <c r="H1417" s="1647" t="n"/>
      <c r="I1417" s="1647" t="n"/>
      <c r="J1417" s="1646" t="n"/>
      <c r="K1417" s="1647" t="n"/>
      <c r="L1417" s="1647" t="n"/>
      <c r="M1417" s="234" t="n"/>
      <c r="N1417" s="237" t="n"/>
      <c r="O1417" s="548" t="n"/>
      <c r="P1417" s="1634" t="n"/>
      <c r="Q1417" s="1634" t="n"/>
      <c r="R1417" s="892" t="n"/>
      <c r="S1417" s="1635" t="n"/>
      <c r="T1417" s="1636" t="n"/>
      <c r="U1417" s="1636" t="n"/>
    </row>
    <row r="1418" ht="17.25" customHeight="1">
      <c r="A1418" s="238" t="n"/>
      <c r="B1418" s="238" t="n"/>
      <c r="C1418" s="1636" t="n"/>
      <c r="D1418" s="1636" t="n"/>
      <c r="E1418" s="1638" t="n"/>
      <c r="F1418" s="1636" t="n"/>
      <c r="G1418" s="1647" t="n"/>
      <c r="H1418" s="1647" t="n"/>
      <c r="I1418" s="1647" t="n"/>
      <c r="J1418" s="1646" t="n"/>
      <c r="K1418" s="1647" t="n"/>
      <c r="L1418" s="1647" t="n"/>
      <c r="M1418" s="234" t="n"/>
      <c r="N1418" s="237" t="n"/>
      <c r="O1418" s="548" t="n"/>
      <c r="P1418" s="1634" t="n"/>
      <c r="Q1418" s="1634" t="n"/>
      <c r="R1418" s="892" t="n"/>
      <c r="S1418" s="1635" t="n"/>
      <c r="T1418" s="1636" t="n"/>
      <c r="U1418" s="1636" t="n"/>
    </row>
    <row r="1419" ht="17.25" customHeight="1">
      <c r="A1419" s="238" t="n"/>
      <c r="B1419" s="238" t="n"/>
      <c r="C1419" s="1636" t="n"/>
      <c r="D1419" s="1636" t="n"/>
      <c r="E1419" s="1638" t="n"/>
      <c r="F1419" s="1636" t="n"/>
      <c r="G1419" s="1647" t="n"/>
      <c r="H1419" s="1647" t="n"/>
      <c r="I1419" s="1647" t="n"/>
      <c r="J1419" s="1646" t="n"/>
      <c r="K1419" s="1647" t="n"/>
      <c r="L1419" s="1647" t="n"/>
      <c r="M1419" s="234" t="n"/>
      <c r="N1419" s="237" t="n"/>
      <c r="O1419" s="548" t="n"/>
      <c r="P1419" s="1634" t="n"/>
      <c r="Q1419" s="1634" t="n"/>
      <c r="R1419" s="892" t="n"/>
      <c r="S1419" s="1635" t="n"/>
      <c r="T1419" s="1636" t="n"/>
      <c r="U1419" s="1636" t="n"/>
    </row>
    <row r="1420" ht="17.25" customHeight="1">
      <c r="A1420" s="238" t="n"/>
      <c r="B1420" s="238" t="n"/>
      <c r="C1420" s="1636" t="n"/>
      <c r="D1420" s="1636" t="n"/>
      <c r="E1420" s="1638" t="n"/>
      <c r="F1420" s="1636" t="n"/>
      <c r="G1420" s="1647" t="n"/>
      <c r="H1420" s="1647" t="n"/>
      <c r="I1420" s="1647" t="n"/>
      <c r="J1420" s="1646" t="n"/>
      <c r="K1420" s="1647" t="n"/>
      <c r="L1420" s="1647" t="n"/>
      <c r="M1420" s="234" t="n"/>
      <c r="N1420" s="237" t="n"/>
      <c r="O1420" s="548" t="n"/>
      <c r="P1420" s="1634" t="n"/>
      <c r="Q1420" s="1634" t="n"/>
      <c r="R1420" s="892" t="n"/>
      <c r="S1420" s="1635" t="n"/>
      <c r="T1420" s="1636" t="n"/>
      <c r="U1420" s="1636" t="n"/>
    </row>
    <row r="1421" ht="17.25" customHeight="1">
      <c r="A1421" s="238" t="n"/>
      <c r="B1421" s="238" t="n"/>
      <c r="C1421" s="1636" t="n"/>
      <c r="D1421" s="1636" t="n"/>
      <c r="E1421" s="1638" t="n"/>
      <c r="F1421" s="1636" t="n"/>
      <c r="G1421" s="1647" t="n"/>
      <c r="H1421" s="1647" t="n"/>
      <c r="I1421" s="1647" t="n"/>
      <c r="J1421" s="1646" t="n"/>
      <c r="K1421" s="1647" t="n"/>
      <c r="L1421" s="1647" t="n"/>
      <c r="M1421" s="234" t="n"/>
      <c r="N1421" s="237" t="n"/>
      <c r="O1421" s="548" t="n"/>
      <c r="P1421" s="1634" t="n"/>
      <c r="Q1421" s="1634" t="n"/>
      <c r="R1421" s="892" t="n"/>
      <c r="S1421" s="1635" t="n"/>
      <c r="T1421" s="1636" t="n"/>
      <c r="U1421" s="1636" t="n"/>
    </row>
    <row r="1422" ht="17.25" customHeight="1">
      <c r="A1422" s="238" t="n"/>
      <c r="B1422" s="238" t="n"/>
      <c r="C1422" s="1636" t="n"/>
      <c r="D1422" s="1636" t="n"/>
      <c r="E1422" s="1638" t="n"/>
      <c r="F1422" s="1636" t="n"/>
      <c r="G1422" s="1647" t="n"/>
      <c r="H1422" s="1647" t="n"/>
      <c r="I1422" s="1647" t="n"/>
      <c r="J1422" s="1646" t="n"/>
      <c r="K1422" s="1647" t="n"/>
      <c r="L1422" s="1647" t="n"/>
      <c r="M1422" s="234" t="n"/>
      <c r="N1422" s="237" t="n"/>
      <c r="O1422" s="548" t="n"/>
      <c r="P1422" s="1634" t="n"/>
      <c r="Q1422" s="1634" t="n"/>
      <c r="R1422" s="892" t="n"/>
      <c r="S1422" s="1635" t="n"/>
      <c r="T1422" s="1636" t="n"/>
      <c r="U1422" s="1636" t="n"/>
    </row>
    <row r="1423" ht="17.25" customHeight="1">
      <c r="A1423" s="238" t="n"/>
      <c r="B1423" s="238" t="n"/>
      <c r="C1423" s="1636" t="n"/>
      <c r="D1423" s="1636" t="n"/>
      <c r="E1423" s="1638" t="n"/>
      <c r="F1423" s="1636" t="n"/>
      <c r="G1423" s="1647" t="n"/>
      <c r="H1423" s="1647" t="n"/>
      <c r="I1423" s="1647" t="n"/>
      <c r="J1423" s="1646" t="n"/>
      <c r="K1423" s="1647" t="n"/>
      <c r="L1423" s="1647" t="n"/>
      <c r="M1423" s="234" t="n"/>
      <c r="N1423" s="237" t="n"/>
      <c r="O1423" s="548" t="n"/>
      <c r="P1423" s="1634" t="n"/>
      <c r="Q1423" s="1634" t="n"/>
      <c r="R1423" s="892" t="n"/>
      <c r="S1423" s="1635" t="n"/>
      <c r="T1423" s="1636" t="n"/>
      <c r="U1423" s="1636" t="n"/>
    </row>
    <row r="1424" ht="17.25" customHeight="1">
      <c r="A1424" s="238" t="n"/>
      <c r="B1424" s="238" t="n"/>
      <c r="C1424" s="1636" t="n"/>
      <c r="D1424" s="1636" t="n"/>
      <c r="E1424" s="1638" t="n"/>
      <c r="F1424" s="1636" t="n"/>
      <c r="G1424" s="1647" t="n"/>
      <c r="H1424" s="1647" t="n"/>
      <c r="I1424" s="1647" t="n"/>
      <c r="J1424" s="1646" t="n"/>
      <c r="K1424" s="1647" t="n"/>
      <c r="L1424" s="1647" t="n"/>
      <c r="M1424" s="234" t="n"/>
      <c r="N1424" s="237" t="n"/>
      <c r="O1424" s="548" t="n"/>
      <c r="P1424" s="1634" t="n"/>
      <c r="Q1424" s="1634" t="n"/>
      <c r="R1424" s="892" t="n"/>
      <c r="S1424" s="1635" t="n"/>
      <c r="T1424" s="1636" t="n"/>
      <c r="U1424" s="1636" t="n"/>
    </row>
    <row r="1425" ht="17.25" customHeight="1">
      <c r="A1425" s="238" t="n"/>
      <c r="B1425" s="238" t="n"/>
      <c r="C1425" s="1636" t="n"/>
      <c r="D1425" s="1636" t="n"/>
      <c r="E1425" s="1638" t="n"/>
      <c r="F1425" s="1636" t="n"/>
      <c r="G1425" s="1647" t="n"/>
      <c r="H1425" s="1647" t="n"/>
      <c r="I1425" s="1647" t="n"/>
      <c r="J1425" s="1646" t="n"/>
      <c r="K1425" s="1647" t="n"/>
      <c r="L1425" s="1647" t="n"/>
      <c r="M1425" s="234" t="n"/>
      <c r="N1425" s="237" t="n"/>
      <c r="O1425" s="548" t="n"/>
      <c r="P1425" s="1634" t="n"/>
      <c r="Q1425" s="1634" t="n"/>
      <c r="R1425" s="892" t="n"/>
      <c r="S1425" s="1635" t="n"/>
      <c r="T1425" s="1636" t="n"/>
      <c r="U1425" s="1636" t="n"/>
    </row>
    <row r="1426" ht="17.25" customHeight="1">
      <c r="A1426" s="238" t="n"/>
      <c r="B1426" s="238" t="n"/>
      <c r="C1426" s="1636" t="n"/>
      <c r="D1426" s="1636" t="n"/>
      <c r="E1426" s="1638" t="n"/>
      <c r="F1426" s="1636" t="n"/>
      <c r="G1426" s="1647" t="n"/>
      <c r="H1426" s="1647" t="n"/>
      <c r="I1426" s="1647" t="n"/>
      <c r="J1426" s="1646" t="n"/>
      <c r="K1426" s="1647" t="n"/>
      <c r="L1426" s="1647" t="n"/>
      <c r="M1426" s="234" t="n"/>
      <c r="N1426" s="237" t="n"/>
      <c r="O1426" s="548" t="n"/>
      <c r="P1426" s="1634" t="n"/>
      <c r="Q1426" s="1634" t="n"/>
      <c r="R1426" s="892" t="n"/>
      <c r="S1426" s="1635" t="n"/>
      <c r="T1426" s="1636" t="n"/>
      <c r="U1426" s="1636" t="n"/>
    </row>
    <row r="1427" ht="17.25" customHeight="1">
      <c r="A1427" s="238" t="n"/>
      <c r="B1427" s="238" t="n"/>
      <c r="C1427" s="1636" t="n"/>
      <c r="D1427" s="1636" t="n"/>
      <c r="E1427" s="1638" t="n"/>
      <c r="F1427" s="1636" t="n"/>
      <c r="G1427" s="1647" t="n"/>
      <c r="H1427" s="1647" t="n"/>
      <c r="I1427" s="1647" t="n"/>
      <c r="J1427" s="1646" t="n"/>
      <c r="K1427" s="1647" t="n"/>
      <c r="L1427" s="1647" t="n"/>
      <c r="M1427" s="234" t="n"/>
      <c r="N1427" s="237" t="n"/>
      <c r="O1427" s="548" t="n"/>
      <c r="P1427" s="1634" t="n"/>
      <c r="Q1427" s="1634" t="n"/>
      <c r="R1427" s="892" t="n"/>
      <c r="S1427" s="1635" t="n"/>
      <c r="T1427" s="1636" t="n"/>
      <c r="U1427" s="1636" t="n"/>
    </row>
    <row r="1428" ht="17.25" customHeight="1">
      <c r="A1428" s="238" t="n"/>
      <c r="B1428" s="238" t="n"/>
      <c r="C1428" s="1636" t="n"/>
      <c r="D1428" s="1636" t="n"/>
      <c r="E1428" s="1638" t="n"/>
      <c r="F1428" s="1636" t="n"/>
      <c r="G1428" s="1647" t="n"/>
      <c r="H1428" s="1647" t="n"/>
      <c r="I1428" s="1647" t="n"/>
      <c r="J1428" s="1646" t="n"/>
      <c r="K1428" s="1647" t="n"/>
      <c r="L1428" s="1647" t="n"/>
      <c r="M1428" s="234" t="n"/>
      <c r="N1428" s="237" t="n"/>
      <c r="O1428" s="548" t="n"/>
      <c r="P1428" s="1634" t="n"/>
      <c r="Q1428" s="1634" t="n"/>
      <c r="R1428" s="892" t="n"/>
      <c r="S1428" s="1635" t="n"/>
      <c r="T1428" s="1636" t="n"/>
      <c r="U1428" s="1636" t="n"/>
    </row>
    <row r="1429" ht="17.25" customHeight="1">
      <c r="A1429" s="238" t="n"/>
      <c r="B1429" s="238" t="n"/>
      <c r="C1429" s="1636" t="n"/>
      <c r="D1429" s="1636" t="n"/>
      <c r="E1429" s="1638" t="n"/>
      <c r="F1429" s="1636" t="n"/>
      <c r="G1429" s="1647" t="n"/>
      <c r="H1429" s="1647" t="n"/>
      <c r="I1429" s="1647" t="n"/>
      <c r="J1429" s="1646" t="n"/>
      <c r="K1429" s="1647" t="n"/>
      <c r="L1429" s="1647" t="n"/>
      <c r="M1429" s="234" t="n"/>
      <c r="N1429" s="237" t="n"/>
      <c r="O1429" s="548" t="n"/>
      <c r="P1429" s="1634" t="n"/>
      <c r="Q1429" s="1634" t="n"/>
      <c r="R1429" s="892" t="n"/>
      <c r="S1429" s="1635" t="n"/>
      <c r="T1429" s="1636" t="n"/>
      <c r="U1429" s="1636" t="n"/>
    </row>
    <row r="1430" ht="17.25" customHeight="1">
      <c r="A1430" s="238" t="n"/>
      <c r="B1430" s="238" t="n"/>
      <c r="C1430" s="1636" t="n"/>
      <c r="D1430" s="1636" t="n"/>
      <c r="E1430" s="1638" t="n"/>
      <c r="F1430" s="1636" t="n"/>
      <c r="G1430" s="1647" t="n"/>
      <c r="H1430" s="1647" t="n"/>
      <c r="I1430" s="1647" t="n"/>
      <c r="J1430" s="1646" t="n"/>
      <c r="K1430" s="1647" t="n"/>
      <c r="L1430" s="1647" t="n"/>
      <c r="M1430" s="234" t="n"/>
      <c r="N1430" s="237" t="n"/>
      <c r="O1430" s="548" t="n"/>
      <c r="P1430" s="1634" t="n"/>
      <c r="Q1430" s="1634" t="n"/>
      <c r="R1430" s="892" t="n"/>
      <c r="S1430" s="1635" t="n"/>
      <c r="T1430" s="1636" t="n"/>
      <c r="U1430" s="1636" t="n"/>
    </row>
    <row r="1431" ht="17.25" customHeight="1">
      <c r="A1431" s="238" t="n"/>
      <c r="B1431" s="238" t="n"/>
      <c r="C1431" s="1636" t="n"/>
      <c r="D1431" s="1636" t="n"/>
      <c r="E1431" s="1638" t="n"/>
      <c r="F1431" s="1636" t="n"/>
      <c r="G1431" s="1647" t="n"/>
      <c r="H1431" s="1647" t="n"/>
      <c r="I1431" s="1647" t="n"/>
      <c r="J1431" s="1646" t="n"/>
      <c r="K1431" s="1647" t="n"/>
      <c r="L1431" s="1647" t="n"/>
      <c r="M1431" s="234" t="n"/>
      <c r="N1431" s="237" t="n"/>
      <c r="O1431" s="548" t="n"/>
      <c r="P1431" s="1634" t="n"/>
      <c r="Q1431" s="1634" t="n"/>
      <c r="R1431" s="892" t="n"/>
      <c r="S1431" s="1635" t="n"/>
      <c r="T1431" s="1636" t="n"/>
      <c r="U1431" s="1636" t="n"/>
    </row>
    <row r="1432" ht="17.25" customHeight="1">
      <c r="A1432" s="238" t="n"/>
      <c r="B1432" s="238" t="n"/>
      <c r="C1432" s="1636" t="n"/>
      <c r="D1432" s="1636" t="n"/>
      <c r="E1432" s="1638" t="n"/>
      <c r="F1432" s="1636" t="n"/>
      <c r="G1432" s="1647" t="n"/>
      <c r="H1432" s="1647" t="n"/>
      <c r="I1432" s="1647" t="n"/>
      <c r="J1432" s="1646" t="n"/>
      <c r="K1432" s="1647" t="n"/>
      <c r="L1432" s="1647" t="n"/>
      <c r="M1432" s="234" t="n"/>
      <c r="N1432" s="237" t="n"/>
      <c r="O1432" s="548" t="n"/>
      <c r="P1432" s="1634" t="n"/>
      <c r="Q1432" s="1634" t="n"/>
      <c r="R1432" s="892" t="n"/>
      <c r="S1432" s="1635" t="n"/>
      <c r="T1432" s="1636" t="n"/>
      <c r="U1432" s="1636" t="n"/>
    </row>
    <row r="1433" ht="17.25" customHeight="1">
      <c r="A1433" s="238" t="n"/>
      <c r="B1433" s="238" t="n"/>
      <c r="C1433" s="1636" t="n"/>
      <c r="D1433" s="1636" t="n"/>
      <c r="E1433" s="1638" t="n"/>
      <c r="F1433" s="1636" t="n"/>
      <c r="G1433" s="1647" t="n"/>
      <c r="H1433" s="1647" t="n"/>
      <c r="I1433" s="1647" t="n"/>
      <c r="J1433" s="1646" t="n"/>
      <c r="K1433" s="1647" t="n"/>
      <c r="L1433" s="1647" t="n"/>
      <c r="M1433" s="234" t="n"/>
      <c r="N1433" s="237" t="n"/>
      <c r="O1433" s="548" t="n"/>
      <c r="P1433" s="1634" t="n"/>
      <c r="Q1433" s="1634" t="n"/>
      <c r="R1433" s="892" t="n"/>
      <c r="S1433" s="1635" t="n"/>
      <c r="T1433" s="1636" t="n"/>
      <c r="U1433" s="1636" t="n"/>
    </row>
    <row r="1434" ht="17.25" customHeight="1">
      <c r="A1434" s="238" t="n"/>
      <c r="B1434" s="238" t="n"/>
      <c r="C1434" s="1636" t="n"/>
      <c r="D1434" s="1636" t="n"/>
      <c r="E1434" s="1638" t="n"/>
      <c r="F1434" s="1636" t="n"/>
      <c r="G1434" s="1647" t="n"/>
      <c r="H1434" s="1647" t="n"/>
      <c r="I1434" s="1647" t="n"/>
      <c r="J1434" s="1646" t="n"/>
      <c r="K1434" s="1647" t="n"/>
      <c r="L1434" s="1647" t="n"/>
      <c r="M1434" s="234" t="n"/>
      <c r="N1434" s="237" t="n"/>
      <c r="O1434" s="548" t="n"/>
      <c r="P1434" s="1634" t="n"/>
      <c r="Q1434" s="1634" t="n"/>
      <c r="R1434" s="892" t="n"/>
      <c r="S1434" s="1635" t="n"/>
      <c r="T1434" s="1636" t="n"/>
      <c r="U1434" s="1636" t="n"/>
    </row>
    <row r="1435" ht="17.25" customHeight="1">
      <c r="A1435" s="238" t="n"/>
      <c r="B1435" s="238" t="n"/>
      <c r="C1435" s="1636" t="n"/>
      <c r="D1435" s="1636" t="n"/>
      <c r="E1435" s="1638" t="n"/>
      <c r="F1435" s="1636" t="n"/>
      <c r="G1435" s="1647" t="n"/>
      <c r="H1435" s="1647" t="n"/>
      <c r="I1435" s="1647" t="n"/>
      <c r="J1435" s="1646" t="n"/>
      <c r="K1435" s="1647" t="n"/>
      <c r="L1435" s="1647" t="n"/>
      <c r="M1435" s="234" t="n"/>
      <c r="N1435" s="237" t="n"/>
      <c r="O1435" s="548" t="n"/>
      <c r="P1435" s="1634" t="n"/>
      <c r="Q1435" s="1634" t="n"/>
      <c r="R1435" s="892" t="n"/>
      <c r="S1435" s="1635" t="n"/>
      <c r="T1435" s="1636" t="n"/>
      <c r="U1435" s="1636" t="n"/>
    </row>
    <row r="1436" ht="17.25" customHeight="1">
      <c r="A1436" s="238" t="n"/>
      <c r="B1436" s="238" t="n"/>
      <c r="C1436" s="1636" t="n"/>
      <c r="D1436" s="1636" t="n"/>
      <c r="E1436" s="1638" t="n"/>
      <c r="F1436" s="1636" t="n"/>
      <c r="G1436" s="1647" t="n"/>
      <c r="H1436" s="1647" t="n"/>
      <c r="I1436" s="1647" t="n"/>
      <c r="J1436" s="1646" t="n"/>
      <c r="K1436" s="1647" t="n"/>
      <c r="L1436" s="1647" t="n"/>
      <c r="M1436" s="234" t="n"/>
      <c r="N1436" s="237" t="n"/>
      <c r="O1436" s="548" t="n"/>
      <c r="P1436" s="1634" t="n"/>
      <c r="Q1436" s="1634" t="n"/>
      <c r="R1436" s="892" t="n"/>
      <c r="S1436" s="1635" t="n"/>
      <c r="T1436" s="1636" t="n"/>
      <c r="U1436" s="1636" t="n"/>
    </row>
    <row r="1437" ht="17.25" customHeight="1">
      <c r="A1437" s="238" t="n"/>
      <c r="B1437" s="238" t="n"/>
      <c r="C1437" s="1636" t="n"/>
      <c r="D1437" s="1636" t="n"/>
      <c r="E1437" s="1638" t="n"/>
      <c r="F1437" s="1636" t="n"/>
      <c r="G1437" s="1647" t="n"/>
      <c r="H1437" s="1647" t="n"/>
      <c r="I1437" s="1647" t="n"/>
      <c r="J1437" s="1646" t="n"/>
      <c r="K1437" s="1647" t="n"/>
      <c r="L1437" s="1647" t="n"/>
      <c r="M1437" s="234" t="n"/>
      <c r="N1437" s="237" t="n"/>
      <c r="O1437" s="548" t="n"/>
      <c r="P1437" s="1634" t="n"/>
      <c r="Q1437" s="1634" t="n"/>
      <c r="R1437" s="892" t="n"/>
      <c r="S1437" s="1635" t="n"/>
      <c r="T1437" s="1636" t="n"/>
      <c r="U1437" s="1636" t="n"/>
    </row>
    <row r="1438" ht="17.25" customHeight="1">
      <c r="A1438" s="238" t="n"/>
      <c r="B1438" s="238" t="n"/>
      <c r="C1438" s="1636" t="n"/>
      <c r="D1438" s="1636" t="n"/>
      <c r="E1438" s="1638" t="n"/>
      <c r="F1438" s="1636" t="n"/>
      <c r="G1438" s="1647" t="n"/>
      <c r="H1438" s="1647" t="n"/>
      <c r="I1438" s="1647" t="n"/>
      <c r="J1438" s="1646" t="n"/>
      <c r="K1438" s="1647" t="n"/>
      <c r="L1438" s="1647" t="n"/>
      <c r="M1438" s="234" t="n"/>
      <c r="N1438" s="237" t="n"/>
      <c r="O1438" s="548" t="n"/>
      <c r="P1438" s="1634" t="n"/>
      <c r="Q1438" s="1634" t="n"/>
      <c r="R1438" s="892" t="n"/>
      <c r="S1438" s="1635" t="n"/>
      <c r="T1438" s="1636" t="n"/>
      <c r="U1438" s="1636" t="n"/>
    </row>
    <row r="1439" ht="17.25" customHeight="1">
      <c r="A1439" s="238" t="n"/>
      <c r="B1439" s="238" t="n"/>
      <c r="C1439" s="1636" t="n"/>
      <c r="D1439" s="1636" t="n"/>
      <c r="E1439" s="1638" t="n"/>
      <c r="F1439" s="1636" t="n"/>
      <c r="G1439" s="1647" t="n"/>
      <c r="H1439" s="1647" t="n"/>
      <c r="I1439" s="1647" t="n"/>
      <c r="J1439" s="1646" t="n"/>
      <c r="K1439" s="1647" t="n"/>
      <c r="L1439" s="1647" t="n"/>
      <c r="M1439" s="234" t="n"/>
      <c r="N1439" s="237" t="n"/>
      <c r="O1439" s="548" t="n"/>
      <c r="P1439" s="1634" t="n"/>
      <c r="Q1439" s="1634" t="n"/>
      <c r="R1439" s="892" t="n"/>
      <c r="S1439" s="1635" t="n"/>
      <c r="T1439" s="1636" t="n"/>
      <c r="U1439" s="1636" t="n"/>
    </row>
    <row r="1440" ht="17.25" customHeight="1">
      <c r="A1440" s="238" t="n"/>
      <c r="B1440" s="238" t="n"/>
      <c r="C1440" s="1636" t="n"/>
      <c r="D1440" s="1636" t="n"/>
      <c r="E1440" s="1638" t="n"/>
      <c r="F1440" s="1636" t="n"/>
      <c r="G1440" s="1647" t="n"/>
      <c r="H1440" s="1647" t="n"/>
      <c r="I1440" s="1647" t="n"/>
      <c r="J1440" s="1646" t="n"/>
      <c r="K1440" s="1647" t="n"/>
      <c r="L1440" s="1647" t="n"/>
      <c r="M1440" s="234" t="n"/>
      <c r="N1440" s="237" t="n"/>
      <c r="O1440" s="548" t="n"/>
      <c r="P1440" s="1634" t="n"/>
      <c r="Q1440" s="1634" t="n"/>
      <c r="R1440" s="892" t="n"/>
      <c r="S1440" s="1635" t="n"/>
      <c r="T1440" s="1636" t="n"/>
      <c r="U1440" s="1636" t="n"/>
    </row>
    <row r="1441" ht="17.25" customHeight="1">
      <c r="A1441" s="238" t="n"/>
      <c r="B1441" s="238" t="n"/>
      <c r="C1441" s="1636" t="n"/>
      <c r="D1441" s="1636" t="n"/>
      <c r="E1441" s="1638" t="n"/>
      <c r="F1441" s="1636" t="n"/>
      <c r="G1441" s="1647" t="n"/>
      <c r="H1441" s="1647" t="n"/>
      <c r="I1441" s="1647" t="n"/>
      <c r="J1441" s="1646" t="n"/>
      <c r="K1441" s="1647" t="n"/>
      <c r="L1441" s="1647" t="n"/>
      <c r="M1441" s="234" t="n"/>
      <c r="N1441" s="237" t="n"/>
      <c r="O1441" s="548" t="n"/>
      <c r="P1441" s="1634" t="n"/>
      <c r="Q1441" s="1634" t="n"/>
      <c r="R1441" s="892" t="n"/>
      <c r="S1441" s="1635" t="n"/>
      <c r="T1441" s="1636" t="n"/>
      <c r="U1441" s="1636" t="n"/>
    </row>
    <row r="1442" ht="17.25" customHeight="1">
      <c r="A1442" s="238" t="n"/>
      <c r="B1442" s="238" t="n"/>
      <c r="C1442" s="1636" t="n"/>
      <c r="D1442" s="1636" t="n"/>
      <c r="E1442" s="1638" t="n"/>
      <c r="F1442" s="1636" t="n"/>
      <c r="G1442" s="1647" t="n"/>
      <c r="H1442" s="1647" t="n"/>
      <c r="I1442" s="1647" t="n"/>
      <c r="J1442" s="1646" t="n"/>
      <c r="K1442" s="1647" t="n"/>
      <c r="L1442" s="1647" t="n"/>
      <c r="M1442" s="234" t="n"/>
      <c r="N1442" s="237" t="n"/>
      <c r="O1442" s="548" t="n"/>
      <c r="P1442" s="1634" t="n"/>
      <c r="Q1442" s="1634" t="n"/>
      <c r="R1442" s="892" t="n"/>
      <c r="S1442" s="1635" t="n"/>
      <c r="T1442" s="1636" t="n"/>
      <c r="U1442" s="1636" t="n"/>
    </row>
    <row r="1443" ht="17.25" customHeight="1">
      <c r="A1443" s="238" t="n"/>
      <c r="B1443" s="238" t="n"/>
      <c r="C1443" s="1636" t="n"/>
      <c r="D1443" s="1636" t="n"/>
      <c r="E1443" s="1638" t="n"/>
      <c r="F1443" s="1636" t="n"/>
      <c r="G1443" s="1647" t="n"/>
      <c r="H1443" s="1647" t="n"/>
      <c r="I1443" s="1647" t="n"/>
      <c r="J1443" s="1646" t="n"/>
      <c r="K1443" s="1647" t="n"/>
      <c r="L1443" s="1647" t="n"/>
      <c r="M1443" s="234" t="n"/>
      <c r="N1443" s="237" t="n"/>
      <c r="O1443" s="548" t="n"/>
      <c r="P1443" s="1634" t="n"/>
      <c r="Q1443" s="1634" t="n"/>
      <c r="R1443" s="892" t="n"/>
      <c r="S1443" s="1635" t="n"/>
      <c r="T1443" s="1636" t="n"/>
      <c r="U1443" s="1636" t="n"/>
    </row>
    <row r="1444" ht="17.25" customHeight="1">
      <c r="A1444" s="238" t="n"/>
      <c r="B1444" s="238" t="n"/>
      <c r="C1444" s="1636" t="n"/>
      <c r="D1444" s="1636" t="n"/>
      <c r="E1444" s="1638" t="n"/>
      <c r="F1444" s="1636" t="n"/>
      <c r="G1444" s="1647" t="n"/>
      <c r="H1444" s="1647" t="n"/>
      <c r="I1444" s="1647" t="n"/>
      <c r="J1444" s="1646" t="n"/>
      <c r="K1444" s="1647" t="n"/>
      <c r="L1444" s="1647" t="n"/>
      <c r="M1444" s="234" t="n"/>
      <c r="N1444" s="237" t="n"/>
      <c r="O1444" s="548" t="n"/>
      <c r="P1444" s="1634" t="n"/>
      <c r="Q1444" s="1634" t="n"/>
      <c r="R1444" s="892" t="n"/>
      <c r="S1444" s="1635" t="n"/>
      <c r="T1444" s="1636" t="n"/>
      <c r="U1444" s="1636" t="n"/>
    </row>
    <row r="1445" ht="17.25" customHeight="1">
      <c r="A1445" s="238" t="n"/>
      <c r="B1445" s="238" t="n"/>
      <c r="C1445" s="1636" t="n"/>
      <c r="D1445" s="1636" t="n"/>
      <c r="E1445" s="1638" t="n"/>
      <c r="F1445" s="1636" t="n"/>
      <c r="G1445" s="1647" t="n"/>
      <c r="H1445" s="1647" t="n"/>
      <c r="I1445" s="1647" t="n"/>
      <c r="J1445" s="1646" t="n"/>
      <c r="K1445" s="1647" t="n"/>
      <c r="L1445" s="1647" t="n"/>
      <c r="M1445" s="234" t="n"/>
      <c r="N1445" s="237" t="n"/>
      <c r="O1445" s="548" t="n"/>
      <c r="P1445" s="1634" t="n"/>
      <c r="Q1445" s="1634" t="n"/>
      <c r="R1445" s="892" t="n"/>
      <c r="S1445" s="1635" t="n"/>
      <c r="T1445" s="1636" t="n"/>
      <c r="U1445" s="1636" t="n"/>
    </row>
    <row r="1446" ht="17.25" customHeight="1">
      <c r="A1446" s="238" t="n"/>
      <c r="B1446" s="238" t="n"/>
      <c r="C1446" s="1636" t="n"/>
      <c r="D1446" s="1636" t="n"/>
      <c r="E1446" s="1638" t="n"/>
      <c r="F1446" s="1636" t="n"/>
      <c r="G1446" s="1647" t="n"/>
      <c r="H1446" s="1647" t="n"/>
      <c r="I1446" s="1647" t="n"/>
      <c r="J1446" s="1646" t="n"/>
      <c r="K1446" s="1647" t="n"/>
      <c r="L1446" s="1647" t="n"/>
      <c r="M1446" s="234" t="n"/>
      <c r="N1446" s="237" t="n"/>
      <c r="O1446" s="548" t="n"/>
      <c r="P1446" s="1634" t="n"/>
      <c r="Q1446" s="1634" t="n"/>
      <c r="R1446" s="892" t="n"/>
      <c r="S1446" s="1635" t="n"/>
      <c r="T1446" s="1636" t="n"/>
      <c r="U1446" s="1636" t="n"/>
    </row>
    <row r="1447" ht="17.25" customHeight="1">
      <c r="A1447" s="238" t="n"/>
      <c r="B1447" s="238" t="n"/>
      <c r="C1447" s="1636" t="n"/>
      <c r="D1447" s="1636" t="n"/>
      <c r="E1447" s="1638" t="n"/>
      <c r="F1447" s="1636" t="n"/>
      <c r="G1447" s="1647" t="n"/>
      <c r="H1447" s="1647" t="n"/>
      <c r="I1447" s="1647" t="n"/>
      <c r="J1447" s="1646" t="n"/>
      <c r="K1447" s="1647" t="n"/>
      <c r="L1447" s="1647" t="n"/>
      <c r="M1447" s="234" t="n"/>
      <c r="N1447" s="237" t="n"/>
      <c r="O1447" s="548" t="n"/>
      <c r="P1447" s="1634" t="n"/>
      <c r="Q1447" s="1634" t="n"/>
      <c r="R1447" s="892" t="n"/>
      <c r="S1447" s="1635" t="n"/>
      <c r="T1447" s="1636" t="n"/>
      <c r="U1447" s="1636" t="n"/>
    </row>
    <row r="1448" ht="17.25" customHeight="1">
      <c r="A1448" s="238" t="n"/>
      <c r="B1448" s="238" t="n"/>
      <c r="C1448" s="1636" t="n"/>
      <c r="D1448" s="1636" t="n"/>
      <c r="E1448" s="1638" t="n"/>
      <c r="F1448" s="1636" t="n"/>
      <c r="G1448" s="1647" t="n"/>
      <c r="H1448" s="1647" t="n"/>
      <c r="I1448" s="1647" t="n"/>
      <c r="J1448" s="1646" t="n"/>
      <c r="K1448" s="1647" t="n"/>
      <c r="L1448" s="1647" t="n"/>
      <c r="M1448" s="234" t="n"/>
      <c r="N1448" s="237" t="n"/>
      <c r="O1448" s="548" t="n"/>
      <c r="P1448" s="1634" t="n"/>
      <c r="Q1448" s="1634" t="n"/>
      <c r="R1448" s="892" t="n"/>
      <c r="S1448" s="1635" t="n"/>
      <c r="T1448" s="1636" t="n"/>
      <c r="U1448" s="1636" t="n"/>
    </row>
    <row r="1449" ht="17.25" customHeight="1">
      <c r="A1449" s="238" t="n"/>
      <c r="B1449" s="238" t="n"/>
      <c r="C1449" s="1636" t="n"/>
      <c r="D1449" s="1636" t="n"/>
      <c r="E1449" s="1638" t="n"/>
      <c r="F1449" s="1636" t="n"/>
      <c r="G1449" s="1647" t="n"/>
      <c r="H1449" s="1647" t="n"/>
      <c r="I1449" s="1647" t="n"/>
      <c r="J1449" s="1646" t="n"/>
      <c r="K1449" s="1647" t="n"/>
      <c r="L1449" s="1647" t="n"/>
      <c r="M1449" s="234" t="n"/>
      <c r="N1449" s="237" t="n"/>
      <c r="O1449" s="548" t="n"/>
      <c r="P1449" s="1634" t="n"/>
      <c r="Q1449" s="1634" t="n"/>
      <c r="R1449" s="892" t="n"/>
      <c r="S1449" s="1635" t="n"/>
      <c r="T1449" s="1636" t="n"/>
      <c r="U1449" s="1636" t="n"/>
    </row>
    <row r="1450" ht="17.25" customHeight="1">
      <c r="A1450" s="238" t="n"/>
      <c r="B1450" s="238" t="n"/>
      <c r="C1450" s="1636" t="n"/>
      <c r="D1450" s="1636" t="n"/>
      <c r="E1450" s="1638" t="n"/>
      <c r="F1450" s="1636" t="n"/>
      <c r="G1450" s="1647" t="n"/>
      <c r="H1450" s="1647" t="n"/>
      <c r="I1450" s="1647" t="n"/>
      <c r="J1450" s="1646" t="n"/>
      <c r="K1450" s="1647" t="n"/>
      <c r="L1450" s="1647" t="n"/>
      <c r="M1450" s="234" t="n"/>
      <c r="N1450" s="237" t="n"/>
      <c r="O1450" s="548" t="n"/>
      <c r="P1450" s="1634" t="n"/>
      <c r="Q1450" s="1634" t="n"/>
      <c r="R1450" s="892" t="n"/>
      <c r="S1450" s="1635" t="n"/>
      <c r="T1450" s="1636" t="n"/>
      <c r="U1450" s="1636" t="n"/>
    </row>
    <row r="1451" ht="17.25" customHeight="1">
      <c r="A1451" s="238" t="n"/>
      <c r="B1451" s="238" t="n"/>
      <c r="C1451" s="1636" t="n"/>
      <c r="D1451" s="1636" t="n"/>
      <c r="E1451" s="1638" t="n"/>
      <c r="F1451" s="1636" t="n"/>
      <c r="G1451" s="1647" t="n"/>
      <c r="H1451" s="1647" t="n"/>
      <c r="I1451" s="1647" t="n"/>
      <c r="J1451" s="1646" t="n"/>
      <c r="K1451" s="1647" t="n"/>
      <c r="L1451" s="1647" t="n"/>
      <c r="M1451" s="234" t="n"/>
      <c r="N1451" s="237" t="n"/>
      <c r="O1451" s="548" t="n"/>
      <c r="P1451" s="1634" t="n"/>
      <c r="Q1451" s="1634" t="n"/>
      <c r="R1451" s="892" t="n"/>
      <c r="S1451" s="1635" t="n"/>
      <c r="T1451" s="1636" t="n"/>
      <c r="U1451" s="1636" t="n"/>
    </row>
    <row r="1452" ht="17.25" customHeight="1">
      <c r="A1452" s="238" t="n"/>
      <c r="B1452" s="238" t="n"/>
      <c r="C1452" s="1636" t="n"/>
      <c r="D1452" s="1636" t="n"/>
      <c r="E1452" s="1638" t="n"/>
      <c r="F1452" s="1636" t="n"/>
      <c r="G1452" s="1647" t="n"/>
      <c r="H1452" s="1647" t="n"/>
      <c r="I1452" s="1647" t="n"/>
      <c r="J1452" s="1646" t="n"/>
      <c r="K1452" s="1647" t="n"/>
      <c r="L1452" s="1647" t="n"/>
      <c r="M1452" s="234" t="n"/>
      <c r="N1452" s="237" t="n"/>
      <c r="O1452" s="548" t="n"/>
      <c r="P1452" s="1634" t="n"/>
      <c r="Q1452" s="1634" t="n"/>
      <c r="R1452" s="892" t="n"/>
      <c r="S1452" s="1635" t="n"/>
      <c r="T1452" s="1636" t="n"/>
      <c r="U1452" s="1636" t="n"/>
    </row>
    <row r="1453" ht="17.25" customHeight="1">
      <c r="A1453" s="238" t="n"/>
      <c r="B1453" s="238" t="n"/>
      <c r="C1453" s="1636" t="n"/>
      <c r="D1453" s="1636" t="n"/>
      <c r="E1453" s="1638" t="n"/>
      <c r="F1453" s="1636" t="n"/>
      <c r="G1453" s="1647" t="n"/>
      <c r="H1453" s="1647" t="n"/>
      <c r="I1453" s="1647" t="n"/>
      <c r="J1453" s="1646" t="n"/>
      <c r="K1453" s="1647" t="n"/>
      <c r="L1453" s="1647" t="n"/>
      <c r="M1453" s="234" t="n"/>
      <c r="N1453" s="237" t="n"/>
      <c r="O1453" s="548" t="n"/>
      <c r="P1453" s="1634" t="n"/>
      <c r="Q1453" s="1634" t="n"/>
      <c r="R1453" s="892" t="n"/>
      <c r="S1453" s="1635" t="n"/>
      <c r="T1453" s="1636" t="n"/>
      <c r="U1453" s="1636" t="n"/>
    </row>
    <row r="1454" ht="17.25" customHeight="1">
      <c r="A1454" s="238" t="n"/>
      <c r="B1454" s="238" t="n"/>
      <c r="C1454" s="1636" t="n"/>
      <c r="D1454" s="1636" t="n"/>
      <c r="E1454" s="1638" t="n"/>
      <c r="F1454" s="1636" t="n"/>
      <c r="G1454" s="1647" t="n"/>
      <c r="H1454" s="1647" t="n"/>
      <c r="I1454" s="1647" t="n"/>
      <c r="J1454" s="1646" t="n"/>
      <c r="K1454" s="1647" t="n"/>
      <c r="L1454" s="1647" t="n"/>
      <c r="M1454" s="234" t="n"/>
      <c r="N1454" s="237" t="n"/>
      <c r="O1454" s="548" t="n"/>
      <c r="P1454" s="1634" t="n"/>
      <c r="Q1454" s="1634" t="n"/>
      <c r="R1454" s="892" t="n"/>
      <c r="S1454" s="1635" t="n"/>
      <c r="T1454" s="1636" t="n"/>
      <c r="U1454" s="1636" t="n"/>
    </row>
    <row r="1455" ht="17.25" customHeight="1">
      <c r="A1455" s="238" t="n"/>
      <c r="B1455" s="238" t="n"/>
      <c r="C1455" s="1636" t="n"/>
      <c r="D1455" s="1636" t="n"/>
      <c r="E1455" s="1638" t="n"/>
      <c r="F1455" s="1636" t="n"/>
      <c r="G1455" s="1647" t="n"/>
      <c r="H1455" s="1647" t="n"/>
      <c r="I1455" s="1647" t="n"/>
      <c r="J1455" s="1646" t="n"/>
      <c r="K1455" s="1647" t="n"/>
      <c r="L1455" s="1647" t="n"/>
      <c r="M1455" s="234" t="n"/>
      <c r="N1455" s="237" t="n"/>
      <c r="O1455" s="548" t="n"/>
      <c r="P1455" s="1634" t="n"/>
      <c r="Q1455" s="1634" t="n"/>
      <c r="R1455" s="892" t="n"/>
      <c r="S1455" s="1635" t="n"/>
      <c r="T1455" s="1636" t="n"/>
      <c r="U1455" s="1636" t="n"/>
    </row>
    <row r="1456" ht="17.25" customHeight="1">
      <c r="A1456" s="238" t="n"/>
      <c r="B1456" s="238" t="n"/>
      <c r="C1456" s="1636" t="n"/>
      <c r="D1456" s="1636" t="n"/>
      <c r="E1456" s="1638" t="n"/>
      <c r="F1456" s="1636" t="n"/>
      <c r="G1456" s="1647" t="n"/>
      <c r="H1456" s="1647" t="n"/>
      <c r="I1456" s="1647" t="n"/>
      <c r="J1456" s="1646" t="n"/>
      <c r="K1456" s="1647" t="n"/>
      <c r="L1456" s="1647" t="n"/>
      <c r="M1456" s="234" t="n"/>
      <c r="N1456" s="237" t="n"/>
      <c r="O1456" s="548" t="n"/>
      <c r="P1456" s="1634" t="n"/>
      <c r="Q1456" s="1634" t="n"/>
      <c r="R1456" s="892" t="n"/>
      <c r="S1456" s="1635" t="n"/>
      <c r="T1456" s="1636" t="n"/>
      <c r="U1456" s="1636" t="n"/>
    </row>
    <row r="1457" ht="17.25" customHeight="1">
      <c r="A1457" s="238" t="n"/>
      <c r="B1457" s="238" t="n"/>
      <c r="C1457" s="1636" t="n"/>
      <c r="D1457" s="1636" t="n"/>
      <c r="E1457" s="1638" t="n"/>
      <c r="F1457" s="1636" t="n"/>
      <c r="G1457" s="1647" t="n"/>
      <c r="H1457" s="1647" t="n"/>
      <c r="I1457" s="1647" t="n"/>
      <c r="J1457" s="1646" t="n"/>
      <c r="K1457" s="1647" t="n"/>
      <c r="L1457" s="1647" t="n"/>
      <c r="M1457" s="234" t="n"/>
      <c r="N1457" s="237" t="n"/>
      <c r="O1457" s="548" t="n"/>
      <c r="P1457" s="1634" t="n"/>
      <c r="Q1457" s="1634" t="n"/>
      <c r="R1457" s="892" t="n"/>
      <c r="S1457" s="1635" t="n"/>
      <c r="T1457" s="1636" t="n"/>
      <c r="U1457" s="1636" t="n"/>
    </row>
    <row r="1458" ht="17.25" customHeight="1">
      <c r="A1458" s="238" t="n"/>
      <c r="B1458" s="238" t="n"/>
      <c r="C1458" s="1636" t="n"/>
      <c r="D1458" s="1636" t="n"/>
      <c r="E1458" s="1638" t="n"/>
      <c r="F1458" s="1636" t="n"/>
      <c r="G1458" s="1647" t="n"/>
      <c r="H1458" s="1647" t="n"/>
      <c r="I1458" s="1647" t="n"/>
      <c r="J1458" s="1646" t="n"/>
      <c r="K1458" s="1647" t="n"/>
      <c r="L1458" s="1647" t="n"/>
      <c r="M1458" s="234" t="n"/>
      <c r="N1458" s="237" t="n"/>
      <c r="O1458" s="548" t="n"/>
      <c r="P1458" s="1634" t="n"/>
      <c r="Q1458" s="1634" t="n"/>
      <c r="R1458" s="892" t="n"/>
      <c r="S1458" s="1635" t="n"/>
      <c r="T1458" s="1636" t="n"/>
      <c r="U1458" s="1636" t="n"/>
    </row>
    <row r="1459" ht="17.25" customHeight="1">
      <c r="A1459" s="238" t="n"/>
      <c r="B1459" s="238" t="n"/>
      <c r="C1459" s="1636" t="n"/>
      <c r="D1459" s="1636" t="n"/>
      <c r="E1459" s="1638" t="n"/>
      <c r="F1459" s="1636" t="n"/>
      <c r="G1459" s="1647" t="n"/>
      <c r="H1459" s="1647" t="n"/>
      <c r="I1459" s="1647" t="n"/>
      <c r="J1459" s="1646" t="n"/>
      <c r="K1459" s="1647" t="n"/>
      <c r="L1459" s="1647" t="n"/>
      <c r="M1459" s="234" t="n"/>
      <c r="N1459" s="237" t="n"/>
      <c r="O1459" s="548" t="n"/>
      <c r="P1459" s="1634" t="n"/>
      <c r="Q1459" s="1634" t="n"/>
      <c r="R1459" s="892" t="n"/>
      <c r="S1459" s="1635" t="n"/>
      <c r="T1459" s="1636" t="n"/>
      <c r="U1459" s="1636" t="n"/>
    </row>
    <row r="1460" ht="17.25" customHeight="1">
      <c r="A1460" s="238" t="n"/>
      <c r="B1460" s="238" t="n"/>
      <c r="C1460" s="1636" t="n"/>
      <c r="D1460" s="1636" t="n"/>
      <c r="E1460" s="1638" t="n"/>
      <c r="F1460" s="1636" t="n"/>
      <c r="G1460" s="1647" t="n"/>
      <c r="H1460" s="1647" t="n"/>
      <c r="I1460" s="1647" t="n"/>
      <c r="J1460" s="1646" t="n"/>
      <c r="K1460" s="1647" t="n"/>
      <c r="L1460" s="1647" t="n"/>
      <c r="M1460" s="234" t="n"/>
      <c r="N1460" s="237" t="n"/>
      <c r="O1460" s="548" t="n"/>
      <c r="P1460" s="1634" t="n"/>
      <c r="Q1460" s="1634" t="n"/>
      <c r="R1460" s="892" t="n"/>
      <c r="S1460" s="1635" t="n"/>
      <c r="T1460" s="1636" t="n"/>
      <c r="U1460" s="1636" t="n"/>
    </row>
    <row r="1461" ht="17.25" customHeight="1">
      <c r="A1461" s="238" t="n"/>
      <c r="B1461" s="238" t="n"/>
      <c r="C1461" s="1636" t="n"/>
      <c r="D1461" s="1636" t="n"/>
      <c r="E1461" s="1638" t="n"/>
      <c r="F1461" s="1636" t="n"/>
      <c r="G1461" s="1647" t="n"/>
      <c r="H1461" s="1647" t="n"/>
      <c r="I1461" s="1647" t="n"/>
      <c r="J1461" s="1646" t="n"/>
      <c r="K1461" s="1647" t="n"/>
      <c r="L1461" s="1647" t="n"/>
      <c r="M1461" s="234" t="n"/>
      <c r="N1461" s="237" t="n"/>
      <c r="O1461" s="548" t="n"/>
      <c r="P1461" s="1634" t="n"/>
      <c r="Q1461" s="1634" t="n"/>
      <c r="R1461" s="892" t="n"/>
      <c r="S1461" s="1635" t="n"/>
      <c r="T1461" s="1636" t="n"/>
      <c r="U1461" s="1636" t="n"/>
    </row>
    <row r="1462" ht="17.25" customHeight="1">
      <c r="A1462" s="238" t="n"/>
      <c r="B1462" s="238" t="n"/>
      <c r="C1462" s="1636" t="n"/>
      <c r="D1462" s="1636" t="n"/>
      <c r="E1462" s="1638" t="n"/>
      <c r="F1462" s="1636" t="n"/>
      <c r="G1462" s="1647" t="n"/>
      <c r="H1462" s="1647" t="n"/>
      <c r="I1462" s="1647" t="n"/>
      <c r="J1462" s="1646" t="n"/>
      <c r="K1462" s="1647" t="n"/>
      <c r="L1462" s="1647" t="n"/>
      <c r="M1462" s="234" t="n"/>
      <c r="N1462" s="237" t="n"/>
      <c r="O1462" s="548" t="n"/>
      <c r="P1462" s="1634" t="n"/>
      <c r="Q1462" s="1634" t="n"/>
      <c r="R1462" s="892" t="n"/>
      <c r="S1462" s="1635" t="n"/>
      <c r="T1462" s="1636" t="n"/>
      <c r="U1462" s="1636" t="n"/>
    </row>
    <row r="1463" ht="17.25" customHeight="1">
      <c r="A1463" s="238" t="n"/>
      <c r="B1463" s="238" t="n"/>
      <c r="C1463" s="1636" t="n"/>
      <c r="D1463" s="1636" t="n"/>
      <c r="E1463" s="1638" t="n"/>
      <c r="F1463" s="1636" t="n"/>
      <c r="G1463" s="1647" t="n"/>
      <c r="H1463" s="1647" t="n"/>
      <c r="I1463" s="1647" t="n"/>
      <c r="J1463" s="1646" t="n"/>
      <c r="K1463" s="1647" t="n"/>
      <c r="L1463" s="1647" t="n"/>
      <c r="M1463" s="234" t="n"/>
      <c r="N1463" s="237" t="n"/>
      <c r="O1463" s="548" t="n"/>
      <c r="P1463" s="1634" t="n"/>
      <c r="Q1463" s="1634" t="n"/>
      <c r="R1463" s="892" t="n"/>
      <c r="S1463" s="1635" t="n"/>
      <c r="T1463" s="1636" t="n"/>
      <c r="U1463" s="1636" t="n"/>
    </row>
    <row r="1464" ht="17.25" customHeight="1">
      <c r="A1464" s="238" t="n"/>
      <c r="B1464" s="238" t="n"/>
      <c r="C1464" s="1636" t="n"/>
      <c r="D1464" s="1636" t="n"/>
      <c r="E1464" s="1638" t="n"/>
      <c r="F1464" s="1636" t="n"/>
      <c r="G1464" s="1647" t="n"/>
      <c r="H1464" s="1647" t="n"/>
      <c r="I1464" s="1647" t="n"/>
      <c r="J1464" s="1646" t="n"/>
      <c r="K1464" s="1647" t="n"/>
      <c r="L1464" s="1647" t="n"/>
      <c r="M1464" s="234" t="n"/>
      <c r="N1464" s="237" t="n"/>
      <c r="O1464" s="548" t="n"/>
      <c r="P1464" s="1634" t="n"/>
      <c r="Q1464" s="1634" t="n"/>
      <c r="R1464" s="892" t="n"/>
      <c r="S1464" s="1635" t="n"/>
      <c r="T1464" s="1636" t="n"/>
      <c r="U1464" s="1636" t="n"/>
    </row>
    <row r="1465" ht="17.25" customHeight="1">
      <c r="A1465" s="238" t="n"/>
      <c r="B1465" s="238" t="n"/>
      <c r="C1465" s="1636" t="n"/>
      <c r="D1465" s="1636" t="n"/>
      <c r="E1465" s="1638" t="n"/>
      <c r="F1465" s="1636" t="n"/>
      <c r="G1465" s="1647" t="n"/>
      <c r="H1465" s="1647" t="n"/>
      <c r="I1465" s="1647" t="n"/>
      <c r="J1465" s="1646" t="n"/>
      <c r="K1465" s="1647" t="n"/>
      <c r="L1465" s="1647" t="n"/>
      <c r="M1465" s="234" t="n"/>
      <c r="N1465" s="237" t="n"/>
      <c r="O1465" s="548" t="n"/>
      <c r="P1465" s="1634" t="n"/>
      <c r="Q1465" s="1634" t="n"/>
      <c r="R1465" s="892" t="n"/>
      <c r="S1465" s="1635" t="n"/>
      <c r="T1465" s="1636" t="n"/>
      <c r="U1465" s="1636" t="n"/>
    </row>
    <row r="1466" ht="17.25" customHeight="1">
      <c r="A1466" s="238" t="n"/>
      <c r="B1466" s="238" t="n"/>
      <c r="C1466" s="1636" t="n"/>
      <c r="D1466" s="1636" t="n"/>
      <c r="E1466" s="1638" t="n"/>
      <c r="F1466" s="1636" t="n"/>
      <c r="G1466" s="1647" t="n"/>
      <c r="H1466" s="1647" t="n"/>
      <c r="I1466" s="1647" t="n"/>
      <c r="J1466" s="1646" t="n"/>
      <c r="K1466" s="1647" t="n"/>
      <c r="L1466" s="1647" t="n"/>
      <c r="M1466" s="234" t="n"/>
      <c r="N1466" s="237" t="n"/>
      <c r="O1466" s="548" t="n"/>
      <c r="P1466" s="1634" t="n"/>
      <c r="Q1466" s="1634" t="n"/>
      <c r="R1466" s="892" t="n"/>
      <c r="S1466" s="1635" t="n"/>
      <c r="T1466" s="1636" t="n"/>
      <c r="U1466" s="1636" t="n"/>
    </row>
    <row r="1467" ht="17.25" customHeight="1">
      <c r="A1467" s="238" t="n"/>
      <c r="B1467" s="238" t="n"/>
      <c r="C1467" s="1636" t="n"/>
      <c r="D1467" s="1636" t="n"/>
      <c r="E1467" s="1638" t="n"/>
      <c r="F1467" s="1636" t="n"/>
      <c r="G1467" s="1647" t="n"/>
      <c r="H1467" s="1647" t="n"/>
      <c r="I1467" s="1647" t="n"/>
      <c r="J1467" s="1646" t="n"/>
      <c r="K1467" s="1647" t="n"/>
      <c r="L1467" s="1647" t="n"/>
      <c r="M1467" s="234" t="n"/>
      <c r="N1467" s="237" t="n"/>
      <c r="O1467" s="548" t="n"/>
      <c r="P1467" s="1634" t="n"/>
      <c r="Q1467" s="1634" t="n"/>
      <c r="R1467" s="892" t="n"/>
      <c r="S1467" s="1635" t="n"/>
      <c r="T1467" s="1636" t="n"/>
      <c r="U1467" s="1636" t="n"/>
    </row>
    <row r="1468" ht="17.25" customHeight="1">
      <c r="A1468" s="238" t="n"/>
      <c r="B1468" s="238" t="n"/>
      <c r="C1468" s="1636" t="n"/>
      <c r="D1468" s="1636" t="n"/>
      <c r="E1468" s="1638" t="n"/>
      <c r="F1468" s="1636" t="n"/>
      <c r="G1468" s="1647" t="n"/>
      <c r="H1468" s="1647" t="n"/>
      <c r="I1468" s="1647" t="n"/>
      <c r="J1468" s="1646" t="n"/>
      <c r="K1468" s="1647" t="n"/>
      <c r="L1468" s="1647" t="n"/>
      <c r="M1468" s="234" t="n"/>
      <c r="N1468" s="237" t="n"/>
      <c r="O1468" s="548" t="n"/>
      <c r="P1468" s="1634" t="n"/>
      <c r="Q1468" s="1634" t="n"/>
      <c r="R1468" s="892" t="n"/>
      <c r="S1468" s="1635" t="n"/>
      <c r="T1468" s="1636" t="n"/>
      <c r="U1468" s="1636" t="n"/>
    </row>
    <row r="1469" ht="17.25" customHeight="1">
      <c r="A1469" s="238" t="n"/>
      <c r="B1469" s="238" t="n"/>
      <c r="C1469" s="1636" t="n"/>
      <c r="D1469" s="1636" t="n"/>
      <c r="E1469" s="1638" t="n"/>
      <c r="F1469" s="1636" t="n"/>
      <c r="G1469" s="1647" t="n"/>
      <c r="H1469" s="1647" t="n"/>
      <c r="I1469" s="1647" t="n"/>
      <c r="J1469" s="1646" t="n"/>
      <c r="K1469" s="1647" t="n"/>
      <c r="L1469" s="1647" t="n"/>
      <c r="M1469" s="234" t="n"/>
      <c r="N1469" s="237" t="n"/>
      <c r="O1469" s="548" t="n"/>
      <c r="P1469" s="1634" t="n"/>
      <c r="Q1469" s="1634" t="n"/>
      <c r="R1469" s="892" t="n"/>
      <c r="S1469" s="1635" t="n"/>
      <c r="T1469" s="1636" t="n"/>
      <c r="U1469" s="1636" t="n"/>
    </row>
    <row r="1470" ht="17.25" customHeight="1">
      <c r="A1470" s="238" t="n"/>
      <c r="B1470" s="238" t="n"/>
      <c r="C1470" s="1636" t="n"/>
      <c r="D1470" s="1636" t="n"/>
      <c r="E1470" s="1638" t="n"/>
      <c r="F1470" s="1636" t="n"/>
      <c r="G1470" s="1647" t="n"/>
      <c r="H1470" s="1647" t="n"/>
      <c r="I1470" s="1647" t="n"/>
      <c r="J1470" s="1646" t="n"/>
      <c r="K1470" s="1647" t="n"/>
      <c r="L1470" s="1647" t="n"/>
      <c r="M1470" s="234" t="n"/>
      <c r="N1470" s="237" t="n"/>
      <c r="O1470" s="548" t="n"/>
      <c r="P1470" s="1634" t="n"/>
      <c r="Q1470" s="1634" t="n"/>
      <c r="R1470" s="892" t="n"/>
      <c r="S1470" s="1635" t="n"/>
      <c r="T1470" s="1636" t="n"/>
      <c r="U1470" s="1636" t="n"/>
    </row>
    <row r="1471" ht="17.25" customHeight="1">
      <c r="A1471" s="238" t="n"/>
      <c r="B1471" s="238" t="n"/>
      <c r="C1471" s="1636" t="n"/>
      <c r="D1471" s="1636" t="n"/>
      <c r="E1471" s="1638" t="n"/>
      <c r="F1471" s="1636" t="n"/>
      <c r="G1471" s="1647" t="n"/>
      <c r="H1471" s="1647" t="n"/>
      <c r="I1471" s="1647" t="n"/>
      <c r="J1471" s="1646" t="n"/>
      <c r="K1471" s="1647" t="n"/>
      <c r="L1471" s="1647" t="n"/>
      <c r="M1471" s="234" t="n"/>
      <c r="N1471" s="237" t="n"/>
      <c r="O1471" s="548" t="n"/>
      <c r="P1471" s="1634" t="n"/>
      <c r="Q1471" s="1634" t="n"/>
      <c r="R1471" s="892" t="n"/>
      <c r="S1471" s="1635" t="n"/>
      <c r="T1471" s="1636" t="n"/>
      <c r="U1471" s="1636" t="n"/>
    </row>
    <row r="1472" ht="17.25" customHeight="1">
      <c r="A1472" s="238" t="n"/>
      <c r="B1472" s="238" t="n"/>
      <c r="C1472" s="1636" t="n"/>
      <c r="D1472" s="1636" t="n"/>
      <c r="E1472" s="1638" t="n"/>
      <c r="F1472" s="1636" t="n"/>
      <c r="G1472" s="1647" t="n"/>
      <c r="H1472" s="1647" t="n"/>
      <c r="I1472" s="1647" t="n"/>
      <c r="J1472" s="1646" t="n"/>
      <c r="K1472" s="1647" t="n"/>
      <c r="L1472" s="1647" t="n"/>
      <c r="M1472" s="234" t="n"/>
      <c r="N1472" s="237" t="n"/>
      <c r="O1472" s="548" t="n"/>
      <c r="P1472" s="1634" t="n"/>
      <c r="Q1472" s="1634" t="n"/>
      <c r="R1472" s="892" t="n"/>
      <c r="S1472" s="1635" t="n"/>
      <c r="T1472" s="1636" t="n"/>
      <c r="U1472" s="1636" t="n"/>
    </row>
    <row r="1473" ht="17.25" customHeight="1">
      <c r="A1473" s="238" t="n"/>
      <c r="B1473" s="238" t="n"/>
      <c r="C1473" s="1636" t="n"/>
      <c r="D1473" s="1636" t="n"/>
      <c r="E1473" s="1638" t="n"/>
      <c r="F1473" s="1636" t="n"/>
      <c r="G1473" s="1647" t="n"/>
      <c r="H1473" s="1647" t="n"/>
      <c r="I1473" s="1647" t="n"/>
      <c r="J1473" s="1646" t="n"/>
      <c r="K1473" s="1647" t="n"/>
      <c r="L1473" s="1647" t="n"/>
      <c r="M1473" s="234" t="n"/>
      <c r="N1473" s="237" t="n"/>
      <c r="O1473" s="548" t="n"/>
      <c r="P1473" s="1634" t="n"/>
      <c r="Q1473" s="1634" t="n"/>
      <c r="R1473" s="892" t="n"/>
      <c r="S1473" s="1635" t="n"/>
      <c r="T1473" s="1636" t="n"/>
      <c r="U1473" s="1636" t="n"/>
    </row>
    <row r="1474" ht="17.25" customHeight="1">
      <c r="A1474" s="238" t="n"/>
      <c r="B1474" s="238" t="n"/>
      <c r="C1474" s="1636" t="n"/>
      <c r="D1474" s="1636" t="n"/>
      <c r="E1474" s="1638" t="n"/>
      <c r="F1474" s="1636" t="n"/>
      <c r="G1474" s="1647" t="n"/>
      <c r="H1474" s="1647" t="n"/>
      <c r="I1474" s="1647" t="n"/>
      <c r="J1474" s="1646" t="n"/>
      <c r="K1474" s="1647" t="n"/>
      <c r="L1474" s="1647" t="n"/>
      <c r="M1474" s="234" t="n"/>
      <c r="N1474" s="237" t="n"/>
      <c r="O1474" s="548" t="n"/>
      <c r="P1474" s="1634" t="n"/>
      <c r="Q1474" s="1634" t="n"/>
      <c r="R1474" s="892" t="n"/>
      <c r="S1474" s="1635" t="n"/>
      <c r="T1474" s="1636" t="n"/>
      <c r="U1474" s="1636" t="n"/>
    </row>
    <row r="1475" ht="17.25" customHeight="1">
      <c r="A1475" s="238" t="n"/>
      <c r="B1475" s="238" t="n"/>
      <c r="C1475" s="1636" t="n"/>
      <c r="D1475" s="1636" t="n"/>
      <c r="E1475" s="1638" t="n"/>
      <c r="F1475" s="1636" t="n"/>
      <c r="G1475" s="1647" t="n"/>
      <c r="H1475" s="1647" t="n"/>
      <c r="I1475" s="1647" t="n"/>
      <c r="J1475" s="1646" t="n"/>
      <c r="K1475" s="1647" t="n"/>
      <c r="L1475" s="1647" t="n"/>
      <c r="M1475" s="234" t="n"/>
      <c r="N1475" s="237" t="n"/>
      <c r="O1475" s="548" t="n"/>
      <c r="P1475" s="1634" t="n"/>
      <c r="Q1475" s="1634" t="n"/>
      <c r="R1475" s="892" t="n"/>
      <c r="S1475" s="1635" t="n"/>
      <c r="T1475" s="1636" t="n"/>
      <c r="U1475" s="1636" t="n"/>
    </row>
    <row r="1476" ht="17.25" customHeight="1">
      <c r="A1476" s="238" t="n"/>
      <c r="B1476" s="238" t="n"/>
      <c r="C1476" s="1636" t="n"/>
      <c r="D1476" s="1636" t="n"/>
      <c r="E1476" s="1638" t="n"/>
      <c r="F1476" s="1636" t="n"/>
      <c r="G1476" s="1647" t="n"/>
      <c r="H1476" s="1647" t="n"/>
      <c r="I1476" s="1647" t="n"/>
      <c r="J1476" s="1646" t="n"/>
      <c r="K1476" s="1647" t="n"/>
      <c r="L1476" s="1647" t="n"/>
      <c r="M1476" s="234" t="n"/>
      <c r="N1476" s="237" t="n"/>
      <c r="O1476" s="548" t="n"/>
      <c r="P1476" s="1634" t="n"/>
      <c r="Q1476" s="1634" t="n"/>
      <c r="R1476" s="892" t="n"/>
      <c r="S1476" s="1635" t="n"/>
      <c r="T1476" s="1636" t="n"/>
      <c r="U1476" s="1636" t="n"/>
    </row>
    <row r="1477" ht="17.25" customHeight="1">
      <c r="A1477" s="238" t="n"/>
      <c r="B1477" s="238" t="n"/>
      <c r="C1477" s="1636" t="n"/>
      <c r="D1477" s="1636" t="n"/>
      <c r="E1477" s="1638" t="n"/>
      <c r="F1477" s="1636" t="n"/>
      <c r="G1477" s="1647" t="n"/>
      <c r="H1477" s="1647" t="n"/>
      <c r="I1477" s="1647" t="n"/>
      <c r="J1477" s="1646" t="n"/>
      <c r="K1477" s="1647" t="n"/>
      <c r="L1477" s="1647" t="n"/>
      <c r="M1477" s="234" t="n"/>
      <c r="N1477" s="237" t="n"/>
      <c r="O1477" s="548" t="n"/>
      <c r="P1477" s="1634" t="n"/>
      <c r="Q1477" s="1634" t="n"/>
      <c r="R1477" s="892" t="n"/>
      <c r="S1477" s="1635" t="n"/>
      <c r="T1477" s="1636" t="n"/>
      <c r="U1477" s="1636" t="n"/>
    </row>
    <row r="1478" ht="17.25" customHeight="1">
      <c r="A1478" s="238" t="n"/>
      <c r="B1478" s="238" t="n"/>
      <c r="C1478" s="1636" t="n"/>
      <c r="D1478" s="1636" t="n"/>
      <c r="E1478" s="1638" t="n"/>
      <c r="F1478" s="1636" t="n"/>
      <c r="G1478" s="1647" t="n"/>
      <c r="H1478" s="1647" t="n"/>
      <c r="I1478" s="1647" t="n"/>
      <c r="J1478" s="1646" t="n"/>
      <c r="K1478" s="1647" t="n"/>
      <c r="L1478" s="1647" t="n"/>
      <c r="M1478" s="234" t="n"/>
      <c r="N1478" s="237" t="n"/>
      <c r="O1478" s="548" t="n"/>
      <c r="P1478" s="1634" t="n"/>
      <c r="Q1478" s="1634" t="n"/>
      <c r="R1478" s="892" t="n"/>
      <c r="S1478" s="1635" t="n"/>
      <c r="T1478" s="1636" t="n"/>
      <c r="U1478" s="1636" t="n"/>
    </row>
    <row r="1479" ht="17.25" customHeight="1">
      <c r="A1479" s="238" t="n"/>
      <c r="B1479" s="238" t="n"/>
      <c r="C1479" s="1636" t="n"/>
      <c r="D1479" s="1636" t="n"/>
      <c r="E1479" s="1638" t="n"/>
      <c r="F1479" s="1636" t="n"/>
      <c r="G1479" s="1647" t="n"/>
      <c r="H1479" s="1647" t="n"/>
      <c r="I1479" s="1647" t="n"/>
      <c r="J1479" s="1646" t="n"/>
      <c r="K1479" s="1647" t="n"/>
      <c r="L1479" s="1647" t="n"/>
      <c r="M1479" s="234" t="n"/>
      <c r="N1479" s="237" t="n"/>
      <c r="O1479" s="548" t="n"/>
      <c r="P1479" s="1634" t="n"/>
      <c r="Q1479" s="1634" t="n"/>
      <c r="R1479" s="892" t="n"/>
      <c r="S1479" s="1635" t="n"/>
      <c r="T1479" s="1636" t="n"/>
      <c r="U1479" s="1636" t="n"/>
    </row>
    <row r="1480" ht="17.25" customHeight="1">
      <c r="A1480" s="238" t="n"/>
      <c r="B1480" s="238" t="n"/>
      <c r="C1480" s="1636" t="n"/>
      <c r="D1480" s="1636" t="n"/>
      <c r="E1480" s="1638" t="n"/>
      <c r="F1480" s="1636" t="n"/>
      <c r="G1480" s="1647" t="n"/>
      <c r="H1480" s="1647" t="n"/>
      <c r="I1480" s="1647" t="n"/>
      <c r="J1480" s="1646" t="n"/>
      <c r="K1480" s="1647" t="n"/>
      <c r="L1480" s="1647" t="n"/>
      <c r="M1480" s="234" t="n"/>
      <c r="N1480" s="237" t="n"/>
      <c r="O1480" s="548" t="n"/>
      <c r="P1480" s="1634" t="n"/>
      <c r="Q1480" s="1634" t="n"/>
      <c r="R1480" s="892" t="n"/>
      <c r="S1480" s="1635" t="n"/>
      <c r="T1480" s="1636" t="n"/>
      <c r="U1480" s="1636" t="n"/>
    </row>
    <row r="1481" ht="17.25" customHeight="1">
      <c r="A1481" s="238" t="n"/>
      <c r="B1481" s="238" t="n"/>
      <c r="C1481" s="1636" t="n"/>
      <c r="D1481" s="1636" t="n"/>
      <c r="E1481" s="1638" t="n"/>
      <c r="F1481" s="1636" t="n"/>
      <c r="G1481" s="1647" t="n"/>
      <c r="H1481" s="1647" t="n"/>
      <c r="I1481" s="1647" t="n"/>
      <c r="J1481" s="1646" t="n"/>
      <c r="K1481" s="1647" t="n"/>
      <c r="L1481" s="1647" t="n"/>
      <c r="M1481" s="234" t="n"/>
      <c r="N1481" s="237" t="n"/>
      <c r="O1481" s="548" t="n"/>
      <c r="P1481" s="1634" t="n"/>
      <c r="Q1481" s="1634" t="n"/>
      <c r="R1481" s="892" t="n"/>
      <c r="S1481" s="1635" t="n"/>
      <c r="T1481" s="1636" t="n"/>
      <c r="U1481" s="1636" t="n"/>
    </row>
    <row r="1482" ht="17.25" customHeight="1">
      <c r="A1482" s="238" t="n"/>
      <c r="B1482" s="238" t="n"/>
      <c r="C1482" s="1636" t="n"/>
      <c r="D1482" s="1636" t="n"/>
      <c r="E1482" s="1638" t="n"/>
      <c r="F1482" s="1636" t="n"/>
      <c r="G1482" s="1647" t="n"/>
      <c r="H1482" s="1647" t="n"/>
      <c r="I1482" s="1647" t="n"/>
      <c r="J1482" s="1646" t="n"/>
      <c r="K1482" s="1647" t="n"/>
      <c r="L1482" s="1647" t="n"/>
      <c r="M1482" s="234" t="n"/>
      <c r="N1482" s="237" t="n"/>
      <c r="O1482" s="548" t="n"/>
      <c r="P1482" s="1634" t="n"/>
      <c r="Q1482" s="1634" t="n"/>
      <c r="R1482" s="892" t="n"/>
      <c r="S1482" s="1635" t="n"/>
      <c r="T1482" s="1636" t="n"/>
      <c r="U1482" s="1636" t="n"/>
    </row>
    <row r="1483" ht="17.25" customHeight="1">
      <c r="A1483" s="238" t="n"/>
      <c r="B1483" s="238" t="n"/>
      <c r="C1483" s="1636" t="n"/>
      <c r="D1483" s="1636" t="n"/>
      <c r="E1483" s="1638" t="n"/>
      <c r="F1483" s="1636" t="n"/>
      <c r="G1483" s="1647" t="n"/>
      <c r="H1483" s="1647" t="n"/>
      <c r="I1483" s="1647" t="n"/>
      <c r="J1483" s="1646" t="n"/>
      <c r="K1483" s="1647" t="n"/>
      <c r="L1483" s="1647" t="n"/>
      <c r="M1483" s="234" t="n"/>
      <c r="N1483" s="237" t="n"/>
      <c r="O1483" s="548" t="n"/>
      <c r="P1483" s="1634" t="n"/>
      <c r="Q1483" s="1634" t="n"/>
      <c r="R1483" s="892" t="n"/>
      <c r="S1483" s="1635" t="n"/>
      <c r="T1483" s="1636" t="n"/>
      <c r="U1483" s="1636" t="n"/>
    </row>
    <row r="1484" ht="17.25" customHeight="1">
      <c r="A1484" s="238" t="n"/>
      <c r="B1484" s="238" t="n"/>
      <c r="C1484" s="1636" t="n"/>
      <c r="D1484" s="1636" t="n"/>
      <c r="E1484" s="1638" t="n"/>
      <c r="F1484" s="1636" t="n"/>
      <c r="G1484" s="1647" t="n"/>
      <c r="H1484" s="1647" t="n"/>
      <c r="I1484" s="1647" t="n"/>
      <c r="J1484" s="1646" t="n"/>
      <c r="K1484" s="1647" t="n"/>
      <c r="L1484" s="1647" t="n"/>
      <c r="M1484" s="234" t="n"/>
      <c r="N1484" s="237" t="n"/>
      <c r="O1484" s="548" t="n"/>
      <c r="P1484" s="1634" t="n"/>
      <c r="Q1484" s="1634" t="n"/>
      <c r="R1484" s="892" t="n"/>
      <c r="S1484" s="1635" t="n"/>
      <c r="T1484" s="1636" t="n"/>
      <c r="U1484" s="1636" t="n"/>
    </row>
    <row r="1485" ht="17.25" customHeight="1">
      <c r="A1485" s="238" t="n"/>
      <c r="B1485" s="238" t="n"/>
      <c r="C1485" s="1636" t="n"/>
      <c r="D1485" s="1636" t="n"/>
      <c r="E1485" s="1638" t="n"/>
      <c r="F1485" s="1636" t="n"/>
      <c r="G1485" s="1647" t="n"/>
      <c r="H1485" s="1647" t="n"/>
      <c r="I1485" s="1647" t="n"/>
      <c r="J1485" s="1646" t="n"/>
      <c r="K1485" s="1647" t="n"/>
      <c r="L1485" s="1647" t="n"/>
      <c r="M1485" s="234" t="n"/>
      <c r="N1485" s="237" t="n"/>
      <c r="O1485" s="548" t="n"/>
      <c r="P1485" s="1634" t="n"/>
      <c r="Q1485" s="1634" t="n"/>
      <c r="R1485" s="892" t="n"/>
      <c r="S1485" s="1635" t="n"/>
      <c r="T1485" s="1636" t="n"/>
      <c r="U1485" s="1636" t="n"/>
    </row>
    <row r="1486" ht="17.25" customHeight="1">
      <c r="A1486" s="238" t="n"/>
      <c r="B1486" s="238" t="n"/>
      <c r="C1486" s="1636" t="n"/>
      <c r="D1486" s="1636" t="n"/>
      <c r="E1486" s="1638" t="n"/>
      <c r="F1486" s="1636" t="n"/>
      <c r="G1486" s="1647" t="n"/>
      <c r="H1486" s="1647" t="n"/>
      <c r="I1486" s="1647" t="n"/>
      <c r="J1486" s="1646" t="n"/>
      <c r="K1486" s="1647" t="n"/>
      <c r="L1486" s="1647" t="n"/>
      <c r="M1486" s="234" t="n"/>
      <c r="N1486" s="237" t="n"/>
      <c r="O1486" s="548" t="n"/>
      <c r="P1486" s="1634" t="n"/>
      <c r="Q1486" s="1634" t="n"/>
      <c r="R1486" s="892" t="n"/>
      <c r="S1486" s="1635" t="n"/>
      <c r="T1486" s="1636" t="n"/>
      <c r="U1486" s="1636" t="n"/>
    </row>
    <row r="1487" ht="17.25" customHeight="1">
      <c r="A1487" s="238" t="n"/>
      <c r="B1487" s="238" t="n"/>
      <c r="C1487" s="1636" t="n"/>
      <c r="D1487" s="1636" t="n"/>
      <c r="E1487" s="1638" t="n"/>
      <c r="F1487" s="1636" t="n"/>
      <c r="G1487" s="1647" t="n"/>
      <c r="H1487" s="1647" t="n"/>
      <c r="I1487" s="1647" t="n"/>
      <c r="J1487" s="1646" t="n"/>
      <c r="K1487" s="1647" t="n"/>
      <c r="L1487" s="1647" t="n"/>
      <c r="M1487" s="234" t="n"/>
      <c r="N1487" s="237" t="n"/>
      <c r="O1487" s="548" t="n"/>
      <c r="P1487" s="1634" t="n"/>
      <c r="Q1487" s="1634" t="n"/>
      <c r="R1487" s="892" t="n"/>
      <c r="S1487" s="1635" t="n"/>
      <c r="T1487" s="1636" t="n"/>
      <c r="U1487" s="1636" t="n"/>
    </row>
    <row r="1488" ht="17.25" customHeight="1">
      <c r="A1488" s="238" t="n"/>
      <c r="B1488" s="238" t="n"/>
      <c r="C1488" s="1636" t="n"/>
      <c r="D1488" s="1636" t="n"/>
      <c r="E1488" s="1638" t="n"/>
      <c r="F1488" s="1636" t="n"/>
      <c r="G1488" s="1647" t="n"/>
      <c r="H1488" s="1647" t="n"/>
      <c r="I1488" s="1647" t="n"/>
      <c r="J1488" s="1646" t="n"/>
      <c r="K1488" s="1647" t="n"/>
      <c r="L1488" s="1647" t="n"/>
      <c r="M1488" s="234" t="n"/>
      <c r="N1488" s="237" t="n"/>
      <c r="O1488" s="548" t="n"/>
      <c r="P1488" s="1634" t="n"/>
      <c r="Q1488" s="1634" t="n"/>
      <c r="R1488" s="892" t="n"/>
      <c r="S1488" s="1635" t="n"/>
      <c r="T1488" s="1636" t="n"/>
      <c r="U1488" s="1636" t="n"/>
    </row>
    <row r="1489" ht="17.25" customHeight="1">
      <c r="A1489" s="238" t="n"/>
      <c r="B1489" s="238" t="n"/>
      <c r="C1489" s="1636" t="n"/>
      <c r="D1489" s="1636" t="n"/>
      <c r="E1489" s="1638" t="n"/>
      <c r="F1489" s="1636" t="n"/>
      <c r="G1489" s="1647" t="n"/>
      <c r="H1489" s="1647" t="n"/>
      <c r="I1489" s="1647" t="n"/>
      <c r="J1489" s="1646" t="n"/>
      <c r="K1489" s="1647" t="n"/>
      <c r="L1489" s="1647" t="n"/>
      <c r="M1489" s="234" t="n"/>
      <c r="N1489" s="237" t="n"/>
      <c r="O1489" s="548" t="n"/>
      <c r="P1489" s="1634" t="n"/>
      <c r="Q1489" s="1634" t="n"/>
      <c r="R1489" s="892" t="n"/>
      <c r="S1489" s="1635" t="n"/>
      <c r="T1489" s="1636" t="n"/>
      <c r="U1489" s="1636" t="n"/>
    </row>
    <row r="1490" ht="17.25" customHeight="1">
      <c r="A1490" s="238" t="n"/>
      <c r="B1490" s="238" t="n"/>
      <c r="C1490" s="1636" t="n"/>
      <c r="D1490" s="1636" t="n"/>
      <c r="E1490" s="1638" t="n"/>
      <c r="F1490" s="1636" t="n"/>
      <c r="G1490" s="1647" t="n"/>
      <c r="H1490" s="1647" t="n"/>
      <c r="I1490" s="1647" t="n"/>
      <c r="J1490" s="1646" t="n"/>
      <c r="K1490" s="1647" t="n"/>
      <c r="L1490" s="1647" t="n"/>
      <c r="M1490" s="234" t="n"/>
      <c r="N1490" s="237" t="n"/>
      <c r="O1490" s="548" t="n"/>
      <c r="P1490" s="1634" t="n"/>
      <c r="Q1490" s="1634" t="n"/>
      <c r="R1490" s="892" t="n"/>
      <c r="S1490" s="1635" t="n"/>
      <c r="T1490" s="1636" t="n"/>
      <c r="U1490" s="1636" t="n"/>
    </row>
    <row r="1491" ht="17.25" customHeight="1">
      <c r="A1491" s="238" t="n"/>
      <c r="B1491" s="238" t="n"/>
      <c r="C1491" s="1636" t="n"/>
      <c r="D1491" s="1636" t="n"/>
      <c r="E1491" s="1638" t="n"/>
      <c r="F1491" s="1636" t="n"/>
      <c r="G1491" s="1647" t="n"/>
      <c r="H1491" s="1647" t="n"/>
      <c r="I1491" s="1647" t="n"/>
      <c r="J1491" s="1646" t="n"/>
      <c r="K1491" s="1647" t="n"/>
      <c r="L1491" s="1647" t="n"/>
      <c r="M1491" s="234" t="n"/>
      <c r="N1491" s="237" t="n"/>
      <c r="O1491" s="548" t="n"/>
      <c r="P1491" s="1634" t="n"/>
      <c r="Q1491" s="1634" t="n"/>
      <c r="R1491" s="892" t="n"/>
      <c r="S1491" s="1635" t="n"/>
      <c r="T1491" s="1636" t="n"/>
      <c r="U1491" s="1636" t="n"/>
    </row>
    <row r="1492" ht="17.25" customHeight="1">
      <c r="A1492" s="238" t="n"/>
      <c r="B1492" s="238" t="n"/>
      <c r="C1492" s="1636" t="n"/>
      <c r="D1492" s="1636" t="n"/>
      <c r="E1492" s="1638" t="n"/>
      <c r="F1492" s="1636" t="n"/>
      <c r="G1492" s="1647" t="n"/>
      <c r="H1492" s="1647" t="n"/>
      <c r="I1492" s="1647" t="n"/>
      <c r="J1492" s="1646" t="n"/>
      <c r="K1492" s="1647" t="n"/>
      <c r="L1492" s="1647" t="n"/>
      <c r="M1492" s="234" t="n"/>
      <c r="N1492" s="237" t="n"/>
      <c r="O1492" s="548" t="n"/>
      <c r="P1492" s="1634" t="n"/>
      <c r="Q1492" s="1634" t="n"/>
      <c r="R1492" s="892" t="n"/>
      <c r="S1492" s="1635" t="n"/>
      <c r="T1492" s="1636" t="n"/>
      <c r="U1492" s="1636" t="n"/>
    </row>
    <row r="1493" ht="17.25" customHeight="1">
      <c r="A1493" s="238" t="n"/>
      <c r="B1493" s="238" t="n"/>
      <c r="C1493" s="1636" t="n"/>
      <c r="D1493" s="1636" t="n"/>
      <c r="E1493" s="1638" t="n"/>
      <c r="F1493" s="1636" t="n"/>
      <c r="G1493" s="1647" t="n"/>
      <c r="H1493" s="1647" t="n"/>
      <c r="I1493" s="1647" t="n"/>
      <c r="J1493" s="1646" t="n"/>
      <c r="K1493" s="1647" t="n"/>
      <c r="L1493" s="1647" t="n"/>
      <c r="M1493" s="234" t="n"/>
      <c r="N1493" s="237" t="n"/>
      <c r="O1493" s="548" t="n"/>
      <c r="P1493" s="1634" t="n"/>
      <c r="Q1493" s="1634" t="n"/>
      <c r="R1493" s="892" t="n"/>
      <c r="S1493" s="1635" t="n"/>
      <c r="T1493" s="1636" t="n"/>
      <c r="U1493" s="1636" t="n"/>
    </row>
    <row r="1494" ht="17.25" customHeight="1">
      <c r="A1494" s="238" t="n"/>
      <c r="B1494" s="238" t="n"/>
      <c r="C1494" s="1636" t="n"/>
      <c r="D1494" s="1636" t="n"/>
      <c r="E1494" s="1638" t="n"/>
      <c r="F1494" s="1636" t="n"/>
      <c r="G1494" s="1647" t="n"/>
      <c r="H1494" s="1647" t="n"/>
      <c r="I1494" s="1647" t="n"/>
      <c r="J1494" s="1646" t="n"/>
      <c r="K1494" s="1647" t="n"/>
      <c r="L1494" s="1647" t="n"/>
      <c r="M1494" s="234" t="n"/>
      <c r="N1494" s="237" t="n"/>
      <c r="O1494" s="548" t="n"/>
      <c r="P1494" s="1634" t="n"/>
      <c r="Q1494" s="1634" t="n"/>
      <c r="R1494" s="892" t="n"/>
      <c r="S1494" s="1635" t="n"/>
      <c r="T1494" s="1636" t="n"/>
      <c r="U1494" s="1636" t="n"/>
    </row>
    <row r="1495" ht="17.25" customHeight="1">
      <c r="A1495" s="238" t="n"/>
      <c r="B1495" s="238" t="n"/>
      <c r="C1495" s="1636" t="n"/>
      <c r="D1495" s="1636" t="n"/>
      <c r="E1495" s="1638" t="n"/>
      <c r="F1495" s="1636" t="n"/>
      <c r="G1495" s="1647" t="n"/>
      <c r="H1495" s="1647" t="n"/>
      <c r="I1495" s="1647" t="n"/>
      <c r="J1495" s="1646" t="n"/>
      <c r="K1495" s="1647" t="n"/>
      <c r="L1495" s="1647" t="n"/>
      <c r="M1495" s="234" t="n"/>
      <c r="N1495" s="237" t="n"/>
      <c r="O1495" s="548" t="n"/>
      <c r="P1495" s="1634" t="n"/>
      <c r="Q1495" s="1634" t="n"/>
      <c r="R1495" s="892" t="n"/>
      <c r="S1495" s="1635" t="n"/>
      <c r="T1495" s="1636" t="n"/>
      <c r="U1495" s="1636" t="n"/>
    </row>
    <row r="1496" ht="17.25" customHeight="1">
      <c r="A1496" s="238" t="n"/>
      <c r="B1496" s="238" t="n"/>
      <c r="C1496" s="1636" t="n"/>
      <c r="D1496" s="1636" t="n"/>
      <c r="E1496" s="1638" t="n"/>
      <c r="F1496" s="1636" t="n"/>
      <c r="G1496" s="1647" t="n"/>
      <c r="H1496" s="1647" t="n"/>
      <c r="I1496" s="1647" t="n"/>
      <c r="J1496" s="1646" t="n"/>
      <c r="K1496" s="1647" t="n"/>
      <c r="L1496" s="1647" t="n"/>
      <c r="M1496" s="234" t="n"/>
      <c r="N1496" s="237" t="n"/>
      <c r="O1496" s="548" t="n"/>
      <c r="P1496" s="1634" t="n"/>
      <c r="Q1496" s="1634" t="n"/>
      <c r="R1496" s="892" t="n"/>
      <c r="S1496" s="1635" t="n"/>
      <c r="T1496" s="1636" t="n"/>
      <c r="U1496" s="1636" t="n"/>
    </row>
    <row r="1497" ht="17.25" customHeight="1">
      <c r="A1497" s="238" t="n"/>
      <c r="B1497" s="238" t="n"/>
      <c r="C1497" s="1636" t="n"/>
      <c r="D1497" s="1636" t="n"/>
      <c r="E1497" s="1638" t="n"/>
      <c r="F1497" s="1636" t="n"/>
      <c r="G1497" s="1647" t="n"/>
      <c r="H1497" s="1647" t="n"/>
      <c r="I1497" s="1647" t="n"/>
      <c r="J1497" s="1646" t="n"/>
      <c r="K1497" s="1647" t="n"/>
      <c r="L1497" s="1647" t="n"/>
      <c r="M1497" s="234" t="n"/>
      <c r="N1497" s="237" t="n"/>
      <c r="O1497" s="548" t="n"/>
      <c r="P1497" s="1634" t="n"/>
      <c r="Q1497" s="1634" t="n"/>
      <c r="R1497" s="892" t="n"/>
      <c r="S1497" s="1635" t="n"/>
      <c r="T1497" s="1636" t="n"/>
      <c r="U1497" s="1636" t="n"/>
    </row>
    <row r="1498" ht="17.25" customHeight="1">
      <c r="A1498" s="238" t="n"/>
      <c r="B1498" s="238" t="n"/>
      <c r="C1498" s="1636" t="n"/>
      <c r="D1498" s="1636" t="n"/>
      <c r="E1498" s="1638" t="n"/>
      <c r="F1498" s="1636" t="n"/>
      <c r="G1498" s="1647" t="n"/>
      <c r="H1498" s="1647" t="n"/>
      <c r="I1498" s="1647" t="n"/>
      <c r="J1498" s="1646" t="n"/>
      <c r="K1498" s="1647" t="n"/>
      <c r="L1498" s="1647" t="n"/>
      <c r="M1498" s="234" t="n"/>
      <c r="N1498" s="237" t="n"/>
      <c r="O1498" s="548" t="n"/>
      <c r="P1498" s="1634" t="n"/>
      <c r="Q1498" s="1634" t="n"/>
      <c r="R1498" s="892" t="n"/>
      <c r="S1498" s="1635" t="n"/>
      <c r="T1498" s="1636" t="n"/>
      <c r="U1498" s="1636" t="n"/>
    </row>
    <row r="1499" ht="17.25" customHeight="1">
      <c r="A1499" s="238" t="n"/>
      <c r="B1499" s="238" t="n"/>
      <c r="C1499" s="1636" t="n"/>
      <c r="D1499" s="1636" t="n"/>
      <c r="E1499" s="1638" t="n"/>
      <c r="F1499" s="1636" t="n"/>
      <c r="G1499" s="1647" t="n"/>
      <c r="H1499" s="1647" t="n"/>
      <c r="I1499" s="1647" t="n"/>
      <c r="J1499" s="1646" t="n"/>
      <c r="K1499" s="1647" t="n"/>
      <c r="L1499" s="1647" t="n"/>
      <c r="M1499" s="234" t="n"/>
      <c r="N1499" s="237" t="n"/>
      <c r="O1499" s="548" t="n"/>
      <c r="P1499" s="1634" t="n"/>
      <c r="Q1499" s="1634" t="n"/>
      <c r="R1499" s="892" t="n"/>
      <c r="S1499" s="1635" t="n"/>
      <c r="T1499" s="1636" t="n"/>
      <c r="U1499" s="1636" t="n"/>
    </row>
    <row r="1500" ht="17.25" customHeight="1">
      <c r="A1500" s="238" t="n"/>
      <c r="B1500" s="238" t="n"/>
      <c r="C1500" s="1636" t="n"/>
      <c r="D1500" s="1636" t="n"/>
      <c r="E1500" s="1638" t="n"/>
      <c r="F1500" s="1636" t="n"/>
      <c r="G1500" s="1647" t="n"/>
      <c r="H1500" s="1647" t="n"/>
      <c r="I1500" s="1647" t="n"/>
      <c r="J1500" s="1646" t="n"/>
      <c r="K1500" s="1647" t="n"/>
      <c r="L1500" s="1647" t="n"/>
      <c r="M1500" s="234" t="n"/>
      <c r="N1500" s="237" t="n"/>
      <c r="O1500" s="548" t="n"/>
      <c r="P1500" s="1634" t="n"/>
      <c r="Q1500" s="1634" t="n"/>
      <c r="R1500" s="892" t="n"/>
      <c r="S1500" s="1635" t="n"/>
      <c r="T1500" s="1636" t="n"/>
      <c r="U1500" s="1636" t="n"/>
    </row>
    <row r="1501" ht="17.25" customHeight="1">
      <c r="A1501" s="238" t="n"/>
      <c r="B1501" s="238" t="n"/>
      <c r="C1501" s="1636" t="n"/>
      <c r="D1501" s="1636" t="n"/>
      <c r="E1501" s="1638" t="n"/>
      <c r="F1501" s="1636" t="n"/>
      <c r="G1501" s="1647" t="n"/>
      <c r="H1501" s="1647" t="n"/>
      <c r="I1501" s="1647" t="n"/>
      <c r="J1501" s="1646" t="n"/>
      <c r="K1501" s="1647" t="n"/>
      <c r="L1501" s="1647" t="n"/>
      <c r="M1501" s="234" t="n"/>
      <c r="N1501" s="237" t="n"/>
      <c r="O1501" s="548" t="n"/>
      <c r="P1501" s="1634" t="n"/>
      <c r="Q1501" s="1634" t="n"/>
      <c r="R1501" s="892" t="n"/>
      <c r="S1501" s="1635" t="n"/>
      <c r="T1501" s="1636" t="n"/>
      <c r="U1501" s="1636" t="n"/>
    </row>
    <row r="1502" ht="17.25" customHeight="1">
      <c r="A1502" s="238" t="n"/>
      <c r="B1502" s="238" t="n"/>
      <c r="C1502" s="1636" t="n"/>
      <c r="D1502" s="1636" t="n"/>
      <c r="E1502" s="1638" t="n"/>
      <c r="F1502" s="1636" t="n"/>
      <c r="G1502" s="1647" t="n"/>
      <c r="H1502" s="1647" t="n"/>
      <c r="I1502" s="1647" t="n"/>
      <c r="J1502" s="1646" t="n"/>
      <c r="K1502" s="1647" t="n"/>
      <c r="L1502" s="1647" t="n"/>
      <c r="M1502" s="234" t="n"/>
      <c r="N1502" s="237" t="n"/>
      <c r="O1502" s="548" t="n"/>
      <c r="P1502" s="1634" t="n"/>
      <c r="Q1502" s="1634" t="n"/>
      <c r="R1502" s="892" t="n"/>
      <c r="S1502" s="1635" t="n"/>
      <c r="T1502" s="1636" t="n"/>
      <c r="U1502" s="1636" t="n"/>
    </row>
    <row r="1503" ht="17.25" customHeight="1">
      <c r="A1503" s="238" t="n"/>
      <c r="B1503" s="238" t="n"/>
      <c r="C1503" s="1636" t="n"/>
      <c r="D1503" s="1636" t="n"/>
      <c r="E1503" s="1638" t="n"/>
      <c r="F1503" s="1636" t="n"/>
      <c r="G1503" s="1647" t="n"/>
      <c r="H1503" s="1647" t="n"/>
      <c r="I1503" s="1647" t="n"/>
      <c r="J1503" s="1646" t="n"/>
      <c r="K1503" s="1647" t="n"/>
      <c r="L1503" s="1647" t="n"/>
      <c r="M1503" s="234" t="n"/>
      <c r="N1503" s="237" t="n"/>
      <c r="O1503" s="548" t="n"/>
      <c r="P1503" s="1634" t="n"/>
      <c r="Q1503" s="1634" t="n"/>
      <c r="R1503" s="892" t="n"/>
      <c r="S1503" s="1635" t="n"/>
      <c r="T1503" s="1636" t="n"/>
      <c r="U1503" s="1636" t="n"/>
    </row>
    <row r="1504" ht="17.25" customHeight="1">
      <c r="A1504" s="238" t="n"/>
      <c r="B1504" s="238" t="n"/>
      <c r="C1504" s="1636" t="n"/>
      <c r="D1504" s="1636" t="n"/>
      <c r="E1504" s="1638" t="n"/>
      <c r="F1504" s="1636" t="n"/>
      <c r="G1504" s="1647" t="n"/>
      <c r="H1504" s="1647" t="n"/>
      <c r="I1504" s="1647" t="n"/>
      <c r="J1504" s="1646" t="n"/>
      <c r="K1504" s="1647" t="n"/>
      <c r="L1504" s="1647" t="n"/>
      <c r="M1504" s="234" t="n"/>
      <c r="N1504" s="237" t="n"/>
      <c r="O1504" s="548" t="n"/>
      <c r="P1504" s="1634" t="n"/>
      <c r="Q1504" s="1634" t="n"/>
      <c r="R1504" s="892" t="n"/>
      <c r="S1504" s="1635" t="n"/>
      <c r="T1504" s="1636" t="n"/>
      <c r="U1504" s="1636" t="n"/>
    </row>
    <row r="1505" ht="17.25" customHeight="1">
      <c r="A1505" s="238" t="n"/>
      <c r="B1505" s="238" t="n"/>
      <c r="C1505" s="1636" t="n"/>
      <c r="D1505" s="1636" t="n"/>
      <c r="E1505" s="1638" t="n"/>
      <c r="F1505" s="1636" t="n"/>
      <c r="G1505" s="1647" t="n"/>
      <c r="H1505" s="1647" t="n"/>
      <c r="I1505" s="1647" t="n"/>
      <c r="J1505" s="1646" t="n"/>
      <c r="K1505" s="1647" t="n"/>
      <c r="L1505" s="1647" t="n"/>
      <c r="M1505" s="234" t="n"/>
      <c r="N1505" s="237" t="n"/>
      <c r="O1505" s="548" t="n"/>
      <c r="P1505" s="1634" t="n"/>
      <c r="Q1505" s="1634" t="n"/>
      <c r="R1505" s="892" t="n"/>
      <c r="S1505" s="1635" t="n"/>
      <c r="T1505" s="1636" t="n"/>
      <c r="U1505" s="1636" t="n"/>
    </row>
    <row r="1506" ht="17.25" customHeight="1">
      <c r="A1506" s="238" t="n"/>
      <c r="B1506" s="238" t="n"/>
      <c r="C1506" s="1636" t="n"/>
      <c r="D1506" s="1636" t="n"/>
      <c r="E1506" s="1638" t="n"/>
      <c r="F1506" s="1636" t="n"/>
      <c r="G1506" s="1647" t="n"/>
      <c r="H1506" s="1647" t="n"/>
      <c r="I1506" s="1647" t="n"/>
      <c r="J1506" s="1646" t="n"/>
      <c r="K1506" s="1647" t="n"/>
      <c r="L1506" s="1647" t="n"/>
      <c r="M1506" s="234" t="n"/>
      <c r="N1506" s="237" t="n"/>
      <c r="O1506" s="548" t="n"/>
      <c r="P1506" s="1634" t="n"/>
      <c r="Q1506" s="1634" t="n"/>
      <c r="R1506" s="892" t="n"/>
      <c r="S1506" s="1635" t="n"/>
      <c r="T1506" s="1636" t="n"/>
      <c r="U1506" s="1636" t="n"/>
    </row>
    <row r="1507" ht="17.25" customHeight="1">
      <c r="A1507" s="238" t="n"/>
      <c r="B1507" s="238" t="n"/>
      <c r="C1507" s="1636" t="n"/>
      <c r="D1507" s="1636" t="n"/>
      <c r="E1507" s="1638" t="n"/>
      <c r="F1507" s="1636" t="n"/>
      <c r="G1507" s="1647" t="n"/>
      <c r="H1507" s="1647" t="n"/>
      <c r="I1507" s="1647" t="n"/>
      <c r="J1507" s="1646" t="n"/>
      <c r="K1507" s="1647" t="n"/>
      <c r="L1507" s="1647" t="n"/>
      <c r="M1507" s="234" t="n"/>
      <c r="N1507" s="237" t="n"/>
      <c r="O1507" s="548" t="n"/>
      <c r="P1507" s="1634" t="n"/>
      <c r="Q1507" s="1634" t="n"/>
      <c r="R1507" s="892" t="n"/>
      <c r="S1507" s="1635" t="n"/>
      <c r="T1507" s="1636" t="n"/>
      <c r="U1507" s="1636" t="n"/>
    </row>
    <row r="1508" ht="17.25" customHeight="1">
      <c r="A1508" s="238" t="n"/>
      <c r="B1508" s="238" t="n"/>
      <c r="C1508" s="1636" t="n"/>
      <c r="D1508" s="1636" t="n"/>
      <c r="E1508" s="1638" t="n"/>
      <c r="F1508" s="1636" t="n"/>
      <c r="G1508" s="1647" t="n"/>
      <c r="H1508" s="1647" t="n"/>
      <c r="I1508" s="1647" t="n"/>
      <c r="J1508" s="1646" t="n"/>
      <c r="K1508" s="1647" t="n"/>
      <c r="L1508" s="1647" t="n"/>
      <c r="M1508" s="234" t="n"/>
      <c r="N1508" s="237" t="n"/>
      <c r="O1508" s="548" t="n"/>
      <c r="P1508" s="1634" t="n"/>
      <c r="Q1508" s="1634" t="n"/>
      <c r="R1508" s="892" t="n"/>
      <c r="S1508" s="1635" t="n"/>
      <c r="T1508" s="1636" t="n"/>
      <c r="U1508" s="1636" t="n"/>
    </row>
    <row r="1509" ht="17.25" customHeight="1">
      <c r="A1509" s="238" t="n"/>
      <c r="B1509" s="238" t="n"/>
      <c r="C1509" s="1636" t="n"/>
      <c r="D1509" s="1636" t="n"/>
      <c r="E1509" s="1638" t="n"/>
      <c r="F1509" s="1636" t="n"/>
      <c r="G1509" s="1647" t="n"/>
      <c r="H1509" s="1647" t="n"/>
      <c r="I1509" s="1647" t="n"/>
      <c r="J1509" s="1646" t="n"/>
      <c r="K1509" s="1647" t="n"/>
      <c r="L1509" s="1647" t="n"/>
      <c r="M1509" s="234" t="n"/>
      <c r="N1509" s="237" t="n"/>
      <c r="O1509" s="548" t="n"/>
      <c r="P1509" s="1634" t="n"/>
      <c r="Q1509" s="1634" t="n"/>
      <c r="R1509" s="892" t="n"/>
      <c r="S1509" s="1635" t="n"/>
      <c r="T1509" s="1636" t="n"/>
      <c r="U1509" s="1636" t="n"/>
    </row>
    <row r="1510" ht="17.25" customHeight="1">
      <c r="A1510" s="238" t="n"/>
      <c r="B1510" s="238" t="n"/>
      <c r="C1510" s="1636" t="n"/>
      <c r="D1510" s="1636" t="n"/>
      <c r="E1510" s="1638" t="n"/>
      <c r="F1510" s="1636" t="n"/>
      <c r="G1510" s="1647" t="n"/>
      <c r="H1510" s="1647" t="n"/>
      <c r="I1510" s="1647" t="n"/>
      <c r="J1510" s="1646" t="n"/>
      <c r="K1510" s="1647" t="n"/>
      <c r="L1510" s="1647" t="n"/>
      <c r="M1510" s="234" t="n"/>
      <c r="N1510" s="237" t="n"/>
      <c r="O1510" s="548" t="n"/>
      <c r="P1510" s="1634" t="n"/>
      <c r="Q1510" s="1634" t="n"/>
      <c r="R1510" s="892" t="n"/>
      <c r="S1510" s="1635" t="n"/>
      <c r="T1510" s="1636" t="n"/>
      <c r="U1510" s="1636" t="n"/>
    </row>
    <row r="1511" ht="17.25" customHeight="1">
      <c r="A1511" s="238" t="n"/>
      <c r="B1511" s="238" t="n"/>
      <c r="C1511" s="1636" t="n"/>
      <c r="D1511" s="1636" t="n"/>
      <c r="E1511" s="1638" t="n"/>
      <c r="F1511" s="1636" t="n"/>
      <c r="G1511" s="1647" t="n"/>
      <c r="H1511" s="1647" t="n"/>
      <c r="I1511" s="1647" t="n"/>
      <c r="J1511" s="1646" t="n"/>
      <c r="K1511" s="1647" t="n"/>
      <c r="L1511" s="1647" t="n"/>
      <c r="M1511" s="234" t="n"/>
      <c r="N1511" s="237" t="n"/>
      <c r="O1511" s="548" t="n"/>
      <c r="P1511" s="1634" t="n"/>
      <c r="Q1511" s="1634" t="n"/>
      <c r="R1511" s="892" t="n"/>
      <c r="S1511" s="1635" t="n"/>
      <c r="T1511" s="1636" t="n"/>
      <c r="U1511" s="1636" t="n"/>
    </row>
    <row r="1512" ht="17.25" customHeight="1">
      <c r="A1512" s="238" t="n"/>
      <c r="B1512" s="238" t="n"/>
      <c r="C1512" s="1636" t="n"/>
      <c r="D1512" s="1636" t="n"/>
      <c r="E1512" s="1638" t="n"/>
      <c r="F1512" s="1636" t="n"/>
      <c r="G1512" s="1647" t="n"/>
      <c r="H1512" s="1647" t="n"/>
      <c r="I1512" s="1647" t="n"/>
      <c r="J1512" s="1646" t="n"/>
      <c r="K1512" s="1647" t="n"/>
      <c r="L1512" s="1647" t="n"/>
      <c r="M1512" s="234" t="n"/>
      <c r="N1512" s="237" t="n"/>
      <c r="O1512" s="548" t="n"/>
      <c r="P1512" s="1634" t="n"/>
      <c r="Q1512" s="1634" t="n"/>
      <c r="R1512" s="892" t="n"/>
      <c r="S1512" s="1635" t="n"/>
      <c r="T1512" s="1636" t="n"/>
      <c r="U1512" s="1636" t="n"/>
    </row>
    <row r="1513" ht="17.25" customHeight="1">
      <c r="A1513" s="238" t="n"/>
      <c r="B1513" s="238" t="n"/>
      <c r="C1513" s="1636" t="n"/>
      <c r="D1513" s="1636" t="n"/>
      <c r="E1513" s="1638" t="n"/>
      <c r="F1513" s="1636" t="n"/>
      <c r="G1513" s="1647" t="n"/>
      <c r="H1513" s="1647" t="n"/>
      <c r="I1513" s="1647" t="n"/>
      <c r="J1513" s="1646" t="n"/>
      <c r="K1513" s="1647" t="n"/>
      <c r="L1513" s="1647" t="n"/>
      <c r="M1513" s="234" t="n"/>
      <c r="N1513" s="237" t="n"/>
      <c r="O1513" s="548" t="n"/>
      <c r="P1513" s="1634" t="n"/>
      <c r="Q1513" s="1634" t="n"/>
      <c r="R1513" s="892" t="n"/>
      <c r="S1513" s="1635" t="n"/>
      <c r="T1513" s="1636" t="n"/>
      <c r="U1513" s="1636" t="n"/>
    </row>
    <row r="1514" ht="17.25" customHeight="1">
      <c r="A1514" s="238" t="n"/>
      <c r="B1514" s="238" t="n"/>
      <c r="C1514" s="1636" t="n"/>
      <c r="D1514" s="1636" t="n"/>
      <c r="E1514" s="1638" t="n"/>
      <c r="F1514" s="1636" t="n"/>
      <c r="G1514" s="1647" t="n"/>
      <c r="H1514" s="1647" t="n"/>
      <c r="I1514" s="1647" t="n"/>
      <c r="J1514" s="1646" t="n"/>
      <c r="K1514" s="1647" t="n"/>
      <c r="L1514" s="1647" t="n"/>
      <c r="M1514" s="234" t="n"/>
      <c r="N1514" s="237" t="n"/>
      <c r="O1514" s="548" t="n"/>
      <c r="P1514" s="1634" t="n"/>
      <c r="Q1514" s="1634" t="n"/>
      <c r="R1514" s="892" t="n"/>
      <c r="S1514" s="1635" t="n"/>
      <c r="T1514" s="1636" t="n"/>
      <c r="U1514" s="1636" t="n"/>
    </row>
    <row r="1515" ht="17.25" customHeight="1">
      <c r="A1515" s="238" t="n"/>
      <c r="B1515" s="238" t="n"/>
      <c r="C1515" s="1636" t="n"/>
      <c r="D1515" s="1636" t="n"/>
      <c r="E1515" s="1638" t="n"/>
      <c r="F1515" s="1636" t="n"/>
      <c r="G1515" s="1647" t="n"/>
      <c r="H1515" s="1647" t="n"/>
      <c r="I1515" s="1647" t="n"/>
      <c r="J1515" s="1646" t="n"/>
      <c r="K1515" s="1647" t="n"/>
      <c r="L1515" s="1647" t="n"/>
      <c r="M1515" s="234" t="n"/>
      <c r="N1515" s="237" t="n"/>
      <c r="O1515" s="548" t="n"/>
      <c r="P1515" s="1634" t="n"/>
      <c r="Q1515" s="1634" t="n"/>
      <c r="R1515" s="892" t="n"/>
      <c r="S1515" s="1635" t="n"/>
      <c r="T1515" s="1636" t="n"/>
      <c r="U1515" s="1636" t="n"/>
    </row>
    <row r="1516" ht="17.25" customHeight="1">
      <c r="A1516" s="238" t="n"/>
      <c r="B1516" s="238" t="n"/>
      <c r="C1516" s="1636" t="n"/>
      <c r="D1516" s="1636" t="n"/>
      <c r="E1516" s="1638" t="n"/>
      <c r="F1516" s="1636" t="n"/>
      <c r="G1516" s="1647" t="n"/>
      <c r="H1516" s="1647" t="n"/>
      <c r="I1516" s="1647" t="n"/>
      <c r="J1516" s="1646" t="n"/>
      <c r="K1516" s="1647" t="n"/>
      <c r="L1516" s="1647" t="n"/>
      <c r="M1516" s="234" t="n"/>
      <c r="N1516" s="237" t="n"/>
      <c r="O1516" s="548" t="n"/>
      <c r="P1516" s="1634" t="n"/>
      <c r="Q1516" s="1634" t="n"/>
      <c r="R1516" s="892" t="n"/>
      <c r="S1516" s="1635" t="n"/>
      <c r="T1516" s="1636" t="n"/>
      <c r="U1516" s="1636" t="n"/>
    </row>
    <row r="1517" ht="17.25" customHeight="1">
      <c r="A1517" s="238" t="n"/>
      <c r="B1517" s="238" t="n"/>
      <c r="C1517" s="1636" t="n"/>
      <c r="D1517" s="1636" t="n"/>
      <c r="E1517" s="1638" t="n"/>
      <c r="F1517" s="1636" t="n"/>
      <c r="G1517" s="1647" t="n"/>
      <c r="H1517" s="1647" t="n"/>
      <c r="I1517" s="1647" t="n"/>
      <c r="J1517" s="1646" t="n"/>
      <c r="K1517" s="1647" t="n"/>
      <c r="L1517" s="1647" t="n"/>
      <c r="M1517" s="234" t="n"/>
      <c r="N1517" s="237" t="n"/>
      <c r="O1517" s="548" t="n"/>
      <c r="P1517" s="1634" t="n"/>
      <c r="Q1517" s="1634" t="n"/>
      <c r="R1517" s="892" t="n"/>
      <c r="S1517" s="1635" t="n"/>
      <c r="T1517" s="1636" t="n"/>
      <c r="U1517" s="1636" t="n"/>
    </row>
    <row r="1518" ht="17.25" customHeight="1">
      <c r="A1518" s="238" t="n"/>
      <c r="B1518" s="238" t="n"/>
      <c r="C1518" s="1636" t="n"/>
      <c r="D1518" s="1636" t="n"/>
      <c r="E1518" s="1638" t="n"/>
      <c r="F1518" s="1636" t="n"/>
      <c r="G1518" s="1647" t="n"/>
      <c r="H1518" s="1647" t="n"/>
      <c r="I1518" s="1647" t="n"/>
      <c r="J1518" s="1646" t="n"/>
      <c r="K1518" s="1647" t="n"/>
      <c r="L1518" s="1647" t="n"/>
      <c r="M1518" s="234" t="n"/>
      <c r="N1518" s="237" t="n"/>
      <c r="O1518" s="548" t="n"/>
      <c r="P1518" s="1634" t="n"/>
      <c r="Q1518" s="1634" t="n"/>
      <c r="R1518" s="892" t="n"/>
      <c r="S1518" s="1635" t="n"/>
      <c r="T1518" s="1636" t="n"/>
      <c r="U1518" s="1636" t="n"/>
    </row>
    <row r="1519" ht="17.25" customHeight="1">
      <c r="A1519" s="238" t="n"/>
      <c r="B1519" s="238" t="n"/>
      <c r="C1519" s="1636" t="n"/>
      <c r="D1519" s="1636" t="n"/>
      <c r="E1519" s="1638" t="n"/>
      <c r="F1519" s="1636" t="n"/>
      <c r="G1519" s="1647" t="n"/>
      <c r="H1519" s="1647" t="n"/>
      <c r="I1519" s="1647" t="n"/>
      <c r="J1519" s="1646" t="n"/>
      <c r="K1519" s="1647" t="n"/>
      <c r="L1519" s="1647" t="n"/>
      <c r="M1519" s="234" t="n"/>
      <c r="N1519" s="237" t="n"/>
      <c r="O1519" s="548" t="n"/>
      <c r="P1519" s="1634" t="n"/>
      <c r="Q1519" s="1634" t="n"/>
      <c r="R1519" s="892" t="n"/>
      <c r="S1519" s="1635" t="n"/>
      <c r="T1519" s="1636" t="n"/>
      <c r="U1519" s="1636" t="n"/>
    </row>
    <row r="1520" ht="17.25" customHeight="1">
      <c r="A1520" s="238" t="n"/>
      <c r="B1520" s="238" t="n"/>
      <c r="C1520" s="1636" t="n"/>
      <c r="D1520" s="1636" t="n"/>
      <c r="E1520" s="1638" t="n"/>
      <c r="F1520" s="1636" t="n"/>
      <c r="G1520" s="1647" t="n"/>
      <c r="H1520" s="1647" t="n"/>
      <c r="I1520" s="1647" t="n"/>
      <c r="J1520" s="1646" t="n"/>
      <c r="K1520" s="1647" t="n"/>
      <c r="L1520" s="1647" t="n"/>
      <c r="M1520" s="234" t="n"/>
      <c r="N1520" s="237" t="n"/>
      <c r="O1520" s="548" t="n"/>
      <c r="P1520" s="1634" t="n"/>
      <c r="Q1520" s="1634" t="n"/>
      <c r="R1520" s="892" t="n"/>
      <c r="S1520" s="1635" t="n"/>
      <c r="T1520" s="1636" t="n"/>
      <c r="U1520" s="1636" t="n"/>
    </row>
    <row r="1521" ht="17.25" customHeight="1">
      <c r="A1521" s="238" t="n"/>
      <c r="B1521" s="238" t="n"/>
      <c r="C1521" s="1636" t="n"/>
      <c r="D1521" s="1636" t="n"/>
      <c r="E1521" s="1638" t="n"/>
      <c r="F1521" s="1636" t="n"/>
      <c r="G1521" s="1647" t="n"/>
      <c r="H1521" s="1647" t="n"/>
      <c r="I1521" s="1647" t="n"/>
      <c r="J1521" s="1646" t="n"/>
      <c r="K1521" s="1647" t="n"/>
      <c r="L1521" s="1647" t="n"/>
      <c r="M1521" s="234" t="n"/>
      <c r="N1521" s="237" t="n"/>
      <c r="O1521" s="548" t="n"/>
      <c r="P1521" s="1634" t="n"/>
      <c r="Q1521" s="1634" t="n"/>
      <c r="R1521" s="892" t="n"/>
      <c r="S1521" s="1635" t="n"/>
      <c r="T1521" s="1636" t="n"/>
      <c r="U1521" s="1636" t="n"/>
    </row>
    <row r="1522" ht="17.25" customHeight="1">
      <c r="A1522" s="238" t="n"/>
      <c r="B1522" s="238" t="n"/>
      <c r="C1522" s="1636" t="n"/>
      <c r="D1522" s="1636" t="n"/>
      <c r="E1522" s="1638" t="n"/>
      <c r="F1522" s="1636" t="n"/>
      <c r="G1522" s="1647" t="n"/>
      <c r="H1522" s="1647" t="n"/>
      <c r="I1522" s="1647" t="n"/>
      <c r="J1522" s="1646" t="n"/>
      <c r="K1522" s="1647" t="n"/>
      <c r="L1522" s="1647" t="n"/>
      <c r="M1522" s="234" t="n"/>
      <c r="N1522" s="237" t="n"/>
      <c r="O1522" s="548" t="n"/>
      <c r="P1522" s="1634" t="n"/>
      <c r="Q1522" s="1634" t="n"/>
      <c r="R1522" s="892" t="n"/>
      <c r="S1522" s="1635" t="n"/>
      <c r="T1522" s="1636" t="n"/>
      <c r="U1522" s="1636" t="n"/>
    </row>
    <row r="1523" ht="17.25" customHeight="1">
      <c r="A1523" s="238" t="n"/>
      <c r="B1523" s="238" t="n"/>
      <c r="C1523" s="1636" t="n"/>
      <c r="D1523" s="1636" t="n"/>
      <c r="E1523" s="1638" t="n"/>
      <c r="F1523" s="1636" t="n"/>
      <c r="G1523" s="1647" t="n"/>
      <c r="H1523" s="1647" t="n"/>
      <c r="I1523" s="1647" t="n"/>
      <c r="J1523" s="1646" t="n"/>
      <c r="K1523" s="1647" t="n"/>
      <c r="L1523" s="1647" t="n"/>
      <c r="M1523" s="234" t="n"/>
      <c r="N1523" s="237" t="n"/>
      <c r="O1523" s="548" t="n"/>
      <c r="P1523" s="1634" t="n"/>
      <c r="Q1523" s="1634" t="n"/>
      <c r="R1523" s="892" t="n"/>
      <c r="S1523" s="1635" t="n"/>
      <c r="T1523" s="1636" t="n"/>
      <c r="U1523" s="1636" t="n"/>
    </row>
    <row r="1524" ht="17.25" customHeight="1">
      <c r="A1524" s="238" t="n"/>
      <c r="B1524" s="238" t="n"/>
      <c r="C1524" s="1636" t="n"/>
      <c r="D1524" s="1636" t="n"/>
      <c r="E1524" s="1638" t="n"/>
      <c r="F1524" s="1636" t="n"/>
      <c r="G1524" s="1647" t="n"/>
      <c r="H1524" s="1647" t="n"/>
      <c r="I1524" s="1647" t="n"/>
      <c r="J1524" s="1646" t="n"/>
      <c r="K1524" s="1647" t="n"/>
      <c r="L1524" s="1647" t="n"/>
      <c r="M1524" s="234" t="n"/>
      <c r="N1524" s="237" t="n"/>
      <c r="O1524" s="548" t="n"/>
      <c r="P1524" s="1634" t="n"/>
      <c r="Q1524" s="1634" t="n"/>
      <c r="R1524" s="892" t="n"/>
      <c r="S1524" s="1635" t="n"/>
      <c r="T1524" s="1636" t="n"/>
      <c r="U1524" s="1636" t="n"/>
    </row>
    <row r="1525" ht="17.25" customHeight="1">
      <c r="A1525" s="238" t="n"/>
      <c r="B1525" s="238" t="n"/>
      <c r="C1525" s="1636" t="n"/>
      <c r="D1525" s="1636" t="n"/>
      <c r="E1525" s="1638" t="n"/>
      <c r="F1525" s="1636" t="n"/>
      <c r="G1525" s="1647" t="n"/>
      <c r="H1525" s="1647" t="n"/>
      <c r="I1525" s="1647" t="n"/>
      <c r="J1525" s="1646" t="n"/>
      <c r="K1525" s="1647" t="n"/>
      <c r="L1525" s="1647" t="n"/>
      <c r="M1525" s="234" t="n"/>
      <c r="N1525" s="237" t="n"/>
      <c r="O1525" s="548" t="n"/>
      <c r="P1525" s="1634" t="n"/>
      <c r="Q1525" s="1634" t="n"/>
      <c r="R1525" s="892" t="n"/>
      <c r="S1525" s="1635" t="n"/>
      <c r="T1525" s="1636" t="n"/>
      <c r="U1525" s="1636" t="n"/>
    </row>
    <row r="1526" ht="17.25" customHeight="1">
      <c r="A1526" s="238" t="n"/>
      <c r="B1526" s="238" t="n"/>
      <c r="C1526" s="1636" t="n"/>
      <c r="D1526" s="1636" t="n"/>
      <c r="E1526" s="1638" t="n"/>
      <c r="F1526" s="1636" t="n"/>
      <c r="G1526" s="1647" t="n"/>
      <c r="H1526" s="1647" t="n"/>
      <c r="I1526" s="1647" t="n"/>
      <c r="J1526" s="1646" t="n"/>
      <c r="K1526" s="1647" t="n"/>
      <c r="L1526" s="1647" t="n"/>
      <c r="M1526" s="234" t="n"/>
      <c r="N1526" s="237" t="n"/>
      <c r="O1526" s="548" t="n"/>
      <c r="P1526" s="1634" t="n"/>
      <c r="Q1526" s="1634" t="n"/>
      <c r="R1526" s="892" t="n"/>
      <c r="S1526" s="1635" t="n"/>
      <c r="T1526" s="1636" t="n"/>
      <c r="U1526" s="1636" t="n"/>
    </row>
    <row r="1527" ht="17.25" customHeight="1">
      <c r="A1527" s="238" t="n"/>
      <c r="B1527" s="238" t="n"/>
      <c r="C1527" s="1636" t="n"/>
      <c r="D1527" s="1636" t="n"/>
      <c r="E1527" s="1638" t="n"/>
      <c r="F1527" s="1636" t="n"/>
      <c r="G1527" s="1647" t="n"/>
      <c r="H1527" s="1647" t="n"/>
      <c r="I1527" s="1647" t="n"/>
      <c r="J1527" s="1646" t="n"/>
      <c r="K1527" s="1647" t="n"/>
      <c r="L1527" s="1647" t="n"/>
      <c r="M1527" s="234" t="n"/>
      <c r="N1527" s="237" t="n"/>
      <c r="O1527" s="548" t="n"/>
      <c r="P1527" s="1634" t="n"/>
      <c r="Q1527" s="1634" t="n"/>
      <c r="R1527" s="892" t="n"/>
      <c r="S1527" s="1635" t="n"/>
      <c r="T1527" s="1636" t="n"/>
      <c r="U1527" s="1636" t="n"/>
    </row>
    <row r="1528" ht="17.25" customHeight="1">
      <c r="A1528" s="238" t="n"/>
      <c r="B1528" s="238" t="n"/>
      <c r="C1528" s="1636" t="n"/>
      <c r="D1528" s="1636" t="n"/>
      <c r="E1528" s="1638" t="n"/>
      <c r="F1528" s="1636" t="n"/>
      <c r="G1528" s="1647" t="n"/>
      <c r="H1528" s="1647" t="n"/>
      <c r="I1528" s="1647" t="n"/>
      <c r="J1528" s="1646" t="n"/>
      <c r="K1528" s="1647" t="n"/>
      <c r="L1528" s="1647" t="n"/>
      <c r="M1528" s="234" t="n"/>
      <c r="N1528" s="237" t="n"/>
      <c r="O1528" s="548" t="n"/>
      <c r="P1528" s="1634" t="n"/>
      <c r="Q1528" s="1634" t="n"/>
      <c r="R1528" s="892" t="n"/>
      <c r="S1528" s="1635" t="n"/>
      <c r="T1528" s="1636" t="n"/>
      <c r="U1528" s="1636" t="n"/>
    </row>
    <row r="1529" ht="17.25" customHeight="1">
      <c r="A1529" s="238" t="n"/>
      <c r="B1529" s="238" t="n"/>
      <c r="C1529" s="1636" t="n"/>
      <c r="D1529" s="1636" t="n"/>
      <c r="E1529" s="1638" t="n"/>
      <c r="F1529" s="1636" t="n"/>
      <c r="G1529" s="1647" t="n"/>
      <c r="H1529" s="1647" t="n"/>
      <c r="I1529" s="1647" t="n"/>
      <c r="J1529" s="1646" t="n"/>
      <c r="K1529" s="1647" t="n"/>
      <c r="L1529" s="1647" t="n"/>
      <c r="M1529" s="234" t="n"/>
      <c r="N1529" s="237" t="n"/>
      <c r="O1529" s="548" t="n"/>
      <c r="P1529" s="1634" t="n"/>
      <c r="Q1529" s="1634" t="n"/>
      <c r="R1529" s="892" t="n"/>
      <c r="S1529" s="1635" t="n"/>
      <c r="T1529" s="1636" t="n"/>
      <c r="U1529" s="1636" t="n"/>
    </row>
    <row r="1530" ht="17.25" customHeight="1">
      <c r="A1530" s="238" t="n"/>
      <c r="B1530" s="238" t="n"/>
      <c r="C1530" s="1636" t="n"/>
      <c r="D1530" s="1636" t="n"/>
      <c r="E1530" s="1638" t="n"/>
      <c r="F1530" s="1636" t="n"/>
      <c r="G1530" s="1647" t="n"/>
      <c r="H1530" s="1647" t="n"/>
      <c r="I1530" s="1647" t="n"/>
      <c r="J1530" s="1646" t="n"/>
      <c r="K1530" s="1647" t="n"/>
      <c r="L1530" s="1647" t="n"/>
      <c r="M1530" s="234" t="n"/>
      <c r="N1530" s="237" t="n"/>
      <c r="O1530" s="548" t="n"/>
      <c r="P1530" s="1634" t="n"/>
      <c r="Q1530" s="1634" t="n"/>
      <c r="R1530" s="892" t="n"/>
      <c r="S1530" s="1635" t="n"/>
      <c r="T1530" s="1636" t="n"/>
      <c r="U1530" s="1636" t="n"/>
    </row>
    <row r="1531" ht="17.25" customHeight="1">
      <c r="A1531" s="238" t="n"/>
      <c r="B1531" s="238" t="n"/>
      <c r="C1531" s="1636" t="n"/>
      <c r="D1531" s="1636" t="n"/>
      <c r="E1531" s="1638" t="n"/>
      <c r="F1531" s="1636" t="n"/>
      <c r="G1531" s="1647" t="n"/>
      <c r="H1531" s="1647" t="n"/>
      <c r="I1531" s="1647" t="n"/>
      <c r="J1531" s="1646" t="n"/>
      <c r="K1531" s="1647" t="n"/>
      <c r="L1531" s="1647" t="n"/>
      <c r="M1531" s="234" t="n"/>
      <c r="N1531" s="237" t="n"/>
      <c r="O1531" s="548" t="n"/>
      <c r="P1531" s="1634" t="n"/>
      <c r="Q1531" s="1634" t="n"/>
      <c r="R1531" s="892" t="n"/>
      <c r="S1531" s="1635" t="n"/>
      <c r="T1531" s="1636" t="n"/>
      <c r="U1531" s="1636" t="n"/>
    </row>
    <row r="1532" ht="17.25" customHeight="1">
      <c r="A1532" s="238" t="n"/>
      <c r="B1532" s="238" t="n"/>
      <c r="C1532" s="1636" t="n"/>
      <c r="D1532" s="1636" t="n"/>
      <c r="E1532" s="1638" t="n"/>
      <c r="F1532" s="1636" t="n"/>
      <c r="G1532" s="1647" t="n"/>
      <c r="H1532" s="1647" t="n"/>
      <c r="I1532" s="1647" t="n"/>
      <c r="J1532" s="1646" t="n"/>
      <c r="K1532" s="1647" t="n"/>
      <c r="L1532" s="1647" t="n"/>
      <c r="M1532" s="234" t="n"/>
      <c r="N1532" s="237" t="n"/>
      <c r="O1532" s="548" t="n"/>
      <c r="P1532" s="1634" t="n"/>
      <c r="Q1532" s="1634" t="n"/>
      <c r="R1532" s="892" t="n"/>
      <c r="S1532" s="1635" t="n"/>
      <c r="T1532" s="1636" t="n"/>
      <c r="U1532" s="1636" t="n"/>
    </row>
    <row r="1533" ht="17.25" customHeight="1">
      <c r="A1533" s="238" t="n"/>
      <c r="B1533" s="238" t="n"/>
      <c r="C1533" s="1636" t="n"/>
      <c r="D1533" s="1636" t="n"/>
      <c r="E1533" s="1638" t="n"/>
      <c r="F1533" s="1636" t="n"/>
      <c r="G1533" s="1647" t="n"/>
      <c r="H1533" s="1647" t="n"/>
      <c r="I1533" s="1647" t="n"/>
      <c r="J1533" s="1646" t="n"/>
      <c r="K1533" s="1647" t="n"/>
      <c r="L1533" s="1647" t="n"/>
      <c r="M1533" s="234" t="n"/>
      <c r="N1533" s="237" t="n"/>
      <c r="O1533" s="548" t="n"/>
      <c r="P1533" s="1634" t="n"/>
      <c r="Q1533" s="1634" t="n"/>
      <c r="R1533" s="892" t="n"/>
      <c r="S1533" s="1635" t="n"/>
      <c r="T1533" s="1636" t="n"/>
      <c r="U1533" s="1636" t="n"/>
    </row>
    <row r="1534" ht="17.25" customHeight="1">
      <c r="A1534" s="238" t="n"/>
      <c r="B1534" s="238" t="n"/>
      <c r="C1534" s="1636" t="n"/>
      <c r="D1534" s="1636" t="n"/>
      <c r="E1534" s="1638" t="n"/>
      <c r="F1534" s="1636" t="n"/>
      <c r="G1534" s="1647" t="n"/>
      <c r="H1534" s="1647" t="n"/>
      <c r="I1534" s="1647" t="n"/>
      <c r="J1534" s="1646" t="n"/>
      <c r="K1534" s="1647" t="n"/>
      <c r="L1534" s="1647" t="n"/>
      <c r="M1534" s="234" t="n"/>
      <c r="N1534" s="237" t="n"/>
      <c r="O1534" s="548" t="n"/>
      <c r="P1534" s="1634" t="n"/>
      <c r="Q1534" s="1634" t="n"/>
      <c r="R1534" s="892" t="n"/>
      <c r="S1534" s="1635" t="n"/>
      <c r="T1534" s="1636" t="n"/>
      <c r="U1534" s="1636" t="n"/>
    </row>
    <row r="1535" ht="17.25" customHeight="1">
      <c r="A1535" s="238" t="n"/>
      <c r="B1535" s="238" t="n"/>
      <c r="C1535" s="1636" t="n"/>
      <c r="D1535" s="1636" t="n"/>
      <c r="E1535" s="1638" t="n"/>
      <c r="F1535" s="1636" t="n"/>
      <c r="G1535" s="1647" t="n"/>
      <c r="H1535" s="1647" t="n"/>
      <c r="I1535" s="1647" t="n"/>
      <c r="J1535" s="1646" t="n"/>
      <c r="K1535" s="1647" t="n"/>
      <c r="L1535" s="1647" t="n"/>
      <c r="M1535" s="234" t="n"/>
      <c r="N1535" s="237" t="n"/>
      <c r="O1535" s="548" t="n"/>
      <c r="P1535" s="1634" t="n"/>
      <c r="Q1535" s="1634" t="n"/>
      <c r="R1535" s="892" t="n"/>
      <c r="S1535" s="1635" t="n"/>
      <c r="T1535" s="1636" t="n"/>
      <c r="U1535" s="1636" t="n"/>
    </row>
    <row r="1536" ht="17.25" customHeight="1">
      <c r="A1536" s="238" t="n"/>
      <c r="B1536" s="238" t="n"/>
      <c r="C1536" s="1636" t="n"/>
      <c r="D1536" s="1636" t="n"/>
      <c r="E1536" s="1638" t="n"/>
      <c r="F1536" s="1636" t="n"/>
      <c r="G1536" s="1647" t="n"/>
      <c r="H1536" s="1647" t="n"/>
      <c r="I1536" s="1647" t="n"/>
      <c r="J1536" s="1646" t="n"/>
      <c r="K1536" s="1647" t="n"/>
      <c r="L1536" s="1647" t="n"/>
      <c r="M1536" s="234" t="n"/>
      <c r="N1536" s="237" t="n"/>
      <c r="O1536" s="548" t="n"/>
      <c r="P1536" s="1634" t="n"/>
      <c r="Q1536" s="1634" t="n"/>
      <c r="R1536" s="892" t="n"/>
      <c r="S1536" s="1635" t="n"/>
      <c r="T1536" s="1636" t="n"/>
      <c r="U1536" s="1636" t="n"/>
    </row>
    <row r="1537" ht="17.25" customHeight="1">
      <c r="A1537" s="238" t="n"/>
      <c r="B1537" s="238" t="n"/>
      <c r="C1537" s="1636" t="n"/>
      <c r="D1537" s="1636" t="n"/>
      <c r="E1537" s="1638" t="n"/>
      <c r="F1537" s="1636" t="n"/>
      <c r="G1537" s="1647" t="n"/>
      <c r="H1537" s="1647" t="n"/>
      <c r="I1537" s="1647" t="n"/>
      <c r="J1537" s="1646" t="n"/>
      <c r="K1537" s="1647" t="n"/>
      <c r="L1537" s="1647" t="n"/>
      <c r="M1537" s="234" t="n"/>
      <c r="N1537" s="237" t="n"/>
      <c r="O1537" s="548" t="n"/>
      <c r="P1537" s="1634" t="n"/>
      <c r="Q1537" s="1634" t="n"/>
      <c r="R1537" s="892" t="n"/>
      <c r="S1537" s="1635" t="n"/>
      <c r="T1537" s="1636" t="n"/>
      <c r="U1537" s="1636" t="n"/>
    </row>
    <row r="1538" ht="17.25" customHeight="1">
      <c r="A1538" s="238" t="n"/>
      <c r="B1538" s="238" t="n"/>
      <c r="C1538" s="1636" t="n"/>
      <c r="D1538" s="1636" t="n"/>
      <c r="E1538" s="1638" t="n"/>
      <c r="F1538" s="1636" t="n"/>
      <c r="G1538" s="1647" t="n"/>
      <c r="H1538" s="1647" t="n"/>
      <c r="I1538" s="1647" t="n"/>
      <c r="J1538" s="1646" t="n"/>
      <c r="K1538" s="1647" t="n"/>
      <c r="L1538" s="1647" t="n"/>
      <c r="M1538" s="234" t="n"/>
      <c r="N1538" s="237" t="n"/>
      <c r="O1538" s="548" t="n"/>
      <c r="P1538" s="1634" t="n"/>
      <c r="Q1538" s="1634" t="n"/>
      <c r="R1538" s="892" t="n"/>
      <c r="S1538" s="1635" t="n"/>
      <c r="T1538" s="1636" t="n"/>
      <c r="U1538" s="1636" t="n"/>
    </row>
    <row r="1539" ht="17.25" customHeight="1">
      <c r="A1539" s="238" t="n"/>
      <c r="B1539" s="238" t="n"/>
      <c r="C1539" s="1636" t="n"/>
      <c r="D1539" s="1636" t="n"/>
      <c r="E1539" s="1638" t="n"/>
      <c r="F1539" s="1636" t="n"/>
      <c r="G1539" s="1647" t="n"/>
      <c r="H1539" s="1647" t="n"/>
      <c r="I1539" s="1647" t="n"/>
      <c r="J1539" s="1646" t="n"/>
      <c r="K1539" s="1647" t="n"/>
      <c r="L1539" s="1647" t="n"/>
      <c r="M1539" s="234" t="n"/>
      <c r="N1539" s="237" t="n"/>
      <c r="O1539" s="548" t="n"/>
      <c r="P1539" s="1634" t="n"/>
      <c r="Q1539" s="1634" t="n"/>
      <c r="R1539" s="892" t="n"/>
      <c r="S1539" s="1635" t="n"/>
      <c r="T1539" s="1636" t="n"/>
      <c r="U1539" s="1636" t="n"/>
    </row>
    <row r="1540" ht="17.25" customHeight="1">
      <c r="A1540" s="238" t="n"/>
      <c r="B1540" s="238" t="n"/>
      <c r="C1540" s="1636" t="n"/>
      <c r="D1540" s="1636" t="n"/>
      <c r="E1540" s="1638" t="n"/>
      <c r="F1540" s="1636" t="n"/>
      <c r="G1540" s="1647" t="n"/>
      <c r="H1540" s="1647" t="n"/>
      <c r="I1540" s="1647" t="n"/>
      <c r="J1540" s="1646" t="n"/>
      <c r="K1540" s="1647" t="n"/>
      <c r="L1540" s="1647" t="n"/>
      <c r="M1540" s="234" t="n"/>
      <c r="N1540" s="237" t="n"/>
      <c r="O1540" s="548" t="n"/>
      <c r="P1540" s="1634" t="n"/>
      <c r="Q1540" s="1634" t="n"/>
      <c r="R1540" s="892" t="n"/>
      <c r="S1540" s="1635" t="n"/>
      <c r="T1540" s="1636" t="n"/>
      <c r="U1540" s="1636" t="n"/>
    </row>
    <row r="1541" ht="17.25" customHeight="1">
      <c r="A1541" s="238" t="n"/>
      <c r="B1541" s="238" t="n"/>
      <c r="C1541" s="1636" t="n"/>
      <c r="D1541" s="1636" t="n"/>
      <c r="E1541" s="1638" t="n"/>
      <c r="F1541" s="1636" t="n"/>
      <c r="G1541" s="1647" t="n"/>
      <c r="H1541" s="1647" t="n"/>
      <c r="I1541" s="1647" t="n"/>
      <c r="J1541" s="1646" t="n"/>
      <c r="K1541" s="1647" t="n"/>
      <c r="L1541" s="1647" t="n"/>
      <c r="M1541" s="234" t="n"/>
      <c r="N1541" s="237" t="n"/>
      <c r="O1541" s="548" t="n"/>
      <c r="P1541" s="1634" t="n"/>
      <c r="Q1541" s="1634" t="n"/>
      <c r="R1541" s="892" t="n"/>
      <c r="S1541" s="1635" t="n"/>
      <c r="T1541" s="1636" t="n"/>
      <c r="U1541" s="1636" t="n"/>
    </row>
    <row r="1542" ht="17.25" customHeight="1">
      <c r="A1542" s="238" t="n"/>
      <c r="B1542" s="238" t="n"/>
      <c r="C1542" s="1636" t="n"/>
      <c r="D1542" s="1636" t="n"/>
      <c r="E1542" s="1638" t="n"/>
      <c r="F1542" s="1636" t="n"/>
      <c r="G1542" s="1647" t="n"/>
      <c r="H1542" s="1647" t="n"/>
      <c r="I1542" s="1647" t="n"/>
      <c r="J1542" s="1646" t="n"/>
      <c r="K1542" s="1647" t="n"/>
      <c r="L1542" s="1647" t="n"/>
      <c r="M1542" s="234" t="n"/>
      <c r="N1542" s="237" t="n"/>
      <c r="O1542" s="548" t="n"/>
      <c r="P1542" s="1634" t="n"/>
      <c r="Q1542" s="1634" t="n"/>
      <c r="R1542" s="892" t="n"/>
      <c r="S1542" s="1635" t="n"/>
      <c r="T1542" s="1636" t="n"/>
      <c r="U1542" s="1636" t="n"/>
    </row>
    <row r="1543" ht="17.25" customHeight="1">
      <c r="A1543" s="238" t="n"/>
      <c r="B1543" s="238" t="n"/>
      <c r="C1543" s="1636" t="n"/>
      <c r="D1543" s="1636" t="n"/>
      <c r="E1543" s="1638" t="n"/>
      <c r="F1543" s="1636" t="n"/>
      <c r="G1543" s="1647" t="n"/>
      <c r="H1543" s="1647" t="n"/>
      <c r="I1543" s="1647" t="n"/>
      <c r="J1543" s="1646" t="n"/>
      <c r="K1543" s="1647" t="n"/>
      <c r="L1543" s="1647" t="n"/>
      <c r="M1543" s="234" t="n"/>
      <c r="N1543" s="237" t="n"/>
      <c r="O1543" s="548" t="n"/>
      <c r="P1543" s="1634" t="n"/>
      <c r="Q1543" s="1634" t="n"/>
      <c r="R1543" s="892" t="n"/>
      <c r="S1543" s="1635" t="n"/>
      <c r="T1543" s="1636" t="n"/>
      <c r="U1543" s="1636" t="n"/>
    </row>
    <row r="1544" ht="17.25" customHeight="1">
      <c r="A1544" s="238" t="n"/>
      <c r="B1544" s="238" t="n"/>
      <c r="C1544" s="1636" t="n"/>
      <c r="D1544" s="1636" t="n"/>
      <c r="E1544" s="1638" t="n"/>
      <c r="F1544" s="1636" t="n"/>
      <c r="G1544" s="1647" t="n"/>
      <c r="H1544" s="1647" t="n"/>
      <c r="I1544" s="1647" t="n"/>
      <c r="J1544" s="1646" t="n"/>
      <c r="K1544" s="1647" t="n"/>
      <c r="L1544" s="1647" t="n"/>
      <c r="M1544" s="234" t="n"/>
      <c r="N1544" s="237" t="n"/>
      <c r="O1544" s="548" t="n"/>
      <c r="P1544" s="1634" t="n"/>
      <c r="Q1544" s="1634" t="n"/>
      <c r="R1544" s="892" t="n"/>
      <c r="S1544" s="1635" t="n"/>
      <c r="T1544" s="1636" t="n"/>
      <c r="U1544" s="1636" t="n"/>
    </row>
    <row r="1545" ht="17.25" customHeight="1">
      <c r="A1545" s="238" t="n"/>
      <c r="B1545" s="238" t="n"/>
      <c r="C1545" s="1636" t="n"/>
      <c r="D1545" s="1636" t="n"/>
      <c r="E1545" s="1638" t="n"/>
      <c r="F1545" s="1636" t="n"/>
      <c r="G1545" s="1647" t="n"/>
      <c r="H1545" s="1647" t="n"/>
      <c r="I1545" s="1647" t="n"/>
      <c r="J1545" s="1646" t="n"/>
      <c r="K1545" s="1647" t="n"/>
      <c r="L1545" s="1647" t="n"/>
      <c r="M1545" s="234" t="n"/>
      <c r="N1545" s="237" t="n"/>
      <c r="O1545" s="548" t="n"/>
      <c r="P1545" s="1634" t="n"/>
      <c r="Q1545" s="1634" t="n"/>
      <c r="R1545" s="892" t="n"/>
      <c r="S1545" s="1635" t="n"/>
      <c r="T1545" s="1636" t="n"/>
      <c r="U1545" s="1636" t="n"/>
    </row>
    <row r="1546" ht="17.25" customHeight="1">
      <c r="A1546" s="238" t="n"/>
      <c r="B1546" s="238" t="n"/>
      <c r="C1546" s="1636" t="n"/>
      <c r="D1546" s="1636" t="n"/>
      <c r="E1546" s="1638" t="n"/>
      <c r="F1546" s="1636" t="n"/>
      <c r="G1546" s="1647" t="n"/>
      <c r="H1546" s="1647" t="n"/>
      <c r="I1546" s="1647" t="n"/>
      <c r="J1546" s="1646" t="n"/>
      <c r="K1546" s="1647" t="n"/>
      <c r="L1546" s="1647" t="n"/>
      <c r="M1546" s="234" t="n"/>
      <c r="N1546" s="237" t="n"/>
      <c r="O1546" s="548" t="n"/>
      <c r="P1546" s="1634" t="n"/>
      <c r="Q1546" s="1634" t="n"/>
      <c r="R1546" s="892" t="n"/>
      <c r="S1546" s="1635" t="n"/>
      <c r="T1546" s="1636" t="n"/>
      <c r="U1546" s="1636" t="n"/>
    </row>
    <row r="1547" ht="17.25" customHeight="1">
      <c r="A1547" s="238" t="n"/>
      <c r="B1547" s="238" t="n"/>
      <c r="C1547" s="1636" t="n"/>
      <c r="D1547" s="1636" t="n"/>
      <c r="E1547" s="1638" t="n"/>
      <c r="F1547" s="1636" t="n"/>
      <c r="G1547" s="1647" t="n"/>
      <c r="H1547" s="1647" t="n"/>
      <c r="I1547" s="1647" t="n"/>
      <c r="J1547" s="1646" t="n"/>
      <c r="K1547" s="1647" t="n"/>
      <c r="L1547" s="1647" t="n"/>
      <c r="M1547" s="234" t="n"/>
      <c r="N1547" s="237" t="n"/>
      <c r="O1547" s="548" t="n"/>
      <c r="P1547" s="1634" t="n"/>
      <c r="Q1547" s="1634" t="n"/>
      <c r="R1547" s="892" t="n"/>
      <c r="S1547" s="1635" t="n"/>
      <c r="T1547" s="1636" t="n"/>
      <c r="U1547" s="1636" t="n"/>
    </row>
    <row r="1548" ht="17.25" customHeight="1">
      <c r="A1548" s="238" t="n"/>
      <c r="B1548" s="238" t="n"/>
      <c r="C1548" s="1636" t="n"/>
      <c r="D1548" s="1636" t="n"/>
      <c r="E1548" s="1638" t="n"/>
      <c r="F1548" s="1636" t="n"/>
      <c r="G1548" s="1647" t="n"/>
      <c r="H1548" s="1647" t="n"/>
      <c r="I1548" s="1647" t="n"/>
      <c r="J1548" s="1646" t="n"/>
      <c r="K1548" s="1647" t="n"/>
      <c r="L1548" s="1647" t="n"/>
      <c r="M1548" s="234" t="n"/>
      <c r="N1548" s="237" t="n"/>
      <c r="O1548" s="548" t="n"/>
      <c r="P1548" s="1634" t="n"/>
      <c r="Q1548" s="1634" t="n"/>
      <c r="R1548" s="892" t="n"/>
      <c r="S1548" s="1635" t="n"/>
      <c r="T1548" s="1636" t="n"/>
      <c r="U1548" s="1636" t="n"/>
    </row>
    <row r="1549" ht="17.25" customHeight="1">
      <c r="A1549" s="238" t="n"/>
      <c r="B1549" s="238" t="n"/>
      <c r="C1549" s="1636" t="n"/>
      <c r="D1549" s="1636" t="n"/>
      <c r="E1549" s="1638" t="n"/>
      <c r="F1549" s="1636" t="n"/>
      <c r="G1549" s="1647" t="n"/>
      <c r="H1549" s="1647" t="n"/>
      <c r="I1549" s="1647" t="n"/>
      <c r="J1549" s="1646" t="n"/>
      <c r="K1549" s="1647" t="n"/>
      <c r="L1549" s="1647" t="n"/>
      <c r="M1549" s="234" t="n"/>
      <c r="N1549" s="237" t="n"/>
      <c r="O1549" s="548" t="n"/>
      <c r="P1549" s="1634" t="n"/>
      <c r="Q1549" s="1634" t="n"/>
      <c r="R1549" s="892" t="n"/>
      <c r="S1549" s="1635" t="n"/>
      <c r="T1549" s="1636" t="n"/>
      <c r="U1549" s="1636" t="n"/>
    </row>
    <row r="1550" ht="17.25" customHeight="1">
      <c r="A1550" s="238" t="n"/>
      <c r="B1550" s="238" t="n"/>
      <c r="C1550" s="1636" t="n"/>
      <c r="D1550" s="1636" t="n"/>
      <c r="E1550" s="1638" t="n"/>
      <c r="F1550" s="1636" t="n"/>
      <c r="G1550" s="1647" t="n"/>
      <c r="H1550" s="1647" t="n"/>
      <c r="I1550" s="1647" t="n"/>
      <c r="J1550" s="1646" t="n"/>
      <c r="K1550" s="1647" t="n"/>
      <c r="L1550" s="1647" t="n"/>
      <c r="M1550" s="234" t="n"/>
      <c r="N1550" s="237" t="n"/>
      <c r="O1550" s="548" t="n"/>
      <c r="P1550" s="1634" t="n"/>
      <c r="Q1550" s="1634" t="n"/>
      <c r="R1550" s="892" t="n"/>
      <c r="S1550" s="1635" t="n"/>
      <c r="T1550" s="1636" t="n"/>
      <c r="U1550" s="1636" t="n"/>
    </row>
    <row r="1551" ht="17.25" customHeight="1">
      <c r="A1551" s="238" t="n"/>
      <c r="B1551" s="238" t="n"/>
      <c r="C1551" s="1636" t="n"/>
      <c r="D1551" s="1636" t="n"/>
      <c r="E1551" s="1638" t="n"/>
      <c r="F1551" s="1636" t="n"/>
      <c r="G1551" s="1647" t="n"/>
      <c r="H1551" s="1647" t="n"/>
      <c r="I1551" s="1647" t="n"/>
      <c r="J1551" s="1646" t="n"/>
      <c r="K1551" s="1647" t="n"/>
      <c r="L1551" s="1647" t="n"/>
      <c r="M1551" s="234" t="n"/>
      <c r="N1551" s="237" t="n"/>
      <c r="O1551" s="548" t="n"/>
      <c r="P1551" s="1634" t="n"/>
      <c r="Q1551" s="1634" t="n"/>
      <c r="R1551" s="892" t="n"/>
      <c r="S1551" s="1635" t="n"/>
      <c r="T1551" s="1636" t="n"/>
      <c r="U1551" s="1636" t="n"/>
    </row>
    <row r="1552" ht="17.25" customHeight="1">
      <c r="A1552" s="238" t="n"/>
      <c r="B1552" s="238" t="n"/>
      <c r="C1552" s="1636" t="n"/>
      <c r="D1552" s="1636" t="n"/>
      <c r="E1552" s="1638" t="n"/>
      <c r="F1552" s="1636" t="n"/>
      <c r="G1552" s="1647" t="n"/>
      <c r="H1552" s="1647" t="n"/>
      <c r="I1552" s="1647" t="n"/>
      <c r="J1552" s="1646" t="n"/>
      <c r="K1552" s="1647" t="n"/>
      <c r="L1552" s="1647" t="n"/>
      <c r="M1552" s="234" t="n"/>
      <c r="N1552" s="237" t="n"/>
      <c r="O1552" s="548" t="n"/>
      <c r="P1552" s="1634" t="n"/>
      <c r="Q1552" s="1634" t="n"/>
      <c r="R1552" s="892" t="n"/>
      <c r="S1552" s="1635" t="n"/>
      <c r="T1552" s="1636" t="n"/>
      <c r="U1552" s="1636" t="n"/>
    </row>
    <row r="1553" ht="17.25" customHeight="1">
      <c r="A1553" s="238" t="n"/>
      <c r="B1553" s="238" t="n"/>
      <c r="C1553" s="1636" t="n"/>
      <c r="D1553" s="1636" t="n"/>
      <c r="E1553" s="1638" t="n"/>
      <c r="F1553" s="1636" t="n"/>
      <c r="G1553" s="1647" t="n"/>
      <c r="H1553" s="1647" t="n"/>
      <c r="I1553" s="1647" t="n"/>
      <c r="J1553" s="1646" t="n"/>
      <c r="K1553" s="1647" t="n"/>
      <c r="L1553" s="1647" t="n"/>
      <c r="M1553" s="234" t="n"/>
      <c r="N1553" s="237" t="n"/>
      <c r="O1553" s="548" t="n"/>
      <c r="P1553" s="1634" t="n"/>
      <c r="Q1553" s="1634" t="n"/>
      <c r="R1553" s="892" t="n"/>
      <c r="S1553" s="1635" t="n"/>
      <c r="T1553" s="1636" t="n"/>
      <c r="U1553" s="1636" t="n"/>
    </row>
    <row r="1554" ht="17.25" customHeight="1">
      <c r="A1554" s="238" t="n"/>
      <c r="B1554" s="238" t="n"/>
      <c r="C1554" s="1636" t="n"/>
      <c r="D1554" s="1636" t="n"/>
      <c r="E1554" s="1638" t="n"/>
      <c r="F1554" s="1636" t="n"/>
      <c r="G1554" s="1647" t="n"/>
      <c r="H1554" s="1647" t="n"/>
      <c r="I1554" s="1647" t="n"/>
      <c r="J1554" s="1646" t="n"/>
      <c r="K1554" s="1647" t="n"/>
      <c r="L1554" s="1647" t="n"/>
      <c r="M1554" s="234" t="n"/>
      <c r="N1554" s="237" t="n"/>
      <c r="O1554" s="548" t="n"/>
      <c r="P1554" s="1634" t="n"/>
      <c r="Q1554" s="1634" t="n"/>
      <c r="R1554" s="892" t="n"/>
      <c r="S1554" s="1635" t="n"/>
      <c r="T1554" s="1636" t="n"/>
      <c r="U1554" s="1636" t="n"/>
    </row>
    <row r="1555" ht="17.25" customHeight="1">
      <c r="A1555" s="238" t="n"/>
      <c r="B1555" s="238" t="n"/>
      <c r="C1555" s="1636" t="n"/>
      <c r="D1555" s="1636" t="n"/>
      <c r="E1555" s="1638" t="n"/>
      <c r="F1555" s="1636" t="n"/>
      <c r="G1555" s="1647" t="n"/>
      <c r="H1555" s="1647" t="n"/>
      <c r="I1555" s="1647" t="n"/>
      <c r="J1555" s="1646" t="n"/>
      <c r="K1555" s="1647" t="n"/>
      <c r="L1555" s="1647" t="n"/>
      <c r="M1555" s="234" t="n"/>
      <c r="N1555" s="237" t="n"/>
      <c r="O1555" s="548" t="n"/>
      <c r="P1555" s="1634" t="n"/>
      <c r="Q1555" s="1634" t="n"/>
      <c r="R1555" s="892" t="n"/>
      <c r="S1555" s="1635" t="n"/>
      <c r="T1555" s="1636" t="n"/>
      <c r="U1555" s="1636" t="n"/>
    </row>
    <row r="1556" ht="17.25" customHeight="1">
      <c r="A1556" s="238" t="n"/>
      <c r="B1556" s="238" t="n"/>
      <c r="C1556" s="1636" t="n"/>
      <c r="D1556" s="1636" t="n"/>
      <c r="E1556" s="1638" t="n"/>
      <c r="F1556" s="1636" t="n"/>
      <c r="G1556" s="1647" t="n"/>
      <c r="H1556" s="1647" t="n"/>
      <c r="I1556" s="1647" t="n"/>
      <c r="J1556" s="1646" t="n"/>
      <c r="K1556" s="1647" t="n"/>
      <c r="L1556" s="1647" t="n"/>
      <c r="M1556" s="234" t="n"/>
      <c r="N1556" s="237" t="n"/>
      <c r="O1556" s="548" t="n"/>
      <c r="P1556" s="1634" t="n"/>
      <c r="Q1556" s="1634" t="n"/>
      <c r="R1556" s="892" t="n"/>
      <c r="S1556" s="1635" t="n"/>
      <c r="T1556" s="1636" t="n"/>
      <c r="U1556" s="1636" t="n"/>
    </row>
    <row r="1557" ht="17.25" customHeight="1">
      <c r="A1557" s="238" t="n"/>
      <c r="B1557" s="238" t="n"/>
      <c r="C1557" s="1636" t="n"/>
      <c r="D1557" s="1636" t="n"/>
      <c r="E1557" s="1638" t="n"/>
      <c r="F1557" s="1636" t="n"/>
      <c r="G1557" s="1647" t="n"/>
      <c r="H1557" s="1647" t="n"/>
      <c r="I1557" s="1647" t="n"/>
      <c r="J1557" s="1646" t="n"/>
      <c r="K1557" s="1647" t="n"/>
      <c r="L1557" s="1647" t="n"/>
      <c r="M1557" s="234" t="n"/>
      <c r="N1557" s="237" t="n"/>
      <c r="O1557" s="548" t="n"/>
      <c r="P1557" s="1634" t="n"/>
      <c r="Q1557" s="1634" t="n"/>
      <c r="R1557" s="892" t="n"/>
      <c r="S1557" s="1635" t="n"/>
      <c r="T1557" s="1636" t="n"/>
      <c r="U1557" s="1636" t="n"/>
    </row>
    <row r="1558" ht="17.25" customHeight="1">
      <c r="A1558" s="238" t="n"/>
      <c r="B1558" s="238" t="n"/>
      <c r="C1558" s="1636" t="n"/>
      <c r="D1558" s="1636" t="n"/>
      <c r="E1558" s="1638" t="n"/>
      <c r="F1558" s="1636" t="n"/>
      <c r="G1558" s="1647" t="n"/>
      <c r="H1558" s="1647" t="n"/>
      <c r="I1558" s="1647" t="n"/>
      <c r="J1558" s="1646" t="n"/>
      <c r="K1558" s="1647" t="n"/>
      <c r="L1558" s="1647" t="n"/>
      <c r="M1558" s="234" t="n"/>
      <c r="N1558" s="237" t="n"/>
      <c r="O1558" s="548" t="n"/>
      <c r="P1558" s="1634" t="n"/>
      <c r="Q1558" s="1634" t="n"/>
      <c r="R1558" s="892" t="n"/>
      <c r="S1558" s="1635" t="n"/>
      <c r="T1558" s="1636" t="n"/>
      <c r="U1558" s="1636" t="n"/>
    </row>
    <row r="1559" ht="17.25" customHeight="1">
      <c r="A1559" s="238" t="n"/>
      <c r="B1559" s="238" t="n"/>
      <c r="C1559" s="1636" t="n"/>
      <c r="D1559" s="1636" t="n"/>
      <c r="E1559" s="1638" t="n"/>
      <c r="F1559" s="1636" t="n"/>
      <c r="G1559" s="1647" t="n"/>
      <c r="H1559" s="1647" t="n"/>
      <c r="I1559" s="1647" t="n"/>
      <c r="J1559" s="1646" t="n"/>
      <c r="K1559" s="1647" t="n"/>
      <c r="L1559" s="1647" t="n"/>
      <c r="M1559" s="234" t="n"/>
      <c r="N1559" s="237" t="n"/>
      <c r="O1559" s="548" t="n"/>
      <c r="P1559" s="1634" t="n"/>
      <c r="Q1559" s="1634" t="n"/>
      <c r="R1559" s="892" t="n"/>
      <c r="S1559" s="1635" t="n"/>
      <c r="T1559" s="1636" t="n"/>
      <c r="U1559" s="1636" t="n"/>
    </row>
    <row r="1560" ht="17.25" customHeight="1">
      <c r="A1560" s="238" t="n"/>
      <c r="B1560" s="238" t="n"/>
      <c r="C1560" s="1636" t="n"/>
      <c r="D1560" s="1636" t="n"/>
      <c r="E1560" s="1638" t="n"/>
      <c r="F1560" s="1636" t="n"/>
      <c r="G1560" s="1647" t="n"/>
      <c r="H1560" s="1647" t="n"/>
      <c r="I1560" s="1647" t="n"/>
      <c r="J1560" s="1646" t="n"/>
      <c r="K1560" s="1647" t="n"/>
      <c r="L1560" s="1647" t="n"/>
      <c r="M1560" s="234" t="n"/>
      <c r="N1560" s="237" t="n"/>
      <c r="O1560" s="548" t="n"/>
      <c r="P1560" s="1634" t="n"/>
      <c r="Q1560" s="1634" t="n"/>
      <c r="R1560" s="892" t="n"/>
      <c r="S1560" s="1635" t="n"/>
      <c r="T1560" s="1636" t="n"/>
      <c r="U1560" s="1636" t="n"/>
    </row>
    <row r="1561" ht="17.25" customHeight="1">
      <c r="A1561" s="238" t="n"/>
      <c r="B1561" s="238" t="n"/>
      <c r="C1561" s="1636" t="n"/>
      <c r="D1561" s="1636" t="n"/>
      <c r="E1561" s="1638" t="n"/>
      <c r="F1561" s="1636" t="n"/>
      <c r="G1561" s="1647" t="n"/>
      <c r="H1561" s="1647" t="n"/>
      <c r="I1561" s="1647" t="n"/>
      <c r="J1561" s="1646" t="n"/>
      <c r="K1561" s="1647" t="n"/>
      <c r="L1561" s="1647" t="n"/>
      <c r="M1561" s="234" t="n"/>
      <c r="N1561" s="237" t="n"/>
      <c r="O1561" s="548" t="n"/>
      <c r="P1561" s="1634" t="n"/>
      <c r="Q1561" s="1634" t="n"/>
      <c r="R1561" s="892" t="n"/>
      <c r="S1561" s="1635" t="n"/>
      <c r="T1561" s="1636" t="n"/>
      <c r="U1561" s="1636" t="n"/>
    </row>
    <row r="1562" ht="17.25" customHeight="1">
      <c r="A1562" s="238" t="n"/>
      <c r="B1562" s="238" t="n"/>
      <c r="C1562" s="1636" t="n"/>
      <c r="D1562" s="1636" t="n"/>
      <c r="E1562" s="1638" t="n"/>
      <c r="F1562" s="1636" t="n"/>
      <c r="G1562" s="1647" t="n"/>
      <c r="H1562" s="1647" t="n"/>
      <c r="I1562" s="1647" t="n"/>
      <c r="J1562" s="1646" t="n"/>
      <c r="K1562" s="1647" t="n"/>
      <c r="L1562" s="1647" t="n"/>
      <c r="M1562" s="234" t="n"/>
      <c r="N1562" s="237" t="n"/>
      <c r="O1562" s="548" t="n"/>
      <c r="P1562" s="1634" t="n"/>
      <c r="Q1562" s="1634" t="n"/>
      <c r="R1562" s="892" t="n"/>
      <c r="S1562" s="1635" t="n"/>
      <c r="T1562" s="1636" t="n"/>
      <c r="U1562" s="1636" t="n"/>
    </row>
    <row r="1563" ht="17.25" customHeight="1">
      <c r="A1563" s="238" t="n"/>
      <c r="B1563" s="238" t="n"/>
      <c r="C1563" s="1636" t="n"/>
      <c r="D1563" s="1636" t="n"/>
      <c r="E1563" s="1638" t="n"/>
      <c r="F1563" s="1636" t="n"/>
      <c r="G1563" s="1647" t="n"/>
      <c r="H1563" s="1647" t="n"/>
      <c r="I1563" s="1647" t="n"/>
      <c r="J1563" s="1646" t="n"/>
      <c r="K1563" s="1647" t="n"/>
      <c r="L1563" s="1647" t="n"/>
      <c r="M1563" s="234" t="n"/>
      <c r="N1563" s="237" t="n"/>
      <c r="O1563" s="548" t="n"/>
      <c r="P1563" s="1634" t="n"/>
      <c r="Q1563" s="1634" t="n"/>
      <c r="R1563" s="892" t="n"/>
      <c r="S1563" s="1635" t="n"/>
      <c r="T1563" s="1636" t="n"/>
      <c r="U1563" s="1636" t="n"/>
    </row>
    <row r="1564" ht="17.25" customHeight="1">
      <c r="A1564" s="238" t="n"/>
      <c r="B1564" s="238" t="n"/>
      <c r="C1564" s="1636" t="n"/>
      <c r="D1564" s="1636" t="n"/>
      <c r="E1564" s="1638" t="n"/>
      <c r="F1564" s="1636" t="n"/>
      <c r="G1564" s="1647" t="n"/>
      <c r="H1564" s="1647" t="n"/>
      <c r="I1564" s="1647" t="n"/>
      <c r="J1564" s="1646" t="n"/>
      <c r="K1564" s="1647" t="n"/>
      <c r="L1564" s="1647" t="n"/>
      <c r="M1564" s="234" t="n"/>
      <c r="N1564" s="237" t="n"/>
      <c r="O1564" s="548" t="n"/>
      <c r="P1564" s="1634" t="n"/>
      <c r="Q1564" s="1634" t="n"/>
      <c r="R1564" s="892" t="n"/>
      <c r="S1564" s="1635" t="n"/>
      <c r="T1564" s="1636" t="n"/>
      <c r="U1564" s="1636" t="n"/>
    </row>
    <row r="1565" ht="17.25" customHeight="1">
      <c r="A1565" s="238" t="n"/>
      <c r="B1565" s="238" t="n"/>
      <c r="C1565" s="1636" t="n"/>
      <c r="D1565" s="1636" t="n"/>
      <c r="E1565" s="1638" t="n"/>
      <c r="F1565" s="1636" t="n"/>
      <c r="G1565" s="1647" t="n"/>
      <c r="H1565" s="1647" t="n"/>
      <c r="I1565" s="1647" t="n"/>
      <c r="J1565" s="1646" t="n"/>
      <c r="K1565" s="1647" t="n"/>
      <c r="L1565" s="1647" t="n"/>
      <c r="M1565" s="234" t="n"/>
      <c r="N1565" s="237" t="n"/>
      <c r="O1565" s="548" t="n"/>
      <c r="P1565" s="1634" t="n"/>
      <c r="Q1565" s="1634" t="n"/>
      <c r="R1565" s="892" t="n"/>
      <c r="S1565" s="1635" t="n"/>
      <c r="T1565" s="1636" t="n"/>
      <c r="U1565" s="1636" t="n"/>
    </row>
    <row r="1566" ht="17.25" customHeight="1">
      <c r="A1566" s="238" t="n"/>
      <c r="B1566" s="238" t="n"/>
      <c r="C1566" s="1636" t="n"/>
      <c r="D1566" s="1636" t="n"/>
      <c r="E1566" s="1638" t="n"/>
      <c r="F1566" s="1636" t="n"/>
      <c r="G1566" s="1647" t="n"/>
      <c r="H1566" s="1647" t="n"/>
      <c r="I1566" s="1647" t="n"/>
      <c r="J1566" s="1646" t="n"/>
      <c r="K1566" s="1647" t="n"/>
      <c r="L1566" s="1647" t="n"/>
      <c r="M1566" s="234" t="n"/>
      <c r="N1566" s="237" t="n"/>
      <c r="O1566" s="548" t="n"/>
      <c r="P1566" s="1634" t="n"/>
      <c r="Q1566" s="1634" t="n"/>
      <c r="R1566" s="892" t="n"/>
      <c r="S1566" s="1635" t="n"/>
      <c r="T1566" s="1636" t="n"/>
      <c r="U1566" s="1636" t="n"/>
    </row>
    <row r="1567" ht="17.25" customHeight="1">
      <c r="A1567" s="238" t="n"/>
      <c r="B1567" s="238" t="n"/>
      <c r="C1567" s="1636" t="n"/>
      <c r="D1567" s="1636" t="n"/>
      <c r="E1567" s="1638" t="n"/>
      <c r="F1567" s="1636" t="n"/>
      <c r="G1567" s="1647" t="n"/>
      <c r="H1567" s="1647" t="n"/>
      <c r="I1567" s="1647" t="n"/>
      <c r="J1567" s="1646" t="n"/>
      <c r="K1567" s="1647" t="n"/>
      <c r="L1567" s="1647" t="n"/>
      <c r="M1567" s="234" t="n"/>
      <c r="N1567" s="237" t="n"/>
      <c r="O1567" s="548" t="n"/>
      <c r="P1567" s="1634" t="n"/>
      <c r="Q1567" s="1634" t="n"/>
      <c r="R1567" s="892" t="n"/>
      <c r="S1567" s="1635" t="n"/>
      <c r="T1567" s="1636" t="n"/>
      <c r="U1567" s="1636" t="n"/>
    </row>
    <row r="1568" ht="17.25" customHeight="1">
      <c r="A1568" s="238" t="n"/>
      <c r="B1568" s="238" t="n"/>
      <c r="C1568" s="1636" t="n"/>
      <c r="D1568" s="1636" t="n"/>
      <c r="E1568" s="1638" t="n"/>
      <c r="F1568" s="1636" t="n"/>
      <c r="G1568" s="1647" t="n"/>
      <c r="H1568" s="1647" t="n"/>
      <c r="I1568" s="1647" t="n"/>
      <c r="J1568" s="1646" t="n"/>
      <c r="K1568" s="1647" t="n"/>
      <c r="L1568" s="1647" t="n"/>
      <c r="M1568" s="234" t="n"/>
      <c r="N1568" s="237" t="n"/>
      <c r="O1568" s="548" t="n"/>
      <c r="P1568" s="1634" t="n"/>
      <c r="Q1568" s="1634" t="n"/>
      <c r="R1568" s="892" t="n"/>
      <c r="S1568" s="1635" t="n"/>
      <c r="T1568" s="1636" t="n"/>
      <c r="U1568" s="1636" t="n"/>
    </row>
    <row r="1569" ht="17.25" customHeight="1">
      <c r="A1569" s="238" t="n"/>
      <c r="B1569" s="238" t="n"/>
      <c r="C1569" s="1636" t="n"/>
      <c r="D1569" s="1636" t="n"/>
      <c r="E1569" s="1638" t="n"/>
      <c r="F1569" s="1636" t="n"/>
      <c r="G1569" s="1647" t="n"/>
      <c r="H1569" s="1647" t="n"/>
      <c r="I1569" s="1647" t="n"/>
      <c r="J1569" s="1646" t="n"/>
      <c r="K1569" s="1647" t="n"/>
      <c r="L1569" s="1647" t="n"/>
      <c r="M1569" s="234" t="n"/>
      <c r="N1569" s="237" t="n"/>
      <c r="O1569" s="548" t="n"/>
      <c r="P1569" s="1634" t="n"/>
      <c r="Q1569" s="1634" t="n"/>
      <c r="R1569" s="892" t="n"/>
      <c r="S1569" s="1635" t="n"/>
      <c r="T1569" s="1636" t="n"/>
      <c r="U1569" s="1636" t="n"/>
    </row>
    <row r="1570" ht="17.25" customHeight="1">
      <c r="A1570" s="238" t="n"/>
      <c r="B1570" s="238" t="n"/>
      <c r="C1570" s="1636" t="n"/>
      <c r="D1570" s="1636" t="n"/>
      <c r="E1570" s="1638" t="n"/>
      <c r="F1570" s="1636" t="n"/>
      <c r="G1570" s="1647" t="n"/>
      <c r="H1570" s="1647" t="n"/>
      <c r="I1570" s="1647" t="n"/>
      <c r="J1570" s="1646" t="n"/>
      <c r="K1570" s="1647" t="n"/>
      <c r="L1570" s="1647" t="n"/>
      <c r="M1570" s="234" t="n"/>
      <c r="N1570" s="237" t="n"/>
      <c r="O1570" s="548" t="n"/>
      <c r="P1570" s="1634" t="n"/>
      <c r="Q1570" s="1634" t="n"/>
      <c r="R1570" s="892" t="n"/>
      <c r="S1570" s="1635" t="n"/>
      <c r="T1570" s="1636" t="n"/>
      <c r="U1570" s="1636" t="n"/>
    </row>
    <row r="1571" ht="17.25" customHeight="1">
      <c r="A1571" s="238" t="n"/>
      <c r="B1571" s="238" t="n"/>
      <c r="C1571" s="1636" t="n"/>
      <c r="D1571" s="1636" t="n"/>
      <c r="E1571" s="1638" t="n"/>
      <c r="F1571" s="1636" t="n"/>
      <c r="G1571" s="1647" t="n"/>
      <c r="H1571" s="1647" t="n"/>
      <c r="I1571" s="1647" t="n"/>
      <c r="J1571" s="1646" t="n"/>
      <c r="K1571" s="1647" t="n"/>
      <c r="L1571" s="1647" t="n"/>
      <c r="M1571" s="234" t="n"/>
      <c r="N1571" s="237" t="n"/>
      <c r="O1571" s="548" t="n"/>
      <c r="P1571" s="1634" t="n"/>
      <c r="Q1571" s="1634" t="n"/>
      <c r="R1571" s="892" t="n"/>
      <c r="S1571" s="1635" t="n"/>
      <c r="T1571" s="1636" t="n"/>
      <c r="U1571" s="1636" t="n"/>
    </row>
    <row r="1572" ht="17.25" customHeight="1">
      <c r="A1572" s="238" t="n"/>
      <c r="B1572" s="238" t="n"/>
      <c r="C1572" s="1636" t="n"/>
      <c r="D1572" s="1636" t="n"/>
      <c r="E1572" s="1638" t="n"/>
      <c r="F1572" s="1636" t="n"/>
      <c r="G1572" s="1647" t="n"/>
      <c r="H1572" s="1647" t="n"/>
      <c r="I1572" s="1647" t="n"/>
      <c r="J1572" s="1646" t="n"/>
      <c r="K1572" s="1647" t="n"/>
      <c r="L1572" s="1647" t="n"/>
      <c r="M1572" s="234" t="n"/>
      <c r="N1572" s="237" t="n"/>
      <c r="O1572" s="548" t="n"/>
      <c r="P1572" s="1634" t="n"/>
      <c r="Q1572" s="1634" t="n"/>
      <c r="R1572" s="892" t="n"/>
      <c r="S1572" s="1635" t="n"/>
      <c r="T1572" s="1636" t="n"/>
      <c r="U1572" s="1636" t="n"/>
    </row>
    <row r="1573" ht="17.25" customHeight="1">
      <c r="A1573" s="238" t="n"/>
      <c r="B1573" s="238" t="n"/>
      <c r="C1573" s="1636" t="n"/>
      <c r="D1573" s="1636" t="n"/>
      <c r="E1573" s="1638" t="n"/>
      <c r="F1573" s="1636" t="n"/>
      <c r="G1573" s="1647" t="n"/>
      <c r="H1573" s="1647" t="n"/>
      <c r="I1573" s="1647" t="n"/>
      <c r="J1573" s="1646" t="n"/>
      <c r="K1573" s="1647" t="n"/>
      <c r="L1573" s="1647" t="n"/>
      <c r="M1573" s="234" t="n"/>
      <c r="N1573" s="237" t="n"/>
      <c r="O1573" s="548" t="n"/>
      <c r="P1573" s="1634" t="n"/>
      <c r="Q1573" s="1634" t="n"/>
      <c r="R1573" s="892" t="n"/>
      <c r="S1573" s="1635" t="n"/>
      <c r="T1573" s="1636" t="n"/>
      <c r="U1573" s="1636" t="n"/>
    </row>
    <row r="1574" ht="17.25" customHeight="1">
      <c r="A1574" s="238" t="n"/>
      <c r="B1574" s="238" t="n"/>
      <c r="C1574" s="1636" t="n"/>
      <c r="D1574" s="1636" t="n"/>
      <c r="E1574" s="1638" t="n"/>
      <c r="F1574" s="1636" t="n"/>
      <c r="G1574" s="1647" t="n"/>
      <c r="H1574" s="1647" t="n"/>
      <c r="I1574" s="1647" t="n"/>
      <c r="J1574" s="1646" t="n"/>
      <c r="K1574" s="1647" t="n"/>
      <c r="L1574" s="1647" t="n"/>
      <c r="M1574" s="234" t="n"/>
      <c r="N1574" s="237" t="n"/>
      <c r="O1574" s="548" t="n"/>
      <c r="P1574" s="1634" t="n"/>
      <c r="Q1574" s="1634" t="n"/>
      <c r="R1574" s="892" t="n"/>
      <c r="S1574" s="1635" t="n"/>
      <c r="T1574" s="1636" t="n"/>
      <c r="U1574" s="1636" t="n"/>
    </row>
    <row r="1575" ht="17.25" customHeight="1">
      <c r="A1575" s="238" t="n"/>
      <c r="B1575" s="238" t="n"/>
      <c r="C1575" s="1636" t="n"/>
      <c r="D1575" s="1636" t="n"/>
      <c r="E1575" s="1638" t="n"/>
      <c r="F1575" s="1636" t="n"/>
      <c r="G1575" s="1647" t="n"/>
      <c r="H1575" s="1647" t="n"/>
      <c r="I1575" s="1647" t="n"/>
      <c r="J1575" s="1646" t="n"/>
      <c r="K1575" s="1647" t="n"/>
      <c r="L1575" s="1647" t="n"/>
      <c r="M1575" s="234" t="n"/>
      <c r="N1575" s="237" t="n"/>
      <c r="O1575" s="548" t="n"/>
      <c r="P1575" s="1634" t="n"/>
      <c r="Q1575" s="1634" t="n"/>
      <c r="R1575" s="892" t="n"/>
      <c r="S1575" s="1635" t="n"/>
      <c r="T1575" s="1636" t="n"/>
      <c r="U1575" s="1636" t="n"/>
    </row>
    <row r="1576" ht="17.25" customHeight="1">
      <c r="A1576" s="238" t="n"/>
      <c r="B1576" s="238" t="n"/>
      <c r="C1576" s="1636" t="n"/>
      <c r="D1576" s="1636" t="n"/>
      <c r="E1576" s="1638" t="n"/>
      <c r="F1576" s="1636" t="n"/>
      <c r="G1576" s="1647" t="n"/>
      <c r="H1576" s="1647" t="n"/>
      <c r="I1576" s="1647" t="n"/>
      <c r="J1576" s="1646" t="n"/>
      <c r="K1576" s="1647" t="n"/>
      <c r="L1576" s="1647" t="n"/>
      <c r="M1576" s="234" t="n"/>
      <c r="N1576" s="237" t="n"/>
      <c r="O1576" s="548" t="n"/>
      <c r="P1576" s="1634" t="n"/>
      <c r="Q1576" s="1634" t="n"/>
      <c r="R1576" s="892" t="n"/>
      <c r="S1576" s="1635" t="n"/>
      <c r="T1576" s="1636" t="n"/>
      <c r="U1576" s="1636" t="n"/>
    </row>
    <row r="1577" ht="17.25" customHeight="1">
      <c r="A1577" s="238" t="n"/>
      <c r="B1577" s="238" t="n"/>
      <c r="C1577" s="1636" t="n"/>
      <c r="D1577" s="1636" t="n"/>
      <c r="E1577" s="1638" t="n"/>
      <c r="F1577" s="1636" t="n"/>
      <c r="G1577" s="1647" t="n"/>
      <c r="H1577" s="1647" t="n"/>
      <c r="I1577" s="1647" t="n"/>
      <c r="J1577" s="1646" t="n"/>
      <c r="K1577" s="1647" t="n"/>
      <c r="L1577" s="1647" t="n"/>
      <c r="M1577" s="234" t="n"/>
      <c r="N1577" s="237" t="n"/>
      <c r="O1577" s="548" t="n"/>
      <c r="P1577" s="1634" t="n"/>
      <c r="Q1577" s="1634" t="n"/>
      <c r="R1577" s="892" t="n"/>
      <c r="S1577" s="1635" t="n"/>
      <c r="T1577" s="1636" t="n"/>
      <c r="U1577" s="1636" t="n"/>
    </row>
    <row r="1578" ht="17.25" customHeight="1">
      <c r="A1578" s="238" t="n"/>
      <c r="B1578" s="238" t="n"/>
      <c r="C1578" s="1636" t="n"/>
      <c r="D1578" s="1636" t="n"/>
      <c r="E1578" s="1638" t="n"/>
      <c r="F1578" s="1636" t="n"/>
      <c r="G1578" s="1647" t="n"/>
      <c r="H1578" s="1647" t="n"/>
      <c r="I1578" s="1647" t="n"/>
      <c r="J1578" s="1646" t="n"/>
      <c r="K1578" s="1647" t="n"/>
      <c r="L1578" s="1647" t="n"/>
      <c r="M1578" s="234" t="n"/>
      <c r="N1578" s="237" t="n"/>
      <c r="O1578" s="548" t="n"/>
      <c r="P1578" s="1634" t="n"/>
      <c r="Q1578" s="1634" t="n"/>
      <c r="R1578" s="892" t="n"/>
      <c r="S1578" s="1635" t="n"/>
      <c r="T1578" s="1636" t="n"/>
      <c r="U1578" s="1636" t="n"/>
    </row>
    <row r="1579" ht="17.25" customHeight="1">
      <c r="A1579" s="238" t="n"/>
      <c r="B1579" s="238" t="n"/>
      <c r="C1579" s="1636" t="n"/>
      <c r="D1579" s="1636" t="n"/>
      <c r="E1579" s="1638" t="n"/>
      <c r="F1579" s="1636" t="n"/>
      <c r="G1579" s="1647" t="n"/>
      <c r="H1579" s="1647" t="n"/>
      <c r="I1579" s="1647" t="n"/>
      <c r="J1579" s="1646" t="n"/>
      <c r="K1579" s="1647" t="n"/>
      <c r="L1579" s="1647" t="n"/>
      <c r="M1579" s="234" t="n"/>
      <c r="N1579" s="237" t="n"/>
      <c r="O1579" s="548" t="n"/>
      <c r="P1579" s="1634" t="n"/>
      <c r="Q1579" s="1634" t="n"/>
      <c r="R1579" s="892" t="n"/>
      <c r="S1579" s="1635" t="n"/>
      <c r="T1579" s="1636" t="n"/>
      <c r="U1579" s="1636" t="n"/>
    </row>
    <row r="1580" ht="17.25" customHeight="1">
      <c r="A1580" s="238" t="n"/>
      <c r="B1580" s="238" t="n"/>
      <c r="C1580" s="1636" t="n"/>
      <c r="D1580" s="1636" t="n"/>
      <c r="E1580" s="1638" t="n"/>
      <c r="F1580" s="1636" t="n"/>
      <c r="G1580" s="1647" t="n"/>
      <c r="H1580" s="1647" t="n"/>
      <c r="I1580" s="1647" t="n"/>
      <c r="J1580" s="1646" t="n"/>
      <c r="K1580" s="1647" t="n"/>
      <c r="L1580" s="1647" t="n"/>
      <c r="M1580" s="234" t="n"/>
      <c r="N1580" s="237" t="n"/>
      <c r="O1580" s="548" t="n"/>
      <c r="P1580" s="1634" t="n"/>
      <c r="Q1580" s="1634" t="n"/>
      <c r="R1580" s="892" t="n"/>
      <c r="S1580" s="1635" t="n"/>
      <c r="T1580" s="1636" t="n"/>
      <c r="U1580" s="1636" t="n"/>
    </row>
    <row r="1581" ht="17.25" customHeight="1">
      <c r="A1581" s="238" t="n"/>
      <c r="B1581" s="238" t="n"/>
      <c r="C1581" s="1636" t="n"/>
      <c r="D1581" s="1636" t="n"/>
      <c r="E1581" s="1638" t="n"/>
      <c r="F1581" s="1636" t="n"/>
      <c r="G1581" s="1647" t="n"/>
      <c r="H1581" s="1647" t="n"/>
      <c r="I1581" s="1647" t="n"/>
      <c r="J1581" s="1646" t="n"/>
      <c r="K1581" s="1647" t="n"/>
      <c r="L1581" s="1647" t="n"/>
      <c r="M1581" s="234" t="n"/>
      <c r="N1581" s="237" t="n"/>
      <c r="O1581" s="548" t="n"/>
      <c r="P1581" s="1634" t="n"/>
      <c r="Q1581" s="1634" t="n"/>
      <c r="R1581" s="892" t="n"/>
      <c r="S1581" s="1635" t="n"/>
      <c r="T1581" s="1636" t="n"/>
      <c r="U1581" s="1636" t="n"/>
    </row>
    <row r="1582" ht="17.25" customHeight="1">
      <c r="A1582" s="238" t="n"/>
      <c r="B1582" s="238" t="n"/>
      <c r="C1582" s="1636" t="n"/>
      <c r="D1582" s="1636" t="n"/>
      <c r="E1582" s="1638" t="n"/>
      <c r="F1582" s="1636" t="n"/>
      <c r="G1582" s="1647" t="n"/>
      <c r="H1582" s="1647" t="n"/>
      <c r="I1582" s="1647" t="n"/>
      <c r="J1582" s="1646" t="n"/>
      <c r="K1582" s="1647" t="n"/>
      <c r="L1582" s="1647" t="n"/>
      <c r="M1582" s="234" t="n"/>
      <c r="N1582" s="237" t="n"/>
      <c r="O1582" s="548" t="n"/>
      <c r="P1582" s="1634" t="n"/>
      <c r="Q1582" s="1634" t="n"/>
      <c r="R1582" s="892" t="n"/>
      <c r="S1582" s="1635" t="n"/>
      <c r="T1582" s="1636" t="n"/>
      <c r="U1582" s="1636" t="n"/>
    </row>
    <row r="1583" ht="17.25" customHeight="1">
      <c r="A1583" s="238" t="n"/>
      <c r="B1583" s="238" t="n"/>
      <c r="C1583" s="1636" t="n"/>
      <c r="D1583" s="1636" t="n"/>
      <c r="E1583" s="1638" t="n"/>
      <c r="F1583" s="1636" t="n"/>
      <c r="G1583" s="1647" t="n"/>
      <c r="H1583" s="1647" t="n"/>
      <c r="I1583" s="1647" t="n"/>
      <c r="J1583" s="1646" t="n"/>
      <c r="K1583" s="1647" t="n"/>
      <c r="L1583" s="1647" t="n"/>
      <c r="M1583" s="234" t="n"/>
      <c r="N1583" s="237" t="n"/>
      <c r="O1583" s="548" t="n"/>
      <c r="P1583" s="1634" t="n"/>
      <c r="Q1583" s="1634" t="n"/>
      <c r="R1583" s="892" t="n"/>
      <c r="S1583" s="1635" t="n"/>
      <c r="T1583" s="1636" t="n"/>
      <c r="U1583" s="1636" t="n"/>
    </row>
    <row r="1584" ht="17.25" customHeight="1">
      <c r="A1584" s="238" t="n"/>
      <c r="B1584" s="238" t="n"/>
      <c r="C1584" s="1636" t="n"/>
      <c r="D1584" s="1636" t="n"/>
      <c r="E1584" s="1638" t="n"/>
      <c r="F1584" s="1636" t="n"/>
      <c r="G1584" s="1647" t="n"/>
      <c r="H1584" s="1647" t="n"/>
      <c r="I1584" s="1647" t="n"/>
      <c r="J1584" s="1646" t="n"/>
      <c r="K1584" s="1647" t="n"/>
      <c r="L1584" s="1647" t="n"/>
      <c r="M1584" s="234" t="n"/>
      <c r="N1584" s="237" t="n"/>
      <c r="O1584" s="548" t="n"/>
      <c r="P1584" s="1634" t="n"/>
      <c r="Q1584" s="1634" t="n"/>
      <c r="R1584" s="892" t="n"/>
      <c r="S1584" s="1635" t="n"/>
      <c r="T1584" s="1636" t="n"/>
      <c r="U1584" s="1636" t="n"/>
    </row>
    <row r="1585" ht="17.25" customHeight="1">
      <c r="A1585" s="238" t="n"/>
      <c r="B1585" s="238" t="n"/>
      <c r="C1585" s="1636" t="n"/>
      <c r="D1585" s="1636" t="n"/>
      <c r="E1585" s="1638" t="n"/>
      <c r="F1585" s="1636" t="n"/>
      <c r="G1585" s="1647" t="n"/>
      <c r="H1585" s="1647" t="n"/>
      <c r="I1585" s="1647" t="n"/>
      <c r="J1585" s="1646" t="n"/>
      <c r="K1585" s="1647" t="n"/>
      <c r="L1585" s="1647" t="n"/>
      <c r="M1585" s="234" t="n"/>
      <c r="N1585" s="237" t="n"/>
      <c r="O1585" s="548" t="n"/>
      <c r="P1585" s="1634" t="n"/>
      <c r="Q1585" s="1634" t="n"/>
      <c r="R1585" s="892" t="n"/>
      <c r="S1585" s="1635" t="n"/>
      <c r="T1585" s="1636" t="n"/>
      <c r="U1585" s="1636" t="n"/>
    </row>
    <row r="1586" ht="17.25" customHeight="1">
      <c r="A1586" s="238" t="n"/>
      <c r="B1586" s="238" t="n"/>
      <c r="C1586" s="1636" t="n"/>
      <c r="D1586" s="1636" t="n"/>
      <c r="E1586" s="1638" t="n"/>
      <c r="F1586" s="1636" t="n"/>
      <c r="G1586" s="1647" t="n"/>
      <c r="H1586" s="1647" t="n"/>
      <c r="I1586" s="1647" t="n"/>
      <c r="J1586" s="1646" t="n"/>
      <c r="K1586" s="1647" t="n"/>
      <c r="L1586" s="1647" t="n"/>
      <c r="M1586" s="234" t="n"/>
      <c r="N1586" s="237" t="n"/>
      <c r="O1586" s="548" t="n"/>
      <c r="P1586" s="1634" t="n"/>
      <c r="Q1586" s="1634" t="n"/>
      <c r="R1586" s="892" t="n"/>
      <c r="S1586" s="1635" t="n"/>
      <c r="T1586" s="1636" t="n"/>
      <c r="U1586" s="1636" t="n"/>
    </row>
    <row r="1587" ht="17.25" customHeight="1">
      <c r="A1587" s="238" t="n"/>
      <c r="B1587" s="238" t="n"/>
      <c r="C1587" s="1636" t="n"/>
      <c r="D1587" s="1636" t="n"/>
      <c r="E1587" s="1638" t="n"/>
      <c r="F1587" s="1636" t="n"/>
      <c r="G1587" s="1647" t="n"/>
      <c r="H1587" s="1647" t="n"/>
      <c r="I1587" s="1647" t="n"/>
      <c r="J1587" s="1646" t="n"/>
      <c r="K1587" s="1647" t="n"/>
      <c r="L1587" s="1647" t="n"/>
      <c r="M1587" s="234" t="n"/>
      <c r="N1587" s="237" t="n"/>
      <c r="O1587" s="548" t="n"/>
      <c r="P1587" s="1634" t="n"/>
      <c r="Q1587" s="1634" t="n"/>
      <c r="R1587" s="892" t="n"/>
      <c r="S1587" s="1635" t="n"/>
      <c r="T1587" s="1636" t="n"/>
      <c r="U1587" s="1636" t="n"/>
    </row>
    <row r="1588" ht="17.25" customHeight="1">
      <c r="A1588" s="238" t="n"/>
      <c r="B1588" s="238" t="n"/>
      <c r="C1588" s="1636" t="n"/>
      <c r="D1588" s="1636" t="n"/>
      <c r="E1588" s="1638" t="n"/>
      <c r="F1588" s="1636" t="n"/>
      <c r="G1588" s="1647" t="n"/>
      <c r="H1588" s="1647" t="n"/>
      <c r="I1588" s="1647" t="n"/>
      <c r="J1588" s="1646" t="n"/>
      <c r="K1588" s="1647" t="n"/>
      <c r="L1588" s="1647" t="n"/>
      <c r="M1588" s="234" t="n"/>
      <c r="N1588" s="237" t="n"/>
      <c r="O1588" s="548" t="n"/>
      <c r="P1588" s="1634" t="n"/>
      <c r="Q1588" s="1634" t="n"/>
      <c r="R1588" s="892" t="n"/>
      <c r="S1588" s="1635" t="n"/>
      <c r="T1588" s="1636" t="n"/>
      <c r="U1588" s="1636" t="n"/>
    </row>
    <row r="1589" ht="17.25" customHeight="1">
      <c r="A1589" s="238" t="n"/>
      <c r="B1589" s="238" t="n"/>
      <c r="C1589" s="1636" t="n"/>
      <c r="D1589" s="1636" t="n"/>
      <c r="E1589" s="1638" t="n"/>
      <c r="F1589" s="1636" t="n"/>
      <c r="G1589" s="1647" t="n"/>
      <c r="H1589" s="1647" t="n"/>
      <c r="I1589" s="1647" t="n"/>
      <c r="J1589" s="1646" t="n"/>
      <c r="K1589" s="1647" t="n"/>
      <c r="L1589" s="1647" t="n"/>
      <c r="M1589" s="234" t="n"/>
      <c r="N1589" s="237" t="n"/>
      <c r="O1589" s="548" t="n"/>
      <c r="P1589" s="1634" t="n"/>
      <c r="Q1589" s="1634" t="n"/>
      <c r="R1589" s="892" t="n"/>
      <c r="S1589" s="1635" t="n"/>
      <c r="T1589" s="1636" t="n"/>
      <c r="U1589" s="1636" t="n"/>
    </row>
    <row r="1590" ht="17.25" customHeight="1">
      <c r="A1590" s="238" t="n"/>
      <c r="B1590" s="238" t="n"/>
      <c r="C1590" s="1636" t="n"/>
      <c r="D1590" s="1636" t="n"/>
      <c r="E1590" s="1638" t="n"/>
      <c r="F1590" s="1636" t="n"/>
      <c r="G1590" s="1647" t="n"/>
      <c r="H1590" s="1647" t="n"/>
      <c r="I1590" s="1647" t="n"/>
      <c r="J1590" s="1646" t="n"/>
      <c r="K1590" s="1647" t="n"/>
      <c r="L1590" s="1647" t="n"/>
      <c r="M1590" s="234" t="n"/>
      <c r="N1590" s="237" t="n"/>
      <c r="O1590" s="548" t="n"/>
      <c r="P1590" s="1634" t="n"/>
      <c r="Q1590" s="1634" t="n"/>
      <c r="R1590" s="892" t="n"/>
      <c r="S1590" s="1635" t="n"/>
      <c r="T1590" s="1636" t="n"/>
      <c r="U1590" s="1636" t="n"/>
    </row>
    <row r="1591" ht="17.25" customHeight="1">
      <c r="A1591" s="238" t="n"/>
      <c r="B1591" s="238" t="n"/>
      <c r="C1591" s="1636" t="n"/>
      <c r="D1591" s="1636" t="n"/>
      <c r="E1591" s="1638" t="n"/>
      <c r="F1591" s="1636" t="n"/>
      <c r="G1591" s="1647" t="n"/>
      <c r="H1591" s="1647" t="n"/>
      <c r="I1591" s="1647" t="n"/>
      <c r="J1591" s="1646" t="n"/>
      <c r="K1591" s="1647" t="n"/>
      <c r="L1591" s="1647" t="n"/>
      <c r="M1591" s="234" t="n"/>
      <c r="N1591" s="237" t="n"/>
      <c r="O1591" s="548" t="n"/>
      <c r="P1591" s="1634" t="n"/>
      <c r="Q1591" s="1634" t="n"/>
      <c r="R1591" s="892" t="n"/>
      <c r="S1591" s="1635" t="n"/>
      <c r="T1591" s="1636" t="n"/>
      <c r="U1591" s="1636" t="n"/>
    </row>
    <row r="1592" ht="17.25" customHeight="1">
      <c r="A1592" s="238" t="n"/>
      <c r="B1592" s="238" t="n"/>
      <c r="C1592" s="1636" t="n"/>
      <c r="D1592" s="1636" t="n"/>
      <c r="E1592" s="1638" t="n"/>
      <c r="F1592" s="1636" t="n"/>
      <c r="G1592" s="1647" t="n"/>
      <c r="H1592" s="1647" t="n"/>
      <c r="I1592" s="1647" t="n"/>
      <c r="J1592" s="1646" t="n"/>
      <c r="K1592" s="1647" t="n"/>
      <c r="L1592" s="1647" t="n"/>
      <c r="M1592" s="234" t="n"/>
      <c r="N1592" s="237" t="n"/>
      <c r="O1592" s="548" t="n"/>
      <c r="P1592" s="1634" t="n"/>
      <c r="Q1592" s="1634" t="n"/>
      <c r="R1592" s="892" t="n"/>
      <c r="S1592" s="1635" t="n"/>
      <c r="T1592" s="1636" t="n"/>
      <c r="U1592" s="1636" t="n"/>
    </row>
    <row r="1593" ht="17.25" customHeight="1">
      <c r="A1593" s="238" t="n"/>
      <c r="B1593" s="238" t="n"/>
      <c r="C1593" s="1636" t="n"/>
      <c r="D1593" s="1636" t="n"/>
      <c r="E1593" s="1638" t="n"/>
      <c r="F1593" s="1636" t="n"/>
      <c r="G1593" s="1647" t="n"/>
      <c r="H1593" s="1647" t="n"/>
      <c r="I1593" s="1647" t="n"/>
      <c r="J1593" s="1646" t="n"/>
      <c r="K1593" s="1647" t="n"/>
      <c r="L1593" s="1647" t="n"/>
      <c r="M1593" s="234" t="n"/>
      <c r="N1593" s="237" t="n"/>
      <c r="O1593" s="548" t="n"/>
      <c r="P1593" s="1634" t="n"/>
      <c r="Q1593" s="1634" t="n"/>
      <c r="R1593" s="892" t="n"/>
      <c r="S1593" s="1635" t="n"/>
      <c r="T1593" s="1636" t="n"/>
      <c r="U1593" s="1636" t="n"/>
    </row>
    <row r="1594" ht="17.25" customHeight="1">
      <c r="A1594" s="238" t="n"/>
      <c r="B1594" s="238" t="n"/>
      <c r="C1594" s="1636" t="n"/>
      <c r="D1594" s="1636" t="n"/>
      <c r="E1594" s="1638" t="n"/>
      <c r="F1594" s="1636" t="n"/>
      <c r="G1594" s="1647" t="n"/>
      <c r="H1594" s="1647" t="n"/>
      <c r="I1594" s="1647" t="n"/>
      <c r="J1594" s="1646" t="n"/>
      <c r="K1594" s="1647" t="n"/>
      <c r="L1594" s="1647" t="n"/>
      <c r="M1594" s="234" t="n"/>
      <c r="N1594" s="237" t="n"/>
      <c r="O1594" s="548" t="n"/>
      <c r="P1594" s="1634" t="n"/>
      <c r="Q1594" s="1634" t="n"/>
      <c r="R1594" s="892" t="n"/>
      <c r="S1594" s="1635" t="n"/>
      <c r="T1594" s="1636" t="n"/>
      <c r="U1594" s="1636" t="n"/>
    </row>
    <row r="1595" ht="17.25" customHeight="1">
      <c r="A1595" s="238" t="n"/>
      <c r="B1595" s="238" t="n"/>
      <c r="C1595" s="1636" t="n"/>
      <c r="D1595" s="1636" t="n"/>
      <c r="E1595" s="1638" t="n"/>
      <c r="F1595" s="1636" t="n"/>
      <c r="G1595" s="1647" t="n"/>
      <c r="H1595" s="1647" t="n"/>
      <c r="I1595" s="1647" t="n"/>
      <c r="J1595" s="1646" t="n"/>
      <c r="K1595" s="1647" t="n"/>
      <c r="L1595" s="1647" t="n"/>
      <c r="M1595" s="234" t="n"/>
      <c r="N1595" s="237" t="n"/>
      <c r="O1595" s="548" t="n"/>
      <c r="P1595" s="1634" t="n"/>
      <c r="Q1595" s="1634" t="n"/>
      <c r="R1595" s="892" t="n"/>
      <c r="S1595" s="1635" t="n"/>
      <c r="T1595" s="1636" t="n"/>
      <c r="U1595" s="1636" t="n"/>
    </row>
    <row r="1596" ht="17.25" customHeight="1">
      <c r="A1596" s="238" t="n"/>
      <c r="B1596" s="238" t="n"/>
      <c r="C1596" s="1636" t="n"/>
      <c r="D1596" s="1636" t="n"/>
      <c r="E1596" s="1638" t="n"/>
      <c r="F1596" s="1636" t="n"/>
      <c r="G1596" s="1647" t="n"/>
      <c r="H1596" s="1647" t="n"/>
      <c r="I1596" s="1647" t="n"/>
      <c r="J1596" s="1646" t="n"/>
      <c r="K1596" s="1647" t="n"/>
      <c r="L1596" s="1647" t="n"/>
      <c r="M1596" s="234" t="n"/>
      <c r="N1596" s="237" t="n"/>
      <c r="O1596" s="548" t="n"/>
      <c r="P1596" s="1634" t="n"/>
      <c r="Q1596" s="1634" t="n"/>
      <c r="R1596" s="892" t="n"/>
      <c r="S1596" s="1635" t="n"/>
      <c r="T1596" s="1636" t="n"/>
      <c r="U1596" s="1636" t="n"/>
    </row>
    <row r="1597" ht="17.25" customHeight="1">
      <c r="A1597" s="238" t="n"/>
      <c r="B1597" s="238" t="n"/>
      <c r="C1597" s="1636" t="n"/>
      <c r="D1597" s="1636" t="n"/>
      <c r="E1597" s="1638" t="n"/>
      <c r="F1597" s="1636" t="n"/>
      <c r="G1597" s="1647" t="n"/>
      <c r="H1597" s="1647" t="n"/>
      <c r="I1597" s="1647" t="n"/>
      <c r="J1597" s="1646" t="n"/>
      <c r="K1597" s="1647" t="n"/>
      <c r="L1597" s="1647" t="n"/>
      <c r="M1597" s="234" t="n"/>
      <c r="N1597" s="237" t="n"/>
      <c r="O1597" s="548" t="n"/>
      <c r="P1597" s="1634" t="n"/>
      <c r="Q1597" s="1634" t="n"/>
      <c r="R1597" s="892" t="n"/>
      <c r="S1597" s="1635" t="n"/>
      <c r="T1597" s="1636" t="n"/>
      <c r="U1597" s="1636" t="n"/>
    </row>
    <row r="1598" ht="17.25" customHeight="1">
      <c r="A1598" s="238" t="n"/>
      <c r="B1598" s="238" t="n"/>
      <c r="C1598" s="1636" t="n"/>
      <c r="D1598" s="1636" t="n"/>
      <c r="E1598" s="1638" t="n"/>
      <c r="F1598" s="1636" t="n"/>
      <c r="G1598" s="1647" t="n"/>
      <c r="H1598" s="1647" t="n"/>
      <c r="I1598" s="1647" t="n"/>
      <c r="J1598" s="1646" t="n"/>
      <c r="K1598" s="1647" t="n"/>
      <c r="L1598" s="1647" t="n"/>
      <c r="M1598" s="234" t="n"/>
      <c r="N1598" s="237" t="n"/>
      <c r="O1598" s="548" t="n"/>
      <c r="P1598" s="1634" t="n"/>
      <c r="Q1598" s="1634" t="n"/>
      <c r="R1598" s="892" t="n"/>
      <c r="S1598" s="1635" t="n"/>
      <c r="T1598" s="1636" t="n"/>
      <c r="U1598" s="1636" t="n"/>
    </row>
    <row r="1599" ht="17.25" customHeight="1">
      <c r="A1599" s="238" t="n"/>
      <c r="B1599" s="238" t="n"/>
      <c r="C1599" s="1636" t="n"/>
      <c r="D1599" s="1636" t="n"/>
      <c r="E1599" s="1638" t="n"/>
      <c r="F1599" s="1636" t="n"/>
      <c r="G1599" s="1647" t="n"/>
      <c r="H1599" s="1647" t="n"/>
      <c r="I1599" s="1647" t="n"/>
      <c r="J1599" s="1646" t="n"/>
      <c r="K1599" s="1647" t="n"/>
      <c r="L1599" s="1647" t="n"/>
      <c r="M1599" s="234" t="n"/>
      <c r="N1599" s="237" t="n"/>
      <c r="O1599" s="548" t="n"/>
      <c r="P1599" s="1634" t="n"/>
      <c r="Q1599" s="1634" t="n"/>
      <c r="R1599" s="892" t="n"/>
      <c r="S1599" s="1635" t="n"/>
      <c r="T1599" s="1636" t="n"/>
      <c r="U1599" s="1636" t="n"/>
    </row>
    <row r="1600" ht="17.25" customHeight="1">
      <c r="A1600" s="238" t="n"/>
      <c r="B1600" s="238" t="n"/>
      <c r="C1600" s="1636" t="n"/>
      <c r="D1600" s="1636" t="n"/>
      <c r="E1600" s="1638" t="n"/>
      <c r="F1600" s="1636" t="n"/>
      <c r="G1600" s="1647" t="n"/>
      <c r="H1600" s="1647" t="n"/>
      <c r="I1600" s="1647" t="n"/>
      <c r="J1600" s="1646" t="n"/>
      <c r="K1600" s="1647" t="n"/>
      <c r="L1600" s="1647" t="n"/>
      <c r="M1600" s="234" t="n"/>
      <c r="N1600" s="237" t="n"/>
      <c r="O1600" s="548" t="n"/>
      <c r="P1600" s="1634" t="n"/>
      <c r="Q1600" s="1634" t="n"/>
      <c r="R1600" s="892" t="n"/>
      <c r="S1600" s="1635" t="n"/>
      <c r="T1600" s="1636" t="n"/>
      <c r="U1600" s="1636" t="n"/>
    </row>
    <row r="1601" ht="17.25" customHeight="1">
      <c r="A1601" s="238" t="n"/>
      <c r="B1601" s="238" t="n"/>
      <c r="C1601" s="1636" t="n"/>
      <c r="D1601" s="1636" t="n"/>
      <c r="E1601" s="1638" t="n"/>
      <c r="F1601" s="1636" t="n"/>
      <c r="G1601" s="1647" t="n"/>
      <c r="H1601" s="1647" t="n"/>
      <c r="I1601" s="1647" t="n"/>
      <c r="J1601" s="1646" t="n"/>
      <c r="K1601" s="1647" t="n"/>
      <c r="L1601" s="1647" t="n"/>
      <c r="M1601" s="234" t="n"/>
      <c r="N1601" s="237" t="n"/>
      <c r="O1601" s="548" t="n"/>
      <c r="P1601" s="1634" t="n"/>
      <c r="Q1601" s="1634" t="n"/>
      <c r="R1601" s="892" t="n"/>
      <c r="S1601" s="1635" t="n"/>
      <c r="T1601" s="1636" t="n"/>
      <c r="U1601" s="1636" t="n"/>
    </row>
    <row r="1602" ht="17.25" customHeight="1">
      <c r="A1602" s="238" t="n"/>
      <c r="B1602" s="238" t="n"/>
      <c r="C1602" s="1636" t="n"/>
      <c r="D1602" s="1636" t="n"/>
      <c r="E1602" s="1638" t="n"/>
      <c r="F1602" s="1636" t="n"/>
      <c r="G1602" s="1647" t="n"/>
      <c r="H1602" s="1647" t="n"/>
      <c r="I1602" s="1647" t="n"/>
      <c r="J1602" s="1646" t="n"/>
      <c r="K1602" s="1647" t="n"/>
      <c r="L1602" s="1647" t="n"/>
      <c r="M1602" s="234" t="n"/>
      <c r="N1602" s="237" t="n"/>
      <c r="O1602" s="548" t="n"/>
      <c r="P1602" s="1634" t="n"/>
      <c r="Q1602" s="1634" t="n"/>
      <c r="R1602" s="892" t="n"/>
      <c r="S1602" s="1635" t="n"/>
      <c r="T1602" s="1636" t="n"/>
      <c r="U1602" s="1636" t="n"/>
    </row>
    <row r="1603" ht="17.25" customHeight="1">
      <c r="A1603" s="238" t="n"/>
      <c r="B1603" s="238" t="n"/>
      <c r="C1603" s="1636" t="n"/>
      <c r="D1603" s="1636" t="n"/>
      <c r="E1603" s="1638" t="n"/>
      <c r="F1603" s="1636" t="n"/>
      <c r="G1603" s="1647" t="n"/>
      <c r="H1603" s="1647" t="n"/>
      <c r="I1603" s="1647" t="n"/>
      <c r="J1603" s="1646" t="n"/>
      <c r="K1603" s="1647" t="n"/>
      <c r="L1603" s="1647" t="n"/>
      <c r="M1603" s="234" t="n"/>
      <c r="N1603" s="237" t="n"/>
      <c r="O1603" s="548" t="n"/>
      <c r="P1603" s="1634" t="n"/>
      <c r="Q1603" s="1634" t="n"/>
      <c r="R1603" s="892" t="n"/>
      <c r="S1603" s="1635" t="n"/>
      <c r="T1603" s="1636" t="n"/>
      <c r="U1603" s="1636" t="n"/>
    </row>
    <row r="1604" ht="17.25" customHeight="1">
      <c r="A1604" s="238" t="n"/>
      <c r="B1604" s="238" t="n"/>
      <c r="C1604" s="1636" t="n"/>
      <c r="D1604" s="1636" t="n"/>
      <c r="E1604" s="1638" t="n"/>
      <c r="F1604" s="1636" t="n"/>
      <c r="G1604" s="1647" t="n"/>
      <c r="H1604" s="1647" t="n"/>
      <c r="I1604" s="1647" t="n"/>
      <c r="J1604" s="1646" t="n"/>
      <c r="K1604" s="1647" t="n"/>
      <c r="L1604" s="1647" t="n"/>
      <c r="M1604" s="234" t="n"/>
      <c r="N1604" s="237" t="n"/>
      <c r="O1604" s="548" t="n"/>
      <c r="P1604" s="1634" t="n"/>
      <c r="Q1604" s="1634" t="n"/>
      <c r="R1604" s="892" t="n"/>
      <c r="S1604" s="1635" t="n"/>
      <c r="T1604" s="1636" t="n"/>
      <c r="U1604" s="1636" t="n"/>
    </row>
    <row r="1605" ht="17.25" customHeight="1">
      <c r="A1605" s="238" t="n"/>
      <c r="B1605" s="238" t="n"/>
      <c r="C1605" s="1636" t="n"/>
      <c r="D1605" s="1636" t="n"/>
      <c r="E1605" s="1638" t="n"/>
      <c r="F1605" s="1636" t="n"/>
      <c r="G1605" s="1647" t="n"/>
      <c r="H1605" s="1647" t="n"/>
      <c r="I1605" s="1647" t="n"/>
      <c r="J1605" s="1646" t="n"/>
      <c r="K1605" s="1647" t="n"/>
      <c r="L1605" s="1647" t="n"/>
      <c r="M1605" s="234" t="n"/>
      <c r="N1605" s="237" t="n"/>
      <c r="O1605" s="548" t="n"/>
      <c r="P1605" s="1634" t="n"/>
      <c r="Q1605" s="1634" t="n"/>
      <c r="R1605" s="892" t="n"/>
      <c r="S1605" s="1635" t="n"/>
      <c r="T1605" s="1636" t="n"/>
      <c r="U1605" s="1636" t="n"/>
    </row>
    <row r="1606" ht="17.25" customHeight="1">
      <c r="A1606" s="238" t="n"/>
      <c r="B1606" s="238" t="n"/>
      <c r="C1606" s="1636" t="n"/>
      <c r="D1606" s="1636" t="n"/>
      <c r="E1606" s="1638" t="n"/>
      <c r="F1606" s="1636" t="n"/>
      <c r="G1606" s="1647" t="n"/>
      <c r="H1606" s="1647" t="n"/>
      <c r="I1606" s="1647" t="n"/>
      <c r="J1606" s="1646" t="n"/>
      <c r="K1606" s="1647" t="n"/>
      <c r="L1606" s="1647" t="n"/>
      <c r="M1606" s="234" t="n"/>
      <c r="N1606" s="237" t="n"/>
      <c r="O1606" s="548" t="n"/>
      <c r="P1606" s="1634" t="n"/>
      <c r="Q1606" s="1634" t="n"/>
      <c r="R1606" s="892" t="n"/>
      <c r="S1606" s="1635" t="n"/>
      <c r="T1606" s="1636" t="n"/>
      <c r="U1606" s="1636" t="n"/>
    </row>
    <row r="1607" ht="17.25" customHeight="1">
      <c r="A1607" s="238" t="n"/>
      <c r="B1607" s="238" t="n"/>
      <c r="C1607" s="1636" t="n"/>
      <c r="D1607" s="1636" t="n"/>
      <c r="E1607" s="1638" t="n"/>
      <c r="F1607" s="1636" t="n"/>
      <c r="G1607" s="1647" t="n"/>
      <c r="H1607" s="1647" t="n"/>
      <c r="I1607" s="1647" t="n"/>
      <c r="J1607" s="1646" t="n"/>
      <c r="K1607" s="1647" t="n"/>
      <c r="L1607" s="1647" t="n"/>
      <c r="M1607" s="234" t="n"/>
      <c r="N1607" s="237" t="n"/>
      <c r="O1607" s="548" t="n"/>
      <c r="P1607" s="1634" t="n"/>
      <c r="Q1607" s="1634" t="n"/>
      <c r="R1607" s="892" t="n"/>
      <c r="S1607" s="1635" t="n"/>
      <c r="T1607" s="1636" t="n"/>
      <c r="U1607" s="1636" t="n"/>
    </row>
    <row r="1608" ht="17.25" customHeight="1">
      <c r="A1608" s="238" t="n"/>
      <c r="B1608" s="238" t="n"/>
      <c r="C1608" s="1636" t="n"/>
      <c r="D1608" s="1636" t="n"/>
      <c r="E1608" s="1638" t="n"/>
      <c r="F1608" s="1636" t="n"/>
      <c r="G1608" s="1647" t="n"/>
      <c r="H1608" s="1647" t="n"/>
      <c r="I1608" s="1647" t="n"/>
      <c r="J1608" s="1646" t="n"/>
      <c r="K1608" s="1647" t="n"/>
      <c r="L1608" s="1647" t="n"/>
      <c r="M1608" s="234" t="n"/>
      <c r="N1608" s="237" t="n"/>
      <c r="O1608" s="548" t="n"/>
      <c r="P1608" s="1634" t="n"/>
      <c r="Q1608" s="1634" t="n"/>
      <c r="R1608" s="892" t="n"/>
      <c r="S1608" s="1635" t="n"/>
      <c r="T1608" s="1636" t="n"/>
      <c r="U1608" s="1636" t="n"/>
    </row>
    <row r="1609" ht="17.25" customHeight="1">
      <c r="A1609" s="238" t="n"/>
      <c r="B1609" s="238" t="n"/>
      <c r="C1609" s="1636" t="n"/>
      <c r="D1609" s="1636" t="n"/>
      <c r="E1609" s="1638" t="n"/>
      <c r="F1609" s="1636" t="n"/>
      <c r="G1609" s="1647" t="n"/>
      <c r="H1609" s="1647" t="n"/>
      <c r="I1609" s="1647" t="n"/>
      <c r="J1609" s="1646" t="n"/>
      <c r="K1609" s="1647" t="n"/>
      <c r="L1609" s="1647" t="n"/>
      <c r="M1609" s="234" t="n"/>
      <c r="N1609" s="237" t="n"/>
      <c r="O1609" s="548" t="n"/>
      <c r="P1609" s="1634" t="n"/>
      <c r="Q1609" s="1634" t="n"/>
      <c r="R1609" s="892" t="n"/>
      <c r="S1609" s="1635" t="n"/>
      <c r="T1609" s="1636" t="n"/>
      <c r="U1609" s="1636" t="n"/>
    </row>
    <row r="1610" ht="17.25" customHeight="1">
      <c r="A1610" s="238" t="n"/>
      <c r="B1610" s="238" t="n"/>
      <c r="C1610" s="1636" t="n"/>
      <c r="D1610" s="1636" t="n"/>
      <c r="E1610" s="1638" t="n"/>
      <c r="F1610" s="1636" t="n"/>
      <c r="G1610" s="1647" t="n"/>
      <c r="H1610" s="1647" t="n"/>
      <c r="I1610" s="1647" t="n"/>
      <c r="J1610" s="1646" t="n"/>
      <c r="K1610" s="1647" t="n"/>
      <c r="L1610" s="1647" t="n"/>
      <c r="M1610" s="234" t="n"/>
      <c r="N1610" s="237" t="n"/>
      <c r="O1610" s="548" t="n"/>
      <c r="P1610" s="1634" t="n"/>
      <c r="Q1610" s="1634" t="n"/>
      <c r="R1610" s="892" t="n"/>
      <c r="S1610" s="1635" t="n"/>
      <c r="T1610" s="1636" t="n"/>
      <c r="U1610" s="1636" t="n"/>
    </row>
    <row r="1611" ht="17.25" customHeight="1">
      <c r="A1611" s="238" t="n"/>
      <c r="B1611" s="238" t="n"/>
      <c r="C1611" s="1636" t="n"/>
      <c r="D1611" s="1636" t="n"/>
      <c r="E1611" s="1638" t="n"/>
      <c r="F1611" s="1636" t="n"/>
      <c r="G1611" s="1647" t="n"/>
      <c r="H1611" s="1647" t="n"/>
      <c r="I1611" s="1647" t="n"/>
      <c r="J1611" s="1646" t="n"/>
      <c r="K1611" s="1647" t="n"/>
      <c r="L1611" s="1647" t="n"/>
      <c r="M1611" s="234" t="n"/>
      <c r="N1611" s="237" t="n"/>
      <c r="O1611" s="548" t="n"/>
      <c r="P1611" s="1634" t="n"/>
      <c r="Q1611" s="1634" t="n"/>
      <c r="R1611" s="892" t="n"/>
      <c r="S1611" s="1635" t="n"/>
      <c r="T1611" s="1636" t="n"/>
      <c r="U1611" s="1636" t="n"/>
    </row>
    <row r="1612" ht="17.25" customHeight="1">
      <c r="A1612" s="238" t="n"/>
      <c r="B1612" s="238" t="n"/>
      <c r="C1612" s="1636" t="n"/>
      <c r="D1612" s="1636" t="n"/>
      <c r="E1612" s="1638" t="n"/>
      <c r="F1612" s="1636" t="n"/>
      <c r="G1612" s="1647" t="n"/>
      <c r="H1612" s="1647" t="n"/>
      <c r="I1612" s="1647" t="n"/>
      <c r="J1612" s="1646" t="n"/>
      <c r="K1612" s="1647" t="n"/>
      <c r="L1612" s="1647" t="n"/>
      <c r="M1612" s="234" t="n"/>
      <c r="N1612" s="237" t="n"/>
      <c r="O1612" s="548" t="n"/>
      <c r="P1612" s="1634" t="n"/>
      <c r="Q1612" s="1634" t="n"/>
      <c r="R1612" s="892" t="n"/>
      <c r="S1612" s="1635" t="n"/>
      <c r="T1612" s="1636" t="n"/>
      <c r="U1612" s="1636" t="n"/>
    </row>
    <row r="1613" ht="17.25" customHeight="1">
      <c r="A1613" s="238" t="n"/>
      <c r="B1613" s="238" t="n"/>
      <c r="C1613" s="1636" t="n"/>
      <c r="D1613" s="1636" t="n"/>
      <c r="E1613" s="1638" t="n"/>
      <c r="F1613" s="1636" t="n"/>
      <c r="G1613" s="1647" t="n"/>
      <c r="H1613" s="1647" t="n"/>
      <c r="I1613" s="1647" t="n"/>
      <c r="J1613" s="1646" t="n"/>
      <c r="K1613" s="1647" t="n"/>
      <c r="L1613" s="1647" t="n"/>
      <c r="M1613" s="234" t="n"/>
      <c r="N1613" s="237" t="n"/>
      <c r="O1613" s="548" t="n"/>
      <c r="P1613" s="1634" t="n"/>
      <c r="Q1613" s="1634" t="n"/>
      <c r="R1613" s="892" t="n"/>
      <c r="S1613" s="1635" t="n"/>
      <c r="T1613" s="1636" t="n"/>
      <c r="U1613" s="1636" t="n"/>
    </row>
    <row r="1614" ht="17.25" customHeight="1">
      <c r="A1614" s="238" t="n"/>
      <c r="B1614" s="238" t="n"/>
      <c r="C1614" s="1636" t="n"/>
      <c r="D1614" s="1636" t="n"/>
      <c r="E1614" s="1638" t="n"/>
      <c r="F1614" s="1636" t="n"/>
      <c r="G1614" s="1647" t="n"/>
      <c r="H1614" s="1647" t="n"/>
      <c r="I1614" s="1647" t="n"/>
      <c r="J1614" s="1646" t="n"/>
      <c r="K1614" s="1647" t="n"/>
      <c r="L1614" s="1647" t="n"/>
      <c r="M1614" s="234" t="n"/>
      <c r="N1614" s="237" t="n"/>
      <c r="O1614" s="548" t="n"/>
      <c r="P1614" s="1634" t="n"/>
      <c r="Q1614" s="1634" t="n"/>
      <c r="R1614" s="892" t="n"/>
      <c r="S1614" s="1635" t="n"/>
      <c r="T1614" s="1636" t="n"/>
      <c r="U1614" s="1636" t="n"/>
    </row>
    <row r="1615" ht="17.25" customHeight="1">
      <c r="A1615" s="238" t="n"/>
      <c r="B1615" s="238" t="n"/>
      <c r="C1615" s="1636" t="n"/>
      <c r="D1615" s="1636" t="n"/>
      <c r="E1615" s="1638" t="n"/>
      <c r="F1615" s="1636" t="n"/>
      <c r="G1615" s="1647" t="n"/>
      <c r="H1615" s="1647" t="n"/>
      <c r="I1615" s="1647" t="n"/>
      <c r="J1615" s="1646" t="n"/>
      <c r="K1615" s="1647" t="n"/>
      <c r="L1615" s="1647" t="n"/>
      <c r="M1615" s="234" t="n"/>
      <c r="N1615" s="237" t="n"/>
      <c r="O1615" s="548" t="n"/>
      <c r="P1615" s="1634" t="n"/>
      <c r="Q1615" s="1634" t="n"/>
      <c r="R1615" s="892" t="n"/>
      <c r="S1615" s="1635" t="n"/>
      <c r="T1615" s="1636" t="n"/>
      <c r="U1615" s="1636" t="n"/>
    </row>
    <row r="1616" ht="17.25" customHeight="1">
      <c r="A1616" s="238" t="n"/>
      <c r="B1616" s="238" t="n"/>
      <c r="C1616" s="1636" t="n"/>
      <c r="D1616" s="1636" t="n"/>
      <c r="E1616" s="1638" t="n"/>
      <c r="F1616" s="1636" t="n"/>
      <c r="G1616" s="1647" t="n"/>
      <c r="H1616" s="1647" t="n"/>
      <c r="I1616" s="1647" t="n"/>
      <c r="J1616" s="1646" t="n"/>
      <c r="K1616" s="1647" t="n"/>
      <c r="L1616" s="1647" t="n"/>
      <c r="M1616" s="234" t="n"/>
      <c r="N1616" s="237" t="n"/>
      <c r="O1616" s="548" t="n"/>
      <c r="P1616" s="1634" t="n"/>
      <c r="Q1616" s="1634" t="n"/>
      <c r="R1616" s="892" t="n"/>
      <c r="S1616" s="1635" t="n"/>
      <c r="T1616" s="1636" t="n"/>
      <c r="U1616" s="1636" t="n"/>
    </row>
    <row r="1617" ht="17.25" customHeight="1">
      <c r="A1617" s="238" t="n"/>
      <c r="B1617" s="238" t="n"/>
      <c r="C1617" s="1636" t="n"/>
      <c r="D1617" s="1636" t="n"/>
      <c r="E1617" s="1638" t="n"/>
      <c r="F1617" s="1636" t="n"/>
      <c r="G1617" s="1647" t="n"/>
      <c r="H1617" s="1647" t="n"/>
      <c r="I1617" s="1647" t="n"/>
      <c r="J1617" s="1646" t="n"/>
      <c r="K1617" s="1647" t="n"/>
      <c r="L1617" s="1647" t="n"/>
      <c r="M1617" s="234" t="n"/>
      <c r="N1617" s="237" t="n"/>
      <c r="O1617" s="548" t="n"/>
      <c r="P1617" s="1634" t="n"/>
      <c r="Q1617" s="1634" t="n"/>
      <c r="R1617" s="892" t="n"/>
      <c r="S1617" s="1635" t="n"/>
      <c r="T1617" s="1636" t="n"/>
      <c r="U1617" s="1636" t="n"/>
    </row>
    <row r="1618" ht="17.25" customHeight="1">
      <c r="A1618" s="238" t="n"/>
      <c r="B1618" s="238" t="n"/>
      <c r="C1618" s="1636" t="n"/>
      <c r="D1618" s="1636" t="n"/>
      <c r="E1618" s="1638" t="n"/>
      <c r="F1618" s="1636" t="n"/>
      <c r="G1618" s="1647" t="n"/>
      <c r="H1618" s="1647" t="n"/>
      <c r="I1618" s="1647" t="n"/>
      <c r="J1618" s="1646" t="n"/>
      <c r="K1618" s="1647" t="n"/>
      <c r="L1618" s="1647" t="n"/>
      <c r="M1618" s="234" t="n"/>
      <c r="N1618" s="237" t="n"/>
      <c r="O1618" s="548" t="n"/>
      <c r="P1618" s="1634" t="n"/>
      <c r="Q1618" s="1634" t="n"/>
      <c r="R1618" s="892" t="n"/>
      <c r="S1618" s="1635" t="n"/>
      <c r="T1618" s="1636" t="n"/>
      <c r="U1618" s="1636" t="n"/>
    </row>
    <row r="1619" ht="17.25" customHeight="1">
      <c r="A1619" s="238" t="n"/>
      <c r="B1619" s="238" t="n"/>
      <c r="C1619" s="1636" t="n"/>
      <c r="D1619" s="1636" t="n"/>
      <c r="E1619" s="1638" t="n"/>
      <c r="F1619" s="1636" t="n"/>
      <c r="G1619" s="1647" t="n"/>
      <c r="H1619" s="1647" t="n"/>
      <c r="I1619" s="1647" t="n"/>
      <c r="J1619" s="1646" t="n"/>
      <c r="K1619" s="1647" t="n"/>
      <c r="L1619" s="1647" t="n"/>
      <c r="M1619" s="234" t="n"/>
      <c r="N1619" s="237" t="n"/>
      <c r="O1619" s="548" t="n"/>
      <c r="P1619" s="1634" t="n"/>
      <c r="Q1619" s="1634" t="n"/>
      <c r="R1619" s="892" t="n"/>
      <c r="S1619" s="1635" t="n"/>
      <c r="T1619" s="1636" t="n"/>
      <c r="U1619" s="1636" t="n"/>
    </row>
    <row r="1620" ht="17.25" customHeight="1">
      <c r="A1620" s="238" t="n"/>
      <c r="B1620" s="238" t="n"/>
      <c r="C1620" s="1636" t="n"/>
      <c r="D1620" s="1636" t="n"/>
      <c r="E1620" s="1638" t="n"/>
      <c r="F1620" s="1636" t="n"/>
      <c r="G1620" s="1647" t="n"/>
      <c r="H1620" s="1647" t="n"/>
      <c r="I1620" s="1647" t="n"/>
      <c r="J1620" s="1646" t="n"/>
      <c r="K1620" s="1647" t="n"/>
      <c r="L1620" s="1647" t="n"/>
      <c r="M1620" s="234" t="n"/>
      <c r="N1620" s="237" t="n"/>
      <c r="O1620" s="548" t="n"/>
      <c r="P1620" s="1634" t="n"/>
      <c r="Q1620" s="1634" t="n"/>
      <c r="R1620" s="892" t="n"/>
      <c r="S1620" s="1635" t="n"/>
      <c r="T1620" s="1636" t="n"/>
      <c r="U1620" s="1636" t="n"/>
    </row>
    <row r="1621" ht="17.25" customHeight="1">
      <c r="A1621" s="238" t="n"/>
      <c r="B1621" s="238" t="n"/>
      <c r="C1621" s="1636" t="n"/>
      <c r="D1621" s="1636" t="n"/>
      <c r="E1621" s="1638" t="n"/>
      <c r="F1621" s="1636" t="n"/>
      <c r="G1621" s="1647" t="n"/>
      <c r="H1621" s="1647" t="n"/>
      <c r="I1621" s="1647" t="n"/>
      <c r="J1621" s="1646" t="n"/>
      <c r="K1621" s="1647" t="n"/>
      <c r="L1621" s="1647" t="n"/>
      <c r="M1621" s="234" t="n"/>
      <c r="N1621" s="237" t="n"/>
      <c r="O1621" s="548" t="n"/>
      <c r="P1621" s="1634" t="n"/>
      <c r="Q1621" s="1634" t="n"/>
      <c r="R1621" s="892" t="n"/>
      <c r="S1621" s="1635" t="n"/>
      <c r="T1621" s="1636" t="n"/>
      <c r="U1621" s="1636" t="n"/>
    </row>
    <row r="1622" ht="17.25" customHeight="1">
      <c r="A1622" s="238" t="n"/>
      <c r="B1622" s="238" t="n"/>
      <c r="C1622" s="1636" t="n"/>
      <c r="D1622" s="1636" t="n"/>
      <c r="E1622" s="1638" t="n"/>
      <c r="F1622" s="1636" t="n"/>
      <c r="G1622" s="1647" t="n"/>
      <c r="H1622" s="1647" t="n"/>
      <c r="I1622" s="1647" t="n"/>
      <c r="J1622" s="1646" t="n"/>
      <c r="K1622" s="1647" t="n"/>
      <c r="L1622" s="1647" t="n"/>
      <c r="M1622" s="234" t="n"/>
      <c r="N1622" s="237" t="n"/>
      <c r="O1622" s="548" t="n"/>
      <c r="P1622" s="1634" t="n"/>
      <c r="Q1622" s="1634" t="n"/>
      <c r="R1622" s="892" t="n"/>
      <c r="S1622" s="1635" t="n"/>
      <c r="T1622" s="1636" t="n"/>
      <c r="U1622" s="1636" t="n"/>
    </row>
    <row r="1623" ht="17.25" customHeight="1">
      <c r="A1623" s="238" t="n"/>
      <c r="B1623" s="238" t="n"/>
      <c r="C1623" s="1636" t="n"/>
      <c r="D1623" s="1636" t="n"/>
      <c r="E1623" s="1638" t="n"/>
      <c r="F1623" s="1636" t="n"/>
      <c r="G1623" s="1647" t="n"/>
      <c r="H1623" s="1647" t="n"/>
      <c r="I1623" s="1647" t="n"/>
      <c r="J1623" s="1646" t="n"/>
      <c r="K1623" s="1647" t="n"/>
      <c r="L1623" s="1647" t="n"/>
      <c r="M1623" s="234" t="n"/>
      <c r="N1623" s="237" t="n"/>
      <c r="O1623" s="548" t="n"/>
      <c r="P1623" s="1634" t="n"/>
      <c r="Q1623" s="1634" t="n"/>
      <c r="R1623" s="892" t="n"/>
      <c r="S1623" s="1635" t="n"/>
      <c r="T1623" s="1636" t="n"/>
      <c r="U1623" s="1636" t="n"/>
    </row>
    <row r="1624" ht="17.25" customHeight="1">
      <c r="A1624" s="238" t="n"/>
      <c r="B1624" s="238" t="n"/>
      <c r="C1624" s="1636" t="n"/>
      <c r="D1624" s="1636" t="n"/>
      <c r="E1624" s="1638" t="n"/>
      <c r="F1624" s="1636" t="n"/>
      <c r="G1624" s="1647" t="n"/>
      <c r="H1624" s="1647" t="n"/>
      <c r="I1624" s="1647" t="n"/>
      <c r="J1624" s="1646" t="n"/>
      <c r="K1624" s="1647" t="n"/>
      <c r="L1624" s="1647" t="n"/>
      <c r="M1624" s="234" t="n"/>
      <c r="N1624" s="237" t="n"/>
      <c r="O1624" s="548" t="n"/>
      <c r="P1624" s="1634" t="n"/>
      <c r="Q1624" s="1634" t="n"/>
      <c r="R1624" s="892" t="n"/>
      <c r="S1624" s="1635" t="n"/>
      <c r="T1624" s="1636" t="n"/>
      <c r="U1624" s="1636" t="n"/>
    </row>
    <row r="1625" ht="17.25" customHeight="1">
      <c r="A1625" s="238" t="n"/>
      <c r="B1625" s="238" t="n"/>
      <c r="C1625" s="1636" t="n"/>
      <c r="D1625" s="1636" t="n"/>
      <c r="E1625" s="1638" t="n"/>
      <c r="F1625" s="1636" t="n"/>
      <c r="G1625" s="1647" t="n"/>
      <c r="H1625" s="1647" t="n"/>
      <c r="I1625" s="1647" t="n"/>
      <c r="J1625" s="1646" t="n"/>
      <c r="K1625" s="1647" t="n"/>
      <c r="L1625" s="1647" t="n"/>
      <c r="M1625" s="234" t="n"/>
      <c r="N1625" s="237" t="n"/>
      <c r="O1625" s="548" t="n"/>
      <c r="P1625" s="1634" t="n"/>
      <c r="Q1625" s="1634" t="n"/>
      <c r="R1625" s="892" t="n"/>
      <c r="S1625" s="1635" t="n"/>
      <c r="T1625" s="1636" t="n"/>
      <c r="U1625" s="1636" t="n"/>
    </row>
    <row r="1626" ht="17.25" customHeight="1">
      <c r="A1626" s="238" t="n"/>
      <c r="B1626" s="238" t="n"/>
      <c r="C1626" s="1636" t="n"/>
      <c r="D1626" s="1636" t="n"/>
      <c r="E1626" s="1638" t="n"/>
      <c r="F1626" s="1636" t="n"/>
      <c r="G1626" s="1647" t="n"/>
      <c r="H1626" s="1647" t="n"/>
      <c r="I1626" s="1647" t="n"/>
      <c r="J1626" s="1646" t="n"/>
      <c r="K1626" s="1647" t="n"/>
      <c r="L1626" s="1647" t="n"/>
      <c r="M1626" s="234" t="n"/>
      <c r="N1626" s="237" t="n"/>
      <c r="O1626" s="548" t="n"/>
      <c r="P1626" s="1634" t="n"/>
      <c r="Q1626" s="1634" t="n"/>
      <c r="R1626" s="892" t="n"/>
      <c r="S1626" s="1635" t="n"/>
      <c r="T1626" s="1636" t="n"/>
      <c r="U1626" s="1636" t="n"/>
    </row>
    <row r="1627" ht="17.25" customHeight="1">
      <c r="A1627" s="238" t="n"/>
      <c r="B1627" s="238" t="n"/>
      <c r="C1627" s="1636" t="n"/>
      <c r="D1627" s="1636" t="n"/>
      <c r="E1627" s="1638" t="n"/>
      <c r="F1627" s="1636" t="n"/>
      <c r="G1627" s="1647" t="n"/>
      <c r="H1627" s="1647" t="n"/>
      <c r="I1627" s="1647" t="n"/>
      <c r="J1627" s="1646" t="n"/>
      <c r="K1627" s="1647" t="n"/>
      <c r="L1627" s="1647" t="n"/>
      <c r="M1627" s="234" t="n"/>
      <c r="N1627" s="237" t="n"/>
      <c r="O1627" s="548" t="n"/>
      <c r="P1627" s="1634" t="n"/>
      <c r="Q1627" s="1634" t="n"/>
      <c r="R1627" s="892" t="n"/>
      <c r="S1627" s="1635" t="n"/>
      <c r="T1627" s="1636" t="n"/>
      <c r="U1627" s="1636" t="n"/>
    </row>
    <row r="1628" ht="17.25" customHeight="1">
      <c r="A1628" s="238" t="n"/>
      <c r="B1628" s="238" t="n"/>
      <c r="C1628" s="1636" t="n"/>
      <c r="D1628" s="1636" t="n"/>
      <c r="E1628" s="1638" t="n"/>
      <c r="F1628" s="1636" t="n"/>
      <c r="G1628" s="1647" t="n"/>
      <c r="H1628" s="1647" t="n"/>
      <c r="I1628" s="1647" t="n"/>
      <c r="J1628" s="1646" t="n"/>
      <c r="K1628" s="1647" t="n"/>
      <c r="L1628" s="1647" t="n"/>
      <c r="M1628" s="234" t="n"/>
      <c r="N1628" s="237" t="n"/>
      <c r="O1628" s="548" t="n"/>
      <c r="P1628" s="1634" t="n"/>
      <c r="Q1628" s="1634" t="n"/>
      <c r="R1628" s="892" t="n"/>
      <c r="S1628" s="1635" t="n"/>
      <c r="T1628" s="1636" t="n"/>
      <c r="U1628" s="1636" t="n"/>
    </row>
    <row r="1629" ht="17.25" customHeight="1">
      <c r="A1629" s="238" t="n"/>
      <c r="B1629" s="238" t="n"/>
      <c r="C1629" s="1636" t="n"/>
      <c r="D1629" s="1636" t="n"/>
      <c r="E1629" s="1638" t="n"/>
      <c r="F1629" s="1636" t="n"/>
      <c r="G1629" s="1647" t="n"/>
      <c r="H1629" s="1647" t="n"/>
      <c r="I1629" s="1647" t="n"/>
      <c r="J1629" s="1646" t="n"/>
      <c r="K1629" s="1647" t="n"/>
      <c r="L1629" s="1647" t="n"/>
      <c r="M1629" s="234" t="n"/>
      <c r="N1629" s="237" t="n"/>
      <c r="O1629" s="548" t="n"/>
      <c r="P1629" s="1634" t="n"/>
      <c r="Q1629" s="1634" t="n"/>
      <c r="R1629" s="892" t="n"/>
      <c r="S1629" s="1635" t="n"/>
      <c r="T1629" s="1636" t="n"/>
      <c r="U1629" s="1636" t="n"/>
    </row>
    <row r="1630" ht="17.25" customHeight="1">
      <c r="A1630" s="238" t="n"/>
      <c r="B1630" s="238" t="n"/>
      <c r="C1630" s="1636" t="n"/>
      <c r="D1630" s="1636" t="n"/>
      <c r="E1630" s="1638" t="n"/>
      <c r="F1630" s="1636" t="n"/>
      <c r="G1630" s="1647" t="n"/>
      <c r="H1630" s="1647" t="n"/>
      <c r="I1630" s="1647" t="n"/>
      <c r="J1630" s="1646" t="n"/>
      <c r="K1630" s="1647" t="n"/>
      <c r="L1630" s="1647" t="n"/>
      <c r="M1630" s="234" t="n"/>
      <c r="N1630" s="237" t="n"/>
      <c r="O1630" s="548" t="n"/>
      <c r="P1630" s="1634" t="n"/>
      <c r="Q1630" s="1634" t="n"/>
      <c r="R1630" s="892" t="n"/>
      <c r="S1630" s="1635" t="n"/>
      <c r="T1630" s="1636" t="n"/>
      <c r="U1630" s="1636" t="n"/>
    </row>
    <row r="1631" ht="17.25" customHeight="1">
      <c r="A1631" s="238" t="n"/>
      <c r="B1631" s="238" t="n"/>
      <c r="C1631" s="1636" t="n"/>
      <c r="D1631" s="1636" t="n"/>
      <c r="E1631" s="1638" t="n"/>
      <c r="F1631" s="1636" t="n"/>
      <c r="G1631" s="1647" t="n"/>
      <c r="H1631" s="1647" t="n"/>
      <c r="I1631" s="1647" t="n"/>
      <c r="J1631" s="1646" t="n"/>
      <c r="K1631" s="1647" t="n"/>
      <c r="L1631" s="1647" t="n"/>
      <c r="M1631" s="234" t="n"/>
      <c r="N1631" s="237" t="n"/>
      <c r="O1631" s="548" t="n"/>
      <c r="P1631" s="1634" t="n"/>
      <c r="Q1631" s="1634" t="n"/>
      <c r="R1631" s="892" t="n"/>
      <c r="S1631" s="1635" t="n"/>
      <c r="T1631" s="1636" t="n"/>
      <c r="U1631" s="1636" t="n"/>
    </row>
    <row r="1632" ht="17.25" customHeight="1">
      <c r="A1632" s="238" t="n"/>
      <c r="B1632" s="238" t="n"/>
      <c r="C1632" s="1636" t="n"/>
      <c r="D1632" s="1636" t="n"/>
      <c r="E1632" s="1638" t="n"/>
      <c r="F1632" s="1636" t="n"/>
      <c r="G1632" s="1647" t="n"/>
      <c r="H1632" s="1647" t="n"/>
      <c r="I1632" s="1647" t="n"/>
      <c r="J1632" s="1646" t="n"/>
      <c r="K1632" s="1647" t="n"/>
      <c r="L1632" s="1647" t="n"/>
      <c r="M1632" s="234" t="n"/>
      <c r="N1632" s="237" t="n"/>
      <c r="O1632" s="548" t="n"/>
      <c r="P1632" s="1634" t="n"/>
      <c r="Q1632" s="1634" t="n"/>
      <c r="R1632" s="892" t="n"/>
      <c r="S1632" s="1635" t="n"/>
      <c r="T1632" s="1636" t="n"/>
      <c r="U1632" s="1636" t="n"/>
    </row>
    <row r="1633" ht="17.25" customHeight="1">
      <c r="A1633" s="238" t="n"/>
      <c r="B1633" s="238" t="n"/>
      <c r="C1633" s="1636" t="n"/>
      <c r="D1633" s="1636" t="n"/>
      <c r="E1633" s="1638" t="n"/>
      <c r="F1633" s="1636" t="n"/>
      <c r="G1633" s="1647" t="n"/>
      <c r="H1633" s="1647" t="n"/>
      <c r="I1633" s="1647" t="n"/>
      <c r="J1633" s="1646" t="n"/>
      <c r="K1633" s="1647" t="n"/>
      <c r="L1633" s="1647" t="n"/>
      <c r="M1633" s="234" t="n"/>
      <c r="N1633" s="237" t="n"/>
      <c r="O1633" s="548" t="n"/>
      <c r="P1633" s="1634" t="n"/>
      <c r="Q1633" s="1634" t="n"/>
      <c r="R1633" s="892" t="n"/>
      <c r="S1633" s="1635" t="n"/>
      <c r="T1633" s="1636" t="n"/>
      <c r="U1633" s="1636" t="n"/>
    </row>
    <row r="1634" ht="17.25" customHeight="1">
      <c r="A1634" s="238" t="n"/>
      <c r="B1634" s="238" t="n"/>
      <c r="C1634" s="1636" t="n"/>
      <c r="D1634" s="1636" t="n"/>
      <c r="E1634" s="1638" t="n"/>
      <c r="F1634" s="1636" t="n"/>
      <c r="G1634" s="1647" t="n"/>
      <c r="H1634" s="1647" t="n"/>
      <c r="I1634" s="1647" t="n"/>
      <c r="J1634" s="1646" t="n"/>
      <c r="K1634" s="1647" t="n"/>
      <c r="L1634" s="1647" t="n"/>
      <c r="M1634" s="234" t="n"/>
      <c r="N1634" s="237" t="n"/>
      <c r="O1634" s="548" t="n"/>
      <c r="P1634" s="1634" t="n"/>
      <c r="Q1634" s="1634" t="n"/>
      <c r="R1634" s="892" t="n"/>
      <c r="S1634" s="1635" t="n"/>
      <c r="T1634" s="1636" t="n"/>
      <c r="U1634" s="1636" t="n"/>
    </row>
    <row r="1635" ht="17.25" customHeight="1">
      <c r="A1635" s="238" t="n"/>
      <c r="B1635" s="238" t="n"/>
      <c r="C1635" s="1636" t="n"/>
      <c r="D1635" s="1636" t="n"/>
      <c r="E1635" s="1638" t="n"/>
      <c r="F1635" s="1636" t="n"/>
      <c r="G1635" s="1647" t="n"/>
      <c r="H1635" s="1647" t="n"/>
      <c r="I1635" s="1647" t="n"/>
      <c r="J1635" s="1646" t="n"/>
      <c r="K1635" s="1647" t="n"/>
      <c r="L1635" s="1647" t="n"/>
      <c r="M1635" s="234" t="n"/>
      <c r="N1635" s="237" t="n"/>
      <c r="O1635" s="548" t="n"/>
      <c r="P1635" s="1634" t="n"/>
      <c r="Q1635" s="1634" t="n"/>
      <c r="R1635" s="892" t="n"/>
      <c r="S1635" s="1635" t="n"/>
      <c r="T1635" s="1636" t="n"/>
      <c r="U1635" s="1636" t="n"/>
    </row>
    <row r="1636" ht="17.25" customHeight="1">
      <c r="A1636" s="238" t="n"/>
      <c r="B1636" s="238" t="n"/>
      <c r="C1636" s="1636" t="n"/>
      <c r="D1636" s="1636" t="n"/>
      <c r="E1636" s="1638" t="n"/>
      <c r="F1636" s="1636" t="n"/>
      <c r="G1636" s="1647" t="n"/>
      <c r="H1636" s="1647" t="n"/>
      <c r="I1636" s="1647" t="n"/>
      <c r="J1636" s="1646" t="n"/>
      <c r="K1636" s="1647" t="n"/>
      <c r="L1636" s="1647" t="n"/>
      <c r="M1636" s="234" t="n"/>
      <c r="N1636" s="237" t="n"/>
      <c r="O1636" s="548" t="n"/>
      <c r="P1636" s="1634" t="n"/>
      <c r="Q1636" s="1634" t="n"/>
      <c r="R1636" s="892" t="n"/>
      <c r="S1636" s="1635" t="n"/>
      <c r="T1636" s="1636" t="n"/>
      <c r="U1636" s="1636" t="n"/>
    </row>
    <row r="1637" ht="17.25" customHeight="1">
      <c r="A1637" s="238" t="n"/>
      <c r="B1637" s="238" t="n"/>
      <c r="C1637" s="1636" t="n"/>
      <c r="D1637" s="1636" t="n"/>
      <c r="E1637" s="1638" t="n"/>
      <c r="F1637" s="1636" t="n"/>
      <c r="G1637" s="1647" t="n"/>
      <c r="H1637" s="1647" t="n"/>
      <c r="I1637" s="1647" t="n"/>
      <c r="J1637" s="1646" t="n"/>
      <c r="K1637" s="1647" t="n"/>
      <c r="L1637" s="1647" t="n"/>
      <c r="M1637" s="234" t="n"/>
      <c r="N1637" s="237" t="n"/>
      <c r="O1637" s="548" t="n"/>
      <c r="P1637" s="1634" t="n"/>
      <c r="Q1637" s="1634" t="n"/>
      <c r="R1637" s="892" t="n"/>
      <c r="S1637" s="1635" t="n"/>
      <c r="T1637" s="1636" t="n"/>
      <c r="U1637" s="1636" t="n"/>
    </row>
    <row r="1638" ht="17.25" customHeight="1">
      <c r="A1638" s="238" t="n"/>
      <c r="B1638" s="238" t="n"/>
      <c r="C1638" s="1636" t="n"/>
      <c r="D1638" s="1636" t="n"/>
      <c r="E1638" s="1638" t="n"/>
      <c r="F1638" s="1636" t="n"/>
      <c r="G1638" s="1647" t="n"/>
      <c r="H1638" s="1647" t="n"/>
      <c r="I1638" s="1647" t="n"/>
      <c r="J1638" s="1646" t="n"/>
      <c r="K1638" s="1647" t="n"/>
      <c r="L1638" s="1647" t="n"/>
      <c r="M1638" s="234" t="n"/>
      <c r="N1638" s="237" t="n"/>
      <c r="O1638" s="548" t="n"/>
      <c r="P1638" s="1634" t="n"/>
      <c r="Q1638" s="1634" t="n"/>
      <c r="R1638" s="892" t="n"/>
      <c r="S1638" s="1635" t="n"/>
      <c r="T1638" s="1636" t="n"/>
      <c r="U1638" s="1636" t="n"/>
    </row>
    <row r="1639" ht="17.25" customHeight="1">
      <c r="A1639" s="238" t="n"/>
      <c r="B1639" s="238" t="n"/>
      <c r="C1639" s="1636" t="n"/>
      <c r="D1639" s="1636" t="n"/>
      <c r="E1639" s="1638" t="n"/>
      <c r="F1639" s="1636" t="n"/>
      <c r="G1639" s="1647" t="n"/>
      <c r="H1639" s="1647" t="n"/>
      <c r="I1639" s="1647" t="n"/>
      <c r="J1639" s="1646" t="n"/>
      <c r="K1639" s="1647" t="n"/>
      <c r="L1639" s="1647" t="n"/>
      <c r="M1639" s="234" t="n"/>
      <c r="N1639" s="237" t="n"/>
      <c r="O1639" s="548" t="n"/>
      <c r="P1639" s="1634" t="n"/>
      <c r="Q1639" s="1634" t="n"/>
      <c r="R1639" s="892" t="n"/>
      <c r="S1639" s="1635" t="n"/>
      <c r="T1639" s="1636" t="n"/>
      <c r="U1639" s="1636" t="n"/>
    </row>
    <row r="1640" ht="17.25" customHeight="1">
      <c r="A1640" s="238" t="n"/>
      <c r="B1640" s="238" t="n"/>
      <c r="C1640" s="1636" t="n"/>
      <c r="D1640" s="1636" t="n"/>
      <c r="E1640" s="1638" t="n"/>
      <c r="F1640" s="1636" t="n"/>
      <c r="G1640" s="1647" t="n"/>
      <c r="H1640" s="1647" t="n"/>
      <c r="I1640" s="1647" t="n"/>
      <c r="J1640" s="1646" t="n"/>
      <c r="K1640" s="1647" t="n"/>
      <c r="L1640" s="1647" t="n"/>
      <c r="M1640" s="234" t="n"/>
      <c r="N1640" s="237" t="n"/>
      <c r="O1640" s="548" t="n"/>
      <c r="P1640" s="1634" t="n"/>
      <c r="Q1640" s="1634" t="n"/>
      <c r="R1640" s="892" t="n"/>
      <c r="S1640" s="1635" t="n"/>
      <c r="T1640" s="1636" t="n"/>
      <c r="U1640" s="1636" t="n"/>
    </row>
    <row r="1641" ht="17.25" customHeight="1">
      <c r="A1641" s="238" t="n"/>
      <c r="B1641" s="238" t="n"/>
      <c r="C1641" s="1636" t="n"/>
      <c r="D1641" s="1636" t="n"/>
      <c r="E1641" s="1638" t="n"/>
      <c r="F1641" s="1636" t="n"/>
      <c r="G1641" s="1647" t="n"/>
      <c r="H1641" s="1647" t="n"/>
      <c r="I1641" s="1647" t="n"/>
      <c r="J1641" s="1646" t="n"/>
      <c r="K1641" s="1647" t="n"/>
      <c r="L1641" s="1647" t="n"/>
      <c r="M1641" s="234" t="n"/>
      <c r="N1641" s="237" t="n"/>
      <c r="O1641" s="548" t="n"/>
      <c r="P1641" s="1634" t="n"/>
      <c r="Q1641" s="1634" t="n"/>
      <c r="R1641" s="892" t="n"/>
      <c r="S1641" s="1635" t="n"/>
      <c r="T1641" s="1636" t="n"/>
      <c r="U1641" s="1636" t="n"/>
    </row>
    <row r="1642" ht="17.25" customHeight="1">
      <c r="A1642" s="238" t="n"/>
      <c r="B1642" s="238" t="n"/>
      <c r="C1642" s="1636" t="n"/>
      <c r="D1642" s="1636" t="n"/>
      <c r="E1642" s="1638" t="n"/>
      <c r="F1642" s="1636" t="n"/>
      <c r="G1642" s="1647" t="n"/>
      <c r="H1642" s="1647" t="n"/>
      <c r="I1642" s="1647" t="n"/>
      <c r="J1642" s="1646" t="n"/>
      <c r="K1642" s="1647" t="n"/>
      <c r="L1642" s="1647" t="n"/>
      <c r="M1642" s="234" t="n"/>
      <c r="N1642" s="237" t="n"/>
      <c r="O1642" s="548" t="n"/>
      <c r="P1642" s="1634" t="n"/>
      <c r="Q1642" s="1634" t="n"/>
      <c r="R1642" s="892" t="n"/>
      <c r="S1642" s="1635" t="n"/>
      <c r="T1642" s="1636" t="n"/>
      <c r="U1642" s="1636" t="n"/>
    </row>
    <row r="1643" ht="17.25" customHeight="1">
      <c r="A1643" s="238" t="n"/>
      <c r="B1643" s="238" t="n"/>
      <c r="C1643" s="1636" t="n"/>
      <c r="D1643" s="1636" t="n"/>
      <c r="E1643" s="1638" t="n"/>
      <c r="F1643" s="1636" t="n"/>
      <c r="G1643" s="1647" t="n"/>
      <c r="H1643" s="1647" t="n"/>
      <c r="I1643" s="1647" t="n"/>
      <c r="J1643" s="1646" t="n"/>
      <c r="K1643" s="1647" t="n"/>
      <c r="L1643" s="1647" t="n"/>
      <c r="M1643" s="234" t="n"/>
      <c r="N1643" s="237" t="n"/>
      <c r="O1643" s="548" t="n"/>
      <c r="P1643" s="1634" t="n"/>
      <c r="Q1643" s="1634" t="n"/>
      <c r="R1643" s="892" t="n"/>
      <c r="S1643" s="1635" t="n"/>
      <c r="T1643" s="1636" t="n"/>
      <c r="U1643" s="1636" t="n"/>
    </row>
    <row r="1644" ht="17.25" customHeight="1">
      <c r="A1644" s="238" t="n"/>
      <c r="B1644" s="238" t="n"/>
      <c r="C1644" s="1636" t="n"/>
      <c r="D1644" s="1636" t="n"/>
      <c r="E1644" s="1638" t="n"/>
      <c r="F1644" s="1636" t="n"/>
      <c r="G1644" s="1647" t="n"/>
      <c r="H1644" s="1647" t="n"/>
      <c r="I1644" s="1647" t="n"/>
      <c r="J1644" s="1646" t="n"/>
      <c r="K1644" s="1647" t="n"/>
      <c r="L1644" s="1647" t="n"/>
      <c r="M1644" s="234" t="n"/>
      <c r="N1644" s="237" t="n"/>
      <c r="O1644" s="548" t="n"/>
      <c r="P1644" s="1634" t="n"/>
      <c r="Q1644" s="1634" t="n"/>
      <c r="R1644" s="892" t="n"/>
      <c r="S1644" s="1635" t="n"/>
      <c r="T1644" s="1636" t="n"/>
      <c r="U1644" s="1636" t="n"/>
    </row>
    <row r="1645" ht="17.25" customHeight="1">
      <c r="A1645" s="238" t="n"/>
      <c r="B1645" s="238" t="n"/>
      <c r="C1645" s="1636" t="n"/>
      <c r="D1645" s="1636" t="n"/>
      <c r="E1645" s="1638" t="n"/>
      <c r="F1645" s="1636" t="n"/>
      <c r="G1645" s="1647" t="n"/>
      <c r="H1645" s="1647" t="n"/>
      <c r="I1645" s="1647" t="n"/>
      <c r="J1645" s="1646" t="n"/>
      <c r="K1645" s="1647" t="n"/>
      <c r="L1645" s="1647" t="n"/>
      <c r="M1645" s="234" t="n"/>
      <c r="N1645" s="237" t="n"/>
      <c r="O1645" s="548" t="n"/>
      <c r="P1645" s="1634" t="n"/>
      <c r="Q1645" s="1634" t="n"/>
      <c r="R1645" s="892" t="n"/>
      <c r="S1645" s="1635" t="n"/>
      <c r="T1645" s="1636" t="n"/>
      <c r="U1645" s="1636" t="n"/>
    </row>
    <row r="1646" ht="17.25" customHeight="1">
      <c r="A1646" s="238" t="n"/>
      <c r="B1646" s="238" t="n"/>
      <c r="C1646" s="1636" t="n"/>
      <c r="D1646" s="1636" t="n"/>
      <c r="E1646" s="1638" t="n"/>
      <c r="F1646" s="1636" t="n"/>
      <c r="G1646" s="1647" t="n"/>
      <c r="H1646" s="1647" t="n"/>
      <c r="I1646" s="1647" t="n"/>
      <c r="J1646" s="1646" t="n"/>
      <c r="K1646" s="1647" t="n"/>
      <c r="L1646" s="1647" t="n"/>
      <c r="M1646" s="234" t="n"/>
      <c r="N1646" s="237" t="n"/>
      <c r="O1646" s="548" t="n"/>
      <c r="P1646" s="1634" t="n"/>
      <c r="Q1646" s="1634" t="n"/>
      <c r="R1646" s="892" t="n"/>
      <c r="S1646" s="1635" t="n"/>
      <c r="T1646" s="1636" t="n"/>
      <c r="U1646" s="1636" t="n"/>
    </row>
    <row r="1647" ht="17.25" customHeight="1">
      <c r="A1647" s="238" t="n"/>
      <c r="B1647" s="238" t="n"/>
      <c r="C1647" s="1636" t="n"/>
      <c r="D1647" s="1636" t="n"/>
      <c r="E1647" s="1638" t="n"/>
      <c r="F1647" s="1636" t="n"/>
      <c r="G1647" s="1647" t="n"/>
      <c r="H1647" s="1647" t="n"/>
      <c r="I1647" s="1647" t="n"/>
      <c r="J1647" s="1646" t="n"/>
      <c r="K1647" s="1647" t="n"/>
      <c r="L1647" s="1647" t="n"/>
      <c r="M1647" s="234" t="n"/>
      <c r="N1647" s="237" t="n"/>
      <c r="O1647" s="548" t="n"/>
      <c r="P1647" s="1634" t="n"/>
      <c r="Q1647" s="1634" t="n"/>
      <c r="R1647" s="892" t="n"/>
      <c r="S1647" s="1635" t="n"/>
      <c r="T1647" s="1636" t="n"/>
      <c r="U1647" s="1636" t="n"/>
    </row>
    <row r="1648" ht="17.25" customHeight="1">
      <c r="A1648" s="238" t="n"/>
      <c r="B1648" s="238" t="n"/>
      <c r="C1648" s="1636" t="n"/>
      <c r="D1648" s="1636" t="n"/>
      <c r="E1648" s="1638" t="n"/>
      <c r="F1648" s="1636" t="n"/>
      <c r="G1648" s="1647" t="n"/>
      <c r="H1648" s="1647" t="n"/>
      <c r="I1648" s="1647" t="n"/>
      <c r="J1648" s="1646" t="n"/>
      <c r="K1648" s="1647" t="n"/>
      <c r="L1648" s="1647" t="n"/>
      <c r="M1648" s="234" t="n"/>
      <c r="N1648" s="237" t="n"/>
      <c r="O1648" s="548" t="n"/>
      <c r="P1648" s="1634" t="n"/>
      <c r="Q1648" s="1634" t="n"/>
      <c r="R1648" s="892" t="n"/>
      <c r="S1648" s="1635" t="n"/>
      <c r="T1648" s="1636" t="n"/>
      <c r="U1648" s="1636" t="n"/>
    </row>
    <row r="1649" ht="17.25" customHeight="1">
      <c r="A1649" s="238" t="n"/>
      <c r="B1649" s="238" t="n"/>
      <c r="C1649" s="1636" t="n"/>
      <c r="D1649" s="1636" t="n"/>
      <c r="E1649" s="1638" t="n"/>
      <c r="F1649" s="1636" t="n"/>
      <c r="G1649" s="1647" t="n"/>
      <c r="H1649" s="1647" t="n"/>
      <c r="I1649" s="1647" t="n"/>
      <c r="J1649" s="1646" t="n"/>
      <c r="K1649" s="1647" t="n"/>
      <c r="L1649" s="1647" t="n"/>
      <c r="M1649" s="234" t="n"/>
      <c r="N1649" s="237" t="n"/>
      <c r="O1649" s="548" t="n"/>
      <c r="P1649" s="1634" t="n"/>
      <c r="Q1649" s="1634" t="n"/>
      <c r="R1649" s="892" t="n"/>
      <c r="S1649" s="1635" t="n"/>
      <c r="T1649" s="1636" t="n"/>
      <c r="U1649" s="1636" t="n"/>
    </row>
    <row r="1650" ht="17.25" customHeight="1">
      <c r="A1650" s="238" t="n"/>
      <c r="B1650" s="238" t="n"/>
      <c r="C1650" s="1636" t="n"/>
      <c r="D1650" s="1636" t="n"/>
      <c r="E1650" s="1638" t="n"/>
      <c r="F1650" s="1636" t="n"/>
      <c r="G1650" s="1647" t="n"/>
      <c r="H1650" s="1647" t="n"/>
      <c r="I1650" s="1647" t="n"/>
      <c r="J1650" s="1646" t="n"/>
      <c r="K1650" s="1647" t="n"/>
      <c r="L1650" s="1647" t="n"/>
      <c r="M1650" s="234" t="n"/>
      <c r="N1650" s="237" t="n"/>
      <c r="O1650" s="548" t="n"/>
      <c r="P1650" s="1634" t="n"/>
      <c r="Q1650" s="1634" t="n"/>
      <c r="R1650" s="892" t="n"/>
      <c r="S1650" s="1635" t="n"/>
      <c r="T1650" s="1636" t="n"/>
      <c r="U1650" s="1636" t="n"/>
    </row>
    <row r="1651" ht="17.25" customHeight="1">
      <c r="A1651" s="238" t="n"/>
      <c r="B1651" s="238" t="n"/>
      <c r="C1651" s="1636" t="n"/>
      <c r="D1651" s="1636" t="n"/>
      <c r="E1651" s="1638" t="n"/>
      <c r="F1651" s="1636" t="n"/>
      <c r="G1651" s="1647" t="n"/>
      <c r="H1651" s="1647" t="n"/>
      <c r="I1651" s="1647" t="n"/>
      <c r="J1651" s="1646" t="n"/>
      <c r="K1651" s="1647" t="n"/>
      <c r="L1651" s="1647" t="n"/>
      <c r="M1651" s="234" t="n"/>
      <c r="N1651" s="237" t="n"/>
      <c r="O1651" s="548" t="n"/>
      <c r="P1651" s="1634" t="n"/>
      <c r="Q1651" s="1634" t="n"/>
      <c r="R1651" s="892" t="n"/>
      <c r="S1651" s="1635" t="n"/>
      <c r="T1651" s="1636" t="n"/>
      <c r="U1651" s="1636" t="n"/>
    </row>
    <row r="1652" ht="17.25" customHeight="1">
      <c r="A1652" s="238" t="n"/>
      <c r="B1652" s="238" t="n"/>
      <c r="C1652" s="1636" t="n"/>
      <c r="D1652" s="1636" t="n"/>
      <c r="E1652" s="1638" t="n"/>
      <c r="F1652" s="1636" t="n"/>
      <c r="G1652" s="1647" t="n"/>
      <c r="H1652" s="1647" t="n"/>
      <c r="I1652" s="1647" t="n"/>
      <c r="J1652" s="1646" t="n"/>
      <c r="K1652" s="1647" t="n"/>
      <c r="L1652" s="1647" t="n"/>
      <c r="M1652" s="234" t="n"/>
      <c r="N1652" s="237" t="n"/>
      <c r="O1652" s="548" t="n"/>
      <c r="P1652" s="1634" t="n"/>
      <c r="Q1652" s="1634" t="n"/>
      <c r="R1652" s="892" t="n"/>
      <c r="S1652" s="1635" t="n"/>
      <c r="T1652" s="1636" t="n"/>
      <c r="U1652" s="1636" t="n"/>
    </row>
    <row r="1653" ht="17.25" customHeight="1">
      <c r="A1653" s="238" t="n"/>
      <c r="B1653" s="238" t="n"/>
      <c r="C1653" s="1636" t="n"/>
      <c r="D1653" s="1636" t="n"/>
      <c r="E1653" s="1638" t="n"/>
      <c r="F1653" s="1636" t="n"/>
      <c r="G1653" s="1647" t="n"/>
      <c r="H1653" s="1647" t="n"/>
      <c r="I1653" s="1647" t="n"/>
      <c r="J1653" s="1646" t="n"/>
      <c r="K1653" s="1647" t="n"/>
      <c r="L1653" s="1647" t="n"/>
      <c r="M1653" s="234" t="n"/>
      <c r="N1653" s="237" t="n"/>
      <c r="O1653" s="548" t="n"/>
      <c r="P1653" s="1634" t="n"/>
      <c r="Q1653" s="1634" t="n"/>
      <c r="R1653" s="892" t="n"/>
      <c r="S1653" s="1635" t="n"/>
      <c r="T1653" s="1636" t="n"/>
      <c r="U1653" s="1636" t="n"/>
    </row>
    <row r="1654" ht="17.25" customHeight="1">
      <c r="A1654" s="238" t="n"/>
      <c r="B1654" s="238" t="n"/>
      <c r="C1654" s="1636" t="n"/>
      <c r="D1654" s="1636" t="n"/>
      <c r="E1654" s="1638" t="n"/>
      <c r="F1654" s="1636" t="n"/>
      <c r="G1654" s="1647" t="n"/>
      <c r="H1654" s="1647" t="n"/>
      <c r="I1654" s="1647" t="n"/>
      <c r="J1654" s="1646" t="n"/>
      <c r="K1654" s="1647" t="n"/>
      <c r="L1654" s="1647" t="n"/>
      <c r="M1654" s="234" t="n"/>
      <c r="N1654" s="237" t="n"/>
      <c r="O1654" s="548" t="n"/>
      <c r="P1654" s="1634" t="n"/>
      <c r="Q1654" s="1634" t="n"/>
      <c r="R1654" s="892" t="n"/>
      <c r="S1654" s="1635" t="n"/>
      <c r="T1654" s="1636" t="n"/>
      <c r="U1654" s="1636" t="n"/>
    </row>
    <row r="1655" ht="17.25" customHeight="1">
      <c r="A1655" s="238" t="n"/>
      <c r="B1655" s="238" t="n"/>
      <c r="C1655" s="1636" t="n"/>
      <c r="D1655" s="1636" t="n"/>
      <c r="E1655" s="1638" t="n"/>
      <c r="F1655" s="1636" t="n"/>
      <c r="G1655" s="1647" t="n"/>
      <c r="H1655" s="1647" t="n"/>
      <c r="I1655" s="1647" t="n"/>
      <c r="J1655" s="1646" t="n"/>
      <c r="K1655" s="1647" t="n"/>
      <c r="L1655" s="1647" t="n"/>
      <c r="M1655" s="234" t="n"/>
      <c r="N1655" s="237" t="n"/>
      <c r="O1655" s="548" t="n"/>
      <c r="P1655" s="1634" t="n"/>
      <c r="Q1655" s="1634" t="n"/>
      <c r="R1655" s="892" t="n"/>
      <c r="S1655" s="1635" t="n"/>
      <c r="T1655" s="1636" t="n"/>
      <c r="U1655" s="1636" t="n"/>
    </row>
    <row r="1656" ht="17.25" customHeight="1">
      <c r="A1656" s="238" t="n"/>
      <c r="B1656" s="238" t="n"/>
      <c r="C1656" s="1636" t="n"/>
      <c r="D1656" s="1636" t="n"/>
      <c r="E1656" s="1638" t="n"/>
      <c r="F1656" s="1636" t="n"/>
      <c r="G1656" s="1647" t="n"/>
      <c r="H1656" s="1647" t="n"/>
      <c r="I1656" s="1647" t="n"/>
      <c r="J1656" s="1646" t="n"/>
      <c r="K1656" s="1647" t="n"/>
      <c r="L1656" s="1647" t="n"/>
      <c r="M1656" s="234" t="n"/>
      <c r="N1656" s="237" t="n"/>
      <c r="O1656" s="548" t="n"/>
      <c r="P1656" s="1634" t="n"/>
      <c r="Q1656" s="1634" t="n"/>
      <c r="R1656" s="892" t="n"/>
      <c r="S1656" s="1635" t="n"/>
      <c r="T1656" s="1636" t="n"/>
      <c r="U1656" s="1636" t="n"/>
    </row>
    <row r="1657" ht="17.25" customHeight="1">
      <c r="A1657" s="238" t="n"/>
      <c r="B1657" s="238" t="n"/>
      <c r="C1657" s="1636" t="n"/>
      <c r="D1657" s="1636" t="n"/>
      <c r="E1657" s="1638" t="n"/>
      <c r="F1657" s="1636" t="n"/>
      <c r="G1657" s="1647" t="n"/>
      <c r="H1657" s="1647" t="n"/>
      <c r="I1657" s="1647" t="n"/>
      <c r="J1657" s="1646" t="n"/>
      <c r="K1657" s="1647" t="n"/>
      <c r="L1657" s="1647" t="n"/>
      <c r="M1657" s="234" t="n"/>
      <c r="N1657" s="237" t="n"/>
      <c r="O1657" s="548" t="n"/>
      <c r="P1657" s="1634" t="n"/>
      <c r="Q1657" s="1634" t="n"/>
      <c r="R1657" s="892" t="n"/>
      <c r="S1657" s="1635" t="n"/>
      <c r="T1657" s="1636" t="n"/>
      <c r="U1657" s="1636" t="n"/>
    </row>
    <row r="1658" ht="17.25" customHeight="1">
      <c r="A1658" s="238" t="n"/>
      <c r="B1658" s="238" t="n"/>
      <c r="C1658" s="1636" t="n"/>
      <c r="D1658" s="1636" t="n"/>
      <c r="E1658" s="1638" t="n"/>
      <c r="F1658" s="1636" t="n"/>
      <c r="G1658" s="1647" t="n"/>
      <c r="H1658" s="1647" t="n"/>
      <c r="I1658" s="1647" t="n"/>
      <c r="J1658" s="1646" t="n"/>
      <c r="K1658" s="1647" t="n"/>
      <c r="L1658" s="1647" t="n"/>
      <c r="M1658" s="234" t="n"/>
      <c r="N1658" s="237" t="n"/>
      <c r="O1658" s="548" t="n"/>
      <c r="P1658" s="1634" t="n"/>
      <c r="Q1658" s="1634" t="n"/>
      <c r="R1658" s="892" t="n"/>
      <c r="S1658" s="1635" t="n"/>
      <c r="T1658" s="1636" t="n"/>
      <c r="U1658" s="1636" t="n"/>
    </row>
    <row r="1659" ht="17.25" customHeight="1">
      <c r="A1659" s="238" t="n"/>
      <c r="B1659" s="238" t="n"/>
      <c r="C1659" s="1636" t="n"/>
      <c r="D1659" s="1636" t="n"/>
      <c r="E1659" s="1638" t="n"/>
      <c r="F1659" s="1636" t="n"/>
      <c r="G1659" s="1647" t="n"/>
      <c r="H1659" s="1647" t="n"/>
      <c r="I1659" s="1647" t="n"/>
      <c r="J1659" s="1646" t="n"/>
      <c r="K1659" s="1647" t="n"/>
      <c r="L1659" s="1647" t="n"/>
      <c r="M1659" s="234" t="n"/>
      <c r="N1659" s="237" t="n"/>
      <c r="O1659" s="548" t="n"/>
      <c r="P1659" s="1634" t="n"/>
      <c r="Q1659" s="1634" t="n"/>
      <c r="R1659" s="892" t="n"/>
      <c r="S1659" s="1635" t="n"/>
      <c r="T1659" s="1636" t="n"/>
      <c r="U1659" s="1636" t="n"/>
    </row>
    <row r="1660" ht="17.25" customHeight="1">
      <c r="A1660" s="238" t="n"/>
      <c r="B1660" s="238" t="n"/>
      <c r="C1660" s="1636" t="n"/>
      <c r="D1660" s="1636" t="n"/>
      <c r="E1660" s="1638" t="n"/>
      <c r="F1660" s="1636" t="n"/>
      <c r="G1660" s="1647" t="n"/>
      <c r="H1660" s="1647" t="n"/>
      <c r="I1660" s="1647" t="n"/>
      <c r="J1660" s="1646" t="n"/>
      <c r="K1660" s="1647" t="n"/>
      <c r="L1660" s="1647" t="n"/>
      <c r="M1660" s="234" t="n"/>
      <c r="N1660" s="237" t="n"/>
      <c r="O1660" s="548" t="n"/>
      <c r="P1660" s="1634" t="n"/>
      <c r="Q1660" s="1634" t="n"/>
      <c r="R1660" s="892" t="n"/>
      <c r="S1660" s="1635" t="n"/>
      <c r="T1660" s="1636" t="n"/>
      <c r="U1660" s="1636" t="n"/>
    </row>
    <row r="1661" ht="17.25" customHeight="1">
      <c r="A1661" s="238" t="n"/>
      <c r="B1661" s="238" t="n"/>
      <c r="C1661" s="1636" t="n"/>
      <c r="D1661" s="1636" t="n"/>
      <c r="E1661" s="1638" t="n"/>
      <c r="F1661" s="1636" t="n"/>
      <c r="G1661" s="1647" t="n"/>
      <c r="H1661" s="1647" t="n"/>
      <c r="I1661" s="1647" t="n"/>
      <c r="J1661" s="1646" t="n"/>
      <c r="K1661" s="1647" t="n"/>
      <c r="L1661" s="1647" t="n"/>
      <c r="M1661" s="234" t="n"/>
      <c r="N1661" s="237" t="n"/>
      <c r="O1661" s="548" t="n"/>
      <c r="P1661" s="1634" t="n"/>
      <c r="Q1661" s="1634" t="n"/>
      <c r="R1661" s="892" t="n"/>
      <c r="S1661" s="1635" t="n"/>
      <c r="T1661" s="1636" t="n"/>
      <c r="U1661" s="1636" t="n"/>
    </row>
    <row r="1662" ht="17.25" customHeight="1">
      <c r="A1662" s="238" t="n"/>
      <c r="B1662" s="238" t="n"/>
      <c r="C1662" s="1636" t="n"/>
      <c r="D1662" s="1636" t="n"/>
      <c r="E1662" s="1638" t="n"/>
      <c r="F1662" s="1636" t="n"/>
      <c r="G1662" s="1647" t="n"/>
      <c r="H1662" s="1647" t="n"/>
      <c r="I1662" s="1647" t="n"/>
      <c r="J1662" s="1646" t="n"/>
      <c r="K1662" s="1647" t="n"/>
      <c r="L1662" s="1647" t="n"/>
      <c r="M1662" s="234" t="n"/>
      <c r="N1662" s="237" t="n"/>
      <c r="O1662" s="548" t="n"/>
      <c r="P1662" s="1634" t="n"/>
      <c r="Q1662" s="1634" t="n"/>
      <c r="R1662" s="892" t="n"/>
      <c r="S1662" s="1635" t="n"/>
      <c r="T1662" s="1636" t="n"/>
      <c r="U1662" s="1636" t="n"/>
    </row>
    <row r="1663" ht="17.25" customHeight="1">
      <c r="A1663" s="238" t="n"/>
      <c r="B1663" s="238" t="n"/>
      <c r="C1663" s="1636" t="n"/>
      <c r="D1663" s="1636" t="n"/>
      <c r="E1663" s="1638" t="n"/>
      <c r="F1663" s="1636" t="n"/>
      <c r="G1663" s="1647" t="n"/>
      <c r="H1663" s="1647" t="n"/>
      <c r="I1663" s="1647" t="n"/>
      <c r="J1663" s="1646" t="n"/>
      <c r="K1663" s="1647" t="n"/>
      <c r="L1663" s="1647" t="n"/>
      <c r="M1663" s="234" t="n"/>
      <c r="N1663" s="237" t="n"/>
      <c r="O1663" s="548" t="n"/>
      <c r="P1663" s="1634" t="n"/>
      <c r="Q1663" s="1634" t="n"/>
      <c r="R1663" s="892" t="n"/>
      <c r="S1663" s="1635" t="n"/>
      <c r="T1663" s="1636" t="n"/>
      <c r="U1663" s="1636" t="n"/>
    </row>
    <row r="1664" ht="17.25" customHeight="1">
      <c r="A1664" s="238" t="n"/>
      <c r="B1664" s="238" t="n"/>
      <c r="C1664" s="1636" t="n"/>
      <c r="D1664" s="1636" t="n"/>
      <c r="E1664" s="1638" t="n"/>
      <c r="F1664" s="1636" t="n"/>
      <c r="G1664" s="1647" t="n"/>
      <c r="H1664" s="1647" t="n"/>
      <c r="I1664" s="1647" t="n"/>
      <c r="J1664" s="1646" t="n"/>
      <c r="K1664" s="1647" t="n"/>
      <c r="L1664" s="1647" t="n"/>
      <c r="M1664" s="234" t="n"/>
      <c r="N1664" s="237" t="n"/>
      <c r="O1664" s="548" t="n"/>
      <c r="P1664" s="1634" t="n"/>
      <c r="Q1664" s="1634" t="n"/>
      <c r="R1664" s="892" t="n"/>
      <c r="S1664" s="1635" t="n"/>
      <c r="T1664" s="1636" t="n"/>
      <c r="U1664" s="1636" t="n"/>
    </row>
    <row r="1665" ht="17.25" customHeight="1">
      <c r="A1665" s="238" t="n"/>
      <c r="B1665" s="238" t="n"/>
      <c r="C1665" s="1636" t="n"/>
      <c r="D1665" s="1636" t="n"/>
      <c r="E1665" s="1638" t="n"/>
      <c r="F1665" s="1636" t="n"/>
      <c r="G1665" s="1647" t="n"/>
      <c r="H1665" s="1647" t="n"/>
      <c r="I1665" s="1647" t="n"/>
      <c r="J1665" s="1646" t="n"/>
      <c r="K1665" s="1647" t="n"/>
      <c r="L1665" s="1647" t="n"/>
      <c r="M1665" s="234" t="n"/>
      <c r="N1665" s="237" t="n"/>
      <c r="O1665" s="548" t="n"/>
      <c r="P1665" s="1634" t="n"/>
      <c r="Q1665" s="1634" t="n"/>
      <c r="R1665" s="892" t="n"/>
      <c r="S1665" s="1635" t="n"/>
      <c r="T1665" s="1636" t="n"/>
      <c r="U1665" s="1636" t="n"/>
    </row>
    <row r="1666" ht="17.25" customHeight="1">
      <c r="A1666" s="238" t="n"/>
      <c r="B1666" s="238" t="n"/>
      <c r="C1666" s="1636" t="n"/>
      <c r="D1666" s="1636" t="n"/>
      <c r="E1666" s="1638" t="n"/>
      <c r="F1666" s="1636" t="n"/>
      <c r="G1666" s="1647" t="n"/>
      <c r="H1666" s="1647" t="n"/>
      <c r="I1666" s="1647" t="n"/>
      <c r="J1666" s="1646" t="n"/>
      <c r="K1666" s="1647" t="n"/>
      <c r="L1666" s="1647" t="n"/>
      <c r="M1666" s="234" t="n"/>
      <c r="N1666" s="237" t="n"/>
      <c r="O1666" s="548" t="n"/>
      <c r="P1666" s="1634" t="n"/>
      <c r="Q1666" s="1634" t="n"/>
      <c r="R1666" s="892" t="n"/>
      <c r="S1666" s="1635" t="n"/>
      <c r="T1666" s="1636" t="n"/>
      <c r="U1666" s="1636" t="n"/>
    </row>
    <row r="1667" ht="17.25" customHeight="1">
      <c r="A1667" s="238" t="n"/>
      <c r="B1667" s="238" t="n"/>
      <c r="C1667" s="1636" t="n"/>
      <c r="D1667" s="1636" t="n"/>
      <c r="E1667" s="1638" t="n"/>
      <c r="F1667" s="1636" t="n"/>
      <c r="G1667" s="1647" t="n"/>
      <c r="H1667" s="1647" t="n"/>
      <c r="I1667" s="1647" t="n"/>
      <c r="J1667" s="1646" t="n"/>
      <c r="K1667" s="1647" t="n"/>
      <c r="L1667" s="1647" t="n"/>
      <c r="M1667" s="234" t="n"/>
      <c r="N1667" s="237" t="n"/>
      <c r="O1667" s="548" t="n"/>
      <c r="P1667" s="1634" t="n"/>
      <c r="Q1667" s="1634" t="n"/>
      <c r="R1667" s="892" t="n"/>
      <c r="S1667" s="1635" t="n"/>
      <c r="T1667" s="1636" t="n"/>
      <c r="U1667" s="1636" t="n"/>
    </row>
    <row r="1668" ht="17.25" customHeight="1">
      <c r="A1668" s="238" t="n"/>
      <c r="B1668" s="238" t="n"/>
      <c r="C1668" s="1636" t="n"/>
      <c r="D1668" s="1636" t="n"/>
      <c r="E1668" s="1638" t="n"/>
      <c r="F1668" s="1636" t="n"/>
      <c r="G1668" s="1647" t="n"/>
      <c r="H1668" s="1647" t="n"/>
      <c r="I1668" s="1647" t="n"/>
      <c r="J1668" s="1646" t="n"/>
      <c r="K1668" s="1647" t="n"/>
      <c r="L1668" s="1647" t="n"/>
      <c r="M1668" s="234" t="n"/>
      <c r="N1668" s="237" t="n"/>
      <c r="O1668" s="548" t="n"/>
      <c r="P1668" s="1634" t="n"/>
      <c r="Q1668" s="1634" t="n"/>
      <c r="R1668" s="892" t="n"/>
      <c r="S1668" s="1635" t="n"/>
      <c r="T1668" s="1636" t="n"/>
      <c r="U1668" s="1636" t="n"/>
    </row>
    <row r="1669" ht="17.25" customHeight="1">
      <c r="A1669" s="238" t="n"/>
      <c r="B1669" s="238" t="n"/>
      <c r="C1669" s="1636" t="n"/>
      <c r="D1669" s="1636" t="n"/>
      <c r="E1669" s="1638" t="n"/>
      <c r="F1669" s="1636" t="n"/>
      <c r="G1669" s="1647" t="n"/>
      <c r="H1669" s="1647" t="n"/>
      <c r="I1669" s="1647" t="n"/>
      <c r="J1669" s="1646" t="n"/>
      <c r="K1669" s="1647" t="n"/>
      <c r="L1669" s="1647" t="n"/>
      <c r="M1669" s="234" t="n"/>
      <c r="N1669" s="237" t="n"/>
      <c r="O1669" s="548" t="n"/>
      <c r="P1669" s="1634" t="n"/>
      <c r="Q1669" s="1634" t="n"/>
      <c r="R1669" s="892" t="n"/>
      <c r="S1669" s="1635" t="n"/>
      <c r="T1669" s="1636" t="n"/>
      <c r="U1669" s="1636" t="n"/>
    </row>
    <row r="1670" ht="17.25" customHeight="1">
      <c r="A1670" s="238" t="n"/>
      <c r="B1670" s="238" t="n"/>
      <c r="C1670" s="1636" t="n"/>
      <c r="D1670" s="1636" t="n"/>
      <c r="E1670" s="1638" t="n"/>
      <c r="F1670" s="1636" t="n"/>
      <c r="G1670" s="1647" t="n"/>
      <c r="H1670" s="1647" t="n"/>
      <c r="I1670" s="1647" t="n"/>
      <c r="J1670" s="1646" t="n"/>
      <c r="K1670" s="1647" t="n"/>
      <c r="L1670" s="1647" t="n"/>
      <c r="M1670" s="234" t="n"/>
      <c r="N1670" s="237" t="n"/>
      <c r="O1670" s="548" t="n"/>
      <c r="P1670" s="1634" t="n"/>
      <c r="Q1670" s="1634" t="n"/>
      <c r="R1670" s="892" t="n"/>
      <c r="S1670" s="1635" t="n"/>
      <c r="T1670" s="1636" t="n"/>
      <c r="U1670" s="1636" t="n"/>
    </row>
    <row r="1671" ht="17.25" customHeight="1">
      <c r="A1671" s="238" t="n"/>
      <c r="B1671" s="238" t="n"/>
      <c r="C1671" s="1636" t="n"/>
      <c r="D1671" s="1636" t="n"/>
      <c r="E1671" s="1638" t="n"/>
      <c r="F1671" s="1636" t="n"/>
      <c r="G1671" s="1647" t="n"/>
      <c r="H1671" s="1647" t="n"/>
      <c r="I1671" s="1647" t="n"/>
      <c r="J1671" s="1646" t="n"/>
      <c r="K1671" s="1647" t="n"/>
      <c r="L1671" s="1647" t="n"/>
      <c r="M1671" s="234" t="n"/>
      <c r="N1671" s="237" t="n"/>
      <c r="O1671" s="548" t="n"/>
      <c r="P1671" s="1634" t="n"/>
      <c r="Q1671" s="1634" t="n"/>
      <c r="R1671" s="892" t="n"/>
      <c r="S1671" s="1635" t="n"/>
      <c r="T1671" s="1636" t="n"/>
      <c r="U1671" s="1636" t="n"/>
    </row>
    <row r="1672" ht="17.25" customHeight="1">
      <c r="A1672" s="238" t="n"/>
      <c r="B1672" s="238" t="n"/>
      <c r="C1672" s="1636" t="n"/>
      <c r="D1672" s="1636" t="n"/>
      <c r="E1672" s="1638" t="n"/>
      <c r="F1672" s="1636" t="n"/>
      <c r="G1672" s="1647" t="n"/>
      <c r="H1672" s="1647" t="n"/>
      <c r="I1672" s="1647" t="n"/>
      <c r="J1672" s="1646" t="n"/>
      <c r="K1672" s="1647" t="n"/>
      <c r="L1672" s="1647" t="n"/>
      <c r="M1672" s="234" t="n"/>
      <c r="N1672" s="237" t="n"/>
      <c r="O1672" s="548" t="n"/>
      <c r="P1672" s="1634" t="n"/>
      <c r="Q1672" s="1634" t="n"/>
      <c r="R1672" s="892" t="n"/>
      <c r="S1672" s="1635" t="n"/>
      <c r="T1672" s="1636" t="n"/>
      <c r="U1672" s="1636" t="n"/>
    </row>
    <row r="1673" ht="17.25" customHeight="1">
      <c r="A1673" s="238" t="n"/>
      <c r="B1673" s="238" t="n"/>
      <c r="C1673" s="1636" t="n"/>
      <c r="D1673" s="1636" t="n"/>
      <c r="E1673" s="1638" t="n"/>
      <c r="F1673" s="1636" t="n"/>
      <c r="G1673" s="1647" t="n"/>
      <c r="H1673" s="1647" t="n"/>
      <c r="I1673" s="1647" t="n"/>
      <c r="J1673" s="1646" t="n"/>
      <c r="K1673" s="1647" t="n"/>
      <c r="L1673" s="1647" t="n"/>
      <c r="M1673" s="234" t="n"/>
      <c r="N1673" s="237" t="n"/>
      <c r="O1673" s="548" t="n"/>
      <c r="P1673" s="1634" t="n"/>
      <c r="Q1673" s="1634" t="n"/>
      <c r="R1673" s="892" t="n"/>
      <c r="S1673" s="1635" t="n"/>
      <c r="T1673" s="1636" t="n"/>
      <c r="U1673" s="1636" t="n"/>
    </row>
    <row r="1674" ht="17.25" customHeight="1">
      <c r="A1674" s="238" t="n"/>
      <c r="B1674" s="238" t="n"/>
      <c r="C1674" s="1636" t="n"/>
      <c r="D1674" s="1636" t="n"/>
      <c r="E1674" s="1638" t="n"/>
      <c r="F1674" s="1636" t="n"/>
      <c r="G1674" s="1647" t="n"/>
      <c r="H1674" s="1647" t="n"/>
      <c r="I1674" s="1647" t="n"/>
      <c r="J1674" s="1646" t="n"/>
      <c r="K1674" s="1647" t="n"/>
      <c r="L1674" s="1647" t="n"/>
      <c r="M1674" s="234" t="n"/>
      <c r="N1674" s="237" t="n"/>
      <c r="O1674" s="548" t="n"/>
      <c r="P1674" s="1634" t="n"/>
      <c r="Q1674" s="1634" t="n"/>
      <c r="R1674" s="892" t="n"/>
      <c r="S1674" s="1635" t="n"/>
      <c r="T1674" s="1636" t="n"/>
      <c r="U1674" s="1636" t="n"/>
    </row>
    <row r="1675" ht="17.25" customHeight="1">
      <c r="A1675" s="238" t="n"/>
      <c r="B1675" s="238" t="n"/>
      <c r="C1675" s="1636" t="n"/>
      <c r="D1675" s="1636" t="n"/>
      <c r="E1675" s="1638" t="n"/>
      <c r="F1675" s="1636" t="n"/>
      <c r="G1675" s="1647" t="n"/>
      <c r="H1675" s="1647" t="n"/>
      <c r="I1675" s="1647" t="n"/>
      <c r="J1675" s="1646" t="n"/>
      <c r="K1675" s="1647" t="n"/>
      <c r="L1675" s="1647" t="n"/>
      <c r="M1675" s="234" t="n"/>
      <c r="N1675" s="237" t="n"/>
      <c r="O1675" s="548" t="n"/>
      <c r="P1675" s="1634" t="n"/>
      <c r="Q1675" s="1634" t="n"/>
      <c r="R1675" s="892" t="n"/>
      <c r="S1675" s="1635" t="n"/>
      <c r="T1675" s="1636" t="n"/>
      <c r="U1675" s="1636" t="n"/>
    </row>
    <row r="1676" ht="17.25" customHeight="1">
      <c r="A1676" s="238" t="n"/>
      <c r="B1676" s="238" t="n"/>
      <c r="C1676" s="1636" t="n"/>
      <c r="D1676" s="1636" t="n"/>
      <c r="E1676" s="1638" t="n"/>
      <c r="F1676" s="1636" t="n"/>
      <c r="G1676" s="1647" t="n"/>
      <c r="H1676" s="1647" t="n"/>
      <c r="I1676" s="1647" t="n"/>
      <c r="J1676" s="1646" t="n"/>
      <c r="K1676" s="1647" t="n"/>
      <c r="L1676" s="1647" t="n"/>
      <c r="M1676" s="234" t="n"/>
      <c r="N1676" s="237" t="n"/>
      <c r="O1676" s="548" t="n"/>
      <c r="P1676" s="1634" t="n"/>
      <c r="Q1676" s="1634" t="n"/>
      <c r="R1676" s="892" t="n"/>
      <c r="S1676" s="1635" t="n"/>
      <c r="T1676" s="1636" t="n"/>
      <c r="U1676" s="1636" t="n"/>
    </row>
    <row r="1677" ht="17.25" customHeight="1">
      <c r="A1677" s="238" t="n"/>
      <c r="B1677" s="238" t="n"/>
      <c r="C1677" s="1636" t="n"/>
      <c r="D1677" s="1636" t="n"/>
      <c r="E1677" s="1638" t="n"/>
      <c r="F1677" s="1636" t="n"/>
      <c r="G1677" s="1647" t="n"/>
      <c r="H1677" s="1647" t="n"/>
      <c r="I1677" s="1647" t="n"/>
      <c r="J1677" s="1646" t="n"/>
      <c r="K1677" s="1647" t="n"/>
      <c r="L1677" s="1647" t="n"/>
      <c r="M1677" s="234" t="n"/>
      <c r="N1677" s="237" t="n"/>
      <c r="O1677" s="548" t="n"/>
      <c r="P1677" s="1634" t="n"/>
      <c r="Q1677" s="1634" t="n"/>
      <c r="R1677" s="892" t="n"/>
      <c r="S1677" s="1635" t="n"/>
      <c r="T1677" s="1636" t="n"/>
      <c r="U1677" s="1636" t="n"/>
    </row>
    <row r="1678" ht="17.25" customHeight="1">
      <c r="A1678" s="238" t="n"/>
      <c r="B1678" s="238" t="n"/>
      <c r="C1678" s="1636" t="n"/>
      <c r="D1678" s="1636" t="n"/>
      <c r="E1678" s="1638" t="n"/>
      <c r="F1678" s="1636" t="n"/>
      <c r="G1678" s="1647" t="n"/>
      <c r="H1678" s="1647" t="n"/>
      <c r="I1678" s="1647" t="n"/>
      <c r="J1678" s="1646" t="n"/>
      <c r="K1678" s="1647" t="n"/>
      <c r="L1678" s="1647" t="n"/>
      <c r="M1678" s="234" t="n"/>
      <c r="N1678" s="237" t="n"/>
      <c r="O1678" s="548" t="n"/>
      <c r="P1678" s="1634" t="n"/>
      <c r="Q1678" s="1634" t="n"/>
      <c r="R1678" s="892" t="n"/>
      <c r="S1678" s="1635" t="n"/>
      <c r="T1678" s="1636" t="n"/>
      <c r="U1678" s="1636" t="n"/>
    </row>
    <row r="1679" ht="17.25" customHeight="1">
      <c r="A1679" s="238" t="n"/>
      <c r="B1679" s="238" t="n"/>
      <c r="C1679" s="1636" t="n"/>
      <c r="D1679" s="1636" t="n"/>
      <c r="E1679" s="1638" t="n"/>
      <c r="F1679" s="1636" t="n"/>
      <c r="G1679" s="1647" t="n"/>
      <c r="H1679" s="1647" t="n"/>
      <c r="I1679" s="1647" t="n"/>
      <c r="J1679" s="1646" t="n"/>
      <c r="K1679" s="1647" t="n"/>
      <c r="L1679" s="1647" t="n"/>
      <c r="M1679" s="234" t="n"/>
      <c r="N1679" s="237" t="n"/>
      <c r="O1679" s="548" t="n"/>
      <c r="P1679" s="1634" t="n"/>
      <c r="Q1679" s="1634" t="n"/>
      <c r="R1679" s="892" t="n"/>
      <c r="S1679" s="1635" t="n"/>
      <c r="T1679" s="1636" t="n"/>
      <c r="U1679" s="1636" t="n"/>
    </row>
    <row r="1680" ht="17.25" customHeight="1">
      <c r="A1680" s="238" t="n"/>
      <c r="B1680" s="238" t="n"/>
      <c r="C1680" s="1636" t="n"/>
      <c r="D1680" s="1636" t="n"/>
      <c r="E1680" s="1638" t="n"/>
      <c r="F1680" s="1636" t="n"/>
      <c r="G1680" s="1647" t="n"/>
      <c r="H1680" s="1647" t="n"/>
      <c r="I1680" s="1647" t="n"/>
      <c r="J1680" s="1646" t="n"/>
      <c r="K1680" s="1647" t="n"/>
      <c r="L1680" s="1647" t="n"/>
      <c r="M1680" s="234" t="n"/>
      <c r="N1680" s="237" t="n"/>
      <c r="O1680" s="548" t="n"/>
      <c r="P1680" s="1634" t="n"/>
      <c r="Q1680" s="1634" t="n"/>
      <c r="R1680" s="892" t="n"/>
      <c r="S1680" s="1635" t="n"/>
      <c r="T1680" s="1636" t="n"/>
      <c r="U1680" s="1636" t="n"/>
    </row>
    <row r="1681" ht="17.25" customHeight="1">
      <c r="A1681" s="238" t="n"/>
      <c r="B1681" s="238" t="n"/>
      <c r="C1681" s="1636" t="n"/>
      <c r="D1681" s="1636" t="n"/>
      <c r="E1681" s="1638" t="n"/>
      <c r="F1681" s="1636" t="n"/>
      <c r="G1681" s="1647" t="n"/>
      <c r="H1681" s="1647" t="n"/>
      <c r="I1681" s="1647" t="n"/>
      <c r="J1681" s="1646" t="n"/>
      <c r="K1681" s="1647" t="n"/>
      <c r="L1681" s="1647" t="n"/>
      <c r="M1681" s="234" t="n"/>
      <c r="N1681" s="237" t="n"/>
      <c r="O1681" s="548" t="n"/>
      <c r="P1681" s="1634" t="n"/>
      <c r="Q1681" s="1634" t="n"/>
      <c r="R1681" s="892" t="n"/>
      <c r="S1681" s="1635" t="n"/>
      <c r="T1681" s="1636" t="n"/>
      <c r="U1681" s="1636" t="n"/>
    </row>
    <row r="1682" ht="17.25" customHeight="1">
      <c r="A1682" s="238" t="n"/>
      <c r="B1682" s="238" t="n"/>
      <c r="C1682" s="1636" t="n"/>
      <c r="D1682" s="1636" t="n"/>
      <c r="E1682" s="1638" t="n"/>
      <c r="F1682" s="1636" t="n"/>
      <c r="G1682" s="1647" t="n"/>
      <c r="H1682" s="1647" t="n"/>
      <c r="I1682" s="1647" t="n"/>
      <c r="J1682" s="1646" t="n"/>
      <c r="K1682" s="1647" t="n"/>
      <c r="L1682" s="1647" t="n"/>
      <c r="M1682" s="234" t="n"/>
      <c r="N1682" s="237" t="n"/>
      <c r="O1682" s="548" t="n"/>
      <c r="P1682" s="1634" t="n"/>
      <c r="Q1682" s="1634" t="n"/>
      <c r="R1682" s="892" t="n"/>
      <c r="S1682" s="1635" t="n"/>
      <c r="T1682" s="1636" t="n"/>
      <c r="U1682" s="1636" t="n"/>
    </row>
    <row r="1683" ht="17.25" customHeight="1">
      <c r="A1683" s="238" t="n"/>
      <c r="B1683" s="238" t="n"/>
      <c r="C1683" s="1636" t="n"/>
      <c r="D1683" s="1636" t="n"/>
      <c r="E1683" s="1638" t="n"/>
      <c r="F1683" s="1636" t="n"/>
      <c r="G1683" s="1647" t="n"/>
      <c r="H1683" s="1647" t="n"/>
      <c r="I1683" s="1647" t="n"/>
      <c r="J1683" s="1646" t="n"/>
      <c r="K1683" s="1647" t="n"/>
      <c r="L1683" s="1647" t="n"/>
      <c r="M1683" s="234" t="n"/>
      <c r="N1683" s="237" t="n"/>
      <c r="O1683" s="548" t="n"/>
      <c r="P1683" s="1634" t="n"/>
      <c r="Q1683" s="1634" t="n"/>
      <c r="R1683" s="892" t="n"/>
      <c r="S1683" s="1635" t="n"/>
      <c r="T1683" s="1636" t="n"/>
      <c r="U1683" s="1636" t="n"/>
    </row>
    <row r="1684" ht="17.25" customHeight="1">
      <c r="A1684" s="238" t="n"/>
      <c r="B1684" s="238" t="n"/>
      <c r="C1684" s="1636" t="n"/>
      <c r="D1684" s="1636" t="n"/>
      <c r="E1684" s="1638" t="n"/>
      <c r="F1684" s="1636" t="n"/>
      <c r="G1684" s="1647" t="n"/>
      <c r="H1684" s="1647" t="n"/>
      <c r="I1684" s="1647" t="n"/>
      <c r="J1684" s="1646" t="n"/>
      <c r="K1684" s="1647" t="n"/>
      <c r="L1684" s="1647" t="n"/>
      <c r="M1684" s="234" t="n"/>
      <c r="N1684" s="237" t="n"/>
      <c r="O1684" s="548" t="n"/>
      <c r="P1684" s="1634" t="n"/>
      <c r="Q1684" s="1634" t="n"/>
      <c r="R1684" s="892" t="n"/>
      <c r="S1684" s="1635" t="n"/>
      <c r="T1684" s="1636" t="n"/>
      <c r="U1684" s="1636" t="n"/>
    </row>
    <row r="1685" ht="17.25" customHeight="1">
      <c r="A1685" s="238" t="n"/>
      <c r="B1685" s="238" t="n"/>
      <c r="C1685" s="1636" t="n"/>
      <c r="D1685" s="1636" t="n"/>
      <c r="E1685" s="1638" t="n"/>
      <c r="F1685" s="1636" t="n"/>
      <c r="G1685" s="1647" t="n"/>
      <c r="H1685" s="1647" t="n"/>
      <c r="I1685" s="1647" t="n"/>
      <c r="J1685" s="1646" t="n"/>
      <c r="K1685" s="1647" t="n"/>
      <c r="L1685" s="1647" t="n"/>
      <c r="M1685" s="234" t="n"/>
      <c r="N1685" s="237" t="n"/>
      <c r="O1685" s="548" t="n"/>
      <c r="P1685" s="1634" t="n"/>
      <c r="Q1685" s="1634" t="n"/>
      <c r="R1685" s="892" t="n"/>
      <c r="S1685" s="1635" t="n"/>
      <c r="T1685" s="1636" t="n"/>
      <c r="U1685" s="1636" t="n"/>
    </row>
    <row r="1686" ht="17.25" customHeight="1">
      <c r="A1686" s="238" t="n"/>
      <c r="B1686" s="238" t="n"/>
      <c r="C1686" s="1636" t="n"/>
      <c r="D1686" s="1636" t="n"/>
      <c r="E1686" s="1638" t="n"/>
      <c r="F1686" s="1636" t="n"/>
      <c r="G1686" s="1647" t="n"/>
      <c r="H1686" s="1647" t="n"/>
      <c r="I1686" s="1647" t="n"/>
      <c r="J1686" s="1646" t="n"/>
      <c r="K1686" s="1647" t="n"/>
      <c r="L1686" s="1647" t="n"/>
      <c r="M1686" s="234" t="n"/>
      <c r="N1686" s="237" t="n"/>
      <c r="O1686" s="548" t="n"/>
      <c r="P1686" s="1634" t="n"/>
      <c r="Q1686" s="1634" t="n"/>
      <c r="R1686" s="892" t="n"/>
      <c r="S1686" s="1635" t="n"/>
      <c r="T1686" s="1636" t="n"/>
      <c r="U1686" s="1636" t="n"/>
    </row>
    <row r="1687" ht="17.25" customHeight="1">
      <c r="A1687" s="238" t="n"/>
      <c r="B1687" s="238" t="n"/>
      <c r="C1687" s="1636" t="n"/>
      <c r="D1687" s="1636" t="n"/>
      <c r="E1687" s="1638" t="n"/>
      <c r="F1687" s="1636" t="n"/>
      <c r="G1687" s="1647" t="n"/>
      <c r="H1687" s="1647" t="n"/>
      <c r="I1687" s="1647" t="n"/>
      <c r="J1687" s="1646" t="n"/>
      <c r="K1687" s="1647" t="n"/>
      <c r="L1687" s="1647" t="n"/>
      <c r="M1687" s="234" t="n"/>
      <c r="N1687" s="237" t="n"/>
      <c r="O1687" s="548" t="n"/>
      <c r="P1687" s="1634" t="n"/>
      <c r="Q1687" s="1634" t="n"/>
      <c r="R1687" s="892" t="n"/>
      <c r="S1687" s="1635" t="n"/>
      <c r="T1687" s="1636" t="n"/>
      <c r="U1687" s="1636" t="n"/>
    </row>
    <row r="1688" ht="17.25" customHeight="1">
      <c r="A1688" s="238" t="n"/>
      <c r="B1688" s="238" t="n"/>
      <c r="C1688" s="1636" t="n"/>
      <c r="D1688" s="1636" t="n"/>
      <c r="E1688" s="1638" t="n"/>
      <c r="F1688" s="1636" t="n"/>
      <c r="G1688" s="1647" t="n"/>
      <c r="H1688" s="1647" t="n"/>
      <c r="I1688" s="1647" t="n"/>
      <c r="J1688" s="1646" t="n"/>
      <c r="K1688" s="1647" t="n"/>
      <c r="L1688" s="1647" t="n"/>
      <c r="M1688" s="234" t="n"/>
      <c r="N1688" s="237" t="n"/>
      <c r="O1688" s="548" t="n"/>
      <c r="P1688" s="1634" t="n"/>
      <c r="Q1688" s="1634" t="n"/>
      <c r="R1688" s="892" t="n"/>
      <c r="S1688" s="1635" t="n"/>
      <c r="T1688" s="1636" t="n"/>
      <c r="U1688" s="1636" t="n"/>
    </row>
    <row r="1689" ht="17.25" customHeight="1">
      <c r="A1689" s="238" t="n"/>
      <c r="B1689" s="238" t="n"/>
      <c r="C1689" s="1636" t="n"/>
      <c r="D1689" s="1636" t="n"/>
      <c r="E1689" s="1638" t="n"/>
      <c r="F1689" s="1636" t="n"/>
      <c r="G1689" s="1647" t="n"/>
      <c r="H1689" s="1647" t="n"/>
      <c r="I1689" s="1647" t="n"/>
      <c r="J1689" s="1646" t="n"/>
      <c r="K1689" s="1647" t="n"/>
      <c r="L1689" s="1647" t="n"/>
      <c r="M1689" s="234" t="n"/>
      <c r="N1689" s="237" t="n"/>
      <c r="O1689" s="548" t="n"/>
      <c r="P1689" s="1634" t="n"/>
      <c r="Q1689" s="1634" t="n"/>
      <c r="R1689" s="892" t="n"/>
      <c r="S1689" s="1635" t="n"/>
      <c r="T1689" s="1636" t="n"/>
      <c r="U1689" s="1636" t="n"/>
    </row>
    <row r="1690" ht="17.25" customHeight="1">
      <c r="A1690" s="238" t="n"/>
      <c r="B1690" s="238" t="n"/>
      <c r="C1690" s="1636" t="n"/>
      <c r="D1690" s="1636" t="n"/>
      <c r="E1690" s="1638" t="n"/>
      <c r="F1690" s="1636" t="n"/>
      <c r="G1690" s="1647" t="n"/>
      <c r="H1690" s="1647" t="n"/>
      <c r="I1690" s="1647" t="n"/>
      <c r="J1690" s="1646" t="n"/>
      <c r="K1690" s="1647" t="n"/>
      <c r="L1690" s="1647" t="n"/>
      <c r="M1690" s="234" t="n"/>
      <c r="N1690" s="237" t="n"/>
      <c r="O1690" s="548" t="n"/>
      <c r="P1690" s="1634" t="n"/>
      <c r="Q1690" s="1634" t="n"/>
      <c r="R1690" s="892" t="n"/>
      <c r="S1690" s="1635" t="n"/>
      <c r="T1690" s="1636" t="n"/>
      <c r="U1690" s="1636" t="n"/>
    </row>
    <row r="1691" ht="17.25" customHeight="1">
      <c r="A1691" s="238" t="n"/>
      <c r="B1691" s="238" t="n"/>
      <c r="C1691" s="1636" t="n"/>
      <c r="D1691" s="1636" t="n"/>
      <c r="E1691" s="1638" t="n"/>
      <c r="F1691" s="1636" t="n"/>
      <c r="G1691" s="1647" t="n"/>
      <c r="H1691" s="1647" t="n"/>
      <c r="I1691" s="1647" t="n"/>
      <c r="J1691" s="1646" t="n"/>
      <c r="K1691" s="1647" t="n"/>
      <c r="L1691" s="1647" t="n"/>
      <c r="M1691" s="234" t="n"/>
      <c r="N1691" s="237" t="n"/>
      <c r="O1691" s="548" t="n"/>
      <c r="P1691" s="1634" t="n"/>
      <c r="Q1691" s="1634" t="n"/>
      <c r="R1691" s="892" t="n"/>
      <c r="S1691" s="1635" t="n"/>
      <c r="T1691" s="1636" t="n"/>
      <c r="U1691" s="1636" t="n"/>
    </row>
    <row r="1692" ht="17.25" customHeight="1">
      <c r="A1692" s="238" t="n"/>
      <c r="B1692" s="238" t="n"/>
      <c r="C1692" s="1636" t="n"/>
      <c r="D1692" s="1636" t="n"/>
      <c r="E1692" s="1638" t="n"/>
      <c r="F1692" s="1636" t="n"/>
      <c r="G1692" s="1647" t="n"/>
      <c r="H1692" s="1647" t="n"/>
      <c r="I1692" s="1647" t="n"/>
      <c r="J1692" s="1646" t="n"/>
      <c r="K1692" s="1647" t="n"/>
      <c r="L1692" s="1647" t="n"/>
      <c r="M1692" s="234" t="n"/>
      <c r="N1692" s="237" t="n"/>
      <c r="O1692" s="548" t="n"/>
      <c r="P1692" s="1634" t="n"/>
      <c r="Q1692" s="1634" t="n"/>
      <c r="R1692" s="892" t="n"/>
      <c r="S1692" s="1635" t="n"/>
      <c r="T1692" s="1636" t="n"/>
      <c r="U1692" s="1636" t="n"/>
    </row>
    <row r="1693" ht="17.25" customHeight="1">
      <c r="A1693" s="238" t="n"/>
      <c r="B1693" s="238" t="n"/>
      <c r="C1693" s="1636" t="n"/>
      <c r="D1693" s="1636" t="n"/>
      <c r="E1693" s="1638" t="n"/>
      <c r="F1693" s="1636" t="n"/>
      <c r="G1693" s="1647" t="n"/>
      <c r="H1693" s="1647" t="n"/>
      <c r="I1693" s="1647" t="n"/>
      <c r="J1693" s="1646" t="n"/>
      <c r="K1693" s="1647" t="n"/>
      <c r="L1693" s="1647" t="n"/>
      <c r="M1693" s="234" t="n"/>
      <c r="N1693" s="237" t="n"/>
      <c r="O1693" s="548" t="n"/>
      <c r="P1693" s="1634" t="n"/>
      <c r="Q1693" s="1634" t="n"/>
      <c r="R1693" s="892" t="n"/>
      <c r="S1693" s="1635" t="n"/>
      <c r="T1693" s="1636" t="n"/>
      <c r="U1693" s="1636" t="n"/>
    </row>
    <row r="1694" ht="17.25" customHeight="1">
      <c r="A1694" s="238" t="n"/>
      <c r="B1694" s="238" t="n"/>
      <c r="C1694" s="1636" t="n"/>
      <c r="D1694" s="1636" t="n"/>
      <c r="E1694" s="1638" t="n"/>
      <c r="F1694" s="1636" t="n"/>
      <c r="G1694" s="1647" t="n"/>
      <c r="H1694" s="1647" t="n"/>
      <c r="I1694" s="1647" t="n"/>
      <c r="J1694" s="1646" t="n"/>
      <c r="K1694" s="1647" t="n"/>
      <c r="L1694" s="1647" t="n"/>
      <c r="M1694" s="234" t="n"/>
      <c r="N1694" s="237" t="n"/>
      <c r="O1694" s="548" t="n"/>
      <c r="P1694" s="1634" t="n"/>
      <c r="Q1694" s="1634" t="n"/>
      <c r="R1694" s="892" t="n"/>
      <c r="S1694" s="1635" t="n"/>
      <c r="T1694" s="1636" t="n"/>
      <c r="U1694" s="1636" t="n"/>
    </row>
    <row r="1695" ht="17.25" customHeight="1">
      <c r="A1695" s="238" t="n"/>
      <c r="B1695" s="238" t="n"/>
      <c r="C1695" s="1636" t="n"/>
      <c r="D1695" s="1636" t="n"/>
      <c r="E1695" s="1638" t="n"/>
      <c r="F1695" s="1636" t="n"/>
      <c r="G1695" s="1647" t="n"/>
      <c r="H1695" s="1647" t="n"/>
      <c r="I1695" s="1647" t="n"/>
      <c r="J1695" s="1646" t="n"/>
      <c r="K1695" s="1647" t="n"/>
      <c r="L1695" s="1647" t="n"/>
      <c r="M1695" s="234" t="n"/>
      <c r="N1695" s="237" t="n"/>
      <c r="O1695" s="548" t="n"/>
      <c r="P1695" s="1634" t="n"/>
      <c r="Q1695" s="1634" t="n"/>
      <c r="R1695" s="892" t="n"/>
      <c r="S1695" s="1635" t="n"/>
      <c r="T1695" s="1636" t="n"/>
      <c r="U1695" s="1636" t="n"/>
    </row>
    <row r="1696" ht="17.25" customHeight="1">
      <c r="A1696" s="238" t="n"/>
      <c r="B1696" s="238" t="n"/>
      <c r="C1696" s="1636" t="n"/>
      <c r="D1696" s="1636" t="n"/>
      <c r="E1696" s="1638" t="n"/>
      <c r="F1696" s="1636" t="n"/>
      <c r="G1696" s="1647" t="n"/>
      <c r="H1696" s="1647" t="n"/>
      <c r="I1696" s="1647" t="n"/>
      <c r="J1696" s="1646" t="n"/>
      <c r="K1696" s="1647" t="n"/>
      <c r="L1696" s="1647" t="n"/>
      <c r="M1696" s="234" t="n"/>
      <c r="N1696" s="237" t="n"/>
      <c r="O1696" s="548" t="n"/>
      <c r="P1696" s="1634" t="n"/>
      <c r="Q1696" s="1634" t="n"/>
      <c r="R1696" s="892" t="n"/>
      <c r="S1696" s="1635" t="n"/>
      <c r="T1696" s="1636" t="n"/>
      <c r="U1696" s="1636" t="n"/>
    </row>
    <row r="1697" ht="17.25" customHeight="1">
      <c r="A1697" s="238" t="n"/>
      <c r="B1697" s="238" t="n"/>
      <c r="C1697" s="1636" t="n"/>
      <c r="D1697" s="1636" t="n"/>
      <c r="E1697" s="1638" t="n"/>
      <c r="F1697" s="1636" t="n"/>
      <c r="G1697" s="1647" t="n"/>
      <c r="H1697" s="1647" t="n"/>
      <c r="I1697" s="1647" t="n"/>
      <c r="J1697" s="1646" t="n"/>
      <c r="K1697" s="1647" t="n"/>
      <c r="L1697" s="1647" t="n"/>
      <c r="M1697" s="234" t="n"/>
      <c r="N1697" s="237" t="n"/>
      <c r="O1697" s="548" t="n"/>
      <c r="P1697" s="1634" t="n"/>
      <c r="Q1697" s="1634" t="n"/>
      <c r="R1697" s="892" t="n"/>
      <c r="S1697" s="1635" t="n"/>
      <c r="T1697" s="1636" t="n"/>
      <c r="U1697" s="1636" t="n"/>
    </row>
    <row r="1698" ht="17.25" customHeight="1">
      <c r="A1698" s="238" t="n"/>
      <c r="B1698" s="238" t="n"/>
      <c r="C1698" s="1636" t="n"/>
      <c r="D1698" s="1636" t="n"/>
      <c r="E1698" s="1638" t="n"/>
      <c r="F1698" s="1636" t="n"/>
      <c r="G1698" s="1647" t="n"/>
      <c r="H1698" s="1647" t="n"/>
      <c r="I1698" s="1647" t="n"/>
      <c r="J1698" s="1646" t="n"/>
      <c r="K1698" s="1647" t="n"/>
      <c r="L1698" s="1647" t="n"/>
      <c r="M1698" s="234" t="n"/>
      <c r="N1698" s="237" t="n"/>
      <c r="O1698" s="548" t="n"/>
      <c r="P1698" s="1634" t="n"/>
      <c r="Q1698" s="1634" t="n"/>
      <c r="R1698" s="892" t="n"/>
      <c r="S1698" s="1635" t="n"/>
      <c r="T1698" s="1636" t="n"/>
      <c r="U1698" s="1636" t="n"/>
    </row>
    <row r="1699" ht="17.25" customHeight="1">
      <c r="A1699" s="238" t="n"/>
      <c r="B1699" s="238" t="n"/>
      <c r="C1699" s="1636" t="n"/>
      <c r="D1699" s="1636" t="n"/>
      <c r="E1699" s="1638" t="n"/>
      <c r="F1699" s="1636" t="n"/>
      <c r="G1699" s="1647" t="n"/>
      <c r="H1699" s="1647" t="n"/>
      <c r="I1699" s="1647" t="n"/>
      <c r="J1699" s="1646" t="n"/>
      <c r="K1699" s="1647" t="n"/>
      <c r="L1699" s="1647" t="n"/>
      <c r="M1699" s="234" t="n"/>
      <c r="N1699" s="237" t="n"/>
      <c r="O1699" s="548" t="n"/>
      <c r="P1699" s="1634" t="n"/>
      <c r="Q1699" s="1634" t="n"/>
      <c r="R1699" s="892" t="n"/>
      <c r="S1699" s="1635" t="n"/>
      <c r="T1699" s="1636" t="n"/>
      <c r="U1699" s="1636" t="n"/>
    </row>
    <row r="1700" ht="17.25" customHeight="1">
      <c r="A1700" s="238" t="n"/>
      <c r="B1700" s="238" t="n"/>
      <c r="C1700" s="1636" t="n"/>
      <c r="D1700" s="1636" t="n"/>
      <c r="E1700" s="1638" t="n"/>
      <c r="F1700" s="1636" t="n"/>
      <c r="G1700" s="1647" t="n"/>
      <c r="H1700" s="1647" t="n"/>
      <c r="I1700" s="1647" t="n"/>
      <c r="J1700" s="1646" t="n"/>
      <c r="K1700" s="1647" t="n"/>
      <c r="L1700" s="1647" t="n"/>
      <c r="M1700" s="234" t="n"/>
      <c r="N1700" s="237" t="n"/>
      <c r="O1700" s="548" t="n"/>
      <c r="P1700" s="1634" t="n"/>
      <c r="Q1700" s="1634" t="n"/>
      <c r="R1700" s="892" t="n"/>
      <c r="S1700" s="1635" t="n"/>
      <c r="T1700" s="1636" t="n"/>
      <c r="U1700" s="1636" t="n"/>
    </row>
    <row r="1701" ht="17.25" customHeight="1">
      <c r="A1701" s="238" t="n"/>
      <c r="B1701" s="238" t="n"/>
      <c r="C1701" s="1636" t="n"/>
      <c r="D1701" s="1636" t="n"/>
      <c r="E1701" s="1638" t="n"/>
      <c r="F1701" s="1636" t="n"/>
      <c r="G1701" s="1647" t="n"/>
      <c r="H1701" s="1647" t="n"/>
      <c r="I1701" s="1647" t="n"/>
      <c r="J1701" s="1646" t="n"/>
      <c r="K1701" s="1647" t="n"/>
      <c r="L1701" s="1647" t="n"/>
      <c r="M1701" s="234" t="n"/>
      <c r="N1701" s="237" t="n"/>
      <c r="O1701" s="548" t="n"/>
      <c r="P1701" s="1634" t="n"/>
      <c r="Q1701" s="1634" t="n"/>
      <c r="R1701" s="892" t="n"/>
      <c r="S1701" s="1635" t="n"/>
      <c r="T1701" s="1636" t="n"/>
      <c r="U1701" s="1636" t="n"/>
    </row>
    <row r="1702" ht="17.25" customHeight="1">
      <c r="A1702" s="238" t="n"/>
      <c r="B1702" s="238" t="n"/>
      <c r="C1702" s="1636" t="n"/>
      <c r="D1702" s="1636" t="n"/>
      <c r="E1702" s="1638" t="n"/>
      <c r="F1702" s="1636" t="n"/>
      <c r="G1702" s="1647" t="n"/>
      <c r="H1702" s="1647" t="n"/>
      <c r="I1702" s="1647" t="n"/>
      <c r="J1702" s="1646" t="n"/>
      <c r="K1702" s="1647" t="n"/>
      <c r="L1702" s="1647" t="n"/>
      <c r="M1702" s="234" t="n"/>
      <c r="N1702" s="237" t="n"/>
      <c r="O1702" s="548" t="n"/>
      <c r="P1702" s="1634" t="n"/>
      <c r="Q1702" s="1634" t="n"/>
      <c r="R1702" s="892" t="n"/>
      <c r="S1702" s="1635" t="n"/>
      <c r="T1702" s="1636" t="n"/>
      <c r="U1702" s="1636" t="n"/>
    </row>
    <row r="1703" ht="17.25" customHeight="1">
      <c r="A1703" s="238" t="n"/>
      <c r="B1703" s="238" t="n"/>
      <c r="C1703" s="1636" t="n"/>
      <c r="D1703" s="1636" t="n"/>
      <c r="E1703" s="1638" t="n"/>
      <c r="F1703" s="1636" t="n"/>
      <c r="G1703" s="1647" t="n"/>
      <c r="H1703" s="1647" t="n"/>
      <c r="I1703" s="1647" t="n"/>
      <c r="J1703" s="1646" t="n"/>
      <c r="K1703" s="1647" t="n"/>
      <c r="L1703" s="1647" t="n"/>
      <c r="M1703" s="234" t="n"/>
      <c r="N1703" s="237" t="n"/>
      <c r="O1703" s="548" t="n"/>
      <c r="P1703" s="1634" t="n"/>
      <c r="Q1703" s="1634" t="n"/>
      <c r="R1703" s="892" t="n"/>
      <c r="S1703" s="1635" t="n"/>
      <c r="T1703" s="1636" t="n"/>
      <c r="U1703" s="1636" t="n"/>
    </row>
    <row r="1704" ht="17.25" customHeight="1">
      <c r="A1704" s="238" t="n"/>
      <c r="B1704" s="238" t="n"/>
      <c r="C1704" s="1636" t="n"/>
      <c r="D1704" s="1636" t="n"/>
      <c r="E1704" s="1638" t="n"/>
      <c r="F1704" s="1636" t="n"/>
      <c r="G1704" s="1647" t="n"/>
      <c r="H1704" s="1647" t="n"/>
      <c r="I1704" s="1647" t="n"/>
      <c r="J1704" s="1646" t="n"/>
      <c r="K1704" s="1647" t="n"/>
      <c r="L1704" s="1647" t="n"/>
      <c r="M1704" s="234" t="n"/>
      <c r="N1704" s="237" t="n"/>
      <c r="O1704" s="548" t="n"/>
      <c r="P1704" s="1634" t="n"/>
      <c r="Q1704" s="1634" t="n"/>
      <c r="R1704" s="892" t="n"/>
      <c r="S1704" s="1635" t="n"/>
      <c r="T1704" s="1636" t="n"/>
      <c r="U1704" s="1636" t="n"/>
    </row>
    <row r="1705" ht="17.25" customHeight="1">
      <c r="A1705" s="238" t="n"/>
      <c r="B1705" s="238" t="n"/>
      <c r="C1705" s="1636" t="n"/>
      <c r="D1705" s="1636" t="n"/>
      <c r="E1705" s="1638" t="n"/>
      <c r="F1705" s="1636" t="n"/>
      <c r="G1705" s="1647" t="n"/>
      <c r="H1705" s="1647" t="n"/>
      <c r="I1705" s="1647" t="n"/>
      <c r="J1705" s="1646" t="n"/>
      <c r="K1705" s="1647" t="n"/>
      <c r="L1705" s="1647" t="n"/>
      <c r="M1705" s="234" t="n"/>
      <c r="N1705" s="237" t="n"/>
      <c r="O1705" s="548" t="n"/>
      <c r="P1705" s="1634" t="n"/>
      <c r="Q1705" s="1634" t="n"/>
      <c r="R1705" s="892" t="n"/>
      <c r="S1705" s="1635" t="n"/>
      <c r="T1705" s="1636" t="n"/>
      <c r="U1705" s="1636" t="n"/>
    </row>
    <row r="1706" ht="17.25" customHeight="1">
      <c r="A1706" s="238" t="n"/>
      <c r="B1706" s="238" t="n"/>
      <c r="C1706" s="1636" t="n"/>
      <c r="D1706" s="1636" t="n"/>
      <c r="E1706" s="1638" t="n"/>
      <c r="F1706" s="1636" t="n"/>
      <c r="G1706" s="1647" t="n"/>
      <c r="H1706" s="1647" t="n"/>
      <c r="I1706" s="1647" t="n"/>
      <c r="J1706" s="1646" t="n"/>
      <c r="K1706" s="1647" t="n"/>
      <c r="L1706" s="1647" t="n"/>
      <c r="M1706" s="234" t="n"/>
      <c r="N1706" s="237" t="n"/>
      <c r="O1706" s="548" t="n"/>
      <c r="P1706" s="1634" t="n"/>
      <c r="Q1706" s="1634" t="n"/>
      <c r="R1706" s="892" t="n"/>
      <c r="S1706" s="1635" t="n"/>
      <c r="T1706" s="1636" t="n"/>
      <c r="U1706" s="1636" t="n"/>
    </row>
    <row r="1707" ht="17.25" customHeight="1">
      <c r="A1707" s="238" t="n"/>
      <c r="B1707" s="238" t="n"/>
      <c r="C1707" s="1636" t="n"/>
      <c r="D1707" s="1636" t="n"/>
      <c r="E1707" s="1638" t="n"/>
      <c r="F1707" s="1636" t="n"/>
      <c r="G1707" s="1647" t="n"/>
      <c r="H1707" s="1647" t="n"/>
      <c r="I1707" s="1647" t="n"/>
      <c r="J1707" s="1646" t="n"/>
      <c r="K1707" s="1647" t="n"/>
      <c r="L1707" s="1647" t="n"/>
      <c r="M1707" s="234" t="n"/>
      <c r="N1707" s="237" t="n"/>
      <c r="O1707" s="548" t="n"/>
      <c r="P1707" s="1634" t="n"/>
      <c r="Q1707" s="1634" t="n"/>
      <c r="R1707" s="892" t="n"/>
      <c r="S1707" s="1635" t="n"/>
      <c r="T1707" s="1636" t="n"/>
      <c r="U1707" s="1636" t="n"/>
    </row>
    <row r="1708" ht="17.25" customHeight="1">
      <c r="A1708" s="238" t="n"/>
      <c r="B1708" s="238" t="n"/>
      <c r="C1708" s="1636" t="n"/>
      <c r="D1708" s="1636" t="n"/>
      <c r="E1708" s="1638" t="n"/>
      <c r="F1708" s="1636" t="n"/>
      <c r="G1708" s="1647" t="n"/>
      <c r="H1708" s="1647" t="n"/>
      <c r="I1708" s="1647" t="n"/>
      <c r="J1708" s="1646" t="n"/>
      <c r="K1708" s="1647" t="n"/>
      <c r="L1708" s="1647" t="n"/>
      <c r="M1708" s="234" t="n"/>
      <c r="N1708" s="237" t="n"/>
      <c r="O1708" s="548" t="n"/>
      <c r="P1708" s="1634" t="n"/>
      <c r="Q1708" s="1634" t="n"/>
      <c r="R1708" s="892" t="n"/>
      <c r="S1708" s="1635" t="n"/>
      <c r="T1708" s="1636" t="n"/>
      <c r="U1708" s="1636" t="n"/>
    </row>
    <row r="1709" ht="17.25" customHeight="1">
      <c r="A1709" s="238" t="n"/>
      <c r="B1709" s="238" t="n"/>
      <c r="C1709" s="1636" t="n"/>
      <c r="D1709" s="1636" t="n"/>
      <c r="E1709" s="1638" t="n"/>
      <c r="F1709" s="1636" t="n"/>
      <c r="G1709" s="1647" t="n"/>
      <c r="H1709" s="1647" t="n"/>
      <c r="I1709" s="1647" t="n"/>
      <c r="J1709" s="1646" t="n"/>
      <c r="K1709" s="1647" t="n"/>
      <c r="L1709" s="1647" t="n"/>
      <c r="M1709" s="234" t="n"/>
      <c r="N1709" s="237" t="n"/>
      <c r="O1709" s="548" t="n"/>
      <c r="P1709" s="1634" t="n"/>
      <c r="Q1709" s="1634" t="n"/>
      <c r="R1709" s="892" t="n"/>
      <c r="S1709" s="1635" t="n"/>
      <c r="T1709" s="1636" t="n"/>
      <c r="U1709" s="1636" t="n"/>
    </row>
    <row r="1710" ht="17.25" customHeight="1">
      <c r="A1710" s="238" t="n"/>
      <c r="B1710" s="238" t="n"/>
      <c r="C1710" s="1636" t="n"/>
      <c r="D1710" s="1636" t="n"/>
      <c r="E1710" s="1638" t="n"/>
      <c r="F1710" s="1636" t="n"/>
      <c r="G1710" s="1647" t="n"/>
      <c r="H1710" s="1647" t="n"/>
      <c r="I1710" s="1647" t="n"/>
      <c r="J1710" s="1646" t="n"/>
      <c r="K1710" s="1647" t="n"/>
      <c r="L1710" s="1647" t="n"/>
      <c r="M1710" s="234" t="n"/>
      <c r="N1710" s="237" t="n"/>
      <c r="O1710" s="548" t="n"/>
      <c r="P1710" s="1634" t="n"/>
      <c r="Q1710" s="1634" t="n"/>
      <c r="R1710" s="892" t="n"/>
      <c r="S1710" s="1635" t="n"/>
      <c r="T1710" s="1636" t="n"/>
      <c r="U1710" s="1636" t="n"/>
    </row>
    <row r="1711" ht="17.25" customHeight="1">
      <c r="A1711" s="238" t="n"/>
      <c r="B1711" s="238" t="n"/>
      <c r="C1711" s="1636" t="n"/>
      <c r="D1711" s="1636" t="n"/>
      <c r="E1711" s="1638" t="n"/>
      <c r="F1711" s="1636" t="n"/>
      <c r="G1711" s="1647" t="n"/>
      <c r="H1711" s="1647" t="n"/>
      <c r="I1711" s="1647" t="n"/>
      <c r="J1711" s="1646" t="n"/>
      <c r="K1711" s="1647" t="n"/>
      <c r="L1711" s="1647" t="n"/>
      <c r="M1711" s="234" t="n"/>
      <c r="N1711" s="237" t="n"/>
      <c r="O1711" s="548" t="n"/>
      <c r="P1711" s="1634" t="n"/>
      <c r="Q1711" s="1634" t="n"/>
      <c r="R1711" s="892" t="n"/>
      <c r="S1711" s="1635" t="n"/>
      <c r="T1711" s="1636" t="n"/>
      <c r="U1711" s="1636" t="n"/>
    </row>
    <row r="1712" ht="17.25" customHeight="1">
      <c r="A1712" s="238" t="n"/>
      <c r="B1712" s="238" t="n"/>
      <c r="C1712" s="1636" t="n"/>
      <c r="D1712" s="1636" t="n"/>
      <c r="E1712" s="1638" t="n"/>
      <c r="F1712" s="1636" t="n"/>
      <c r="G1712" s="1647" t="n"/>
      <c r="H1712" s="1647" t="n"/>
      <c r="I1712" s="1647" t="n"/>
      <c r="J1712" s="1646" t="n"/>
      <c r="K1712" s="1647" t="n"/>
      <c r="L1712" s="1647" t="n"/>
      <c r="M1712" s="234" t="n"/>
      <c r="N1712" s="237" t="n"/>
      <c r="O1712" s="548" t="n"/>
      <c r="P1712" s="1634" t="n"/>
      <c r="Q1712" s="1634" t="n"/>
      <c r="R1712" s="892" t="n"/>
      <c r="S1712" s="1635" t="n"/>
      <c r="T1712" s="1636" t="n"/>
      <c r="U1712" s="1636" t="n"/>
    </row>
    <row r="1713" ht="17.25" customHeight="1">
      <c r="A1713" s="238" t="n"/>
      <c r="B1713" s="238" t="n"/>
      <c r="C1713" s="1636" t="n"/>
      <c r="D1713" s="1636" t="n"/>
      <c r="E1713" s="1638" t="n"/>
      <c r="F1713" s="1636" t="n"/>
      <c r="G1713" s="1647" t="n"/>
      <c r="H1713" s="1647" t="n"/>
      <c r="I1713" s="1647" t="n"/>
      <c r="J1713" s="1646" t="n"/>
      <c r="K1713" s="1647" t="n"/>
      <c r="L1713" s="1647" t="n"/>
      <c r="M1713" s="234" t="n"/>
      <c r="N1713" s="237" t="n"/>
      <c r="O1713" s="548" t="n"/>
      <c r="P1713" s="1634" t="n"/>
      <c r="Q1713" s="1634" t="n"/>
      <c r="R1713" s="892" t="n"/>
      <c r="S1713" s="1635" t="n"/>
      <c r="T1713" s="1636" t="n"/>
      <c r="U1713" s="1636" t="n"/>
    </row>
    <row r="1714" ht="17.25" customHeight="1">
      <c r="A1714" s="238" t="n"/>
      <c r="B1714" s="238" t="n"/>
      <c r="C1714" s="1636" t="n"/>
      <c r="D1714" s="1636" t="n"/>
      <c r="E1714" s="1638" t="n"/>
      <c r="F1714" s="1636" t="n"/>
      <c r="G1714" s="1647" t="n"/>
      <c r="H1714" s="1647" t="n"/>
      <c r="I1714" s="1647" t="n"/>
      <c r="J1714" s="1646" t="n"/>
      <c r="K1714" s="1647" t="n"/>
      <c r="L1714" s="1647" t="n"/>
      <c r="M1714" s="234" t="n"/>
      <c r="N1714" s="237" t="n"/>
      <c r="O1714" s="548" t="n"/>
      <c r="P1714" s="1634" t="n"/>
      <c r="Q1714" s="1634" t="n"/>
      <c r="R1714" s="892" t="n"/>
      <c r="S1714" s="1635" t="n"/>
      <c r="T1714" s="1636" t="n"/>
      <c r="U1714" s="1636" t="n"/>
    </row>
    <row r="1715" ht="17.25" customHeight="1">
      <c r="A1715" s="238" t="n"/>
      <c r="B1715" s="238" t="n"/>
      <c r="C1715" s="1636" t="n"/>
      <c r="D1715" s="1636" t="n"/>
      <c r="E1715" s="1638" t="n"/>
      <c r="F1715" s="1636" t="n"/>
      <c r="G1715" s="1647" t="n"/>
      <c r="H1715" s="1647" t="n"/>
      <c r="I1715" s="1647" t="n"/>
      <c r="J1715" s="1646" t="n"/>
      <c r="K1715" s="1647" t="n"/>
      <c r="L1715" s="1647" t="n"/>
      <c r="M1715" s="234" t="n"/>
      <c r="N1715" s="237" t="n"/>
      <c r="O1715" s="548" t="n"/>
      <c r="P1715" s="1634" t="n"/>
      <c r="Q1715" s="1634" t="n"/>
      <c r="R1715" s="892" t="n"/>
      <c r="S1715" s="1635" t="n"/>
      <c r="T1715" s="1636" t="n"/>
      <c r="U1715" s="1636" t="n"/>
    </row>
    <row r="1716" ht="17.25" customHeight="1">
      <c r="A1716" s="238" t="n"/>
      <c r="B1716" s="238" t="n"/>
      <c r="C1716" s="1636" t="n"/>
      <c r="D1716" s="1636" t="n"/>
      <c r="E1716" s="1638" t="n"/>
      <c r="F1716" s="1636" t="n"/>
      <c r="G1716" s="1647" t="n"/>
      <c r="H1716" s="1647" t="n"/>
      <c r="I1716" s="1647" t="n"/>
      <c r="J1716" s="1646" t="n"/>
      <c r="K1716" s="1647" t="n"/>
      <c r="L1716" s="1647" t="n"/>
      <c r="M1716" s="234" t="n"/>
      <c r="N1716" s="237" t="n"/>
      <c r="O1716" s="548" t="n"/>
      <c r="P1716" s="1634" t="n"/>
      <c r="Q1716" s="1634" t="n"/>
      <c r="R1716" s="892" t="n"/>
      <c r="S1716" s="1635" t="n"/>
      <c r="T1716" s="1636" t="n"/>
      <c r="U1716" s="1636" t="n"/>
    </row>
    <row r="1717" ht="17.25" customHeight="1">
      <c r="A1717" s="238" t="n"/>
      <c r="B1717" s="238" t="n"/>
      <c r="C1717" s="1636" t="n"/>
      <c r="D1717" s="1636" t="n"/>
      <c r="E1717" s="1638" t="n"/>
      <c r="F1717" s="1636" t="n"/>
      <c r="G1717" s="1647" t="n"/>
      <c r="H1717" s="1647" t="n"/>
      <c r="I1717" s="1647" t="n"/>
      <c r="J1717" s="1646" t="n"/>
      <c r="K1717" s="1647" t="n"/>
      <c r="L1717" s="1647" t="n"/>
      <c r="M1717" s="234" t="n"/>
      <c r="N1717" s="237" t="n"/>
      <c r="O1717" s="548" t="n"/>
      <c r="P1717" s="1634" t="n"/>
      <c r="Q1717" s="1634" t="n"/>
      <c r="R1717" s="892" t="n"/>
      <c r="S1717" s="1635" t="n"/>
      <c r="T1717" s="1636" t="n"/>
      <c r="U1717" s="1636" t="n"/>
    </row>
    <row r="1718" ht="17.25" customHeight="1">
      <c r="A1718" s="238" t="n"/>
      <c r="B1718" s="238" t="n"/>
      <c r="C1718" s="1636" t="n"/>
      <c r="D1718" s="1636" t="n"/>
      <c r="E1718" s="1638" t="n"/>
      <c r="F1718" s="1636" t="n"/>
      <c r="G1718" s="1647" t="n"/>
      <c r="H1718" s="1647" t="n"/>
      <c r="I1718" s="1647" t="n"/>
      <c r="J1718" s="1646" t="n"/>
      <c r="K1718" s="1647" t="n"/>
      <c r="L1718" s="1647" t="n"/>
      <c r="M1718" s="234" t="n"/>
      <c r="N1718" s="237" t="n"/>
      <c r="O1718" s="548" t="n"/>
      <c r="P1718" s="1634" t="n"/>
      <c r="Q1718" s="1634" t="n"/>
      <c r="R1718" s="892" t="n"/>
      <c r="S1718" s="1635" t="n"/>
      <c r="T1718" s="1636" t="n"/>
      <c r="U1718" s="1636" t="n"/>
    </row>
    <row r="1719" ht="17.25" customHeight="1">
      <c r="A1719" s="238" t="n"/>
      <c r="B1719" s="238" t="n"/>
      <c r="C1719" s="1636" t="n"/>
      <c r="D1719" s="1636" t="n"/>
      <c r="E1719" s="1638" t="n"/>
      <c r="F1719" s="1636" t="n"/>
      <c r="G1719" s="1647" t="n"/>
      <c r="H1719" s="1647" t="n"/>
      <c r="I1719" s="1647" t="n"/>
      <c r="J1719" s="1646" t="n"/>
      <c r="K1719" s="1647" t="n"/>
      <c r="L1719" s="1647" t="n"/>
      <c r="M1719" s="234" t="n"/>
      <c r="N1719" s="237" t="n"/>
      <c r="O1719" s="548" t="n"/>
      <c r="P1719" s="1634" t="n"/>
      <c r="Q1719" s="1634" t="n"/>
      <c r="R1719" s="892" t="n"/>
      <c r="S1719" s="1635" t="n"/>
      <c r="T1719" s="1636" t="n"/>
      <c r="U1719" s="1636" t="n"/>
    </row>
    <row r="1720" ht="17.25" customHeight="1">
      <c r="A1720" s="238" t="n"/>
      <c r="B1720" s="238" t="n"/>
      <c r="C1720" s="1636" t="n"/>
      <c r="D1720" s="1636" t="n"/>
      <c r="E1720" s="1638" t="n"/>
      <c r="F1720" s="1636" t="n"/>
      <c r="G1720" s="1647" t="n"/>
      <c r="H1720" s="1647" t="n"/>
      <c r="I1720" s="1647" t="n"/>
      <c r="J1720" s="1646" t="n"/>
      <c r="K1720" s="1647" t="n"/>
      <c r="L1720" s="1647" t="n"/>
      <c r="M1720" s="234" t="n"/>
      <c r="N1720" s="237" t="n"/>
      <c r="O1720" s="548" t="n"/>
      <c r="P1720" s="1634" t="n"/>
      <c r="Q1720" s="1634" t="n"/>
      <c r="R1720" s="892" t="n"/>
      <c r="S1720" s="1635" t="n"/>
      <c r="T1720" s="1636" t="n"/>
      <c r="U1720" s="1636" t="n"/>
    </row>
    <row r="1721" ht="17.25" customHeight="1">
      <c r="A1721" s="238" t="n"/>
      <c r="B1721" s="238" t="n"/>
      <c r="C1721" s="1636" t="n"/>
      <c r="D1721" s="1636" t="n"/>
      <c r="E1721" s="1638" t="n"/>
      <c r="F1721" s="1636" t="n"/>
      <c r="G1721" s="1647" t="n"/>
      <c r="H1721" s="1647" t="n"/>
      <c r="I1721" s="1647" t="n"/>
      <c r="J1721" s="1646" t="n"/>
      <c r="K1721" s="1647" t="n"/>
      <c r="L1721" s="1647" t="n"/>
      <c r="M1721" s="234" t="n"/>
      <c r="N1721" s="237" t="n"/>
      <c r="O1721" s="548" t="n"/>
      <c r="P1721" s="1634" t="n"/>
      <c r="Q1721" s="1634" t="n"/>
      <c r="R1721" s="892" t="n"/>
      <c r="S1721" s="1635" t="n"/>
      <c r="T1721" s="1636" t="n"/>
      <c r="U1721" s="1636" t="n"/>
    </row>
    <row r="1722" ht="17.25" customHeight="1">
      <c r="A1722" s="238" t="n"/>
      <c r="B1722" s="238" t="n"/>
      <c r="C1722" s="1636" t="n"/>
      <c r="D1722" s="1636" t="n"/>
      <c r="E1722" s="1638" t="n"/>
      <c r="F1722" s="1636" t="n"/>
      <c r="G1722" s="1647" t="n"/>
      <c r="H1722" s="1647" t="n"/>
      <c r="I1722" s="1647" t="n"/>
      <c r="J1722" s="1646" t="n"/>
      <c r="K1722" s="1647" t="n"/>
      <c r="L1722" s="1647" t="n"/>
      <c r="M1722" s="234" t="n"/>
      <c r="N1722" s="237" t="n"/>
      <c r="O1722" s="548" t="n"/>
      <c r="P1722" s="1634" t="n"/>
      <c r="Q1722" s="1634" t="n"/>
      <c r="R1722" s="892" t="n"/>
      <c r="S1722" s="1635" t="n"/>
      <c r="T1722" s="1636" t="n"/>
      <c r="U1722" s="1636" t="n"/>
    </row>
    <row r="1723" ht="17.25" customHeight="1">
      <c r="A1723" s="238" t="n"/>
      <c r="B1723" s="238" t="n"/>
      <c r="C1723" s="1636" t="n"/>
      <c r="D1723" s="1636" t="n"/>
      <c r="E1723" s="1638" t="n"/>
      <c r="F1723" s="1636" t="n"/>
      <c r="G1723" s="1647" t="n"/>
      <c r="H1723" s="1647" t="n"/>
      <c r="I1723" s="1647" t="n"/>
      <c r="J1723" s="1646" t="n"/>
      <c r="K1723" s="1647" t="n"/>
      <c r="L1723" s="1647" t="n"/>
      <c r="M1723" s="234" t="n"/>
      <c r="N1723" s="237" t="n"/>
      <c r="O1723" s="548" t="n"/>
      <c r="P1723" s="1634" t="n"/>
      <c r="Q1723" s="1634" t="n"/>
      <c r="R1723" s="892" t="n"/>
      <c r="S1723" s="1635" t="n"/>
      <c r="T1723" s="1636" t="n"/>
      <c r="U1723" s="1636" t="n"/>
    </row>
    <row r="1724" ht="17.25" customHeight="1">
      <c r="A1724" s="238" t="n"/>
      <c r="B1724" s="238" t="n"/>
      <c r="C1724" s="1636" t="n"/>
      <c r="D1724" s="1636" t="n"/>
      <c r="E1724" s="1638" t="n"/>
      <c r="F1724" s="1636" t="n"/>
      <c r="G1724" s="1647" t="n"/>
      <c r="H1724" s="1647" t="n"/>
      <c r="I1724" s="1647" t="n"/>
      <c r="J1724" s="1646" t="n"/>
      <c r="K1724" s="1647" t="n"/>
      <c r="L1724" s="1647" t="n"/>
      <c r="M1724" s="234" t="n"/>
      <c r="N1724" s="237" t="n"/>
      <c r="O1724" s="548" t="n"/>
      <c r="P1724" s="1634" t="n"/>
      <c r="Q1724" s="1634" t="n"/>
      <c r="R1724" s="892" t="n"/>
      <c r="S1724" s="1635" t="n"/>
      <c r="T1724" s="1636" t="n"/>
      <c r="U1724" s="1636" t="n"/>
    </row>
    <row r="1725" ht="17.25" customHeight="1">
      <c r="A1725" s="238" t="n"/>
      <c r="B1725" s="238" t="n"/>
      <c r="C1725" s="1636" t="n"/>
      <c r="D1725" s="1636" t="n"/>
      <c r="E1725" s="1638" t="n"/>
      <c r="F1725" s="1636" t="n"/>
      <c r="G1725" s="1647" t="n"/>
      <c r="H1725" s="1647" t="n"/>
      <c r="I1725" s="1647" t="n"/>
      <c r="J1725" s="1646" t="n"/>
      <c r="K1725" s="1647" t="n"/>
      <c r="L1725" s="1647" t="n"/>
      <c r="M1725" s="234" t="n"/>
      <c r="N1725" s="237" t="n"/>
      <c r="O1725" s="548" t="n"/>
      <c r="P1725" s="1634" t="n"/>
      <c r="Q1725" s="1634" t="n"/>
      <c r="R1725" s="892" t="n"/>
      <c r="S1725" s="1635" t="n"/>
      <c r="T1725" s="1636" t="n"/>
      <c r="U1725" s="1636" t="n"/>
    </row>
    <row r="1726" ht="17.25" customHeight="1">
      <c r="A1726" s="238" t="n"/>
      <c r="B1726" s="238" t="n"/>
      <c r="C1726" s="1636" t="n"/>
      <c r="D1726" s="1636" t="n"/>
      <c r="E1726" s="1638" t="n"/>
      <c r="F1726" s="1636" t="n"/>
      <c r="G1726" s="1647" t="n"/>
      <c r="H1726" s="1647" t="n"/>
      <c r="I1726" s="1647" t="n"/>
      <c r="J1726" s="1646" t="n"/>
      <c r="K1726" s="1647" t="n"/>
      <c r="L1726" s="1647" t="n"/>
      <c r="M1726" s="234" t="n"/>
      <c r="N1726" s="237" t="n"/>
      <c r="O1726" s="548" t="n"/>
      <c r="P1726" s="1634" t="n"/>
      <c r="Q1726" s="1634" t="n"/>
      <c r="R1726" s="892" t="n"/>
      <c r="S1726" s="1635" t="n"/>
      <c r="T1726" s="1636" t="n"/>
      <c r="U1726" s="1636" t="n"/>
    </row>
    <row r="1727" ht="17.25" customHeight="1">
      <c r="A1727" s="238" t="n"/>
      <c r="B1727" s="238" t="n"/>
      <c r="C1727" s="1636" t="n"/>
      <c r="D1727" s="1636" t="n"/>
      <c r="E1727" s="1638" t="n"/>
      <c r="F1727" s="1636" t="n"/>
      <c r="G1727" s="1647" t="n"/>
      <c r="H1727" s="1647" t="n"/>
      <c r="I1727" s="1647" t="n"/>
      <c r="J1727" s="1646" t="n"/>
      <c r="K1727" s="1647" t="n"/>
      <c r="L1727" s="1647" t="n"/>
      <c r="M1727" s="234" t="n"/>
      <c r="N1727" s="237" t="n"/>
      <c r="O1727" s="548" t="n"/>
      <c r="P1727" s="1634" t="n"/>
      <c r="Q1727" s="1634" t="n"/>
      <c r="R1727" s="892" t="n"/>
      <c r="S1727" s="1635" t="n"/>
      <c r="T1727" s="1636" t="n"/>
      <c r="U1727" s="1636" t="n"/>
    </row>
    <row r="1728" ht="17.25" customHeight="1">
      <c r="A1728" s="238" t="n"/>
      <c r="B1728" s="238" t="n"/>
      <c r="C1728" s="1636" t="n"/>
      <c r="D1728" s="1636" t="n"/>
      <c r="E1728" s="1638" t="n"/>
      <c r="F1728" s="1636" t="n"/>
      <c r="G1728" s="1647" t="n"/>
      <c r="H1728" s="1647" t="n"/>
      <c r="I1728" s="1647" t="n"/>
      <c r="J1728" s="1646" t="n"/>
      <c r="K1728" s="1647" t="n"/>
      <c r="L1728" s="1647" t="n"/>
      <c r="M1728" s="234" t="n"/>
      <c r="N1728" s="237" t="n"/>
      <c r="O1728" s="548" t="n"/>
      <c r="P1728" s="1634" t="n"/>
      <c r="Q1728" s="1634" t="n"/>
      <c r="R1728" s="892" t="n"/>
      <c r="S1728" s="1635" t="n"/>
      <c r="T1728" s="1636" t="n"/>
      <c r="U1728" s="1636" t="n"/>
    </row>
    <row r="1729" ht="17.25" customHeight="1">
      <c r="A1729" s="238" t="n"/>
      <c r="B1729" s="238" t="n"/>
      <c r="C1729" s="1636" t="n"/>
      <c r="D1729" s="1636" t="n"/>
      <c r="E1729" s="1638" t="n"/>
      <c r="F1729" s="1636" t="n"/>
      <c r="G1729" s="1647" t="n"/>
      <c r="H1729" s="1647" t="n"/>
      <c r="I1729" s="1647" t="n"/>
      <c r="J1729" s="1646" t="n"/>
      <c r="K1729" s="1647" t="n"/>
      <c r="L1729" s="1647" t="n"/>
      <c r="M1729" s="234" t="n"/>
      <c r="N1729" s="237" t="n"/>
      <c r="O1729" s="548" t="n"/>
      <c r="P1729" s="1634" t="n"/>
      <c r="Q1729" s="1634" t="n"/>
      <c r="R1729" s="892" t="n"/>
      <c r="S1729" s="1635" t="n"/>
      <c r="T1729" s="1636" t="n"/>
      <c r="U1729" s="1636" t="n"/>
    </row>
    <row r="1730" ht="17.25" customHeight="1">
      <c r="A1730" s="238" t="n"/>
      <c r="B1730" s="238" t="n"/>
      <c r="C1730" s="1636" t="n"/>
      <c r="D1730" s="1636" t="n"/>
      <c r="E1730" s="1638" t="n"/>
      <c r="F1730" s="1636" t="n"/>
      <c r="G1730" s="1647" t="n"/>
      <c r="H1730" s="1647" t="n"/>
      <c r="I1730" s="1647" t="n"/>
      <c r="J1730" s="1646" t="n"/>
      <c r="K1730" s="1647" t="n"/>
      <c r="L1730" s="1647" t="n"/>
      <c r="M1730" s="234" t="n"/>
      <c r="N1730" s="237" t="n"/>
      <c r="O1730" s="548" t="n"/>
      <c r="P1730" s="1634" t="n"/>
      <c r="Q1730" s="1634" t="n"/>
      <c r="R1730" s="892" t="n"/>
      <c r="S1730" s="1635" t="n"/>
      <c r="T1730" s="1636" t="n"/>
      <c r="U1730" s="1636" t="n"/>
    </row>
    <row r="1731" ht="17.25" customHeight="1">
      <c r="A1731" s="238" t="n"/>
      <c r="B1731" s="238" t="n"/>
      <c r="C1731" s="1636" t="n"/>
      <c r="D1731" s="1636" t="n"/>
      <c r="E1731" s="1638" t="n"/>
      <c r="F1731" s="1636" t="n"/>
      <c r="G1731" s="1647" t="n"/>
      <c r="H1731" s="1647" t="n"/>
      <c r="I1731" s="1647" t="n"/>
      <c r="J1731" s="1646" t="n"/>
      <c r="K1731" s="1647" t="n"/>
      <c r="L1731" s="1647" t="n"/>
      <c r="M1731" s="234" t="n"/>
      <c r="N1731" s="237" t="n"/>
      <c r="O1731" s="548" t="n"/>
      <c r="P1731" s="1634" t="n"/>
      <c r="Q1731" s="1634" t="n"/>
      <c r="R1731" s="892" t="n"/>
      <c r="S1731" s="1635" t="n"/>
      <c r="T1731" s="1636" t="n"/>
      <c r="U1731" s="1636" t="n"/>
    </row>
    <row r="1732" ht="17.25" customHeight="1">
      <c r="A1732" s="238" t="n"/>
      <c r="B1732" s="238" t="n"/>
      <c r="C1732" s="1636" t="n"/>
      <c r="D1732" s="1636" t="n"/>
      <c r="E1732" s="1638" t="n"/>
      <c r="F1732" s="1636" t="n"/>
      <c r="G1732" s="1647" t="n"/>
      <c r="H1732" s="1647" t="n"/>
      <c r="I1732" s="1647" t="n"/>
      <c r="J1732" s="1646" t="n"/>
      <c r="K1732" s="1647" t="n"/>
      <c r="L1732" s="1647" t="n"/>
      <c r="M1732" s="234" t="n"/>
      <c r="N1732" s="237" t="n"/>
      <c r="O1732" s="548" t="n"/>
      <c r="P1732" s="1634" t="n"/>
      <c r="Q1732" s="1634" t="n"/>
      <c r="R1732" s="892" t="n"/>
      <c r="S1732" s="1635" t="n"/>
      <c r="T1732" s="1636" t="n"/>
      <c r="U1732" s="1636" t="n"/>
    </row>
    <row r="1733" ht="17.25" customHeight="1">
      <c r="A1733" s="238" t="n"/>
      <c r="B1733" s="238" t="n"/>
      <c r="C1733" s="1636" t="n"/>
      <c r="D1733" s="1636" t="n"/>
      <c r="E1733" s="1638" t="n"/>
      <c r="F1733" s="1636" t="n"/>
      <c r="G1733" s="1647" t="n"/>
      <c r="H1733" s="1647" t="n"/>
      <c r="I1733" s="1647" t="n"/>
      <c r="J1733" s="1646" t="n"/>
      <c r="K1733" s="1647" t="n"/>
      <c r="L1733" s="1647" t="n"/>
      <c r="M1733" s="234" t="n"/>
      <c r="N1733" s="237" t="n"/>
      <c r="O1733" s="548" t="n"/>
      <c r="P1733" s="1634" t="n"/>
      <c r="Q1733" s="1634" t="n"/>
      <c r="R1733" s="892" t="n"/>
      <c r="S1733" s="1635" t="n"/>
      <c r="T1733" s="1636" t="n"/>
      <c r="U1733" s="1636" t="n"/>
    </row>
    <row r="1734" ht="17.25" customHeight="1">
      <c r="A1734" s="238" t="n"/>
      <c r="B1734" s="238" t="n"/>
      <c r="C1734" s="1636" t="n"/>
      <c r="D1734" s="1636" t="n"/>
      <c r="E1734" s="1638" t="n"/>
      <c r="F1734" s="1636" t="n"/>
      <c r="G1734" s="1647" t="n"/>
      <c r="H1734" s="1647" t="n"/>
      <c r="I1734" s="1647" t="n"/>
      <c r="J1734" s="1646" t="n"/>
      <c r="K1734" s="1647" t="n"/>
      <c r="L1734" s="1647" t="n"/>
      <c r="M1734" s="234" t="n"/>
      <c r="N1734" s="237" t="n"/>
      <c r="O1734" s="548" t="n"/>
      <c r="P1734" s="1634" t="n"/>
      <c r="Q1734" s="1634" t="n"/>
      <c r="R1734" s="892" t="n"/>
      <c r="S1734" s="1635" t="n"/>
      <c r="T1734" s="1636" t="n"/>
      <c r="U1734" s="1636" t="n"/>
    </row>
    <row r="1735" ht="17.25" customHeight="1">
      <c r="A1735" s="238" t="n"/>
      <c r="B1735" s="238" t="n"/>
      <c r="C1735" s="1636" t="n"/>
      <c r="D1735" s="1636" t="n"/>
      <c r="E1735" s="1638" t="n"/>
      <c r="F1735" s="1636" t="n"/>
      <c r="G1735" s="1647" t="n"/>
      <c r="H1735" s="1647" t="n"/>
      <c r="I1735" s="1647" t="n"/>
      <c r="J1735" s="1646" t="n"/>
      <c r="K1735" s="1647" t="n"/>
      <c r="L1735" s="1647" t="n"/>
      <c r="M1735" s="234" t="n"/>
      <c r="N1735" s="237" t="n"/>
      <c r="O1735" s="548" t="n"/>
      <c r="P1735" s="1634" t="n"/>
      <c r="Q1735" s="1634" t="n"/>
      <c r="R1735" s="892" t="n"/>
      <c r="S1735" s="1635" t="n"/>
      <c r="T1735" s="1636" t="n"/>
      <c r="U1735" s="1636" t="n"/>
    </row>
    <row r="1736" ht="17.25" customHeight="1">
      <c r="A1736" s="238" t="n"/>
      <c r="B1736" s="238" t="n"/>
      <c r="C1736" s="1636" t="n"/>
      <c r="D1736" s="1636" t="n"/>
      <c r="E1736" s="1638" t="n"/>
      <c r="F1736" s="1636" t="n"/>
      <c r="G1736" s="1647" t="n"/>
      <c r="H1736" s="1647" t="n"/>
      <c r="I1736" s="1647" t="n"/>
      <c r="J1736" s="1646" t="n"/>
      <c r="K1736" s="1647" t="n"/>
      <c r="L1736" s="1647" t="n"/>
      <c r="M1736" s="234" t="n"/>
      <c r="N1736" s="237" t="n"/>
      <c r="O1736" s="548" t="n"/>
      <c r="P1736" s="1634" t="n"/>
      <c r="Q1736" s="1634" t="n"/>
      <c r="R1736" s="892" t="n"/>
      <c r="S1736" s="1635" t="n"/>
      <c r="T1736" s="1636" t="n"/>
      <c r="U1736" s="1636" t="n"/>
    </row>
    <row r="1737" ht="17.25" customHeight="1">
      <c r="A1737" s="238" t="n"/>
      <c r="B1737" s="238" t="n"/>
      <c r="C1737" s="1636" t="n"/>
      <c r="D1737" s="1636" t="n"/>
      <c r="E1737" s="1638" t="n"/>
      <c r="F1737" s="1636" t="n"/>
      <c r="G1737" s="1647" t="n"/>
      <c r="H1737" s="1647" t="n"/>
      <c r="I1737" s="1647" t="n"/>
      <c r="J1737" s="1646" t="n"/>
      <c r="K1737" s="1647" t="n"/>
      <c r="L1737" s="1647" t="n"/>
      <c r="M1737" s="234" t="n"/>
      <c r="N1737" s="237" t="n"/>
      <c r="O1737" s="548" t="n"/>
      <c r="P1737" s="1634" t="n"/>
      <c r="Q1737" s="1634" t="n"/>
      <c r="R1737" s="892" t="n"/>
      <c r="S1737" s="1635" t="n"/>
      <c r="T1737" s="1636" t="n"/>
      <c r="U1737" s="1636" t="n"/>
    </row>
    <row r="1738" ht="17.25" customHeight="1">
      <c r="A1738" s="238" t="n"/>
      <c r="B1738" s="238" t="n"/>
      <c r="C1738" s="1636" t="n"/>
      <c r="D1738" s="1636" t="n"/>
      <c r="E1738" s="1638" t="n"/>
      <c r="F1738" s="1636" t="n"/>
      <c r="G1738" s="1647" t="n"/>
      <c r="H1738" s="1647" t="n"/>
      <c r="I1738" s="1647" t="n"/>
      <c r="J1738" s="1646" t="n"/>
      <c r="K1738" s="1647" t="n"/>
      <c r="L1738" s="1647" t="n"/>
      <c r="M1738" s="234" t="n"/>
      <c r="N1738" s="237" t="n"/>
      <c r="O1738" s="548" t="n"/>
      <c r="P1738" s="1634" t="n"/>
      <c r="Q1738" s="1634" t="n"/>
      <c r="R1738" s="892" t="n"/>
      <c r="S1738" s="1635" t="n"/>
      <c r="T1738" s="1636" t="n"/>
      <c r="U1738" s="1636" t="n"/>
    </row>
    <row r="1739" ht="17.25" customHeight="1">
      <c r="A1739" s="238" t="n"/>
      <c r="B1739" s="238" t="n"/>
      <c r="C1739" s="1636" t="n"/>
      <c r="D1739" s="1636" t="n"/>
      <c r="E1739" s="1638" t="n"/>
      <c r="F1739" s="1636" t="n"/>
      <c r="G1739" s="1647" t="n"/>
      <c r="H1739" s="1647" t="n"/>
      <c r="I1739" s="1647" t="n"/>
      <c r="J1739" s="1646" t="n"/>
      <c r="K1739" s="1647" t="n"/>
      <c r="L1739" s="1647" t="n"/>
      <c r="M1739" s="234" t="n"/>
      <c r="N1739" s="237" t="n"/>
      <c r="O1739" s="548" t="n"/>
      <c r="P1739" s="1634" t="n"/>
      <c r="Q1739" s="1634" t="n"/>
      <c r="R1739" s="892" t="n"/>
      <c r="S1739" s="1635" t="n"/>
      <c r="T1739" s="1636" t="n"/>
      <c r="U1739" s="1636" t="n"/>
    </row>
    <row r="1740" ht="17.25" customHeight="1">
      <c r="A1740" s="238" t="n"/>
      <c r="B1740" s="238" t="n"/>
      <c r="C1740" s="1636" t="n"/>
      <c r="D1740" s="1636" t="n"/>
      <c r="E1740" s="1638" t="n"/>
      <c r="F1740" s="1636" t="n"/>
      <c r="G1740" s="1647" t="n"/>
      <c r="H1740" s="1647" t="n"/>
      <c r="I1740" s="1647" t="n"/>
      <c r="J1740" s="1646" t="n"/>
      <c r="K1740" s="1647" t="n"/>
      <c r="L1740" s="1647" t="n"/>
      <c r="M1740" s="234" t="n"/>
      <c r="N1740" s="237" t="n"/>
      <c r="O1740" s="548" t="n"/>
      <c r="P1740" s="1634" t="n"/>
      <c r="Q1740" s="1634" t="n"/>
      <c r="R1740" s="892" t="n"/>
      <c r="S1740" s="1635" t="n"/>
      <c r="T1740" s="1636" t="n"/>
      <c r="U1740" s="1636" t="n"/>
    </row>
    <row r="1741" ht="17.25" customHeight="1">
      <c r="A1741" s="238" t="n"/>
      <c r="B1741" s="238" t="n"/>
      <c r="C1741" s="1636" t="n"/>
      <c r="D1741" s="1636" t="n"/>
      <c r="E1741" s="1638" t="n"/>
      <c r="F1741" s="1636" t="n"/>
      <c r="G1741" s="1647" t="n"/>
      <c r="H1741" s="1647" t="n"/>
      <c r="I1741" s="1647" t="n"/>
      <c r="J1741" s="1646" t="n"/>
      <c r="K1741" s="1647" t="n"/>
      <c r="L1741" s="1647" t="n"/>
      <c r="M1741" s="234" t="n"/>
      <c r="N1741" s="237" t="n"/>
      <c r="O1741" s="548" t="n"/>
      <c r="P1741" s="1634" t="n"/>
      <c r="Q1741" s="1634" t="n"/>
      <c r="R1741" s="892" t="n"/>
      <c r="S1741" s="1635" t="n"/>
      <c r="T1741" s="1636" t="n"/>
      <c r="U1741" s="1636" t="n"/>
    </row>
    <row r="1742" ht="17.25" customHeight="1">
      <c r="A1742" s="238" t="n"/>
      <c r="B1742" s="238" t="n"/>
      <c r="C1742" s="1636" t="n"/>
      <c r="D1742" s="1636" t="n"/>
      <c r="E1742" s="1638" t="n"/>
      <c r="F1742" s="1636" t="n"/>
      <c r="G1742" s="1647" t="n"/>
      <c r="H1742" s="1647" t="n"/>
      <c r="I1742" s="1647" t="n"/>
      <c r="J1742" s="1646" t="n"/>
      <c r="K1742" s="1647" t="n"/>
      <c r="L1742" s="1647" t="n"/>
      <c r="M1742" s="234" t="n"/>
      <c r="N1742" s="237" t="n"/>
      <c r="O1742" s="548" t="n"/>
      <c r="P1742" s="1634" t="n"/>
      <c r="Q1742" s="1634" t="n"/>
      <c r="R1742" s="892" t="n"/>
      <c r="S1742" s="1635" t="n"/>
      <c r="T1742" s="1636" t="n"/>
      <c r="U1742" s="1636" t="n"/>
    </row>
    <row r="1743" ht="17.25" customHeight="1">
      <c r="A1743" s="238" t="n"/>
      <c r="B1743" s="238" t="n"/>
      <c r="C1743" s="1636" t="n"/>
      <c r="D1743" s="1636" t="n"/>
      <c r="E1743" s="1638" t="n"/>
      <c r="F1743" s="1636" t="n"/>
      <c r="G1743" s="1647" t="n"/>
      <c r="H1743" s="1647" t="n"/>
      <c r="I1743" s="1647" t="n"/>
      <c r="J1743" s="1646" t="n"/>
      <c r="K1743" s="1647" t="n"/>
      <c r="L1743" s="1647" t="n"/>
      <c r="M1743" s="234" t="n"/>
      <c r="N1743" s="237" t="n"/>
      <c r="O1743" s="548" t="n"/>
      <c r="P1743" s="1634" t="n"/>
      <c r="Q1743" s="1634" t="n"/>
      <c r="R1743" s="892" t="n"/>
      <c r="S1743" s="1635" t="n"/>
      <c r="T1743" s="1636" t="n"/>
      <c r="U1743" s="1636" t="n"/>
    </row>
    <row r="1744" ht="17.25" customHeight="1">
      <c r="A1744" s="238" t="n"/>
      <c r="B1744" s="238" t="n"/>
      <c r="C1744" s="1636" t="n"/>
      <c r="D1744" s="1636" t="n"/>
      <c r="E1744" s="1638" t="n"/>
      <c r="F1744" s="1636" t="n"/>
      <c r="G1744" s="1647" t="n"/>
      <c r="H1744" s="1647" t="n"/>
      <c r="I1744" s="1647" t="n"/>
      <c r="J1744" s="1646" t="n"/>
      <c r="K1744" s="1647" t="n"/>
      <c r="L1744" s="1647" t="n"/>
      <c r="M1744" s="234" t="n"/>
      <c r="N1744" s="237" t="n"/>
      <c r="O1744" s="548" t="n"/>
      <c r="P1744" s="1634" t="n"/>
      <c r="Q1744" s="1634" t="n"/>
      <c r="R1744" s="892" t="n"/>
      <c r="S1744" s="1635" t="n"/>
      <c r="T1744" s="1636" t="n"/>
      <c r="U1744" s="1636" t="n"/>
    </row>
    <row r="1745" ht="17.25" customHeight="1">
      <c r="A1745" s="238" t="n"/>
      <c r="B1745" s="238" t="n"/>
      <c r="C1745" s="1636" t="n"/>
      <c r="D1745" s="1636" t="n"/>
      <c r="E1745" s="1638" t="n"/>
      <c r="F1745" s="1636" t="n"/>
      <c r="G1745" s="1647" t="n"/>
      <c r="H1745" s="1647" t="n"/>
      <c r="I1745" s="1647" t="n"/>
      <c r="J1745" s="1646" t="n"/>
      <c r="K1745" s="1647" t="n"/>
      <c r="L1745" s="1647" t="n"/>
      <c r="M1745" s="234" t="n"/>
      <c r="N1745" s="237" t="n"/>
      <c r="O1745" s="548" t="n"/>
      <c r="P1745" s="1634" t="n"/>
      <c r="Q1745" s="1634" t="n"/>
      <c r="R1745" s="892" t="n"/>
      <c r="S1745" s="1635" t="n"/>
      <c r="T1745" s="1636" t="n"/>
      <c r="U1745" s="1636" t="n"/>
    </row>
    <row r="1746" ht="17.25" customHeight="1">
      <c r="A1746" s="238" t="n"/>
      <c r="B1746" s="238" t="n"/>
      <c r="C1746" s="1636" t="n"/>
      <c r="D1746" s="1636" t="n"/>
      <c r="E1746" s="1638" t="n"/>
      <c r="F1746" s="1636" t="n"/>
      <c r="G1746" s="1647" t="n"/>
      <c r="H1746" s="1647" t="n"/>
      <c r="I1746" s="1647" t="n"/>
      <c r="J1746" s="1646" t="n"/>
      <c r="K1746" s="1647" t="n"/>
      <c r="L1746" s="1647" t="n"/>
      <c r="M1746" s="234" t="n"/>
      <c r="N1746" s="237" t="n"/>
      <c r="O1746" s="548" t="n"/>
      <c r="P1746" s="1634" t="n"/>
      <c r="Q1746" s="1634" t="n"/>
      <c r="R1746" s="892" t="n"/>
      <c r="S1746" s="1635" t="n"/>
      <c r="T1746" s="1636" t="n"/>
      <c r="U1746" s="1636" t="n"/>
    </row>
    <row r="1747" ht="17.25" customHeight="1">
      <c r="A1747" s="238" t="n"/>
      <c r="B1747" s="238" t="n"/>
      <c r="C1747" s="1636" t="n"/>
      <c r="D1747" s="1636" t="n"/>
      <c r="E1747" s="1638" t="n"/>
      <c r="F1747" s="1636" t="n"/>
      <c r="G1747" s="1647" t="n"/>
      <c r="H1747" s="1647" t="n"/>
      <c r="I1747" s="1647" t="n"/>
      <c r="J1747" s="1646" t="n"/>
      <c r="K1747" s="1647" t="n"/>
      <c r="L1747" s="1647" t="n"/>
      <c r="M1747" s="234" t="n"/>
      <c r="N1747" s="237" t="n"/>
      <c r="O1747" s="548" t="n"/>
      <c r="P1747" s="1634" t="n"/>
      <c r="Q1747" s="1634" t="n"/>
      <c r="R1747" s="892" t="n"/>
      <c r="S1747" s="1635" t="n"/>
      <c r="T1747" s="1636" t="n"/>
      <c r="U1747" s="1636" t="n"/>
    </row>
    <row r="1748" ht="17.25" customHeight="1">
      <c r="A1748" s="238" t="n"/>
      <c r="B1748" s="238" t="n"/>
      <c r="C1748" s="1636" t="n"/>
      <c r="D1748" s="1636" t="n"/>
      <c r="E1748" s="1638" t="n"/>
      <c r="F1748" s="1636" t="n"/>
      <c r="G1748" s="1647" t="n"/>
      <c r="H1748" s="1647" t="n"/>
      <c r="I1748" s="1647" t="n"/>
      <c r="J1748" s="1646" t="n"/>
      <c r="K1748" s="1647" t="n"/>
      <c r="L1748" s="1647" t="n"/>
      <c r="M1748" s="234" t="n"/>
      <c r="N1748" s="237" t="n"/>
      <c r="O1748" s="548" t="n"/>
      <c r="P1748" s="1634" t="n"/>
      <c r="Q1748" s="1634" t="n"/>
      <c r="R1748" s="892" t="n"/>
      <c r="S1748" s="1635" t="n"/>
      <c r="T1748" s="1636" t="n"/>
      <c r="U1748" s="1636" t="n"/>
    </row>
    <row r="1749" ht="17.25" customHeight="1">
      <c r="A1749" s="238" t="n"/>
      <c r="B1749" s="238" t="n"/>
      <c r="C1749" s="1636" t="n"/>
      <c r="D1749" s="1636" t="n"/>
      <c r="E1749" s="1638" t="n"/>
      <c r="F1749" s="1636" t="n"/>
      <c r="G1749" s="1647" t="n"/>
      <c r="H1749" s="1647" t="n"/>
      <c r="I1749" s="1647" t="n"/>
      <c r="J1749" s="1646" t="n"/>
      <c r="K1749" s="1647" t="n"/>
      <c r="L1749" s="1647" t="n"/>
      <c r="M1749" s="234" t="n"/>
      <c r="N1749" s="237" t="n"/>
      <c r="O1749" s="548" t="n"/>
      <c r="P1749" s="1634" t="n"/>
      <c r="Q1749" s="1634" t="n"/>
      <c r="R1749" s="892" t="n"/>
      <c r="S1749" s="1635" t="n"/>
      <c r="T1749" s="1636" t="n"/>
      <c r="U1749" s="1636" t="n"/>
    </row>
    <row r="1750" ht="17.25" customHeight="1">
      <c r="A1750" s="238" t="n"/>
      <c r="B1750" s="238" t="n"/>
      <c r="C1750" s="1636" t="n"/>
      <c r="D1750" s="1636" t="n"/>
      <c r="E1750" s="1638" t="n"/>
      <c r="F1750" s="1636" t="n"/>
      <c r="G1750" s="1647" t="n"/>
      <c r="H1750" s="1647" t="n"/>
      <c r="I1750" s="1647" t="n"/>
      <c r="J1750" s="1646" t="n"/>
      <c r="K1750" s="1647" t="n"/>
      <c r="L1750" s="1647" t="n"/>
      <c r="M1750" s="234" t="n"/>
      <c r="N1750" s="237" t="n"/>
      <c r="O1750" s="548" t="n"/>
      <c r="P1750" s="1634" t="n"/>
      <c r="Q1750" s="1634" t="n"/>
      <c r="R1750" s="892" t="n"/>
      <c r="S1750" s="1635" t="n"/>
      <c r="T1750" s="1636" t="n"/>
      <c r="U1750" s="1636" t="n"/>
    </row>
    <row r="1751" ht="17.25" customHeight="1">
      <c r="A1751" s="238" t="n"/>
      <c r="B1751" s="238" t="n"/>
      <c r="C1751" s="1636" t="n"/>
      <c r="D1751" s="1636" t="n"/>
      <c r="E1751" s="1638" t="n"/>
      <c r="F1751" s="1636" t="n"/>
      <c r="G1751" s="1647" t="n"/>
      <c r="H1751" s="1647" t="n"/>
      <c r="I1751" s="1647" t="n"/>
      <c r="J1751" s="1646" t="n"/>
      <c r="K1751" s="1647" t="n"/>
      <c r="L1751" s="1647" t="n"/>
      <c r="M1751" s="234" t="n"/>
      <c r="N1751" s="237" t="n"/>
      <c r="O1751" s="548" t="n"/>
      <c r="P1751" s="1634" t="n"/>
      <c r="Q1751" s="1634" t="n"/>
      <c r="R1751" s="892" t="n"/>
      <c r="S1751" s="1635" t="n"/>
      <c r="T1751" s="1636" t="n"/>
      <c r="U1751" s="1636" t="n"/>
    </row>
    <row r="1752" ht="17.25" customHeight="1">
      <c r="A1752" s="238" t="n"/>
      <c r="B1752" s="238" t="n"/>
      <c r="C1752" s="1636" t="n"/>
      <c r="D1752" s="1636" t="n"/>
      <c r="E1752" s="1638" t="n"/>
      <c r="F1752" s="1636" t="n"/>
      <c r="G1752" s="1647" t="n"/>
      <c r="H1752" s="1647" t="n"/>
      <c r="I1752" s="1647" t="n"/>
      <c r="J1752" s="1646" t="n"/>
      <c r="K1752" s="1647" t="n"/>
      <c r="L1752" s="1647" t="n"/>
      <c r="M1752" s="234" t="n"/>
      <c r="N1752" s="237" t="n"/>
      <c r="O1752" s="548" t="n"/>
      <c r="P1752" s="1634" t="n"/>
      <c r="Q1752" s="1634" t="n"/>
      <c r="R1752" s="892" t="n"/>
      <c r="S1752" s="1635" t="n"/>
      <c r="T1752" s="1636" t="n"/>
      <c r="U1752" s="1636" t="n"/>
    </row>
    <row r="1753" ht="17.25" customHeight="1">
      <c r="A1753" s="238" t="n"/>
      <c r="B1753" s="238" t="n"/>
      <c r="C1753" s="1636" t="n"/>
      <c r="D1753" s="1636" t="n"/>
      <c r="E1753" s="1638" t="n"/>
      <c r="F1753" s="1636" t="n"/>
      <c r="G1753" s="1647" t="n"/>
      <c r="H1753" s="1647" t="n"/>
      <c r="I1753" s="1647" t="n"/>
      <c r="J1753" s="1646" t="n"/>
      <c r="K1753" s="1647" t="n"/>
      <c r="L1753" s="1647" t="n"/>
      <c r="M1753" s="234" t="n"/>
      <c r="N1753" s="237" t="n"/>
      <c r="O1753" s="548" t="n"/>
      <c r="P1753" s="1634" t="n"/>
      <c r="Q1753" s="1634" t="n"/>
      <c r="R1753" s="892" t="n"/>
      <c r="S1753" s="1635" t="n"/>
      <c r="T1753" s="1636" t="n"/>
      <c r="U1753" s="1636" t="n"/>
    </row>
    <row r="1754" ht="17.25" customHeight="1">
      <c r="A1754" s="238" t="n"/>
      <c r="B1754" s="238" t="n"/>
      <c r="C1754" s="1636" t="n"/>
      <c r="D1754" s="1636" t="n"/>
      <c r="E1754" s="1638" t="n"/>
      <c r="F1754" s="1636" t="n"/>
      <c r="G1754" s="1647" t="n"/>
      <c r="H1754" s="1647" t="n"/>
      <c r="I1754" s="1647" t="n"/>
      <c r="J1754" s="1646" t="n"/>
      <c r="K1754" s="1647" t="n"/>
      <c r="L1754" s="1647" t="n"/>
      <c r="M1754" s="234" t="n"/>
      <c r="N1754" s="237" t="n"/>
      <c r="O1754" s="548" t="n"/>
      <c r="P1754" s="1634" t="n"/>
      <c r="Q1754" s="1634" t="n"/>
      <c r="R1754" s="892" t="n"/>
      <c r="S1754" s="1635" t="n"/>
      <c r="T1754" s="1636" t="n"/>
      <c r="U1754" s="1636" t="n"/>
    </row>
    <row r="1755" ht="17.25" customHeight="1">
      <c r="A1755" s="238" t="n"/>
      <c r="B1755" s="238" t="n"/>
      <c r="C1755" s="1636" t="n"/>
      <c r="D1755" s="1636" t="n"/>
      <c r="E1755" s="1638" t="n"/>
      <c r="F1755" s="1636" t="n"/>
      <c r="G1755" s="1647" t="n"/>
      <c r="H1755" s="1647" t="n"/>
      <c r="I1755" s="1647" t="n"/>
      <c r="J1755" s="1646" t="n"/>
      <c r="K1755" s="1647" t="n"/>
      <c r="L1755" s="1647" t="n"/>
      <c r="M1755" s="234" t="n"/>
      <c r="N1755" s="237" t="n"/>
      <c r="O1755" s="548" t="n"/>
      <c r="P1755" s="1634" t="n"/>
      <c r="Q1755" s="1634" t="n"/>
      <c r="R1755" s="892" t="n"/>
      <c r="S1755" s="1635" t="n"/>
      <c r="T1755" s="1636" t="n"/>
      <c r="U1755" s="1636" t="n"/>
    </row>
    <row r="1756" ht="17.25" customHeight="1">
      <c r="A1756" s="238" t="n"/>
      <c r="B1756" s="238" t="n"/>
      <c r="C1756" s="1636" t="n"/>
      <c r="D1756" s="1636" t="n"/>
      <c r="E1756" s="1638" t="n"/>
      <c r="F1756" s="1636" t="n"/>
      <c r="G1756" s="1647" t="n"/>
      <c r="H1756" s="1647" t="n"/>
      <c r="I1756" s="1647" t="n"/>
      <c r="J1756" s="1646" t="n"/>
      <c r="K1756" s="1647" t="n"/>
      <c r="L1756" s="1647" t="n"/>
      <c r="M1756" s="234" t="n"/>
      <c r="N1756" s="237" t="n"/>
      <c r="O1756" s="548" t="n"/>
      <c r="P1756" s="1634" t="n"/>
      <c r="Q1756" s="1634" t="n"/>
      <c r="R1756" s="892" t="n"/>
      <c r="S1756" s="1635" t="n"/>
      <c r="T1756" s="1636" t="n"/>
      <c r="U1756" s="1636" t="n"/>
    </row>
    <row r="1757" ht="17.25" customHeight="1">
      <c r="A1757" s="238" t="n"/>
      <c r="B1757" s="238" t="n"/>
      <c r="C1757" s="1636" t="n"/>
      <c r="D1757" s="1636" t="n"/>
      <c r="E1757" s="1638" t="n"/>
      <c r="F1757" s="1636" t="n"/>
      <c r="G1757" s="1647" t="n"/>
      <c r="H1757" s="1647" t="n"/>
      <c r="I1757" s="1647" t="n"/>
      <c r="J1757" s="1646" t="n"/>
      <c r="K1757" s="1647" t="n"/>
      <c r="L1757" s="1647" t="n"/>
      <c r="M1757" s="234" t="n"/>
      <c r="N1757" s="237" t="n"/>
      <c r="O1757" s="548" t="n"/>
      <c r="P1757" s="1634" t="n"/>
      <c r="Q1757" s="1634" t="n"/>
      <c r="R1757" s="892" t="n"/>
      <c r="S1757" s="1635" t="n"/>
      <c r="T1757" s="1636" t="n"/>
      <c r="U1757" s="1636" t="n"/>
    </row>
    <row r="1758" ht="17.25" customHeight="1">
      <c r="A1758" s="238" t="n"/>
      <c r="B1758" s="238" t="n"/>
      <c r="C1758" s="1636" t="n"/>
      <c r="D1758" s="1636" t="n"/>
      <c r="E1758" s="1638" t="n"/>
      <c r="F1758" s="1636" t="n"/>
      <c r="G1758" s="1647" t="n"/>
      <c r="H1758" s="1647" t="n"/>
      <c r="I1758" s="1647" t="n"/>
      <c r="J1758" s="1646" t="n"/>
      <c r="K1758" s="1647" t="n"/>
      <c r="L1758" s="1647" t="n"/>
      <c r="M1758" s="234" t="n"/>
      <c r="N1758" s="237" t="n"/>
      <c r="O1758" s="548" t="n"/>
      <c r="P1758" s="1634" t="n"/>
      <c r="Q1758" s="1634" t="n"/>
      <c r="R1758" s="892" t="n"/>
      <c r="S1758" s="1635" t="n"/>
      <c r="T1758" s="1636" t="n"/>
      <c r="U1758" s="1636" t="n"/>
    </row>
    <row r="1759" ht="17.25" customHeight="1">
      <c r="A1759" s="238" t="n"/>
      <c r="B1759" s="238" t="n"/>
      <c r="C1759" s="1636" t="n"/>
      <c r="D1759" s="1636" t="n"/>
      <c r="E1759" s="1638" t="n"/>
      <c r="F1759" s="1636" t="n"/>
      <c r="G1759" s="1647" t="n"/>
      <c r="H1759" s="1647" t="n"/>
      <c r="I1759" s="1647" t="n"/>
      <c r="J1759" s="1646" t="n"/>
      <c r="K1759" s="1647" t="n"/>
      <c r="L1759" s="1647" t="n"/>
      <c r="M1759" s="234" t="n"/>
      <c r="N1759" s="237" t="n"/>
      <c r="O1759" s="548" t="n"/>
      <c r="P1759" s="1634" t="n"/>
      <c r="Q1759" s="1634" t="n"/>
      <c r="R1759" s="892" t="n"/>
      <c r="S1759" s="1635" t="n"/>
      <c r="T1759" s="1636" t="n"/>
      <c r="U1759" s="1636" t="n"/>
    </row>
    <row r="1760" ht="17.25" customHeight="1">
      <c r="A1760" s="238" t="n"/>
      <c r="B1760" s="238" t="n"/>
      <c r="C1760" s="1636" t="n"/>
      <c r="D1760" s="1636" t="n"/>
      <c r="E1760" s="1638" t="n"/>
      <c r="F1760" s="1636" t="n"/>
      <c r="G1760" s="1647" t="n"/>
      <c r="H1760" s="1647" t="n"/>
      <c r="I1760" s="1647" t="n"/>
      <c r="J1760" s="1646" t="n"/>
      <c r="K1760" s="1647" t="n"/>
      <c r="L1760" s="1647" t="n"/>
      <c r="M1760" s="234" t="n"/>
      <c r="N1760" s="237" t="n"/>
      <c r="O1760" s="548" t="n"/>
      <c r="P1760" s="1634" t="n"/>
      <c r="Q1760" s="1634" t="n"/>
      <c r="R1760" s="892" t="n"/>
      <c r="S1760" s="1635" t="n"/>
      <c r="T1760" s="1636" t="n"/>
      <c r="U1760" s="1636" t="n"/>
    </row>
    <row r="1761" ht="17.25" customHeight="1">
      <c r="A1761" s="238" t="n"/>
      <c r="B1761" s="238" t="n"/>
      <c r="C1761" s="1636" t="n"/>
      <c r="D1761" s="1636" t="n"/>
      <c r="E1761" s="1638" t="n"/>
      <c r="F1761" s="1636" t="n"/>
      <c r="G1761" s="1647" t="n"/>
      <c r="H1761" s="1647" t="n"/>
      <c r="I1761" s="1647" t="n"/>
      <c r="J1761" s="1646" t="n"/>
      <c r="K1761" s="1647" t="n"/>
      <c r="L1761" s="1647" t="n"/>
      <c r="M1761" s="234" t="n"/>
      <c r="N1761" s="237" t="n"/>
      <c r="O1761" s="548" t="n"/>
      <c r="P1761" s="1634" t="n"/>
      <c r="Q1761" s="1634" t="n"/>
      <c r="R1761" s="892" t="n"/>
      <c r="S1761" s="1635" t="n"/>
      <c r="T1761" s="1636" t="n"/>
      <c r="U1761" s="1636" t="n"/>
    </row>
    <row r="1762" ht="17.25" customHeight="1">
      <c r="A1762" s="238" t="n"/>
      <c r="B1762" s="238" t="n"/>
      <c r="C1762" s="1636" t="n"/>
      <c r="D1762" s="1636" t="n"/>
      <c r="E1762" s="1638" t="n"/>
      <c r="F1762" s="1636" t="n"/>
      <c r="G1762" s="1647" t="n"/>
      <c r="H1762" s="1647" t="n"/>
      <c r="I1762" s="1647" t="n"/>
      <c r="J1762" s="1646" t="n"/>
      <c r="K1762" s="1647" t="n"/>
      <c r="L1762" s="1647" t="n"/>
      <c r="M1762" s="234" t="n"/>
      <c r="N1762" s="237" t="n"/>
      <c r="O1762" s="548" t="n"/>
      <c r="P1762" s="1634" t="n"/>
      <c r="Q1762" s="1634" t="n"/>
      <c r="R1762" s="892" t="n"/>
      <c r="S1762" s="1635" t="n"/>
      <c r="T1762" s="1636" t="n"/>
      <c r="U1762" s="1636" t="n"/>
    </row>
    <row r="1763" ht="17.25" customHeight="1">
      <c r="A1763" s="238" t="n"/>
      <c r="B1763" s="238" t="n"/>
      <c r="C1763" s="1636" t="n"/>
      <c r="D1763" s="1636" t="n"/>
      <c r="E1763" s="1638" t="n"/>
      <c r="F1763" s="1636" t="n"/>
      <c r="G1763" s="1647" t="n"/>
      <c r="H1763" s="1647" t="n"/>
      <c r="I1763" s="1647" t="n"/>
      <c r="J1763" s="1646" t="n"/>
      <c r="K1763" s="1647" t="n"/>
      <c r="L1763" s="1647" t="n"/>
      <c r="M1763" s="234" t="n"/>
      <c r="N1763" s="237" t="n"/>
      <c r="O1763" s="548" t="n"/>
      <c r="P1763" s="1634" t="n"/>
      <c r="Q1763" s="1634" t="n"/>
      <c r="R1763" s="892" t="n"/>
      <c r="S1763" s="1635" t="n"/>
      <c r="T1763" s="1636" t="n"/>
      <c r="U1763" s="1636" t="n"/>
    </row>
    <row r="1764" ht="17.25" customHeight="1">
      <c r="A1764" s="238" t="n"/>
      <c r="B1764" s="238" t="n"/>
      <c r="C1764" s="1636" t="n"/>
      <c r="D1764" s="1636" t="n"/>
      <c r="E1764" s="1638" t="n"/>
      <c r="F1764" s="1636" t="n"/>
      <c r="G1764" s="1647" t="n"/>
      <c r="H1764" s="1647" t="n"/>
      <c r="I1764" s="1647" t="n"/>
      <c r="J1764" s="1646" t="n"/>
      <c r="K1764" s="1647" t="n"/>
      <c r="L1764" s="1647" t="n"/>
      <c r="M1764" s="234" t="n"/>
      <c r="N1764" s="237" t="n"/>
      <c r="O1764" s="548" t="n"/>
      <c r="P1764" s="1634" t="n"/>
      <c r="Q1764" s="1634" t="n"/>
      <c r="R1764" s="892" t="n"/>
      <c r="S1764" s="1635" t="n"/>
      <c r="T1764" s="1636" t="n"/>
      <c r="U1764" s="1636" t="n"/>
    </row>
    <row r="1765" ht="17.25" customHeight="1">
      <c r="A1765" s="238" t="n"/>
      <c r="B1765" s="238" t="n"/>
      <c r="C1765" s="1636" t="n"/>
      <c r="D1765" s="1636" t="n"/>
      <c r="E1765" s="1638" t="n"/>
      <c r="F1765" s="1636" t="n"/>
      <c r="G1765" s="1647" t="n"/>
      <c r="H1765" s="1647" t="n"/>
      <c r="I1765" s="1647" t="n"/>
      <c r="J1765" s="1646" t="n"/>
      <c r="K1765" s="1647" t="n"/>
      <c r="L1765" s="1647" t="n"/>
      <c r="M1765" s="234" t="n"/>
      <c r="N1765" s="237" t="n"/>
      <c r="O1765" s="548" t="n"/>
      <c r="P1765" s="1634" t="n"/>
      <c r="Q1765" s="1634" t="n"/>
      <c r="R1765" s="892" t="n"/>
      <c r="S1765" s="1635" t="n"/>
      <c r="T1765" s="1636" t="n"/>
      <c r="U1765" s="1636" t="n"/>
    </row>
    <row r="1766" ht="17.25" customHeight="1">
      <c r="A1766" s="238" t="n"/>
      <c r="B1766" s="238" t="n"/>
      <c r="C1766" s="1636" t="n"/>
      <c r="D1766" s="1636" t="n"/>
      <c r="E1766" s="1638" t="n"/>
      <c r="F1766" s="1636" t="n"/>
      <c r="G1766" s="1647" t="n"/>
      <c r="H1766" s="1647" t="n"/>
      <c r="I1766" s="1647" t="n"/>
      <c r="J1766" s="1646" t="n"/>
      <c r="K1766" s="1647" t="n"/>
      <c r="L1766" s="1647" t="n"/>
      <c r="M1766" s="234" t="n"/>
      <c r="N1766" s="237" t="n"/>
      <c r="O1766" s="548" t="n"/>
      <c r="P1766" s="1634" t="n"/>
      <c r="Q1766" s="1634" t="n"/>
      <c r="R1766" s="892" t="n"/>
      <c r="S1766" s="1635" t="n"/>
      <c r="T1766" s="1636" t="n"/>
      <c r="U1766" s="1636" t="n"/>
    </row>
    <row r="1767" ht="17.25" customHeight="1">
      <c r="A1767" s="238" t="n"/>
      <c r="B1767" s="238" t="n"/>
      <c r="C1767" s="1636" t="n"/>
      <c r="D1767" s="1636" t="n"/>
      <c r="E1767" s="1638" t="n"/>
      <c r="F1767" s="1636" t="n"/>
      <c r="G1767" s="1647" t="n"/>
      <c r="H1767" s="1647" t="n"/>
      <c r="I1767" s="1647" t="n"/>
      <c r="J1767" s="1646" t="n"/>
      <c r="K1767" s="1647" t="n"/>
      <c r="L1767" s="1647" t="n"/>
      <c r="M1767" s="234" t="n"/>
      <c r="N1767" s="237" t="n"/>
      <c r="O1767" s="548" t="n"/>
      <c r="P1767" s="1634" t="n"/>
      <c r="Q1767" s="1634" t="n"/>
      <c r="R1767" s="892" t="n"/>
      <c r="S1767" s="1635" t="n"/>
      <c r="T1767" s="1636" t="n"/>
      <c r="U1767" s="1636" t="n"/>
    </row>
    <row r="1768" ht="17.25" customHeight="1">
      <c r="A1768" s="238" t="n"/>
      <c r="B1768" s="238" t="n"/>
      <c r="C1768" s="1636" t="n"/>
      <c r="D1768" s="1636" t="n"/>
      <c r="E1768" s="1638" t="n"/>
      <c r="F1768" s="1636" t="n"/>
      <c r="G1768" s="1647" t="n"/>
      <c r="H1768" s="1647" t="n"/>
      <c r="I1768" s="1647" t="n"/>
      <c r="J1768" s="1646" t="n"/>
      <c r="K1768" s="1647" t="n"/>
      <c r="L1768" s="1647" t="n"/>
      <c r="M1768" s="234" t="n"/>
      <c r="N1768" s="237" t="n"/>
      <c r="O1768" s="548" t="n"/>
      <c r="P1768" s="1634" t="n"/>
      <c r="Q1768" s="1634" t="n"/>
      <c r="R1768" s="892" t="n"/>
      <c r="S1768" s="1635" t="n"/>
      <c r="T1768" s="1636" t="n"/>
      <c r="U1768" s="1636" t="n"/>
    </row>
    <row r="1769" ht="17.25" customHeight="1">
      <c r="A1769" s="238" t="n"/>
      <c r="B1769" s="238" t="n"/>
      <c r="C1769" s="1636" t="n"/>
      <c r="D1769" s="1636" t="n"/>
      <c r="E1769" s="1638" t="n"/>
      <c r="F1769" s="1636" t="n"/>
      <c r="G1769" s="1647" t="n"/>
      <c r="H1769" s="1647" t="n"/>
      <c r="I1769" s="1647" t="n"/>
      <c r="J1769" s="1646" t="n"/>
      <c r="K1769" s="1647" t="n"/>
      <c r="L1769" s="1647" t="n"/>
      <c r="M1769" s="234" t="n"/>
      <c r="N1769" s="237" t="n"/>
      <c r="O1769" s="548" t="n"/>
      <c r="P1769" s="1634" t="n"/>
      <c r="Q1769" s="1634" t="n"/>
      <c r="R1769" s="892" t="n"/>
      <c r="S1769" s="1635" t="n"/>
      <c r="T1769" s="1636" t="n"/>
      <c r="U1769" s="1636" t="n"/>
    </row>
    <row r="1770" ht="17.25" customHeight="1">
      <c r="A1770" s="238" t="n"/>
      <c r="B1770" s="238" t="n"/>
      <c r="C1770" s="1636" t="n"/>
      <c r="D1770" s="1636" t="n"/>
      <c r="E1770" s="1638" t="n"/>
      <c r="F1770" s="1636" t="n"/>
      <c r="G1770" s="1647" t="n"/>
      <c r="H1770" s="1647" t="n"/>
      <c r="I1770" s="1647" t="n"/>
      <c r="J1770" s="1646" t="n"/>
      <c r="K1770" s="1647" t="n"/>
      <c r="L1770" s="1647" t="n"/>
      <c r="M1770" s="234" t="n"/>
      <c r="N1770" s="237" t="n"/>
      <c r="O1770" s="548" t="n"/>
      <c r="P1770" s="1634" t="n"/>
      <c r="Q1770" s="1634" t="n"/>
      <c r="R1770" s="892" t="n"/>
      <c r="S1770" s="1635" t="n"/>
      <c r="T1770" s="1636" t="n"/>
      <c r="U1770" s="1636" t="n"/>
    </row>
    <row r="1771" ht="17.25" customHeight="1">
      <c r="A1771" s="238" t="n"/>
      <c r="B1771" s="238" t="n"/>
      <c r="C1771" s="1636" t="n"/>
      <c r="D1771" s="1636" t="n"/>
      <c r="E1771" s="1638" t="n"/>
      <c r="F1771" s="1636" t="n"/>
      <c r="G1771" s="1647" t="n"/>
      <c r="H1771" s="1647" t="n"/>
      <c r="I1771" s="1647" t="n"/>
      <c r="J1771" s="1646" t="n"/>
      <c r="K1771" s="1647" t="n"/>
      <c r="L1771" s="1647" t="n"/>
      <c r="M1771" s="234" t="n"/>
      <c r="N1771" s="237" t="n"/>
      <c r="O1771" s="548" t="n"/>
      <c r="P1771" s="1634" t="n"/>
      <c r="Q1771" s="1634" t="n"/>
      <c r="R1771" s="892" t="n"/>
      <c r="S1771" s="1635" t="n"/>
      <c r="T1771" s="1636" t="n"/>
      <c r="U1771" s="1636" t="n"/>
    </row>
    <row r="1772" ht="17.25" customHeight="1">
      <c r="A1772" s="238" t="n"/>
      <c r="B1772" s="238" t="n"/>
      <c r="C1772" s="1636" t="n"/>
      <c r="D1772" s="1636" t="n"/>
      <c r="E1772" s="1638" t="n"/>
      <c r="F1772" s="1636" t="n"/>
      <c r="G1772" s="1647" t="n"/>
      <c r="H1772" s="1647" t="n"/>
      <c r="I1772" s="1647" t="n"/>
      <c r="J1772" s="1646" t="n"/>
      <c r="K1772" s="1647" t="n"/>
      <c r="L1772" s="1647" t="n"/>
      <c r="M1772" s="234" t="n"/>
      <c r="N1772" s="237" t="n"/>
      <c r="O1772" s="548" t="n"/>
      <c r="P1772" s="1634" t="n"/>
      <c r="Q1772" s="1634" t="n"/>
      <c r="R1772" s="892" t="n"/>
      <c r="S1772" s="1635" t="n"/>
      <c r="T1772" s="1636" t="n"/>
      <c r="U1772" s="1636" t="n"/>
    </row>
    <row r="1773" ht="17.25" customHeight="1">
      <c r="A1773" s="238" t="n"/>
      <c r="B1773" s="238" t="n"/>
      <c r="C1773" s="1636" t="n"/>
      <c r="D1773" s="1636" t="n"/>
      <c r="E1773" s="1638" t="n"/>
      <c r="F1773" s="1636" t="n"/>
      <c r="G1773" s="1647" t="n"/>
      <c r="H1773" s="1647" t="n"/>
      <c r="I1773" s="1647" t="n"/>
      <c r="J1773" s="1646" t="n"/>
      <c r="K1773" s="1647" t="n"/>
      <c r="L1773" s="1647" t="n"/>
      <c r="M1773" s="234" t="n"/>
      <c r="N1773" s="237" t="n"/>
      <c r="O1773" s="548" t="n"/>
      <c r="P1773" s="1634" t="n"/>
      <c r="Q1773" s="1634" t="n"/>
      <c r="R1773" s="892" t="n"/>
      <c r="S1773" s="1635" t="n"/>
      <c r="T1773" s="1636" t="n"/>
      <c r="U1773" s="1636" t="n"/>
    </row>
    <row r="1774" ht="17.25" customHeight="1">
      <c r="A1774" s="238" t="n"/>
      <c r="B1774" s="238" t="n"/>
      <c r="C1774" s="1636" t="n"/>
      <c r="D1774" s="1636" t="n"/>
      <c r="E1774" s="1638" t="n"/>
      <c r="F1774" s="1636" t="n"/>
      <c r="G1774" s="1647" t="n"/>
      <c r="H1774" s="1647" t="n"/>
      <c r="I1774" s="1647" t="n"/>
      <c r="J1774" s="1646" t="n"/>
      <c r="K1774" s="1647" t="n"/>
      <c r="L1774" s="1647" t="n"/>
      <c r="M1774" s="234" t="n"/>
      <c r="N1774" s="237" t="n"/>
      <c r="O1774" s="548" t="n"/>
      <c r="P1774" s="1634" t="n"/>
      <c r="Q1774" s="1634" t="n"/>
      <c r="R1774" s="892" t="n"/>
      <c r="S1774" s="1635" t="n"/>
      <c r="T1774" s="1636" t="n"/>
      <c r="U1774" s="1636" t="n"/>
    </row>
    <row r="1775" ht="17.25" customHeight="1">
      <c r="A1775" s="238" t="n"/>
      <c r="B1775" s="238" t="n"/>
      <c r="C1775" s="1636" t="n"/>
      <c r="D1775" s="1636" t="n"/>
      <c r="E1775" s="1638" t="n"/>
      <c r="F1775" s="1636" t="n"/>
      <c r="G1775" s="1647" t="n"/>
      <c r="H1775" s="1647" t="n"/>
      <c r="I1775" s="1647" t="n"/>
      <c r="J1775" s="1646" t="n"/>
      <c r="K1775" s="1647" t="n"/>
      <c r="L1775" s="1647" t="n"/>
      <c r="M1775" s="234" t="n"/>
      <c r="N1775" s="237" t="n"/>
      <c r="O1775" s="548" t="n"/>
      <c r="P1775" s="1634" t="n"/>
      <c r="Q1775" s="1634" t="n"/>
      <c r="R1775" s="892" t="n"/>
      <c r="S1775" s="1635" t="n"/>
      <c r="T1775" s="1636" t="n"/>
      <c r="U1775" s="1636" t="n"/>
    </row>
    <row r="1776" ht="17.25" customHeight="1">
      <c r="A1776" s="238" t="n"/>
      <c r="B1776" s="238" t="n"/>
      <c r="C1776" s="1636" t="n"/>
      <c r="D1776" s="1636" t="n"/>
      <c r="E1776" s="1638" t="n"/>
      <c r="F1776" s="1636" t="n"/>
      <c r="G1776" s="1647" t="n"/>
      <c r="H1776" s="1647" t="n"/>
      <c r="I1776" s="1647" t="n"/>
      <c r="J1776" s="1646" t="n"/>
      <c r="K1776" s="1647" t="n"/>
      <c r="L1776" s="1647" t="n"/>
      <c r="M1776" s="234" t="n"/>
      <c r="N1776" s="237" t="n"/>
      <c r="O1776" s="548" t="n"/>
      <c r="P1776" s="1634" t="n"/>
      <c r="Q1776" s="1634" t="n"/>
      <c r="R1776" s="892" t="n"/>
      <c r="S1776" s="1635" t="n"/>
      <c r="T1776" s="1636" t="n"/>
      <c r="U1776" s="1636" t="n"/>
    </row>
    <row r="1777" ht="17.25" customHeight="1">
      <c r="A1777" s="238" t="n"/>
      <c r="B1777" s="238" t="n"/>
      <c r="C1777" s="1636" t="n"/>
      <c r="D1777" s="1636" t="n"/>
      <c r="E1777" s="1638" t="n"/>
      <c r="F1777" s="1636" t="n"/>
      <c r="G1777" s="1647" t="n"/>
      <c r="H1777" s="1647" t="n"/>
      <c r="I1777" s="1647" t="n"/>
      <c r="J1777" s="1646" t="n"/>
      <c r="K1777" s="1647" t="n"/>
      <c r="L1777" s="1647" t="n"/>
      <c r="M1777" s="234" t="n"/>
      <c r="N1777" s="237" t="n"/>
      <c r="O1777" s="548" t="n"/>
      <c r="P1777" s="1634" t="n"/>
      <c r="Q1777" s="1634" t="n"/>
      <c r="R1777" s="892" t="n"/>
      <c r="S1777" s="1635" t="n"/>
      <c r="T1777" s="1636" t="n"/>
      <c r="U1777" s="1636" t="n"/>
    </row>
    <row r="1778" ht="17.25" customHeight="1">
      <c r="A1778" s="238" t="n"/>
      <c r="B1778" s="238" t="n"/>
      <c r="C1778" s="1636" t="n"/>
      <c r="D1778" s="1636" t="n"/>
      <c r="E1778" s="1638" t="n"/>
      <c r="F1778" s="1636" t="n"/>
      <c r="G1778" s="1647" t="n"/>
      <c r="H1778" s="1647" t="n"/>
      <c r="I1778" s="1647" t="n"/>
      <c r="J1778" s="1646" t="n"/>
      <c r="K1778" s="1647" t="n"/>
      <c r="L1778" s="1647" t="n"/>
      <c r="M1778" s="234" t="n"/>
      <c r="N1778" s="237" t="n"/>
      <c r="O1778" s="548" t="n"/>
      <c r="P1778" s="1634" t="n"/>
      <c r="Q1778" s="1634" t="n"/>
      <c r="R1778" s="892" t="n"/>
      <c r="S1778" s="1635" t="n"/>
      <c r="T1778" s="1636" t="n"/>
      <c r="U1778" s="1636" t="n"/>
    </row>
    <row r="1779" ht="17.25" customHeight="1">
      <c r="A1779" s="238" t="n"/>
      <c r="B1779" s="238" t="n"/>
      <c r="C1779" s="1636" t="n"/>
      <c r="D1779" s="1636" t="n"/>
      <c r="E1779" s="1638" t="n"/>
      <c r="F1779" s="1636" t="n"/>
      <c r="G1779" s="1647" t="n"/>
      <c r="H1779" s="1647" t="n"/>
      <c r="I1779" s="1647" t="n"/>
      <c r="J1779" s="1646" t="n"/>
      <c r="K1779" s="1647" t="n"/>
      <c r="L1779" s="1647" t="n"/>
      <c r="M1779" s="234" t="n"/>
      <c r="N1779" s="237" t="n"/>
      <c r="O1779" s="548" t="n"/>
      <c r="P1779" s="1634" t="n"/>
      <c r="Q1779" s="1634" t="n"/>
      <c r="R1779" s="892" t="n"/>
      <c r="S1779" s="1635" t="n"/>
      <c r="T1779" s="1636" t="n"/>
      <c r="U1779" s="1636" t="n"/>
    </row>
    <row r="1780" ht="17.25" customHeight="1">
      <c r="A1780" s="238" t="n"/>
      <c r="B1780" s="238" t="n"/>
      <c r="C1780" s="1636" t="n"/>
      <c r="D1780" s="1636" t="n"/>
      <c r="E1780" s="1638" t="n"/>
      <c r="F1780" s="1636" t="n"/>
      <c r="G1780" s="1647" t="n"/>
      <c r="H1780" s="1647" t="n"/>
      <c r="I1780" s="1647" t="n"/>
      <c r="J1780" s="1646" t="n"/>
      <c r="K1780" s="1647" t="n"/>
      <c r="L1780" s="1647" t="n"/>
      <c r="M1780" s="234" t="n"/>
      <c r="N1780" s="237" t="n"/>
      <c r="O1780" s="548" t="n"/>
      <c r="P1780" s="1634" t="n"/>
      <c r="Q1780" s="1634" t="n"/>
      <c r="R1780" s="892" t="n"/>
      <c r="S1780" s="1635" t="n"/>
      <c r="T1780" s="1636" t="n"/>
      <c r="U1780" s="1636" t="n"/>
    </row>
    <row r="1781" ht="17.25" customHeight="1">
      <c r="A1781" s="238" t="n"/>
      <c r="B1781" s="238" t="n"/>
      <c r="C1781" s="1636" t="n"/>
      <c r="D1781" s="1636" t="n"/>
      <c r="E1781" s="1638" t="n"/>
      <c r="F1781" s="1636" t="n"/>
      <c r="G1781" s="1647" t="n"/>
      <c r="H1781" s="1647" t="n"/>
      <c r="I1781" s="1647" t="n"/>
      <c r="J1781" s="1646" t="n"/>
      <c r="K1781" s="1647" t="n"/>
      <c r="L1781" s="1647" t="n"/>
      <c r="M1781" s="234" t="n"/>
      <c r="N1781" s="237" t="n"/>
      <c r="O1781" s="548" t="n"/>
      <c r="P1781" s="1634" t="n"/>
      <c r="Q1781" s="1634" t="n"/>
      <c r="R1781" s="892" t="n"/>
      <c r="S1781" s="1635" t="n"/>
      <c r="T1781" s="1636" t="n"/>
      <c r="U1781" s="1636" t="n"/>
    </row>
    <row r="1782" ht="17.25" customHeight="1">
      <c r="A1782" s="238" t="n"/>
      <c r="B1782" s="238" t="n"/>
      <c r="C1782" s="1636" t="n"/>
      <c r="D1782" s="1636" t="n"/>
      <c r="E1782" s="1638" t="n"/>
      <c r="F1782" s="1636" t="n"/>
      <c r="G1782" s="1647" t="n"/>
      <c r="H1782" s="1647" t="n"/>
      <c r="I1782" s="1647" t="n"/>
      <c r="J1782" s="1646" t="n"/>
      <c r="K1782" s="1647" t="n"/>
      <c r="L1782" s="1647" t="n"/>
      <c r="M1782" s="234" t="n"/>
      <c r="N1782" s="237" t="n"/>
      <c r="O1782" s="548" t="n"/>
      <c r="P1782" s="1634" t="n"/>
      <c r="Q1782" s="1634" t="n"/>
      <c r="R1782" s="892" t="n"/>
      <c r="S1782" s="1635" t="n"/>
      <c r="T1782" s="1636" t="n"/>
      <c r="U1782" s="1636" t="n"/>
    </row>
    <row r="1783" ht="17.25" customHeight="1">
      <c r="A1783" s="238" t="n"/>
      <c r="B1783" s="238" t="n"/>
      <c r="C1783" s="1636" t="n"/>
      <c r="D1783" s="1636" t="n"/>
      <c r="E1783" s="1638" t="n"/>
      <c r="F1783" s="1636" t="n"/>
      <c r="G1783" s="1647" t="n"/>
      <c r="H1783" s="1647" t="n"/>
      <c r="I1783" s="1647" t="n"/>
      <c r="J1783" s="1646" t="n"/>
      <c r="K1783" s="1647" t="n"/>
      <c r="L1783" s="1647" t="n"/>
      <c r="M1783" s="234" t="n"/>
      <c r="N1783" s="237" t="n"/>
      <c r="O1783" s="548" t="n"/>
      <c r="P1783" s="1634" t="n"/>
      <c r="Q1783" s="1634" t="n"/>
      <c r="R1783" s="892" t="n"/>
      <c r="S1783" s="1635" t="n"/>
      <c r="T1783" s="1636" t="n"/>
      <c r="U1783" s="1636" t="n"/>
    </row>
    <row r="1784" ht="17.25" customHeight="1">
      <c r="A1784" s="238" t="n"/>
      <c r="B1784" s="238" t="n"/>
      <c r="C1784" s="1636" t="n"/>
      <c r="D1784" s="1636" t="n"/>
      <c r="E1784" s="1638" t="n"/>
      <c r="F1784" s="1636" t="n"/>
      <c r="G1784" s="1647" t="n"/>
      <c r="H1784" s="1647" t="n"/>
      <c r="I1784" s="1647" t="n"/>
      <c r="J1784" s="1646" t="n"/>
      <c r="K1784" s="1647" t="n"/>
      <c r="L1784" s="1647" t="n"/>
      <c r="M1784" s="234" t="n"/>
      <c r="N1784" s="237" t="n"/>
      <c r="O1784" s="548" t="n"/>
      <c r="P1784" s="1634" t="n"/>
      <c r="Q1784" s="1634" t="n"/>
      <c r="R1784" s="892" t="n"/>
      <c r="S1784" s="1635" t="n"/>
      <c r="T1784" s="1636" t="n"/>
      <c r="U1784" s="1636" t="n"/>
    </row>
    <row r="1785" ht="17.25" customHeight="1">
      <c r="A1785" s="238" t="n"/>
      <c r="B1785" s="238" t="n"/>
      <c r="C1785" s="1636" t="n"/>
      <c r="D1785" s="1636" t="n"/>
      <c r="E1785" s="1638" t="n"/>
      <c r="F1785" s="1636" t="n"/>
      <c r="G1785" s="1647" t="n"/>
      <c r="H1785" s="1647" t="n"/>
      <c r="I1785" s="1647" t="n"/>
      <c r="J1785" s="1646" t="n"/>
      <c r="K1785" s="1647" t="n"/>
      <c r="L1785" s="1647" t="n"/>
      <c r="M1785" s="234" t="n"/>
      <c r="N1785" s="237" t="n"/>
      <c r="O1785" s="548" t="n"/>
      <c r="P1785" s="1634" t="n"/>
      <c r="Q1785" s="1634" t="n"/>
      <c r="R1785" s="892" t="n"/>
      <c r="S1785" s="1635" t="n"/>
      <c r="T1785" s="1636" t="n"/>
      <c r="U1785" s="1636" t="n"/>
    </row>
    <row r="1786" ht="17.25" customHeight="1">
      <c r="A1786" s="238" t="n"/>
      <c r="B1786" s="238" t="n"/>
      <c r="C1786" s="1636" t="n"/>
      <c r="D1786" s="1636" t="n"/>
      <c r="E1786" s="1638" t="n"/>
      <c r="F1786" s="1636" t="n"/>
      <c r="G1786" s="1647" t="n"/>
      <c r="H1786" s="1647" t="n"/>
      <c r="I1786" s="1647" t="n"/>
      <c r="J1786" s="1646" t="n"/>
      <c r="K1786" s="1647" t="n"/>
      <c r="L1786" s="1647" t="n"/>
      <c r="M1786" s="234" t="n"/>
      <c r="N1786" s="237" t="n"/>
      <c r="O1786" s="548" t="n"/>
      <c r="P1786" s="1634" t="n"/>
      <c r="Q1786" s="1634" t="n"/>
      <c r="R1786" s="892" t="n"/>
      <c r="S1786" s="1635" t="n"/>
      <c r="T1786" s="1636" t="n"/>
      <c r="U1786" s="1636" t="n"/>
    </row>
    <row r="1787" ht="17.25" customHeight="1">
      <c r="A1787" s="238" t="n"/>
      <c r="B1787" s="238" t="n"/>
      <c r="C1787" s="1636" t="n"/>
      <c r="D1787" s="1636" t="n"/>
      <c r="E1787" s="1638" t="n"/>
      <c r="F1787" s="1636" t="n"/>
      <c r="G1787" s="1647" t="n"/>
      <c r="H1787" s="1647" t="n"/>
      <c r="I1787" s="1647" t="n"/>
      <c r="J1787" s="1646" t="n"/>
      <c r="K1787" s="1647" t="n"/>
      <c r="L1787" s="1647" t="n"/>
      <c r="M1787" s="234" t="n"/>
      <c r="N1787" s="237" t="n"/>
      <c r="O1787" s="548" t="n"/>
      <c r="P1787" s="1634" t="n"/>
      <c r="Q1787" s="1634" t="n"/>
      <c r="R1787" s="892" t="n"/>
      <c r="S1787" s="1635" t="n"/>
      <c r="T1787" s="1636" t="n"/>
      <c r="U1787" s="1636" t="n"/>
    </row>
    <row r="1788" ht="17.25" customHeight="1">
      <c r="A1788" s="238" t="n"/>
      <c r="B1788" s="238" t="n"/>
      <c r="C1788" s="1636" t="n"/>
      <c r="D1788" s="1636" t="n"/>
      <c r="E1788" s="1638" t="n"/>
      <c r="F1788" s="1636" t="n"/>
      <c r="G1788" s="1647" t="n"/>
      <c r="H1788" s="1647" t="n"/>
      <c r="I1788" s="1647" t="n"/>
      <c r="J1788" s="1646" t="n"/>
      <c r="K1788" s="1647" t="n"/>
      <c r="L1788" s="1647" t="n"/>
      <c r="M1788" s="234" t="n"/>
      <c r="N1788" s="237" t="n"/>
      <c r="O1788" s="548" t="n"/>
      <c r="P1788" s="1634" t="n"/>
      <c r="Q1788" s="1634" t="n"/>
      <c r="R1788" s="892" t="n"/>
      <c r="S1788" s="1635" t="n"/>
      <c r="T1788" s="1636" t="n"/>
      <c r="U1788" s="1636" t="n"/>
    </row>
    <row r="1789" ht="17.25" customHeight="1">
      <c r="A1789" s="238" t="n"/>
      <c r="B1789" s="238" t="n"/>
      <c r="C1789" s="1636" t="n"/>
      <c r="D1789" s="1636" t="n"/>
      <c r="E1789" s="1638" t="n"/>
      <c r="F1789" s="1636" t="n"/>
      <c r="G1789" s="1647" t="n"/>
      <c r="H1789" s="1647" t="n"/>
      <c r="I1789" s="1647" t="n"/>
      <c r="J1789" s="1646" t="n"/>
      <c r="K1789" s="1647" t="n"/>
      <c r="L1789" s="1647" t="n"/>
      <c r="M1789" s="234" t="n"/>
      <c r="N1789" s="237" t="n"/>
      <c r="O1789" s="548" t="n"/>
      <c r="P1789" s="1634" t="n"/>
      <c r="Q1789" s="1634" t="n"/>
      <c r="R1789" s="892" t="n"/>
      <c r="S1789" s="1635" t="n"/>
      <c r="T1789" s="1636" t="n"/>
      <c r="U1789" s="1636" t="n"/>
    </row>
    <row r="1790" ht="17.25" customHeight="1">
      <c r="A1790" s="238" t="n"/>
      <c r="B1790" s="238" t="n"/>
      <c r="C1790" s="1636" t="n"/>
      <c r="D1790" s="1636" t="n"/>
      <c r="E1790" s="1638" t="n"/>
      <c r="F1790" s="1636" t="n"/>
      <c r="G1790" s="1647" t="n"/>
      <c r="H1790" s="1647" t="n"/>
      <c r="I1790" s="1647" t="n"/>
      <c r="J1790" s="1646" t="n"/>
      <c r="K1790" s="1647" t="n"/>
      <c r="L1790" s="1647" t="n"/>
      <c r="M1790" s="234" t="n"/>
      <c r="N1790" s="237" t="n"/>
      <c r="O1790" s="548" t="n"/>
      <c r="P1790" s="1634" t="n"/>
      <c r="Q1790" s="1634" t="n"/>
      <c r="R1790" s="892" t="n"/>
      <c r="S1790" s="1635" t="n"/>
      <c r="T1790" s="1636" t="n"/>
      <c r="U1790" s="1636" t="n"/>
    </row>
    <row r="1791" ht="17.25" customHeight="1">
      <c r="A1791" s="238" t="n"/>
      <c r="B1791" s="238" t="n"/>
      <c r="C1791" s="1636" t="n"/>
      <c r="D1791" s="1636" t="n"/>
      <c r="E1791" s="1638" t="n"/>
      <c r="F1791" s="1636" t="n"/>
      <c r="G1791" s="1647" t="n"/>
      <c r="H1791" s="1647" t="n"/>
      <c r="I1791" s="1647" t="n"/>
      <c r="J1791" s="1646" t="n"/>
      <c r="K1791" s="1647" t="n"/>
      <c r="L1791" s="1647" t="n"/>
      <c r="M1791" s="234" t="n"/>
      <c r="N1791" s="237" t="n"/>
      <c r="O1791" s="548" t="n"/>
      <c r="P1791" s="1634" t="n"/>
      <c r="Q1791" s="1634" t="n"/>
      <c r="R1791" s="892" t="n"/>
      <c r="S1791" s="1635" t="n"/>
      <c r="T1791" s="1636" t="n"/>
      <c r="U1791" s="1636" t="n"/>
    </row>
    <row r="1792" ht="17.25" customHeight="1">
      <c r="A1792" s="238" t="n"/>
      <c r="B1792" s="238" t="n"/>
      <c r="C1792" s="1636" t="n"/>
      <c r="D1792" s="1636" t="n"/>
      <c r="E1792" s="1638" t="n"/>
      <c r="F1792" s="1636" t="n"/>
      <c r="G1792" s="1647" t="n"/>
      <c r="H1792" s="1647" t="n"/>
      <c r="I1792" s="1647" t="n"/>
      <c r="J1792" s="1646" t="n"/>
      <c r="K1792" s="1647" t="n"/>
      <c r="L1792" s="1647" t="n"/>
      <c r="M1792" s="234" t="n"/>
      <c r="N1792" s="237" t="n"/>
      <c r="O1792" s="548" t="n"/>
      <c r="P1792" s="1634" t="n"/>
      <c r="Q1792" s="1634" t="n"/>
      <c r="R1792" s="892" t="n"/>
      <c r="S1792" s="1635" t="n"/>
      <c r="T1792" s="1636" t="n"/>
      <c r="U1792" s="1636" t="n"/>
    </row>
    <row r="1793" ht="17.25" customHeight="1">
      <c r="A1793" s="238" t="n"/>
      <c r="B1793" s="238" t="n"/>
      <c r="C1793" s="1636" t="n"/>
      <c r="D1793" s="1636" t="n"/>
      <c r="E1793" s="1638" t="n"/>
      <c r="F1793" s="1636" t="n"/>
      <c r="G1793" s="1647" t="n"/>
      <c r="H1793" s="1647" t="n"/>
      <c r="I1793" s="1647" t="n"/>
      <c r="J1793" s="1646" t="n"/>
      <c r="K1793" s="1647" t="n"/>
      <c r="L1793" s="1647" t="n"/>
      <c r="M1793" s="234" t="n"/>
      <c r="N1793" s="237" t="n"/>
      <c r="O1793" s="548" t="n"/>
      <c r="P1793" s="1634" t="n"/>
      <c r="Q1793" s="1634" t="n"/>
      <c r="R1793" s="892" t="n"/>
      <c r="S1793" s="1635" t="n"/>
      <c r="T1793" s="1636" t="n"/>
      <c r="U1793" s="1636" t="n"/>
    </row>
    <row r="1794" ht="17.25" customHeight="1">
      <c r="A1794" s="238" t="n"/>
      <c r="B1794" s="238" t="n"/>
      <c r="C1794" s="1636" t="n"/>
      <c r="D1794" s="1636" t="n"/>
      <c r="E1794" s="1638" t="n"/>
      <c r="F1794" s="1636" t="n"/>
      <c r="G1794" s="1647" t="n"/>
      <c r="H1794" s="1647" t="n"/>
      <c r="I1794" s="1647" t="n"/>
      <c r="J1794" s="1646" t="n"/>
      <c r="K1794" s="1647" t="n"/>
      <c r="L1794" s="1647" t="n"/>
      <c r="M1794" s="234" t="n"/>
      <c r="N1794" s="237" t="n"/>
      <c r="O1794" s="548" t="n"/>
      <c r="P1794" s="1634" t="n"/>
      <c r="Q1794" s="1634" t="n"/>
      <c r="R1794" s="892" t="n"/>
      <c r="S1794" s="1635" t="n"/>
      <c r="T1794" s="1636" t="n"/>
      <c r="U1794" s="1636" t="n"/>
    </row>
    <row r="1795" ht="17.25" customHeight="1">
      <c r="A1795" s="238" t="n"/>
      <c r="B1795" s="238" t="n"/>
      <c r="C1795" s="1636" t="n"/>
      <c r="D1795" s="1636" t="n"/>
      <c r="E1795" s="1638" t="n"/>
      <c r="F1795" s="1636" t="n"/>
      <c r="G1795" s="1647" t="n"/>
      <c r="H1795" s="1647" t="n"/>
      <c r="I1795" s="1647" t="n"/>
      <c r="J1795" s="1646" t="n"/>
      <c r="K1795" s="1647" t="n"/>
      <c r="L1795" s="1647" t="n"/>
      <c r="M1795" s="234" t="n"/>
      <c r="N1795" s="237" t="n"/>
      <c r="O1795" s="548" t="n"/>
      <c r="P1795" s="1634" t="n"/>
      <c r="Q1795" s="1634" t="n"/>
      <c r="R1795" s="892" t="n"/>
      <c r="S1795" s="1635" t="n"/>
      <c r="T1795" s="1636" t="n"/>
      <c r="U1795" s="1636" t="n"/>
    </row>
    <row r="1796" ht="17.25" customHeight="1">
      <c r="A1796" s="238" t="n"/>
      <c r="B1796" s="238" t="n"/>
      <c r="C1796" s="1636" t="n"/>
      <c r="D1796" s="1636" t="n"/>
      <c r="E1796" s="1638" t="n"/>
      <c r="F1796" s="1636" t="n"/>
      <c r="G1796" s="1647" t="n"/>
      <c r="H1796" s="1647" t="n"/>
      <c r="I1796" s="1647" t="n"/>
      <c r="J1796" s="1646" t="n"/>
      <c r="K1796" s="1647" t="n"/>
      <c r="L1796" s="1647" t="n"/>
      <c r="M1796" s="234" t="n"/>
      <c r="N1796" s="237" t="n"/>
      <c r="O1796" s="548" t="n"/>
      <c r="P1796" s="1634" t="n"/>
      <c r="Q1796" s="1634" t="n"/>
      <c r="R1796" s="892" t="n"/>
      <c r="S1796" s="1635" t="n"/>
      <c r="T1796" s="1636" t="n"/>
      <c r="U1796" s="1636" t="n"/>
    </row>
    <row r="1797" ht="17.25" customHeight="1">
      <c r="A1797" s="238" t="n"/>
      <c r="B1797" s="238" t="n"/>
      <c r="C1797" s="1636" t="n"/>
      <c r="D1797" s="1636" t="n"/>
      <c r="E1797" s="1638" t="n"/>
      <c r="F1797" s="1636" t="n"/>
      <c r="G1797" s="1647" t="n"/>
      <c r="H1797" s="1647" t="n"/>
      <c r="I1797" s="1647" t="n"/>
      <c r="J1797" s="1646" t="n"/>
      <c r="K1797" s="1647" t="n"/>
      <c r="L1797" s="1647" t="n"/>
      <c r="M1797" s="234" t="n"/>
      <c r="N1797" s="237" t="n"/>
      <c r="O1797" s="548" t="n"/>
      <c r="P1797" s="1634" t="n"/>
      <c r="Q1797" s="1634" t="n"/>
      <c r="R1797" s="892" t="n"/>
      <c r="S1797" s="1635" t="n"/>
      <c r="T1797" s="1636" t="n"/>
      <c r="U1797" s="1636" t="n"/>
    </row>
    <row r="1798" ht="17.25" customHeight="1">
      <c r="A1798" s="238" t="n"/>
      <c r="B1798" s="238" t="n"/>
      <c r="C1798" s="1636" t="n"/>
      <c r="D1798" s="1636" t="n"/>
      <c r="E1798" s="1638" t="n"/>
      <c r="F1798" s="1636" t="n"/>
      <c r="G1798" s="1647" t="n"/>
      <c r="H1798" s="1647" t="n"/>
      <c r="I1798" s="1647" t="n"/>
      <c r="J1798" s="1646" t="n"/>
      <c r="K1798" s="1647" t="n"/>
      <c r="L1798" s="1647" t="n"/>
      <c r="M1798" s="234" t="n"/>
      <c r="N1798" s="237" t="n"/>
      <c r="O1798" s="548" t="n"/>
      <c r="P1798" s="1634" t="n"/>
      <c r="Q1798" s="1634" t="n"/>
      <c r="R1798" s="892" t="n"/>
      <c r="S1798" s="1635" t="n"/>
      <c r="T1798" s="1636" t="n"/>
      <c r="U1798" s="1636" t="n"/>
    </row>
    <row r="1799" ht="17.25" customHeight="1">
      <c r="A1799" s="238" t="n"/>
      <c r="B1799" s="238" t="n"/>
      <c r="C1799" s="1636" t="n"/>
      <c r="D1799" s="1636" t="n"/>
      <c r="E1799" s="1638" t="n"/>
      <c r="F1799" s="1636" t="n"/>
      <c r="G1799" s="1647" t="n"/>
      <c r="H1799" s="1647" t="n"/>
      <c r="I1799" s="1647" t="n"/>
      <c r="J1799" s="1646" t="n"/>
      <c r="K1799" s="1647" t="n"/>
      <c r="L1799" s="1647" t="n"/>
      <c r="M1799" s="234" t="n"/>
      <c r="N1799" s="237" t="n"/>
      <c r="O1799" s="548" t="n"/>
      <c r="P1799" s="1634" t="n"/>
      <c r="Q1799" s="1634" t="n"/>
      <c r="R1799" s="892" t="n"/>
      <c r="S1799" s="1635" t="n"/>
      <c r="T1799" s="1636" t="n"/>
      <c r="U1799" s="1636" t="n"/>
    </row>
    <row r="1800" ht="17.25" customHeight="1">
      <c r="A1800" s="238" t="n"/>
      <c r="B1800" s="238" t="n"/>
      <c r="C1800" s="1636" t="n"/>
      <c r="D1800" s="1636" t="n"/>
      <c r="E1800" s="1638" t="n"/>
      <c r="F1800" s="1636" t="n"/>
      <c r="G1800" s="1647" t="n"/>
      <c r="H1800" s="1647" t="n"/>
      <c r="I1800" s="1647" t="n"/>
      <c r="J1800" s="1646" t="n"/>
      <c r="K1800" s="1647" t="n"/>
      <c r="L1800" s="1647" t="n"/>
      <c r="M1800" s="234" t="n"/>
      <c r="N1800" s="237" t="n"/>
      <c r="O1800" s="548" t="n"/>
      <c r="P1800" s="1634" t="n"/>
      <c r="Q1800" s="1634" t="n"/>
      <c r="R1800" s="892" t="n"/>
      <c r="S1800" s="1635" t="n"/>
      <c r="T1800" s="1636" t="n"/>
      <c r="U1800" s="1636" t="n"/>
    </row>
    <row r="1801" ht="17.25" customHeight="1">
      <c r="A1801" s="238" t="n"/>
      <c r="B1801" s="238" t="n"/>
      <c r="C1801" s="1636" t="n"/>
      <c r="D1801" s="1636" t="n"/>
      <c r="E1801" s="1638" t="n"/>
      <c r="F1801" s="1636" t="n"/>
      <c r="G1801" s="1647" t="n"/>
      <c r="H1801" s="1647" t="n"/>
      <c r="I1801" s="1647" t="n"/>
      <c r="J1801" s="1646" t="n"/>
      <c r="K1801" s="1647" t="n"/>
      <c r="L1801" s="1647" t="n"/>
      <c r="M1801" s="234" t="n"/>
      <c r="N1801" s="237" t="n"/>
      <c r="O1801" s="548" t="n"/>
      <c r="P1801" s="1634" t="n"/>
      <c r="Q1801" s="1634" t="n"/>
      <c r="R1801" s="892" t="n"/>
      <c r="S1801" s="1635" t="n"/>
      <c r="T1801" s="1636" t="n"/>
      <c r="U1801" s="1636" t="n"/>
    </row>
    <row r="1802" ht="17.25" customHeight="1">
      <c r="A1802" s="238" t="n"/>
      <c r="B1802" s="238" t="n"/>
      <c r="C1802" s="1636" t="n"/>
      <c r="D1802" s="1636" t="n"/>
      <c r="E1802" s="1638" t="n"/>
      <c r="F1802" s="1636" t="n"/>
      <c r="G1802" s="1647" t="n"/>
      <c r="H1802" s="1647" t="n"/>
      <c r="I1802" s="1647" t="n"/>
      <c r="J1802" s="1646" t="n"/>
      <c r="K1802" s="1647" t="n"/>
      <c r="L1802" s="1647" t="n"/>
      <c r="M1802" s="234" t="n"/>
      <c r="N1802" s="237" t="n"/>
      <c r="O1802" s="548" t="n"/>
      <c r="P1802" s="1634" t="n"/>
      <c r="Q1802" s="1634" t="n"/>
      <c r="R1802" s="892" t="n"/>
      <c r="S1802" s="1635" t="n"/>
      <c r="T1802" s="1636" t="n"/>
      <c r="U1802" s="1636" t="n"/>
    </row>
    <row r="1803" ht="17.25" customHeight="1">
      <c r="A1803" s="238" t="n"/>
      <c r="B1803" s="238" t="n"/>
      <c r="C1803" s="1636" t="n"/>
      <c r="D1803" s="1636" t="n"/>
      <c r="E1803" s="1638" t="n"/>
      <c r="F1803" s="1636" t="n"/>
      <c r="G1803" s="1647" t="n"/>
      <c r="H1803" s="1647" t="n"/>
      <c r="I1803" s="1647" t="n"/>
      <c r="J1803" s="1646" t="n"/>
      <c r="K1803" s="1647" t="n"/>
      <c r="L1803" s="1647" t="n"/>
      <c r="M1803" s="234" t="n"/>
      <c r="N1803" s="237" t="n"/>
      <c r="O1803" s="548" t="n"/>
      <c r="P1803" s="1634" t="n"/>
      <c r="Q1803" s="1634" t="n"/>
      <c r="R1803" s="892" t="n"/>
      <c r="S1803" s="1635" t="n"/>
      <c r="T1803" s="1636" t="n"/>
      <c r="U1803" s="1636" t="n"/>
    </row>
    <row r="1804" ht="17.25" customHeight="1">
      <c r="A1804" s="238" t="n"/>
      <c r="B1804" s="238" t="n"/>
      <c r="C1804" s="1636" t="n"/>
      <c r="D1804" s="1636" t="n"/>
      <c r="E1804" s="1638" t="n"/>
      <c r="F1804" s="1636" t="n"/>
      <c r="G1804" s="1647" t="n"/>
      <c r="H1804" s="1647" t="n"/>
      <c r="I1804" s="1647" t="n"/>
      <c r="J1804" s="1646" t="n"/>
      <c r="K1804" s="1647" t="n"/>
      <c r="L1804" s="1647" t="n"/>
      <c r="M1804" s="234" t="n"/>
      <c r="N1804" s="237" t="n"/>
      <c r="O1804" s="548" t="n"/>
      <c r="P1804" s="1634" t="n"/>
      <c r="Q1804" s="1634" t="n"/>
      <c r="R1804" s="892" t="n"/>
      <c r="S1804" s="1635" t="n"/>
      <c r="T1804" s="1636" t="n"/>
      <c r="U1804" s="1636" t="n"/>
    </row>
    <row r="1805" ht="17.25" customHeight="1">
      <c r="A1805" s="238" t="n"/>
      <c r="B1805" s="238" t="n"/>
      <c r="C1805" s="1636" t="n"/>
      <c r="D1805" s="1636" t="n"/>
      <c r="E1805" s="1638" t="n"/>
      <c r="F1805" s="1636" t="n"/>
      <c r="G1805" s="1647" t="n"/>
      <c r="H1805" s="1647" t="n"/>
      <c r="I1805" s="1647" t="n"/>
      <c r="J1805" s="1646" t="n"/>
      <c r="K1805" s="1647" t="n"/>
      <c r="L1805" s="1647" t="n"/>
      <c r="M1805" s="234" t="n"/>
      <c r="N1805" s="237" t="n"/>
      <c r="O1805" s="548" t="n"/>
      <c r="P1805" s="1634" t="n"/>
      <c r="Q1805" s="1634" t="n"/>
      <c r="R1805" s="892" t="n"/>
      <c r="S1805" s="1635" t="n"/>
      <c r="T1805" s="1636" t="n"/>
      <c r="U1805" s="1636" t="n"/>
    </row>
    <row r="1806" ht="17.25" customHeight="1">
      <c r="A1806" s="238" t="n"/>
      <c r="B1806" s="238" t="n"/>
      <c r="C1806" s="1636" t="n"/>
      <c r="D1806" s="1636" t="n"/>
      <c r="E1806" s="1638" t="n"/>
      <c r="F1806" s="1636" t="n"/>
      <c r="G1806" s="1647" t="n"/>
      <c r="H1806" s="1647" t="n"/>
      <c r="I1806" s="1647" t="n"/>
      <c r="J1806" s="1646" t="n"/>
      <c r="K1806" s="1647" t="n"/>
      <c r="L1806" s="1647" t="n"/>
      <c r="M1806" s="234" t="n"/>
      <c r="N1806" s="237" t="n"/>
      <c r="O1806" s="548" t="n"/>
      <c r="P1806" s="1634" t="n"/>
      <c r="Q1806" s="1634" t="n"/>
      <c r="R1806" s="892" t="n"/>
      <c r="S1806" s="1635" t="n"/>
      <c r="T1806" s="1636" t="n"/>
      <c r="U1806" s="1636" t="n"/>
    </row>
    <row r="1807" ht="17.25" customHeight="1">
      <c r="A1807" s="238" t="n"/>
      <c r="B1807" s="238" t="n"/>
      <c r="C1807" s="1636" t="n"/>
      <c r="D1807" s="1636" t="n"/>
      <c r="E1807" s="1638" t="n"/>
      <c r="F1807" s="1636" t="n"/>
      <c r="G1807" s="1647" t="n"/>
      <c r="H1807" s="1647" t="n"/>
      <c r="I1807" s="1647" t="n"/>
      <c r="J1807" s="1646" t="n"/>
      <c r="K1807" s="1647" t="n"/>
      <c r="L1807" s="1647" t="n"/>
      <c r="M1807" s="234" t="n"/>
      <c r="N1807" s="237" t="n"/>
      <c r="O1807" s="548" t="n"/>
      <c r="P1807" s="1634" t="n"/>
      <c r="Q1807" s="1634" t="n"/>
      <c r="R1807" s="892" t="n"/>
      <c r="S1807" s="1635" t="n"/>
      <c r="T1807" s="1636" t="n"/>
      <c r="U1807" s="1636" t="n"/>
    </row>
    <row r="1808" ht="17.25" customHeight="1">
      <c r="A1808" s="238" t="n"/>
      <c r="B1808" s="238" t="n"/>
      <c r="C1808" s="1636" t="n"/>
      <c r="D1808" s="1636" t="n"/>
      <c r="E1808" s="1638" t="n"/>
      <c r="F1808" s="1636" t="n"/>
      <c r="G1808" s="1647" t="n"/>
      <c r="H1808" s="1647" t="n"/>
      <c r="I1808" s="1647" t="n"/>
      <c r="J1808" s="1646" t="n"/>
      <c r="K1808" s="1647" t="n"/>
      <c r="L1808" s="1647" t="n"/>
      <c r="M1808" s="234" t="n"/>
      <c r="N1808" s="237" t="n"/>
      <c r="O1808" s="548" t="n"/>
      <c r="P1808" s="1634" t="n"/>
      <c r="Q1808" s="1634" t="n"/>
      <c r="R1808" s="892" t="n"/>
      <c r="S1808" s="1635" t="n"/>
      <c r="T1808" s="1636" t="n"/>
      <c r="U1808" s="1636" t="n"/>
    </row>
    <row r="1809" ht="17.25" customHeight="1">
      <c r="A1809" s="238" t="n"/>
      <c r="B1809" s="238" t="n"/>
      <c r="C1809" s="1636" t="n"/>
      <c r="D1809" s="1636" t="n"/>
      <c r="E1809" s="1638" t="n"/>
      <c r="F1809" s="1636" t="n"/>
      <c r="G1809" s="1647" t="n"/>
      <c r="H1809" s="1647" t="n"/>
      <c r="I1809" s="1647" t="n"/>
      <c r="J1809" s="1646" t="n"/>
      <c r="K1809" s="1647" t="n"/>
      <c r="L1809" s="1647" t="n"/>
      <c r="M1809" s="234" t="n"/>
      <c r="N1809" s="237" t="n"/>
      <c r="O1809" s="548" t="n"/>
      <c r="P1809" s="1634" t="n"/>
      <c r="Q1809" s="1634" t="n"/>
      <c r="R1809" s="892" t="n"/>
      <c r="S1809" s="1635" t="n"/>
      <c r="T1809" s="1636" t="n"/>
      <c r="U1809" s="1636" t="n"/>
    </row>
    <row r="1810" ht="17.25" customHeight="1">
      <c r="A1810" s="238" t="n"/>
      <c r="B1810" s="238" t="n"/>
      <c r="C1810" s="1636" t="n"/>
      <c r="D1810" s="1636" t="n"/>
      <c r="E1810" s="1638" t="n"/>
      <c r="F1810" s="1636" t="n"/>
      <c r="G1810" s="1647" t="n"/>
      <c r="H1810" s="1647" t="n"/>
      <c r="I1810" s="1647" t="n"/>
      <c r="J1810" s="1646" t="n"/>
      <c r="K1810" s="1647" t="n"/>
      <c r="L1810" s="1647" t="n"/>
      <c r="M1810" s="234" t="n"/>
      <c r="N1810" s="237" t="n"/>
      <c r="O1810" s="548" t="n"/>
      <c r="P1810" s="1634" t="n"/>
      <c r="Q1810" s="1634" t="n"/>
      <c r="R1810" s="892" t="n"/>
      <c r="S1810" s="1635" t="n"/>
      <c r="T1810" s="1636" t="n"/>
      <c r="U1810" s="1636" t="n"/>
    </row>
    <row r="1811" ht="17.25" customHeight="1">
      <c r="A1811" s="238" t="n"/>
      <c r="B1811" s="238" t="n"/>
      <c r="C1811" s="1636" t="n"/>
      <c r="D1811" s="1636" t="n"/>
      <c r="E1811" s="1638" t="n"/>
      <c r="F1811" s="1636" t="n"/>
      <c r="G1811" s="1647" t="n"/>
      <c r="H1811" s="1647" t="n"/>
      <c r="I1811" s="1647" t="n"/>
      <c r="J1811" s="1646" t="n"/>
      <c r="K1811" s="1647" t="n"/>
      <c r="L1811" s="1647" t="n"/>
      <c r="M1811" s="234" t="n"/>
      <c r="N1811" s="237" t="n"/>
      <c r="O1811" s="548" t="n"/>
      <c r="P1811" s="1634" t="n"/>
      <c r="Q1811" s="1634" t="n"/>
      <c r="R1811" s="892" t="n"/>
      <c r="S1811" s="1635" t="n"/>
      <c r="T1811" s="1636" t="n"/>
      <c r="U1811" s="1636" t="n"/>
    </row>
    <row r="1812" ht="17.25" customHeight="1">
      <c r="A1812" s="238" t="n"/>
      <c r="B1812" s="238" t="n"/>
      <c r="C1812" s="1636" t="n"/>
      <c r="D1812" s="1636" t="n"/>
      <c r="E1812" s="1638" t="n"/>
      <c r="F1812" s="1636" t="n"/>
      <c r="G1812" s="1647" t="n"/>
      <c r="H1812" s="1647" t="n"/>
      <c r="I1812" s="1647" t="n"/>
      <c r="J1812" s="1646" t="n"/>
      <c r="K1812" s="1647" t="n"/>
      <c r="L1812" s="1647" t="n"/>
      <c r="M1812" s="234" t="n"/>
      <c r="N1812" s="237" t="n"/>
      <c r="O1812" s="548" t="n"/>
      <c r="P1812" s="1634" t="n"/>
      <c r="Q1812" s="1634" t="n"/>
      <c r="R1812" s="892" t="n"/>
      <c r="S1812" s="1635" t="n"/>
      <c r="T1812" s="1636" t="n"/>
      <c r="U1812" s="1636" t="n"/>
    </row>
    <row r="1813" ht="17.25" customHeight="1">
      <c r="A1813" s="238" t="n"/>
      <c r="B1813" s="238" t="n"/>
      <c r="C1813" s="1636" t="n"/>
      <c r="D1813" s="1636" t="n"/>
      <c r="E1813" s="1638" t="n"/>
      <c r="F1813" s="1636" t="n"/>
      <c r="G1813" s="1647" t="n"/>
      <c r="H1813" s="1647" t="n"/>
      <c r="I1813" s="1647" t="n"/>
      <c r="J1813" s="1646" t="n"/>
      <c r="K1813" s="1647" t="n"/>
      <c r="L1813" s="1647" t="n"/>
      <c r="M1813" s="234" t="n"/>
      <c r="N1813" s="237" t="n"/>
      <c r="O1813" s="548" t="n"/>
      <c r="P1813" s="1634" t="n"/>
      <c r="Q1813" s="1634" t="n"/>
      <c r="R1813" s="892" t="n"/>
      <c r="S1813" s="1635" t="n"/>
      <c r="T1813" s="1636" t="n"/>
      <c r="U1813" s="1636" t="n"/>
    </row>
    <row r="1814" ht="17.25" customHeight="1">
      <c r="A1814" s="238" t="n"/>
      <c r="B1814" s="238" t="n"/>
      <c r="C1814" s="1636" t="n"/>
      <c r="D1814" s="1636" t="n"/>
      <c r="E1814" s="1638" t="n"/>
      <c r="F1814" s="1636" t="n"/>
      <c r="G1814" s="1647" t="n"/>
      <c r="H1814" s="1647" t="n"/>
      <c r="I1814" s="1647" t="n"/>
      <c r="J1814" s="1646" t="n"/>
      <c r="K1814" s="1647" t="n"/>
      <c r="L1814" s="1647" t="n"/>
      <c r="M1814" s="234" t="n"/>
      <c r="N1814" s="237" t="n"/>
      <c r="O1814" s="548" t="n"/>
      <c r="P1814" s="1634" t="n"/>
      <c r="Q1814" s="1634" t="n"/>
      <c r="R1814" s="892" t="n"/>
      <c r="S1814" s="1635" t="n"/>
      <c r="T1814" s="1636" t="n"/>
      <c r="U1814" s="1636" t="n"/>
    </row>
    <row r="1815" ht="17.25" customHeight="1">
      <c r="A1815" s="238" t="n"/>
      <c r="B1815" s="238" t="n"/>
      <c r="C1815" s="1636" t="n"/>
      <c r="D1815" s="1636" t="n"/>
      <c r="E1815" s="1638" t="n"/>
      <c r="F1815" s="1636" t="n"/>
      <c r="G1815" s="1647" t="n"/>
      <c r="H1815" s="1647" t="n"/>
      <c r="I1815" s="1647" t="n"/>
      <c r="J1815" s="1646" t="n"/>
      <c r="K1815" s="1647" t="n"/>
      <c r="L1815" s="1647" t="n"/>
      <c r="M1815" s="234" t="n"/>
      <c r="N1815" s="237" t="n"/>
      <c r="O1815" s="548" t="n"/>
      <c r="P1815" s="1634" t="n"/>
      <c r="Q1815" s="1634" t="n"/>
      <c r="R1815" s="892" t="n"/>
      <c r="S1815" s="1635" t="n"/>
      <c r="T1815" s="1636" t="n"/>
      <c r="U1815" s="1636" t="n"/>
    </row>
    <row r="1816" ht="17.25" customHeight="1">
      <c r="A1816" s="238" t="n"/>
      <c r="B1816" s="238" t="n"/>
      <c r="C1816" s="1636" t="n"/>
      <c r="D1816" s="1636" t="n"/>
      <c r="E1816" s="1638" t="n"/>
      <c r="F1816" s="1636" t="n"/>
      <c r="G1816" s="1647" t="n"/>
      <c r="H1816" s="1647" t="n"/>
      <c r="I1816" s="1647" t="n"/>
      <c r="J1816" s="1646" t="n"/>
      <c r="K1816" s="1647" t="n"/>
      <c r="L1816" s="1647" t="n"/>
      <c r="M1816" s="234" t="n"/>
      <c r="N1816" s="237" t="n"/>
      <c r="O1816" s="548" t="n"/>
      <c r="P1816" s="1634" t="n"/>
      <c r="Q1816" s="1634" t="n"/>
      <c r="R1816" s="892" t="n"/>
      <c r="S1816" s="1635" t="n"/>
      <c r="T1816" s="1636" t="n"/>
      <c r="U1816" s="1636" t="n"/>
    </row>
    <row r="1817" ht="17.25" customHeight="1">
      <c r="A1817" s="238" t="n"/>
      <c r="B1817" s="238" t="n"/>
      <c r="C1817" s="1636" t="n"/>
      <c r="D1817" s="1636" t="n"/>
      <c r="E1817" s="1638" t="n"/>
      <c r="F1817" s="1636" t="n"/>
      <c r="G1817" s="1647" t="n"/>
      <c r="H1817" s="1647" t="n"/>
      <c r="I1817" s="1647" t="n"/>
      <c r="J1817" s="1646" t="n"/>
      <c r="K1817" s="1647" t="n"/>
      <c r="L1817" s="1647" t="n"/>
      <c r="M1817" s="234" t="n"/>
      <c r="N1817" s="237" t="n"/>
      <c r="O1817" s="548" t="n"/>
      <c r="P1817" s="1634" t="n"/>
      <c r="Q1817" s="1634" t="n"/>
      <c r="R1817" s="892" t="n"/>
      <c r="S1817" s="1635" t="n"/>
      <c r="T1817" s="1636" t="n"/>
      <c r="U1817" s="1636" t="n"/>
    </row>
    <row r="1818" ht="17.25" customHeight="1">
      <c r="A1818" s="238" t="n"/>
      <c r="B1818" s="238" t="n"/>
      <c r="C1818" s="1636" t="n"/>
      <c r="D1818" s="1636" t="n"/>
      <c r="E1818" s="1638" t="n"/>
      <c r="F1818" s="1636" t="n"/>
      <c r="G1818" s="1647" t="n"/>
      <c r="H1818" s="1647" t="n"/>
      <c r="I1818" s="1647" t="n"/>
      <c r="J1818" s="1646" t="n"/>
      <c r="K1818" s="1647" t="n"/>
      <c r="L1818" s="1647" t="n"/>
      <c r="M1818" s="234" t="n"/>
      <c r="N1818" s="237" t="n"/>
      <c r="O1818" s="548" t="n"/>
      <c r="P1818" s="1634" t="n"/>
      <c r="Q1818" s="1634" t="n"/>
      <c r="R1818" s="892" t="n"/>
      <c r="S1818" s="1635" t="n"/>
      <c r="T1818" s="1636" t="n"/>
      <c r="U1818" s="1636" t="n"/>
    </row>
    <row r="1819" ht="17.25" customHeight="1">
      <c r="A1819" s="238" t="n"/>
      <c r="B1819" s="238" t="n"/>
      <c r="C1819" s="1636" t="n"/>
      <c r="D1819" s="1636" t="n"/>
      <c r="E1819" s="1638" t="n"/>
      <c r="F1819" s="1636" t="n"/>
      <c r="G1819" s="1647" t="n"/>
      <c r="H1819" s="1647" t="n"/>
      <c r="I1819" s="1647" t="n"/>
      <c r="J1819" s="1646" t="n"/>
      <c r="K1819" s="1647" t="n"/>
      <c r="L1819" s="1647" t="n"/>
      <c r="M1819" s="234" t="n"/>
      <c r="N1819" s="237" t="n"/>
      <c r="O1819" s="548" t="n"/>
      <c r="P1819" s="1634" t="n"/>
      <c r="Q1819" s="1634" t="n"/>
      <c r="R1819" s="892" t="n"/>
      <c r="S1819" s="1635" t="n"/>
      <c r="T1819" s="1636" t="n"/>
      <c r="U1819" s="1636" t="n"/>
    </row>
    <row r="1820" ht="17.25" customHeight="1">
      <c r="A1820" s="238" t="n"/>
      <c r="B1820" s="238" t="n"/>
      <c r="C1820" s="1636" t="n"/>
      <c r="D1820" s="1636" t="n"/>
      <c r="E1820" s="1638" t="n"/>
      <c r="F1820" s="1636" t="n"/>
      <c r="G1820" s="1647" t="n"/>
      <c r="H1820" s="1647" t="n"/>
      <c r="I1820" s="1647" t="n"/>
      <c r="J1820" s="1646" t="n"/>
      <c r="K1820" s="1647" t="n"/>
      <c r="L1820" s="1647" t="n"/>
      <c r="M1820" s="234" t="n"/>
      <c r="N1820" s="237" t="n"/>
      <c r="O1820" s="548" t="n"/>
      <c r="P1820" s="1634" t="n"/>
      <c r="Q1820" s="1634" t="n"/>
      <c r="R1820" s="892" t="n"/>
      <c r="S1820" s="1635" t="n"/>
      <c r="T1820" s="1636" t="n"/>
      <c r="U1820" s="1636" t="n"/>
    </row>
    <row r="1821" ht="17.25" customHeight="1">
      <c r="A1821" s="238" t="n"/>
      <c r="B1821" s="238" t="n"/>
      <c r="C1821" s="1636" t="n"/>
      <c r="D1821" s="1636" t="n"/>
      <c r="E1821" s="1638" t="n"/>
      <c r="F1821" s="1636" t="n"/>
      <c r="G1821" s="1647" t="n"/>
      <c r="H1821" s="1647" t="n"/>
      <c r="I1821" s="1647" t="n"/>
      <c r="J1821" s="1646" t="n"/>
      <c r="K1821" s="1647" t="n"/>
      <c r="L1821" s="1647" t="n"/>
      <c r="M1821" s="234" t="n"/>
      <c r="N1821" s="237" t="n"/>
      <c r="O1821" s="548" t="n"/>
      <c r="P1821" s="1634" t="n"/>
      <c r="Q1821" s="1634" t="n"/>
      <c r="R1821" s="892" t="n"/>
      <c r="S1821" s="1635" t="n"/>
      <c r="T1821" s="1636" t="n"/>
      <c r="U1821" s="1636" t="n"/>
    </row>
    <row r="1822" ht="17.25" customHeight="1">
      <c r="A1822" s="238" t="n"/>
      <c r="B1822" s="238" t="n"/>
      <c r="C1822" s="1636" t="n"/>
      <c r="D1822" s="1636" t="n"/>
      <c r="E1822" s="1638" t="n"/>
      <c r="F1822" s="1636" t="n"/>
      <c r="G1822" s="1647" t="n"/>
      <c r="H1822" s="1647" t="n"/>
      <c r="I1822" s="1647" t="n"/>
      <c r="J1822" s="1646" t="n"/>
      <c r="K1822" s="1647" t="n"/>
      <c r="L1822" s="1647" t="n"/>
      <c r="M1822" s="234" t="n"/>
      <c r="N1822" s="237" t="n"/>
      <c r="O1822" s="548" t="n"/>
      <c r="P1822" s="1634" t="n"/>
      <c r="Q1822" s="1634" t="n"/>
      <c r="R1822" s="892" t="n"/>
      <c r="S1822" s="1635" t="n"/>
      <c r="T1822" s="1636" t="n"/>
      <c r="U1822" s="1636" t="n"/>
    </row>
    <row r="1823" ht="17.25" customHeight="1">
      <c r="A1823" s="238" t="n"/>
      <c r="B1823" s="238" t="n"/>
      <c r="C1823" s="1636" t="n"/>
      <c r="D1823" s="1636" t="n"/>
      <c r="E1823" s="1638" t="n"/>
      <c r="F1823" s="1636" t="n"/>
      <c r="G1823" s="1647" t="n"/>
      <c r="H1823" s="1647" t="n"/>
      <c r="I1823" s="1647" t="n"/>
      <c r="J1823" s="1646" t="n"/>
      <c r="K1823" s="1647" t="n"/>
      <c r="L1823" s="1647" t="n"/>
      <c r="M1823" s="234" t="n"/>
      <c r="N1823" s="237" t="n"/>
      <c r="O1823" s="548" t="n"/>
      <c r="P1823" s="1634" t="n"/>
      <c r="Q1823" s="1634" t="n"/>
      <c r="R1823" s="892" t="n"/>
      <c r="S1823" s="1635" t="n"/>
      <c r="T1823" s="1636" t="n"/>
      <c r="U1823" s="1636" t="n"/>
    </row>
    <row r="1824" ht="17.25" customHeight="1">
      <c r="A1824" s="238" t="n"/>
      <c r="B1824" s="238" t="n"/>
      <c r="C1824" s="1636" t="n"/>
      <c r="D1824" s="1636" t="n"/>
      <c r="E1824" s="1638" t="n"/>
      <c r="F1824" s="1636" t="n"/>
      <c r="G1824" s="1647" t="n"/>
      <c r="H1824" s="1647" t="n"/>
      <c r="I1824" s="1647" t="n"/>
      <c r="J1824" s="1646" t="n"/>
      <c r="K1824" s="1647" t="n"/>
      <c r="L1824" s="1647" t="n"/>
      <c r="M1824" s="234" t="n"/>
      <c r="N1824" s="237" t="n"/>
      <c r="O1824" s="548" t="n"/>
      <c r="P1824" s="1634" t="n"/>
      <c r="Q1824" s="1634" t="n"/>
      <c r="R1824" s="892" t="n"/>
      <c r="S1824" s="1635" t="n"/>
      <c r="T1824" s="1636" t="n"/>
      <c r="U1824" s="1636" t="n"/>
    </row>
    <row r="1825" ht="17.25" customHeight="1">
      <c r="A1825" s="238" t="n"/>
      <c r="B1825" s="238" t="n"/>
      <c r="C1825" s="1636" t="n"/>
      <c r="D1825" s="1636" t="n"/>
      <c r="E1825" s="1638" t="n"/>
      <c r="F1825" s="1636" t="n"/>
      <c r="G1825" s="1647" t="n"/>
      <c r="H1825" s="1647" t="n"/>
      <c r="I1825" s="1647" t="n"/>
      <c r="J1825" s="1646" t="n"/>
      <c r="K1825" s="1647" t="n"/>
      <c r="L1825" s="1647" t="n"/>
      <c r="M1825" s="234" t="n"/>
      <c r="N1825" s="237" t="n"/>
      <c r="O1825" s="548" t="n"/>
      <c r="P1825" s="1634" t="n"/>
      <c r="Q1825" s="1634" t="n"/>
      <c r="R1825" s="892" t="n"/>
      <c r="S1825" s="1635" t="n"/>
      <c r="T1825" s="1636" t="n"/>
      <c r="U1825" s="1636" t="n"/>
    </row>
    <row r="1826" ht="17.25" customHeight="1">
      <c r="A1826" s="238" t="n"/>
      <c r="B1826" s="238" t="n"/>
      <c r="C1826" s="1636" t="n"/>
      <c r="D1826" s="1636" t="n"/>
      <c r="E1826" s="1638" t="n"/>
      <c r="F1826" s="1636" t="n"/>
      <c r="G1826" s="1647" t="n"/>
      <c r="H1826" s="1647" t="n"/>
      <c r="I1826" s="1647" t="n"/>
      <c r="J1826" s="1646" t="n"/>
      <c r="K1826" s="1647" t="n"/>
      <c r="L1826" s="1647" t="n"/>
      <c r="M1826" s="234" t="n"/>
      <c r="N1826" s="237" t="n"/>
      <c r="O1826" s="548" t="n"/>
      <c r="P1826" s="1634" t="n"/>
      <c r="Q1826" s="1634" t="n"/>
      <c r="R1826" s="892" t="n"/>
      <c r="S1826" s="1635" t="n"/>
      <c r="T1826" s="1636" t="n"/>
      <c r="U1826" s="1636" t="n"/>
    </row>
    <row r="1827" ht="17.25" customHeight="1">
      <c r="A1827" s="238" t="n"/>
      <c r="B1827" s="238" t="n"/>
      <c r="C1827" s="1636" t="n"/>
      <c r="D1827" s="1636" t="n"/>
      <c r="E1827" s="1638" t="n"/>
      <c r="F1827" s="1636" t="n"/>
      <c r="G1827" s="1647" t="n"/>
      <c r="H1827" s="1647" t="n"/>
      <c r="I1827" s="1647" t="n"/>
      <c r="J1827" s="1646" t="n"/>
      <c r="K1827" s="1647" t="n"/>
      <c r="L1827" s="1647" t="n"/>
      <c r="M1827" s="234" t="n"/>
      <c r="N1827" s="237" t="n"/>
      <c r="O1827" s="548" t="n"/>
      <c r="P1827" s="1634" t="n"/>
      <c r="Q1827" s="1634" t="n"/>
      <c r="R1827" s="892" t="n"/>
      <c r="S1827" s="1635" t="n"/>
      <c r="T1827" s="1636" t="n"/>
      <c r="U1827" s="1636" t="n"/>
    </row>
    <row r="1828" ht="17.25" customHeight="1">
      <c r="A1828" s="238" t="n"/>
      <c r="B1828" s="238" t="n"/>
      <c r="C1828" s="1636" t="n"/>
      <c r="D1828" s="1636" t="n"/>
      <c r="E1828" s="1638" t="n"/>
      <c r="F1828" s="1636" t="n"/>
      <c r="G1828" s="1647" t="n"/>
      <c r="H1828" s="1647" t="n"/>
      <c r="I1828" s="1647" t="n"/>
      <c r="J1828" s="1646" t="n"/>
      <c r="K1828" s="1647" t="n"/>
      <c r="L1828" s="1647" t="n"/>
      <c r="M1828" s="234" t="n"/>
      <c r="N1828" s="237" t="n"/>
      <c r="O1828" s="548" t="n"/>
      <c r="P1828" s="1634" t="n"/>
      <c r="Q1828" s="1634" t="n"/>
      <c r="R1828" s="892" t="n"/>
      <c r="S1828" s="1635" t="n"/>
      <c r="T1828" s="1636" t="n"/>
      <c r="U1828" s="1636" t="n"/>
    </row>
    <row r="1829" ht="17.25" customHeight="1">
      <c r="A1829" s="238" t="n"/>
      <c r="B1829" s="238" t="n"/>
      <c r="C1829" s="1636" t="n"/>
      <c r="D1829" s="1636" t="n"/>
      <c r="E1829" s="1638" t="n"/>
      <c r="F1829" s="1636" t="n"/>
      <c r="G1829" s="1647" t="n"/>
      <c r="H1829" s="1647" t="n"/>
      <c r="I1829" s="1647" t="n"/>
      <c r="J1829" s="1646" t="n"/>
      <c r="K1829" s="1647" t="n"/>
      <c r="L1829" s="1647" t="n"/>
      <c r="M1829" s="234" t="n"/>
      <c r="N1829" s="237" t="n"/>
      <c r="O1829" s="548" t="n"/>
      <c r="P1829" s="1634" t="n"/>
      <c r="Q1829" s="1634" t="n"/>
      <c r="R1829" s="892" t="n"/>
      <c r="S1829" s="1635" t="n"/>
      <c r="T1829" s="1636" t="n"/>
      <c r="U1829" s="1636" t="n"/>
    </row>
    <row r="1830" ht="17.25" customHeight="1">
      <c r="A1830" s="238" t="n"/>
      <c r="B1830" s="238" t="n"/>
      <c r="C1830" s="1636" t="n"/>
      <c r="D1830" s="1636" t="n"/>
      <c r="E1830" s="1638" t="n"/>
      <c r="F1830" s="1636" t="n"/>
      <c r="G1830" s="1647" t="n"/>
      <c r="H1830" s="1647" t="n"/>
      <c r="I1830" s="1647" t="n"/>
      <c r="J1830" s="1646" t="n"/>
      <c r="K1830" s="1647" t="n"/>
      <c r="L1830" s="1647" t="n"/>
      <c r="M1830" s="234" t="n"/>
      <c r="N1830" s="237" t="n"/>
      <c r="O1830" s="548" t="n"/>
      <c r="P1830" s="1634" t="n"/>
      <c r="Q1830" s="1634" t="n"/>
      <c r="R1830" s="892" t="n"/>
      <c r="S1830" s="1635" t="n"/>
      <c r="T1830" s="1636" t="n"/>
      <c r="U1830" s="1636" t="n"/>
    </row>
    <row r="1831" ht="17.25" customHeight="1">
      <c r="A1831" s="238" t="n"/>
      <c r="B1831" s="238" t="n"/>
      <c r="C1831" s="1636" t="n"/>
      <c r="D1831" s="1636" t="n"/>
      <c r="E1831" s="1638" t="n"/>
      <c r="F1831" s="1636" t="n"/>
      <c r="G1831" s="1647" t="n"/>
      <c r="H1831" s="1647" t="n"/>
      <c r="I1831" s="1647" t="n"/>
      <c r="J1831" s="1646" t="n"/>
      <c r="K1831" s="1647" t="n"/>
      <c r="L1831" s="1647" t="n"/>
      <c r="M1831" s="234" t="n"/>
      <c r="N1831" s="237" t="n"/>
      <c r="O1831" s="548" t="n"/>
      <c r="P1831" s="1634" t="n"/>
      <c r="Q1831" s="1634" t="n"/>
      <c r="R1831" s="892" t="n"/>
      <c r="S1831" s="1635" t="n"/>
      <c r="T1831" s="1636" t="n"/>
      <c r="U1831" s="1636" t="n"/>
    </row>
    <row r="1832" ht="17.25" customHeight="1">
      <c r="A1832" s="238" t="n"/>
      <c r="B1832" s="238" t="n"/>
      <c r="C1832" s="1636" t="n"/>
      <c r="D1832" s="1636" t="n"/>
      <c r="E1832" s="1638" t="n"/>
      <c r="F1832" s="1636" t="n"/>
      <c r="G1832" s="1647" t="n"/>
      <c r="H1832" s="1647" t="n"/>
      <c r="I1832" s="1647" t="n"/>
      <c r="J1832" s="1646" t="n"/>
      <c r="K1832" s="1647" t="n"/>
      <c r="L1832" s="1647" t="n"/>
      <c r="M1832" s="234" t="n"/>
      <c r="N1832" s="237" t="n"/>
      <c r="O1832" s="548" t="n"/>
      <c r="P1832" s="1634" t="n"/>
      <c r="Q1832" s="1634" t="n"/>
      <c r="R1832" s="892" t="n"/>
      <c r="S1832" s="1635" t="n"/>
      <c r="T1832" s="1636" t="n"/>
      <c r="U1832" s="1636" t="n"/>
    </row>
    <row r="1833" ht="17.25" customHeight="1">
      <c r="A1833" s="238" t="n"/>
      <c r="B1833" s="238" t="n"/>
      <c r="C1833" s="1636" t="n"/>
      <c r="D1833" s="1636" t="n"/>
      <c r="E1833" s="1638" t="n"/>
      <c r="F1833" s="1636" t="n"/>
      <c r="G1833" s="1647" t="n"/>
      <c r="H1833" s="1647" t="n"/>
      <c r="I1833" s="1647" t="n"/>
      <c r="J1833" s="1646" t="n"/>
      <c r="K1833" s="1647" t="n"/>
      <c r="L1833" s="1647" t="n"/>
      <c r="M1833" s="234" t="n"/>
      <c r="N1833" s="237" t="n"/>
      <c r="O1833" s="548" t="n"/>
      <c r="P1833" s="1634" t="n"/>
      <c r="Q1833" s="1634" t="n"/>
      <c r="R1833" s="892" t="n"/>
      <c r="S1833" s="1635" t="n"/>
      <c r="T1833" s="1636" t="n"/>
      <c r="U1833" s="1636" t="n"/>
    </row>
    <row r="1834" ht="17.25" customHeight="1">
      <c r="A1834" s="238" t="n"/>
      <c r="B1834" s="238" t="n"/>
      <c r="C1834" s="1636" t="n"/>
      <c r="D1834" s="1636" t="n"/>
      <c r="E1834" s="1638" t="n"/>
      <c r="F1834" s="1636" t="n"/>
      <c r="G1834" s="1647" t="n"/>
      <c r="H1834" s="1647" t="n"/>
      <c r="I1834" s="1647" t="n"/>
      <c r="J1834" s="1646" t="n"/>
      <c r="K1834" s="1647" t="n"/>
      <c r="L1834" s="1647" t="n"/>
      <c r="M1834" s="234" t="n"/>
      <c r="N1834" s="237" t="n"/>
      <c r="O1834" s="548" t="n"/>
      <c r="P1834" s="1634" t="n"/>
      <c r="Q1834" s="1634" t="n"/>
      <c r="R1834" s="892" t="n"/>
      <c r="S1834" s="1635" t="n"/>
      <c r="T1834" s="1636" t="n"/>
      <c r="U1834" s="1636" t="n"/>
    </row>
    <row r="1835" ht="17.25" customHeight="1">
      <c r="A1835" s="238" t="n"/>
      <c r="B1835" s="238" t="n"/>
      <c r="C1835" s="1636" t="n"/>
      <c r="D1835" s="1636" t="n"/>
      <c r="E1835" s="1638" t="n"/>
      <c r="F1835" s="1636" t="n"/>
      <c r="G1835" s="1647" t="n"/>
      <c r="H1835" s="1647" t="n"/>
      <c r="I1835" s="1647" t="n"/>
      <c r="J1835" s="1646" t="n"/>
      <c r="K1835" s="1647" t="n"/>
      <c r="L1835" s="1647" t="n"/>
      <c r="M1835" s="234" t="n"/>
      <c r="N1835" s="237" t="n"/>
      <c r="O1835" s="548" t="n"/>
      <c r="P1835" s="1634" t="n"/>
      <c r="Q1835" s="1634" t="n"/>
      <c r="R1835" s="892" t="n"/>
      <c r="S1835" s="1635" t="n"/>
      <c r="T1835" s="1636" t="n"/>
      <c r="U1835" s="1636" t="n"/>
    </row>
    <row r="1836" ht="17.25" customHeight="1">
      <c r="A1836" s="238" t="n"/>
      <c r="B1836" s="238" t="n"/>
      <c r="C1836" s="1636" t="n"/>
      <c r="D1836" s="1636" t="n"/>
      <c r="E1836" s="1638" t="n"/>
      <c r="F1836" s="1636" t="n"/>
      <c r="G1836" s="1647" t="n"/>
      <c r="H1836" s="1647" t="n"/>
      <c r="I1836" s="1647" t="n"/>
      <c r="J1836" s="1646" t="n"/>
      <c r="K1836" s="1647" t="n"/>
      <c r="L1836" s="1647" t="n"/>
      <c r="M1836" s="234" t="n"/>
      <c r="N1836" s="237" t="n"/>
      <c r="O1836" s="548" t="n"/>
      <c r="P1836" s="1634" t="n"/>
      <c r="Q1836" s="1634" t="n"/>
      <c r="R1836" s="892" t="n"/>
      <c r="S1836" s="1635" t="n"/>
      <c r="T1836" s="1636" t="n"/>
      <c r="U1836" s="1636" t="n"/>
    </row>
    <row r="1837" ht="17.25" customHeight="1">
      <c r="A1837" s="238" t="n"/>
      <c r="B1837" s="238" t="n"/>
      <c r="C1837" s="1636" t="n"/>
      <c r="D1837" s="1636" t="n"/>
      <c r="E1837" s="1638" t="n"/>
      <c r="F1837" s="1636" t="n"/>
      <c r="G1837" s="1647" t="n"/>
      <c r="H1837" s="1647" t="n"/>
      <c r="I1837" s="1647" t="n"/>
      <c r="J1837" s="1646" t="n"/>
      <c r="K1837" s="1647" t="n"/>
      <c r="L1837" s="1647" t="n"/>
      <c r="M1837" s="234" t="n"/>
      <c r="N1837" s="237" t="n"/>
      <c r="O1837" s="548" t="n"/>
      <c r="P1837" s="1634" t="n"/>
      <c r="Q1837" s="1634" t="n"/>
      <c r="R1837" s="892" t="n"/>
      <c r="S1837" s="1635" t="n"/>
      <c r="T1837" s="1636" t="n"/>
      <c r="U1837" s="1636" t="n"/>
    </row>
    <row r="1838" ht="17.25" customHeight="1">
      <c r="A1838" s="238" t="n"/>
      <c r="B1838" s="238" t="n"/>
      <c r="C1838" s="1636" t="n"/>
      <c r="D1838" s="1636" t="n"/>
      <c r="E1838" s="1638" t="n"/>
      <c r="F1838" s="1636" t="n"/>
      <c r="G1838" s="1647" t="n"/>
      <c r="H1838" s="1647" t="n"/>
      <c r="I1838" s="1647" t="n"/>
      <c r="J1838" s="1646" t="n"/>
      <c r="K1838" s="1647" t="n"/>
      <c r="L1838" s="1647" t="n"/>
      <c r="M1838" s="234" t="n"/>
      <c r="N1838" s="237" t="n"/>
      <c r="O1838" s="548" t="n"/>
      <c r="P1838" s="1634" t="n"/>
      <c r="Q1838" s="1634" t="n"/>
      <c r="R1838" s="892" t="n"/>
      <c r="S1838" s="1635" t="n"/>
      <c r="T1838" s="1636" t="n"/>
      <c r="U1838" s="1636" t="n"/>
    </row>
    <row r="1839" ht="17.25" customHeight="1">
      <c r="A1839" s="238" t="n"/>
      <c r="B1839" s="238" t="n"/>
      <c r="C1839" s="1636" t="n"/>
      <c r="D1839" s="1636" t="n"/>
      <c r="E1839" s="1638" t="n"/>
      <c r="F1839" s="1636" t="n"/>
      <c r="G1839" s="1647" t="n"/>
      <c r="H1839" s="1647" t="n"/>
      <c r="I1839" s="1647" t="n"/>
      <c r="J1839" s="1646" t="n"/>
      <c r="K1839" s="1647" t="n"/>
      <c r="L1839" s="1647" t="n"/>
      <c r="M1839" s="234" t="n"/>
      <c r="N1839" s="237" t="n"/>
      <c r="O1839" s="548" t="n"/>
      <c r="P1839" s="1634" t="n"/>
      <c r="Q1839" s="1634" t="n"/>
      <c r="R1839" s="892" t="n"/>
      <c r="S1839" s="1635" t="n"/>
      <c r="T1839" s="1636" t="n"/>
      <c r="U1839" s="1636" t="n"/>
    </row>
    <row r="1840" ht="17.25" customHeight="1">
      <c r="A1840" s="238" t="n"/>
      <c r="B1840" s="238" t="n"/>
      <c r="C1840" s="1636" t="n"/>
      <c r="D1840" s="1636" t="n"/>
      <c r="E1840" s="1638" t="n"/>
      <c r="F1840" s="1636" t="n"/>
      <c r="G1840" s="1647" t="n"/>
      <c r="H1840" s="1647" t="n"/>
      <c r="I1840" s="1647" t="n"/>
      <c r="J1840" s="1646" t="n"/>
      <c r="K1840" s="1647" t="n"/>
      <c r="L1840" s="1647" t="n"/>
      <c r="M1840" s="234" t="n"/>
      <c r="N1840" s="237" t="n"/>
      <c r="O1840" s="548" t="n"/>
      <c r="P1840" s="1634" t="n"/>
      <c r="Q1840" s="1634" t="n"/>
      <c r="R1840" s="892" t="n"/>
      <c r="S1840" s="1635" t="n"/>
      <c r="T1840" s="1636" t="n"/>
      <c r="U1840" s="1636" t="n"/>
    </row>
    <row r="1841" ht="17.25" customHeight="1">
      <c r="A1841" s="238" t="n"/>
      <c r="B1841" s="238" t="n"/>
      <c r="C1841" s="1636" t="n"/>
      <c r="D1841" s="1636" t="n"/>
      <c r="E1841" s="1638" t="n"/>
      <c r="F1841" s="1636" t="n"/>
      <c r="G1841" s="1647" t="n"/>
      <c r="H1841" s="1647" t="n"/>
      <c r="I1841" s="1647" t="n"/>
      <c r="J1841" s="1646" t="n"/>
      <c r="K1841" s="1647" t="n"/>
      <c r="L1841" s="1647" t="n"/>
      <c r="M1841" s="234" t="n"/>
      <c r="N1841" s="237" t="n"/>
      <c r="O1841" s="548" t="n"/>
      <c r="P1841" s="1634" t="n"/>
      <c r="Q1841" s="1634" t="n"/>
      <c r="R1841" s="892" t="n"/>
      <c r="S1841" s="1635" t="n"/>
      <c r="T1841" s="1636" t="n"/>
      <c r="U1841" s="1636" t="n"/>
    </row>
    <row r="1842" ht="17.25" customHeight="1">
      <c r="A1842" s="238" t="n"/>
      <c r="B1842" s="238" t="n"/>
      <c r="C1842" s="1636" t="n"/>
      <c r="D1842" s="1636" t="n"/>
      <c r="E1842" s="1638" t="n"/>
      <c r="F1842" s="1636" t="n"/>
      <c r="G1842" s="1647" t="n"/>
      <c r="H1842" s="1647" t="n"/>
      <c r="I1842" s="1647" t="n"/>
      <c r="J1842" s="1646" t="n"/>
      <c r="K1842" s="1647" t="n"/>
      <c r="L1842" s="1647" t="n"/>
      <c r="M1842" s="234" t="n"/>
      <c r="N1842" s="237" t="n"/>
      <c r="O1842" s="548" t="n"/>
      <c r="P1842" s="1634" t="n"/>
      <c r="Q1842" s="1634" t="n"/>
      <c r="R1842" s="892" t="n"/>
      <c r="S1842" s="1635" t="n"/>
      <c r="T1842" s="1636" t="n"/>
      <c r="U1842" s="1636" t="n"/>
    </row>
    <row r="1843" ht="17.25" customHeight="1">
      <c r="A1843" s="238" t="n"/>
      <c r="B1843" s="238" t="n"/>
      <c r="C1843" s="1636" t="n"/>
      <c r="D1843" s="1636" t="n"/>
      <c r="E1843" s="1638" t="n"/>
      <c r="F1843" s="1636" t="n"/>
      <c r="G1843" s="1647" t="n"/>
      <c r="H1843" s="1647" t="n"/>
      <c r="I1843" s="1647" t="n"/>
      <c r="J1843" s="1646" t="n"/>
      <c r="K1843" s="1647" t="n"/>
      <c r="L1843" s="1647" t="n"/>
      <c r="M1843" s="234" t="n"/>
      <c r="N1843" s="237" t="n"/>
      <c r="O1843" s="548" t="n"/>
      <c r="P1843" s="1634" t="n"/>
      <c r="Q1843" s="1634" t="n"/>
      <c r="R1843" s="892" t="n"/>
      <c r="S1843" s="1635" t="n"/>
      <c r="T1843" s="1636" t="n"/>
      <c r="U1843" s="1636" t="n"/>
    </row>
    <row r="1844" ht="17.25" customHeight="1">
      <c r="A1844" s="238" t="n"/>
      <c r="B1844" s="238" t="n"/>
      <c r="C1844" s="1636" t="n"/>
      <c r="D1844" s="1636" t="n"/>
      <c r="E1844" s="1638" t="n"/>
      <c r="F1844" s="1636" t="n"/>
      <c r="G1844" s="1647" t="n"/>
      <c r="H1844" s="1647" t="n"/>
      <c r="I1844" s="1647" t="n"/>
      <c r="J1844" s="1646" t="n"/>
      <c r="K1844" s="1647" t="n"/>
      <c r="L1844" s="1647" t="n"/>
      <c r="M1844" s="234" t="n"/>
      <c r="N1844" s="237" t="n"/>
      <c r="O1844" s="548" t="n"/>
      <c r="P1844" s="1634" t="n"/>
      <c r="Q1844" s="1634" t="n"/>
      <c r="R1844" s="892" t="n"/>
      <c r="S1844" s="1635" t="n"/>
      <c r="T1844" s="1636" t="n"/>
      <c r="U1844" s="1636" t="n"/>
    </row>
    <row r="1845" ht="17.25" customHeight="1">
      <c r="A1845" s="238" t="n"/>
      <c r="B1845" s="238" t="n"/>
      <c r="C1845" s="1636" t="n"/>
      <c r="D1845" s="1636" t="n"/>
      <c r="E1845" s="1638" t="n"/>
      <c r="F1845" s="1636" t="n"/>
      <c r="G1845" s="1647" t="n"/>
      <c r="H1845" s="1647" t="n"/>
      <c r="I1845" s="1647" t="n"/>
      <c r="J1845" s="1646" t="n"/>
      <c r="K1845" s="1647" t="n"/>
      <c r="L1845" s="1647" t="n"/>
      <c r="M1845" s="234" t="n"/>
      <c r="N1845" s="237" t="n"/>
      <c r="O1845" s="548" t="n"/>
      <c r="P1845" s="1634" t="n"/>
      <c r="Q1845" s="1634" t="n"/>
      <c r="R1845" s="892" t="n"/>
      <c r="S1845" s="1635" t="n"/>
      <c r="T1845" s="1636" t="n"/>
      <c r="U1845" s="1636" t="n"/>
    </row>
    <row r="1846" ht="17.25" customHeight="1">
      <c r="A1846" s="238" t="n"/>
      <c r="B1846" s="238" t="n"/>
      <c r="C1846" s="1636" t="n"/>
      <c r="D1846" s="1636" t="n"/>
      <c r="E1846" s="1638" t="n"/>
      <c r="F1846" s="1636" t="n"/>
      <c r="G1846" s="1647" t="n"/>
      <c r="H1846" s="1647" t="n"/>
      <c r="I1846" s="1647" t="n"/>
      <c r="J1846" s="1646" t="n"/>
      <c r="K1846" s="1647" t="n"/>
      <c r="L1846" s="1647" t="n"/>
      <c r="M1846" s="234" t="n"/>
      <c r="N1846" s="237" t="n"/>
      <c r="O1846" s="548" t="n"/>
      <c r="P1846" s="1634" t="n"/>
      <c r="Q1846" s="1634" t="n"/>
      <c r="R1846" s="892" t="n"/>
      <c r="S1846" s="1635" t="n"/>
      <c r="T1846" s="1636" t="n"/>
      <c r="U1846" s="1636" t="n"/>
    </row>
    <row r="1847" ht="17.25" customHeight="1">
      <c r="A1847" s="238" t="n"/>
      <c r="B1847" s="238" t="n"/>
      <c r="C1847" s="1636" t="n"/>
      <c r="D1847" s="1636" t="n"/>
      <c r="E1847" s="1638" t="n"/>
      <c r="F1847" s="1636" t="n"/>
      <c r="G1847" s="1647" t="n"/>
      <c r="H1847" s="1647" t="n"/>
      <c r="I1847" s="1647" t="n"/>
      <c r="J1847" s="1646" t="n"/>
      <c r="K1847" s="1647" t="n"/>
      <c r="L1847" s="1647" t="n"/>
      <c r="M1847" s="234" t="n"/>
      <c r="N1847" s="237" t="n"/>
      <c r="O1847" s="548" t="n"/>
      <c r="P1847" s="1634" t="n"/>
      <c r="Q1847" s="1634" t="n"/>
      <c r="R1847" s="892" t="n"/>
      <c r="S1847" s="1635" t="n"/>
      <c r="T1847" s="1636" t="n"/>
      <c r="U1847" s="1636" t="n"/>
    </row>
    <row r="1848" ht="17.25" customHeight="1">
      <c r="A1848" s="238" t="n"/>
      <c r="B1848" s="238" t="n"/>
      <c r="C1848" s="1636" t="n"/>
      <c r="D1848" s="1636" t="n"/>
      <c r="E1848" s="1638" t="n"/>
      <c r="F1848" s="1636" t="n"/>
      <c r="G1848" s="1647" t="n"/>
      <c r="H1848" s="1647" t="n"/>
      <c r="I1848" s="1647" t="n"/>
      <c r="J1848" s="1646" t="n"/>
      <c r="K1848" s="1647" t="n"/>
      <c r="L1848" s="1647" t="n"/>
      <c r="M1848" s="234" t="n"/>
      <c r="N1848" s="237" t="n"/>
      <c r="O1848" s="548" t="n"/>
      <c r="P1848" s="1634" t="n"/>
      <c r="Q1848" s="1634" t="n"/>
      <c r="R1848" s="892" t="n"/>
      <c r="S1848" s="1635" t="n"/>
      <c r="T1848" s="1636" t="n"/>
      <c r="U1848" s="1636" t="n"/>
    </row>
    <row r="1849" ht="17.25" customHeight="1">
      <c r="A1849" s="238" t="n"/>
      <c r="B1849" s="238" t="n"/>
      <c r="C1849" s="1636" t="n"/>
      <c r="D1849" s="1636" t="n"/>
      <c r="E1849" s="1638" t="n"/>
      <c r="F1849" s="1636" t="n"/>
      <c r="G1849" s="1647" t="n"/>
      <c r="H1849" s="1647" t="n"/>
      <c r="I1849" s="1647" t="n"/>
      <c r="J1849" s="1646" t="n"/>
      <c r="K1849" s="1647" t="n"/>
      <c r="L1849" s="1647" t="n"/>
      <c r="M1849" s="234" t="n"/>
      <c r="N1849" s="237" t="n"/>
      <c r="O1849" s="548" t="n"/>
      <c r="P1849" s="1634" t="n"/>
      <c r="Q1849" s="1634" t="n"/>
      <c r="R1849" s="892" t="n"/>
      <c r="S1849" s="1635" t="n"/>
      <c r="T1849" s="1636" t="n"/>
      <c r="U1849" s="1636" t="n"/>
    </row>
    <row r="1850" ht="17.25" customHeight="1">
      <c r="A1850" s="238" t="n"/>
      <c r="B1850" s="238" t="n"/>
      <c r="C1850" s="1636" t="n"/>
      <c r="D1850" s="1636" t="n"/>
      <c r="E1850" s="1638" t="n"/>
      <c r="F1850" s="1636" t="n"/>
      <c r="G1850" s="1647" t="n"/>
      <c r="H1850" s="1647" t="n"/>
      <c r="I1850" s="1647" t="n"/>
      <c r="J1850" s="1646" t="n"/>
      <c r="K1850" s="1647" t="n"/>
      <c r="L1850" s="1647" t="n"/>
      <c r="M1850" s="234" t="n"/>
      <c r="N1850" s="237" t="n"/>
      <c r="O1850" s="548" t="n"/>
      <c r="P1850" s="1634" t="n"/>
      <c r="Q1850" s="1634" t="n"/>
      <c r="R1850" s="892" t="n"/>
      <c r="S1850" s="1635" t="n"/>
      <c r="T1850" s="1636" t="n"/>
      <c r="U1850" s="1636" t="n"/>
    </row>
    <row r="1851" ht="17.25" customHeight="1">
      <c r="A1851" s="238" t="n"/>
      <c r="B1851" s="238" t="n"/>
      <c r="C1851" s="1636" t="n"/>
      <c r="D1851" s="1636" t="n"/>
      <c r="E1851" s="1638" t="n"/>
      <c r="F1851" s="1636" t="n"/>
      <c r="G1851" s="1647" t="n"/>
      <c r="H1851" s="1647" t="n"/>
      <c r="I1851" s="1647" t="n"/>
      <c r="J1851" s="1646" t="n"/>
      <c r="K1851" s="1647" t="n"/>
      <c r="L1851" s="1647" t="n"/>
      <c r="M1851" s="234" t="n"/>
      <c r="N1851" s="237" t="n"/>
      <c r="O1851" s="548" t="n"/>
      <c r="P1851" s="1634" t="n"/>
      <c r="Q1851" s="1634" t="n"/>
      <c r="R1851" s="892" t="n"/>
      <c r="S1851" s="1635" t="n"/>
      <c r="T1851" s="1636" t="n"/>
      <c r="U1851" s="1636" t="n"/>
    </row>
    <row r="1852" ht="17.25" customHeight="1">
      <c r="A1852" s="238" t="n"/>
      <c r="B1852" s="238" t="n"/>
      <c r="C1852" s="1636" t="n"/>
      <c r="D1852" s="1636" t="n"/>
      <c r="E1852" s="1638" t="n"/>
      <c r="F1852" s="1636" t="n"/>
      <c r="G1852" s="1647" t="n"/>
      <c r="H1852" s="1647" t="n"/>
      <c r="I1852" s="1647" t="n"/>
      <c r="J1852" s="1646" t="n"/>
      <c r="K1852" s="1647" t="n"/>
      <c r="L1852" s="1647" t="n"/>
      <c r="M1852" s="234" t="n"/>
      <c r="N1852" s="237" t="n"/>
      <c r="O1852" s="548" t="n"/>
      <c r="P1852" s="1634" t="n"/>
      <c r="Q1852" s="1634" t="n"/>
      <c r="R1852" s="892" t="n"/>
      <c r="S1852" s="1635" t="n"/>
      <c r="T1852" s="1636" t="n"/>
      <c r="U1852" s="1636" t="n"/>
    </row>
    <row r="1853" ht="17.25" customHeight="1">
      <c r="A1853" s="238" t="n"/>
      <c r="B1853" s="238" t="n"/>
      <c r="C1853" s="1636" t="n"/>
      <c r="D1853" s="1636" t="n"/>
      <c r="E1853" s="1638" t="n"/>
      <c r="F1853" s="1636" t="n"/>
      <c r="G1853" s="1647" t="n"/>
      <c r="H1853" s="1647" t="n"/>
      <c r="I1853" s="1647" t="n"/>
      <c r="J1853" s="1646" t="n"/>
      <c r="K1853" s="1647" t="n"/>
      <c r="L1853" s="1647" t="n"/>
      <c r="M1853" s="234" t="n"/>
      <c r="N1853" s="237" t="n"/>
      <c r="O1853" s="548" t="n"/>
      <c r="P1853" s="1634" t="n"/>
      <c r="Q1853" s="1634" t="n"/>
      <c r="R1853" s="892" t="n"/>
      <c r="S1853" s="1635" t="n"/>
      <c r="T1853" s="1636" t="n"/>
      <c r="U1853" s="1636" t="n"/>
    </row>
    <row r="1854" ht="17.25" customHeight="1">
      <c r="A1854" s="238" t="n"/>
      <c r="B1854" s="238" t="n"/>
      <c r="C1854" s="1636" t="n"/>
      <c r="D1854" s="1636" t="n"/>
      <c r="E1854" s="1638" t="n"/>
      <c r="F1854" s="1636" t="n"/>
      <c r="G1854" s="1647" t="n"/>
      <c r="H1854" s="1647" t="n"/>
      <c r="I1854" s="1647" t="n"/>
      <c r="J1854" s="1646" t="n"/>
      <c r="K1854" s="1647" t="n"/>
      <c r="L1854" s="1647" t="n"/>
      <c r="M1854" s="234" t="n"/>
      <c r="N1854" s="237" t="n"/>
      <c r="O1854" s="548" t="n"/>
      <c r="P1854" s="1634" t="n"/>
      <c r="Q1854" s="1634" t="n"/>
      <c r="R1854" s="892" t="n"/>
      <c r="S1854" s="1635" t="n"/>
      <c r="T1854" s="1636" t="n"/>
      <c r="U1854" s="1636" t="n"/>
    </row>
    <row r="1855" ht="17.25" customHeight="1">
      <c r="A1855" s="238" t="n"/>
      <c r="B1855" s="238" t="n"/>
      <c r="C1855" s="1636" t="n"/>
      <c r="D1855" s="1636" t="n"/>
      <c r="E1855" s="1638" t="n"/>
      <c r="F1855" s="1636" t="n"/>
      <c r="G1855" s="1647" t="n"/>
      <c r="H1855" s="1647" t="n"/>
      <c r="I1855" s="1647" t="n"/>
      <c r="J1855" s="1646" t="n"/>
      <c r="K1855" s="1647" t="n"/>
      <c r="L1855" s="1647" t="n"/>
      <c r="M1855" s="234" t="n"/>
      <c r="N1855" s="237" t="n"/>
      <c r="O1855" s="548" t="n"/>
      <c r="P1855" s="1634" t="n"/>
      <c r="Q1855" s="1634" t="n"/>
      <c r="R1855" s="892" t="n"/>
      <c r="S1855" s="1635" t="n"/>
      <c r="T1855" s="1636" t="n"/>
      <c r="U1855" s="1636" t="n"/>
    </row>
    <row r="1856" ht="17.25" customHeight="1">
      <c r="A1856" s="238" t="n"/>
      <c r="B1856" s="238" t="n"/>
      <c r="C1856" s="1636" t="n"/>
      <c r="D1856" s="1636" t="n"/>
      <c r="E1856" s="1638" t="n"/>
      <c r="F1856" s="1636" t="n"/>
      <c r="G1856" s="1647" t="n"/>
      <c r="H1856" s="1647" t="n"/>
      <c r="I1856" s="1647" t="n"/>
      <c r="J1856" s="1646" t="n"/>
      <c r="K1856" s="1647" t="n"/>
      <c r="L1856" s="1647" t="n"/>
      <c r="M1856" s="234" t="n"/>
      <c r="N1856" s="237" t="n"/>
      <c r="O1856" s="548" t="n"/>
      <c r="P1856" s="1634" t="n"/>
      <c r="Q1856" s="1634" t="n"/>
      <c r="R1856" s="892" t="n"/>
      <c r="S1856" s="1635" t="n"/>
      <c r="T1856" s="1636" t="n"/>
      <c r="U1856" s="1636" t="n"/>
    </row>
    <row r="1857" ht="17.25" customHeight="1">
      <c r="A1857" s="238" t="n"/>
      <c r="B1857" s="238" t="n"/>
      <c r="C1857" s="1636" t="n"/>
      <c r="D1857" s="1636" t="n"/>
      <c r="E1857" s="1638" t="n"/>
      <c r="F1857" s="1636" t="n"/>
      <c r="G1857" s="1647" t="n"/>
      <c r="H1857" s="1647" t="n"/>
      <c r="I1857" s="1647" t="n"/>
      <c r="J1857" s="1646" t="n"/>
      <c r="K1857" s="1647" t="n"/>
      <c r="L1857" s="1647" t="n"/>
      <c r="M1857" s="234" t="n"/>
      <c r="N1857" s="237" t="n"/>
      <c r="O1857" s="548" t="n"/>
      <c r="P1857" s="1634" t="n"/>
      <c r="Q1857" s="1634" t="n"/>
      <c r="R1857" s="892" t="n"/>
      <c r="S1857" s="1635" t="n"/>
      <c r="T1857" s="1636" t="n"/>
      <c r="U1857" s="1636" t="n"/>
    </row>
    <row r="1858" ht="17.25" customHeight="1">
      <c r="A1858" s="238" t="n"/>
      <c r="B1858" s="238" t="n"/>
      <c r="C1858" s="1636" t="n"/>
      <c r="D1858" s="1636" t="n"/>
      <c r="E1858" s="1638" t="n"/>
      <c r="F1858" s="1636" t="n"/>
      <c r="G1858" s="1647" t="n"/>
      <c r="H1858" s="1647" t="n"/>
      <c r="I1858" s="1647" t="n"/>
      <c r="J1858" s="1646" t="n"/>
      <c r="K1858" s="1647" t="n"/>
      <c r="L1858" s="1647" t="n"/>
      <c r="M1858" s="234" t="n"/>
      <c r="N1858" s="237" t="n"/>
      <c r="O1858" s="548" t="n"/>
      <c r="P1858" s="1634" t="n"/>
      <c r="Q1858" s="1634" t="n"/>
      <c r="R1858" s="892" t="n"/>
      <c r="S1858" s="1635" t="n"/>
      <c r="T1858" s="1636" t="n"/>
      <c r="U1858" s="1636" t="n"/>
    </row>
    <row r="1859" ht="17.25" customHeight="1">
      <c r="A1859" s="238" t="n"/>
      <c r="B1859" s="238" t="n"/>
      <c r="C1859" s="1636" t="n"/>
      <c r="D1859" s="1636" t="n"/>
      <c r="E1859" s="1638" t="n"/>
      <c r="F1859" s="1636" t="n"/>
      <c r="G1859" s="1647" t="n"/>
      <c r="H1859" s="1647" t="n"/>
      <c r="I1859" s="1647" t="n"/>
      <c r="J1859" s="1646" t="n"/>
      <c r="K1859" s="1647" t="n"/>
      <c r="L1859" s="1647" t="n"/>
      <c r="M1859" s="234" t="n"/>
      <c r="N1859" s="237" t="n"/>
      <c r="O1859" s="548" t="n"/>
      <c r="P1859" s="1634" t="n"/>
      <c r="Q1859" s="1634" t="n"/>
      <c r="R1859" s="892" t="n"/>
      <c r="S1859" s="1635" t="n"/>
      <c r="T1859" s="1636" t="n"/>
      <c r="U1859" s="1636" t="n"/>
    </row>
    <row r="1860" ht="17.25" customHeight="1">
      <c r="A1860" s="238" t="n"/>
      <c r="B1860" s="238" t="n"/>
      <c r="C1860" s="1636" t="n"/>
      <c r="D1860" s="1636" t="n"/>
      <c r="E1860" s="1638" t="n"/>
      <c r="F1860" s="1636" t="n"/>
      <c r="G1860" s="1647" t="n"/>
      <c r="H1860" s="1647" t="n"/>
      <c r="I1860" s="1647" t="n"/>
      <c r="J1860" s="1646" t="n"/>
      <c r="K1860" s="1647" t="n"/>
      <c r="L1860" s="1647" t="n"/>
      <c r="M1860" s="234" t="n"/>
      <c r="N1860" s="237" t="n"/>
      <c r="O1860" s="548" t="n"/>
      <c r="P1860" s="1634" t="n"/>
      <c r="Q1860" s="1634" t="n"/>
      <c r="R1860" s="892" t="n"/>
      <c r="S1860" s="1635" t="n"/>
      <c r="T1860" s="1636" t="n"/>
      <c r="U1860" s="1636" t="n"/>
    </row>
    <row r="1861" ht="17.25" customHeight="1">
      <c r="A1861" s="238" t="n"/>
      <c r="B1861" s="238" t="n"/>
      <c r="C1861" s="1636" t="n"/>
      <c r="D1861" s="1636" t="n"/>
      <c r="E1861" s="1638" t="n"/>
      <c r="F1861" s="1636" t="n"/>
      <c r="G1861" s="1647" t="n"/>
      <c r="H1861" s="1647" t="n"/>
      <c r="I1861" s="1647" t="n"/>
      <c r="J1861" s="1646" t="n"/>
      <c r="K1861" s="1647" t="n"/>
      <c r="L1861" s="1647" t="n"/>
      <c r="M1861" s="234" t="n"/>
      <c r="N1861" s="237" t="n"/>
      <c r="O1861" s="548" t="n"/>
      <c r="P1861" s="1634" t="n"/>
      <c r="Q1861" s="1634" t="n"/>
      <c r="R1861" s="892" t="n"/>
      <c r="S1861" s="1635" t="n"/>
      <c r="T1861" s="1636" t="n"/>
      <c r="U1861" s="1636" t="n"/>
    </row>
    <row r="1862" ht="17.25" customHeight="1">
      <c r="A1862" s="238" t="n"/>
      <c r="B1862" s="238" t="n"/>
      <c r="C1862" s="1636" t="n"/>
      <c r="D1862" s="1636" t="n"/>
      <c r="E1862" s="1638" t="n"/>
      <c r="F1862" s="1636" t="n"/>
      <c r="G1862" s="1647" t="n"/>
      <c r="H1862" s="1647" t="n"/>
      <c r="I1862" s="1647" t="n"/>
      <c r="J1862" s="1646" t="n"/>
      <c r="K1862" s="1647" t="n"/>
      <c r="L1862" s="1647" t="n"/>
      <c r="M1862" s="234" t="n"/>
      <c r="N1862" s="237" t="n"/>
      <c r="O1862" s="548" t="n"/>
      <c r="P1862" s="1634" t="n"/>
      <c r="Q1862" s="1634" t="n"/>
      <c r="R1862" s="892" t="n"/>
      <c r="S1862" s="1635" t="n"/>
      <c r="T1862" s="1636" t="n"/>
      <c r="U1862" s="1636" t="n"/>
    </row>
    <row r="1863" ht="17.25" customHeight="1">
      <c r="A1863" s="238" t="n"/>
      <c r="B1863" s="238" t="n"/>
      <c r="C1863" s="1636" t="n"/>
      <c r="D1863" s="1636" t="n"/>
      <c r="E1863" s="1638" t="n"/>
      <c r="F1863" s="1636" t="n"/>
      <c r="G1863" s="1647" t="n"/>
      <c r="H1863" s="1647" t="n"/>
      <c r="I1863" s="1647" t="n"/>
      <c r="J1863" s="1646" t="n"/>
      <c r="K1863" s="1647" t="n"/>
      <c r="L1863" s="1647" t="n"/>
      <c r="M1863" s="234" t="n"/>
      <c r="N1863" s="237" t="n"/>
      <c r="O1863" s="548" t="n"/>
      <c r="P1863" s="1634" t="n"/>
      <c r="Q1863" s="1634" t="n"/>
      <c r="R1863" s="892" t="n"/>
      <c r="S1863" s="1635" t="n"/>
      <c r="T1863" s="1636" t="n"/>
      <c r="U1863" s="1636" t="n"/>
    </row>
    <row r="1864" ht="17.25" customHeight="1">
      <c r="A1864" s="238" t="n"/>
      <c r="B1864" s="238" t="n"/>
      <c r="C1864" s="1636" t="n"/>
      <c r="D1864" s="1636" t="n"/>
      <c r="E1864" s="1638" t="n"/>
      <c r="F1864" s="1636" t="n"/>
      <c r="G1864" s="1647" t="n"/>
      <c r="H1864" s="1647" t="n"/>
      <c r="I1864" s="1647" t="n"/>
      <c r="J1864" s="1646" t="n"/>
      <c r="K1864" s="1647" t="n"/>
      <c r="L1864" s="1647" t="n"/>
      <c r="M1864" s="234" t="n"/>
      <c r="N1864" s="237" t="n"/>
      <c r="O1864" s="548" t="n"/>
      <c r="P1864" s="1634" t="n"/>
      <c r="Q1864" s="1634" t="n"/>
      <c r="R1864" s="892" t="n"/>
      <c r="S1864" s="1635" t="n"/>
      <c r="T1864" s="1636" t="n"/>
      <c r="U1864" s="1636" t="n"/>
    </row>
    <row r="1865" ht="17.25" customHeight="1">
      <c r="A1865" s="238" t="n"/>
      <c r="B1865" s="238" t="n"/>
      <c r="C1865" s="1636" t="n"/>
      <c r="D1865" s="1636" t="n"/>
      <c r="E1865" s="1638" t="n"/>
      <c r="F1865" s="1636" t="n"/>
      <c r="G1865" s="1647" t="n"/>
      <c r="H1865" s="1647" t="n"/>
      <c r="I1865" s="1647" t="n"/>
      <c r="J1865" s="1646" t="n"/>
      <c r="K1865" s="1647" t="n"/>
      <c r="L1865" s="1647" t="n"/>
      <c r="M1865" s="234" t="n"/>
      <c r="N1865" s="237" t="n"/>
      <c r="O1865" s="548" t="n"/>
      <c r="P1865" s="1634" t="n"/>
      <c r="Q1865" s="1634" t="n"/>
      <c r="R1865" s="892" t="n"/>
      <c r="S1865" s="1635" t="n"/>
      <c r="T1865" s="1636" t="n"/>
      <c r="U1865" s="1636" t="n"/>
    </row>
    <row r="1866" ht="17.25" customHeight="1">
      <c r="A1866" s="238" t="n"/>
      <c r="B1866" s="238" t="n"/>
      <c r="C1866" s="1636" t="n"/>
      <c r="D1866" s="1636" t="n"/>
      <c r="E1866" s="1638" t="n"/>
      <c r="F1866" s="1636" t="n"/>
      <c r="G1866" s="1647" t="n"/>
      <c r="H1866" s="1647" t="n"/>
      <c r="I1866" s="1647" t="n"/>
      <c r="J1866" s="1646" t="n"/>
      <c r="K1866" s="1647" t="n"/>
      <c r="L1866" s="1647" t="n"/>
      <c r="M1866" s="234" t="n"/>
      <c r="N1866" s="237" t="n"/>
      <c r="O1866" s="548" t="n"/>
      <c r="P1866" s="1634" t="n"/>
      <c r="Q1866" s="1634" t="n"/>
      <c r="R1866" s="892" t="n"/>
      <c r="S1866" s="1635" t="n"/>
      <c r="T1866" s="1636" t="n"/>
      <c r="U1866" s="1636" t="n"/>
    </row>
    <row r="1867" ht="17.25" customHeight="1">
      <c r="A1867" s="238" t="n"/>
      <c r="B1867" s="238" t="n"/>
      <c r="C1867" s="1636" t="n"/>
      <c r="D1867" s="1636" t="n"/>
      <c r="E1867" s="1638" t="n"/>
      <c r="F1867" s="1636" t="n"/>
      <c r="G1867" s="1647" t="n"/>
      <c r="H1867" s="1647" t="n"/>
      <c r="I1867" s="1647" t="n"/>
      <c r="J1867" s="1646" t="n"/>
      <c r="K1867" s="1647" t="n"/>
      <c r="L1867" s="1647" t="n"/>
      <c r="M1867" s="234" t="n"/>
      <c r="N1867" s="237" t="n"/>
      <c r="O1867" s="548" t="n"/>
      <c r="P1867" s="1634" t="n"/>
      <c r="Q1867" s="1634" t="n"/>
      <c r="R1867" s="892" t="n"/>
      <c r="S1867" s="1635" t="n"/>
      <c r="T1867" s="1636" t="n"/>
      <c r="U1867" s="1636" t="n"/>
    </row>
    <row r="1868" ht="17.25" customHeight="1">
      <c r="A1868" s="238" t="n"/>
      <c r="B1868" s="238" t="n"/>
      <c r="C1868" s="1636" t="n"/>
      <c r="D1868" s="1636" t="n"/>
      <c r="E1868" s="1638" t="n"/>
      <c r="F1868" s="1636" t="n"/>
      <c r="G1868" s="1647" t="n"/>
      <c r="H1868" s="1647" t="n"/>
      <c r="I1868" s="1647" t="n"/>
      <c r="J1868" s="1646" t="n"/>
      <c r="K1868" s="1647" t="n"/>
      <c r="L1868" s="1647" t="n"/>
      <c r="M1868" s="234" t="n"/>
      <c r="N1868" s="237" t="n"/>
      <c r="O1868" s="548" t="n"/>
      <c r="P1868" s="1634" t="n"/>
      <c r="Q1868" s="1634" t="n"/>
      <c r="R1868" s="892" t="n"/>
      <c r="S1868" s="1635" t="n"/>
      <c r="T1868" s="1636" t="n"/>
      <c r="U1868" s="1636" t="n"/>
    </row>
    <row r="1869" ht="17.25" customHeight="1">
      <c r="A1869" s="238" t="n"/>
      <c r="B1869" s="238" t="n"/>
      <c r="C1869" s="1636" t="n"/>
      <c r="D1869" s="1636" t="n"/>
      <c r="E1869" s="1638" t="n"/>
      <c r="F1869" s="1636" t="n"/>
      <c r="G1869" s="1647" t="n"/>
      <c r="H1869" s="1647" t="n"/>
      <c r="I1869" s="1647" t="n"/>
      <c r="J1869" s="1646" t="n"/>
      <c r="K1869" s="1647" t="n"/>
      <c r="L1869" s="1647" t="n"/>
      <c r="M1869" s="234" t="n"/>
      <c r="N1869" s="237" t="n"/>
      <c r="O1869" s="548" t="n"/>
      <c r="P1869" s="1634" t="n"/>
      <c r="Q1869" s="1634" t="n"/>
      <c r="R1869" s="892" t="n"/>
      <c r="S1869" s="1635" t="n"/>
      <c r="T1869" s="1636" t="n"/>
      <c r="U1869" s="1636" t="n"/>
    </row>
    <row r="1870" ht="17.25" customHeight="1">
      <c r="A1870" s="238" t="n"/>
      <c r="B1870" s="238" t="n"/>
      <c r="C1870" s="1636" t="n"/>
      <c r="D1870" s="1636" t="n"/>
      <c r="E1870" s="1638" t="n"/>
      <c r="F1870" s="1636" t="n"/>
      <c r="G1870" s="1647" t="n"/>
      <c r="H1870" s="1647" t="n"/>
      <c r="I1870" s="1647" t="n"/>
      <c r="J1870" s="1646" t="n"/>
      <c r="K1870" s="1647" t="n"/>
      <c r="L1870" s="1647" t="n"/>
      <c r="M1870" s="234" t="n"/>
      <c r="N1870" s="237" t="n"/>
      <c r="O1870" s="548" t="n"/>
      <c r="P1870" s="1634" t="n"/>
      <c r="Q1870" s="1634" t="n"/>
      <c r="R1870" s="892" t="n"/>
      <c r="S1870" s="1635" t="n"/>
      <c r="T1870" s="1636" t="n"/>
      <c r="U1870" s="1636" t="n"/>
    </row>
    <row r="1871" ht="17.25" customHeight="1">
      <c r="A1871" s="238" t="n"/>
      <c r="B1871" s="238" t="n"/>
      <c r="C1871" s="1636" t="n"/>
      <c r="D1871" s="1636" t="n"/>
      <c r="E1871" s="1638" t="n"/>
      <c r="F1871" s="1636" t="n"/>
      <c r="G1871" s="1647" t="n"/>
      <c r="H1871" s="1647" t="n"/>
      <c r="I1871" s="1647" t="n"/>
      <c r="J1871" s="1646" t="n"/>
      <c r="K1871" s="1647" t="n"/>
      <c r="L1871" s="1647" t="n"/>
      <c r="M1871" s="234" t="n"/>
      <c r="N1871" s="237" t="n"/>
      <c r="O1871" s="548" t="n"/>
      <c r="P1871" s="1634" t="n"/>
      <c r="Q1871" s="1634" t="n"/>
      <c r="R1871" s="892" t="n"/>
      <c r="S1871" s="1635" t="n"/>
      <c r="T1871" s="1636" t="n"/>
      <c r="U1871" s="1636" t="n"/>
    </row>
    <row r="1872" ht="17.25" customHeight="1">
      <c r="A1872" s="238" t="n"/>
      <c r="B1872" s="238" t="n"/>
      <c r="C1872" s="1636" t="n"/>
      <c r="D1872" s="1636" t="n"/>
      <c r="E1872" s="1638" t="n"/>
      <c r="F1872" s="1636" t="n"/>
      <c r="G1872" s="1647" t="n"/>
      <c r="H1872" s="1647" t="n"/>
      <c r="I1872" s="1647" t="n"/>
      <c r="J1872" s="1646" t="n"/>
      <c r="K1872" s="1647" t="n"/>
      <c r="L1872" s="1647" t="n"/>
      <c r="M1872" s="234" t="n"/>
      <c r="N1872" s="237" t="n"/>
      <c r="O1872" s="548" t="n"/>
      <c r="P1872" s="1634" t="n"/>
      <c r="Q1872" s="1634" t="n"/>
      <c r="R1872" s="892" t="n"/>
      <c r="S1872" s="1635" t="n"/>
      <c r="T1872" s="1636" t="n"/>
      <c r="U1872" s="1636" t="n"/>
    </row>
    <row r="1873" ht="17.25" customHeight="1">
      <c r="A1873" s="238" t="n"/>
      <c r="B1873" s="238" t="n"/>
      <c r="C1873" s="1636" t="n"/>
      <c r="D1873" s="1636" t="n"/>
      <c r="E1873" s="1638" t="n"/>
      <c r="F1873" s="1636" t="n"/>
      <c r="G1873" s="1647" t="n"/>
      <c r="H1873" s="1647" t="n"/>
      <c r="I1873" s="1647" t="n"/>
      <c r="J1873" s="1646" t="n"/>
      <c r="K1873" s="1647" t="n"/>
      <c r="L1873" s="1647" t="n"/>
      <c r="M1873" s="234" t="n"/>
      <c r="N1873" s="237" t="n"/>
      <c r="O1873" s="548" t="n"/>
      <c r="P1873" s="1634" t="n"/>
      <c r="Q1873" s="1634" t="n"/>
      <c r="R1873" s="892" t="n"/>
      <c r="S1873" s="1635" t="n"/>
      <c r="T1873" s="1636" t="n"/>
      <c r="U1873" s="1636" t="n"/>
    </row>
    <row r="1874" ht="17.25" customHeight="1">
      <c r="A1874" s="238" t="n"/>
      <c r="B1874" s="238" t="n"/>
      <c r="C1874" s="1636" t="n"/>
      <c r="D1874" s="1636" t="n"/>
      <c r="E1874" s="1638" t="n"/>
      <c r="F1874" s="1636" t="n"/>
      <c r="G1874" s="1647" t="n"/>
      <c r="H1874" s="1647" t="n"/>
      <c r="I1874" s="1647" t="n"/>
      <c r="J1874" s="1646" t="n"/>
      <c r="K1874" s="1647" t="n"/>
      <c r="L1874" s="1647" t="n"/>
      <c r="M1874" s="234" t="n"/>
      <c r="N1874" s="237" t="n"/>
      <c r="O1874" s="548" t="n"/>
      <c r="P1874" s="1634" t="n"/>
      <c r="Q1874" s="1634" t="n"/>
      <c r="R1874" s="892" t="n"/>
      <c r="S1874" s="1635" t="n"/>
      <c r="T1874" s="1636" t="n"/>
      <c r="U1874" s="1636" t="n"/>
    </row>
    <row r="1875" ht="17.25" customHeight="1">
      <c r="A1875" s="238" t="n"/>
      <c r="B1875" s="238" t="n"/>
      <c r="C1875" s="1636" t="n"/>
      <c r="D1875" s="1636" t="n"/>
      <c r="E1875" s="1638" t="n"/>
      <c r="F1875" s="1636" t="n"/>
      <c r="G1875" s="1647" t="n"/>
      <c r="H1875" s="1647" t="n"/>
      <c r="I1875" s="1647" t="n"/>
      <c r="J1875" s="1646" t="n"/>
      <c r="K1875" s="1647" t="n"/>
      <c r="L1875" s="1647" t="n"/>
      <c r="M1875" s="234" t="n"/>
      <c r="N1875" s="237" t="n"/>
      <c r="O1875" s="548" t="n"/>
      <c r="P1875" s="1634" t="n"/>
      <c r="Q1875" s="1634" t="n"/>
      <c r="R1875" s="892" t="n"/>
      <c r="S1875" s="1635" t="n"/>
      <c r="T1875" s="1636" t="n"/>
      <c r="U1875" s="1636" t="n"/>
    </row>
    <row r="1876" ht="17.25" customHeight="1">
      <c r="A1876" s="238" t="n"/>
      <c r="B1876" s="238" t="n"/>
      <c r="C1876" s="1636" t="n"/>
      <c r="D1876" s="1636" t="n"/>
      <c r="E1876" s="1638" t="n"/>
      <c r="F1876" s="1636" t="n"/>
      <c r="G1876" s="1647" t="n"/>
      <c r="H1876" s="1647" t="n"/>
      <c r="I1876" s="1647" t="n"/>
      <c r="J1876" s="1646" t="n"/>
      <c r="K1876" s="1647" t="n"/>
      <c r="L1876" s="1647" t="n"/>
      <c r="M1876" s="234" t="n"/>
      <c r="N1876" s="237" t="n"/>
      <c r="O1876" s="548" t="n"/>
      <c r="P1876" s="1634" t="n"/>
      <c r="Q1876" s="1634" t="n"/>
      <c r="R1876" s="892" t="n"/>
      <c r="S1876" s="1635" t="n"/>
      <c r="T1876" s="1636" t="n"/>
      <c r="U1876" s="1636" t="n"/>
    </row>
    <row r="1877" ht="17.25" customHeight="1">
      <c r="A1877" s="238" t="n"/>
      <c r="B1877" s="238" t="n"/>
      <c r="C1877" s="1636" t="n"/>
      <c r="D1877" s="1636" t="n"/>
      <c r="E1877" s="1638" t="n"/>
      <c r="F1877" s="1636" t="n"/>
      <c r="G1877" s="1647" t="n"/>
      <c r="H1877" s="1647" t="n"/>
      <c r="I1877" s="1647" t="n"/>
      <c r="J1877" s="1646" t="n"/>
      <c r="K1877" s="1647" t="n"/>
      <c r="L1877" s="1647" t="n"/>
      <c r="M1877" s="234" t="n"/>
      <c r="N1877" s="237" t="n"/>
      <c r="O1877" s="548" t="n"/>
      <c r="P1877" s="1634" t="n"/>
      <c r="Q1877" s="1634" t="n"/>
      <c r="R1877" s="892" t="n"/>
      <c r="S1877" s="1635" t="n"/>
      <c r="T1877" s="1636" t="n"/>
      <c r="U1877" s="1636" t="n"/>
    </row>
    <row r="1878" ht="17.25" customHeight="1">
      <c r="A1878" s="238" t="n"/>
      <c r="B1878" s="238" t="n"/>
      <c r="C1878" s="1636" t="n"/>
      <c r="D1878" s="1636" t="n"/>
      <c r="E1878" s="1638" t="n"/>
      <c r="F1878" s="1636" t="n"/>
      <c r="G1878" s="1647" t="n"/>
      <c r="H1878" s="1647" t="n"/>
      <c r="I1878" s="1647" t="n"/>
      <c r="J1878" s="1646" t="n"/>
      <c r="K1878" s="1647" t="n"/>
      <c r="L1878" s="1647" t="n"/>
      <c r="M1878" s="234" t="n"/>
      <c r="N1878" s="237" t="n"/>
      <c r="O1878" s="548" t="n"/>
      <c r="P1878" s="1634" t="n"/>
      <c r="Q1878" s="1634" t="n"/>
      <c r="R1878" s="892" t="n"/>
      <c r="S1878" s="1635" t="n"/>
      <c r="T1878" s="1636" t="n"/>
      <c r="U1878" s="1636" t="n"/>
    </row>
    <row r="1879" ht="17.25" customHeight="1">
      <c r="A1879" s="238" t="n"/>
      <c r="B1879" s="238" t="n"/>
      <c r="C1879" s="1636" t="n"/>
      <c r="D1879" s="1636" t="n"/>
      <c r="E1879" s="1638" t="n"/>
      <c r="F1879" s="1636" t="n"/>
      <c r="G1879" s="1647" t="n"/>
      <c r="H1879" s="1647" t="n"/>
      <c r="I1879" s="1647" t="n"/>
      <c r="J1879" s="1646" t="n"/>
      <c r="K1879" s="1647" t="n"/>
      <c r="L1879" s="1647" t="n"/>
      <c r="M1879" s="234" t="n"/>
      <c r="N1879" s="237" t="n"/>
      <c r="O1879" s="548" t="n"/>
      <c r="P1879" s="1634" t="n"/>
      <c r="Q1879" s="1634" t="n"/>
      <c r="R1879" s="892" t="n"/>
      <c r="S1879" s="1635" t="n"/>
      <c r="T1879" s="1636" t="n"/>
      <c r="U1879" s="1636" t="n"/>
    </row>
    <row r="1880" ht="17.25" customHeight="1">
      <c r="A1880" s="238" t="n"/>
      <c r="B1880" s="238" t="n"/>
      <c r="C1880" s="1636" t="n"/>
      <c r="D1880" s="1636" t="n"/>
      <c r="E1880" s="1638" t="n"/>
      <c r="F1880" s="1636" t="n"/>
      <c r="G1880" s="1647" t="n"/>
      <c r="H1880" s="1647" t="n"/>
      <c r="I1880" s="1647" t="n"/>
      <c r="J1880" s="1646" t="n"/>
      <c r="K1880" s="1647" t="n"/>
      <c r="L1880" s="1647" t="n"/>
      <c r="M1880" s="234" t="n"/>
      <c r="N1880" s="237" t="n"/>
      <c r="O1880" s="548" t="n"/>
      <c r="P1880" s="1634" t="n"/>
      <c r="Q1880" s="1634" t="n"/>
      <c r="R1880" s="892" t="n"/>
      <c r="S1880" s="1635" t="n"/>
      <c r="T1880" s="1636" t="n"/>
      <c r="U1880" s="1636" t="n"/>
    </row>
    <row r="1881" ht="17.25" customHeight="1">
      <c r="A1881" s="238" t="n"/>
      <c r="B1881" s="238" t="n"/>
      <c r="C1881" s="1636" t="n"/>
      <c r="D1881" s="1636" t="n"/>
      <c r="E1881" s="1638" t="n"/>
      <c r="F1881" s="1636" t="n"/>
      <c r="G1881" s="1647" t="n"/>
      <c r="H1881" s="1647" t="n"/>
      <c r="I1881" s="1647" t="n"/>
      <c r="J1881" s="1646" t="n"/>
      <c r="K1881" s="1647" t="n"/>
      <c r="L1881" s="1647" t="n"/>
      <c r="M1881" s="234" t="n"/>
      <c r="N1881" s="237" t="n"/>
      <c r="O1881" s="548" t="n"/>
      <c r="P1881" s="1634" t="n"/>
      <c r="Q1881" s="1634" t="n"/>
      <c r="R1881" s="892" t="n"/>
      <c r="S1881" s="1635" t="n"/>
      <c r="T1881" s="1636" t="n"/>
      <c r="U1881" s="1636" t="n"/>
    </row>
    <row r="1882" ht="17.25" customHeight="1">
      <c r="A1882" s="238" t="n"/>
      <c r="B1882" s="238" t="n"/>
      <c r="C1882" s="1636" t="n"/>
      <c r="D1882" s="1636" t="n"/>
      <c r="E1882" s="1638" t="n"/>
      <c r="F1882" s="1636" t="n"/>
      <c r="G1882" s="1647" t="n"/>
      <c r="H1882" s="1647" t="n"/>
      <c r="I1882" s="1647" t="n"/>
      <c r="J1882" s="1646" t="n"/>
      <c r="K1882" s="1647" t="n"/>
      <c r="L1882" s="1647" t="n"/>
      <c r="M1882" s="234" t="n"/>
      <c r="N1882" s="237" t="n"/>
      <c r="O1882" s="548" t="n"/>
      <c r="P1882" s="1634" t="n"/>
      <c r="Q1882" s="1634" t="n"/>
      <c r="R1882" s="892" t="n"/>
      <c r="S1882" s="1635" t="n"/>
      <c r="T1882" s="1636" t="n"/>
      <c r="U1882" s="1636" t="n"/>
    </row>
    <row r="1883" ht="17.25" customHeight="1">
      <c r="A1883" s="238" t="n"/>
      <c r="B1883" s="238" t="n"/>
      <c r="C1883" s="1636" t="n"/>
      <c r="D1883" s="1636" t="n"/>
      <c r="E1883" s="1638" t="n"/>
      <c r="F1883" s="1636" t="n"/>
      <c r="G1883" s="1647" t="n"/>
      <c r="H1883" s="1647" t="n"/>
      <c r="I1883" s="1647" t="n"/>
      <c r="J1883" s="1646" t="n"/>
      <c r="K1883" s="1647" t="n"/>
      <c r="L1883" s="1647" t="n"/>
      <c r="M1883" s="234" t="n"/>
      <c r="N1883" s="237" t="n"/>
      <c r="O1883" s="548" t="n"/>
      <c r="P1883" s="1634" t="n"/>
      <c r="Q1883" s="1634" t="n"/>
      <c r="R1883" s="892" t="n"/>
      <c r="S1883" s="1635" t="n"/>
      <c r="T1883" s="1636" t="n"/>
      <c r="U1883" s="1636" t="n"/>
    </row>
    <row r="1884" ht="17.25" customHeight="1">
      <c r="A1884" s="238" t="n"/>
      <c r="B1884" s="238" t="n"/>
      <c r="C1884" s="1636" t="n"/>
      <c r="D1884" s="1636" t="n"/>
      <c r="E1884" s="1638" t="n"/>
      <c r="F1884" s="1636" t="n"/>
      <c r="G1884" s="1647" t="n"/>
      <c r="H1884" s="1647" t="n"/>
      <c r="I1884" s="1647" t="n"/>
      <c r="J1884" s="1646" t="n"/>
      <c r="K1884" s="1647" t="n"/>
      <c r="L1884" s="1647" t="n"/>
      <c r="M1884" s="234" t="n"/>
      <c r="N1884" s="237" t="n"/>
      <c r="O1884" s="548" t="n"/>
      <c r="P1884" s="1634" t="n"/>
      <c r="Q1884" s="1634" t="n"/>
      <c r="R1884" s="892" t="n"/>
      <c r="S1884" s="1635" t="n"/>
      <c r="T1884" s="1636" t="n"/>
      <c r="U1884" s="1636" t="n"/>
    </row>
    <row r="1885" ht="17.25" customHeight="1">
      <c r="A1885" s="238" t="n"/>
      <c r="B1885" s="238" t="n"/>
      <c r="C1885" s="1636" t="n"/>
      <c r="D1885" s="1636" t="n"/>
      <c r="E1885" s="1638" t="n"/>
      <c r="F1885" s="1636" t="n"/>
      <c r="G1885" s="1647" t="n"/>
      <c r="H1885" s="1647" t="n"/>
      <c r="I1885" s="1647" t="n"/>
      <c r="J1885" s="1646" t="n"/>
      <c r="K1885" s="1647" t="n"/>
      <c r="L1885" s="1647" t="n"/>
      <c r="M1885" s="234" t="n"/>
      <c r="N1885" s="237" t="n"/>
      <c r="O1885" s="548" t="n"/>
      <c r="P1885" s="1634" t="n"/>
      <c r="Q1885" s="1634" t="n"/>
      <c r="R1885" s="892" t="n"/>
      <c r="S1885" s="1635" t="n"/>
      <c r="T1885" s="1636" t="n"/>
      <c r="U1885" s="1636" t="n"/>
    </row>
    <row r="1886" ht="17.25" customHeight="1">
      <c r="A1886" s="238" t="n"/>
      <c r="B1886" s="238" t="n"/>
      <c r="C1886" s="1636" t="n"/>
      <c r="D1886" s="1636" t="n"/>
      <c r="E1886" s="1638" t="n"/>
      <c r="F1886" s="1636" t="n"/>
      <c r="G1886" s="1647" t="n"/>
      <c r="H1886" s="1647" t="n"/>
      <c r="I1886" s="1647" t="n"/>
      <c r="J1886" s="1646" t="n"/>
      <c r="K1886" s="1647" t="n"/>
      <c r="L1886" s="1647" t="n"/>
      <c r="M1886" s="234" t="n"/>
      <c r="N1886" s="237" t="n"/>
      <c r="O1886" s="548" t="n"/>
      <c r="P1886" s="1634" t="n"/>
      <c r="Q1886" s="1634" t="n"/>
      <c r="R1886" s="892" t="n"/>
      <c r="S1886" s="1635" t="n"/>
      <c r="T1886" s="1636" t="n"/>
      <c r="U1886" s="1636" t="n"/>
    </row>
    <row r="1887" ht="17.25" customHeight="1">
      <c r="A1887" s="238" t="n"/>
      <c r="B1887" s="238" t="n"/>
      <c r="C1887" s="1636" t="n"/>
      <c r="D1887" s="1636" t="n"/>
      <c r="E1887" s="1638" t="n"/>
      <c r="F1887" s="1636" t="n"/>
      <c r="G1887" s="1647" t="n"/>
      <c r="H1887" s="1647" t="n"/>
      <c r="I1887" s="1647" t="n"/>
      <c r="J1887" s="1646" t="n"/>
      <c r="K1887" s="1647" t="n"/>
      <c r="L1887" s="1647" t="n"/>
      <c r="M1887" s="234" t="n"/>
      <c r="N1887" s="237" t="n"/>
      <c r="O1887" s="548" t="n"/>
      <c r="P1887" s="1634" t="n"/>
      <c r="Q1887" s="1634" t="n"/>
      <c r="R1887" s="892" t="n"/>
      <c r="S1887" s="1635" t="n"/>
      <c r="T1887" s="1636" t="n"/>
      <c r="U1887" s="1636" t="n"/>
    </row>
    <row r="1888" ht="17.25" customHeight="1">
      <c r="A1888" s="238" t="n"/>
      <c r="B1888" s="238" t="n"/>
      <c r="C1888" s="1636" t="n"/>
      <c r="D1888" s="1636" t="n"/>
      <c r="E1888" s="1638" t="n"/>
      <c r="F1888" s="1636" t="n"/>
      <c r="G1888" s="1647" t="n"/>
      <c r="H1888" s="1647" t="n"/>
      <c r="I1888" s="1647" t="n"/>
      <c r="J1888" s="1646" t="n"/>
      <c r="K1888" s="1647" t="n"/>
      <c r="L1888" s="1647" t="n"/>
      <c r="M1888" s="234" t="n"/>
      <c r="N1888" s="237" t="n"/>
      <c r="O1888" s="548" t="n"/>
      <c r="P1888" s="1634" t="n"/>
      <c r="Q1888" s="1634" t="n"/>
      <c r="R1888" s="892" t="n"/>
      <c r="S1888" s="1635" t="n"/>
      <c r="T1888" s="1636" t="n"/>
      <c r="U1888" s="1636" t="n"/>
    </row>
    <row r="1889" ht="17.25" customHeight="1">
      <c r="A1889" s="238" t="n"/>
      <c r="B1889" s="238" t="n"/>
      <c r="C1889" s="1636" t="n"/>
      <c r="D1889" s="1636" t="n"/>
      <c r="E1889" s="1638" t="n"/>
      <c r="F1889" s="1636" t="n"/>
      <c r="G1889" s="1647" t="n"/>
      <c r="H1889" s="1647" t="n"/>
      <c r="I1889" s="1647" t="n"/>
      <c r="J1889" s="1646" t="n"/>
      <c r="K1889" s="1647" t="n"/>
      <c r="L1889" s="1647" t="n"/>
      <c r="M1889" s="234" t="n"/>
      <c r="N1889" s="237" t="n"/>
      <c r="O1889" s="548" t="n"/>
      <c r="P1889" s="1634" t="n"/>
      <c r="Q1889" s="1634" t="n"/>
      <c r="R1889" s="892" t="n"/>
      <c r="S1889" s="1635" t="n"/>
      <c r="T1889" s="1636" t="n"/>
      <c r="U1889" s="1636" t="n"/>
    </row>
    <row r="1890" ht="17.25" customHeight="1">
      <c r="A1890" s="238" t="n"/>
      <c r="B1890" s="238" t="n"/>
      <c r="C1890" s="1636" t="n"/>
      <c r="D1890" s="1636" t="n"/>
      <c r="E1890" s="1638" t="n"/>
      <c r="F1890" s="1636" t="n"/>
      <c r="G1890" s="1647" t="n"/>
      <c r="H1890" s="1647" t="n"/>
      <c r="I1890" s="1647" t="n"/>
      <c r="J1890" s="1646" t="n"/>
      <c r="K1890" s="1647" t="n"/>
      <c r="L1890" s="1647" t="n"/>
      <c r="M1890" s="234" t="n"/>
      <c r="N1890" s="237" t="n"/>
      <c r="O1890" s="548" t="n"/>
      <c r="P1890" s="1634" t="n"/>
      <c r="Q1890" s="1634" t="n"/>
      <c r="R1890" s="892" t="n"/>
      <c r="S1890" s="1635" t="n"/>
      <c r="T1890" s="1636" t="n"/>
      <c r="U1890" s="1636" t="n"/>
    </row>
    <row r="1891" ht="17.25" customHeight="1">
      <c r="A1891" s="238" t="n"/>
      <c r="B1891" s="238" t="n"/>
      <c r="C1891" s="1636" t="n"/>
      <c r="D1891" s="1636" t="n"/>
      <c r="E1891" s="1638" t="n"/>
      <c r="F1891" s="1636" t="n"/>
      <c r="G1891" s="1647" t="n"/>
      <c r="H1891" s="1647" t="n"/>
      <c r="I1891" s="1647" t="n"/>
      <c r="J1891" s="1646" t="n"/>
      <c r="K1891" s="1647" t="n"/>
      <c r="L1891" s="1647" t="n"/>
      <c r="M1891" s="234" t="n"/>
      <c r="N1891" s="237" t="n"/>
      <c r="O1891" s="548" t="n"/>
      <c r="P1891" s="1634" t="n"/>
      <c r="Q1891" s="1634" t="n"/>
      <c r="R1891" s="892" t="n"/>
      <c r="S1891" s="1635" t="n"/>
      <c r="T1891" s="1636" t="n"/>
      <c r="U1891" s="1636" t="n"/>
    </row>
    <row r="1892" ht="17.25" customHeight="1">
      <c r="A1892" s="238" t="n"/>
      <c r="B1892" s="238" t="n"/>
      <c r="C1892" s="1636" t="n"/>
      <c r="D1892" s="1636" t="n"/>
      <c r="E1892" s="1638" t="n"/>
      <c r="F1892" s="1636" t="n"/>
      <c r="G1892" s="1647" t="n"/>
      <c r="H1892" s="1647" t="n"/>
      <c r="I1892" s="1647" t="n"/>
      <c r="J1892" s="1646" t="n"/>
      <c r="K1892" s="1647" t="n"/>
      <c r="L1892" s="1647" t="n"/>
      <c r="M1892" s="234" t="n"/>
      <c r="N1892" s="237" t="n"/>
      <c r="O1892" s="548" t="n"/>
      <c r="P1892" s="1634" t="n"/>
      <c r="Q1892" s="1634" t="n"/>
      <c r="R1892" s="892" t="n"/>
      <c r="S1892" s="1635" t="n"/>
      <c r="T1892" s="1636" t="n"/>
      <c r="U1892" s="1636" t="n"/>
    </row>
    <row r="1893" ht="17.25" customHeight="1">
      <c r="A1893" s="238" t="n"/>
      <c r="B1893" s="238" t="n"/>
      <c r="C1893" s="1636" t="n"/>
      <c r="D1893" s="1636" t="n"/>
      <c r="E1893" s="1638" t="n"/>
      <c r="F1893" s="1636" t="n"/>
      <c r="G1893" s="1647" t="n"/>
      <c r="H1893" s="1647" t="n"/>
      <c r="I1893" s="1647" t="n"/>
      <c r="J1893" s="1646" t="n"/>
      <c r="K1893" s="1647" t="n"/>
      <c r="L1893" s="1647" t="n"/>
      <c r="M1893" s="234" t="n"/>
      <c r="N1893" s="237" t="n"/>
      <c r="O1893" s="548" t="n"/>
      <c r="P1893" s="1634" t="n"/>
      <c r="Q1893" s="1634" t="n"/>
      <c r="R1893" s="892" t="n"/>
      <c r="S1893" s="1635" t="n"/>
      <c r="T1893" s="1636" t="n"/>
      <c r="U1893" s="1636" t="n"/>
    </row>
    <row r="1894" ht="17.25" customHeight="1">
      <c r="A1894" s="238" t="n"/>
      <c r="B1894" s="238" t="n"/>
      <c r="C1894" s="1636" t="n"/>
      <c r="D1894" s="1636" t="n"/>
      <c r="E1894" s="1638" t="n"/>
      <c r="F1894" s="1636" t="n"/>
      <c r="G1894" s="1647" t="n"/>
      <c r="H1894" s="1647" t="n"/>
      <c r="I1894" s="1647" t="n"/>
      <c r="J1894" s="1646" t="n"/>
      <c r="K1894" s="1647" t="n"/>
      <c r="L1894" s="1647" t="n"/>
      <c r="M1894" s="234" t="n"/>
      <c r="N1894" s="237" t="n"/>
      <c r="O1894" s="548" t="n"/>
      <c r="P1894" s="1634" t="n"/>
      <c r="Q1894" s="1634" t="n"/>
      <c r="R1894" s="892" t="n"/>
      <c r="S1894" s="1635" t="n"/>
      <c r="T1894" s="1636" t="n"/>
      <c r="U1894" s="1636" t="n"/>
    </row>
    <row r="1895" ht="17.25" customHeight="1">
      <c r="A1895" s="238" t="n"/>
      <c r="B1895" s="238" t="n"/>
      <c r="C1895" s="1636" t="n"/>
      <c r="D1895" s="1636" t="n"/>
      <c r="E1895" s="1638" t="n"/>
      <c r="F1895" s="1636" t="n"/>
      <c r="G1895" s="1647" t="n"/>
      <c r="H1895" s="1647" t="n"/>
      <c r="I1895" s="1647" t="n"/>
      <c r="J1895" s="1646" t="n"/>
      <c r="K1895" s="1647" t="n"/>
      <c r="L1895" s="1647" t="n"/>
      <c r="M1895" s="234" t="n"/>
      <c r="N1895" s="237" t="n"/>
      <c r="O1895" s="548" t="n"/>
      <c r="P1895" s="1634" t="n"/>
      <c r="Q1895" s="1634" t="n"/>
      <c r="R1895" s="892" t="n"/>
      <c r="S1895" s="1635" t="n"/>
      <c r="T1895" s="1636" t="n"/>
      <c r="U1895" s="1636" t="n"/>
    </row>
    <row r="1896" ht="17.25" customHeight="1">
      <c r="A1896" s="238" t="n"/>
      <c r="B1896" s="238" t="n"/>
      <c r="C1896" s="1636" t="n"/>
      <c r="D1896" s="1636" t="n"/>
      <c r="E1896" s="1638" t="n"/>
      <c r="F1896" s="1636" t="n"/>
      <c r="G1896" s="1647" t="n"/>
      <c r="H1896" s="1647" t="n"/>
      <c r="I1896" s="1647" t="n"/>
      <c r="J1896" s="1646" t="n"/>
      <c r="K1896" s="1647" t="n"/>
      <c r="L1896" s="1647" t="n"/>
      <c r="M1896" s="234" t="n"/>
      <c r="N1896" s="237" t="n"/>
      <c r="O1896" s="548" t="n"/>
      <c r="P1896" s="1634" t="n"/>
      <c r="Q1896" s="1634" t="n"/>
      <c r="R1896" s="892" t="n"/>
      <c r="S1896" s="1635" t="n"/>
      <c r="T1896" s="1636" t="n"/>
      <c r="U1896" s="1636" t="n"/>
    </row>
    <row r="1897" ht="17.25" customHeight="1">
      <c r="A1897" s="238" t="n"/>
      <c r="B1897" s="238" t="n"/>
      <c r="C1897" s="1636" t="n"/>
      <c r="D1897" s="1636" t="n"/>
      <c r="E1897" s="1638" t="n"/>
      <c r="F1897" s="1636" t="n"/>
      <c r="G1897" s="1647" t="n"/>
      <c r="H1897" s="1647" t="n"/>
      <c r="I1897" s="1647" t="n"/>
      <c r="J1897" s="1646" t="n"/>
      <c r="K1897" s="1647" t="n"/>
      <c r="L1897" s="1647" t="n"/>
      <c r="M1897" s="234" t="n"/>
      <c r="N1897" s="237" t="n"/>
      <c r="O1897" s="548" t="n"/>
      <c r="P1897" s="1634" t="n"/>
      <c r="Q1897" s="1634" t="n"/>
      <c r="R1897" s="892" t="n"/>
      <c r="S1897" s="1635" t="n"/>
      <c r="T1897" s="1636" t="n"/>
      <c r="U1897" s="1636" t="n"/>
    </row>
    <row r="1898" ht="17.25" customHeight="1">
      <c r="A1898" s="238" t="n"/>
      <c r="B1898" s="238" t="n"/>
      <c r="C1898" s="1636" t="n"/>
      <c r="D1898" s="1636" t="n"/>
      <c r="E1898" s="1638" t="n"/>
      <c r="F1898" s="1636" t="n"/>
      <c r="G1898" s="1647" t="n"/>
      <c r="H1898" s="1647" t="n"/>
      <c r="I1898" s="1647" t="n"/>
      <c r="J1898" s="1646" t="n"/>
      <c r="K1898" s="1647" t="n"/>
      <c r="L1898" s="1647" t="n"/>
      <c r="M1898" s="234" t="n"/>
      <c r="N1898" s="237" t="n"/>
      <c r="O1898" s="548" t="n"/>
      <c r="P1898" s="1634" t="n"/>
      <c r="Q1898" s="1634" t="n"/>
      <c r="R1898" s="892" t="n"/>
      <c r="S1898" s="1635" t="n"/>
      <c r="T1898" s="1636" t="n"/>
      <c r="U1898" s="1636" t="n"/>
    </row>
    <row r="1899" ht="17.25" customHeight="1">
      <c r="A1899" s="238" t="n"/>
      <c r="B1899" s="238" t="n"/>
      <c r="C1899" s="1636" t="n"/>
      <c r="D1899" s="1636" t="n"/>
      <c r="E1899" s="1638" t="n"/>
      <c r="F1899" s="1636" t="n"/>
      <c r="G1899" s="1647" t="n"/>
      <c r="H1899" s="1647" t="n"/>
      <c r="I1899" s="1647" t="n"/>
      <c r="J1899" s="1646" t="n"/>
      <c r="K1899" s="1647" t="n"/>
      <c r="L1899" s="1647" t="n"/>
      <c r="M1899" s="234" t="n"/>
      <c r="N1899" s="237" t="n"/>
      <c r="O1899" s="548" t="n"/>
      <c r="P1899" s="1634" t="n"/>
      <c r="Q1899" s="1634" t="n"/>
      <c r="R1899" s="892" t="n"/>
      <c r="S1899" s="1635" t="n"/>
      <c r="T1899" s="1636" t="n"/>
      <c r="U1899" s="1636" t="n"/>
    </row>
    <row r="1900" ht="17.25" customHeight="1">
      <c r="A1900" s="238" t="n"/>
      <c r="B1900" s="238" t="n"/>
      <c r="C1900" s="1636" t="n"/>
      <c r="D1900" s="1636" t="n"/>
      <c r="E1900" s="1638" t="n"/>
      <c r="F1900" s="1636" t="n"/>
      <c r="G1900" s="1647" t="n"/>
      <c r="H1900" s="1647" t="n"/>
      <c r="I1900" s="1647" t="n"/>
      <c r="J1900" s="1646" t="n"/>
      <c r="K1900" s="1647" t="n"/>
      <c r="L1900" s="1647" t="n"/>
      <c r="M1900" s="234" t="n"/>
      <c r="N1900" s="237" t="n"/>
      <c r="O1900" s="548" t="n"/>
      <c r="P1900" s="1634" t="n"/>
      <c r="Q1900" s="1634" t="n"/>
      <c r="R1900" s="892" t="n"/>
      <c r="S1900" s="1635" t="n"/>
      <c r="T1900" s="1636" t="n"/>
      <c r="U1900" s="1636" t="n"/>
    </row>
    <row r="1901" ht="17.25" customHeight="1">
      <c r="A1901" s="238" t="n"/>
      <c r="B1901" s="238" t="n"/>
      <c r="C1901" s="1636" t="n"/>
      <c r="D1901" s="1636" t="n"/>
      <c r="E1901" s="1638" t="n"/>
      <c r="F1901" s="1636" t="n"/>
      <c r="G1901" s="1647" t="n"/>
      <c r="H1901" s="1647" t="n"/>
      <c r="I1901" s="1647" t="n"/>
      <c r="J1901" s="1646" t="n"/>
      <c r="K1901" s="1647" t="n"/>
      <c r="L1901" s="1647" t="n"/>
      <c r="M1901" s="234" t="n"/>
      <c r="N1901" s="237" t="n"/>
      <c r="O1901" s="548" t="n"/>
      <c r="P1901" s="1634" t="n"/>
      <c r="Q1901" s="1634" t="n"/>
      <c r="R1901" s="892" t="n"/>
      <c r="S1901" s="1635" t="n"/>
      <c r="T1901" s="1636" t="n"/>
      <c r="U1901" s="1636" t="n"/>
    </row>
    <row r="1902" ht="17.25" customHeight="1">
      <c r="A1902" s="238" t="n"/>
      <c r="B1902" s="238" t="n"/>
      <c r="C1902" s="1636" t="n"/>
      <c r="D1902" s="1636" t="n"/>
      <c r="E1902" s="1638" t="n"/>
      <c r="F1902" s="1636" t="n"/>
      <c r="G1902" s="1647" t="n"/>
      <c r="H1902" s="1647" t="n"/>
      <c r="I1902" s="1647" t="n"/>
      <c r="J1902" s="1646" t="n"/>
      <c r="K1902" s="1647" t="n"/>
      <c r="L1902" s="1647" t="n"/>
      <c r="M1902" s="234" t="n"/>
      <c r="N1902" s="237" t="n"/>
      <c r="O1902" s="548" t="n"/>
      <c r="P1902" s="1634" t="n"/>
      <c r="Q1902" s="1634" t="n"/>
      <c r="R1902" s="892" t="n"/>
      <c r="S1902" s="1635" t="n"/>
      <c r="T1902" s="1636" t="n"/>
      <c r="U1902" s="1636" t="n"/>
    </row>
    <row r="1903" ht="17.25" customHeight="1">
      <c r="A1903" s="238" t="n"/>
      <c r="B1903" s="238" t="n"/>
      <c r="C1903" s="1636" t="n"/>
      <c r="D1903" s="1636" t="n"/>
      <c r="E1903" s="1638" t="n"/>
      <c r="F1903" s="1636" t="n"/>
      <c r="G1903" s="1647" t="n"/>
      <c r="H1903" s="1647" t="n"/>
      <c r="I1903" s="1647" t="n"/>
      <c r="J1903" s="1646" t="n"/>
      <c r="K1903" s="1647" t="n"/>
      <c r="L1903" s="1647" t="n"/>
      <c r="M1903" s="234" t="n"/>
      <c r="N1903" s="237" t="n"/>
      <c r="O1903" s="548" t="n"/>
      <c r="P1903" s="1634" t="n"/>
      <c r="Q1903" s="1634" t="n"/>
      <c r="R1903" s="892" t="n"/>
      <c r="S1903" s="1635" t="n"/>
      <c r="T1903" s="1636" t="n"/>
      <c r="U1903" s="1636" t="n"/>
    </row>
    <row r="1904" ht="17.25" customHeight="1">
      <c r="A1904" s="238" t="n"/>
      <c r="B1904" s="238" t="n"/>
      <c r="C1904" s="1636" t="n"/>
      <c r="D1904" s="1636" t="n"/>
      <c r="E1904" s="1638" t="n"/>
      <c r="F1904" s="1636" t="n"/>
      <c r="G1904" s="1647" t="n"/>
      <c r="H1904" s="1647" t="n"/>
      <c r="I1904" s="1647" t="n"/>
      <c r="J1904" s="1646" t="n"/>
      <c r="K1904" s="1647" t="n"/>
      <c r="L1904" s="1647" t="n"/>
      <c r="M1904" s="234" t="n"/>
      <c r="N1904" s="237" t="n"/>
      <c r="O1904" s="548" t="n"/>
      <c r="P1904" s="1634" t="n"/>
      <c r="Q1904" s="1634" t="n"/>
      <c r="R1904" s="892" t="n"/>
      <c r="S1904" s="1635" t="n"/>
      <c r="T1904" s="1636" t="n"/>
      <c r="U1904" s="1636" t="n"/>
    </row>
    <row r="1905" ht="17.25" customHeight="1">
      <c r="A1905" s="238" t="n"/>
      <c r="B1905" s="238" t="n"/>
      <c r="C1905" s="1636" t="n"/>
      <c r="D1905" s="1636" t="n"/>
      <c r="E1905" s="1638" t="n"/>
      <c r="F1905" s="1636" t="n"/>
      <c r="G1905" s="1647" t="n"/>
      <c r="H1905" s="1647" t="n"/>
      <c r="I1905" s="1647" t="n"/>
      <c r="J1905" s="1646" t="n"/>
      <c r="K1905" s="1647" t="n"/>
      <c r="L1905" s="1647" t="n"/>
      <c r="M1905" s="234" t="n"/>
      <c r="N1905" s="237" t="n"/>
      <c r="O1905" s="548" t="n"/>
      <c r="P1905" s="1634" t="n"/>
      <c r="Q1905" s="1634" t="n"/>
      <c r="R1905" s="892" t="n"/>
      <c r="S1905" s="1635" t="n"/>
      <c r="T1905" s="1636" t="n"/>
      <c r="U1905" s="1636" t="n"/>
    </row>
    <row r="1906" ht="17.25" customHeight="1">
      <c r="A1906" s="238" t="n"/>
      <c r="B1906" s="238" t="n"/>
      <c r="C1906" s="1636" t="n"/>
      <c r="D1906" s="1636" t="n"/>
      <c r="E1906" s="1638" t="n"/>
      <c r="F1906" s="1636" t="n"/>
      <c r="G1906" s="1647" t="n"/>
      <c r="H1906" s="1647" t="n"/>
      <c r="I1906" s="1647" t="n"/>
      <c r="J1906" s="1646" t="n"/>
      <c r="K1906" s="1647" t="n"/>
      <c r="L1906" s="1647" t="n"/>
      <c r="M1906" s="234" t="n"/>
      <c r="N1906" s="237" t="n"/>
      <c r="O1906" s="548" t="n"/>
      <c r="P1906" s="1634" t="n"/>
      <c r="Q1906" s="1634" t="n"/>
      <c r="R1906" s="892" t="n"/>
      <c r="S1906" s="1635" t="n"/>
      <c r="T1906" s="1636" t="n"/>
      <c r="U1906" s="1636" t="n"/>
    </row>
    <row r="1907" ht="17.25" customHeight="1">
      <c r="A1907" s="238" t="n"/>
      <c r="B1907" s="238" t="n"/>
      <c r="C1907" s="1636" t="n"/>
      <c r="D1907" s="1636" t="n"/>
      <c r="E1907" s="1638" t="n"/>
      <c r="F1907" s="1636" t="n"/>
      <c r="G1907" s="1647" t="n"/>
      <c r="H1907" s="1647" t="n"/>
      <c r="I1907" s="1647" t="n"/>
      <c r="J1907" s="1646" t="n"/>
      <c r="K1907" s="1647" t="n"/>
      <c r="L1907" s="1647" t="n"/>
      <c r="M1907" s="234" t="n"/>
      <c r="N1907" s="237" t="n"/>
      <c r="O1907" s="548" t="n"/>
      <c r="P1907" s="1634" t="n"/>
      <c r="Q1907" s="1634" t="n"/>
      <c r="R1907" s="892" t="n"/>
      <c r="S1907" s="1635" t="n"/>
      <c r="T1907" s="1636" t="n"/>
      <c r="U1907" s="1636" t="n"/>
    </row>
    <row r="1908" ht="17.25" customHeight="1">
      <c r="A1908" s="238" t="n"/>
      <c r="B1908" s="238" t="n"/>
      <c r="C1908" s="1636" t="n"/>
      <c r="D1908" s="1636" t="n"/>
      <c r="E1908" s="1638" t="n"/>
      <c r="F1908" s="1636" t="n"/>
      <c r="G1908" s="1647" t="n"/>
      <c r="H1908" s="1647" t="n"/>
      <c r="I1908" s="1647" t="n"/>
      <c r="J1908" s="1646" t="n"/>
      <c r="K1908" s="1647" t="n"/>
      <c r="L1908" s="1647" t="n"/>
      <c r="M1908" s="234" t="n"/>
      <c r="N1908" s="237" t="n"/>
      <c r="O1908" s="548" t="n"/>
      <c r="P1908" s="1634" t="n"/>
      <c r="Q1908" s="1634" t="n"/>
      <c r="R1908" s="892" t="n"/>
      <c r="S1908" s="1635" t="n"/>
      <c r="T1908" s="1636" t="n"/>
      <c r="U1908" s="1636" t="n"/>
    </row>
    <row r="1909" ht="17.25" customHeight="1">
      <c r="A1909" s="238" t="n"/>
      <c r="B1909" s="238" t="n"/>
      <c r="C1909" s="1636" t="n"/>
      <c r="D1909" s="1636" t="n"/>
      <c r="E1909" s="1638" t="n"/>
      <c r="F1909" s="1636" t="n"/>
      <c r="G1909" s="1647" t="n"/>
      <c r="H1909" s="1647" t="n"/>
      <c r="I1909" s="1647" t="n"/>
      <c r="J1909" s="1646" t="n"/>
      <c r="K1909" s="1647" t="n"/>
      <c r="L1909" s="1647" t="n"/>
      <c r="M1909" s="234" t="n"/>
      <c r="N1909" s="237" t="n"/>
      <c r="O1909" s="548" t="n"/>
      <c r="P1909" s="1634" t="n"/>
      <c r="Q1909" s="1634" t="n"/>
      <c r="R1909" s="892" t="n"/>
      <c r="S1909" s="1635" t="n"/>
      <c r="T1909" s="1636" t="n"/>
      <c r="U1909" s="1636" t="n"/>
    </row>
    <row r="1910" ht="17.25" customHeight="1">
      <c r="A1910" s="238" t="n"/>
      <c r="B1910" s="238" t="n"/>
      <c r="C1910" s="1636" t="n"/>
      <c r="D1910" s="1636" t="n"/>
      <c r="E1910" s="1638" t="n"/>
      <c r="F1910" s="1636" t="n"/>
      <c r="G1910" s="1647" t="n"/>
      <c r="H1910" s="1647" t="n"/>
      <c r="I1910" s="1647" t="n"/>
      <c r="J1910" s="1646" t="n"/>
      <c r="K1910" s="1647" t="n"/>
      <c r="L1910" s="1647" t="n"/>
      <c r="M1910" s="234" t="n"/>
      <c r="N1910" s="237" t="n"/>
      <c r="O1910" s="548" t="n"/>
      <c r="P1910" s="1634" t="n"/>
      <c r="Q1910" s="1634" t="n"/>
      <c r="R1910" s="892" t="n"/>
      <c r="S1910" s="1635" t="n"/>
      <c r="T1910" s="1636" t="n"/>
      <c r="U1910" s="1636" t="n"/>
    </row>
    <row r="1911" ht="17.25" customHeight="1">
      <c r="A1911" s="238" t="n"/>
      <c r="B1911" s="238" t="n"/>
      <c r="C1911" s="1636" t="n"/>
      <c r="D1911" s="1636" t="n"/>
      <c r="E1911" s="1638" t="n"/>
      <c r="F1911" s="1636" t="n"/>
      <c r="G1911" s="1647" t="n"/>
      <c r="H1911" s="1647" t="n"/>
      <c r="I1911" s="1647" t="n"/>
      <c r="J1911" s="1646" t="n"/>
      <c r="K1911" s="1647" t="n"/>
      <c r="L1911" s="1647" t="n"/>
      <c r="M1911" s="234" t="n"/>
      <c r="N1911" s="237" t="n"/>
      <c r="O1911" s="548" t="n"/>
      <c r="P1911" s="1634" t="n"/>
      <c r="Q1911" s="1634" t="n"/>
      <c r="R1911" s="892" t="n"/>
      <c r="S1911" s="1635" t="n"/>
      <c r="T1911" s="1636" t="n"/>
      <c r="U1911" s="1636" t="n"/>
    </row>
    <row r="1912" ht="17.25" customHeight="1">
      <c r="A1912" s="238" t="n"/>
      <c r="B1912" s="238" t="n"/>
      <c r="C1912" s="1636" t="n"/>
      <c r="D1912" s="1636" t="n"/>
      <c r="E1912" s="1638" t="n"/>
      <c r="F1912" s="1636" t="n"/>
      <c r="G1912" s="1647" t="n"/>
      <c r="H1912" s="1647" t="n"/>
      <c r="I1912" s="1647" t="n"/>
      <c r="J1912" s="1646" t="n"/>
      <c r="K1912" s="1647" t="n"/>
      <c r="L1912" s="1647" t="n"/>
      <c r="M1912" s="234" t="n"/>
      <c r="N1912" s="237" t="n"/>
      <c r="O1912" s="548" t="n"/>
      <c r="P1912" s="1634" t="n"/>
      <c r="Q1912" s="1634" t="n"/>
      <c r="R1912" s="892" t="n"/>
      <c r="S1912" s="1635" t="n"/>
      <c r="T1912" s="1636" t="n"/>
      <c r="U1912" s="1636" t="n"/>
    </row>
    <row r="1913" ht="17.25" customHeight="1">
      <c r="A1913" s="238" t="n"/>
      <c r="B1913" s="238" t="n"/>
      <c r="C1913" s="1636" t="n"/>
      <c r="D1913" s="1636" t="n"/>
      <c r="E1913" s="1638" t="n"/>
      <c r="F1913" s="1636" t="n"/>
      <c r="G1913" s="1647" t="n"/>
      <c r="H1913" s="1647" t="n"/>
      <c r="I1913" s="1647" t="n"/>
      <c r="J1913" s="1646" t="n"/>
      <c r="K1913" s="1647" t="n"/>
      <c r="L1913" s="1647" t="n"/>
      <c r="M1913" s="234" t="n"/>
      <c r="N1913" s="237" t="n"/>
      <c r="O1913" s="548" t="n"/>
      <c r="P1913" s="1634" t="n"/>
      <c r="Q1913" s="1634" t="n"/>
      <c r="R1913" s="892" t="n"/>
      <c r="S1913" s="1635" t="n"/>
      <c r="T1913" s="1636" t="n"/>
      <c r="U1913" s="1636" t="n"/>
    </row>
    <row r="1914" ht="17.25" customHeight="1">
      <c r="A1914" s="238" t="n"/>
      <c r="B1914" s="238" t="n"/>
      <c r="C1914" s="1636" t="n"/>
      <c r="D1914" s="1636" t="n"/>
      <c r="E1914" s="1638" t="n"/>
      <c r="F1914" s="1636" t="n"/>
      <c r="G1914" s="1647" t="n"/>
      <c r="H1914" s="1647" t="n"/>
      <c r="I1914" s="1647" t="n"/>
      <c r="J1914" s="1646" t="n"/>
      <c r="K1914" s="1647" t="n"/>
      <c r="L1914" s="1647" t="n"/>
      <c r="M1914" s="234" t="n"/>
      <c r="N1914" s="237" t="n"/>
      <c r="O1914" s="548" t="n"/>
      <c r="P1914" s="1634" t="n"/>
      <c r="Q1914" s="1634" t="n"/>
      <c r="R1914" s="892" t="n"/>
      <c r="S1914" s="1635" t="n"/>
      <c r="T1914" s="1636" t="n"/>
      <c r="U1914" s="1636" t="n"/>
    </row>
    <row r="1915" ht="17.25" customHeight="1">
      <c r="A1915" s="238" t="n"/>
      <c r="B1915" s="238" t="n"/>
      <c r="C1915" s="1636" t="n"/>
      <c r="D1915" s="1636" t="n"/>
      <c r="E1915" s="1638" t="n"/>
      <c r="F1915" s="1636" t="n"/>
      <c r="G1915" s="1647" t="n"/>
      <c r="H1915" s="1647" t="n"/>
      <c r="I1915" s="1647" t="n"/>
      <c r="J1915" s="1646" t="n"/>
      <c r="K1915" s="1647" t="n"/>
      <c r="L1915" s="1647" t="n"/>
      <c r="M1915" s="234" t="n"/>
      <c r="N1915" s="237" t="n"/>
      <c r="O1915" s="548" t="n"/>
      <c r="P1915" s="1634" t="n"/>
      <c r="Q1915" s="1634" t="n"/>
      <c r="R1915" s="892" t="n"/>
      <c r="S1915" s="1635" t="n"/>
      <c r="T1915" s="1636" t="n"/>
      <c r="U1915" s="1636" t="n"/>
    </row>
    <row r="1916" ht="17.25" customHeight="1">
      <c r="A1916" s="238" t="n"/>
      <c r="B1916" s="238" t="n"/>
      <c r="C1916" s="1636" t="n"/>
      <c r="D1916" s="1636" t="n"/>
      <c r="E1916" s="1638" t="n"/>
      <c r="F1916" s="1636" t="n"/>
      <c r="G1916" s="1647" t="n"/>
      <c r="H1916" s="1647" t="n"/>
      <c r="I1916" s="1647" t="n"/>
      <c r="J1916" s="1646" t="n"/>
      <c r="K1916" s="1647" t="n"/>
      <c r="L1916" s="1647" t="n"/>
      <c r="M1916" s="234" t="n"/>
      <c r="N1916" s="237" t="n"/>
      <c r="O1916" s="548" t="n"/>
      <c r="P1916" s="1634" t="n"/>
      <c r="Q1916" s="1634" t="n"/>
      <c r="R1916" s="892" t="n"/>
      <c r="S1916" s="1635" t="n"/>
      <c r="T1916" s="1636" t="n"/>
      <c r="U1916" s="1636" t="n"/>
    </row>
    <row r="1917" ht="17.25" customHeight="1">
      <c r="A1917" s="238" t="n"/>
      <c r="B1917" s="238" t="n"/>
      <c r="C1917" s="1636" t="n"/>
      <c r="D1917" s="1636" t="n"/>
      <c r="E1917" s="1638" t="n"/>
      <c r="F1917" s="1636" t="n"/>
      <c r="G1917" s="1647" t="n"/>
      <c r="H1917" s="1647" t="n"/>
      <c r="I1917" s="1647" t="n"/>
      <c r="J1917" s="1646" t="n"/>
      <c r="K1917" s="1647" t="n"/>
      <c r="L1917" s="1647" t="n"/>
      <c r="M1917" s="234" t="n"/>
      <c r="N1917" s="237" t="n"/>
      <c r="O1917" s="548" t="n"/>
      <c r="P1917" s="1634" t="n"/>
      <c r="Q1917" s="1634" t="n"/>
      <c r="R1917" s="892" t="n"/>
      <c r="S1917" s="1635" t="n"/>
      <c r="T1917" s="1636" t="n"/>
      <c r="U1917" s="1636" t="n"/>
    </row>
    <row r="1918" ht="17.25" customHeight="1">
      <c r="A1918" s="238" t="n"/>
      <c r="B1918" s="238" t="n"/>
      <c r="C1918" s="1636" t="n"/>
      <c r="D1918" s="1636" t="n"/>
      <c r="E1918" s="1638" t="n"/>
      <c r="F1918" s="1636" t="n"/>
      <c r="G1918" s="1647" t="n"/>
      <c r="H1918" s="1647" t="n"/>
      <c r="I1918" s="1647" t="n"/>
      <c r="J1918" s="1646" t="n"/>
      <c r="K1918" s="1647" t="n"/>
      <c r="L1918" s="1647" t="n"/>
      <c r="M1918" s="234" t="n"/>
      <c r="N1918" s="237" t="n"/>
      <c r="O1918" s="548" t="n"/>
      <c r="P1918" s="1634" t="n"/>
      <c r="Q1918" s="1634" t="n"/>
      <c r="R1918" s="892" t="n"/>
      <c r="S1918" s="1635" t="n"/>
      <c r="T1918" s="1636" t="n"/>
      <c r="U1918" s="1636" t="n"/>
    </row>
    <row r="1919" ht="17.25" customHeight="1">
      <c r="A1919" s="238" t="n"/>
      <c r="B1919" s="238" t="n"/>
      <c r="C1919" s="1636" t="n"/>
      <c r="D1919" s="1636" t="n"/>
      <c r="E1919" s="1638" t="n"/>
      <c r="F1919" s="1636" t="n"/>
      <c r="G1919" s="1647" t="n"/>
      <c r="H1919" s="1647" t="n"/>
      <c r="I1919" s="1647" t="n"/>
      <c r="J1919" s="1646" t="n"/>
      <c r="K1919" s="1647" t="n"/>
      <c r="L1919" s="1647" t="n"/>
      <c r="M1919" s="234" t="n"/>
      <c r="N1919" s="237" t="n"/>
      <c r="O1919" s="548" t="n"/>
      <c r="P1919" s="1634" t="n"/>
      <c r="Q1919" s="1634" t="n"/>
      <c r="R1919" s="892" t="n"/>
      <c r="S1919" s="1635" t="n"/>
      <c r="T1919" s="1636" t="n"/>
      <c r="U1919" s="1636" t="n"/>
    </row>
    <row r="1920" ht="17.25" customHeight="1">
      <c r="A1920" s="238" t="n"/>
      <c r="B1920" s="238" t="n"/>
      <c r="C1920" s="1636" t="n"/>
      <c r="D1920" s="1636" t="n"/>
      <c r="E1920" s="1638" t="n"/>
      <c r="F1920" s="1636" t="n"/>
      <c r="G1920" s="1647" t="n"/>
      <c r="H1920" s="1647" t="n"/>
      <c r="I1920" s="1647" t="n"/>
      <c r="J1920" s="1646" t="n"/>
      <c r="K1920" s="1647" t="n"/>
      <c r="L1920" s="1647" t="n"/>
      <c r="M1920" s="234" t="n"/>
      <c r="N1920" s="237" t="n"/>
      <c r="O1920" s="548" t="n"/>
      <c r="P1920" s="1634" t="n"/>
      <c r="Q1920" s="1634" t="n"/>
      <c r="R1920" s="892" t="n"/>
      <c r="S1920" s="1635" t="n"/>
      <c r="T1920" s="1636" t="n"/>
      <c r="U1920" s="1636" t="n"/>
    </row>
    <row r="1921" ht="17.25" customHeight="1">
      <c r="A1921" s="238" t="n"/>
      <c r="B1921" s="238" t="n"/>
      <c r="C1921" s="1636" t="n"/>
      <c r="D1921" s="1636" t="n"/>
      <c r="E1921" s="1638" t="n"/>
      <c r="F1921" s="1636" t="n"/>
      <c r="G1921" s="1647" t="n"/>
      <c r="H1921" s="1647" t="n"/>
      <c r="I1921" s="1647" t="n"/>
      <c r="J1921" s="1646" t="n"/>
      <c r="K1921" s="1647" t="n"/>
      <c r="L1921" s="1647" t="n"/>
      <c r="M1921" s="234" t="n"/>
      <c r="N1921" s="237" t="n"/>
      <c r="O1921" s="548" t="n"/>
      <c r="P1921" s="1634" t="n"/>
      <c r="Q1921" s="1634" t="n"/>
      <c r="R1921" s="892" t="n"/>
      <c r="S1921" s="1635" t="n"/>
      <c r="T1921" s="1636" t="n"/>
      <c r="U1921" s="1636" t="n"/>
    </row>
    <row r="1922" ht="17.25" customHeight="1">
      <c r="A1922" s="238" t="n"/>
      <c r="B1922" s="238" t="n"/>
      <c r="C1922" s="1636" t="n"/>
      <c r="D1922" s="1636" t="n"/>
      <c r="E1922" s="1638" t="n"/>
      <c r="F1922" s="1636" t="n"/>
      <c r="G1922" s="1647" t="n"/>
      <c r="H1922" s="1647" t="n"/>
      <c r="I1922" s="1647" t="n"/>
      <c r="J1922" s="1646" t="n"/>
      <c r="K1922" s="1647" t="n"/>
      <c r="L1922" s="1647" t="n"/>
      <c r="M1922" s="234" t="n"/>
      <c r="N1922" s="237" t="n"/>
      <c r="O1922" s="548" t="n"/>
      <c r="P1922" s="1634" t="n"/>
      <c r="Q1922" s="1634" t="n"/>
      <c r="R1922" s="892" t="n"/>
      <c r="S1922" s="1635" t="n"/>
      <c r="T1922" s="1636" t="n"/>
      <c r="U1922" s="1636" t="n"/>
    </row>
    <row r="1923" ht="17.25" customHeight="1">
      <c r="A1923" s="238" t="n"/>
      <c r="B1923" s="238" t="n"/>
      <c r="C1923" s="1636" t="n"/>
      <c r="D1923" s="1636" t="n"/>
      <c r="E1923" s="1638" t="n"/>
      <c r="F1923" s="1636" t="n"/>
      <c r="G1923" s="1647" t="n"/>
      <c r="H1923" s="1647" t="n"/>
      <c r="I1923" s="1647" t="n"/>
      <c r="J1923" s="1646" t="n"/>
      <c r="K1923" s="1647" t="n"/>
      <c r="L1923" s="1647" t="n"/>
      <c r="M1923" s="234" t="n"/>
      <c r="N1923" s="237" t="n"/>
      <c r="O1923" s="548" t="n"/>
      <c r="P1923" s="1634" t="n"/>
      <c r="Q1923" s="1634" t="n"/>
      <c r="R1923" s="892" t="n"/>
      <c r="S1923" s="1635" t="n"/>
      <c r="T1923" s="1636" t="n"/>
      <c r="U1923" s="1636" t="n"/>
    </row>
    <row r="1924" ht="17.25" customHeight="1">
      <c r="A1924" s="238" t="n"/>
      <c r="B1924" s="238" t="n"/>
      <c r="C1924" s="1636" t="n"/>
      <c r="D1924" s="1636" t="n"/>
      <c r="E1924" s="1638" t="n"/>
      <c r="F1924" s="1636" t="n"/>
      <c r="G1924" s="1647" t="n"/>
      <c r="H1924" s="1647" t="n"/>
      <c r="I1924" s="1647" t="n"/>
      <c r="J1924" s="1646" t="n"/>
      <c r="K1924" s="1647" t="n"/>
      <c r="L1924" s="1647" t="n"/>
      <c r="M1924" s="234" t="n"/>
      <c r="N1924" s="237" t="n"/>
      <c r="O1924" s="548" t="n"/>
      <c r="P1924" s="1634" t="n"/>
      <c r="Q1924" s="1634" t="n"/>
      <c r="R1924" s="892" t="n"/>
      <c r="S1924" s="1635" t="n"/>
      <c r="T1924" s="1636" t="n"/>
      <c r="U1924" s="1636" t="n"/>
    </row>
    <row r="1925" ht="17.25" customHeight="1">
      <c r="A1925" s="238" t="n"/>
      <c r="B1925" s="238" t="n"/>
      <c r="C1925" s="1636" t="n"/>
      <c r="D1925" s="1636" t="n"/>
      <c r="E1925" s="1638" t="n"/>
      <c r="F1925" s="1636" t="n"/>
      <c r="G1925" s="1647" t="n"/>
      <c r="H1925" s="1647" t="n"/>
      <c r="I1925" s="1647" t="n"/>
      <c r="J1925" s="1646" t="n"/>
      <c r="K1925" s="1647" t="n"/>
      <c r="L1925" s="1647" t="n"/>
      <c r="M1925" s="234" t="n"/>
      <c r="N1925" s="237" t="n"/>
      <c r="O1925" s="548" t="n"/>
      <c r="P1925" s="1634" t="n"/>
      <c r="Q1925" s="1634" t="n"/>
      <c r="R1925" s="892" t="n"/>
      <c r="S1925" s="1635" t="n"/>
      <c r="T1925" s="1636" t="n"/>
      <c r="U1925" s="1636" t="n"/>
    </row>
    <row r="1926" ht="17.25" customHeight="1">
      <c r="A1926" s="238" t="n"/>
      <c r="B1926" s="238" t="n"/>
      <c r="C1926" s="1636" t="n"/>
      <c r="D1926" s="1636" t="n"/>
      <c r="E1926" s="1638" t="n"/>
      <c r="F1926" s="1636" t="n"/>
      <c r="G1926" s="1647" t="n"/>
      <c r="H1926" s="1647" t="n"/>
      <c r="I1926" s="1647" t="n"/>
      <c r="J1926" s="1646" t="n"/>
      <c r="K1926" s="1647" t="n"/>
      <c r="L1926" s="1647" t="n"/>
      <c r="M1926" s="234" t="n"/>
      <c r="N1926" s="237" t="n"/>
      <c r="O1926" s="548" t="n"/>
      <c r="P1926" s="1634" t="n"/>
      <c r="Q1926" s="1634" t="n"/>
      <c r="R1926" s="892" t="n"/>
      <c r="S1926" s="1635" t="n"/>
      <c r="T1926" s="1636" t="n"/>
      <c r="U1926" s="1636" t="n"/>
    </row>
    <row r="1927" ht="17.25" customHeight="1">
      <c r="A1927" s="238" t="n"/>
      <c r="B1927" s="238" t="n"/>
      <c r="C1927" s="1636" t="n"/>
      <c r="D1927" s="1636" t="n"/>
      <c r="E1927" s="1638" t="n"/>
      <c r="F1927" s="1636" t="n"/>
      <c r="G1927" s="1647" t="n"/>
      <c r="H1927" s="1647" t="n"/>
      <c r="I1927" s="1647" t="n"/>
      <c r="J1927" s="1646" t="n"/>
      <c r="K1927" s="1647" t="n"/>
      <c r="L1927" s="1647" t="n"/>
      <c r="M1927" s="234" t="n"/>
      <c r="N1927" s="237" t="n"/>
      <c r="O1927" s="548" t="n"/>
      <c r="P1927" s="1634" t="n"/>
      <c r="Q1927" s="1634" t="n"/>
      <c r="R1927" s="892" t="n"/>
      <c r="S1927" s="1635" t="n"/>
      <c r="T1927" s="1636" t="n"/>
      <c r="U1927" s="1636" t="n"/>
    </row>
    <row r="1928" ht="17.25" customHeight="1">
      <c r="A1928" s="238" t="n"/>
      <c r="B1928" s="238" t="n"/>
      <c r="C1928" s="1636" t="n"/>
      <c r="D1928" s="1636" t="n"/>
      <c r="E1928" s="1638" t="n"/>
      <c r="F1928" s="1636" t="n"/>
      <c r="G1928" s="1647" t="n"/>
      <c r="H1928" s="1647" t="n"/>
      <c r="I1928" s="1647" t="n"/>
      <c r="J1928" s="1646" t="n"/>
      <c r="K1928" s="1647" t="n"/>
      <c r="L1928" s="1647" t="n"/>
      <c r="M1928" s="234" t="n"/>
      <c r="N1928" s="237" t="n"/>
      <c r="O1928" s="548" t="n"/>
      <c r="P1928" s="1634" t="n"/>
      <c r="Q1928" s="1634" t="n"/>
      <c r="R1928" s="892" t="n"/>
      <c r="S1928" s="1635" t="n"/>
      <c r="T1928" s="1636" t="n"/>
      <c r="U1928" s="1636" t="n"/>
    </row>
    <row r="1929" ht="17.25" customHeight="1">
      <c r="A1929" s="238" t="n"/>
      <c r="B1929" s="238" t="n"/>
      <c r="C1929" s="1636" t="n"/>
      <c r="D1929" s="1636" t="n"/>
      <c r="E1929" s="1638" t="n"/>
      <c r="F1929" s="1636" t="n"/>
      <c r="G1929" s="1647" t="n"/>
      <c r="H1929" s="1647" t="n"/>
      <c r="I1929" s="1647" t="n"/>
      <c r="J1929" s="1646" t="n"/>
      <c r="K1929" s="1647" t="n"/>
      <c r="L1929" s="1647" t="n"/>
      <c r="M1929" s="234" t="n"/>
      <c r="N1929" s="237" t="n"/>
      <c r="O1929" s="548" t="n"/>
      <c r="P1929" s="1634" t="n"/>
      <c r="Q1929" s="1634" t="n"/>
      <c r="R1929" s="892" t="n"/>
      <c r="S1929" s="1635" t="n"/>
      <c r="T1929" s="1636" t="n"/>
      <c r="U1929" s="1636" t="n"/>
    </row>
    <row r="1930" ht="17.25" customHeight="1">
      <c r="A1930" s="238" t="n"/>
      <c r="B1930" s="238" t="n"/>
      <c r="C1930" s="1636" t="n"/>
      <c r="D1930" s="1636" t="n"/>
      <c r="E1930" s="1638" t="n"/>
      <c r="F1930" s="1636" t="n"/>
      <c r="G1930" s="1647" t="n"/>
      <c r="H1930" s="1647" t="n"/>
      <c r="I1930" s="1647" t="n"/>
      <c r="J1930" s="1646" t="n"/>
      <c r="K1930" s="1647" t="n"/>
      <c r="L1930" s="1647" t="n"/>
      <c r="M1930" s="234" t="n"/>
      <c r="N1930" s="237" t="n"/>
      <c r="O1930" s="548" t="n"/>
      <c r="P1930" s="1634" t="n"/>
      <c r="Q1930" s="1634" t="n"/>
      <c r="R1930" s="892" t="n"/>
      <c r="S1930" s="1635" t="n"/>
      <c r="T1930" s="1636" t="n"/>
      <c r="U1930" s="1636" t="n"/>
    </row>
    <row r="1931" ht="17.25" customHeight="1">
      <c r="A1931" s="238" t="n"/>
      <c r="B1931" s="238" t="n"/>
      <c r="C1931" s="1636" t="n"/>
      <c r="D1931" s="1636" t="n"/>
      <c r="E1931" s="1638" t="n"/>
      <c r="F1931" s="1636" t="n"/>
      <c r="G1931" s="1647" t="n"/>
      <c r="H1931" s="1647" t="n"/>
      <c r="I1931" s="1647" t="n"/>
      <c r="J1931" s="1646" t="n"/>
      <c r="K1931" s="1647" t="n"/>
      <c r="L1931" s="1647" t="n"/>
      <c r="M1931" s="234" t="n"/>
      <c r="N1931" s="237" t="n"/>
      <c r="O1931" s="548" t="n"/>
      <c r="P1931" s="1634" t="n"/>
      <c r="Q1931" s="1634" t="n"/>
      <c r="R1931" s="892" t="n"/>
      <c r="S1931" s="1635" t="n"/>
      <c r="T1931" s="1636" t="n"/>
      <c r="U1931" s="1636" t="n"/>
    </row>
    <row r="1932" ht="17.25" customHeight="1">
      <c r="A1932" s="238" t="n"/>
      <c r="B1932" s="238" t="n"/>
      <c r="C1932" s="1636" t="n"/>
      <c r="D1932" s="1636" t="n"/>
      <c r="E1932" s="1638" t="n"/>
      <c r="F1932" s="1636" t="n"/>
      <c r="G1932" s="1647" t="n"/>
      <c r="H1932" s="1647" t="n"/>
      <c r="I1932" s="1647" t="n"/>
      <c r="J1932" s="1646" t="n"/>
      <c r="K1932" s="1647" t="n"/>
      <c r="L1932" s="1647" t="n"/>
      <c r="M1932" s="234" t="n"/>
      <c r="N1932" s="237" t="n"/>
      <c r="O1932" s="548" t="n"/>
      <c r="P1932" s="1634" t="n"/>
      <c r="Q1932" s="1634" t="n"/>
      <c r="R1932" s="892" t="n"/>
      <c r="S1932" s="1635" t="n"/>
      <c r="T1932" s="1636" t="n"/>
      <c r="U1932" s="1636" t="n"/>
    </row>
    <row r="1933" ht="17.25" customHeight="1">
      <c r="A1933" s="238" t="n"/>
      <c r="B1933" s="238" t="n"/>
      <c r="C1933" s="1636" t="n"/>
      <c r="D1933" s="1636" t="n"/>
      <c r="E1933" s="1638" t="n"/>
      <c r="F1933" s="1636" t="n"/>
      <c r="G1933" s="1647" t="n"/>
      <c r="H1933" s="1647" t="n"/>
      <c r="I1933" s="1647" t="n"/>
      <c r="J1933" s="1646" t="n"/>
      <c r="K1933" s="1647" t="n"/>
      <c r="L1933" s="1647" t="n"/>
      <c r="M1933" s="234" t="n"/>
      <c r="N1933" s="237" t="n"/>
      <c r="O1933" s="548" t="n"/>
      <c r="P1933" s="1634" t="n"/>
      <c r="Q1933" s="1634" t="n"/>
      <c r="R1933" s="892" t="n"/>
      <c r="S1933" s="1635" t="n"/>
      <c r="T1933" s="1636" t="n"/>
      <c r="U1933" s="1636" t="n"/>
    </row>
    <row r="1934" ht="17.25" customHeight="1">
      <c r="A1934" s="238" t="n"/>
      <c r="B1934" s="238" t="n"/>
      <c r="C1934" s="1636" t="n"/>
      <c r="D1934" s="1636" t="n"/>
      <c r="E1934" s="1638" t="n"/>
      <c r="F1934" s="1636" t="n"/>
      <c r="G1934" s="1647" t="n"/>
      <c r="H1934" s="1647" t="n"/>
      <c r="I1934" s="1647" t="n"/>
      <c r="J1934" s="1646" t="n"/>
      <c r="K1934" s="1647" t="n"/>
      <c r="L1934" s="1647" t="n"/>
      <c r="M1934" s="234" t="n"/>
      <c r="N1934" s="237" t="n"/>
      <c r="O1934" s="548" t="n"/>
      <c r="P1934" s="1634" t="n"/>
      <c r="Q1934" s="1634" t="n"/>
      <c r="R1934" s="892" t="n"/>
      <c r="S1934" s="1635" t="n"/>
      <c r="T1934" s="1636" t="n"/>
      <c r="U1934" s="1636" t="n"/>
    </row>
    <row r="1935" ht="17.25" customHeight="1">
      <c r="A1935" s="238" t="n"/>
      <c r="B1935" s="238" t="n"/>
      <c r="C1935" s="1636" t="n"/>
      <c r="D1935" s="1636" t="n"/>
      <c r="E1935" s="1638" t="n"/>
      <c r="F1935" s="1636" t="n"/>
      <c r="G1935" s="1647" t="n"/>
      <c r="H1935" s="1647" t="n"/>
      <c r="I1935" s="1647" t="n"/>
      <c r="J1935" s="1646" t="n"/>
      <c r="K1935" s="1647" t="n"/>
      <c r="L1935" s="1647" t="n"/>
      <c r="M1935" s="234" t="n"/>
      <c r="N1935" s="237" t="n"/>
      <c r="O1935" s="548" t="n"/>
      <c r="P1935" s="1634" t="n"/>
      <c r="Q1935" s="1634" t="n"/>
      <c r="R1935" s="892" t="n"/>
      <c r="S1935" s="1635" t="n"/>
      <c r="T1935" s="1636" t="n"/>
      <c r="U1935" s="1636" t="n"/>
    </row>
    <row r="1936" ht="17.25" customHeight="1">
      <c r="A1936" s="238" t="n"/>
      <c r="B1936" s="238" t="n"/>
      <c r="C1936" s="1636" t="n"/>
      <c r="D1936" s="1636" t="n"/>
      <c r="E1936" s="1638" t="n"/>
      <c r="F1936" s="1636" t="n"/>
      <c r="G1936" s="1647" t="n"/>
      <c r="H1936" s="1647" t="n"/>
      <c r="I1936" s="1647" t="n"/>
      <c r="J1936" s="1646" t="n"/>
      <c r="K1936" s="1647" t="n"/>
      <c r="L1936" s="1647" t="n"/>
      <c r="M1936" s="234" t="n"/>
      <c r="N1936" s="237" t="n"/>
      <c r="O1936" s="548" t="n"/>
      <c r="P1936" s="1634" t="n"/>
      <c r="Q1936" s="1634" t="n"/>
      <c r="R1936" s="892" t="n"/>
      <c r="S1936" s="1635" t="n"/>
      <c r="T1936" s="1636" t="n"/>
      <c r="U1936" s="1636" t="n"/>
    </row>
    <row r="1937" ht="17.25" customHeight="1">
      <c r="A1937" s="238" t="n"/>
      <c r="B1937" s="238" t="n"/>
      <c r="C1937" s="1636" t="n"/>
      <c r="D1937" s="1636" t="n"/>
      <c r="E1937" s="1638" t="n"/>
      <c r="F1937" s="1636" t="n"/>
      <c r="G1937" s="1647" t="n"/>
      <c r="H1937" s="1647" t="n"/>
      <c r="I1937" s="1647" t="n"/>
      <c r="J1937" s="1646" t="n"/>
      <c r="K1937" s="1647" t="n"/>
      <c r="L1937" s="1647" t="n"/>
      <c r="M1937" s="234" t="n"/>
      <c r="N1937" s="237" t="n"/>
      <c r="O1937" s="548" t="n"/>
      <c r="P1937" s="1634" t="n"/>
      <c r="Q1937" s="1634" t="n"/>
      <c r="R1937" s="892" t="n"/>
      <c r="S1937" s="1635" t="n"/>
      <c r="T1937" s="1636" t="n"/>
      <c r="U1937" s="1636" t="n"/>
    </row>
    <row r="1938" ht="17.25" customHeight="1">
      <c r="A1938" s="238" t="n"/>
      <c r="B1938" s="238" t="n"/>
      <c r="C1938" s="1636" t="n"/>
      <c r="D1938" s="1636" t="n"/>
      <c r="E1938" s="1638" t="n"/>
      <c r="F1938" s="1636" t="n"/>
      <c r="G1938" s="1647" t="n"/>
      <c r="H1938" s="1647" t="n"/>
      <c r="I1938" s="1647" t="n"/>
      <c r="J1938" s="1646" t="n"/>
      <c r="K1938" s="1647" t="n"/>
      <c r="L1938" s="1647" t="n"/>
      <c r="M1938" s="234" t="n"/>
      <c r="N1938" s="237" t="n"/>
      <c r="O1938" s="548" t="n"/>
      <c r="P1938" s="1634" t="n"/>
      <c r="Q1938" s="1634" t="n"/>
      <c r="R1938" s="892" t="n"/>
      <c r="S1938" s="1635" t="n"/>
      <c r="T1938" s="1636" t="n"/>
      <c r="U1938" s="1636" t="n"/>
    </row>
    <row r="1939" ht="17.25" customHeight="1">
      <c r="A1939" s="238" t="n"/>
      <c r="B1939" s="238" t="n"/>
      <c r="C1939" s="1636" t="n"/>
      <c r="D1939" s="1636" t="n"/>
      <c r="E1939" s="1638" t="n"/>
      <c r="F1939" s="1636" t="n"/>
      <c r="G1939" s="1647" t="n"/>
      <c r="H1939" s="1647" t="n"/>
      <c r="I1939" s="1647" t="n"/>
      <c r="J1939" s="1646" t="n"/>
      <c r="K1939" s="1647" t="n"/>
      <c r="L1939" s="1647" t="n"/>
      <c r="M1939" s="234" t="n"/>
      <c r="N1939" s="237" t="n"/>
      <c r="O1939" s="548" t="n"/>
      <c r="P1939" s="1634" t="n"/>
      <c r="Q1939" s="1634" t="n"/>
      <c r="R1939" s="892" t="n"/>
      <c r="S1939" s="1635" t="n"/>
      <c r="T1939" s="1636" t="n"/>
      <c r="U1939" s="1636" t="n"/>
    </row>
    <row r="1940" ht="17.25" customHeight="1">
      <c r="A1940" s="238" t="n"/>
      <c r="B1940" s="238" t="n"/>
      <c r="C1940" s="1636" t="n"/>
      <c r="D1940" s="1636" t="n"/>
      <c r="E1940" s="1638" t="n"/>
      <c r="F1940" s="1636" t="n"/>
      <c r="G1940" s="1647" t="n"/>
      <c r="H1940" s="1647" t="n"/>
      <c r="I1940" s="1647" t="n"/>
      <c r="J1940" s="1646" t="n"/>
      <c r="K1940" s="1647" t="n"/>
      <c r="L1940" s="1647" t="n"/>
      <c r="M1940" s="234" t="n"/>
      <c r="N1940" s="237" t="n"/>
      <c r="O1940" s="548" t="n"/>
      <c r="P1940" s="1634" t="n"/>
      <c r="Q1940" s="1634" t="n"/>
      <c r="R1940" s="892" t="n"/>
      <c r="S1940" s="1635" t="n"/>
      <c r="T1940" s="1636" t="n"/>
      <c r="U1940" s="1636" t="n"/>
    </row>
    <row r="1941" ht="17.25" customHeight="1">
      <c r="A1941" s="238" t="n"/>
      <c r="B1941" s="238" t="n"/>
      <c r="C1941" s="1636" t="n"/>
      <c r="D1941" s="1636" t="n"/>
      <c r="E1941" s="1638" t="n"/>
      <c r="F1941" s="1636" t="n"/>
      <c r="G1941" s="1647" t="n"/>
      <c r="H1941" s="1647" t="n"/>
      <c r="I1941" s="1647" t="n"/>
      <c r="J1941" s="1646" t="n"/>
      <c r="K1941" s="1647" t="n"/>
      <c r="L1941" s="1647" t="n"/>
      <c r="M1941" s="234" t="n"/>
      <c r="N1941" s="237" t="n"/>
      <c r="O1941" s="548" t="n"/>
      <c r="P1941" s="1634" t="n"/>
      <c r="Q1941" s="1634" t="n"/>
      <c r="R1941" s="892" t="n"/>
      <c r="S1941" s="1635" t="n"/>
      <c r="T1941" s="1636" t="n"/>
      <c r="U1941" s="1636" t="n"/>
    </row>
    <row r="1942" ht="17.25" customHeight="1">
      <c r="A1942" s="238" t="n"/>
      <c r="B1942" s="238" t="n"/>
      <c r="C1942" s="1636" t="n"/>
      <c r="D1942" s="1636" t="n"/>
      <c r="E1942" s="1638" t="n"/>
      <c r="F1942" s="1636" t="n"/>
      <c r="G1942" s="1647" t="n"/>
      <c r="H1942" s="1647" t="n"/>
      <c r="I1942" s="1647" t="n"/>
      <c r="J1942" s="1646" t="n"/>
      <c r="K1942" s="1647" t="n"/>
      <c r="L1942" s="1647" t="n"/>
      <c r="M1942" s="234" t="n"/>
      <c r="N1942" s="237" t="n"/>
      <c r="O1942" s="548" t="n"/>
      <c r="P1942" s="1634" t="n"/>
      <c r="Q1942" s="1634" t="n"/>
      <c r="R1942" s="892" t="n"/>
      <c r="S1942" s="1635" t="n"/>
      <c r="T1942" s="1636" t="n"/>
      <c r="U1942" s="1636" t="n"/>
    </row>
    <row r="1943" ht="17.25" customHeight="1">
      <c r="A1943" s="238" t="n"/>
      <c r="B1943" s="238" t="n"/>
      <c r="C1943" s="1636" t="n"/>
      <c r="D1943" s="1636" t="n"/>
      <c r="E1943" s="1638" t="n"/>
      <c r="F1943" s="1636" t="n"/>
      <c r="G1943" s="1647" t="n"/>
      <c r="H1943" s="1647" t="n"/>
      <c r="I1943" s="1647" t="n"/>
      <c r="J1943" s="1646" t="n"/>
      <c r="K1943" s="1647" t="n"/>
      <c r="L1943" s="1647" t="n"/>
      <c r="M1943" s="234" t="n"/>
      <c r="N1943" s="237" t="n"/>
      <c r="O1943" s="548" t="n"/>
      <c r="P1943" s="1634" t="n"/>
      <c r="Q1943" s="1634" t="n"/>
      <c r="R1943" s="892" t="n"/>
      <c r="S1943" s="1635" t="n"/>
      <c r="T1943" s="1636" t="n"/>
      <c r="U1943" s="1636" t="n"/>
    </row>
    <row r="1944" ht="17.25" customHeight="1">
      <c r="A1944" s="238" t="n"/>
      <c r="B1944" s="238" t="n"/>
      <c r="C1944" s="1636" t="n"/>
      <c r="D1944" s="1636" t="n"/>
      <c r="E1944" s="1638" t="n"/>
      <c r="F1944" s="1636" t="n"/>
      <c r="G1944" s="1647" t="n"/>
      <c r="H1944" s="1647" t="n"/>
      <c r="I1944" s="1647" t="n"/>
      <c r="J1944" s="1646" t="n"/>
      <c r="K1944" s="1647" t="n"/>
      <c r="L1944" s="1647" t="n"/>
      <c r="M1944" s="234" t="n"/>
      <c r="N1944" s="237" t="n"/>
      <c r="O1944" s="548" t="n"/>
      <c r="P1944" s="1634" t="n"/>
      <c r="Q1944" s="1634" t="n"/>
      <c r="R1944" s="892" t="n"/>
      <c r="S1944" s="1635" t="n"/>
      <c r="T1944" s="1636" t="n"/>
      <c r="U1944" s="1636" t="n"/>
    </row>
    <row r="1945" ht="17.25" customHeight="1">
      <c r="A1945" s="238" t="n"/>
      <c r="B1945" s="238" t="n"/>
      <c r="C1945" s="1636" t="n"/>
      <c r="D1945" s="1636" t="n"/>
      <c r="E1945" s="1638" t="n"/>
      <c r="F1945" s="1636" t="n"/>
      <c r="G1945" s="1647" t="n"/>
      <c r="H1945" s="1647" t="n"/>
      <c r="I1945" s="1647" t="n"/>
      <c r="J1945" s="1646" t="n"/>
      <c r="K1945" s="1647" t="n"/>
      <c r="L1945" s="1647" t="n"/>
      <c r="M1945" s="234" t="n"/>
      <c r="N1945" s="237" t="n"/>
      <c r="O1945" s="548" t="n"/>
      <c r="P1945" s="1634" t="n"/>
      <c r="Q1945" s="1634" t="n"/>
      <c r="R1945" s="892" t="n"/>
      <c r="S1945" s="1635" t="n"/>
      <c r="T1945" s="1636" t="n"/>
      <c r="U1945" s="1636" t="n"/>
    </row>
    <row r="1946" ht="17.25" customHeight="1">
      <c r="A1946" s="238" t="n"/>
      <c r="B1946" s="238" t="n"/>
      <c r="C1946" s="1636" t="n"/>
      <c r="D1946" s="1636" t="n"/>
      <c r="E1946" s="1638" t="n"/>
      <c r="F1946" s="1636" t="n"/>
      <c r="G1946" s="1647" t="n"/>
      <c r="H1946" s="1647" t="n"/>
      <c r="I1946" s="1647" t="n"/>
      <c r="J1946" s="1646" t="n"/>
      <c r="K1946" s="1647" t="n"/>
      <c r="L1946" s="1647" t="n"/>
      <c r="M1946" s="234" t="n"/>
      <c r="N1946" s="237" t="n"/>
      <c r="O1946" s="548" t="n"/>
      <c r="P1946" s="1634" t="n"/>
      <c r="Q1946" s="1634" t="n"/>
      <c r="R1946" s="892" t="n"/>
      <c r="S1946" s="1635" t="n"/>
      <c r="T1946" s="1636" t="n"/>
      <c r="U1946" s="1636" t="n"/>
    </row>
    <row r="1947" ht="17.25" customHeight="1">
      <c r="A1947" s="238" t="n"/>
      <c r="B1947" s="238" t="n"/>
      <c r="C1947" s="1636" t="n"/>
      <c r="D1947" s="1636" t="n"/>
      <c r="E1947" s="1638" t="n"/>
      <c r="F1947" s="1636" t="n"/>
      <c r="G1947" s="1647" t="n"/>
      <c r="H1947" s="1647" t="n"/>
      <c r="I1947" s="1647" t="n"/>
      <c r="J1947" s="1646" t="n"/>
      <c r="K1947" s="1647" t="n"/>
      <c r="L1947" s="1647" t="n"/>
      <c r="M1947" s="234" t="n"/>
      <c r="N1947" s="237" t="n"/>
      <c r="O1947" s="548" t="n"/>
      <c r="P1947" s="1634" t="n"/>
      <c r="Q1947" s="1634" t="n"/>
      <c r="R1947" s="892" t="n"/>
      <c r="S1947" s="1635" t="n"/>
      <c r="T1947" s="1636" t="n"/>
      <c r="U1947" s="1636" t="n"/>
    </row>
    <row r="1948" ht="17.25" customHeight="1">
      <c r="A1948" s="238" t="n"/>
      <c r="B1948" s="238" t="n"/>
      <c r="C1948" s="1636" t="n"/>
      <c r="D1948" s="1636" t="n"/>
      <c r="E1948" s="1638" t="n"/>
      <c r="F1948" s="1636" t="n"/>
      <c r="G1948" s="1647" t="n"/>
      <c r="H1948" s="1647" t="n"/>
      <c r="I1948" s="1647" t="n"/>
      <c r="J1948" s="1646" t="n"/>
      <c r="K1948" s="1647" t="n"/>
      <c r="L1948" s="1647" t="n"/>
      <c r="M1948" s="234" t="n"/>
      <c r="N1948" s="237" t="n"/>
      <c r="O1948" s="548" t="n"/>
      <c r="P1948" s="1634" t="n"/>
      <c r="Q1948" s="1634" t="n"/>
      <c r="R1948" s="892" t="n"/>
      <c r="S1948" s="1635" t="n"/>
      <c r="T1948" s="1636" t="n"/>
      <c r="U1948" s="1636" t="n"/>
    </row>
    <row r="1949" ht="17.25" customHeight="1">
      <c r="A1949" s="238" t="n"/>
      <c r="B1949" s="238" t="n"/>
      <c r="C1949" s="1636" t="n"/>
      <c r="D1949" s="1636" t="n"/>
      <c r="E1949" s="1638" t="n"/>
      <c r="F1949" s="1636" t="n"/>
      <c r="G1949" s="1647" t="n"/>
      <c r="H1949" s="1647" t="n"/>
      <c r="I1949" s="1647" t="n"/>
      <c r="J1949" s="1646" t="n"/>
      <c r="K1949" s="1647" t="n"/>
      <c r="L1949" s="1647" t="n"/>
      <c r="M1949" s="234" t="n"/>
      <c r="N1949" s="237" t="n"/>
      <c r="O1949" s="548" t="n"/>
      <c r="P1949" s="1634" t="n"/>
      <c r="Q1949" s="1634" t="n"/>
      <c r="R1949" s="892" t="n"/>
      <c r="S1949" s="1635" t="n"/>
      <c r="T1949" s="1636" t="n"/>
      <c r="U1949" s="1636" t="n"/>
    </row>
    <row r="1950" ht="17.25" customHeight="1">
      <c r="A1950" s="238" t="n"/>
      <c r="B1950" s="238" t="n"/>
      <c r="C1950" s="1636" t="n"/>
      <c r="D1950" s="1636" t="n"/>
      <c r="E1950" s="1638" t="n"/>
      <c r="F1950" s="1636" t="n"/>
      <c r="G1950" s="1647" t="n"/>
      <c r="H1950" s="1647" t="n"/>
      <c r="I1950" s="1647" t="n"/>
      <c r="J1950" s="1646" t="n"/>
      <c r="K1950" s="1647" t="n"/>
      <c r="L1950" s="1647" t="n"/>
      <c r="M1950" s="234" t="n"/>
      <c r="N1950" s="237" t="n"/>
      <c r="O1950" s="548" t="n"/>
      <c r="P1950" s="1634" t="n"/>
      <c r="Q1950" s="1634" t="n"/>
      <c r="R1950" s="892" t="n"/>
      <c r="S1950" s="1635" t="n"/>
      <c r="T1950" s="1636" t="n"/>
      <c r="U1950" s="1636" t="n"/>
    </row>
    <row r="1951" ht="17.25" customHeight="1">
      <c r="A1951" s="238" t="n"/>
      <c r="B1951" s="238" t="n"/>
      <c r="C1951" s="1636" t="n"/>
      <c r="D1951" s="1636" t="n"/>
      <c r="E1951" s="1638" t="n"/>
      <c r="F1951" s="1636" t="n"/>
      <c r="G1951" s="1647" t="n"/>
      <c r="H1951" s="1647" t="n"/>
      <c r="I1951" s="1647" t="n"/>
      <c r="J1951" s="1646" t="n"/>
      <c r="K1951" s="1647" t="n"/>
      <c r="L1951" s="1647" t="n"/>
      <c r="M1951" s="234" t="n"/>
      <c r="N1951" s="237" t="n"/>
      <c r="O1951" s="548" t="n"/>
      <c r="P1951" s="1634" t="n"/>
      <c r="Q1951" s="1634" t="n"/>
      <c r="R1951" s="892" t="n"/>
      <c r="S1951" s="1635" t="n"/>
      <c r="T1951" s="1636" t="n"/>
      <c r="U1951" s="1636" t="n"/>
    </row>
    <row r="1952" ht="17.25" customHeight="1">
      <c r="A1952" s="238" t="n"/>
      <c r="B1952" s="238" t="n"/>
      <c r="C1952" s="1636" t="n"/>
      <c r="D1952" s="1636" t="n"/>
      <c r="E1952" s="1638" t="n"/>
      <c r="F1952" s="1636" t="n"/>
      <c r="G1952" s="1647" t="n"/>
      <c r="H1952" s="1647" t="n"/>
      <c r="I1952" s="1647" t="n"/>
      <c r="J1952" s="1646" t="n"/>
      <c r="K1952" s="1647" t="n"/>
      <c r="L1952" s="1647" t="n"/>
      <c r="M1952" s="234" t="n"/>
      <c r="N1952" s="237" t="n"/>
      <c r="O1952" s="548" t="n"/>
      <c r="P1952" s="1634" t="n"/>
      <c r="Q1952" s="1634" t="n"/>
      <c r="R1952" s="892" t="n"/>
      <c r="S1952" s="1635" t="n"/>
      <c r="T1952" s="1636" t="n"/>
      <c r="U1952" s="1636" t="n"/>
    </row>
    <row r="1953" ht="17.25" customHeight="1">
      <c r="A1953" s="238" t="n"/>
      <c r="B1953" s="238" t="n"/>
      <c r="C1953" s="1636" t="n"/>
      <c r="D1953" s="1636" t="n"/>
      <c r="E1953" s="1638" t="n"/>
      <c r="F1953" s="1636" t="n"/>
      <c r="G1953" s="1647" t="n"/>
      <c r="H1953" s="1647" t="n"/>
      <c r="I1953" s="1647" t="n"/>
      <c r="J1953" s="1646" t="n"/>
      <c r="K1953" s="1647" t="n"/>
      <c r="L1953" s="1647" t="n"/>
      <c r="M1953" s="234" t="n"/>
      <c r="N1953" s="237" t="n"/>
      <c r="O1953" s="548" t="n"/>
      <c r="P1953" s="1634" t="n"/>
      <c r="Q1953" s="1634" t="n"/>
      <c r="R1953" s="892" t="n"/>
      <c r="S1953" s="1635" t="n"/>
      <c r="T1953" s="1636" t="n"/>
      <c r="U1953" s="1636" t="n"/>
    </row>
    <row r="1954" ht="17.25" customHeight="1">
      <c r="A1954" s="238" t="n"/>
      <c r="B1954" s="238" t="n"/>
      <c r="C1954" s="1636" t="n"/>
      <c r="D1954" s="1636" t="n"/>
      <c r="E1954" s="1638" t="n"/>
      <c r="F1954" s="1636" t="n"/>
      <c r="G1954" s="1647" t="n"/>
      <c r="H1954" s="1647" t="n"/>
      <c r="I1954" s="1647" t="n"/>
      <c r="J1954" s="1646" t="n"/>
      <c r="K1954" s="1647" t="n"/>
      <c r="L1954" s="1647" t="n"/>
      <c r="M1954" s="234" t="n"/>
      <c r="N1954" s="237" t="n"/>
      <c r="O1954" s="548" t="n"/>
      <c r="P1954" s="1634" t="n"/>
      <c r="Q1954" s="1634" t="n"/>
      <c r="R1954" s="892" t="n"/>
      <c r="S1954" s="1635" t="n"/>
      <c r="T1954" s="1636" t="n"/>
      <c r="U1954" s="1636" t="n"/>
    </row>
    <row r="1955" ht="17.25" customHeight="1">
      <c r="A1955" s="238" t="n"/>
      <c r="B1955" s="238" t="n"/>
      <c r="C1955" s="1636" t="n"/>
      <c r="D1955" s="1636" t="n"/>
      <c r="E1955" s="1638" t="n"/>
      <c r="F1955" s="1636" t="n"/>
      <c r="G1955" s="1647" t="n"/>
      <c r="H1955" s="1647" t="n"/>
      <c r="I1955" s="1647" t="n"/>
      <c r="J1955" s="1646" t="n"/>
      <c r="K1955" s="1647" t="n"/>
      <c r="L1955" s="1647" t="n"/>
      <c r="M1955" s="234" t="n"/>
      <c r="N1955" s="237" t="n"/>
      <c r="O1955" s="548" t="n"/>
      <c r="P1955" s="1634" t="n"/>
      <c r="Q1955" s="1634" t="n"/>
      <c r="R1955" s="892" t="n"/>
      <c r="S1955" s="1635" t="n"/>
      <c r="T1955" s="1636" t="n"/>
      <c r="U1955" s="1636" t="n"/>
    </row>
    <row r="1956" ht="17.25" customHeight="1">
      <c r="A1956" s="238" t="n"/>
      <c r="B1956" s="238" t="n"/>
      <c r="C1956" s="1636" t="n"/>
      <c r="D1956" s="1636" t="n"/>
      <c r="E1956" s="1638" t="n"/>
      <c r="F1956" s="1636" t="n"/>
      <c r="G1956" s="1647" t="n"/>
      <c r="H1956" s="1647" t="n"/>
      <c r="I1956" s="1647" t="n"/>
      <c r="J1956" s="1646" t="n"/>
      <c r="K1956" s="1647" t="n"/>
      <c r="L1956" s="1647" t="n"/>
      <c r="M1956" s="234" t="n"/>
      <c r="N1956" s="237" t="n"/>
      <c r="O1956" s="548" t="n"/>
      <c r="P1956" s="1634" t="n"/>
      <c r="Q1956" s="1634" t="n"/>
      <c r="R1956" s="892" t="n"/>
      <c r="S1956" s="1635" t="n"/>
      <c r="T1956" s="1636" t="n"/>
      <c r="U1956" s="1636" t="n"/>
    </row>
    <row r="1957" ht="17.25" customHeight="1">
      <c r="A1957" s="238" t="n"/>
      <c r="B1957" s="238" t="n"/>
      <c r="C1957" s="1636" t="n"/>
      <c r="D1957" s="1636" t="n"/>
      <c r="E1957" s="1638" t="n"/>
      <c r="F1957" s="1636" t="n"/>
      <c r="G1957" s="1647" t="n"/>
      <c r="H1957" s="1647" t="n"/>
      <c r="I1957" s="1647" t="n"/>
      <c r="J1957" s="1646" t="n"/>
      <c r="K1957" s="1647" t="n"/>
      <c r="L1957" s="1647" t="n"/>
      <c r="M1957" s="234" t="n"/>
      <c r="N1957" s="237" t="n"/>
      <c r="O1957" s="548" t="n"/>
      <c r="P1957" s="1634" t="n"/>
      <c r="Q1957" s="1634" t="n"/>
      <c r="R1957" s="892" t="n"/>
      <c r="S1957" s="1635" t="n"/>
      <c r="T1957" s="1636" t="n"/>
      <c r="U1957" s="1636" t="n"/>
    </row>
    <row r="1958" ht="17.25" customHeight="1">
      <c r="A1958" s="238" t="n"/>
      <c r="B1958" s="238" t="n"/>
      <c r="C1958" s="1636" t="n"/>
      <c r="D1958" s="1636" t="n"/>
      <c r="E1958" s="1638" t="n"/>
      <c r="F1958" s="1636" t="n"/>
      <c r="G1958" s="1647" t="n"/>
      <c r="H1958" s="1647" t="n"/>
      <c r="I1958" s="1647" t="n"/>
      <c r="J1958" s="1646" t="n"/>
      <c r="K1958" s="1647" t="n"/>
      <c r="L1958" s="1647" t="n"/>
      <c r="M1958" s="234" t="n"/>
      <c r="N1958" s="237" t="n"/>
      <c r="O1958" s="548" t="n"/>
      <c r="P1958" s="1634" t="n"/>
      <c r="Q1958" s="1634" t="n"/>
      <c r="R1958" s="892" t="n"/>
      <c r="S1958" s="1635" t="n"/>
      <c r="T1958" s="1636" t="n"/>
      <c r="U1958" s="1636" t="n"/>
    </row>
    <row r="1959" ht="17.25" customHeight="1">
      <c r="A1959" s="238" t="n"/>
      <c r="B1959" s="238" t="n"/>
      <c r="C1959" s="1636" t="n"/>
      <c r="D1959" s="1636" t="n"/>
      <c r="E1959" s="1638" t="n"/>
      <c r="F1959" s="1636" t="n"/>
      <c r="G1959" s="1647" t="n"/>
      <c r="H1959" s="1647" t="n"/>
      <c r="I1959" s="1647" t="n"/>
      <c r="J1959" s="1646" t="n"/>
      <c r="K1959" s="1647" t="n"/>
      <c r="L1959" s="1647" t="n"/>
      <c r="M1959" s="234" t="n"/>
      <c r="N1959" s="237" t="n"/>
      <c r="O1959" s="548" t="n"/>
      <c r="P1959" s="1634" t="n"/>
      <c r="Q1959" s="1634" t="n"/>
      <c r="R1959" s="892" t="n"/>
      <c r="S1959" s="1635" t="n"/>
      <c r="T1959" s="1636" t="n"/>
      <c r="U1959" s="1636" t="n"/>
    </row>
    <row r="1960" ht="17.25" customHeight="1">
      <c r="A1960" s="238" t="n"/>
      <c r="B1960" s="238" t="n"/>
      <c r="C1960" s="1636" t="n"/>
      <c r="D1960" s="1636" t="n"/>
      <c r="E1960" s="1638" t="n"/>
      <c r="F1960" s="1636" t="n"/>
      <c r="G1960" s="1647" t="n"/>
      <c r="H1960" s="1647" t="n"/>
      <c r="I1960" s="1647" t="n"/>
      <c r="J1960" s="1646" t="n"/>
      <c r="K1960" s="1647" t="n"/>
      <c r="L1960" s="1647" t="n"/>
      <c r="M1960" s="234" t="n"/>
      <c r="N1960" s="237" t="n"/>
      <c r="O1960" s="548" t="n"/>
      <c r="P1960" s="1634" t="n"/>
      <c r="Q1960" s="1634" t="n"/>
      <c r="R1960" s="892" t="n"/>
      <c r="S1960" s="1635" t="n"/>
      <c r="T1960" s="1636" t="n"/>
      <c r="U1960" s="1636" t="n"/>
    </row>
    <row r="1961" ht="17.25" customHeight="1">
      <c r="A1961" s="238" t="n"/>
      <c r="B1961" s="238" t="n"/>
      <c r="C1961" s="1636" t="n"/>
      <c r="D1961" s="1636" t="n"/>
      <c r="E1961" s="1638" t="n"/>
      <c r="F1961" s="1636" t="n"/>
      <c r="G1961" s="1647" t="n"/>
      <c r="H1961" s="1647" t="n"/>
      <c r="I1961" s="1647" t="n"/>
      <c r="J1961" s="1646" t="n"/>
      <c r="K1961" s="1647" t="n"/>
      <c r="L1961" s="1647" t="n"/>
      <c r="M1961" s="234" t="n"/>
      <c r="N1961" s="237" t="n"/>
      <c r="O1961" s="548" t="n"/>
      <c r="P1961" s="1634" t="n"/>
      <c r="Q1961" s="1634" t="n"/>
      <c r="R1961" s="892" t="n"/>
      <c r="S1961" s="1635" t="n"/>
      <c r="T1961" s="1636" t="n"/>
      <c r="U1961" s="1636" t="n"/>
    </row>
    <row r="1962" ht="17.25" customHeight="1">
      <c r="A1962" s="238" t="n"/>
      <c r="B1962" s="238" t="n"/>
      <c r="C1962" s="1636" t="n"/>
      <c r="D1962" s="1636" t="n"/>
      <c r="E1962" s="1638" t="n"/>
      <c r="F1962" s="1636" t="n"/>
      <c r="G1962" s="1647" t="n"/>
      <c r="H1962" s="1647" t="n"/>
      <c r="I1962" s="1647" t="n"/>
      <c r="J1962" s="1646" t="n"/>
      <c r="K1962" s="1647" t="n"/>
      <c r="L1962" s="1647" t="n"/>
      <c r="M1962" s="234" t="n"/>
      <c r="N1962" s="237" t="n"/>
      <c r="O1962" s="548" t="n"/>
      <c r="P1962" s="1634" t="n"/>
      <c r="Q1962" s="1634" t="n"/>
      <c r="R1962" s="892" t="n"/>
      <c r="S1962" s="1635" t="n"/>
      <c r="T1962" s="1636" t="n"/>
      <c r="U1962" s="1636" t="n"/>
    </row>
    <row r="1963" ht="17.25" customHeight="1">
      <c r="A1963" s="238" t="n"/>
      <c r="B1963" s="238" t="n"/>
      <c r="C1963" s="1636" t="n"/>
      <c r="D1963" s="1636" t="n"/>
      <c r="E1963" s="1638" t="n"/>
      <c r="F1963" s="1636" t="n"/>
      <c r="G1963" s="1647" t="n"/>
      <c r="H1963" s="1647" t="n"/>
      <c r="I1963" s="1647" t="n"/>
      <c r="J1963" s="1646" t="n"/>
      <c r="K1963" s="1647" t="n"/>
      <c r="L1963" s="1647" t="n"/>
      <c r="M1963" s="234" t="n"/>
      <c r="N1963" s="237" t="n"/>
      <c r="O1963" s="548" t="n"/>
      <c r="P1963" s="1634" t="n"/>
      <c r="Q1963" s="1634" t="n"/>
      <c r="R1963" s="892" t="n"/>
      <c r="S1963" s="1635" t="n"/>
      <c r="T1963" s="1636" t="n"/>
      <c r="U1963" s="1636" t="n"/>
    </row>
    <row r="1964" ht="17.25" customHeight="1">
      <c r="A1964" s="238" t="n"/>
      <c r="B1964" s="238" t="n"/>
      <c r="C1964" s="1636" t="n"/>
      <c r="D1964" s="1636" t="n"/>
      <c r="E1964" s="1638" t="n"/>
      <c r="F1964" s="1636" t="n"/>
      <c r="G1964" s="1647" t="n"/>
      <c r="H1964" s="1647" t="n"/>
      <c r="I1964" s="1647" t="n"/>
      <c r="J1964" s="1646" t="n"/>
      <c r="K1964" s="1647" t="n"/>
      <c r="L1964" s="1647" t="n"/>
      <c r="M1964" s="234" t="n"/>
      <c r="N1964" s="237" t="n"/>
      <c r="O1964" s="548" t="n"/>
      <c r="P1964" s="1634" t="n"/>
      <c r="Q1964" s="1634" t="n"/>
      <c r="R1964" s="892" t="n"/>
      <c r="S1964" s="1635" t="n"/>
      <c r="T1964" s="1636" t="n"/>
      <c r="U1964" s="1636" t="n"/>
    </row>
    <row r="1965" ht="17.25" customHeight="1">
      <c r="A1965" s="238" t="n"/>
      <c r="B1965" s="238" t="n"/>
      <c r="C1965" s="1636" t="n"/>
      <c r="D1965" s="1636" t="n"/>
      <c r="E1965" s="1638" t="n"/>
      <c r="F1965" s="1636" t="n"/>
      <c r="G1965" s="1647" t="n"/>
      <c r="H1965" s="1647" t="n"/>
      <c r="I1965" s="1647" t="n"/>
      <c r="J1965" s="1646" t="n"/>
      <c r="K1965" s="1647" t="n"/>
      <c r="L1965" s="1647" t="n"/>
      <c r="M1965" s="234" t="n"/>
      <c r="N1965" s="237" t="n"/>
      <c r="O1965" s="548" t="n"/>
      <c r="P1965" s="1634" t="n"/>
      <c r="Q1965" s="1634" t="n"/>
      <c r="R1965" s="892" t="n"/>
      <c r="S1965" s="1635" t="n"/>
      <c r="T1965" s="1636" t="n"/>
      <c r="U1965" s="1636" t="n"/>
    </row>
    <row r="1966" ht="17.25" customHeight="1">
      <c r="A1966" s="238" t="n"/>
      <c r="B1966" s="238" t="n"/>
      <c r="C1966" s="1636" t="n"/>
      <c r="D1966" s="1636" t="n"/>
      <c r="E1966" s="1638" t="n"/>
      <c r="F1966" s="1636" t="n"/>
      <c r="G1966" s="1647" t="n"/>
      <c r="H1966" s="1647" t="n"/>
      <c r="I1966" s="1647" t="n"/>
      <c r="J1966" s="1646" t="n"/>
      <c r="K1966" s="1647" t="n"/>
      <c r="L1966" s="1647" t="n"/>
      <c r="M1966" s="234" t="n"/>
      <c r="N1966" s="237" t="n"/>
      <c r="O1966" s="548" t="n"/>
      <c r="P1966" s="1634" t="n"/>
      <c r="Q1966" s="1634" t="n"/>
      <c r="R1966" s="892" t="n"/>
      <c r="S1966" s="1635" t="n"/>
      <c r="T1966" s="1636" t="n"/>
      <c r="U1966" s="1636" t="n"/>
    </row>
    <row r="1967" ht="17.25" customHeight="1">
      <c r="A1967" s="238" t="n"/>
      <c r="B1967" s="238" t="n"/>
      <c r="C1967" s="1636" t="n"/>
      <c r="D1967" s="1636" t="n"/>
      <c r="E1967" s="1638" t="n"/>
      <c r="F1967" s="1636" t="n"/>
      <c r="G1967" s="1647" t="n"/>
      <c r="H1967" s="1647" t="n"/>
      <c r="I1967" s="1647" t="n"/>
      <c r="J1967" s="1646" t="n"/>
      <c r="K1967" s="1647" t="n"/>
      <c r="L1967" s="1647" t="n"/>
      <c r="M1967" s="234" t="n"/>
      <c r="N1967" s="237" t="n"/>
      <c r="O1967" s="548" t="n"/>
      <c r="P1967" s="1634" t="n"/>
      <c r="Q1967" s="1634" t="n"/>
      <c r="R1967" s="892" t="n"/>
      <c r="S1967" s="1635" t="n"/>
      <c r="T1967" s="1636" t="n"/>
      <c r="U1967" s="1636" t="n"/>
    </row>
    <row r="1968" ht="17.25" customHeight="1">
      <c r="A1968" s="238" t="n"/>
      <c r="B1968" s="238" t="n"/>
      <c r="C1968" s="1636" t="n"/>
      <c r="D1968" s="1636" t="n"/>
      <c r="E1968" s="1638" t="n"/>
      <c r="F1968" s="1636" t="n"/>
      <c r="G1968" s="1647" t="n"/>
      <c r="H1968" s="1647" t="n"/>
      <c r="I1968" s="1647" t="n"/>
      <c r="J1968" s="1646" t="n"/>
      <c r="K1968" s="1647" t="n"/>
      <c r="L1968" s="1647" t="n"/>
      <c r="M1968" s="234" t="n"/>
      <c r="N1968" s="237" t="n"/>
      <c r="O1968" s="548" t="n"/>
      <c r="P1968" s="1634" t="n"/>
      <c r="Q1968" s="1634" t="n"/>
      <c r="R1968" s="892" t="n"/>
      <c r="S1968" s="1635" t="n"/>
      <c r="T1968" s="1636" t="n"/>
      <c r="U1968" s="1636" t="n"/>
    </row>
    <row r="1969" ht="17.25" customHeight="1">
      <c r="A1969" s="238" t="n"/>
      <c r="B1969" s="238" t="n"/>
      <c r="C1969" s="1636" t="n"/>
      <c r="D1969" s="1636" t="n"/>
      <c r="E1969" s="1638" t="n"/>
      <c r="F1969" s="1636" t="n"/>
      <c r="G1969" s="1647" t="n"/>
      <c r="H1969" s="1647" t="n"/>
      <c r="I1969" s="1647" t="n"/>
      <c r="J1969" s="1646" t="n"/>
      <c r="K1969" s="1647" t="n"/>
      <c r="L1969" s="1647" t="n"/>
      <c r="M1969" s="234" t="n"/>
      <c r="N1969" s="237" t="n"/>
      <c r="O1969" s="548" t="n"/>
      <c r="P1969" s="1634" t="n"/>
      <c r="Q1969" s="1634" t="n"/>
      <c r="R1969" s="892" t="n"/>
      <c r="S1969" s="1635" t="n"/>
      <c r="T1969" s="1636" t="n"/>
      <c r="U1969" s="1636" t="n"/>
    </row>
    <row r="1970" ht="17.25" customHeight="1">
      <c r="A1970" s="238" t="n"/>
      <c r="B1970" s="238" t="n"/>
      <c r="C1970" s="1636" t="n"/>
      <c r="D1970" s="1636" t="n"/>
      <c r="E1970" s="1638" t="n"/>
      <c r="F1970" s="1636" t="n"/>
      <c r="G1970" s="1647" t="n"/>
      <c r="H1970" s="1647" t="n"/>
      <c r="I1970" s="1647" t="n"/>
      <c r="J1970" s="1646" t="n"/>
      <c r="K1970" s="1647" t="n"/>
      <c r="L1970" s="1647" t="n"/>
      <c r="M1970" s="234" t="n"/>
      <c r="N1970" s="237" t="n"/>
      <c r="O1970" s="548" t="n"/>
      <c r="P1970" s="1634" t="n"/>
      <c r="Q1970" s="1634" t="n"/>
      <c r="R1970" s="892" t="n"/>
      <c r="S1970" s="1635" t="n"/>
      <c r="T1970" s="1636" t="n"/>
      <c r="U1970" s="1636" t="n"/>
    </row>
    <row r="1971" ht="17.25" customHeight="1">
      <c r="A1971" s="238" t="n"/>
      <c r="B1971" s="238" t="n"/>
      <c r="C1971" s="1636" t="n"/>
      <c r="D1971" s="1636" t="n"/>
      <c r="E1971" s="1638" t="n"/>
      <c r="F1971" s="1636" t="n"/>
      <c r="G1971" s="1647" t="n"/>
      <c r="H1971" s="1647" t="n"/>
      <c r="I1971" s="1647" t="n"/>
      <c r="J1971" s="1646" t="n"/>
      <c r="K1971" s="1647" t="n"/>
      <c r="L1971" s="1647" t="n"/>
      <c r="M1971" s="234" t="n"/>
      <c r="N1971" s="237" t="n"/>
      <c r="O1971" s="548" t="n"/>
      <c r="P1971" s="1634" t="n"/>
      <c r="Q1971" s="1634" t="n"/>
      <c r="R1971" s="892" t="n"/>
      <c r="S1971" s="1635" t="n"/>
      <c r="T1971" s="1636" t="n"/>
      <c r="U1971" s="1636" t="n"/>
    </row>
    <row r="1972" ht="17.25" customHeight="1">
      <c r="A1972" s="238" t="n"/>
      <c r="B1972" s="238" t="n"/>
      <c r="C1972" s="1636" t="n"/>
      <c r="D1972" s="1636" t="n"/>
      <c r="E1972" s="1638" t="n"/>
      <c r="F1972" s="1636" t="n"/>
      <c r="G1972" s="1647" t="n"/>
      <c r="H1972" s="1647" t="n"/>
      <c r="I1972" s="1647" t="n"/>
      <c r="J1972" s="1646" t="n"/>
      <c r="K1972" s="1647" t="n"/>
      <c r="L1972" s="1647" t="n"/>
      <c r="M1972" s="234" t="n"/>
      <c r="N1972" s="237" t="n"/>
      <c r="O1972" s="548" t="n"/>
      <c r="P1972" s="1634" t="n"/>
      <c r="Q1972" s="1634" t="n"/>
      <c r="R1972" s="892" t="n"/>
      <c r="S1972" s="1635" t="n"/>
      <c r="T1972" s="1636" t="n"/>
      <c r="U1972" s="1636" t="n"/>
    </row>
    <row r="1973" ht="17.25" customHeight="1">
      <c r="A1973" s="238" t="n"/>
      <c r="B1973" s="238" t="n"/>
      <c r="C1973" s="1636" t="n"/>
      <c r="D1973" s="1636" t="n"/>
      <c r="E1973" s="1638" t="n"/>
      <c r="F1973" s="1636" t="n"/>
      <c r="G1973" s="1647" t="n"/>
      <c r="H1973" s="1647" t="n"/>
      <c r="I1973" s="1647" t="n"/>
      <c r="J1973" s="1646" t="n"/>
      <c r="K1973" s="1647" t="n"/>
      <c r="L1973" s="1647" t="n"/>
      <c r="M1973" s="234" t="n"/>
      <c r="N1973" s="237" t="n"/>
      <c r="O1973" s="548" t="n"/>
      <c r="P1973" s="1634" t="n"/>
      <c r="Q1973" s="1634" t="n"/>
      <c r="R1973" s="892" t="n"/>
      <c r="S1973" s="1635" t="n"/>
      <c r="T1973" s="1636" t="n"/>
      <c r="U1973" s="1636" t="n"/>
    </row>
    <row r="1974" ht="17.25" customHeight="1">
      <c r="A1974" s="238" t="n"/>
      <c r="B1974" s="238" t="n"/>
      <c r="C1974" s="1636" t="n"/>
      <c r="D1974" s="1636" t="n"/>
      <c r="E1974" s="1638" t="n"/>
      <c r="F1974" s="1636" t="n"/>
      <c r="G1974" s="1647" t="n"/>
      <c r="H1974" s="1647" t="n"/>
      <c r="I1974" s="1647" t="n"/>
      <c r="J1974" s="1646" t="n"/>
      <c r="K1974" s="1647" t="n"/>
      <c r="L1974" s="1647" t="n"/>
      <c r="M1974" s="234" t="n"/>
      <c r="N1974" s="237" t="n"/>
      <c r="O1974" s="548" t="n"/>
      <c r="P1974" s="1634" t="n"/>
      <c r="Q1974" s="1634" t="n"/>
      <c r="R1974" s="892" t="n"/>
      <c r="S1974" s="1635" t="n"/>
      <c r="T1974" s="1636" t="n"/>
      <c r="U1974" s="1636" t="n"/>
    </row>
    <row r="1975" ht="17.25" customHeight="1">
      <c r="A1975" s="238" t="n"/>
      <c r="B1975" s="238" t="n"/>
      <c r="C1975" s="1636" t="n"/>
      <c r="D1975" s="1636" t="n"/>
      <c r="E1975" s="1638" t="n"/>
      <c r="F1975" s="1636" t="n"/>
      <c r="G1975" s="1647" t="n"/>
      <c r="H1975" s="1647" t="n"/>
      <c r="I1975" s="1647" t="n"/>
      <c r="J1975" s="1646" t="n"/>
      <c r="K1975" s="1647" t="n"/>
      <c r="L1975" s="1647" t="n"/>
      <c r="M1975" s="234" t="n"/>
      <c r="N1975" s="237" t="n"/>
      <c r="O1975" s="548" t="n"/>
      <c r="P1975" s="1634" t="n"/>
      <c r="Q1975" s="1634" t="n"/>
      <c r="R1975" s="892" t="n"/>
      <c r="S1975" s="1635" t="n"/>
      <c r="T1975" s="1636" t="n"/>
      <c r="U1975" s="1636" t="n"/>
    </row>
    <row r="1976" ht="17.25" customHeight="1">
      <c r="A1976" s="238" t="n"/>
      <c r="B1976" s="238" t="n"/>
      <c r="C1976" s="1636" t="n"/>
      <c r="D1976" s="1636" t="n"/>
      <c r="E1976" s="1638" t="n"/>
      <c r="F1976" s="1636" t="n"/>
      <c r="G1976" s="1647" t="n"/>
      <c r="H1976" s="1647" t="n"/>
      <c r="I1976" s="1647" t="n"/>
      <c r="J1976" s="1646" t="n"/>
      <c r="K1976" s="1647" t="n"/>
      <c r="L1976" s="1647" t="n"/>
      <c r="M1976" s="234" t="n"/>
      <c r="N1976" s="237" t="n"/>
      <c r="O1976" s="548" t="n"/>
      <c r="P1976" s="1634" t="n"/>
      <c r="Q1976" s="1634" t="n"/>
      <c r="R1976" s="892" t="n"/>
      <c r="S1976" s="1635" t="n"/>
      <c r="T1976" s="1636" t="n"/>
      <c r="U1976" s="1636" t="n"/>
    </row>
    <row r="1977" ht="17.25" customHeight="1">
      <c r="A1977" s="238" t="n"/>
      <c r="B1977" s="238" t="n"/>
      <c r="C1977" s="1636" t="n"/>
      <c r="D1977" s="1636" t="n"/>
      <c r="E1977" s="1638" t="n"/>
      <c r="F1977" s="1636" t="n"/>
      <c r="G1977" s="1647" t="n"/>
      <c r="H1977" s="1647" t="n"/>
      <c r="I1977" s="1647" t="n"/>
      <c r="J1977" s="1646" t="n"/>
      <c r="K1977" s="1647" t="n"/>
      <c r="L1977" s="1647" t="n"/>
      <c r="M1977" s="234" t="n"/>
      <c r="N1977" s="237" t="n"/>
      <c r="O1977" s="548" t="n"/>
      <c r="P1977" s="1634" t="n"/>
      <c r="Q1977" s="1634" t="n"/>
      <c r="R1977" s="892" t="n"/>
      <c r="S1977" s="1635" t="n"/>
      <c r="T1977" s="1636" t="n"/>
      <c r="U1977" s="1636" t="n"/>
    </row>
    <row r="1978" ht="17.25" customHeight="1">
      <c r="A1978" s="238" t="n"/>
      <c r="B1978" s="238" t="n"/>
      <c r="C1978" s="1636" t="n"/>
      <c r="D1978" s="1636" t="n"/>
      <c r="E1978" s="1638" t="n"/>
      <c r="F1978" s="1636" t="n"/>
      <c r="G1978" s="1647" t="n"/>
      <c r="H1978" s="1647" t="n"/>
      <c r="I1978" s="1647" t="n"/>
      <c r="J1978" s="1646" t="n"/>
      <c r="K1978" s="1647" t="n"/>
      <c r="L1978" s="1647" t="n"/>
      <c r="M1978" s="234" t="n"/>
      <c r="N1978" s="237" t="n"/>
      <c r="O1978" s="548" t="n"/>
      <c r="P1978" s="1634" t="n"/>
      <c r="Q1978" s="1634" t="n"/>
      <c r="R1978" s="892" t="n"/>
      <c r="S1978" s="1635" t="n"/>
      <c r="T1978" s="1636" t="n"/>
      <c r="U1978" s="1636" t="n"/>
    </row>
    <row r="1979" ht="17.25" customHeight="1">
      <c r="A1979" s="238" t="n"/>
      <c r="B1979" s="238" t="n"/>
      <c r="C1979" s="1636" t="n"/>
      <c r="D1979" s="1636" t="n"/>
      <c r="E1979" s="1638" t="n"/>
      <c r="F1979" s="1636" t="n"/>
      <c r="G1979" s="1647" t="n"/>
      <c r="H1979" s="1647" t="n"/>
      <c r="I1979" s="1647" t="n"/>
      <c r="J1979" s="1646" t="n"/>
      <c r="K1979" s="1647" t="n"/>
      <c r="L1979" s="1647" t="n"/>
      <c r="M1979" s="234" t="n"/>
      <c r="N1979" s="237" t="n"/>
      <c r="O1979" s="548" t="n"/>
      <c r="P1979" s="1634" t="n"/>
      <c r="Q1979" s="1634" t="n"/>
      <c r="R1979" s="892" t="n"/>
      <c r="S1979" s="1635" t="n"/>
      <c r="T1979" s="1636" t="n"/>
      <c r="U1979" s="1636" t="n"/>
    </row>
    <row r="1980" ht="17.25" customHeight="1">
      <c r="A1980" s="238" t="n"/>
      <c r="B1980" s="238" t="n"/>
      <c r="C1980" s="1636" t="n"/>
      <c r="D1980" s="1636" t="n"/>
      <c r="E1980" s="1638" t="n"/>
      <c r="F1980" s="1636" t="n"/>
      <c r="G1980" s="1647" t="n"/>
      <c r="H1980" s="1647" t="n"/>
      <c r="I1980" s="1647" t="n"/>
      <c r="J1980" s="1646" t="n"/>
      <c r="K1980" s="1647" t="n"/>
      <c r="L1980" s="1647" t="n"/>
      <c r="M1980" s="234" t="n"/>
      <c r="N1980" s="237" t="n"/>
      <c r="O1980" s="548" t="n"/>
      <c r="P1980" s="1634" t="n"/>
      <c r="Q1980" s="1634" t="n"/>
      <c r="R1980" s="892" t="n"/>
      <c r="S1980" s="1635" t="n"/>
      <c r="T1980" s="1636" t="n"/>
      <c r="U1980" s="1636" t="n"/>
    </row>
    <row r="1981" ht="17.25" customHeight="1">
      <c r="A1981" s="238" t="n"/>
      <c r="B1981" s="238" t="n"/>
      <c r="C1981" s="1636" t="n"/>
      <c r="D1981" s="1636" t="n"/>
      <c r="E1981" s="1638" t="n"/>
      <c r="F1981" s="1636" t="n"/>
      <c r="G1981" s="1647" t="n"/>
      <c r="H1981" s="1647" t="n"/>
      <c r="I1981" s="1647" t="n"/>
      <c r="J1981" s="1646" t="n"/>
      <c r="K1981" s="1647" t="n"/>
      <c r="L1981" s="1647" t="n"/>
      <c r="M1981" s="234" t="n"/>
      <c r="N1981" s="237" t="n"/>
      <c r="O1981" s="548" t="n"/>
      <c r="P1981" s="1634" t="n"/>
      <c r="Q1981" s="1634" t="n"/>
      <c r="R1981" s="892" t="n"/>
      <c r="S1981" s="1635" t="n"/>
      <c r="T1981" s="1636" t="n"/>
      <c r="U1981" s="1636" t="n"/>
    </row>
    <row r="1982" ht="17.25" customHeight="1">
      <c r="A1982" s="238" t="n"/>
      <c r="B1982" s="238" t="n"/>
      <c r="C1982" s="1636" t="n"/>
      <c r="D1982" s="1636" t="n"/>
      <c r="E1982" s="1638" t="n"/>
      <c r="F1982" s="1636" t="n"/>
      <c r="G1982" s="1647" t="n"/>
      <c r="H1982" s="1647" t="n"/>
      <c r="I1982" s="1647" t="n"/>
      <c r="J1982" s="1646" t="n"/>
      <c r="K1982" s="1647" t="n"/>
      <c r="L1982" s="1647" t="n"/>
      <c r="M1982" s="234" t="n"/>
      <c r="N1982" s="237" t="n"/>
      <c r="O1982" s="548" t="n"/>
      <c r="P1982" s="1634" t="n"/>
      <c r="Q1982" s="1634" t="n"/>
      <c r="R1982" s="892" t="n"/>
      <c r="S1982" s="1635" t="n"/>
      <c r="T1982" s="1636" t="n"/>
      <c r="U1982" s="1636" t="n"/>
    </row>
    <row r="1983" ht="17.25" customHeight="1">
      <c r="A1983" s="238" t="n"/>
      <c r="B1983" s="238" t="n"/>
      <c r="C1983" s="1636" t="n"/>
      <c r="D1983" s="1636" t="n"/>
      <c r="E1983" s="1638" t="n"/>
      <c r="F1983" s="1636" t="n"/>
      <c r="G1983" s="1647" t="n"/>
      <c r="H1983" s="1647" t="n"/>
      <c r="I1983" s="1647" t="n"/>
      <c r="J1983" s="1646" t="n"/>
      <c r="K1983" s="1647" t="n"/>
      <c r="L1983" s="1647" t="n"/>
      <c r="M1983" s="234" t="n"/>
      <c r="N1983" s="237" t="n"/>
      <c r="O1983" s="548" t="n"/>
      <c r="P1983" s="1634" t="n"/>
      <c r="Q1983" s="1634" t="n"/>
      <c r="R1983" s="892" t="n"/>
      <c r="S1983" s="1635" t="n"/>
      <c r="T1983" s="1636" t="n"/>
      <c r="U1983" s="1636" t="n"/>
    </row>
    <row r="1984" ht="17.25" customHeight="1">
      <c r="A1984" s="238" t="n"/>
      <c r="B1984" s="238" t="n"/>
      <c r="C1984" s="1636" t="n"/>
      <c r="D1984" s="1636" t="n"/>
      <c r="E1984" s="1638" t="n"/>
      <c r="F1984" s="1636" t="n"/>
      <c r="G1984" s="1647" t="n"/>
      <c r="H1984" s="1647" t="n"/>
      <c r="I1984" s="1647" t="n"/>
      <c r="J1984" s="1646" t="n"/>
      <c r="K1984" s="1647" t="n"/>
      <c r="L1984" s="1647" t="n"/>
      <c r="M1984" s="234" t="n"/>
      <c r="N1984" s="237" t="n"/>
      <c r="O1984" s="548" t="n"/>
      <c r="P1984" s="1634" t="n"/>
      <c r="Q1984" s="1634" t="n"/>
      <c r="R1984" s="892" t="n"/>
      <c r="S1984" s="1635" t="n"/>
      <c r="T1984" s="1636" t="n"/>
      <c r="U1984" s="1636" t="n"/>
    </row>
    <row r="1985" ht="17.25" customHeight="1">
      <c r="A1985" s="238" t="n"/>
      <c r="B1985" s="238" t="n"/>
      <c r="C1985" s="1636" t="n"/>
      <c r="D1985" s="1636" t="n"/>
      <c r="E1985" s="1638" t="n"/>
      <c r="F1985" s="1636" t="n"/>
      <c r="G1985" s="1647" t="n"/>
      <c r="H1985" s="1647" t="n"/>
      <c r="I1985" s="1647" t="n"/>
      <c r="J1985" s="1646" t="n"/>
      <c r="K1985" s="1647" t="n"/>
      <c r="L1985" s="1647" t="n"/>
      <c r="M1985" s="234" t="n"/>
      <c r="N1985" s="237" t="n"/>
      <c r="O1985" s="548" t="n"/>
      <c r="P1985" s="1634" t="n"/>
      <c r="Q1985" s="1634" t="n"/>
      <c r="R1985" s="892" t="n"/>
      <c r="S1985" s="1635" t="n"/>
      <c r="T1985" s="1636" t="n"/>
      <c r="U1985" s="1636" t="n"/>
    </row>
    <row r="1986" ht="17.25" customHeight="1">
      <c r="A1986" s="238" t="n"/>
      <c r="B1986" s="238" t="n"/>
      <c r="C1986" s="1636" t="n"/>
      <c r="D1986" s="1636" t="n"/>
      <c r="E1986" s="1638" t="n"/>
      <c r="F1986" s="1636" t="n"/>
      <c r="G1986" s="1647" t="n"/>
      <c r="H1986" s="1647" t="n"/>
      <c r="I1986" s="1647" t="n"/>
      <c r="J1986" s="1646" t="n"/>
      <c r="K1986" s="1647" t="n"/>
      <c r="L1986" s="1647" t="n"/>
      <c r="M1986" s="234" t="n"/>
      <c r="N1986" s="237" t="n"/>
      <c r="O1986" s="548" t="n"/>
      <c r="P1986" s="1634" t="n"/>
      <c r="Q1986" s="1634" t="n"/>
      <c r="R1986" s="892" t="n"/>
      <c r="S1986" s="1635" t="n"/>
      <c r="T1986" s="1636" t="n"/>
      <c r="U1986" s="1636" t="n"/>
    </row>
    <row r="1987" ht="17.25" customHeight="1">
      <c r="A1987" s="238" t="n"/>
      <c r="B1987" s="238" t="n"/>
      <c r="C1987" s="1636" t="n"/>
      <c r="D1987" s="1636" t="n"/>
      <c r="E1987" s="1638" t="n"/>
      <c r="F1987" s="1636" t="n"/>
      <c r="G1987" s="1647" t="n"/>
      <c r="H1987" s="1647" t="n"/>
      <c r="I1987" s="1647" t="n"/>
      <c r="J1987" s="1646" t="n"/>
      <c r="K1987" s="1647" t="n"/>
      <c r="L1987" s="1647" t="n"/>
      <c r="M1987" s="234" t="n"/>
      <c r="N1987" s="237" t="n"/>
      <c r="O1987" s="548" t="n"/>
      <c r="P1987" s="1634" t="n"/>
      <c r="Q1987" s="1634" t="n"/>
      <c r="R1987" s="892" t="n"/>
      <c r="S1987" s="1635" t="n"/>
      <c r="T1987" s="1636" t="n"/>
      <c r="U1987" s="1636" t="n"/>
    </row>
    <row r="1988" ht="17.25" customHeight="1">
      <c r="A1988" s="238" t="n"/>
      <c r="B1988" s="238" t="n"/>
      <c r="C1988" s="1636" t="n"/>
      <c r="D1988" s="1636" t="n"/>
      <c r="E1988" s="1638" t="n"/>
      <c r="F1988" s="1636" t="n"/>
      <c r="G1988" s="1647" t="n"/>
      <c r="H1988" s="1647" t="n"/>
      <c r="I1988" s="1647" t="n"/>
      <c r="J1988" s="1646" t="n"/>
      <c r="K1988" s="1647" t="n"/>
      <c r="L1988" s="1647" t="n"/>
      <c r="M1988" s="234" t="n"/>
      <c r="N1988" s="237" t="n"/>
      <c r="O1988" s="548" t="n"/>
      <c r="P1988" s="1634" t="n"/>
      <c r="Q1988" s="1634" t="n"/>
      <c r="R1988" s="892" t="n"/>
      <c r="S1988" s="1635" t="n"/>
      <c r="T1988" s="1636" t="n"/>
      <c r="U1988" s="1636" t="n"/>
    </row>
    <row r="1989" ht="17.25" customHeight="1">
      <c r="A1989" s="238" t="n"/>
      <c r="B1989" s="238" t="n"/>
      <c r="C1989" s="1636" t="n"/>
      <c r="D1989" s="1636" t="n"/>
      <c r="E1989" s="1638" t="n"/>
      <c r="F1989" s="1636" t="n"/>
      <c r="G1989" s="1647" t="n"/>
      <c r="H1989" s="1647" t="n"/>
      <c r="I1989" s="1647" t="n"/>
      <c r="J1989" s="1646" t="n"/>
      <c r="K1989" s="1647" t="n"/>
      <c r="L1989" s="1647" t="n"/>
      <c r="M1989" s="234" t="n"/>
      <c r="N1989" s="237" t="n"/>
      <c r="O1989" s="548" t="n"/>
      <c r="P1989" s="1634" t="n"/>
      <c r="Q1989" s="1634" t="n"/>
      <c r="R1989" s="892" t="n"/>
      <c r="S1989" s="1635" t="n"/>
      <c r="T1989" s="1636" t="n"/>
      <c r="U1989" s="1636" t="n"/>
    </row>
    <row r="1990" ht="17.25" customHeight="1">
      <c r="A1990" s="238" t="n"/>
      <c r="B1990" s="238" t="n"/>
      <c r="C1990" s="1636" t="n"/>
      <c r="D1990" s="1636" t="n"/>
      <c r="E1990" s="1638" t="n"/>
      <c r="F1990" s="1636" t="n"/>
      <c r="G1990" s="1647" t="n"/>
      <c r="H1990" s="1647" t="n"/>
      <c r="I1990" s="1647" t="n"/>
      <c r="J1990" s="1646" t="n"/>
      <c r="K1990" s="1647" t="n"/>
      <c r="L1990" s="1647" t="n"/>
      <c r="M1990" s="234" t="n"/>
      <c r="N1990" s="237" t="n"/>
      <c r="O1990" s="548" t="n"/>
      <c r="P1990" s="1634" t="n"/>
      <c r="Q1990" s="1634" t="n"/>
      <c r="R1990" s="892" t="n"/>
      <c r="S1990" s="1635" t="n"/>
      <c r="T1990" s="1636" t="n"/>
      <c r="U1990" s="1636" t="n"/>
    </row>
    <row r="1991" ht="17.25" customHeight="1">
      <c r="A1991" s="238" t="n"/>
      <c r="B1991" s="238" t="n"/>
      <c r="C1991" s="1636" t="n"/>
      <c r="D1991" s="1636" t="n"/>
      <c r="E1991" s="1638" t="n"/>
      <c r="F1991" s="1636" t="n"/>
      <c r="G1991" s="1647" t="n"/>
      <c r="H1991" s="1647" t="n"/>
      <c r="I1991" s="1647" t="n"/>
      <c r="J1991" s="1646" t="n"/>
      <c r="K1991" s="1647" t="n"/>
      <c r="L1991" s="1647" t="n"/>
      <c r="M1991" s="234" t="n"/>
      <c r="N1991" s="237" t="n"/>
      <c r="O1991" s="548" t="n"/>
      <c r="P1991" s="1634" t="n"/>
      <c r="Q1991" s="1634" t="n"/>
      <c r="R1991" s="892" t="n"/>
      <c r="S1991" s="1635" t="n"/>
      <c r="T1991" s="1636" t="n"/>
      <c r="U1991" s="1636" t="n"/>
    </row>
    <row r="1992" ht="17.25" customHeight="1">
      <c r="A1992" s="238" t="n"/>
      <c r="B1992" s="238" t="n"/>
      <c r="C1992" s="1636" t="n"/>
      <c r="D1992" s="1636" t="n"/>
      <c r="E1992" s="1638" t="n"/>
      <c r="F1992" s="1636" t="n"/>
      <c r="G1992" s="1647" t="n"/>
      <c r="H1992" s="1647" t="n"/>
      <c r="I1992" s="1647" t="n"/>
      <c r="J1992" s="1646" t="n"/>
      <c r="K1992" s="1647" t="n"/>
      <c r="L1992" s="1647" t="n"/>
      <c r="M1992" s="234" t="n"/>
      <c r="N1992" s="237" t="n"/>
      <c r="O1992" s="548" t="n"/>
      <c r="P1992" s="1634" t="n"/>
      <c r="Q1992" s="1634" t="n"/>
      <c r="R1992" s="892" t="n"/>
      <c r="S1992" s="1635" t="n"/>
      <c r="T1992" s="1636" t="n"/>
      <c r="U1992" s="1636" t="n"/>
    </row>
    <row r="1993" ht="17.25" customHeight="1">
      <c r="A1993" s="238" t="n"/>
      <c r="B1993" s="238" t="n"/>
      <c r="C1993" s="1636" t="n"/>
      <c r="D1993" s="1636" t="n"/>
      <c r="E1993" s="1638" t="n"/>
      <c r="F1993" s="1636" t="n"/>
      <c r="G1993" s="1647" t="n"/>
      <c r="H1993" s="1647" t="n"/>
      <c r="I1993" s="1647" t="n"/>
      <c r="J1993" s="1646" t="n"/>
      <c r="K1993" s="1647" t="n"/>
      <c r="L1993" s="1647" t="n"/>
      <c r="M1993" s="234" t="n"/>
      <c r="N1993" s="237" t="n"/>
      <c r="O1993" s="548" t="n"/>
      <c r="P1993" s="1634" t="n"/>
      <c r="Q1993" s="1634" t="n"/>
      <c r="R1993" s="892" t="n"/>
      <c r="S1993" s="1635" t="n"/>
      <c r="T1993" s="1636" t="n"/>
      <c r="U1993" s="1636" t="n"/>
    </row>
    <row r="1994" ht="17.25" customHeight="1">
      <c r="A1994" s="238" t="n"/>
      <c r="B1994" s="238" t="n"/>
      <c r="C1994" s="1636" t="n"/>
      <c r="D1994" s="1636" t="n"/>
      <c r="E1994" s="1638" t="n"/>
      <c r="F1994" s="1636" t="n"/>
      <c r="G1994" s="1647" t="n"/>
      <c r="H1994" s="1647" t="n"/>
      <c r="I1994" s="1647" t="n"/>
      <c r="J1994" s="1646" t="n"/>
      <c r="K1994" s="1647" t="n"/>
      <c r="L1994" s="1647" t="n"/>
      <c r="M1994" s="234" t="n"/>
      <c r="N1994" s="237" t="n"/>
      <c r="O1994" s="548" t="n"/>
      <c r="P1994" s="1634" t="n"/>
      <c r="Q1994" s="1634" t="n"/>
      <c r="R1994" s="892" t="n"/>
      <c r="S1994" s="1635" t="n"/>
      <c r="T1994" s="1636" t="n"/>
      <c r="U1994" s="1636" t="n"/>
    </row>
    <row r="1995" ht="17.25" customHeight="1">
      <c r="A1995" s="238" t="n"/>
      <c r="B1995" s="238" t="n"/>
      <c r="C1995" s="1636" t="n"/>
      <c r="D1995" s="1636" t="n"/>
      <c r="E1995" s="1638" t="n"/>
      <c r="F1995" s="1636" t="n"/>
      <c r="G1995" s="1647" t="n"/>
      <c r="H1995" s="1647" t="n"/>
      <c r="I1995" s="1647" t="n"/>
      <c r="J1995" s="1646" t="n"/>
      <c r="K1995" s="1647" t="n"/>
      <c r="L1995" s="1647" t="n"/>
      <c r="M1995" s="234" t="n"/>
      <c r="N1995" s="237" t="n"/>
      <c r="O1995" s="548" t="n"/>
      <c r="P1995" s="1634" t="n"/>
      <c r="Q1995" s="1634" t="n"/>
      <c r="R1995" s="892" t="n"/>
      <c r="S1995" s="1635" t="n"/>
      <c r="T1995" s="1636" t="n"/>
      <c r="U1995" s="1636" t="n"/>
    </row>
    <row r="1996" ht="17.25" customHeight="1">
      <c r="A1996" s="238" t="n"/>
      <c r="B1996" s="238" t="n"/>
      <c r="C1996" s="1636" t="n"/>
      <c r="D1996" s="1636" t="n"/>
      <c r="E1996" s="1638" t="n"/>
      <c r="F1996" s="1636" t="n"/>
      <c r="G1996" s="1647" t="n"/>
      <c r="H1996" s="1647" t="n"/>
      <c r="I1996" s="1647" t="n"/>
      <c r="J1996" s="1646" t="n"/>
      <c r="K1996" s="1647" t="n"/>
      <c r="L1996" s="1647" t="n"/>
      <c r="M1996" s="234" t="n"/>
      <c r="N1996" s="237" t="n"/>
      <c r="O1996" s="548" t="n"/>
      <c r="P1996" s="1634" t="n"/>
      <c r="Q1996" s="1634" t="n"/>
      <c r="R1996" s="892" t="n"/>
      <c r="S1996" s="1635" t="n"/>
      <c r="T1996" s="1636" t="n"/>
      <c r="U1996" s="1636" t="n"/>
    </row>
    <row r="1997" ht="17.25" customHeight="1">
      <c r="A1997" s="238" t="n"/>
      <c r="B1997" s="238" t="n"/>
      <c r="C1997" s="1636" t="n"/>
      <c r="D1997" s="1636" t="n"/>
      <c r="E1997" s="1638" t="n"/>
      <c r="F1997" s="1636" t="n"/>
      <c r="G1997" s="1647" t="n"/>
      <c r="H1997" s="1647" t="n"/>
      <c r="I1997" s="1647" t="n"/>
      <c r="J1997" s="1646" t="n"/>
      <c r="K1997" s="1647" t="n"/>
      <c r="L1997" s="1647" t="n"/>
      <c r="M1997" s="234" t="n"/>
      <c r="N1997" s="237" t="n"/>
      <c r="O1997" s="548" t="n"/>
      <c r="P1997" s="1634" t="n"/>
      <c r="Q1997" s="1634" t="n"/>
      <c r="R1997" s="892" t="n"/>
      <c r="S1997" s="1635" t="n"/>
      <c r="T1997" s="1636" t="n"/>
      <c r="U1997" s="1636" t="n"/>
    </row>
    <row r="1998" ht="17.25" customHeight="1">
      <c r="A1998" s="238" t="n"/>
      <c r="B1998" s="238" t="n"/>
      <c r="C1998" s="1636" t="n"/>
      <c r="D1998" s="1636" t="n"/>
      <c r="E1998" s="1638" t="n"/>
      <c r="F1998" s="1636" t="n"/>
      <c r="G1998" s="1647" t="n"/>
      <c r="H1998" s="1647" t="n"/>
      <c r="I1998" s="1647" t="n"/>
      <c r="J1998" s="1646" t="n"/>
      <c r="K1998" s="1647" t="n"/>
      <c r="L1998" s="1647" t="n"/>
      <c r="M1998" s="234" t="n"/>
      <c r="N1998" s="237" t="n"/>
      <c r="O1998" s="548" t="n"/>
      <c r="P1998" s="1634" t="n"/>
      <c r="Q1998" s="1634" t="n"/>
      <c r="R1998" s="892" t="n"/>
      <c r="S1998" s="1635" t="n"/>
      <c r="T1998" s="1636" t="n"/>
      <c r="U1998" s="1636" t="n"/>
    </row>
    <row r="1999" ht="17.25" customHeight="1">
      <c r="A1999" s="238" t="n"/>
      <c r="B1999" s="238" t="n"/>
      <c r="C1999" s="1636" t="n"/>
      <c r="D1999" s="1636" t="n"/>
      <c r="E1999" s="1638" t="n"/>
      <c r="F1999" s="1636" t="n"/>
      <c r="G1999" s="1647" t="n"/>
      <c r="H1999" s="1647" t="n"/>
      <c r="I1999" s="1647" t="n"/>
      <c r="J1999" s="1646" t="n"/>
      <c r="K1999" s="1647" t="n"/>
      <c r="L1999" s="1647" t="n"/>
      <c r="M1999" s="234" t="n"/>
      <c r="N1999" s="237" t="n"/>
      <c r="O1999" s="548" t="n"/>
      <c r="P1999" s="1634" t="n"/>
      <c r="Q1999" s="1634" t="n"/>
      <c r="R1999" s="892" t="n"/>
      <c r="S1999" s="1635" t="n"/>
      <c r="T1999" s="1636" t="n"/>
      <c r="U1999" s="1636" t="n"/>
    </row>
    <row r="2000" ht="17.25" customHeight="1">
      <c r="A2000" s="238" t="n"/>
      <c r="B2000" s="238" t="n"/>
      <c r="C2000" s="1636" t="n"/>
      <c r="D2000" s="1636" t="n"/>
      <c r="E2000" s="1638" t="n"/>
      <c r="F2000" s="1636" t="n"/>
      <c r="G2000" s="1647" t="n"/>
      <c r="H2000" s="1647" t="n"/>
      <c r="I2000" s="1647" t="n"/>
      <c r="J2000" s="1646" t="n"/>
      <c r="K2000" s="1647" t="n"/>
      <c r="L2000" s="1647" t="n"/>
      <c r="M2000" s="234" t="n"/>
      <c r="N2000" s="237" t="n"/>
      <c r="O2000" s="548" t="n"/>
      <c r="P2000" s="1634" t="n"/>
      <c r="Q2000" s="1634" t="n"/>
      <c r="R2000" s="892" t="n"/>
      <c r="S2000" s="1635" t="n"/>
      <c r="T2000" s="1636" t="n"/>
      <c r="U2000" s="1636" t="n"/>
    </row>
    <row r="2001" ht="17.25" customHeight="1">
      <c r="A2001" s="238" t="n"/>
      <c r="B2001" s="238" t="n"/>
      <c r="C2001" s="1636" t="n"/>
      <c r="D2001" s="1636" t="n"/>
      <c r="E2001" s="1638" t="n"/>
      <c r="F2001" s="1636" t="n"/>
      <c r="G2001" s="1647" t="n"/>
      <c r="H2001" s="1647" t="n"/>
      <c r="I2001" s="1647" t="n"/>
      <c r="J2001" s="1646" t="n"/>
      <c r="K2001" s="1647" t="n"/>
      <c r="L2001" s="1647" t="n"/>
      <c r="M2001" s="234" t="n"/>
      <c r="N2001" s="237" t="n"/>
      <c r="O2001" s="548" t="n"/>
      <c r="P2001" s="1634" t="n"/>
      <c r="Q2001" s="1634" t="n"/>
      <c r="R2001" s="892" t="n"/>
      <c r="S2001" s="1635" t="n"/>
      <c r="T2001" s="1636" t="n"/>
      <c r="U2001" s="1636" t="n"/>
    </row>
    <row r="2002" ht="17.25" customHeight="1">
      <c r="A2002" s="238" t="n"/>
      <c r="B2002" s="238" t="n"/>
      <c r="C2002" s="1636" t="n"/>
      <c r="D2002" s="1636" t="n"/>
      <c r="E2002" s="1638" t="n"/>
      <c r="F2002" s="1636" t="n"/>
      <c r="G2002" s="1647" t="n"/>
      <c r="H2002" s="1647" t="n"/>
      <c r="I2002" s="1647" t="n"/>
      <c r="J2002" s="1646" t="n"/>
      <c r="K2002" s="1647" t="n"/>
      <c r="L2002" s="1647" t="n"/>
      <c r="M2002" s="234" t="n"/>
      <c r="N2002" s="237" t="n"/>
      <c r="O2002" s="548" t="n"/>
      <c r="P2002" s="1634" t="n"/>
      <c r="Q2002" s="1634" t="n"/>
      <c r="R2002" s="892" t="n"/>
      <c r="S2002" s="1635" t="n"/>
      <c r="T2002" s="1636" t="n"/>
      <c r="U2002" s="1636" t="n"/>
    </row>
    <row r="2003" ht="17.25" customHeight="1">
      <c r="A2003" s="238" t="n"/>
      <c r="B2003" s="238" t="n"/>
      <c r="C2003" s="1636" t="n"/>
      <c r="D2003" s="1636" t="n"/>
      <c r="E2003" s="1638" t="n"/>
      <c r="F2003" s="1636" t="n"/>
      <c r="G2003" s="1647" t="n"/>
      <c r="H2003" s="1647" t="n"/>
      <c r="I2003" s="1647" t="n"/>
      <c r="J2003" s="1646" t="n"/>
      <c r="K2003" s="1647" t="n"/>
      <c r="L2003" s="1647" t="n"/>
      <c r="M2003" s="234" t="n"/>
      <c r="N2003" s="237" t="n"/>
      <c r="O2003" s="548" t="n"/>
      <c r="P2003" s="1634" t="n"/>
      <c r="Q2003" s="1634" t="n"/>
      <c r="R2003" s="892" t="n"/>
      <c r="S2003" s="1635" t="n"/>
      <c r="T2003" s="1636" t="n"/>
      <c r="U2003" s="1636" t="n"/>
    </row>
    <row r="2004" ht="17.25" customHeight="1">
      <c r="A2004" s="238" t="n"/>
      <c r="B2004" s="238" t="n"/>
      <c r="C2004" s="1636" t="n"/>
      <c r="D2004" s="1636" t="n"/>
      <c r="E2004" s="1638" t="n"/>
      <c r="F2004" s="1636" t="n"/>
      <c r="G2004" s="1647" t="n"/>
      <c r="H2004" s="1647" t="n"/>
      <c r="I2004" s="1647" t="n"/>
      <c r="J2004" s="1646" t="n"/>
      <c r="K2004" s="1647" t="n"/>
      <c r="L2004" s="1647" t="n"/>
      <c r="M2004" s="234" t="n"/>
      <c r="N2004" s="237" t="n"/>
      <c r="O2004" s="548" t="n"/>
      <c r="P2004" s="1634" t="n"/>
      <c r="Q2004" s="1634" t="n"/>
      <c r="R2004" s="892" t="n"/>
      <c r="S2004" s="1635" t="n"/>
      <c r="T2004" s="1636" t="n"/>
      <c r="U2004" s="1636" t="n"/>
    </row>
    <row r="2005" ht="17.25" customHeight="1">
      <c r="A2005" s="238" t="n"/>
      <c r="B2005" s="238" t="n"/>
      <c r="C2005" s="1636" t="n"/>
      <c r="D2005" s="1636" t="n"/>
      <c r="E2005" s="1638" t="n"/>
      <c r="F2005" s="1636" t="n"/>
      <c r="G2005" s="1647" t="n"/>
      <c r="H2005" s="1647" t="n"/>
      <c r="I2005" s="1647" t="n"/>
      <c r="J2005" s="1646" t="n"/>
      <c r="K2005" s="1647" t="n"/>
      <c r="L2005" s="1647" t="n"/>
      <c r="M2005" s="234" t="n"/>
      <c r="N2005" s="237" t="n"/>
      <c r="O2005" s="548" t="n"/>
      <c r="P2005" s="1634" t="n"/>
      <c r="Q2005" s="1634" t="n"/>
      <c r="R2005" s="892" t="n"/>
      <c r="S2005" s="1635" t="n"/>
      <c r="T2005" s="1636" t="n"/>
      <c r="U2005" s="1636" t="n"/>
    </row>
    <row r="2006" ht="17.25" customHeight="1">
      <c r="A2006" s="238" t="n"/>
      <c r="B2006" s="238" t="n"/>
      <c r="C2006" s="1636" t="n"/>
      <c r="D2006" s="1636" t="n"/>
      <c r="E2006" s="1638" t="n"/>
      <c r="F2006" s="1636" t="n"/>
      <c r="G2006" s="1647" t="n"/>
      <c r="H2006" s="1647" t="n"/>
      <c r="I2006" s="1647" t="n"/>
      <c r="J2006" s="1646" t="n"/>
      <c r="K2006" s="1647" t="n"/>
      <c r="L2006" s="1647" t="n"/>
      <c r="M2006" s="234" t="n"/>
      <c r="N2006" s="237" t="n"/>
      <c r="O2006" s="548" t="n"/>
      <c r="P2006" s="1634" t="n"/>
      <c r="Q2006" s="1634" t="n"/>
      <c r="R2006" s="892" t="n"/>
      <c r="S2006" s="1635" t="n"/>
      <c r="T2006" s="1636" t="n"/>
      <c r="U2006" s="1636" t="n"/>
    </row>
    <row r="2007" ht="17.25" customHeight="1">
      <c r="A2007" s="238" t="n"/>
      <c r="B2007" s="238" t="n"/>
      <c r="C2007" s="1636" t="n"/>
      <c r="D2007" s="1636" t="n"/>
      <c r="E2007" s="1638" t="n"/>
      <c r="F2007" s="1636" t="n"/>
      <c r="G2007" s="1647" t="n"/>
      <c r="H2007" s="1647" t="n"/>
      <c r="I2007" s="1647" t="n"/>
      <c r="J2007" s="1646" t="n"/>
      <c r="K2007" s="1647" t="n"/>
      <c r="L2007" s="1647" t="n"/>
      <c r="M2007" s="234" t="n"/>
      <c r="N2007" s="237" t="n"/>
      <c r="O2007" s="548" t="n"/>
      <c r="P2007" s="1634" t="n"/>
      <c r="Q2007" s="1634" t="n"/>
      <c r="R2007" s="892" t="n"/>
      <c r="S2007" s="1635" t="n"/>
      <c r="T2007" s="1636" t="n"/>
      <c r="U2007" s="1636" t="n"/>
    </row>
    <row r="2008" ht="17.25" customHeight="1">
      <c r="A2008" s="238" t="n"/>
      <c r="B2008" s="238" t="n"/>
      <c r="C2008" s="1636" t="n"/>
      <c r="D2008" s="1636" t="n"/>
      <c r="E2008" s="1638" t="n"/>
      <c r="F2008" s="1636" t="n"/>
      <c r="G2008" s="1647" t="n"/>
      <c r="H2008" s="1647" t="n"/>
      <c r="I2008" s="1647" t="n"/>
      <c r="J2008" s="1646" t="n"/>
      <c r="K2008" s="1647" t="n"/>
      <c r="L2008" s="1647" t="n"/>
      <c r="M2008" s="234" t="n"/>
      <c r="N2008" s="237" t="n"/>
      <c r="O2008" s="548" t="n"/>
      <c r="P2008" s="1634" t="n"/>
      <c r="Q2008" s="1634" t="n"/>
      <c r="R2008" s="892" t="n"/>
      <c r="S2008" s="1635" t="n"/>
      <c r="T2008" s="1636" t="n"/>
      <c r="U2008" s="1636" t="n"/>
    </row>
    <row r="2009" ht="17.25" customHeight="1">
      <c r="A2009" s="238" t="n"/>
      <c r="B2009" s="238" t="n"/>
      <c r="C2009" s="1636" t="n"/>
      <c r="D2009" s="1636" t="n"/>
      <c r="E2009" s="1638" t="n"/>
      <c r="F2009" s="1636" t="n"/>
      <c r="G2009" s="1647" t="n"/>
      <c r="H2009" s="1647" t="n"/>
      <c r="I2009" s="1647" t="n"/>
      <c r="J2009" s="1646" t="n"/>
      <c r="K2009" s="1647" t="n"/>
      <c r="L2009" s="1647" t="n"/>
      <c r="M2009" s="234" t="n"/>
      <c r="N2009" s="237" t="n"/>
      <c r="O2009" s="548" t="n"/>
      <c r="P2009" s="1634" t="n"/>
      <c r="Q2009" s="1634" t="n"/>
      <c r="R2009" s="892" t="n"/>
      <c r="S2009" s="1635" t="n"/>
      <c r="T2009" s="1636" t="n"/>
      <c r="U2009" s="1636" t="n"/>
    </row>
    <row r="2010" ht="17.25" customHeight="1">
      <c r="A2010" s="238" t="n"/>
      <c r="B2010" s="238" t="n"/>
      <c r="C2010" s="1636" t="n"/>
      <c r="D2010" s="1636" t="n"/>
      <c r="E2010" s="1638" t="n"/>
      <c r="F2010" s="1636" t="n"/>
      <c r="G2010" s="1647" t="n"/>
      <c r="H2010" s="1647" t="n"/>
      <c r="I2010" s="1647" t="n"/>
      <c r="J2010" s="1646" t="n"/>
      <c r="K2010" s="1647" t="n"/>
      <c r="L2010" s="1647" t="n"/>
      <c r="M2010" s="234" t="n"/>
      <c r="N2010" s="237" t="n"/>
      <c r="O2010" s="548" t="n"/>
      <c r="P2010" s="1634" t="n"/>
      <c r="Q2010" s="1634" t="n"/>
      <c r="R2010" s="892" t="n"/>
      <c r="S2010" s="1635" t="n"/>
      <c r="T2010" s="1636" t="n"/>
      <c r="U2010" s="1636" t="n"/>
    </row>
    <row r="2011" ht="17.25" customHeight="1">
      <c r="A2011" s="238" t="n"/>
      <c r="B2011" s="238" t="n"/>
      <c r="C2011" s="1636" t="n"/>
      <c r="D2011" s="1636" t="n"/>
      <c r="E2011" s="1638" t="n"/>
      <c r="F2011" s="1636" t="n"/>
      <c r="G2011" s="1647" t="n"/>
      <c r="H2011" s="1647" t="n"/>
      <c r="I2011" s="1647" t="n"/>
      <c r="J2011" s="1646" t="n"/>
      <c r="K2011" s="1647" t="n"/>
      <c r="L2011" s="1647" t="n"/>
      <c r="M2011" s="234" t="n"/>
      <c r="N2011" s="237" t="n"/>
      <c r="O2011" s="548" t="n"/>
      <c r="P2011" s="1634" t="n"/>
      <c r="Q2011" s="1634" t="n"/>
      <c r="R2011" s="892" t="n"/>
      <c r="S2011" s="1635" t="n"/>
      <c r="T2011" s="1636" t="n"/>
      <c r="U2011" s="1636" t="n"/>
    </row>
    <row r="2012" ht="17.25" customHeight="1">
      <c r="A2012" s="238" t="n"/>
      <c r="B2012" s="238" t="n"/>
      <c r="C2012" s="1636" t="n"/>
      <c r="D2012" s="1636" t="n"/>
      <c r="E2012" s="1638" t="n"/>
      <c r="F2012" s="1636" t="n"/>
      <c r="G2012" s="1647" t="n"/>
      <c r="H2012" s="1647" t="n"/>
      <c r="I2012" s="1647" t="n"/>
      <c r="J2012" s="1646" t="n"/>
      <c r="K2012" s="1647" t="n"/>
      <c r="L2012" s="1647" t="n"/>
      <c r="M2012" s="234" t="n"/>
      <c r="N2012" s="237" t="n"/>
      <c r="O2012" s="548" t="n"/>
      <c r="P2012" s="1634" t="n"/>
      <c r="Q2012" s="1634" t="n"/>
      <c r="R2012" s="892" t="n"/>
      <c r="S2012" s="1635" t="n"/>
      <c r="T2012" s="1636" t="n"/>
      <c r="U2012" s="1636" t="n"/>
    </row>
    <row r="2013" ht="17.25" customHeight="1">
      <c r="A2013" s="238" t="n"/>
      <c r="B2013" s="238" t="n"/>
      <c r="C2013" s="1636" t="n"/>
      <c r="D2013" s="1636" t="n"/>
      <c r="E2013" s="1638" t="n"/>
      <c r="F2013" s="1636" t="n"/>
      <c r="G2013" s="1647" t="n"/>
      <c r="H2013" s="1647" t="n"/>
      <c r="I2013" s="1647" t="n"/>
      <c r="J2013" s="1646" t="n"/>
      <c r="K2013" s="1647" t="n"/>
      <c r="L2013" s="1647" t="n"/>
      <c r="M2013" s="234" t="n"/>
      <c r="N2013" s="237" t="n"/>
      <c r="O2013" s="548" t="n"/>
      <c r="P2013" s="1634" t="n"/>
      <c r="Q2013" s="1634" t="n"/>
      <c r="R2013" s="892" t="n"/>
      <c r="S2013" s="1635" t="n"/>
      <c r="T2013" s="1636" t="n"/>
      <c r="U2013" s="1636" t="n"/>
    </row>
    <row r="2014" ht="17.25" customHeight="1">
      <c r="A2014" s="238" t="n"/>
      <c r="B2014" s="238" t="n"/>
      <c r="C2014" s="1636" t="n"/>
      <c r="D2014" s="1636" t="n"/>
      <c r="E2014" s="1638" t="n"/>
      <c r="F2014" s="1636" t="n"/>
      <c r="G2014" s="1647" t="n"/>
      <c r="H2014" s="1647" t="n"/>
      <c r="I2014" s="1647" t="n"/>
      <c r="J2014" s="1646" t="n"/>
      <c r="K2014" s="1647" t="n"/>
      <c r="L2014" s="1647" t="n"/>
      <c r="M2014" s="234" t="n"/>
      <c r="N2014" s="237" t="n"/>
      <c r="O2014" s="548" t="n"/>
      <c r="P2014" s="1634" t="n"/>
      <c r="Q2014" s="1634" t="n"/>
      <c r="R2014" s="892" t="n"/>
      <c r="S2014" s="1635" t="n"/>
      <c r="T2014" s="1636" t="n"/>
      <c r="U2014" s="1636" t="n"/>
    </row>
    <row r="2015" ht="17.25" customHeight="1">
      <c r="A2015" s="238" t="n"/>
      <c r="B2015" s="238" t="n"/>
      <c r="C2015" s="1636" t="n"/>
      <c r="D2015" s="1636" t="n"/>
      <c r="E2015" s="1638" t="n"/>
      <c r="F2015" s="1636" t="n"/>
      <c r="G2015" s="1647" t="n"/>
      <c r="H2015" s="1647" t="n"/>
      <c r="I2015" s="1647" t="n"/>
      <c r="J2015" s="1646" t="n"/>
      <c r="K2015" s="1647" t="n"/>
      <c r="L2015" s="1647" t="n"/>
      <c r="M2015" s="234" t="n"/>
      <c r="N2015" s="237" t="n"/>
      <c r="O2015" s="548" t="n"/>
      <c r="P2015" s="1634" t="n"/>
      <c r="Q2015" s="1634" t="n"/>
      <c r="R2015" s="892" t="n"/>
      <c r="S2015" s="1635" t="n"/>
      <c r="T2015" s="1636" t="n"/>
      <c r="U2015" s="1636" t="n"/>
    </row>
    <row r="2016" ht="17.25" customHeight="1">
      <c r="A2016" s="238" t="n"/>
      <c r="B2016" s="238" t="n"/>
      <c r="C2016" s="1636" t="n"/>
      <c r="D2016" s="1636" t="n"/>
      <c r="E2016" s="1638" t="n"/>
      <c r="F2016" s="1636" t="n"/>
      <c r="G2016" s="1647" t="n"/>
      <c r="H2016" s="1647" t="n"/>
      <c r="I2016" s="1647" t="n"/>
      <c r="J2016" s="1646" t="n"/>
      <c r="K2016" s="1647" t="n"/>
      <c r="L2016" s="1647" t="n"/>
      <c r="M2016" s="234" t="n"/>
      <c r="N2016" s="237" t="n"/>
      <c r="O2016" s="548" t="n"/>
      <c r="P2016" s="1634" t="n"/>
      <c r="Q2016" s="1634" t="n"/>
      <c r="R2016" s="892" t="n"/>
      <c r="S2016" s="1635" t="n"/>
      <c r="T2016" s="1636" t="n"/>
      <c r="U2016" s="1636" t="n"/>
    </row>
    <row r="2017" ht="17.25" customHeight="1">
      <c r="A2017" s="238" t="n"/>
      <c r="B2017" s="238" t="n"/>
      <c r="C2017" s="1636" t="n"/>
      <c r="D2017" s="1636" t="n"/>
      <c r="E2017" s="1638" t="n"/>
      <c r="F2017" s="1636" t="n"/>
      <c r="G2017" s="1647" t="n"/>
      <c r="H2017" s="1647" t="n"/>
      <c r="I2017" s="1647" t="n"/>
      <c r="J2017" s="1646" t="n"/>
      <c r="K2017" s="1647" t="n"/>
      <c r="L2017" s="1647" t="n"/>
      <c r="M2017" s="234" t="n"/>
      <c r="N2017" s="237" t="n"/>
      <c r="O2017" s="548" t="n"/>
      <c r="P2017" s="1634" t="n"/>
      <c r="Q2017" s="1634" t="n"/>
      <c r="R2017" s="892" t="n"/>
      <c r="S2017" s="1635" t="n"/>
      <c r="T2017" s="1636" t="n"/>
      <c r="U2017" s="1636" t="n"/>
    </row>
    <row r="2018" ht="17.25" customHeight="1">
      <c r="A2018" s="238" t="n"/>
      <c r="B2018" s="238" t="n"/>
      <c r="C2018" s="1636" t="n"/>
      <c r="D2018" s="1636" t="n"/>
      <c r="E2018" s="1638" t="n"/>
      <c r="F2018" s="1636" t="n"/>
      <c r="G2018" s="1647" t="n"/>
      <c r="H2018" s="1647" t="n"/>
      <c r="I2018" s="1647" t="n"/>
      <c r="J2018" s="1646" t="n"/>
      <c r="K2018" s="1647" t="n"/>
      <c r="L2018" s="1647" t="n"/>
      <c r="M2018" s="234" t="n"/>
      <c r="N2018" s="237" t="n"/>
      <c r="O2018" s="548" t="n"/>
      <c r="P2018" s="1634" t="n"/>
      <c r="Q2018" s="1634" t="n"/>
      <c r="R2018" s="892" t="n"/>
      <c r="S2018" s="1635" t="n"/>
      <c r="T2018" s="1636" t="n"/>
      <c r="U2018" s="1636" t="n"/>
    </row>
    <row r="2019" ht="17.25" customHeight="1">
      <c r="A2019" s="238" t="n"/>
      <c r="B2019" s="238" t="n"/>
      <c r="C2019" s="1636" t="n"/>
      <c r="D2019" s="1636" t="n"/>
      <c r="E2019" s="1638" t="n"/>
      <c r="F2019" s="1636" t="n"/>
      <c r="G2019" s="1647" t="n"/>
      <c r="H2019" s="1647" t="n"/>
      <c r="I2019" s="1647" t="n"/>
      <c r="J2019" s="1646" t="n"/>
      <c r="K2019" s="1647" t="n"/>
      <c r="L2019" s="1647" t="n"/>
      <c r="M2019" s="234" t="n"/>
      <c r="N2019" s="237" t="n"/>
      <c r="O2019" s="548" t="n"/>
      <c r="P2019" s="1634" t="n"/>
      <c r="Q2019" s="1634" t="n"/>
      <c r="R2019" s="892" t="n"/>
      <c r="S2019" s="1635" t="n"/>
      <c r="T2019" s="1636" t="n"/>
      <c r="U2019" s="1636" t="n"/>
    </row>
    <row r="2020" ht="17.25" customHeight="1">
      <c r="A2020" s="238" t="n"/>
      <c r="B2020" s="238" t="n"/>
      <c r="C2020" s="1636" t="n"/>
      <c r="D2020" s="1636" t="n"/>
      <c r="E2020" s="1638" t="n"/>
      <c r="F2020" s="1636" t="n"/>
      <c r="G2020" s="1647" t="n"/>
      <c r="H2020" s="1647" t="n"/>
      <c r="I2020" s="1647" t="n"/>
      <c r="J2020" s="1646" t="n"/>
      <c r="K2020" s="1647" t="n"/>
      <c r="L2020" s="1647" t="n"/>
      <c r="M2020" s="234" t="n"/>
      <c r="N2020" s="237" t="n"/>
      <c r="O2020" s="548" t="n"/>
      <c r="P2020" s="1634" t="n"/>
      <c r="Q2020" s="1634" t="n"/>
      <c r="R2020" s="892" t="n"/>
      <c r="S2020" s="1635" t="n"/>
      <c r="T2020" s="1636" t="n"/>
      <c r="U2020" s="1636" t="n"/>
    </row>
    <row r="2021" ht="17.25" customHeight="1">
      <c r="A2021" s="238" t="n"/>
      <c r="B2021" s="238" t="n"/>
      <c r="C2021" s="1636" t="n"/>
      <c r="D2021" s="1636" t="n"/>
      <c r="E2021" s="1638" t="n"/>
      <c r="F2021" s="1636" t="n"/>
      <c r="G2021" s="1647" t="n"/>
      <c r="H2021" s="1647" t="n"/>
      <c r="I2021" s="1647" t="n"/>
      <c r="J2021" s="1646" t="n"/>
      <c r="K2021" s="1647" t="n"/>
      <c r="L2021" s="1647" t="n"/>
      <c r="M2021" s="234" t="n"/>
      <c r="N2021" s="237" t="n"/>
      <c r="O2021" s="548" t="n"/>
      <c r="P2021" s="1634" t="n"/>
      <c r="Q2021" s="1634" t="n"/>
      <c r="R2021" s="892" t="n"/>
      <c r="S2021" s="1635" t="n"/>
      <c r="T2021" s="1636" t="n"/>
      <c r="U2021" s="1636" t="n"/>
    </row>
    <row r="2022" ht="17.25" customHeight="1">
      <c r="A2022" s="238" t="n"/>
      <c r="B2022" s="238" t="n"/>
      <c r="C2022" s="1636" t="n"/>
      <c r="D2022" s="1636" t="n"/>
      <c r="E2022" s="1638" t="n"/>
      <c r="F2022" s="1636" t="n"/>
      <c r="G2022" s="1647" t="n"/>
      <c r="H2022" s="1647" t="n"/>
      <c r="I2022" s="1647" t="n"/>
      <c r="J2022" s="1646" t="n"/>
      <c r="K2022" s="1647" t="n"/>
      <c r="L2022" s="1647" t="n"/>
      <c r="M2022" s="234" t="n"/>
      <c r="N2022" s="237" t="n"/>
      <c r="O2022" s="548" t="n"/>
      <c r="P2022" s="1634" t="n"/>
      <c r="Q2022" s="1634" t="n"/>
      <c r="R2022" s="892" t="n"/>
      <c r="S2022" s="1635" t="n"/>
      <c r="T2022" s="1636" t="n"/>
      <c r="U2022" s="1636" t="n"/>
    </row>
    <row r="2023" ht="17.25" customHeight="1">
      <c r="A2023" s="238" t="n"/>
      <c r="B2023" s="238" t="n"/>
      <c r="C2023" s="1636" t="n"/>
      <c r="D2023" s="1636" t="n"/>
      <c r="E2023" s="1638" t="n"/>
      <c r="F2023" s="1636" t="n"/>
      <c r="G2023" s="1647" t="n"/>
      <c r="H2023" s="1647" t="n"/>
      <c r="I2023" s="1647" t="n"/>
      <c r="J2023" s="1646" t="n"/>
      <c r="K2023" s="1647" t="n"/>
      <c r="L2023" s="1647" t="n"/>
      <c r="M2023" s="234" t="n"/>
      <c r="N2023" s="237" t="n"/>
      <c r="O2023" s="548" t="n"/>
      <c r="P2023" s="1634" t="n"/>
      <c r="Q2023" s="1634" t="n"/>
      <c r="R2023" s="892" t="n"/>
      <c r="S2023" s="1635" t="n"/>
      <c r="T2023" s="1636" t="n"/>
      <c r="U2023" s="1636" t="n"/>
    </row>
    <row r="2024" ht="17.25" customHeight="1">
      <c r="A2024" s="238" t="n"/>
      <c r="B2024" s="238" t="n"/>
      <c r="C2024" s="1636" t="n"/>
      <c r="D2024" s="1636" t="n"/>
      <c r="E2024" s="1638" t="n"/>
      <c r="F2024" s="1636" t="n"/>
      <c r="G2024" s="1647" t="n"/>
      <c r="H2024" s="1647" t="n"/>
      <c r="I2024" s="1647" t="n"/>
      <c r="J2024" s="1646" t="n"/>
      <c r="K2024" s="1647" t="n"/>
      <c r="L2024" s="1647" t="n"/>
      <c r="M2024" s="234" t="n"/>
      <c r="N2024" s="237" t="n"/>
      <c r="O2024" s="548" t="n"/>
      <c r="P2024" s="1634" t="n"/>
      <c r="Q2024" s="1634" t="n"/>
      <c r="R2024" s="892" t="n"/>
      <c r="S2024" s="1635" t="n"/>
      <c r="T2024" s="1636" t="n"/>
      <c r="U2024" s="1636" t="n"/>
    </row>
    <row r="2025" ht="17.25" customHeight="1">
      <c r="A2025" s="238" t="n"/>
      <c r="B2025" s="238" t="n"/>
      <c r="C2025" s="1636" t="n"/>
      <c r="D2025" s="1636" t="n"/>
      <c r="E2025" s="1638" t="n"/>
      <c r="F2025" s="1636" t="n"/>
      <c r="G2025" s="1647" t="n"/>
      <c r="H2025" s="1647" t="n"/>
      <c r="I2025" s="1647" t="n"/>
      <c r="J2025" s="1646" t="n"/>
      <c r="K2025" s="1647" t="n"/>
      <c r="L2025" s="1647" t="n"/>
      <c r="M2025" s="234" t="n"/>
      <c r="N2025" s="237" t="n"/>
      <c r="O2025" s="548" t="n"/>
      <c r="P2025" s="1634" t="n"/>
      <c r="Q2025" s="1634" t="n"/>
      <c r="R2025" s="892" t="n"/>
      <c r="S2025" s="1635" t="n"/>
      <c r="T2025" s="1636" t="n"/>
      <c r="U2025" s="1636" t="n"/>
    </row>
    <row r="2026" ht="17.25" customHeight="1">
      <c r="A2026" s="238" t="n"/>
      <c r="B2026" s="238" t="n"/>
      <c r="C2026" s="1636" t="n"/>
      <c r="D2026" s="1636" t="n"/>
      <c r="E2026" s="1638" t="n"/>
      <c r="F2026" s="1636" t="n"/>
      <c r="G2026" s="1647" t="n"/>
      <c r="H2026" s="1647" t="n"/>
      <c r="I2026" s="1647" t="n"/>
      <c r="J2026" s="1646" t="n"/>
      <c r="K2026" s="1647" t="n"/>
      <c r="L2026" s="1647" t="n"/>
      <c r="M2026" s="234" t="n"/>
      <c r="N2026" s="237" t="n"/>
      <c r="O2026" s="548" t="n"/>
      <c r="P2026" s="1634" t="n"/>
      <c r="Q2026" s="1634" t="n"/>
      <c r="R2026" s="892" t="n"/>
      <c r="S2026" s="1635" t="n"/>
      <c r="T2026" s="1636" t="n"/>
      <c r="U2026" s="1636" t="n"/>
    </row>
    <row r="2027" ht="17.25" customHeight="1">
      <c r="A2027" s="238" t="n"/>
      <c r="B2027" s="238" t="n"/>
      <c r="C2027" s="1636" t="n"/>
      <c r="D2027" s="1636" t="n"/>
      <c r="E2027" s="1638" t="n"/>
      <c r="F2027" s="1636" t="n"/>
      <c r="G2027" s="1647" t="n"/>
      <c r="H2027" s="1647" t="n"/>
      <c r="I2027" s="1647" t="n"/>
      <c r="J2027" s="1646" t="n"/>
      <c r="K2027" s="1647" t="n"/>
      <c r="L2027" s="1647" t="n"/>
      <c r="M2027" s="234" t="n"/>
      <c r="N2027" s="237" t="n"/>
      <c r="O2027" s="548" t="n"/>
      <c r="P2027" s="1634" t="n"/>
      <c r="Q2027" s="1634" t="n"/>
      <c r="R2027" s="892" t="n"/>
      <c r="S2027" s="1635" t="n"/>
      <c r="T2027" s="1636" t="n"/>
      <c r="U2027" s="1636" t="n"/>
    </row>
    <row r="2028" ht="17.25" customHeight="1">
      <c r="A2028" s="238" t="n"/>
      <c r="B2028" s="238" t="n"/>
      <c r="C2028" s="1636" t="n"/>
      <c r="D2028" s="1636" t="n"/>
      <c r="E2028" s="1638" t="n"/>
      <c r="F2028" s="1636" t="n"/>
      <c r="G2028" s="1647" t="n"/>
      <c r="H2028" s="1647" t="n"/>
      <c r="I2028" s="1647" t="n"/>
      <c r="J2028" s="1646" t="n"/>
      <c r="K2028" s="1647" t="n"/>
      <c r="L2028" s="1647" t="n"/>
      <c r="M2028" s="234" t="n"/>
      <c r="N2028" s="237" t="n"/>
      <c r="O2028" s="548" t="n"/>
      <c r="P2028" s="1634" t="n"/>
      <c r="Q2028" s="1634" t="n"/>
      <c r="R2028" s="892" t="n"/>
      <c r="S2028" s="1635" t="n"/>
      <c r="T2028" s="1636" t="n"/>
      <c r="U2028" s="1636" t="n"/>
    </row>
    <row r="2029" ht="17.25" customHeight="1">
      <c r="A2029" s="238" t="n"/>
      <c r="B2029" s="238" t="n"/>
      <c r="C2029" s="1636" t="n"/>
      <c r="D2029" s="1636" t="n"/>
      <c r="E2029" s="1638" t="n"/>
      <c r="F2029" s="1636" t="n"/>
      <c r="G2029" s="1647" t="n"/>
      <c r="H2029" s="1647" t="n"/>
      <c r="I2029" s="1647" t="n"/>
      <c r="J2029" s="1646" t="n"/>
      <c r="K2029" s="1647" t="n"/>
      <c r="L2029" s="1647" t="n"/>
      <c r="M2029" s="234" t="n"/>
      <c r="N2029" s="237" t="n"/>
      <c r="O2029" s="548" t="n"/>
      <c r="P2029" s="1634" t="n"/>
      <c r="Q2029" s="1634" t="n"/>
      <c r="R2029" s="892" t="n"/>
      <c r="S2029" s="1635" t="n"/>
      <c r="T2029" s="1636" t="n"/>
      <c r="U2029" s="1636" t="n"/>
    </row>
    <row r="2030" ht="17.25" customHeight="1">
      <c r="A2030" s="238" t="n"/>
      <c r="B2030" s="238" t="n"/>
      <c r="C2030" s="1636" t="n"/>
      <c r="D2030" s="1636" t="n"/>
      <c r="E2030" s="1638" t="n"/>
      <c r="F2030" s="1636" t="n"/>
      <c r="G2030" s="1647" t="n"/>
      <c r="H2030" s="1647" t="n"/>
      <c r="I2030" s="1647" t="n"/>
      <c r="J2030" s="1646" t="n"/>
      <c r="K2030" s="1647" t="n"/>
      <c r="L2030" s="1647" t="n"/>
      <c r="M2030" s="234" t="n"/>
      <c r="N2030" s="237" t="n"/>
      <c r="O2030" s="548" t="n"/>
      <c r="P2030" s="1634" t="n"/>
      <c r="Q2030" s="1634" t="n"/>
      <c r="R2030" s="892" t="n"/>
      <c r="S2030" s="1635" t="n"/>
      <c r="T2030" s="1636" t="n"/>
      <c r="U2030" s="1636" t="n"/>
    </row>
    <row r="2031" ht="17.25" customHeight="1">
      <c r="A2031" s="238" t="n"/>
      <c r="B2031" s="238" t="n"/>
      <c r="C2031" s="1636" t="n"/>
      <c r="D2031" s="1636" t="n"/>
      <c r="E2031" s="1638" t="n"/>
      <c r="F2031" s="1636" t="n"/>
      <c r="G2031" s="1647" t="n"/>
      <c r="H2031" s="1647" t="n"/>
      <c r="I2031" s="1647" t="n"/>
      <c r="J2031" s="1646" t="n"/>
      <c r="K2031" s="1647" t="n"/>
      <c r="L2031" s="1647" t="n"/>
      <c r="M2031" s="234" t="n"/>
      <c r="N2031" s="237" t="n"/>
      <c r="O2031" s="548" t="n"/>
      <c r="P2031" s="1634" t="n"/>
      <c r="Q2031" s="1634" t="n"/>
      <c r="R2031" s="892" t="n"/>
      <c r="S2031" s="1635" t="n"/>
      <c r="T2031" s="1636" t="n"/>
      <c r="U2031" s="1636" t="n"/>
    </row>
    <row r="2032" ht="17.25" customHeight="1">
      <c r="A2032" s="238" t="n"/>
      <c r="B2032" s="238" t="n"/>
      <c r="C2032" s="1636" t="n"/>
      <c r="D2032" s="1636" t="n"/>
      <c r="E2032" s="1638" t="n"/>
      <c r="F2032" s="1636" t="n"/>
      <c r="G2032" s="1647" t="n"/>
      <c r="H2032" s="1647" t="n"/>
      <c r="I2032" s="1647" t="n"/>
      <c r="J2032" s="1646" t="n"/>
      <c r="K2032" s="1647" t="n"/>
      <c r="L2032" s="1647" t="n"/>
      <c r="M2032" s="234" t="n"/>
      <c r="N2032" s="237" t="n"/>
      <c r="O2032" s="548" t="n"/>
      <c r="P2032" s="1634" t="n"/>
      <c r="Q2032" s="1634" t="n"/>
      <c r="R2032" s="892" t="n"/>
      <c r="S2032" s="1635" t="n"/>
      <c r="T2032" s="1636" t="n"/>
      <c r="U2032" s="1636" t="n"/>
    </row>
    <row r="2033" ht="17.25" customHeight="1">
      <c r="A2033" s="238" t="n"/>
      <c r="B2033" s="238" t="n"/>
      <c r="C2033" s="1636" t="n"/>
      <c r="D2033" s="1636" t="n"/>
      <c r="E2033" s="1638" t="n"/>
      <c r="F2033" s="1636" t="n"/>
      <c r="G2033" s="1647" t="n"/>
      <c r="H2033" s="1647" t="n"/>
      <c r="I2033" s="1647" t="n"/>
      <c r="J2033" s="1646" t="n"/>
      <c r="K2033" s="1647" t="n"/>
      <c r="L2033" s="1647" t="n"/>
      <c r="M2033" s="234" t="n"/>
      <c r="N2033" s="237" t="n"/>
      <c r="O2033" s="548" t="n"/>
      <c r="P2033" s="1634" t="n"/>
      <c r="Q2033" s="1634" t="n"/>
      <c r="R2033" s="892" t="n"/>
      <c r="S2033" s="1635" t="n"/>
      <c r="T2033" s="1636" t="n"/>
      <c r="U2033" s="1636" t="n"/>
    </row>
    <row r="2034" ht="17.25" customHeight="1">
      <c r="A2034" s="238" t="n"/>
      <c r="B2034" s="238" t="n"/>
      <c r="C2034" s="1636" t="n"/>
      <c r="D2034" s="1636" t="n"/>
      <c r="E2034" s="1638" t="n"/>
      <c r="F2034" s="1636" t="n"/>
      <c r="G2034" s="1647" t="n"/>
      <c r="H2034" s="1647" t="n"/>
      <c r="I2034" s="1647" t="n"/>
      <c r="J2034" s="1646" t="n"/>
      <c r="K2034" s="1647" t="n"/>
      <c r="L2034" s="1647" t="n"/>
      <c r="M2034" s="234" t="n"/>
      <c r="N2034" s="237" t="n"/>
      <c r="O2034" s="548" t="n"/>
      <c r="P2034" s="1634" t="n"/>
      <c r="Q2034" s="1634" t="n"/>
      <c r="R2034" s="892" t="n"/>
      <c r="S2034" s="1635" t="n"/>
      <c r="T2034" s="1636" t="n"/>
      <c r="U2034" s="1636" t="n"/>
    </row>
    <row r="2035" ht="17.25" customHeight="1">
      <c r="A2035" s="238" t="n"/>
      <c r="B2035" s="238" t="n"/>
      <c r="C2035" s="1636" t="n"/>
      <c r="D2035" s="1636" t="n"/>
      <c r="E2035" s="1638" t="n"/>
      <c r="F2035" s="1636" t="n"/>
      <c r="G2035" s="1647" t="n"/>
      <c r="H2035" s="1647" t="n"/>
      <c r="I2035" s="1647" t="n"/>
      <c r="J2035" s="1646" t="n"/>
      <c r="K2035" s="1647" t="n"/>
      <c r="L2035" s="1647" t="n"/>
      <c r="M2035" s="234" t="n"/>
      <c r="N2035" s="237" t="n"/>
      <c r="O2035" s="548" t="n"/>
      <c r="P2035" s="1634" t="n"/>
      <c r="Q2035" s="1634" t="n"/>
      <c r="R2035" s="892" t="n"/>
      <c r="S2035" s="1635" t="n"/>
      <c r="T2035" s="1636" t="n"/>
      <c r="U2035" s="1636" t="n"/>
    </row>
    <row r="2036" ht="17.25" customHeight="1">
      <c r="A2036" s="238" t="n"/>
      <c r="B2036" s="238" t="n"/>
      <c r="C2036" s="1636" t="n"/>
      <c r="D2036" s="1636" t="n"/>
      <c r="E2036" s="1638" t="n"/>
      <c r="F2036" s="1636" t="n"/>
      <c r="G2036" s="1647" t="n"/>
      <c r="H2036" s="1647" t="n"/>
      <c r="I2036" s="1647" t="n"/>
      <c r="J2036" s="1646" t="n"/>
      <c r="K2036" s="1647" t="n"/>
      <c r="L2036" s="1647" t="n"/>
      <c r="M2036" s="234" t="n"/>
      <c r="N2036" s="237" t="n"/>
      <c r="O2036" s="548" t="n"/>
      <c r="P2036" s="1634" t="n"/>
      <c r="Q2036" s="1634" t="n"/>
      <c r="R2036" s="892" t="n"/>
      <c r="S2036" s="1635" t="n"/>
      <c r="T2036" s="1636" t="n"/>
      <c r="U2036" s="1636" t="n"/>
    </row>
    <row r="2037" ht="17.25" customHeight="1">
      <c r="A2037" s="238" t="n"/>
      <c r="B2037" s="238" t="n"/>
      <c r="C2037" s="1636" t="n"/>
      <c r="D2037" s="1636" t="n"/>
      <c r="E2037" s="1638" t="n"/>
      <c r="F2037" s="1636" t="n"/>
      <c r="G2037" s="1647" t="n"/>
      <c r="H2037" s="1647" t="n"/>
      <c r="I2037" s="1647" t="n"/>
      <c r="J2037" s="1646" t="n"/>
      <c r="K2037" s="1647" t="n"/>
      <c r="L2037" s="1647" t="n"/>
      <c r="M2037" s="234" t="n"/>
      <c r="N2037" s="237" t="n"/>
      <c r="O2037" s="548" t="n"/>
      <c r="P2037" s="1634" t="n"/>
      <c r="Q2037" s="1634" t="n"/>
      <c r="R2037" s="892" t="n"/>
      <c r="S2037" s="1635" t="n"/>
      <c r="T2037" s="1636" t="n"/>
      <c r="U2037" s="1636" t="n"/>
    </row>
    <row r="2038" ht="17.25" customHeight="1">
      <c r="A2038" s="238" t="n"/>
      <c r="B2038" s="238" t="n"/>
      <c r="C2038" s="1636" t="n"/>
      <c r="D2038" s="1636" t="n"/>
      <c r="E2038" s="1638" t="n"/>
      <c r="F2038" s="1636" t="n"/>
      <c r="G2038" s="1647" t="n"/>
      <c r="H2038" s="1647" t="n"/>
      <c r="I2038" s="1647" t="n"/>
      <c r="J2038" s="1646" t="n"/>
      <c r="K2038" s="1647" t="n"/>
      <c r="L2038" s="1647" t="n"/>
      <c r="M2038" s="234" t="n"/>
      <c r="N2038" s="237" t="n"/>
      <c r="O2038" s="548" t="n"/>
      <c r="P2038" s="1634" t="n"/>
      <c r="Q2038" s="1634" t="n"/>
      <c r="R2038" s="892" t="n"/>
      <c r="S2038" s="1635" t="n"/>
      <c r="T2038" s="1636" t="n"/>
      <c r="U2038" s="1636" t="n"/>
    </row>
    <row r="2039" ht="17.25" customHeight="1">
      <c r="A2039" s="238" t="n"/>
      <c r="B2039" s="238" t="n"/>
      <c r="C2039" s="1636" t="n"/>
      <c r="D2039" s="1636" t="n"/>
      <c r="E2039" s="1638" t="n"/>
      <c r="F2039" s="1636" t="n"/>
      <c r="G2039" s="1647" t="n"/>
      <c r="H2039" s="1647" t="n"/>
      <c r="I2039" s="1647" t="n"/>
      <c r="J2039" s="1646" t="n"/>
      <c r="K2039" s="1647" t="n"/>
      <c r="L2039" s="1647" t="n"/>
      <c r="M2039" s="234" t="n"/>
      <c r="N2039" s="237" t="n"/>
      <c r="O2039" s="548" t="n"/>
      <c r="P2039" s="1634" t="n"/>
      <c r="Q2039" s="1634" t="n"/>
      <c r="R2039" s="892" t="n"/>
      <c r="S2039" s="1635" t="n"/>
      <c r="T2039" s="1636" t="n"/>
      <c r="U2039" s="1636" t="n"/>
    </row>
    <row r="2040" ht="17.25" customHeight="1">
      <c r="A2040" s="238" t="n"/>
      <c r="B2040" s="238" t="n"/>
      <c r="C2040" s="1636" t="n"/>
      <c r="D2040" s="1636" t="n"/>
      <c r="E2040" s="1638" t="n"/>
      <c r="F2040" s="1636" t="n"/>
      <c r="G2040" s="1647" t="n"/>
      <c r="H2040" s="1647" t="n"/>
      <c r="I2040" s="1647" t="n"/>
      <c r="J2040" s="1646" t="n"/>
      <c r="K2040" s="1647" t="n"/>
      <c r="L2040" s="1647" t="n"/>
      <c r="M2040" s="234" t="n"/>
      <c r="N2040" s="237" t="n"/>
      <c r="O2040" s="548" t="n"/>
      <c r="P2040" s="1634" t="n"/>
      <c r="Q2040" s="1634" t="n"/>
      <c r="R2040" s="892" t="n"/>
      <c r="S2040" s="1635" t="n"/>
      <c r="T2040" s="1636" t="n"/>
      <c r="U2040" s="1636" t="n"/>
    </row>
    <row r="2041" ht="17.25" customHeight="1">
      <c r="A2041" s="238" t="n"/>
      <c r="B2041" s="238" t="n"/>
      <c r="C2041" s="1636" t="n"/>
      <c r="D2041" s="1636" t="n"/>
      <c r="E2041" s="1638" t="n"/>
      <c r="F2041" s="1636" t="n"/>
      <c r="G2041" s="1647" t="n"/>
      <c r="H2041" s="1647" t="n"/>
      <c r="I2041" s="1647" t="n"/>
      <c r="J2041" s="1646" t="n"/>
      <c r="K2041" s="1647" t="n"/>
      <c r="L2041" s="1647" t="n"/>
      <c r="M2041" s="234" t="n"/>
      <c r="N2041" s="237" t="n"/>
      <c r="O2041" s="548" t="n"/>
      <c r="P2041" s="1634" t="n"/>
      <c r="Q2041" s="1634" t="n"/>
      <c r="R2041" s="892" t="n"/>
      <c r="S2041" s="1635" t="n"/>
      <c r="T2041" s="1636" t="n"/>
      <c r="U2041" s="1636" t="n"/>
    </row>
    <row r="2042" ht="17.25" customHeight="1">
      <c r="A2042" s="238" t="n"/>
      <c r="B2042" s="238" t="n"/>
      <c r="C2042" s="1636" t="n"/>
      <c r="D2042" s="1636" t="n"/>
      <c r="E2042" s="1638" t="n"/>
      <c r="F2042" s="1636" t="n"/>
      <c r="G2042" s="1647" t="n"/>
      <c r="H2042" s="1647" t="n"/>
      <c r="I2042" s="1647" t="n"/>
      <c r="J2042" s="1646" t="n"/>
      <c r="K2042" s="1647" t="n"/>
      <c r="L2042" s="1647" t="n"/>
      <c r="M2042" s="234" t="n"/>
      <c r="N2042" s="237" t="n"/>
      <c r="O2042" s="548" t="n"/>
      <c r="P2042" s="1634" t="n"/>
      <c r="Q2042" s="1634" t="n"/>
      <c r="R2042" s="892" t="n"/>
      <c r="S2042" s="1635" t="n"/>
      <c r="T2042" s="1636" t="n"/>
      <c r="U2042" s="1636" t="n"/>
    </row>
    <row r="2043" ht="17.25" customHeight="1">
      <c r="A2043" s="238" t="n"/>
      <c r="B2043" s="238" t="n"/>
      <c r="C2043" s="1636" t="n"/>
      <c r="D2043" s="1636" t="n"/>
      <c r="E2043" s="1638" t="n"/>
      <c r="F2043" s="1636" t="n"/>
      <c r="G2043" s="1647" t="n"/>
      <c r="H2043" s="1647" t="n"/>
      <c r="I2043" s="1647" t="n"/>
      <c r="J2043" s="1646" t="n"/>
      <c r="K2043" s="1647" t="n"/>
      <c r="L2043" s="1647" t="n"/>
      <c r="M2043" s="234" t="n"/>
      <c r="N2043" s="237" t="n"/>
      <c r="O2043" s="548" t="n"/>
      <c r="P2043" s="1634" t="n"/>
      <c r="Q2043" s="1634" t="n"/>
      <c r="R2043" s="892" t="n"/>
      <c r="S2043" s="1635" t="n"/>
      <c r="T2043" s="1636" t="n"/>
      <c r="U2043" s="1636" t="n"/>
    </row>
    <row r="2044" ht="17.25" customHeight="1">
      <c r="A2044" s="238" t="n"/>
      <c r="B2044" s="238" t="n"/>
      <c r="C2044" s="1636" t="n"/>
      <c r="D2044" s="1636" t="n"/>
      <c r="E2044" s="1638" t="n"/>
      <c r="F2044" s="1636" t="n"/>
      <c r="G2044" s="1647" t="n"/>
      <c r="H2044" s="1647" t="n"/>
      <c r="I2044" s="1647" t="n"/>
      <c r="J2044" s="1646" t="n"/>
      <c r="K2044" s="1647" t="n"/>
      <c r="L2044" s="1647" t="n"/>
      <c r="M2044" s="234" t="n"/>
      <c r="N2044" s="237" t="n"/>
      <c r="O2044" s="548" t="n"/>
      <c r="P2044" s="1634" t="n"/>
      <c r="Q2044" s="1634" t="n"/>
      <c r="R2044" s="892" t="n"/>
      <c r="S2044" s="1635" t="n"/>
      <c r="T2044" s="1636" t="n"/>
      <c r="U2044" s="1636" t="n"/>
    </row>
    <row r="2045" ht="17.25" customHeight="1">
      <c r="A2045" s="238" t="n"/>
      <c r="B2045" s="238" t="n"/>
      <c r="C2045" s="1636" t="n"/>
      <c r="D2045" s="1636" t="n"/>
      <c r="E2045" s="1638" t="n"/>
      <c r="F2045" s="1636" t="n"/>
      <c r="G2045" s="1647" t="n"/>
      <c r="H2045" s="1647" t="n"/>
      <c r="I2045" s="1647" t="n"/>
      <c r="J2045" s="1646" t="n"/>
      <c r="K2045" s="1647" t="n"/>
      <c r="L2045" s="1647" t="n"/>
      <c r="M2045" s="234" t="n"/>
      <c r="N2045" s="237" t="n"/>
      <c r="O2045" s="548" t="n"/>
      <c r="P2045" s="1634" t="n"/>
      <c r="Q2045" s="1634" t="n"/>
      <c r="R2045" s="892" t="n"/>
      <c r="S2045" s="1635" t="n"/>
      <c r="T2045" s="1636" t="n"/>
      <c r="U2045" s="1636" t="n"/>
    </row>
    <row r="2046" ht="17.25" customHeight="1">
      <c r="A2046" s="238" t="n"/>
      <c r="B2046" s="238" t="n"/>
      <c r="C2046" s="1636" t="n"/>
      <c r="D2046" s="1636" t="n"/>
      <c r="E2046" s="1638" t="n"/>
      <c r="F2046" s="1636" t="n"/>
      <c r="G2046" s="1647" t="n"/>
      <c r="H2046" s="1647" t="n"/>
      <c r="I2046" s="1647" t="n"/>
      <c r="J2046" s="1646" t="n"/>
      <c r="K2046" s="1647" t="n"/>
      <c r="L2046" s="1647" t="n"/>
      <c r="M2046" s="234" t="n"/>
      <c r="N2046" s="237" t="n"/>
      <c r="O2046" s="548" t="n"/>
      <c r="P2046" s="1634" t="n"/>
      <c r="Q2046" s="1634" t="n"/>
      <c r="R2046" s="892" t="n"/>
      <c r="S2046" s="1635" t="n"/>
      <c r="T2046" s="1636" t="n"/>
      <c r="U2046" s="1636" t="n"/>
    </row>
    <row r="2047" ht="17.25" customHeight="1">
      <c r="A2047" s="238" t="n"/>
      <c r="B2047" s="238" t="n"/>
      <c r="C2047" s="1636" t="n"/>
      <c r="D2047" s="1636" t="n"/>
      <c r="E2047" s="1638" t="n"/>
      <c r="F2047" s="1636" t="n"/>
      <c r="G2047" s="1647" t="n"/>
      <c r="H2047" s="1647" t="n"/>
      <c r="I2047" s="1647" t="n"/>
      <c r="J2047" s="1646" t="n"/>
      <c r="K2047" s="1647" t="n"/>
      <c r="L2047" s="1647" t="n"/>
      <c r="M2047" s="234" t="n"/>
      <c r="N2047" s="237" t="n"/>
      <c r="O2047" s="548" t="n"/>
      <c r="P2047" s="1634" t="n"/>
      <c r="Q2047" s="1634" t="n"/>
      <c r="R2047" s="892" t="n"/>
      <c r="S2047" s="1635" t="n"/>
      <c r="T2047" s="1636" t="n"/>
      <c r="U2047" s="1636" t="n"/>
    </row>
    <row r="2048" ht="17.25" customHeight="1">
      <c r="A2048" s="238" t="n"/>
      <c r="B2048" s="238" t="n"/>
      <c r="C2048" s="1636" t="n"/>
      <c r="D2048" s="1636" t="n"/>
      <c r="E2048" s="1638" t="n"/>
      <c r="F2048" s="1636" t="n"/>
      <c r="G2048" s="1647" t="n"/>
      <c r="H2048" s="1647" t="n"/>
      <c r="I2048" s="1647" t="n"/>
      <c r="J2048" s="1646" t="n"/>
      <c r="K2048" s="1647" t="n"/>
      <c r="L2048" s="1647" t="n"/>
      <c r="M2048" s="234" t="n"/>
      <c r="N2048" s="237" t="n"/>
      <c r="O2048" s="548" t="n"/>
      <c r="P2048" s="1634" t="n"/>
      <c r="Q2048" s="1634" t="n"/>
      <c r="R2048" s="892" t="n"/>
      <c r="S2048" s="1635" t="n"/>
      <c r="T2048" s="1636" t="n"/>
      <c r="U2048" s="1636" t="n"/>
    </row>
    <row r="2049" ht="17.25" customHeight="1">
      <c r="A2049" s="238" t="n"/>
      <c r="B2049" s="238" t="n"/>
      <c r="C2049" s="1636" t="n"/>
      <c r="D2049" s="1636" t="n"/>
      <c r="E2049" s="1638" t="n"/>
      <c r="F2049" s="1636" t="n"/>
      <c r="G2049" s="1647" t="n"/>
      <c r="H2049" s="1647" t="n"/>
      <c r="I2049" s="1647" t="n"/>
      <c r="J2049" s="1646" t="n"/>
      <c r="K2049" s="1647" t="n"/>
      <c r="L2049" s="1647" t="n"/>
      <c r="M2049" s="234" t="n"/>
      <c r="N2049" s="237" t="n"/>
      <c r="O2049" s="548" t="n"/>
      <c r="P2049" s="1634" t="n"/>
      <c r="Q2049" s="1634" t="n"/>
      <c r="R2049" s="892" t="n"/>
      <c r="S2049" s="1635" t="n"/>
      <c r="T2049" s="1636" t="n"/>
      <c r="U2049" s="1636" t="n"/>
    </row>
    <row r="2050" ht="17.25" customHeight="1">
      <c r="A2050" s="238" t="n"/>
      <c r="B2050" s="238" t="n"/>
      <c r="C2050" s="1636" t="n"/>
      <c r="D2050" s="1636" t="n"/>
      <c r="E2050" s="1638" t="n"/>
      <c r="F2050" s="1636" t="n"/>
      <c r="G2050" s="1647" t="n"/>
      <c r="H2050" s="1647" t="n"/>
      <c r="I2050" s="1647" t="n"/>
      <c r="J2050" s="1646" t="n"/>
      <c r="K2050" s="1647" t="n"/>
      <c r="L2050" s="1647" t="n"/>
      <c r="M2050" s="234" t="n"/>
      <c r="N2050" s="237" t="n"/>
      <c r="O2050" s="548" t="n"/>
      <c r="P2050" s="1634" t="n"/>
      <c r="Q2050" s="1634" t="n"/>
      <c r="R2050" s="892" t="n"/>
      <c r="S2050" s="1635" t="n"/>
      <c r="T2050" s="1636" t="n"/>
      <c r="U2050" s="1636" t="n"/>
    </row>
    <row r="2051" ht="17.25" customHeight="1">
      <c r="A2051" s="238" t="n"/>
      <c r="B2051" s="238" t="n"/>
      <c r="C2051" s="1636" t="n"/>
      <c r="D2051" s="1636" t="n"/>
      <c r="E2051" s="1638" t="n"/>
      <c r="F2051" s="1636" t="n"/>
      <c r="G2051" s="1647" t="n"/>
      <c r="H2051" s="1647" t="n"/>
      <c r="I2051" s="1647" t="n"/>
      <c r="J2051" s="1646" t="n"/>
      <c r="K2051" s="1647" t="n"/>
      <c r="L2051" s="1647" t="n"/>
      <c r="M2051" s="234" t="n"/>
      <c r="N2051" s="237" t="n"/>
      <c r="O2051" s="548" t="n"/>
      <c r="P2051" s="1634" t="n"/>
      <c r="Q2051" s="1634" t="n"/>
      <c r="R2051" s="892" t="n"/>
      <c r="S2051" s="1635" t="n"/>
      <c r="T2051" s="1636" t="n"/>
      <c r="U2051" s="1636" t="n"/>
    </row>
    <row r="2052" ht="17.25" customHeight="1">
      <c r="A2052" s="238" t="n"/>
      <c r="B2052" s="238" t="n"/>
      <c r="C2052" s="1636" t="n"/>
      <c r="D2052" s="1636" t="n"/>
      <c r="E2052" s="1638" t="n"/>
      <c r="F2052" s="1636" t="n"/>
      <c r="G2052" s="1647" t="n"/>
      <c r="H2052" s="1647" t="n"/>
      <c r="I2052" s="1647" t="n"/>
      <c r="J2052" s="1646" t="n"/>
      <c r="K2052" s="1647" t="n"/>
      <c r="L2052" s="1647" t="n"/>
      <c r="M2052" s="234" t="n"/>
      <c r="N2052" s="237" t="n"/>
      <c r="O2052" s="548" t="n"/>
      <c r="P2052" s="1634" t="n"/>
      <c r="Q2052" s="1634" t="n"/>
      <c r="R2052" s="892" t="n"/>
      <c r="S2052" s="1635" t="n"/>
      <c r="T2052" s="1636" t="n"/>
      <c r="U2052" s="1636" t="n"/>
    </row>
    <row r="2053" ht="17.25" customHeight="1">
      <c r="A2053" s="238" t="n"/>
      <c r="B2053" s="238" t="n"/>
      <c r="C2053" s="1636" t="n"/>
      <c r="D2053" s="1636" t="n"/>
      <c r="E2053" s="1638" t="n"/>
      <c r="F2053" s="1636" t="n"/>
      <c r="G2053" s="1647" t="n"/>
      <c r="H2053" s="1647" t="n"/>
      <c r="I2053" s="1647" t="n"/>
      <c r="J2053" s="1646" t="n"/>
      <c r="K2053" s="1647" t="n"/>
      <c r="L2053" s="1647" t="n"/>
      <c r="M2053" s="234" t="n"/>
      <c r="N2053" s="237" t="n"/>
      <c r="O2053" s="548" t="n"/>
      <c r="P2053" s="1634" t="n"/>
      <c r="Q2053" s="1634" t="n"/>
      <c r="R2053" s="892" t="n"/>
      <c r="S2053" s="1635" t="n"/>
      <c r="T2053" s="1636" t="n"/>
      <c r="U2053" s="1636" t="n"/>
    </row>
    <row r="2054" ht="17.25" customHeight="1">
      <c r="A2054" s="238" t="n"/>
      <c r="B2054" s="238" t="n"/>
      <c r="C2054" s="1636" t="n"/>
      <c r="D2054" s="1636" t="n"/>
      <c r="E2054" s="1638" t="n"/>
      <c r="F2054" s="1636" t="n"/>
      <c r="G2054" s="1647" t="n"/>
      <c r="H2054" s="1647" t="n"/>
      <c r="I2054" s="1647" t="n"/>
      <c r="J2054" s="1646" t="n"/>
      <c r="K2054" s="1647" t="n"/>
      <c r="L2054" s="1647" t="n"/>
      <c r="M2054" s="234" t="n"/>
      <c r="N2054" s="237" t="n"/>
      <c r="O2054" s="548" t="n"/>
      <c r="P2054" s="1634" t="n"/>
      <c r="Q2054" s="1634" t="n"/>
      <c r="R2054" s="892" t="n"/>
      <c r="S2054" s="1635" t="n"/>
      <c r="T2054" s="1636" t="n"/>
      <c r="U2054" s="1636" t="n"/>
    </row>
    <row r="2055" ht="17.25" customHeight="1">
      <c r="A2055" s="238" t="n"/>
      <c r="B2055" s="238" t="n"/>
      <c r="C2055" s="1636" t="n"/>
      <c r="D2055" s="1636" t="n"/>
      <c r="E2055" s="1638" t="n"/>
      <c r="F2055" s="1636" t="n"/>
      <c r="G2055" s="1647" t="n"/>
      <c r="H2055" s="1647" t="n"/>
      <c r="I2055" s="1647" t="n"/>
      <c r="J2055" s="1646" t="n"/>
      <c r="K2055" s="1647" t="n"/>
      <c r="L2055" s="1647" t="n"/>
      <c r="M2055" s="234" t="n"/>
      <c r="N2055" s="237" t="n"/>
      <c r="O2055" s="548" t="n"/>
      <c r="P2055" s="1634" t="n"/>
      <c r="Q2055" s="1634" t="n"/>
      <c r="R2055" s="892" t="n"/>
      <c r="S2055" s="1635" t="n"/>
      <c r="T2055" s="1636" t="n"/>
      <c r="U2055" s="1636" t="n"/>
    </row>
    <row r="2056" ht="17.25" customHeight="1">
      <c r="A2056" s="238" t="n"/>
      <c r="B2056" s="238" t="n"/>
      <c r="C2056" s="1636" t="n"/>
      <c r="D2056" s="1636" t="n"/>
      <c r="E2056" s="1638" t="n"/>
      <c r="F2056" s="1636" t="n"/>
      <c r="G2056" s="1647" t="n"/>
      <c r="H2056" s="1647" t="n"/>
      <c r="I2056" s="1647" t="n"/>
      <c r="J2056" s="1646" t="n"/>
      <c r="K2056" s="1647" t="n"/>
      <c r="L2056" s="1647" t="n"/>
      <c r="M2056" s="234" t="n"/>
      <c r="N2056" s="237" t="n"/>
      <c r="O2056" s="548" t="n"/>
      <c r="P2056" s="1634" t="n"/>
      <c r="Q2056" s="1634" t="n"/>
      <c r="R2056" s="892" t="n"/>
      <c r="S2056" s="1635" t="n"/>
      <c r="T2056" s="1636" t="n"/>
      <c r="U2056" s="1636" t="n"/>
    </row>
    <row r="2057" ht="17.25" customHeight="1">
      <c r="A2057" s="238" t="n"/>
      <c r="B2057" s="238" t="n"/>
      <c r="C2057" s="1636" t="n"/>
      <c r="D2057" s="1636" t="n"/>
      <c r="E2057" s="1638" t="n"/>
      <c r="F2057" s="1636" t="n"/>
      <c r="G2057" s="1647" t="n"/>
      <c r="H2057" s="1647" t="n"/>
      <c r="I2057" s="1647" t="n"/>
      <c r="J2057" s="1646" t="n"/>
      <c r="K2057" s="1647" t="n"/>
      <c r="L2057" s="1647" t="n"/>
      <c r="M2057" s="234" t="n"/>
      <c r="N2057" s="237" t="n"/>
      <c r="O2057" s="548" t="n"/>
      <c r="P2057" s="1634" t="n"/>
      <c r="Q2057" s="1634" t="n"/>
      <c r="R2057" s="892" t="n"/>
      <c r="S2057" s="1635" t="n"/>
      <c r="T2057" s="1636" t="n"/>
      <c r="U2057" s="1636" t="n"/>
    </row>
    <row r="2058" ht="17.25" customHeight="1">
      <c r="A2058" s="238" t="n"/>
      <c r="B2058" s="238" t="n"/>
      <c r="C2058" s="1636" t="n"/>
      <c r="D2058" s="1636" t="n"/>
      <c r="E2058" s="1638" t="n"/>
      <c r="F2058" s="1636" t="n"/>
      <c r="G2058" s="1647" t="n"/>
      <c r="H2058" s="1647" t="n"/>
      <c r="I2058" s="1647" t="n"/>
      <c r="J2058" s="1646" t="n"/>
      <c r="K2058" s="1647" t="n"/>
      <c r="L2058" s="1647" t="n"/>
      <c r="M2058" s="234" t="n"/>
      <c r="N2058" s="237" t="n"/>
      <c r="O2058" s="548" t="n"/>
      <c r="P2058" s="1634" t="n"/>
      <c r="Q2058" s="1634" t="n"/>
      <c r="R2058" s="892" t="n"/>
      <c r="S2058" s="1635" t="n"/>
      <c r="T2058" s="1636" t="n"/>
      <c r="U2058" s="1636" t="n"/>
    </row>
    <row r="2059" ht="17.25" customHeight="1">
      <c r="A2059" s="238" t="n"/>
      <c r="B2059" s="238" t="n"/>
      <c r="C2059" s="1636" t="n"/>
      <c r="D2059" s="1636" t="n"/>
      <c r="E2059" s="1638" t="n"/>
      <c r="F2059" s="1636" t="n"/>
      <c r="G2059" s="1647" t="n"/>
      <c r="H2059" s="1647" t="n"/>
      <c r="I2059" s="1647" t="n"/>
      <c r="J2059" s="1646" t="n"/>
      <c r="K2059" s="1647" t="n"/>
      <c r="L2059" s="1647" t="n"/>
      <c r="M2059" s="234" t="n"/>
      <c r="N2059" s="237" t="n"/>
      <c r="O2059" s="548" t="n"/>
      <c r="P2059" s="1634" t="n"/>
      <c r="Q2059" s="1634" t="n"/>
      <c r="R2059" s="892" t="n"/>
      <c r="S2059" s="1635" t="n"/>
      <c r="T2059" s="1636" t="n"/>
      <c r="U2059" s="1636" t="n"/>
    </row>
    <row r="2060" ht="17.25" customHeight="1">
      <c r="A2060" s="238" t="n"/>
      <c r="B2060" s="238" t="n"/>
      <c r="C2060" s="1636" t="n"/>
      <c r="D2060" s="1636" t="n"/>
      <c r="E2060" s="1638" t="n"/>
      <c r="F2060" s="1636" t="n"/>
      <c r="G2060" s="1647" t="n"/>
      <c r="H2060" s="1647" t="n"/>
      <c r="I2060" s="1647" t="n"/>
      <c r="J2060" s="1646" t="n"/>
      <c r="K2060" s="1647" t="n"/>
      <c r="L2060" s="1647" t="n"/>
      <c r="M2060" s="234" t="n"/>
      <c r="N2060" s="237" t="n"/>
      <c r="O2060" s="548" t="n"/>
      <c r="P2060" s="1634" t="n"/>
      <c r="Q2060" s="1634" t="n"/>
      <c r="R2060" s="892" t="n"/>
      <c r="S2060" s="1635" t="n"/>
      <c r="T2060" s="1636" t="n"/>
      <c r="U2060" s="1636" t="n"/>
    </row>
    <row r="2061" ht="17.25" customHeight="1">
      <c r="A2061" s="238" t="n"/>
      <c r="B2061" s="238" t="n"/>
      <c r="C2061" s="1636" t="n"/>
      <c r="D2061" s="1636" t="n"/>
      <c r="E2061" s="1638" t="n"/>
      <c r="F2061" s="1636" t="n"/>
      <c r="G2061" s="1647" t="n"/>
      <c r="H2061" s="1647" t="n"/>
      <c r="I2061" s="1647" t="n"/>
      <c r="J2061" s="1646" t="n"/>
      <c r="K2061" s="1647" t="n"/>
      <c r="L2061" s="1647" t="n"/>
      <c r="M2061" s="234" t="n"/>
      <c r="N2061" s="237" t="n"/>
      <c r="O2061" s="548" t="n"/>
      <c r="P2061" s="1634" t="n"/>
      <c r="Q2061" s="1634" t="n"/>
      <c r="R2061" s="892" t="n"/>
      <c r="S2061" s="1635" t="n"/>
      <c r="T2061" s="1636" t="n"/>
      <c r="U2061" s="1636" t="n"/>
    </row>
    <row r="2062" ht="17.25" customHeight="1">
      <c r="A2062" s="238" t="n"/>
      <c r="B2062" s="238" t="n"/>
      <c r="C2062" s="1636" t="n"/>
      <c r="D2062" s="1636" t="n"/>
      <c r="E2062" s="1638" t="n"/>
      <c r="F2062" s="1636" t="n"/>
      <c r="G2062" s="1647" t="n"/>
      <c r="H2062" s="1647" t="n"/>
      <c r="I2062" s="1647" t="n"/>
      <c r="J2062" s="1646" t="n"/>
      <c r="K2062" s="1647" t="n"/>
      <c r="L2062" s="1647" t="n"/>
      <c r="M2062" s="234" t="n"/>
      <c r="N2062" s="237" t="n"/>
      <c r="O2062" s="548" t="n"/>
      <c r="P2062" s="1634" t="n"/>
      <c r="Q2062" s="1634" t="n"/>
      <c r="R2062" s="892" t="n"/>
      <c r="S2062" s="1635" t="n"/>
      <c r="T2062" s="1636" t="n"/>
      <c r="U2062" s="1636" t="n"/>
    </row>
    <row r="2063" ht="17.25" customHeight="1">
      <c r="A2063" s="238" t="n"/>
      <c r="B2063" s="238" t="n"/>
      <c r="C2063" s="1636" t="n"/>
      <c r="D2063" s="1636" t="n"/>
      <c r="E2063" s="1638" t="n"/>
      <c r="F2063" s="1636" t="n"/>
      <c r="G2063" s="1647" t="n"/>
      <c r="H2063" s="1647" t="n"/>
      <c r="I2063" s="1647" t="n"/>
      <c r="J2063" s="1646" t="n"/>
      <c r="K2063" s="1647" t="n"/>
      <c r="L2063" s="1647" t="n"/>
      <c r="M2063" s="234" t="n"/>
      <c r="N2063" s="237" t="n"/>
      <c r="O2063" s="548" t="n"/>
      <c r="P2063" s="1634" t="n"/>
      <c r="Q2063" s="1634" t="n"/>
      <c r="R2063" s="892" t="n"/>
      <c r="S2063" s="1635" t="n"/>
      <c r="T2063" s="1636" t="n"/>
      <c r="U2063" s="1636" t="n"/>
    </row>
    <row r="2064" ht="17.25" customHeight="1">
      <c r="A2064" s="238" t="n"/>
      <c r="B2064" s="238" t="n"/>
      <c r="C2064" s="1636" t="n"/>
      <c r="D2064" s="1636" t="n"/>
      <c r="E2064" s="1638" t="n"/>
      <c r="F2064" s="1636" t="n"/>
      <c r="G2064" s="1647" t="n"/>
      <c r="H2064" s="1647" t="n"/>
      <c r="I2064" s="1647" t="n"/>
      <c r="J2064" s="1646" t="n"/>
      <c r="K2064" s="1647" t="n"/>
      <c r="L2064" s="1647" t="n"/>
      <c r="M2064" s="234" t="n"/>
      <c r="N2064" s="237" t="n"/>
      <c r="O2064" s="548" t="n"/>
      <c r="P2064" s="1634" t="n"/>
      <c r="Q2064" s="1634" t="n"/>
      <c r="R2064" s="892" t="n"/>
      <c r="S2064" s="1635" t="n"/>
      <c r="T2064" s="1636" t="n"/>
      <c r="U2064" s="1636" t="n"/>
    </row>
    <row r="2065" ht="17.25" customHeight="1">
      <c r="A2065" s="238" t="n"/>
      <c r="B2065" s="238" t="n"/>
      <c r="C2065" s="1636" t="n"/>
      <c r="D2065" s="1636" t="n"/>
      <c r="E2065" s="1638" t="n"/>
      <c r="F2065" s="1636" t="n"/>
      <c r="G2065" s="1647" t="n"/>
      <c r="H2065" s="1647" t="n"/>
      <c r="I2065" s="1647" t="n"/>
      <c r="J2065" s="1646" t="n"/>
      <c r="K2065" s="1647" t="n"/>
      <c r="L2065" s="1647" t="n"/>
      <c r="M2065" s="234" t="n"/>
      <c r="N2065" s="237" t="n"/>
      <c r="O2065" s="548" t="n"/>
      <c r="P2065" s="1634" t="n"/>
      <c r="Q2065" s="1634" t="n"/>
      <c r="R2065" s="892" t="n"/>
      <c r="S2065" s="1635" t="n"/>
      <c r="T2065" s="1636" t="n"/>
      <c r="U2065" s="1636" t="n"/>
    </row>
    <row r="2066" ht="17.25" customHeight="1">
      <c r="A2066" s="238" t="n"/>
      <c r="B2066" s="238" t="n"/>
      <c r="C2066" s="1636" t="n"/>
      <c r="D2066" s="1636" t="n"/>
      <c r="E2066" s="1638" t="n"/>
      <c r="F2066" s="1636" t="n"/>
      <c r="G2066" s="1647" t="n"/>
      <c r="H2066" s="1647" t="n"/>
      <c r="I2066" s="1647" t="n"/>
      <c r="J2066" s="1646" t="n"/>
      <c r="K2066" s="1647" t="n"/>
      <c r="L2066" s="1647" t="n"/>
      <c r="M2066" s="234" t="n"/>
      <c r="N2066" s="237" t="n"/>
      <c r="O2066" s="548" t="n"/>
      <c r="P2066" s="1634" t="n"/>
      <c r="Q2066" s="1634" t="n"/>
      <c r="R2066" s="892" t="n"/>
      <c r="S2066" s="1635" t="n"/>
      <c r="T2066" s="1636" t="n"/>
      <c r="U2066" s="1636" t="n"/>
    </row>
    <row r="2067" ht="17.25" customHeight="1">
      <c r="A2067" s="238" t="n"/>
      <c r="B2067" s="238" t="n"/>
      <c r="C2067" s="1636" t="n"/>
      <c r="D2067" s="1636" t="n"/>
      <c r="E2067" s="1638" t="n"/>
      <c r="F2067" s="1636" t="n"/>
      <c r="G2067" s="1647" t="n"/>
      <c r="H2067" s="1647" t="n"/>
      <c r="I2067" s="1647" t="n"/>
      <c r="J2067" s="1646" t="n"/>
      <c r="K2067" s="1647" t="n"/>
      <c r="L2067" s="1647" t="n"/>
      <c r="M2067" s="234" t="n"/>
      <c r="N2067" s="237" t="n"/>
      <c r="O2067" s="548" t="n"/>
      <c r="P2067" s="1634" t="n"/>
      <c r="Q2067" s="1634" t="n"/>
      <c r="R2067" s="892" t="n"/>
      <c r="S2067" s="1635" t="n"/>
      <c r="T2067" s="1636" t="n"/>
      <c r="U2067" s="1636" t="n"/>
    </row>
    <row r="2068" ht="17.25" customHeight="1">
      <c r="A2068" s="238" t="n"/>
      <c r="B2068" s="238" t="n"/>
      <c r="C2068" s="1636" t="n"/>
      <c r="D2068" s="1636" t="n"/>
      <c r="E2068" s="1638" t="n"/>
      <c r="F2068" s="1636" t="n"/>
      <c r="G2068" s="1647" t="n"/>
      <c r="H2068" s="1647" t="n"/>
      <c r="I2068" s="1647" t="n"/>
      <c r="J2068" s="1646" t="n"/>
      <c r="K2068" s="1647" t="n"/>
      <c r="L2068" s="1647" t="n"/>
      <c r="M2068" s="234" t="n"/>
      <c r="N2068" s="237" t="n"/>
      <c r="O2068" s="548" t="n"/>
      <c r="P2068" s="1634" t="n"/>
      <c r="Q2068" s="1634" t="n"/>
      <c r="R2068" s="892" t="n"/>
      <c r="S2068" s="1635" t="n"/>
      <c r="T2068" s="1636" t="n"/>
      <c r="U2068" s="1636" t="n"/>
    </row>
    <row r="2069" ht="17.25" customHeight="1">
      <c r="A2069" s="238" t="n"/>
      <c r="B2069" s="238" t="n"/>
      <c r="C2069" s="1636" t="n"/>
      <c r="D2069" s="1636" t="n"/>
      <c r="E2069" s="1638" t="n"/>
      <c r="F2069" s="1636" t="n"/>
      <c r="G2069" s="1647" t="n"/>
      <c r="H2069" s="1647" t="n"/>
      <c r="I2069" s="1647" t="n"/>
      <c r="J2069" s="1646" t="n"/>
      <c r="K2069" s="1647" t="n"/>
      <c r="L2069" s="1647" t="n"/>
      <c r="M2069" s="234" t="n"/>
      <c r="N2069" s="237" t="n"/>
      <c r="O2069" s="548" t="n"/>
      <c r="P2069" s="1634" t="n"/>
      <c r="Q2069" s="1634" t="n"/>
      <c r="R2069" s="892" t="n"/>
      <c r="S2069" s="1635" t="n"/>
      <c r="T2069" s="1636" t="n"/>
      <c r="U2069" s="1636" t="n"/>
    </row>
    <row r="2070" ht="17.25" customHeight="1">
      <c r="A2070" s="238" t="n"/>
      <c r="B2070" s="238" t="n"/>
      <c r="C2070" s="1636" t="n"/>
      <c r="D2070" s="1636" t="n"/>
      <c r="E2070" s="1638" t="n"/>
      <c r="F2070" s="1636" t="n"/>
      <c r="G2070" s="1647" t="n"/>
      <c r="H2070" s="1647" t="n"/>
      <c r="I2070" s="1647" t="n"/>
      <c r="J2070" s="1646" t="n"/>
      <c r="K2070" s="1647" t="n"/>
      <c r="L2070" s="1647" t="n"/>
      <c r="M2070" s="234" t="n"/>
      <c r="N2070" s="237" t="n"/>
      <c r="O2070" s="548" t="n"/>
      <c r="P2070" s="1634" t="n"/>
      <c r="Q2070" s="1634" t="n"/>
      <c r="R2070" s="892" t="n"/>
      <c r="S2070" s="1635" t="n"/>
      <c r="T2070" s="1636" t="n"/>
      <c r="U2070" s="1636" t="n"/>
    </row>
    <row r="2071" ht="17.25" customHeight="1">
      <c r="A2071" s="238" t="n"/>
      <c r="B2071" s="238" t="n"/>
      <c r="C2071" s="1636" t="n"/>
      <c r="D2071" s="1636" t="n"/>
      <c r="E2071" s="1638" t="n"/>
      <c r="F2071" s="1636" t="n"/>
      <c r="G2071" s="1647" t="n"/>
      <c r="H2071" s="1647" t="n"/>
      <c r="I2071" s="1647" t="n"/>
      <c r="J2071" s="1646" t="n"/>
      <c r="K2071" s="1647" t="n"/>
      <c r="L2071" s="1647" t="n"/>
      <c r="M2071" s="234" t="n"/>
      <c r="N2071" s="237" t="n"/>
      <c r="O2071" s="548" t="n"/>
      <c r="P2071" s="1634" t="n"/>
      <c r="Q2071" s="1634" t="n"/>
      <c r="R2071" s="892" t="n"/>
      <c r="S2071" s="1635" t="n"/>
      <c r="T2071" s="1636" t="n"/>
      <c r="U2071" s="1636" t="n"/>
    </row>
    <row r="2072" ht="17.25" customHeight="1">
      <c r="A2072" s="238" t="n"/>
      <c r="B2072" s="238" t="n"/>
      <c r="C2072" s="1636" t="n"/>
      <c r="D2072" s="1636" t="n"/>
      <c r="E2072" s="1638" t="n"/>
      <c r="F2072" s="1636" t="n"/>
      <c r="G2072" s="1647" t="n"/>
      <c r="H2072" s="1647" t="n"/>
      <c r="I2072" s="1647" t="n"/>
      <c r="J2072" s="1646" t="n"/>
      <c r="K2072" s="1647" t="n"/>
      <c r="L2072" s="1647" t="n"/>
      <c r="M2072" s="234" t="n"/>
      <c r="N2072" s="237" t="n"/>
      <c r="O2072" s="548" t="n"/>
      <c r="P2072" s="1634" t="n"/>
      <c r="Q2072" s="1634" t="n"/>
      <c r="R2072" s="892" t="n"/>
      <c r="S2072" s="1635" t="n"/>
      <c r="T2072" s="1636" t="n"/>
      <c r="U2072" s="1636" t="n"/>
    </row>
    <row r="2073" ht="17.25" customHeight="1">
      <c r="A2073" s="238" t="n"/>
      <c r="B2073" s="238" t="n"/>
      <c r="C2073" s="1636" t="n"/>
      <c r="D2073" s="1636" t="n"/>
      <c r="E2073" s="1638" t="n"/>
      <c r="F2073" s="1636" t="n"/>
      <c r="G2073" s="1647" t="n"/>
      <c r="H2073" s="1647" t="n"/>
      <c r="I2073" s="1647" t="n"/>
      <c r="J2073" s="1646" t="n"/>
      <c r="K2073" s="1647" t="n"/>
      <c r="L2073" s="1647" t="n"/>
      <c r="M2073" s="234" t="n"/>
      <c r="N2073" s="237" t="n"/>
      <c r="O2073" s="548" t="n"/>
      <c r="P2073" s="1634" t="n"/>
      <c r="Q2073" s="1634" t="n"/>
      <c r="R2073" s="892" t="n"/>
      <c r="S2073" s="1635" t="n"/>
      <c r="T2073" s="1636" t="n"/>
      <c r="U2073" s="1636" t="n"/>
    </row>
    <row r="2074" ht="17.25" customHeight="1">
      <c r="A2074" s="238" t="n"/>
      <c r="B2074" s="238" t="n"/>
      <c r="C2074" s="1636" t="n"/>
      <c r="D2074" s="1636" t="n"/>
      <c r="E2074" s="1638" t="n"/>
      <c r="F2074" s="1636" t="n"/>
      <c r="G2074" s="1647" t="n"/>
      <c r="H2074" s="1647" t="n"/>
      <c r="I2074" s="1647" t="n"/>
      <c r="J2074" s="1646" t="n"/>
      <c r="K2074" s="1647" t="n"/>
      <c r="L2074" s="1647" t="n"/>
      <c r="M2074" s="234" t="n"/>
      <c r="N2074" s="237" t="n"/>
      <c r="O2074" s="548" t="n"/>
      <c r="P2074" s="1634" t="n"/>
      <c r="Q2074" s="1634" t="n"/>
      <c r="R2074" s="892" t="n"/>
      <c r="S2074" s="1635" t="n"/>
      <c r="T2074" s="1636" t="n"/>
      <c r="U2074" s="1636" t="n"/>
    </row>
    <row r="2075" ht="17.25" customHeight="1">
      <c r="A2075" s="238" t="n"/>
      <c r="B2075" s="238" t="n"/>
      <c r="C2075" s="1636" t="n"/>
      <c r="D2075" s="1636" t="n"/>
      <c r="E2075" s="1638" t="n"/>
      <c r="F2075" s="1636" t="n"/>
      <c r="G2075" s="1647" t="n"/>
      <c r="H2075" s="1647" t="n"/>
      <c r="I2075" s="1647" t="n"/>
      <c r="J2075" s="1646" t="n"/>
      <c r="K2075" s="1647" t="n"/>
      <c r="L2075" s="1647" t="n"/>
      <c r="M2075" s="234" t="n"/>
      <c r="N2075" s="237" t="n"/>
      <c r="O2075" s="548" t="n"/>
      <c r="P2075" s="1634" t="n"/>
      <c r="Q2075" s="1634" t="n"/>
      <c r="R2075" s="892" t="n"/>
      <c r="S2075" s="1635" t="n"/>
      <c r="T2075" s="1636" t="n"/>
      <c r="U2075" s="1636" t="n"/>
    </row>
    <row r="2076" ht="17.25" customHeight="1">
      <c r="A2076" s="238" t="n"/>
      <c r="B2076" s="238" t="n"/>
      <c r="C2076" s="1636" t="n"/>
      <c r="D2076" s="1636" t="n"/>
      <c r="E2076" s="1638" t="n"/>
      <c r="F2076" s="1636" t="n"/>
      <c r="G2076" s="1647" t="n"/>
      <c r="H2076" s="1647" t="n"/>
      <c r="I2076" s="1647" t="n"/>
      <c r="J2076" s="1646" t="n"/>
      <c r="K2076" s="1647" t="n"/>
      <c r="L2076" s="1647" t="n"/>
      <c r="M2076" s="234" t="n"/>
      <c r="N2076" s="237" t="n"/>
      <c r="O2076" s="548" t="n"/>
      <c r="P2076" s="1634" t="n"/>
      <c r="Q2076" s="1634" t="n"/>
      <c r="R2076" s="892" t="n"/>
      <c r="S2076" s="1635" t="n"/>
      <c r="T2076" s="1636" t="n"/>
      <c r="U2076" s="1636" t="n"/>
    </row>
    <row r="2077" ht="17.25" customHeight="1">
      <c r="A2077" s="238" t="n"/>
      <c r="B2077" s="238" t="n"/>
      <c r="C2077" s="1636" t="n"/>
      <c r="D2077" s="1636" t="n"/>
      <c r="E2077" s="1638" t="n"/>
      <c r="F2077" s="1636" t="n"/>
      <c r="G2077" s="1647" t="n"/>
      <c r="H2077" s="1647" t="n"/>
      <c r="I2077" s="1647" t="n"/>
      <c r="J2077" s="1646" t="n"/>
      <c r="K2077" s="1647" t="n"/>
      <c r="L2077" s="1647" t="n"/>
      <c r="M2077" s="234" t="n"/>
      <c r="N2077" s="237" t="n"/>
      <c r="O2077" s="548" t="n"/>
      <c r="P2077" s="1634" t="n"/>
      <c r="Q2077" s="1634" t="n"/>
      <c r="R2077" s="892" t="n"/>
      <c r="S2077" s="1635" t="n"/>
      <c r="T2077" s="1636" t="n"/>
      <c r="U2077" s="1636" t="n"/>
    </row>
    <row r="2078" ht="17.25" customHeight="1">
      <c r="A2078" s="238" t="n"/>
      <c r="B2078" s="238" t="n"/>
      <c r="C2078" s="1636" t="n"/>
      <c r="D2078" s="1636" t="n"/>
      <c r="E2078" s="1638" t="n"/>
      <c r="F2078" s="1636" t="n"/>
      <c r="G2078" s="1647" t="n"/>
      <c r="H2078" s="1647" t="n"/>
      <c r="I2078" s="1647" t="n"/>
      <c r="J2078" s="1646" t="n"/>
      <c r="K2078" s="1647" t="n"/>
      <c r="L2078" s="1647" t="n"/>
      <c r="M2078" s="234" t="n"/>
      <c r="N2078" s="237" t="n"/>
      <c r="O2078" s="548" t="n"/>
      <c r="P2078" s="1634" t="n"/>
      <c r="Q2078" s="1634" t="n"/>
      <c r="R2078" s="892" t="n"/>
      <c r="S2078" s="1635" t="n"/>
      <c r="T2078" s="1636" t="n"/>
      <c r="U2078" s="1636" t="n"/>
    </row>
    <row r="2079" ht="17.25" customHeight="1">
      <c r="A2079" s="238" t="n"/>
      <c r="B2079" s="238" t="n"/>
      <c r="C2079" s="1636" t="n"/>
      <c r="D2079" s="1636" t="n"/>
      <c r="E2079" s="1638" t="n"/>
      <c r="F2079" s="1636" t="n"/>
      <c r="G2079" s="1647" t="n"/>
      <c r="H2079" s="1647" t="n"/>
      <c r="I2079" s="1647" t="n"/>
      <c r="J2079" s="1646" t="n"/>
      <c r="K2079" s="1647" t="n"/>
      <c r="L2079" s="1647" t="n"/>
      <c r="M2079" s="234" t="n"/>
      <c r="N2079" s="237" t="n"/>
      <c r="O2079" s="548" t="n"/>
      <c r="P2079" s="1634" t="n"/>
      <c r="Q2079" s="1634" t="n"/>
      <c r="R2079" s="892" t="n"/>
      <c r="S2079" s="1635" t="n"/>
      <c r="T2079" s="1636" t="n"/>
      <c r="U2079" s="1636" t="n"/>
    </row>
    <row r="2080" ht="17.25" customHeight="1">
      <c r="A2080" s="238" t="n"/>
      <c r="B2080" s="238" t="n"/>
      <c r="C2080" s="1636" t="n"/>
      <c r="D2080" s="1636" t="n"/>
      <c r="E2080" s="1638" t="n"/>
      <c r="F2080" s="1636" t="n"/>
      <c r="G2080" s="1647" t="n"/>
      <c r="H2080" s="1647" t="n"/>
      <c r="I2080" s="1647" t="n"/>
      <c r="J2080" s="1646" t="n"/>
      <c r="K2080" s="1647" t="n"/>
      <c r="L2080" s="1647" t="n"/>
      <c r="M2080" s="234" t="n"/>
      <c r="N2080" s="237" t="n"/>
      <c r="O2080" s="548" t="n"/>
      <c r="P2080" s="1634" t="n"/>
      <c r="Q2080" s="1634" t="n"/>
      <c r="R2080" s="892" t="n"/>
      <c r="S2080" s="1635" t="n"/>
      <c r="T2080" s="1636" t="n"/>
      <c r="U2080" s="1636" t="n"/>
    </row>
    <row r="2081" ht="17.25" customHeight="1">
      <c r="A2081" s="238" t="n"/>
      <c r="B2081" s="238" t="n"/>
      <c r="C2081" s="1636" t="n"/>
      <c r="D2081" s="1636" t="n"/>
      <c r="E2081" s="1638" t="n"/>
      <c r="F2081" s="1636" t="n"/>
      <c r="G2081" s="1647" t="n"/>
      <c r="H2081" s="1647" t="n"/>
      <c r="I2081" s="1647" t="n"/>
      <c r="J2081" s="1646" t="n"/>
      <c r="K2081" s="1647" t="n"/>
      <c r="L2081" s="1647" t="n"/>
      <c r="M2081" s="234" t="n"/>
      <c r="N2081" s="237" t="n"/>
      <c r="O2081" s="548" t="n"/>
      <c r="P2081" s="1634" t="n"/>
      <c r="Q2081" s="1634" t="n"/>
      <c r="R2081" s="892" t="n"/>
      <c r="S2081" s="1635" t="n"/>
      <c r="T2081" s="1636" t="n"/>
      <c r="U2081" s="1636" t="n"/>
    </row>
    <row r="2082" ht="17.25" customHeight="1">
      <c r="A2082" s="238" t="n"/>
      <c r="B2082" s="238" t="n"/>
      <c r="C2082" s="1636" t="n"/>
      <c r="D2082" s="1636" t="n"/>
      <c r="E2082" s="1638" t="n"/>
      <c r="F2082" s="1636" t="n"/>
      <c r="G2082" s="1647" t="n"/>
      <c r="H2082" s="1647" t="n"/>
      <c r="I2082" s="1647" t="n"/>
      <c r="J2082" s="1646" t="n"/>
      <c r="K2082" s="1647" t="n"/>
      <c r="L2082" s="1647" t="n"/>
      <c r="M2082" s="234" t="n"/>
      <c r="N2082" s="237" t="n"/>
      <c r="O2082" s="548" t="n"/>
      <c r="P2082" s="1634" t="n"/>
      <c r="Q2082" s="1634" t="n"/>
      <c r="R2082" s="892" t="n"/>
      <c r="S2082" s="1635" t="n"/>
      <c r="T2082" s="1636" t="n"/>
      <c r="U2082" s="1636" t="n"/>
    </row>
    <row r="2083" ht="17.25" customHeight="1">
      <c r="A2083" s="238" t="n"/>
      <c r="B2083" s="238" t="n"/>
      <c r="C2083" s="1636" t="n"/>
      <c r="D2083" s="1636" t="n"/>
      <c r="E2083" s="1638" t="n"/>
      <c r="F2083" s="1636" t="n"/>
      <c r="G2083" s="1647" t="n"/>
      <c r="H2083" s="1647" t="n"/>
      <c r="I2083" s="1647" t="n"/>
      <c r="J2083" s="1646" t="n"/>
      <c r="K2083" s="1647" t="n"/>
      <c r="L2083" s="1647" t="n"/>
      <c r="M2083" s="234" t="n"/>
      <c r="N2083" s="237" t="n"/>
      <c r="O2083" s="548" t="n"/>
      <c r="P2083" s="1634" t="n"/>
      <c r="Q2083" s="1634" t="n"/>
      <c r="R2083" s="892" t="n"/>
      <c r="S2083" s="1635" t="n"/>
      <c r="T2083" s="1636" t="n"/>
      <c r="U2083" s="1636" t="n"/>
    </row>
    <row r="2084" ht="17.25" customHeight="1">
      <c r="A2084" s="238" t="n"/>
      <c r="B2084" s="238" t="n"/>
      <c r="C2084" s="1636" t="n"/>
      <c r="D2084" s="1636" t="n"/>
      <c r="E2084" s="1638" t="n"/>
      <c r="F2084" s="1636" t="n"/>
      <c r="G2084" s="1647" t="n"/>
      <c r="H2084" s="1647" t="n"/>
      <c r="I2084" s="1647" t="n"/>
      <c r="J2084" s="1646" t="n"/>
      <c r="K2084" s="1647" t="n"/>
      <c r="L2084" s="1647" t="n"/>
      <c r="M2084" s="234" t="n"/>
      <c r="N2084" s="237" t="n"/>
      <c r="O2084" s="548" t="n"/>
      <c r="P2084" s="1634" t="n"/>
      <c r="Q2084" s="1634" t="n"/>
      <c r="R2084" s="892" t="n"/>
      <c r="S2084" s="1635" t="n"/>
      <c r="T2084" s="1636" t="n"/>
      <c r="U2084" s="1636" t="n"/>
    </row>
    <row r="2085" ht="17.25" customHeight="1">
      <c r="A2085" s="238" t="n"/>
      <c r="B2085" s="238" t="n"/>
      <c r="C2085" s="1636" t="n"/>
      <c r="D2085" s="1636" t="n"/>
      <c r="E2085" s="1638" t="n"/>
      <c r="F2085" s="1636" t="n"/>
      <c r="G2085" s="1647" t="n"/>
      <c r="H2085" s="1647" t="n"/>
      <c r="I2085" s="1647" t="n"/>
      <c r="J2085" s="1646" t="n"/>
      <c r="K2085" s="1647" t="n"/>
      <c r="L2085" s="1647" t="n"/>
      <c r="M2085" s="234" t="n"/>
      <c r="N2085" s="237" t="n"/>
      <c r="O2085" s="548" t="n"/>
      <c r="P2085" s="1634" t="n"/>
      <c r="Q2085" s="1634" t="n"/>
      <c r="R2085" s="892" t="n"/>
      <c r="S2085" s="1635" t="n"/>
      <c r="T2085" s="1636" t="n"/>
      <c r="U2085" s="1636" t="n"/>
    </row>
    <row r="2086" ht="17.25" customHeight="1">
      <c r="A2086" s="238" t="n"/>
      <c r="B2086" s="238" t="n"/>
      <c r="C2086" s="1636" t="n"/>
      <c r="D2086" s="1636" t="n"/>
      <c r="E2086" s="1638" t="n"/>
      <c r="F2086" s="1636" t="n"/>
      <c r="G2086" s="1647" t="n"/>
      <c r="H2086" s="1647" t="n"/>
      <c r="I2086" s="1647" t="n"/>
      <c r="J2086" s="1646" t="n"/>
      <c r="K2086" s="1647" t="n"/>
      <c r="L2086" s="1647" t="n"/>
      <c r="M2086" s="234" t="n"/>
      <c r="N2086" s="237" t="n"/>
      <c r="O2086" s="548" t="n"/>
      <c r="P2086" s="1634" t="n"/>
      <c r="Q2086" s="1634" t="n"/>
      <c r="R2086" s="892" t="n"/>
      <c r="S2086" s="1635" t="n"/>
      <c r="T2086" s="1636" t="n"/>
      <c r="U2086" s="1636" t="n"/>
    </row>
    <row r="2087" ht="17.25" customHeight="1">
      <c r="A2087" s="238" t="n"/>
      <c r="B2087" s="238" t="n"/>
      <c r="C2087" s="1636" t="n"/>
      <c r="D2087" s="1636" t="n"/>
      <c r="E2087" s="1638" t="n"/>
      <c r="F2087" s="1636" t="n"/>
      <c r="G2087" s="1647" t="n"/>
      <c r="H2087" s="1647" t="n"/>
      <c r="I2087" s="1647" t="n"/>
      <c r="J2087" s="1646" t="n"/>
      <c r="K2087" s="1647" t="n"/>
      <c r="L2087" s="1647" t="n"/>
      <c r="M2087" s="234" t="n"/>
      <c r="N2087" s="237" t="n"/>
      <c r="O2087" s="548" t="n"/>
      <c r="P2087" s="1634" t="n"/>
      <c r="Q2087" s="1634" t="n"/>
      <c r="R2087" s="892" t="n"/>
      <c r="S2087" s="1635" t="n"/>
      <c r="T2087" s="1636" t="n"/>
      <c r="U2087" s="1636" t="n"/>
    </row>
    <row r="2088" ht="17.25" customHeight="1">
      <c r="A2088" s="238" t="n"/>
      <c r="B2088" s="238" t="n"/>
      <c r="C2088" s="1636" t="n"/>
      <c r="D2088" s="1636" t="n"/>
      <c r="E2088" s="1638" t="n"/>
      <c r="F2088" s="1636" t="n"/>
      <c r="G2088" s="1647" t="n"/>
      <c r="H2088" s="1647" t="n"/>
      <c r="I2088" s="1647" t="n"/>
      <c r="J2088" s="1646" t="n"/>
      <c r="K2088" s="1647" t="n"/>
      <c r="L2088" s="1647" t="n"/>
      <c r="M2088" s="234" t="n"/>
      <c r="N2088" s="237" t="n"/>
      <c r="O2088" s="548" t="n"/>
      <c r="P2088" s="1634" t="n"/>
      <c r="Q2088" s="1634" t="n"/>
      <c r="R2088" s="892" t="n"/>
      <c r="S2088" s="1635" t="n"/>
      <c r="T2088" s="1636" t="n"/>
      <c r="U2088" s="1636" t="n"/>
    </row>
    <row r="2089" ht="17.25" customHeight="1">
      <c r="A2089" s="238" t="n"/>
      <c r="B2089" s="238" t="n"/>
      <c r="C2089" s="1636" t="n"/>
      <c r="D2089" s="1636" t="n"/>
      <c r="E2089" s="1638" t="n"/>
      <c r="F2089" s="1636" t="n"/>
      <c r="G2089" s="1647" t="n"/>
      <c r="H2089" s="1647" t="n"/>
      <c r="I2089" s="1647" t="n"/>
      <c r="J2089" s="1646" t="n"/>
      <c r="K2089" s="1647" t="n"/>
      <c r="L2089" s="1647" t="n"/>
      <c r="M2089" s="234" t="n"/>
      <c r="N2089" s="237" t="n"/>
      <c r="O2089" s="548" t="n"/>
      <c r="P2089" s="1634" t="n"/>
      <c r="Q2089" s="1634" t="n"/>
      <c r="R2089" s="892" t="n"/>
      <c r="S2089" s="1635" t="n"/>
      <c r="T2089" s="1636" t="n"/>
      <c r="U2089" s="1636" t="n"/>
    </row>
    <row r="2090" ht="17.25" customHeight="1">
      <c r="A2090" s="238" t="n"/>
      <c r="B2090" s="238" t="n"/>
      <c r="C2090" s="1636" t="n"/>
      <c r="D2090" s="1636" t="n"/>
      <c r="E2090" s="1638" t="n"/>
      <c r="F2090" s="1636" t="n"/>
      <c r="G2090" s="1647" t="n"/>
      <c r="H2090" s="1647" t="n"/>
      <c r="I2090" s="1647" t="n"/>
      <c r="J2090" s="1646" t="n"/>
      <c r="K2090" s="1647" t="n"/>
      <c r="L2090" s="1647" t="n"/>
      <c r="M2090" s="234" t="n"/>
      <c r="N2090" s="237" t="n"/>
      <c r="O2090" s="548" t="n"/>
      <c r="P2090" s="1634" t="n"/>
      <c r="Q2090" s="1634" t="n"/>
      <c r="R2090" s="892" t="n"/>
      <c r="S2090" s="1635" t="n"/>
      <c r="T2090" s="1636" t="n"/>
      <c r="U2090" s="1636" t="n"/>
    </row>
    <row r="2091" ht="17.25" customHeight="1">
      <c r="A2091" s="238" t="n"/>
      <c r="B2091" s="238" t="n"/>
      <c r="C2091" s="1636" t="n"/>
      <c r="D2091" s="1636" t="n"/>
      <c r="E2091" s="1638" t="n"/>
      <c r="F2091" s="1636" t="n"/>
      <c r="G2091" s="1647" t="n"/>
      <c r="H2091" s="1647" t="n"/>
      <c r="I2091" s="1647" t="n"/>
      <c r="J2091" s="1646" t="n"/>
      <c r="K2091" s="1647" t="n"/>
      <c r="L2091" s="1647" t="n"/>
      <c r="M2091" s="234" t="n"/>
      <c r="N2091" s="237" t="n"/>
      <c r="O2091" s="548" t="n"/>
      <c r="P2091" s="1634" t="n"/>
      <c r="Q2091" s="1634" t="n"/>
      <c r="R2091" s="892" t="n"/>
      <c r="S2091" s="1635" t="n"/>
      <c r="T2091" s="1636" t="n"/>
      <c r="U2091" s="1636" t="n"/>
    </row>
    <row r="2092" ht="17.25" customHeight="1">
      <c r="A2092" s="238" t="n"/>
      <c r="B2092" s="238" t="n"/>
      <c r="C2092" s="1636" t="n"/>
      <c r="D2092" s="1636" t="n"/>
      <c r="E2092" s="1638" t="n"/>
      <c r="F2092" s="1636" t="n"/>
      <c r="G2092" s="1647" t="n"/>
      <c r="H2092" s="1647" t="n"/>
      <c r="I2092" s="1647" t="n"/>
      <c r="J2092" s="1646" t="n"/>
      <c r="K2092" s="1647" t="n"/>
      <c r="L2092" s="1647" t="n"/>
      <c r="M2092" s="234" t="n"/>
      <c r="N2092" s="237" t="n"/>
      <c r="O2092" s="548" t="n"/>
      <c r="P2092" s="1634" t="n"/>
      <c r="Q2092" s="1634" t="n"/>
      <c r="R2092" s="892" t="n"/>
      <c r="S2092" s="1635" t="n"/>
      <c r="T2092" s="1636" t="n"/>
      <c r="U2092" s="1636" t="n"/>
    </row>
    <row r="2093" ht="17.25" customHeight="1">
      <c r="A2093" s="238" t="n"/>
      <c r="B2093" s="238" t="n"/>
      <c r="C2093" s="1636" t="n"/>
      <c r="D2093" s="1636" t="n"/>
      <c r="E2093" s="1638" t="n"/>
      <c r="F2093" s="1636" t="n"/>
      <c r="G2093" s="1647" t="n"/>
      <c r="H2093" s="1647" t="n"/>
      <c r="I2093" s="1647" t="n"/>
      <c r="J2093" s="1646" t="n"/>
      <c r="K2093" s="1647" t="n"/>
      <c r="L2093" s="1647" t="n"/>
      <c r="M2093" s="234" t="n"/>
      <c r="N2093" s="237" t="n"/>
      <c r="O2093" s="548" t="n"/>
      <c r="P2093" s="1634" t="n"/>
      <c r="Q2093" s="1634" t="n"/>
      <c r="R2093" s="892" t="n"/>
      <c r="S2093" s="1635" t="n"/>
      <c r="T2093" s="1636" t="n"/>
      <c r="U2093" s="1636" t="n"/>
    </row>
    <row r="2094" ht="17.25" customHeight="1">
      <c r="A2094" s="238" t="n"/>
      <c r="B2094" s="238" t="n"/>
      <c r="C2094" s="1636" t="n"/>
      <c r="D2094" s="1636" t="n"/>
      <c r="E2094" s="1638" t="n"/>
      <c r="F2094" s="1636" t="n"/>
      <c r="G2094" s="1647" t="n"/>
      <c r="H2094" s="1647" t="n"/>
      <c r="I2094" s="1647" t="n"/>
      <c r="J2094" s="1646" t="n"/>
      <c r="K2094" s="1647" t="n"/>
      <c r="L2094" s="1647" t="n"/>
      <c r="M2094" s="234" t="n"/>
      <c r="N2094" s="237" t="n"/>
      <c r="O2094" s="548" t="n"/>
      <c r="P2094" s="1634" t="n"/>
      <c r="Q2094" s="1634" t="n"/>
      <c r="R2094" s="892" t="n"/>
      <c r="S2094" s="1635" t="n"/>
      <c r="T2094" s="1636" t="n"/>
      <c r="U2094" s="1636" t="n"/>
    </row>
    <row r="2095" ht="17.25" customHeight="1">
      <c r="A2095" s="238" t="n"/>
      <c r="B2095" s="238" t="n"/>
      <c r="C2095" s="1636" t="n"/>
      <c r="D2095" s="1636" t="n"/>
      <c r="E2095" s="1638" t="n"/>
      <c r="F2095" s="1636" t="n"/>
      <c r="G2095" s="1647" t="n"/>
      <c r="H2095" s="1647" t="n"/>
      <c r="I2095" s="1647" t="n"/>
      <c r="J2095" s="1646" t="n"/>
      <c r="K2095" s="1647" t="n"/>
      <c r="L2095" s="1647" t="n"/>
      <c r="M2095" s="234" t="n"/>
      <c r="N2095" s="237" t="n"/>
      <c r="O2095" s="548" t="n"/>
      <c r="P2095" s="1634" t="n"/>
      <c r="Q2095" s="1634" t="n"/>
      <c r="R2095" s="892" t="n"/>
      <c r="S2095" s="1635" t="n"/>
      <c r="T2095" s="1636" t="n"/>
      <c r="U2095" s="1636" t="n"/>
    </row>
    <row r="2096" ht="17.25" customHeight="1">
      <c r="A2096" s="238" t="n"/>
      <c r="B2096" s="238" t="n"/>
      <c r="C2096" s="1636" t="n"/>
      <c r="D2096" s="1636" t="n"/>
      <c r="E2096" s="1638" t="n"/>
      <c r="F2096" s="1636" t="n"/>
      <c r="G2096" s="1647" t="n"/>
      <c r="H2096" s="1647" t="n"/>
      <c r="I2096" s="1647" t="n"/>
      <c r="J2096" s="1646" t="n"/>
      <c r="K2096" s="1647" t="n"/>
      <c r="L2096" s="1647" t="n"/>
      <c r="M2096" s="234" t="n"/>
      <c r="N2096" s="237" t="n"/>
      <c r="O2096" s="548" t="n"/>
      <c r="P2096" s="1634" t="n"/>
      <c r="Q2096" s="1634" t="n"/>
      <c r="R2096" s="892" t="n"/>
      <c r="S2096" s="1635" t="n"/>
      <c r="T2096" s="1636" t="n"/>
      <c r="U2096" s="1636" t="n"/>
    </row>
    <row r="2097" ht="17.25" customHeight="1">
      <c r="A2097" s="238" t="n"/>
      <c r="B2097" s="238" t="n"/>
      <c r="C2097" s="1636" t="n"/>
      <c r="D2097" s="1636" t="n"/>
      <c r="E2097" s="1638" t="n"/>
      <c r="F2097" s="1636" t="n"/>
      <c r="G2097" s="1647" t="n"/>
      <c r="H2097" s="1647" t="n"/>
      <c r="I2097" s="1647" t="n"/>
      <c r="J2097" s="1646" t="n"/>
      <c r="K2097" s="1647" t="n"/>
      <c r="L2097" s="1647" t="n"/>
      <c r="M2097" s="234" t="n"/>
      <c r="N2097" s="237" t="n"/>
      <c r="O2097" s="548" t="n"/>
      <c r="P2097" s="1634" t="n"/>
      <c r="Q2097" s="1634" t="n"/>
      <c r="R2097" s="892" t="n"/>
      <c r="S2097" s="1635" t="n"/>
      <c r="T2097" s="1636" t="n"/>
      <c r="U2097" s="1636" t="n"/>
    </row>
    <row r="2098" ht="17.25" customHeight="1">
      <c r="A2098" s="238" t="n"/>
      <c r="B2098" s="238" t="n"/>
      <c r="C2098" s="1636" t="n"/>
      <c r="D2098" s="1636" t="n"/>
      <c r="E2098" s="1638" t="n"/>
      <c r="F2098" s="1636" t="n"/>
      <c r="G2098" s="1647" t="n"/>
      <c r="H2098" s="1647" t="n"/>
      <c r="I2098" s="1647" t="n"/>
      <c r="J2098" s="1646" t="n"/>
      <c r="K2098" s="1647" t="n"/>
      <c r="L2098" s="1647" t="n"/>
      <c r="M2098" s="234" t="n"/>
      <c r="N2098" s="237" t="n"/>
      <c r="O2098" s="548" t="n"/>
      <c r="P2098" s="1634" t="n"/>
      <c r="Q2098" s="1634" t="n"/>
      <c r="R2098" s="892" t="n"/>
      <c r="S2098" s="1635" t="n"/>
      <c r="T2098" s="1636" t="n"/>
      <c r="U2098" s="1636" t="n"/>
    </row>
    <row r="2099" ht="17.25" customHeight="1">
      <c r="A2099" s="238" t="n"/>
      <c r="B2099" s="238" t="n"/>
      <c r="C2099" s="1636" t="n"/>
      <c r="D2099" s="1636" t="n"/>
      <c r="E2099" s="1638" t="n"/>
      <c r="F2099" s="1636" t="n"/>
      <c r="G2099" s="1647" t="n"/>
      <c r="H2099" s="1647" t="n"/>
      <c r="I2099" s="1647" t="n"/>
      <c r="J2099" s="1646" t="n"/>
      <c r="K2099" s="1647" t="n"/>
      <c r="L2099" s="1647" t="n"/>
      <c r="M2099" s="234" t="n"/>
      <c r="N2099" s="237" t="n"/>
      <c r="O2099" s="548" t="n"/>
      <c r="P2099" s="1634" t="n"/>
      <c r="Q2099" s="1634" t="n"/>
      <c r="R2099" s="892" t="n"/>
      <c r="S2099" s="1635" t="n"/>
      <c r="T2099" s="1636" t="n"/>
      <c r="U2099" s="1636" t="n"/>
    </row>
    <row r="2100" ht="17.25" customHeight="1">
      <c r="A2100" s="238" t="n"/>
      <c r="B2100" s="238" t="n"/>
      <c r="C2100" s="1636" t="n"/>
      <c r="D2100" s="1636" t="n"/>
      <c r="E2100" s="1638" t="n"/>
      <c r="F2100" s="1636" t="n"/>
      <c r="G2100" s="1647" t="n"/>
      <c r="H2100" s="1647" t="n"/>
      <c r="I2100" s="1647" t="n"/>
      <c r="J2100" s="1646" t="n"/>
      <c r="K2100" s="1647" t="n"/>
      <c r="L2100" s="1647" t="n"/>
      <c r="M2100" s="234" t="n"/>
      <c r="N2100" s="237" t="n"/>
      <c r="O2100" s="548" t="n"/>
      <c r="P2100" s="1634" t="n"/>
      <c r="Q2100" s="1634" t="n"/>
      <c r="R2100" s="892" t="n"/>
      <c r="S2100" s="1635" t="n"/>
      <c r="T2100" s="1636" t="n"/>
      <c r="U2100" s="1636" t="n"/>
    </row>
    <row r="2101" ht="17.25" customHeight="1">
      <c r="A2101" s="238" t="n"/>
      <c r="B2101" s="238" t="n"/>
      <c r="C2101" s="1636" t="n"/>
      <c r="D2101" s="1636" t="n"/>
      <c r="E2101" s="1638" t="n"/>
      <c r="F2101" s="1636" t="n"/>
      <c r="G2101" s="1647" t="n"/>
      <c r="H2101" s="1647" t="n"/>
      <c r="I2101" s="1647" t="n"/>
      <c r="J2101" s="1646" t="n"/>
      <c r="K2101" s="1647" t="n"/>
      <c r="L2101" s="1647" t="n"/>
      <c r="M2101" s="234" t="n"/>
      <c r="N2101" s="237" t="n"/>
      <c r="O2101" s="548" t="n"/>
      <c r="P2101" s="1634" t="n"/>
      <c r="Q2101" s="1634" t="n"/>
      <c r="R2101" s="892" t="n"/>
      <c r="S2101" s="1635" t="n"/>
      <c r="T2101" s="1636" t="n"/>
      <c r="U2101" s="1636" t="n"/>
    </row>
    <row r="2102" ht="17.25" customHeight="1">
      <c r="A2102" s="238" t="n"/>
      <c r="B2102" s="238" t="n"/>
      <c r="C2102" s="1636" t="n"/>
      <c r="D2102" s="1636" t="n"/>
      <c r="E2102" s="1638" t="n"/>
      <c r="F2102" s="1636" t="n"/>
      <c r="G2102" s="1647" t="n"/>
      <c r="H2102" s="1647" t="n"/>
      <c r="I2102" s="1647" t="n"/>
      <c r="J2102" s="1646" t="n"/>
      <c r="K2102" s="1647" t="n"/>
      <c r="L2102" s="1647" t="n"/>
      <c r="M2102" s="234" t="n"/>
      <c r="N2102" s="237" t="n"/>
      <c r="O2102" s="548" t="n"/>
      <c r="P2102" s="1634" t="n"/>
      <c r="Q2102" s="1634" t="n"/>
      <c r="R2102" s="892" t="n"/>
      <c r="S2102" s="1635" t="n"/>
      <c r="T2102" s="1636" t="n"/>
      <c r="U2102" s="1636" t="n"/>
    </row>
    <row r="2103" ht="17.25" customHeight="1">
      <c r="A2103" s="238" t="n"/>
      <c r="B2103" s="238" t="n"/>
      <c r="C2103" s="1636" t="n"/>
      <c r="D2103" s="1636" t="n"/>
      <c r="E2103" s="1638" t="n"/>
      <c r="F2103" s="1636" t="n"/>
      <c r="G2103" s="1647" t="n"/>
      <c r="H2103" s="1647" t="n"/>
      <c r="I2103" s="1647" t="n"/>
      <c r="J2103" s="1646" t="n"/>
      <c r="K2103" s="1647" t="n"/>
      <c r="L2103" s="1647" t="n"/>
      <c r="M2103" s="234" t="n"/>
      <c r="N2103" s="237" t="n"/>
      <c r="O2103" s="548" t="n"/>
      <c r="P2103" s="1634" t="n"/>
      <c r="Q2103" s="1634" t="n"/>
      <c r="R2103" s="892" t="n"/>
      <c r="S2103" s="1635" t="n"/>
      <c r="T2103" s="1636" t="n"/>
      <c r="U2103" s="1636" t="n"/>
    </row>
    <row r="2104" ht="17.25" customHeight="1">
      <c r="A2104" s="238" t="n"/>
      <c r="B2104" s="238" t="n"/>
      <c r="C2104" s="1636" t="n"/>
      <c r="D2104" s="1636" t="n"/>
      <c r="E2104" s="1638" t="n"/>
      <c r="F2104" s="1636" t="n"/>
      <c r="G2104" s="1647" t="n"/>
      <c r="H2104" s="1647" t="n"/>
      <c r="I2104" s="1647" t="n"/>
      <c r="J2104" s="1646" t="n"/>
      <c r="K2104" s="1647" t="n"/>
      <c r="L2104" s="1647" t="n"/>
      <c r="M2104" s="234" t="n"/>
      <c r="N2104" s="237" t="n"/>
      <c r="O2104" s="548" t="n"/>
      <c r="P2104" s="1634" t="n"/>
      <c r="Q2104" s="1634" t="n"/>
      <c r="R2104" s="892" t="n"/>
      <c r="S2104" s="1635" t="n"/>
      <c r="T2104" s="1636" t="n"/>
      <c r="U2104" s="1636" t="n"/>
    </row>
    <row r="2105" ht="17.25" customHeight="1">
      <c r="A2105" s="238" t="n"/>
      <c r="B2105" s="238" t="n"/>
      <c r="C2105" s="1636" t="n"/>
      <c r="D2105" s="1636" t="n"/>
      <c r="E2105" s="1638" t="n"/>
      <c r="F2105" s="1636" t="n"/>
      <c r="G2105" s="1647" t="n"/>
      <c r="H2105" s="1647" t="n"/>
      <c r="I2105" s="1647" t="n"/>
      <c r="J2105" s="1646" t="n"/>
      <c r="K2105" s="1647" t="n"/>
      <c r="L2105" s="1647" t="n"/>
      <c r="M2105" s="234" t="n"/>
      <c r="N2105" s="237" t="n"/>
      <c r="O2105" s="548" t="n"/>
      <c r="P2105" s="1634" t="n"/>
      <c r="Q2105" s="1634" t="n"/>
      <c r="R2105" s="892" t="n"/>
      <c r="S2105" s="1635" t="n"/>
      <c r="T2105" s="1636" t="n"/>
      <c r="U2105" s="1636" t="n"/>
    </row>
    <row r="2106" ht="17.25" customHeight="1">
      <c r="A2106" s="238" t="n"/>
      <c r="B2106" s="238" t="n"/>
      <c r="C2106" s="1636" t="n"/>
      <c r="D2106" s="1636" t="n"/>
      <c r="E2106" s="1638" t="n"/>
      <c r="F2106" s="1636" t="n"/>
      <c r="G2106" s="1647" t="n"/>
      <c r="H2106" s="1647" t="n"/>
      <c r="I2106" s="1647" t="n"/>
      <c r="J2106" s="1646" t="n"/>
      <c r="K2106" s="1647" t="n"/>
      <c r="L2106" s="1647" t="n"/>
      <c r="M2106" s="234" t="n"/>
      <c r="N2106" s="237" t="n"/>
      <c r="O2106" s="548" t="n"/>
      <c r="P2106" s="1634" t="n"/>
      <c r="Q2106" s="1634" t="n"/>
      <c r="R2106" s="892" t="n"/>
      <c r="S2106" s="1635" t="n"/>
      <c r="T2106" s="1636" t="n"/>
      <c r="U2106" s="1636" t="n"/>
    </row>
    <row r="2107" ht="17.25" customHeight="1">
      <c r="A2107" s="238" t="n"/>
      <c r="B2107" s="238" t="n"/>
      <c r="C2107" s="1636" t="n"/>
      <c r="D2107" s="1636" t="n"/>
      <c r="E2107" s="1638" t="n"/>
      <c r="F2107" s="1636" t="n"/>
      <c r="G2107" s="1647" t="n"/>
      <c r="H2107" s="1647" t="n"/>
      <c r="I2107" s="1647" t="n"/>
      <c r="J2107" s="1646" t="n"/>
      <c r="K2107" s="1647" t="n"/>
      <c r="L2107" s="1647" t="n"/>
      <c r="M2107" s="234" t="n"/>
      <c r="N2107" s="237" t="n"/>
      <c r="O2107" s="548" t="n"/>
      <c r="P2107" s="1634" t="n"/>
      <c r="Q2107" s="1634" t="n"/>
      <c r="R2107" s="892" t="n"/>
      <c r="S2107" s="1635" t="n"/>
      <c r="T2107" s="1636" t="n"/>
      <c r="U2107" s="1636" t="n"/>
    </row>
    <row r="2108" ht="17.25" customHeight="1">
      <c r="A2108" s="238" t="n"/>
      <c r="B2108" s="238" t="n"/>
      <c r="C2108" s="1636" t="n"/>
      <c r="D2108" s="1636" t="n"/>
      <c r="E2108" s="1638" t="n"/>
      <c r="F2108" s="1636" t="n"/>
      <c r="G2108" s="1647" t="n"/>
      <c r="H2108" s="1647" t="n"/>
      <c r="I2108" s="1647" t="n"/>
      <c r="J2108" s="1646" t="n"/>
      <c r="K2108" s="1647" t="n"/>
      <c r="L2108" s="1647" t="n"/>
      <c r="M2108" s="234" t="n"/>
      <c r="N2108" s="237" t="n"/>
      <c r="O2108" s="548" t="n"/>
      <c r="P2108" s="1634" t="n"/>
      <c r="Q2108" s="1634" t="n"/>
      <c r="R2108" s="892" t="n"/>
      <c r="S2108" s="1635" t="n"/>
      <c r="T2108" s="1636" t="n"/>
      <c r="U2108" s="1636" t="n"/>
    </row>
    <row r="2109" ht="17.25" customHeight="1">
      <c r="A2109" s="238" t="n"/>
      <c r="B2109" s="238" t="n"/>
      <c r="C2109" s="1636" t="n"/>
      <c r="D2109" s="1636" t="n"/>
      <c r="E2109" s="1638" t="n"/>
      <c r="F2109" s="1636" t="n"/>
      <c r="G2109" s="1647" t="n"/>
      <c r="H2109" s="1647" t="n"/>
      <c r="I2109" s="1647" t="n"/>
      <c r="J2109" s="1646" t="n"/>
      <c r="K2109" s="1647" t="n"/>
      <c r="L2109" s="1647" t="n"/>
      <c r="M2109" s="234" t="n"/>
      <c r="N2109" s="237" t="n"/>
      <c r="O2109" s="548" t="n"/>
      <c r="P2109" s="1634" t="n"/>
      <c r="Q2109" s="1634" t="n"/>
      <c r="R2109" s="892" t="n"/>
      <c r="S2109" s="1635" t="n"/>
      <c r="T2109" s="1636" t="n"/>
      <c r="U2109" s="1636" t="n"/>
    </row>
    <row r="2110" ht="17.25" customHeight="1">
      <c r="A2110" s="238" t="n"/>
      <c r="B2110" s="238" t="n"/>
      <c r="C2110" s="1636" t="n"/>
      <c r="D2110" s="1636" t="n"/>
      <c r="E2110" s="1638" t="n"/>
      <c r="F2110" s="1636" t="n"/>
      <c r="G2110" s="1647" t="n"/>
      <c r="H2110" s="1647" t="n"/>
      <c r="I2110" s="1647" t="n"/>
      <c r="J2110" s="1646" t="n"/>
      <c r="K2110" s="1647" t="n"/>
      <c r="L2110" s="1647" t="n"/>
      <c r="M2110" s="234" t="n"/>
      <c r="N2110" s="237" t="n"/>
      <c r="O2110" s="548" t="n"/>
      <c r="P2110" s="1634" t="n"/>
      <c r="Q2110" s="1634" t="n"/>
      <c r="R2110" s="892" t="n"/>
      <c r="S2110" s="1635" t="n"/>
      <c r="T2110" s="1636" t="n"/>
      <c r="U2110" s="1636" t="n"/>
    </row>
    <row r="2111" ht="17.25" customHeight="1">
      <c r="A2111" s="238" t="n"/>
      <c r="B2111" s="238" t="n"/>
      <c r="C2111" s="1636" t="n"/>
      <c r="D2111" s="1636" t="n"/>
      <c r="E2111" s="1638" t="n"/>
      <c r="F2111" s="1636" t="n"/>
      <c r="G2111" s="1647" t="n"/>
      <c r="H2111" s="1647" t="n"/>
      <c r="I2111" s="1647" t="n"/>
      <c r="J2111" s="1646" t="n"/>
      <c r="K2111" s="1647" t="n"/>
      <c r="L2111" s="1647" t="n"/>
      <c r="M2111" s="234" t="n"/>
      <c r="N2111" s="237" t="n"/>
      <c r="O2111" s="548" t="n"/>
      <c r="P2111" s="1634" t="n"/>
      <c r="Q2111" s="1634" t="n"/>
      <c r="R2111" s="892" t="n"/>
      <c r="S2111" s="1635" t="n"/>
      <c r="T2111" s="1636" t="n"/>
      <c r="U2111" s="1636" t="n"/>
    </row>
    <row r="2112" ht="17.25" customHeight="1">
      <c r="A2112" s="238" t="n"/>
      <c r="B2112" s="238" t="n"/>
      <c r="C2112" s="1636" t="n"/>
      <c r="D2112" s="1636" t="n"/>
      <c r="E2112" s="1638" t="n"/>
      <c r="F2112" s="1636" t="n"/>
      <c r="G2112" s="1647" t="n"/>
      <c r="H2112" s="1647" t="n"/>
      <c r="I2112" s="1647" t="n"/>
      <c r="J2112" s="1646" t="n"/>
      <c r="K2112" s="1647" t="n"/>
      <c r="L2112" s="1647" t="n"/>
      <c r="M2112" s="234" t="n"/>
      <c r="N2112" s="237" t="n"/>
      <c r="O2112" s="548" t="n"/>
      <c r="P2112" s="1634" t="n"/>
      <c r="Q2112" s="1634" t="n"/>
      <c r="R2112" s="892" t="n"/>
      <c r="S2112" s="1635" t="n"/>
      <c r="T2112" s="1636" t="n"/>
      <c r="U2112" s="1636" t="n"/>
    </row>
    <row r="2113" ht="17.25" customHeight="1">
      <c r="A2113" s="238" t="n"/>
      <c r="B2113" s="238" t="n"/>
      <c r="C2113" s="1636" t="n"/>
      <c r="D2113" s="1636" t="n"/>
      <c r="E2113" s="1638" t="n"/>
      <c r="F2113" s="1636" t="n"/>
      <c r="G2113" s="1647" t="n"/>
      <c r="H2113" s="1647" t="n"/>
      <c r="I2113" s="1647" t="n"/>
      <c r="J2113" s="1646" t="n"/>
      <c r="K2113" s="1647" t="n"/>
      <c r="L2113" s="1647" t="n"/>
      <c r="M2113" s="234" t="n"/>
      <c r="N2113" s="237" t="n"/>
      <c r="O2113" s="548" t="n"/>
      <c r="P2113" s="1634" t="n"/>
      <c r="Q2113" s="1634" t="n"/>
      <c r="R2113" s="892" t="n"/>
      <c r="S2113" s="1635" t="n"/>
      <c r="T2113" s="1636" t="n"/>
      <c r="U2113" s="1636" t="n"/>
    </row>
    <row r="2114" ht="17.25" customHeight="1">
      <c r="A2114" s="238" t="n"/>
      <c r="B2114" s="238" t="n"/>
      <c r="C2114" s="1636" t="n"/>
      <c r="D2114" s="1636" t="n"/>
      <c r="E2114" s="1638" t="n"/>
      <c r="F2114" s="1636" t="n"/>
      <c r="G2114" s="1647" t="n"/>
      <c r="H2114" s="1647" t="n"/>
      <c r="I2114" s="1647" t="n"/>
      <c r="J2114" s="1646" t="n"/>
      <c r="K2114" s="1647" t="n"/>
      <c r="L2114" s="1647" t="n"/>
      <c r="M2114" s="234" t="n"/>
      <c r="N2114" s="237" t="n"/>
      <c r="O2114" s="548" t="n"/>
      <c r="P2114" s="1634" t="n"/>
      <c r="Q2114" s="1634" t="n"/>
      <c r="R2114" s="892" t="n"/>
      <c r="S2114" s="1635" t="n"/>
      <c r="T2114" s="1636" t="n"/>
      <c r="U2114" s="1636" t="n"/>
    </row>
    <row r="2115" ht="17.25" customHeight="1">
      <c r="A2115" s="238" t="n"/>
      <c r="B2115" s="238" t="n"/>
      <c r="C2115" s="1636" t="n"/>
      <c r="D2115" s="1636" t="n"/>
      <c r="E2115" s="1638" t="n"/>
      <c r="F2115" s="1636" t="n"/>
      <c r="G2115" s="1647" t="n"/>
      <c r="H2115" s="1647" t="n"/>
      <c r="I2115" s="1647" t="n"/>
      <c r="J2115" s="1646" t="n"/>
      <c r="K2115" s="1647" t="n"/>
      <c r="L2115" s="1647" t="n"/>
      <c r="M2115" s="234" t="n"/>
      <c r="N2115" s="237" t="n"/>
      <c r="O2115" s="548" t="n"/>
      <c r="P2115" s="1634" t="n"/>
      <c r="Q2115" s="1634" t="n"/>
      <c r="R2115" s="892" t="n"/>
      <c r="S2115" s="1635" t="n"/>
      <c r="T2115" s="1636" t="n"/>
      <c r="U2115" s="1636" t="n"/>
    </row>
    <row r="2116" ht="17.25" customHeight="1">
      <c r="A2116" s="238" t="n"/>
      <c r="B2116" s="238" t="n"/>
      <c r="C2116" s="1636" t="n"/>
      <c r="D2116" s="1636" t="n"/>
      <c r="E2116" s="1638" t="n"/>
      <c r="F2116" s="1636" t="n"/>
      <c r="G2116" s="1647" t="n"/>
      <c r="H2116" s="1647" t="n"/>
      <c r="I2116" s="1647" t="n"/>
      <c r="J2116" s="1646" t="n"/>
      <c r="K2116" s="1647" t="n"/>
      <c r="L2116" s="1647" t="n"/>
      <c r="M2116" s="234" t="n"/>
      <c r="N2116" s="237" t="n"/>
      <c r="O2116" s="548" t="n"/>
      <c r="P2116" s="1634" t="n"/>
      <c r="Q2116" s="1634" t="n"/>
      <c r="R2116" s="892" t="n"/>
      <c r="S2116" s="1635" t="n"/>
      <c r="T2116" s="1636" t="n"/>
      <c r="U2116" s="1636" t="n"/>
    </row>
    <row r="2117" ht="17.25" customHeight="1">
      <c r="A2117" s="238" t="n"/>
      <c r="B2117" s="238" t="n"/>
      <c r="C2117" s="1636" t="n"/>
      <c r="D2117" s="1636" t="n"/>
      <c r="E2117" s="1638" t="n"/>
      <c r="F2117" s="1636" t="n"/>
      <c r="G2117" s="1647" t="n"/>
      <c r="H2117" s="1647" t="n"/>
      <c r="I2117" s="1647" t="n"/>
      <c r="J2117" s="1646" t="n"/>
      <c r="K2117" s="1647" t="n"/>
      <c r="L2117" s="1647" t="n"/>
      <c r="M2117" s="234" t="n"/>
      <c r="N2117" s="237" t="n"/>
      <c r="O2117" s="548" t="n"/>
      <c r="P2117" s="1634" t="n"/>
      <c r="Q2117" s="1634" t="n"/>
      <c r="R2117" s="892" t="n"/>
      <c r="S2117" s="1635" t="n"/>
      <c r="T2117" s="1636" t="n"/>
      <c r="U2117" s="1636" t="n"/>
    </row>
    <row r="2118" ht="17.25" customHeight="1">
      <c r="A2118" s="238" t="n"/>
      <c r="B2118" s="238" t="n"/>
      <c r="C2118" s="1636" t="n"/>
      <c r="D2118" s="1636" t="n"/>
      <c r="E2118" s="1638" t="n"/>
      <c r="F2118" s="1636" t="n"/>
      <c r="G2118" s="1647" t="n"/>
      <c r="H2118" s="1647" t="n"/>
      <c r="I2118" s="1647" t="n"/>
      <c r="J2118" s="1646" t="n"/>
      <c r="K2118" s="1647" t="n"/>
      <c r="L2118" s="1647" t="n"/>
      <c r="M2118" s="234" t="n"/>
      <c r="N2118" s="237" t="n"/>
      <c r="O2118" s="548" t="n"/>
      <c r="P2118" s="1634" t="n"/>
      <c r="Q2118" s="1634" t="n"/>
      <c r="R2118" s="892" t="n"/>
      <c r="S2118" s="1635" t="n"/>
      <c r="T2118" s="1636" t="n"/>
      <c r="U2118" s="1636" t="n"/>
    </row>
    <row r="2119" ht="17.25" customHeight="1">
      <c r="A2119" s="238" t="n"/>
      <c r="B2119" s="238" t="n"/>
      <c r="C2119" s="1636" t="n"/>
      <c r="D2119" s="1636" t="n"/>
      <c r="E2119" s="1638" t="n"/>
      <c r="F2119" s="1636" t="n"/>
      <c r="G2119" s="1647" t="n"/>
      <c r="H2119" s="1647" t="n"/>
      <c r="I2119" s="1647" t="n"/>
      <c r="J2119" s="1646" t="n"/>
      <c r="K2119" s="1647" t="n"/>
      <c r="L2119" s="1647" t="n"/>
      <c r="M2119" s="234" t="n"/>
      <c r="N2119" s="237" t="n"/>
      <c r="O2119" s="548" t="n"/>
      <c r="P2119" s="1634" t="n"/>
      <c r="Q2119" s="1634" t="n"/>
      <c r="R2119" s="892" t="n"/>
      <c r="S2119" s="1635" t="n"/>
      <c r="T2119" s="1636" t="n"/>
      <c r="U2119" s="1636" t="n"/>
    </row>
    <row r="2120" ht="17.25" customHeight="1">
      <c r="A2120" s="238" t="n"/>
      <c r="B2120" s="238" t="n"/>
      <c r="C2120" s="1636" t="n"/>
      <c r="D2120" s="1636" t="n"/>
      <c r="E2120" s="1638" t="n"/>
      <c r="F2120" s="1636" t="n"/>
      <c r="G2120" s="1647" t="n"/>
      <c r="H2120" s="1647" t="n"/>
      <c r="I2120" s="1647" t="n"/>
      <c r="J2120" s="1646" t="n"/>
      <c r="K2120" s="1647" t="n"/>
      <c r="L2120" s="1647" t="n"/>
      <c r="M2120" s="234" t="n"/>
      <c r="N2120" s="237" t="n"/>
      <c r="O2120" s="548" t="n"/>
      <c r="P2120" s="1634" t="n"/>
      <c r="Q2120" s="1634" t="n"/>
      <c r="R2120" s="892" t="n"/>
      <c r="S2120" s="1635" t="n"/>
      <c r="T2120" s="1636" t="n"/>
      <c r="U2120" s="1636" t="n"/>
    </row>
    <row r="2121" ht="17.25" customHeight="1">
      <c r="A2121" s="238" t="n"/>
      <c r="B2121" s="238" t="n"/>
      <c r="C2121" s="1636" t="n"/>
      <c r="D2121" s="1636" t="n"/>
      <c r="E2121" s="1638" t="n"/>
      <c r="F2121" s="1636" t="n"/>
      <c r="G2121" s="1647" t="n"/>
      <c r="H2121" s="1647" t="n"/>
      <c r="I2121" s="1647" t="n"/>
      <c r="J2121" s="1646" t="n"/>
      <c r="K2121" s="1647" t="n"/>
      <c r="L2121" s="1647" t="n"/>
      <c r="M2121" s="234" t="n"/>
      <c r="N2121" s="237" t="n"/>
      <c r="O2121" s="548" t="n"/>
      <c r="P2121" s="1634" t="n"/>
      <c r="Q2121" s="1634" t="n"/>
      <c r="R2121" s="892" t="n"/>
      <c r="S2121" s="1635" t="n"/>
      <c r="T2121" s="1636" t="n"/>
      <c r="U2121" s="1636" t="n"/>
    </row>
    <row r="2122" ht="17.25" customHeight="1">
      <c r="A2122" s="238" t="n"/>
      <c r="B2122" s="238" t="n"/>
      <c r="C2122" s="1636" t="n"/>
      <c r="D2122" s="1636" t="n"/>
      <c r="E2122" s="1638" t="n"/>
      <c r="F2122" s="1636" t="n"/>
      <c r="G2122" s="1647" t="n"/>
      <c r="H2122" s="1647" t="n"/>
      <c r="I2122" s="1647" t="n"/>
      <c r="J2122" s="1646" t="n"/>
      <c r="K2122" s="1647" t="n"/>
      <c r="L2122" s="1647" t="n"/>
      <c r="M2122" s="234" t="n"/>
      <c r="N2122" s="237" t="n"/>
      <c r="O2122" s="548" t="n"/>
      <c r="P2122" s="1634" t="n"/>
      <c r="Q2122" s="1634" t="n"/>
      <c r="R2122" s="892" t="n"/>
      <c r="S2122" s="1635" t="n"/>
      <c r="T2122" s="1636" t="n"/>
      <c r="U2122" s="1636" t="n"/>
    </row>
    <row r="2123" ht="17.25" customHeight="1">
      <c r="A2123" s="238" t="n"/>
      <c r="B2123" s="238" t="n"/>
      <c r="C2123" s="1636" t="n"/>
      <c r="D2123" s="1636" t="n"/>
      <c r="E2123" s="1638" t="n"/>
      <c r="F2123" s="1636" t="n"/>
      <c r="G2123" s="1647" t="n"/>
      <c r="H2123" s="1647" t="n"/>
      <c r="I2123" s="1647" t="n"/>
      <c r="J2123" s="1646" t="n"/>
      <c r="K2123" s="1647" t="n"/>
      <c r="L2123" s="1647" t="n"/>
      <c r="M2123" s="234" t="n"/>
      <c r="N2123" s="237" t="n"/>
      <c r="O2123" s="548" t="n"/>
      <c r="P2123" s="1634" t="n"/>
      <c r="Q2123" s="1634" t="n"/>
      <c r="R2123" s="892" t="n"/>
      <c r="S2123" s="1635" t="n"/>
      <c r="T2123" s="1636" t="n"/>
      <c r="U2123" s="1636" t="n"/>
    </row>
    <row r="2124" ht="17.25" customHeight="1">
      <c r="A2124" s="238" t="n"/>
      <c r="B2124" s="238" t="n"/>
      <c r="C2124" s="1636" t="n"/>
      <c r="D2124" s="1636" t="n"/>
      <c r="E2124" s="1638" t="n"/>
      <c r="F2124" s="1636" t="n"/>
      <c r="G2124" s="1647" t="n"/>
      <c r="H2124" s="1647" t="n"/>
      <c r="I2124" s="1647" t="n"/>
      <c r="J2124" s="1646" t="n"/>
      <c r="K2124" s="1647" t="n"/>
      <c r="L2124" s="1647" t="n"/>
      <c r="M2124" s="234" t="n"/>
      <c r="N2124" s="237" t="n"/>
      <c r="O2124" s="548" t="n"/>
      <c r="P2124" s="1634" t="n"/>
      <c r="Q2124" s="1634" t="n"/>
      <c r="R2124" s="892" t="n"/>
      <c r="S2124" s="1635" t="n"/>
      <c r="T2124" s="1636" t="n"/>
      <c r="U2124" s="1636" t="n"/>
    </row>
    <row r="2125" ht="17.25" customHeight="1">
      <c r="A2125" s="238" t="n"/>
      <c r="B2125" s="238" t="n"/>
      <c r="C2125" s="1636" t="n"/>
      <c r="D2125" s="1636" t="n"/>
      <c r="E2125" s="1638" t="n"/>
      <c r="F2125" s="1636" t="n"/>
      <c r="G2125" s="1647" t="n"/>
      <c r="H2125" s="1647" t="n"/>
      <c r="I2125" s="1647" t="n"/>
      <c r="J2125" s="1646" t="n"/>
      <c r="K2125" s="1647" t="n"/>
      <c r="L2125" s="1647" t="n"/>
      <c r="M2125" s="234" t="n"/>
      <c r="N2125" s="237" t="n"/>
      <c r="O2125" s="548" t="n"/>
      <c r="P2125" s="1634" t="n"/>
      <c r="Q2125" s="1634" t="n"/>
      <c r="R2125" s="892" t="n"/>
      <c r="S2125" s="1635" t="n"/>
      <c r="T2125" s="1636" t="n"/>
      <c r="U2125" s="1636" t="n"/>
    </row>
    <row r="2126" ht="17.25" customHeight="1">
      <c r="A2126" s="238" t="n"/>
      <c r="B2126" s="238" t="n"/>
      <c r="C2126" s="1636" t="n"/>
      <c r="D2126" s="1636" t="n"/>
      <c r="E2126" s="1638" t="n"/>
      <c r="F2126" s="1636" t="n"/>
      <c r="G2126" s="1647" t="n"/>
      <c r="H2126" s="1647" t="n"/>
      <c r="I2126" s="1647" t="n"/>
      <c r="J2126" s="1646" t="n"/>
      <c r="K2126" s="1647" t="n"/>
      <c r="L2126" s="1647" t="n"/>
      <c r="M2126" s="234" t="n"/>
      <c r="N2126" s="237" t="n"/>
      <c r="O2126" s="548" t="n"/>
      <c r="P2126" s="1634" t="n"/>
      <c r="Q2126" s="1634" t="n"/>
      <c r="R2126" s="892" t="n"/>
      <c r="S2126" s="1635" t="n"/>
      <c r="T2126" s="1636" t="n"/>
      <c r="U2126" s="1636" t="n"/>
    </row>
    <row r="2127" ht="17.25" customHeight="1">
      <c r="A2127" s="238" t="n"/>
      <c r="B2127" s="238" t="n"/>
      <c r="C2127" s="1636" t="n"/>
      <c r="D2127" s="1636" t="n"/>
      <c r="E2127" s="1638" t="n"/>
      <c r="F2127" s="1636" t="n"/>
      <c r="G2127" s="1647" t="n"/>
      <c r="H2127" s="1647" t="n"/>
      <c r="I2127" s="1647" t="n"/>
      <c r="J2127" s="1646" t="n"/>
      <c r="K2127" s="1647" t="n"/>
      <c r="L2127" s="1647" t="n"/>
      <c r="M2127" s="234" t="n"/>
      <c r="N2127" s="237" t="n"/>
      <c r="O2127" s="548" t="n"/>
      <c r="P2127" s="1634" t="n"/>
      <c r="Q2127" s="1634" t="n"/>
      <c r="R2127" s="892" t="n"/>
      <c r="S2127" s="1635" t="n"/>
      <c r="T2127" s="1636" t="n"/>
      <c r="U2127" s="1636" t="n"/>
    </row>
    <row r="2128" ht="17.25" customHeight="1">
      <c r="A2128" s="238" t="n"/>
      <c r="B2128" s="238" t="n"/>
      <c r="C2128" s="1636" t="n"/>
      <c r="D2128" s="1636" t="n"/>
      <c r="E2128" s="1638" t="n"/>
      <c r="F2128" s="1636" t="n"/>
      <c r="G2128" s="1647" t="n"/>
      <c r="H2128" s="1647" t="n"/>
      <c r="I2128" s="1647" t="n"/>
      <c r="J2128" s="1646" t="n"/>
      <c r="K2128" s="1647" t="n"/>
      <c r="L2128" s="1647" t="n"/>
      <c r="M2128" s="234" t="n"/>
      <c r="N2128" s="237" t="n"/>
      <c r="O2128" s="548" t="n"/>
      <c r="P2128" s="1634" t="n"/>
      <c r="Q2128" s="1634" t="n"/>
      <c r="R2128" s="892" t="n"/>
      <c r="S2128" s="1635" t="n"/>
      <c r="T2128" s="1636" t="n"/>
      <c r="U2128" s="1636" t="n"/>
    </row>
    <row r="2129" ht="17.25" customHeight="1">
      <c r="A2129" s="238" t="n"/>
      <c r="B2129" s="238" t="n"/>
      <c r="C2129" s="1636" t="n"/>
      <c r="D2129" s="1636" t="n"/>
      <c r="E2129" s="1638" t="n"/>
      <c r="F2129" s="1636" t="n"/>
      <c r="G2129" s="1647" t="n"/>
      <c r="H2129" s="1647" t="n"/>
      <c r="I2129" s="1647" t="n"/>
      <c r="J2129" s="1646" t="n"/>
      <c r="K2129" s="1647" t="n"/>
      <c r="L2129" s="1647" t="n"/>
      <c r="M2129" s="234" t="n"/>
      <c r="N2129" s="237" t="n"/>
      <c r="O2129" s="548" t="n"/>
      <c r="P2129" s="1634" t="n"/>
      <c r="Q2129" s="1634" t="n"/>
      <c r="R2129" s="892" t="n"/>
      <c r="S2129" s="1635" t="n"/>
      <c r="T2129" s="1636" t="n"/>
      <c r="U2129" s="1636" t="n"/>
    </row>
    <row r="2130" ht="17.25" customHeight="1">
      <c r="A2130" s="238" t="n"/>
      <c r="B2130" s="238" t="n"/>
      <c r="C2130" s="1636" t="n"/>
      <c r="D2130" s="1636" t="n"/>
      <c r="E2130" s="1638" t="n"/>
      <c r="F2130" s="1636" t="n"/>
      <c r="G2130" s="1647" t="n"/>
      <c r="H2130" s="1647" t="n"/>
      <c r="I2130" s="1647" t="n"/>
      <c r="J2130" s="1646" t="n"/>
      <c r="K2130" s="1647" t="n"/>
      <c r="L2130" s="1647" t="n"/>
      <c r="M2130" s="234" t="n"/>
      <c r="N2130" s="237" t="n"/>
      <c r="O2130" s="548" t="n"/>
      <c r="P2130" s="1634" t="n"/>
      <c r="Q2130" s="1634" t="n"/>
      <c r="R2130" s="892" t="n"/>
      <c r="S2130" s="1635" t="n"/>
      <c r="T2130" s="1636" t="n"/>
      <c r="U2130" s="1636" t="n"/>
    </row>
    <row r="2131" ht="17.25" customHeight="1">
      <c r="A2131" s="238" t="n"/>
      <c r="B2131" s="238" t="n"/>
      <c r="C2131" s="1636" t="n"/>
      <c r="D2131" s="1636" t="n"/>
      <c r="E2131" s="1638" t="n"/>
      <c r="F2131" s="1636" t="n"/>
      <c r="G2131" s="1647" t="n"/>
      <c r="H2131" s="1647" t="n"/>
      <c r="I2131" s="1647" t="n"/>
      <c r="J2131" s="1646" t="n"/>
      <c r="K2131" s="1647" t="n"/>
      <c r="L2131" s="1647" t="n"/>
      <c r="M2131" s="234" t="n"/>
      <c r="N2131" s="237" t="n"/>
      <c r="O2131" s="548" t="n"/>
      <c r="P2131" s="1634" t="n"/>
      <c r="Q2131" s="1634" t="n"/>
      <c r="R2131" s="892" t="n"/>
      <c r="S2131" s="1635" t="n"/>
      <c r="T2131" s="1636" t="n"/>
      <c r="U2131" s="1636" t="n"/>
    </row>
    <row r="2132" ht="17.25" customHeight="1">
      <c r="A2132" s="238" t="n"/>
      <c r="B2132" s="238" t="n"/>
      <c r="C2132" s="1636" t="n"/>
      <c r="D2132" s="1636" t="n"/>
      <c r="E2132" s="1638" t="n"/>
      <c r="F2132" s="1636" t="n"/>
      <c r="G2132" s="1647" t="n"/>
      <c r="H2132" s="1647" t="n"/>
      <c r="I2132" s="1647" t="n"/>
      <c r="J2132" s="1646" t="n"/>
      <c r="K2132" s="1647" t="n"/>
      <c r="L2132" s="1647" t="n"/>
      <c r="M2132" s="234" t="n"/>
      <c r="N2132" s="237" t="n"/>
      <c r="O2132" s="548" t="n"/>
      <c r="P2132" s="1634" t="n"/>
      <c r="Q2132" s="1634" t="n"/>
      <c r="R2132" s="892" t="n"/>
      <c r="S2132" s="1635" t="n"/>
      <c r="T2132" s="1636" t="n"/>
      <c r="U2132" s="1636" t="n"/>
    </row>
    <row r="2133" ht="17.25" customHeight="1">
      <c r="A2133" s="238" t="n"/>
      <c r="B2133" s="238" t="n"/>
      <c r="C2133" s="1636" t="n"/>
      <c r="D2133" s="1636" t="n"/>
      <c r="E2133" s="1638" t="n"/>
      <c r="F2133" s="1636" t="n"/>
      <c r="G2133" s="1647" t="n"/>
      <c r="H2133" s="1647" t="n"/>
      <c r="I2133" s="1647" t="n"/>
      <c r="J2133" s="1646" t="n"/>
      <c r="K2133" s="1647" t="n"/>
      <c r="L2133" s="1647" t="n"/>
      <c r="M2133" s="234" t="n"/>
      <c r="N2133" s="237" t="n"/>
      <c r="O2133" s="548" t="n"/>
      <c r="P2133" s="1634" t="n"/>
      <c r="Q2133" s="1634" t="n"/>
      <c r="R2133" s="892" t="n"/>
      <c r="S2133" s="1635" t="n"/>
      <c r="T2133" s="1636" t="n"/>
      <c r="U2133" s="1636" t="n"/>
    </row>
    <row r="2134" ht="17.25" customHeight="1">
      <c r="A2134" s="238" t="n"/>
      <c r="B2134" s="238" t="n"/>
      <c r="C2134" s="1636" t="n"/>
      <c r="D2134" s="1636" t="n"/>
      <c r="E2134" s="1638" t="n"/>
      <c r="F2134" s="1636" t="n"/>
      <c r="G2134" s="1647" t="n"/>
      <c r="H2134" s="1647" t="n"/>
      <c r="I2134" s="1647" t="n"/>
      <c r="J2134" s="1646" t="n"/>
      <c r="K2134" s="1647" t="n"/>
      <c r="L2134" s="1647" t="n"/>
      <c r="M2134" s="234" t="n"/>
      <c r="N2134" s="237" t="n"/>
      <c r="O2134" s="548" t="n"/>
      <c r="P2134" s="1634" t="n"/>
      <c r="Q2134" s="1634" t="n"/>
      <c r="R2134" s="892" t="n"/>
      <c r="S2134" s="1635" t="n"/>
      <c r="T2134" s="1636" t="n"/>
      <c r="U2134" s="1636" t="n"/>
    </row>
    <row r="2135" ht="17.25" customHeight="1">
      <c r="A2135" s="238" t="n"/>
      <c r="B2135" s="238" t="n"/>
      <c r="C2135" s="1636" t="n"/>
      <c r="D2135" s="1636" t="n"/>
      <c r="E2135" s="1638" t="n"/>
      <c r="F2135" s="1636" t="n"/>
      <c r="G2135" s="1647" t="n"/>
      <c r="H2135" s="1647" t="n"/>
      <c r="I2135" s="1647" t="n"/>
      <c r="J2135" s="1646" t="n"/>
      <c r="K2135" s="1647" t="n"/>
      <c r="L2135" s="1647" t="n"/>
      <c r="M2135" s="234" t="n"/>
      <c r="N2135" s="237" t="n"/>
      <c r="O2135" s="548" t="n"/>
      <c r="P2135" s="1634" t="n"/>
      <c r="Q2135" s="1634" t="n"/>
      <c r="R2135" s="892" t="n"/>
      <c r="S2135" s="1635" t="n"/>
      <c r="T2135" s="1636" t="n"/>
      <c r="U2135" s="1636" t="n"/>
    </row>
    <row r="2136" ht="17.25" customHeight="1">
      <c r="A2136" s="238" t="n"/>
      <c r="B2136" s="238" t="n"/>
      <c r="C2136" s="1636" t="n"/>
      <c r="D2136" s="1636" t="n"/>
      <c r="E2136" s="1638" t="n"/>
      <c r="F2136" s="1636" t="n"/>
      <c r="G2136" s="1647" t="n"/>
      <c r="H2136" s="1647" t="n"/>
      <c r="I2136" s="1647" t="n"/>
      <c r="J2136" s="1646" t="n"/>
      <c r="K2136" s="1647" t="n"/>
      <c r="L2136" s="1647" t="n"/>
      <c r="M2136" s="234" t="n"/>
      <c r="N2136" s="237" t="n"/>
      <c r="O2136" s="548" t="n"/>
      <c r="P2136" s="1634" t="n"/>
      <c r="Q2136" s="1634" t="n"/>
      <c r="R2136" s="892" t="n"/>
      <c r="S2136" s="1635" t="n"/>
      <c r="T2136" s="1636" t="n"/>
      <c r="U2136" s="1636" t="n"/>
    </row>
    <row r="2137" ht="17.25" customHeight="1">
      <c r="A2137" s="238" t="n"/>
      <c r="B2137" s="238" t="n"/>
      <c r="C2137" s="1636" t="n"/>
      <c r="D2137" s="1636" t="n"/>
      <c r="E2137" s="1638" t="n"/>
      <c r="F2137" s="1636" t="n"/>
      <c r="G2137" s="1647" t="n"/>
      <c r="H2137" s="1647" t="n"/>
      <c r="I2137" s="1647" t="n"/>
      <c r="J2137" s="1646" t="n"/>
      <c r="K2137" s="1647" t="n"/>
      <c r="L2137" s="1647" t="n"/>
      <c r="M2137" s="234" t="n"/>
      <c r="N2137" s="237" t="n"/>
      <c r="O2137" s="548" t="n"/>
      <c r="P2137" s="1634" t="n"/>
      <c r="Q2137" s="1634" t="n"/>
      <c r="R2137" s="892" t="n"/>
      <c r="S2137" s="1635" t="n"/>
      <c r="T2137" s="1636" t="n"/>
      <c r="U2137" s="1636" t="n"/>
    </row>
    <row r="2138" ht="17.25" customHeight="1">
      <c r="A2138" s="238" t="n"/>
      <c r="B2138" s="238" t="n"/>
      <c r="C2138" s="1636" t="n"/>
      <c r="D2138" s="1636" t="n"/>
      <c r="E2138" s="1638" t="n"/>
      <c r="F2138" s="1636" t="n"/>
      <c r="G2138" s="1647" t="n"/>
      <c r="H2138" s="1647" t="n"/>
      <c r="I2138" s="1647" t="n"/>
      <c r="J2138" s="1646" t="n"/>
      <c r="K2138" s="1647" t="n"/>
      <c r="L2138" s="1647" t="n"/>
      <c r="M2138" s="234" t="n"/>
      <c r="N2138" s="237" t="n"/>
      <c r="O2138" s="548" t="n"/>
      <c r="P2138" s="1634" t="n"/>
      <c r="Q2138" s="1634" t="n"/>
      <c r="R2138" s="892" t="n"/>
      <c r="S2138" s="1635" t="n"/>
      <c r="T2138" s="1636" t="n"/>
      <c r="U2138" s="1636" t="n"/>
    </row>
    <row r="2139" ht="17.25" customHeight="1">
      <c r="A2139" s="238" t="n"/>
      <c r="B2139" s="238" t="n"/>
      <c r="C2139" s="1636" t="n"/>
      <c r="D2139" s="1636" t="n"/>
      <c r="E2139" s="1638" t="n"/>
      <c r="F2139" s="1636" t="n"/>
      <c r="G2139" s="1647" t="n"/>
      <c r="H2139" s="1647" t="n"/>
      <c r="I2139" s="1647" t="n"/>
      <c r="J2139" s="1646" t="n"/>
      <c r="K2139" s="1647" t="n"/>
      <c r="L2139" s="1647" t="n"/>
      <c r="M2139" s="234" t="n"/>
      <c r="N2139" s="237" t="n"/>
      <c r="O2139" s="548" t="n"/>
      <c r="P2139" s="1634" t="n"/>
      <c r="Q2139" s="1634" t="n"/>
      <c r="R2139" s="892" t="n"/>
      <c r="S2139" s="1635" t="n"/>
      <c r="T2139" s="1636" t="n"/>
      <c r="U2139" s="1636" t="n"/>
    </row>
    <row r="2140" ht="17.25" customHeight="1">
      <c r="A2140" s="238" t="n"/>
      <c r="B2140" s="238" t="n"/>
      <c r="C2140" s="1636" t="n"/>
      <c r="D2140" s="1636" t="n"/>
      <c r="E2140" s="1638" t="n"/>
      <c r="F2140" s="1636" t="n"/>
      <c r="G2140" s="1647" t="n"/>
      <c r="H2140" s="1647" t="n"/>
      <c r="I2140" s="1647" t="n"/>
      <c r="J2140" s="1646" t="n"/>
      <c r="K2140" s="1647" t="n"/>
      <c r="L2140" s="1647" t="n"/>
      <c r="M2140" s="234" t="n"/>
      <c r="N2140" s="237" t="n"/>
      <c r="O2140" s="548" t="n"/>
      <c r="P2140" s="1634" t="n"/>
      <c r="Q2140" s="1634" t="n"/>
      <c r="R2140" s="892" t="n"/>
      <c r="S2140" s="1635" t="n"/>
      <c r="T2140" s="1636" t="n"/>
      <c r="U2140" s="1636" t="n"/>
    </row>
    <row r="2141" ht="17.25" customHeight="1">
      <c r="A2141" s="238" t="n"/>
      <c r="B2141" s="238" t="n"/>
      <c r="C2141" s="1636" t="n"/>
      <c r="D2141" s="1636" t="n"/>
      <c r="E2141" s="1638" t="n"/>
      <c r="F2141" s="1636" t="n"/>
      <c r="G2141" s="1647" t="n"/>
      <c r="H2141" s="1647" t="n"/>
      <c r="I2141" s="1647" t="n"/>
      <c r="J2141" s="1646" t="n"/>
      <c r="K2141" s="1647" t="n"/>
      <c r="L2141" s="1647" t="n"/>
      <c r="M2141" s="234" t="n"/>
      <c r="N2141" s="237" t="n"/>
      <c r="O2141" s="548" t="n"/>
      <c r="P2141" s="1634" t="n"/>
      <c r="Q2141" s="1634" t="n"/>
      <c r="R2141" s="892" t="n"/>
      <c r="S2141" s="1635" t="n"/>
      <c r="T2141" s="1636" t="n"/>
      <c r="U2141" s="1636" t="n"/>
    </row>
    <row r="2142" ht="17.25" customHeight="1">
      <c r="A2142" s="238" t="n"/>
      <c r="B2142" s="238" t="n"/>
      <c r="C2142" s="1636" t="n"/>
      <c r="D2142" s="1636" t="n"/>
      <c r="E2142" s="1638" t="n"/>
      <c r="F2142" s="1636" t="n"/>
      <c r="G2142" s="1647" t="n"/>
      <c r="H2142" s="1647" t="n"/>
      <c r="I2142" s="1647" t="n"/>
      <c r="J2142" s="1646" t="n"/>
      <c r="K2142" s="1647" t="n"/>
      <c r="L2142" s="1647" t="n"/>
      <c r="M2142" s="234" t="n"/>
      <c r="N2142" s="237" t="n"/>
      <c r="O2142" s="548" t="n"/>
      <c r="P2142" s="1634" t="n"/>
      <c r="Q2142" s="1634" t="n"/>
      <c r="R2142" s="892" t="n"/>
      <c r="S2142" s="1635" t="n"/>
      <c r="T2142" s="1636" t="n"/>
      <c r="U2142" s="1636" t="n"/>
    </row>
    <row r="2143" ht="17.25" customHeight="1">
      <c r="A2143" s="238" t="n"/>
      <c r="B2143" s="238" t="n"/>
      <c r="C2143" s="1636" t="n"/>
      <c r="D2143" s="1636" t="n"/>
      <c r="E2143" s="1638" t="n"/>
      <c r="F2143" s="1636" t="n"/>
      <c r="G2143" s="1647" t="n"/>
      <c r="H2143" s="1647" t="n"/>
      <c r="I2143" s="1647" t="n"/>
      <c r="J2143" s="1646" t="n"/>
      <c r="K2143" s="1647" t="n"/>
      <c r="L2143" s="1647" t="n"/>
      <c r="M2143" s="234" t="n"/>
      <c r="N2143" s="237" t="n"/>
      <c r="O2143" s="548" t="n"/>
      <c r="P2143" s="1634" t="n"/>
      <c r="Q2143" s="1634" t="n"/>
      <c r="R2143" s="892" t="n"/>
      <c r="S2143" s="1635" t="n"/>
      <c r="T2143" s="1636" t="n"/>
      <c r="U2143" s="1636" t="n"/>
    </row>
    <row r="2144" ht="17.25" customHeight="1">
      <c r="A2144" s="238" t="n"/>
      <c r="B2144" s="238" t="n"/>
      <c r="C2144" s="1636" t="n"/>
      <c r="D2144" s="1636" t="n"/>
      <c r="E2144" s="1638" t="n"/>
      <c r="F2144" s="1636" t="n"/>
      <c r="G2144" s="1647" t="n"/>
      <c r="H2144" s="1647" t="n"/>
      <c r="I2144" s="1647" t="n"/>
      <c r="J2144" s="1646" t="n"/>
      <c r="K2144" s="1647" t="n"/>
      <c r="L2144" s="1647" t="n"/>
      <c r="M2144" s="234" t="n"/>
      <c r="N2144" s="237" t="n"/>
      <c r="O2144" s="548" t="n"/>
      <c r="P2144" s="1634" t="n"/>
      <c r="Q2144" s="1634" t="n"/>
      <c r="R2144" s="892" t="n"/>
      <c r="S2144" s="1635" t="n"/>
      <c r="T2144" s="1636" t="n"/>
      <c r="U2144" s="1636" t="n"/>
    </row>
    <row r="2145" ht="17.25" customHeight="1">
      <c r="A2145" s="238" t="n"/>
      <c r="B2145" s="238" t="n"/>
      <c r="C2145" s="1636" t="n"/>
      <c r="D2145" s="1636" t="n"/>
      <c r="E2145" s="1638" t="n"/>
      <c r="F2145" s="1636" t="n"/>
      <c r="G2145" s="1647" t="n"/>
      <c r="H2145" s="1647" t="n"/>
      <c r="I2145" s="1647" t="n"/>
      <c r="J2145" s="1646" t="n"/>
      <c r="K2145" s="1647" t="n"/>
      <c r="L2145" s="1647" t="n"/>
      <c r="M2145" s="234" t="n"/>
      <c r="N2145" s="237" t="n"/>
      <c r="O2145" s="548" t="n"/>
      <c r="P2145" s="1634" t="n"/>
      <c r="Q2145" s="1634" t="n"/>
      <c r="R2145" s="892" t="n"/>
      <c r="S2145" s="1635" t="n"/>
      <c r="T2145" s="1636" t="n"/>
      <c r="U2145" s="1636" t="n"/>
    </row>
    <row r="2146" ht="17.25" customHeight="1">
      <c r="A2146" s="238" t="n"/>
      <c r="B2146" s="238" t="n"/>
      <c r="C2146" s="1636" t="n"/>
      <c r="D2146" s="1636" t="n"/>
      <c r="E2146" s="1638" t="n"/>
      <c r="F2146" s="1636" t="n"/>
      <c r="G2146" s="1647" t="n"/>
      <c r="H2146" s="1647" t="n"/>
      <c r="I2146" s="1647" t="n"/>
      <c r="J2146" s="1646" t="n"/>
      <c r="K2146" s="1647" t="n"/>
      <c r="L2146" s="1647" t="n"/>
      <c r="M2146" s="234" t="n"/>
      <c r="N2146" s="237" t="n"/>
      <c r="O2146" s="548" t="n"/>
      <c r="P2146" s="1634" t="n"/>
      <c r="Q2146" s="1634" t="n"/>
      <c r="R2146" s="892" t="n"/>
      <c r="S2146" s="1635" t="n"/>
      <c r="T2146" s="1636" t="n"/>
      <c r="U2146" s="1636" t="n"/>
    </row>
    <row r="2147" ht="17.25" customHeight="1">
      <c r="A2147" s="238" t="n"/>
      <c r="B2147" s="238" t="n"/>
      <c r="C2147" s="1636" t="n"/>
      <c r="D2147" s="1636" t="n"/>
      <c r="E2147" s="1638" t="n"/>
      <c r="F2147" s="1636" t="n"/>
      <c r="G2147" s="1647" t="n"/>
      <c r="H2147" s="1647" t="n"/>
      <c r="I2147" s="1647" t="n"/>
      <c r="J2147" s="1646" t="n"/>
      <c r="K2147" s="1647" t="n"/>
      <c r="L2147" s="1647" t="n"/>
      <c r="M2147" s="234" t="n"/>
      <c r="N2147" s="237" t="n"/>
      <c r="O2147" s="548" t="n"/>
      <c r="P2147" s="1634" t="n"/>
      <c r="Q2147" s="1634" t="n"/>
      <c r="R2147" s="892" t="n"/>
      <c r="S2147" s="1635" t="n"/>
      <c r="T2147" s="1636" t="n"/>
      <c r="U2147" s="1636" t="n"/>
    </row>
    <row r="2148" ht="17.25" customHeight="1">
      <c r="A2148" s="238" t="n"/>
      <c r="B2148" s="238" t="n"/>
      <c r="C2148" s="1636" t="n"/>
      <c r="D2148" s="1636" t="n"/>
      <c r="E2148" s="1638" t="n"/>
      <c r="F2148" s="1636" t="n"/>
      <c r="G2148" s="1647" t="n"/>
      <c r="H2148" s="1647" t="n"/>
      <c r="I2148" s="1647" t="n"/>
      <c r="J2148" s="1646" t="n"/>
      <c r="K2148" s="1647" t="n"/>
      <c r="L2148" s="1647" t="n"/>
      <c r="M2148" s="234" t="n"/>
      <c r="N2148" s="237" t="n"/>
      <c r="O2148" s="548" t="n"/>
      <c r="P2148" s="1634" t="n"/>
      <c r="Q2148" s="1634" t="n"/>
      <c r="R2148" s="892" t="n"/>
      <c r="S2148" s="1635" t="n"/>
      <c r="T2148" s="1636" t="n"/>
      <c r="U2148" s="1636" t="n"/>
    </row>
    <row r="2149" ht="17.25" customHeight="1">
      <c r="A2149" s="238" t="n"/>
      <c r="B2149" s="238" t="n"/>
      <c r="C2149" s="1636" t="n"/>
      <c r="D2149" s="1636" t="n"/>
      <c r="E2149" s="1638" t="n"/>
      <c r="F2149" s="1636" t="n"/>
      <c r="G2149" s="1647" t="n"/>
      <c r="H2149" s="1647" t="n"/>
      <c r="I2149" s="1647" t="n"/>
      <c r="J2149" s="1646" t="n"/>
      <c r="K2149" s="1647" t="n"/>
      <c r="L2149" s="1647" t="n"/>
      <c r="M2149" s="234" t="n"/>
      <c r="N2149" s="237" t="n"/>
      <c r="O2149" s="548" t="n"/>
      <c r="P2149" s="1634" t="n"/>
      <c r="Q2149" s="1634" t="n"/>
      <c r="R2149" s="892" t="n"/>
      <c r="S2149" s="1635" t="n"/>
      <c r="T2149" s="1636" t="n"/>
      <c r="U2149" s="1636" t="n"/>
    </row>
    <row r="2150" ht="17.25" customHeight="1">
      <c r="A2150" s="238" t="n"/>
      <c r="B2150" s="238" t="n"/>
      <c r="C2150" s="1636" t="n"/>
      <c r="D2150" s="1636" t="n"/>
      <c r="E2150" s="1638" t="n"/>
      <c r="F2150" s="1636" t="n"/>
      <c r="G2150" s="1647" t="n"/>
      <c r="H2150" s="1647" t="n"/>
      <c r="I2150" s="1647" t="n"/>
      <c r="J2150" s="1646" t="n"/>
      <c r="K2150" s="1647" t="n"/>
      <c r="L2150" s="1647" t="n"/>
      <c r="M2150" s="234" t="n"/>
      <c r="N2150" s="237" t="n"/>
      <c r="O2150" s="548" t="n"/>
      <c r="P2150" s="1634" t="n"/>
      <c r="Q2150" s="1634" t="n"/>
      <c r="R2150" s="892" t="n"/>
      <c r="S2150" s="1635" t="n"/>
      <c r="T2150" s="1636" t="n"/>
      <c r="U2150" s="1636" t="n"/>
    </row>
    <row r="2151" ht="17.25" customHeight="1">
      <c r="A2151" s="238" t="n"/>
      <c r="B2151" s="238" t="n"/>
      <c r="C2151" s="1636" t="n"/>
      <c r="D2151" s="1636" t="n"/>
      <c r="E2151" s="1638" t="n"/>
      <c r="F2151" s="1636" t="n"/>
      <c r="G2151" s="1647" t="n"/>
      <c r="H2151" s="1647" t="n"/>
      <c r="I2151" s="1647" t="n"/>
      <c r="J2151" s="1646" t="n"/>
      <c r="K2151" s="1647" t="n"/>
      <c r="L2151" s="1647" t="n"/>
      <c r="M2151" s="234" t="n"/>
      <c r="N2151" s="237" t="n"/>
      <c r="O2151" s="548" t="n"/>
      <c r="P2151" s="1634" t="n"/>
      <c r="Q2151" s="1634" t="n"/>
      <c r="R2151" s="892" t="n"/>
      <c r="S2151" s="1635" t="n"/>
      <c r="T2151" s="1636" t="n"/>
      <c r="U2151" s="1636" t="n"/>
    </row>
    <row r="2152" ht="17.25" customHeight="1">
      <c r="A2152" s="238" t="n"/>
      <c r="B2152" s="238" t="n"/>
      <c r="C2152" s="1636" t="n"/>
      <c r="D2152" s="1636" t="n"/>
      <c r="E2152" s="1638" t="n"/>
      <c r="F2152" s="1636" t="n"/>
      <c r="G2152" s="1647" t="n"/>
      <c r="H2152" s="1647" t="n"/>
      <c r="I2152" s="1647" t="n"/>
      <c r="J2152" s="1646" t="n"/>
      <c r="K2152" s="1647" t="n"/>
      <c r="L2152" s="1647" t="n"/>
      <c r="M2152" s="234" t="n"/>
      <c r="N2152" s="237" t="n"/>
      <c r="O2152" s="548" t="n"/>
      <c r="P2152" s="1634" t="n"/>
      <c r="Q2152" s="1634" t="n"/>
      <c r="R2152" s="892" t="n"/>
      <c r="S2152" s="1635" t="n"/>
      <c r="T2152" s="1636" t="n"/>
      <c r="U2152" s="1636" t="n"/>
    </row>
    <row r="2153" ht="17.25" customHeight="1">
      <c r="A2153" s="238" t="n"/>
      <c r="B2153" s="238" t="n"/>
      <c r="C2153" s="1636" t="n"/>
      <c r="D2153" s="1636" t="n"/>
      <c r="E2153" s="1638" t="n"/>
      <c r="F2153" s="1636" t="n"/>
      <c r="G2153" s="1647" t="n"/>
      <c r="H2153" s="1647" t="n"/>
      <c r="I2153" s="1647" t="n"/>
      <c r="J2153" s="1646" t="n"/>
      <c r="K2153" s="1647" t="n"/>
      <c r="L2153" s="1647" t="n"/>
      <c r="M2153" s="234" t="n"/>
      <c r="N2153" s="237" t="n"/>
      <c r="O2153" s="548" t="n"/>
      <c r="P2153" s="1634" t="n"/>
      <c r="Q2153" s="1634" t="n"/>
      <c r="R2153" s="892" t="n"/>
      <c r="S2153" s="1635" t="n"/>
      <c r="T2153" s="1636" t="n"/>
      <c r="U2153" s="1636" t="n"/>
    </row>
    <row r="2154" ht="17.25" customHeight="1">
      <c r="A2154" s="238" t="n"/>
      <c r="B2154" s="238" t="n"/>
      <c r="C2154" s="1636" t="n"/>
      <c r="D2154" s="1636" t="n"/>
      <c r="E2154" s="1638" t="n"/>
      <c r="F2154" s="1636" t="n"/>
      <c r="G2154" s="1647" t="n"/>
      <c r="H2154" s="1647" t="n"/>
      <c r="I2154" s="1647" t="n"/>
      <c r="J2154" s="1646" t="n"/>
      <c r="K2154" s="1647" t="n"/>
      <c r="L2154" s="1647" t="n"/>
      <c r="M2154" s="234" t="n"/>
      <c r="N2154" s="237" t="n"/>
      <c r="O2154" s="548" t="n"/>
      <c r="P2154" s="1634" t="n"/>
      <c r="Q2154" s="1634" t="n"/>
      <c r="R2154" s="892" t="n"/>
      <c r="S2154" s="1635" t="n"/>
      <c r="T2154" s="1636" t="n"/>
      <c r="U2154" s="1636" t="n"/>
    </row>
    <row r="2155" ht="17.25" customHeight="1">
      <c r="A2155" s="238" t="n"/>
      <c r="B2155" s="238" t="n"/>
      <c r="C2155" s="1636" t="n"/>
      <c r="D2155" s="1636" t="n"/>
      <c r="E2155" s="1638" t="n"/>
      <c r="F2155" s="1636" t="n"/>
      <c r="G2155" s="1647" t="n"/>
      <c r="H2155" s="1647" t="n"/>
      <c r="I2155" s="1647" t="n"/>
      <c r="J2155" s="1646" t="n"/>
      <c r="K2155" s="1647" t="n"/>
      <c r="L2155" s="1647" t="n"/>
      <c r="M2155" s="234" t="n"/>
      <c r="N2155" s="237" t="n"/>
      <c r="O2155" s="548" t="n"/>
      <c r="P2155" s="1634" t="n"/>
      <c r="Q2155" s="1634" t="n"/>
      <c r="R2155" s="892" t="n"/>
      <c r="S2155" s="1635" t="n"/>
      <c r="T2155" s="1636" t="n"/>
      <c r="U2155" s="1636" t="n"/>
    </row>
    <row r="2156" ht="17.25" customHeight="1">
      <c r="A2156" s="238" t="n"/>
      <c r="B2156" s="238" t="n"/>
      <c r="C2156" s="1636" t="n"/>
      <c r="D2156" s="1636" t="n"/>
      <c r="E2156" s="1638" t="n"/>
      <c r="F2156" s="1636" t="n"/>
      <c r="G2156" s="1647" t="n"/>
      <c r="H2156" s="1647" t="n"/>
      <c r="I2156" s="1647" t="n"/>
      <c r="J2156" s="1646" t="n"/>
      <c r="K2156" s="1647" t="n"/>
      <c r="L2156" s="1647" t="n"/>
      <c r="M2156" s="234" t="n"/>
      <c r="N2156" s="237" t="n"/>
      <c r="O2156" s="548" t="n"/>
      <c r="P2156" s="1634" t="n"/>
      <c r="Q2156" s="1634" t="n"/>
      <c r="R2156" s="892" t="n"/>
      <c r="S2156" s="1635" t="n"/>
      <c r="T2156" s="1636" t="n"/>
      <c r="U2156" s="1636" t="n"/>
    </row>
    <row r="2157" ht="17.25" customHeight="1">
      <c r="A2157" s="238" t="n"/>
      <c r="B2157" s="238" t="n"/>
      <c r="C2157" s="1636" t="n"/>
      <c r="D2157" s="1636" t="n"/>
      <c r="E2157" s="1638" t="n"/>
      <c r="F2157" s="1636" t="n"/>
      <c r="G2157" s="1647" t="n"/>
      <c r="H2157" s="1647" t="n"/>
      <c r="I2157" s="1647" t="n"/>
      <c r="J2157" s="1646" t="n"/>
      <c r="K2157" s="1647" t="n"/>
      <c r="L2157" s="1647" t="n"/>
      <c r="M2157" s="234" t="n"/>
      <c r="N2157" s="237" t="n"/>
      <c r="O2157" s="548" t="n"/>
      <c r="P2157" s="1634" t="n"/>
      <c r="Q2157" s="1634" t="n"/>
      <c r="R2157" s="892" t="n"/>
      <c r="S2157" s="1635" t="n"/>
      <c r="T2157" s="1636" t="n"/>
      <c r="U2157" s="1636" t="n"/>
    </row>
    <row r="2158" ht="17.25" customHeight="1">
      <c r="A2158" s="238" t="n"/>
      <c r="B2158" s="238" t="n"/>
      <c r="C2158" s="1636" t="n"/>
      <c r="D2158" s="1636" t="n"/>
      <c r="E2158" s="1638" t="n"/>
      <c r="F2158" s="1636" t="n"/>
      <c r="G2158" s="1647" t="n"/>
      <c r="H2158" s="1647" t="n"/>
      <c r="I2158" s="1647" t="n"/>
      <c r="J2158" s="1646" t="n"/>
      <c r="K2158" s="1647" t="n"/>
      <c r="L2158" s="1647" t="n"/>
      <c r="M2158" s="234" t="n"/>
      <c r="N2158" s="237" t="n"/>
      <c r="O2158" s="548" t="n"/>
      <c r="P2158" s="1634" t="n"/>
      <c r="Q2158" s="1634" t="n"/>
      <c r="R2158" s="892" t="n"/>
      <c r="S2158" s="1635" t="n"/>
      <c r="T2158" s="1636" t="n"/>
      <c r="U2158" s="1636" t="n"/>
    </row>
    <row r="2159" ht="17.25" customHeight="1">
      <c r="A2159" s="238" t="n"/>
      <c r="B2159" s="238" t="n"/>
      <c r="C2159" s="1636" t="n"/>
      <c r="D2159" s="1636" t="n"/>
      <c r="E2159" s="1638" t="n"/>
      <c r="F2159" s="1636" t="n"/>
      <c r="G2159" s="1647" t="n"/>
      <c r="H2159" s="1647" t="n"/>
      <c r="I2159" s="1647" t="n"/>
      <c r="J2159" s="1646" t="n"/>
      <c r="K2159" s="1647" t="n"/>
      <c r="L2159" s="1647" t="n"/>
      <c r="M2159" s="234" t="n"/>
      <c r="N2159" s="237" t="n"/>
      <c r="O2159" s="548" t="n"/>
      <c r="P2159" s="1634" t="n"/>
      <c r="Q2159" s="1634" t="n"/>
      <c r="R2159" s="892" t="n"/>
      <c r="S2159" s="1635" t="n"/>
      <c r="T2159" s="1636" t="n"/>
      <c r="U2159" s="1636" t="n"/>
    </row>
    <row r="2160" ht="17.25" customHeight="1">
      <c r="A2160" s="238" t="n"/>
      <c r="B2160" s="238" t="n"/>
      <c r="C2160" s="1636" t="n"/>
      <c r="D2160" s="1636" t="n"/>
      <c r="E2160" s="1638" t="n"/>
      <c r="F2160" s="1636" t="n"/>
      <c r="G2160" s="1647" t="n"/>
      <c r="H2160" s="1647" t="n"/>
      <c r="I2160" s="1647" t="n"/>
      <c r="J2160" s="1646" t="n"/>
      <c r="K2160" s="1647" t="n"/>
      <c r="L2160" s="1647" t="n"/>
      <c r="M2160" s="234" t="n"/>
      <c r="N2160" s="237" t="n"/>
      <c r="O2160" s="548" t="n"/>
      <c r="P2160" s="1634" t="n"/>
      <c r="Q2160" s="1634" t="n"/>
      <c r="R2160" s="892" t="n"/>
      <c r="S2160" s="1635" t="n"/>
      <c r="T2160" s="1636" t="n"/>
      <c r="U2160" s="1636" t="n"/>
    </row>
    <row r="2161" ht="17.25" customHeight="1">
      <c r="A2161" s="238" t="n"/>
      <c r="B2161" s="238" t="n"/>
      <c r="C2161" s="1636" t="n"/>
      <c r="D2161" s="1636" t="n"/>
      <c r="E2161" s="1638" t="n"/>
      <c r="F2161" s="1636" t="n"/>
      <c r="G2161" s="1647" t="n"/>
      <c r="H2161" s="1647" t="n"/>
      <c r="I2161" s="1647" t="n"/>
      <c r="J2161" s="1646" t="n"/>
      <c r="K2161" s="1647" t="n"/>
      <c r="L2161" s="1647" t="n"/>
      <c r="M2161" s="234" t="n"/>
      <c r="N2161" s="237" t="n"/>
      <c r="O2161" s="548" t="n"/>
      <c r="P2161" s="1634" t="n"/>
      <c r="Q2161" s="1634" t="n"/>
      <c r="R2161" s="892" t="n"/>
      <c r="S2161" s="1635" t="n"/>
      <c r="T2161" s="1636" t="n"/>
      <c r="U2161" s="1636" t="n"/>
    </row>
    <row r="2162" ht="17.25" customHeight="1">
      <c r="A2162" s="238" t="n"/>
      <c r="B2162" s="238" t="n"/>
      <c r="C2162" s="1636" t="n"/>
      <c r="D2162" s="1636" t="n"/>
      <c r="E2162" s="1638" t="n"/>
      <c r="F2162" s="1636" t="n"/>
      <c r="G2162" s="1647" t="n"/>
      <c r="H2162" s="1647" t="n"/>
      <c r="I2162" s="1647" t="n"/>
      <c r="J2162" s="1646" t="n"/>
      <c r="K2162" s="1647" t="n"/>
      <c r="L2162" s="1647" t="n"/>
      <c r="M2162" s="234" t="n"/>
      <c r="N2162" s="237" t="n"/>
      <c r="O2162" s="548" t="n"/>
      <c r="P2162" s="1634" t="n"/>
      <c r="Q2162" s="1634" t="n"/>
      <c r="R2162" s="892" t="n"/>
      <c r="S2162" s="1635" t="n"/>
      <c r="T2162" s="1636" t="n"/>
      <c r="U2162" s="1636" t="n"/>
    </row>
    <row r="2163" ht="17.25" customHeight="1">
      <c r="A2163" s="238" t="n"/>
      <c r="B2163" s="238" t="n"/>
      <c r="C2163" s="1636" t="n"/>
      <c r="D2163" s="1636" t="n"/>
      <c r="E2163" s="1638" t="n"/>
      <c r="F2163" s="1636" t="n"/>
      <c r="G2163" s="1647" t="n"/>
      <c r="H2163" s="1647" t="n"/>
      <c r="I2163" s="1647" t="n"/>
      <c r="J2163" s="1646" t="n"/>
      <c r="K2163" s="1647" t="n"/>
      <c r="L2163" s="1647" t="n"/>
      <c r="M2163" s="234" t="n"/>
      <c r="N2163" s="237" t="n"/>
      <c r="O2163" s="548" t="n"/>
      <c r="P2163" s="1634" t="n"/>
      <c r="Q2163" s="1634" t="n"/>
      <c r="R2163" s="892" t="n"/>
      <c r="S2163" s="1635" t="n"/>
      <c r="T2163" s="1636" t="n"/>
      <c r="U2163" s="1636" t="n"/>
    </row>
    <row r="2164" ht="17.25" customHeight="1">
      <c r="A2164" s="238" t="n"/>
      <c r="B2164" s="238" t="n"/>
      <c r="C2164" s="1636" t="n"/>
      <c r="D2164" s="1636" t="n"/>
      <c r="E2164" s="1638" t="n"/>
      <c r="F2164" s="1636" t="n"/>
      <c r="G2164" s="1647" t="n"/>
      <c r="H2164" s="1647" t="n"/>
      <c r="I2164" s="1647" t="n"/>
      <c r="J2164" s="1646" t="n"/>
      <c r="K2164" s="1647" t="n"/>
      <c r="L2164" s="1647" t="n"/>
      <c r="M2164" s="234" t="n"/>
      <c r="N2164" s="237" t="n"/>
      <c r="O2164" s="548" t="n"/>
      <c r="P2164" s="1634" t="n"/>
      <c r="Q2164" s="1634" t="n"/>
      <c r="R2164" s="892" t="n"/>
      <c r="S2164" s="1635" t="n"/>
      <c r="T2164" s="1636" t="n"/>
      <c r="U2164" s="1636" t="n"/>
    </row>
    <row r="2165" ht="17.25" customHeight="1">
      <c r="A2165" s="238" t="n"/>
      <c r="B2165" s="238" t="n"/>
      <c r="C2165" s="1636" t="n"/>
      <c r="D2165" s="1636" t="n"/>
      <c r="E2165" s="1638" t="n"/>
      <c r="F2165" s="1636" t="n"/>
      <c r="G2165" s="1647" t="n"/>
      <c r="H2165" s="1647" t="n"/>
      <c r="I2165" s="1647" t="n"/>
      <c r="J2165" s="1646" t="n"/>
      <c r="K2165" s="1647" t="n"/>
      <c r="L2165" s="1647" t="n"/>
      <c r="M2165" s="234" t="n"/>
      <c r="N2165" s="237" t="n"/>
      <c r="O2165" s="548" t="n"/>
      <c r="P2165" s="1634" t="n"/>
      <c r="Q2165" s="1634" t="n"/>
      <c r="R2165" s="892" t="n"/>
      <c r="S2165" s="1635" t="n"/>
      <c r="T2165" s="1636" t="n"/>
      <c r="U2165" s="1636" t="n"/>
    </row>
    <row r="2166" ht="17.25" customHeight="1">
      <c r="A2166" s="238" t="n"/>
      <c r="B2166" s="238" t="n"/>
      <c r="C2166" s="1636" t="n"/>
      <c r="D2166" s="1636" t="n"/>
      <c r="E2166" s="1638" t="n"/>
      <c r="F2166" s="1636" t="n"/>
      <c r="G2166" s="1647" t="n"/>
      <c r="H2166" s="1647" t="n"/>
      <c r="I2166" s="1647" t="n"/>
      <c r="J2166" s="1646" t="n"/>
      <c r="K2166" s="1647" t="n"/>
      <c r="L2166" s="1647" t="n"/>
      <c r="M2166" s="234" t="n"/>
      <c r="N2166" s="237" t="n"/>
      <c r="O2166" s="548" t="n"/>
      <c r="P2166" s="1634" t="n"/>
      <c r="Q2166" s="1634" t="n"/>
      <c r="R2166" s="892" t="n"/>
      <c r="S2166" s="1635" t="n"/>
      <c r="T2166" s="1636" t="n"/>
      <c r="U2166" s="1636" t="n"/>
    </row>
    <row r="2167" ht="17.25" customHeight="1">
      <c r="A2167" s="238" t="n"/>
      <c r="B2167" s="238" t="n"/>
      <c r="C2167" s="1636" t="n"/>
      <c r="D2167" s="1636" t="n"/>
      <c r="E2167" s="1638" t="n"/>
      <c r="F2167" s="1636" t="n"/>
      <c r="G2167" s="1647" t="n"/>
      <c r="H2167" s="1647" t="n"/>
      <c r="I2167" s="1647" t="n"/>
      <c r="J2167" s="1646" t="n"/>
      <c r="K2167" s="1647" t="n"/>
      <c r="L2167" s="1647" t="n"/>
      <c r="M2167" s="234" t="n"/>
      <c r="N2167" s="237" t="n"/>
      <c r="O2167" s="548" t="n"/>
      <c r="P2167" s="1634" t="n"/>
      <c r="Q2167" s="1634" t="n"/>
      <c r="R2167" s="892" t="n"/>
      <c r="S2167" s="1635" t="n"/>
      <c r="T2167" s="1636" t="n"/>
      <c r="U2167" s="1636" t="n"/>
    </row>
    <row r="2168" ht="17.25" customHeight="1">
      <c r="A2168" s="238" t="n"/>
      <c r="B2168" s="238" t="n"/>
      <c r="C2168" s="1636" t="n"/>
      <c r="D2168" s="1636" t="n"/>
      <c r="E2168" s="1638" t="n"/>
      <c r="F2168" s="1636" t="n"/>
      <c r="G2168" s="1647" t="n"/>
      <c r="H2168" s="1647" t="n"/>
      <c r="I2168" s="1647" t="n"/>
      <c r="J2168" s="1646" t="n"/>
      <c r="K2168" s="1647" t="n"/>
      <c r="L2168" s="1647" t="n"/>
      <c r="M2168" s="234" t="n"/>
      <c r="N2168" s="237" t="n"/>
      <c r="O2168" s="548" t="n"/>
      <c r="P2168" s="1634" t="n"/>
      <c r="Q2168" s="1634" t="n"/>
      <c r="R2168" s="892" t="n"/>
      <c r="S2168" s="1635" t="n"/>
      <c r="T2168" s="1636" t="n"/>
      <c r="U2168" s="1636" t="n"/>
    </row>
    <row r="2169" ht="17.25" customHeight="1">
      <c r="A2169" s="238" t="n"/>
      <c r="B2169" s="238" t="n"/>
      <c r="C2169" s="1636" t="n"/>
      <c r="D2169" s="1636" t="n"/>
      <c r="E2169" s="1638" t="n"/>
      <c r="F2169" s="1636" t="n"/>
      <c r="G2169" s="1647" t="n"/>
      <c r="H2169" s="1647" t="n"/>
      <c r="I2169" s="1647" t="n"/>
      <c r="J2169" s="1646" t="n"/>
      <c r="K2169" s="1647" t="n"/>
      <c r="L2169" s="1647" t="n"/>
      <c r="M2169" s="234" t="n"/>
      <c r="N2169" s="237" t="n"/>
      <c r="O2169" s="548" t="n"/>
      <c r="P2169" s="1634" t="n"/>
      <c r="Q2169" s="1634" t="n"/>
      <c r="R2169" s="892" t="n"/>
      <c r="S2169" s="1635" t="n"/>
      <c r="T2169" s="1636" t="n"/>
      <c r="U2169" s="1636" t="n"/>
    </row>
    <row r="2170" ht="17.25" customHeight="1">
      <c r="A2170" s="238" t="n"/>
      <c r="B2170" s="238" t="n"/>
      <c r="C2170" s="1636" t="n"/>
      <c r="D2170" s="1636" t="n"/>
      <c r="E2170" s="1638" t="n"/>
      <c r="F2170" s="1636" t="n"/>
      <c r="G2170" s="1647" t="n"/>
      <c r="H2170" s="1647" t="n"/>
      <c r="I2170" s="1647" t="n"/>
      <c r="J2170" s="1646" t="n"/>
      <c r="K2170" s="1647" t="n"/>
      <c r="L2170" s="1647" t="n"/>
      <c r="M2170" s="234" t="n"/>
      <c r="N2170" s="237" t="n"/>
      <c r="O2170" s="548" t="n"/>
      <c r="P2170" s="1634" t="n"/>
      <c r="Q2170" s="1634" t="n"/>
      <c r="R2170" s="892" t="n"/>
      <c r="S2170" s="1635" t="n"/>
      <c r="T2170" s="1636" t="n"/>
      <c r="U2170" s="1636" t="n"/>
    </row>
    <row r="2171" ht="17.25" customHeight="1">
      <c r="A2171" s="238" t="n"/>
      <c r="B2171" s="238" t="n"/>
      <c r="C2171" s="1636" t="n"/>
      <c r="D2171" s="1636" t="n"/>
      <c r="E2171" s="1638" t="n"/>
      <c r="F2171" s="1636" t="n"/>
      <c r="G2171" s="1647" t="n"/>
      <c r="H2171" s="1647" t="n"/>
      <c r="I2171" s="1647" t="n"/>
      <c r="J2171" s="1646" t="n"/>
      <c r="K2171" s="1647" t="n"/>
      <c r="L2171" s="1647" t="n"/>
      <c r="M2171" s="234" t="n"/>
      <c r="N2171" s="237" t="n"/>
      <c r="O2171" s="548" t="n"/>
      <c r="P2171" s="1634" t="n"/>
      <c r="Q2171" s="1634" t="n"/>
      <c r="R2171" s="892" t="n"/>
      <c r="S2171" s="1635" t="n"/>
      <c r="T2171" s="1636" t="n"/>
      <c r="U2171" s="1636" t="n"/>
    </row>
    <row r="2172" ht="17.25" customHeight="1">
      <c r="A2172" s="238" t="n"/>
      <c r="B2172" s="238" t="n"/>
      <c r="C2172" s="1636" t="n"/>
      <c r="D2172" s="1636" t="n"/>
      <c r="E2172" s="1638" t="n"/>
      <c r="F2172" s="1636" t="n"/>
      <c r="G2172" s="1647" t="n"/>
      <c r="H2172" s="1647" t="n"/>
      <c r="I2172" s="1647" t="n"/>
      <c r="J2172" s="1646" t="n"/>
      <c r="K2172" s="1647" t="n"/>
      <c r="L2172" s="1647" t="n"/>
      <c r="M2172" s="234" t="n"/>
      <c r="N2172" s="237" t="n"/>
      <c r="O2172" s="548" t="n"/>
      <c r="P2172" s="1634" t="n"/>
      <c r="Q2172" s="1634" t="n"/>
      <c r="R2172" s="892" t="n"/>
      <c r="S2172" s="1635" t="n"/>
      <c r="T2172" s="1636" t="n"/>
      <c r="U2172" s="1636" t="n"/>
    </row>
    <row r="2173" ht="17.25" customHeight="1">
      <c r="A2173" s="238" t="n"/>
      <c r="B2173" s="238" t="n"/>
      <c r="C2173" s="1636" t="n"/>
      <c r="D2173" s="1636" t="n"/>
      <c r="E2173" s="1638" t="n"/>
      <c r="F2173" s="1636" t="n"/>
      <c r="G2173" s="1647" t="n"/>
      <c r="H2173" s="1647" t="n"/>
      <c r="I2173" s="1647" t="n"/>
      <c r="J2173" s="1646" t="n"/>
      <c r="K2173" s="1647" t="n"/>
      <c r="L2173" s="1647" t="n"/>
      <c r="M2173" s="234" t="n"/>
      <c r="N2173" s="237" t="n"/>
      <c r="O2173" s="548" t="n"/>
      <c r="P2173" s="1634" t="n"/>
      <c r="Q2173" s="1634" t="n"/>
      <c r="R2173" s="892" t="n"/>
      <c r="S2173" s="1635" t="n"/>
      <c r="T2173" s="1636" t="n"/>
      <c r="U2173" s="1636" t="n"/>
    </row>
    <row r="2174" ht="17.25" customHeight="1">
      <c r="A2174" s="238" t="n"/>
      <c r="B2174" s="238" t="n"/>
      <c r="C2174" s="1636" t="n"/>
      <c r="D2174" s="1636" t="n"/>
      <c r="E2174" s="1638" t="n"/>
      <c r="F2174" s="1636" t="n"/>
      <c r="G2174" s="1647" t="n"/>
      <c r="H2174" s="1647" t="n"/>
      <c r="I2174" s="1647" t="n"/>
      <c r="J2174" s="1646" t="n"/>
      <c r="K2174" s="1647" t="n"/>
      <c r="L2174" s="1647" t="n"/>
      <c r="M2174" s="234" t="n"/>
      <c r="N2174" s="237" t="n"/>
      <c r="O2174" s="548" t="n"/>
      <c r="P2174" s="1634" t="n"/>
      <c r="Q2174" s="1634" t="n"/>
      <c r="R2174" s="892" t="n"/>
      <c r="S2174" s="1635" t="n"/>
      <c r="T2174" s="1636" t="n"/>
      <c r="U2174" s="1636" t="n"/>
    </row>
    <row r="2175" ht="17.25" customHeight="1">
      <c r="A2175" s="238" t="n"/>
      <c r="B2175" s="238" t="n"/>
      <c r="C2175" s="1636" t="n"/>
      <c r="D2175" s="1636" t="n"/>
      <c r="E2175" s="1638" t="n"/>
      <c r="F2175" s="1636" t="n"/>
      <c r="G2175" s="1647" t="n"/>
      <c r="H2175" s="1647" t="n"/>
      <c r="I2175" s="1647" t="n"/>
      <c r="J2175" s="1646" t="n"/>
      <c r="K2175" s="1647" t="n"/>
      <c r="L2175" s="1647" t="n"/>
      <c r="M2175" s="234" t="n"/>
      <c r="N2175" s="237" t="n"/>
      <c r="O2175" s="548" t="n"/>
      <c r="P2175" s="1634" t="n"/>
      <c r="Q2175" s="1634" t="n"/>
      <c r="R2175" s="892" t="n"/>
      <c r="S2175" s="1635" t="n"/>
      <c r="T2175" s="1636" t="n"/>
      <c r="U2175" s="1636" t="n"/>
    </row>
    <row r="2176" ht="17.25" customHeight="1">
      <c r="A2176" s="238" t="n"/>
      <c r="B2176" s="238" t="n"/>
      <c r="C2176" s="1636" t="n"/>
      <c r="D2176" s="1636" t="n"/>
      <c r="E2176" s="1638" t="n"/>
      <c r="F2176" s="1636" t="n"/>
      <c r="G2176" s="1647" t="n"/>
      <c r="H2176" s="1647" t="n"/>
      <c r="I2176" s="1647" t="n"/>
      <c r="J2176" s="1646" t="n"/>
      <c r="K2176" s="1647" t="n"/>
      <c r="L2176" s="1647" t="n"/>
      <c r="M2176" s="234" t="n"/>
      <c r="N2176" s="237" t="n"/>
      <c r="O2176" s="548" t="n"/>
      <c r="P2176" s="1634" t="n"/>
      <c r="Q2176" s="1634" t="n"/>
      <c r="R2176" s="892" t="n"/>
      <c r="S2176" s="1635" t="n"/>
      <c r="T2176" s="1636" t="n"/>
      <c r="U2176" s="1636" t="n"/>
    </row>
    <row r="2177" ht="17.25" customHeight="1">
      <c r="A2177" s="238" t="n"/>
      <c r="B2177" s="238" t="n"/>
      <c r="C2177" s="1636" t="n"/>
      <c r="D2177" s="1636" t="n"/>
      <c r="E2177" s="1638" t="n"/>
      <c r="F2177" s="1636" t="n"/>
      <c r="G2177" s="1647" t="n"/>
      <c r="H2177" s="1647" t="n"/>
      <c r="I2177" s="1647" t="n"/>
      <c r="J2177" s="1646" t="n"/>
      <c r="K2177" s="1647" t="n"/>
      <c r="L2177" s="1647" t="n"/>
      <c r="M2177" s="234" t="n"/>
      <c r="N2177" s="237" t="n"/>
      <c r="O2177" s="548" t="n"/>
      <c r="P2177" s="1634" t="n"/>
      <c r="Q2177" s="1634" t="n"/>
      <c r="R2177" s="892" t="n"/>
      <c r="S2177" s="1635" t="n"/>
      <c r="T2177" s="1636" t="n"/>
      <c r="U2177" s="1636" t="n"/>
    </row>
    <row r="2178" ht="17.25" customHeight="1">
      <c r="A2178" s="238" t="n"/>
      <c r="B2178" s="238" t="n"/>
      <c r="C2178" s="1636" t="n"/>
      <c r="D2178" s="1636" t="n"/>
      <c r="E2178" s="1638" t="n"/>
      <c r="F2178" s="1636" t="n"/>
      <c r="G2178" s="1647" t="n"/>
      <c r="H2178" s="1647" t="n"/>
      <c r="I2178" s="1647" t="n"/>
      <c r="J2178" s="1646" t="n"/>
      <c r="K2178" s="1647" t="n"/>
      <c r="L2178" s="1647" t="n"/>
      <c r="M2178" s="234" t="n"/>
      <c r="N2178" s="237" t="n"/>
      <c r="O2178" s="548" t="n"/>
      <c r="P2178" s="1634" t="n"/>
      <c r="Q2178" s="1634" t="n"/>
      <c r="R2178" s="892" t="n"/>
      <c r="S2178" s="1635" t="n"/>
      <c r="T2178" s="1636" t="n"/>
      <c r="U2178" s="1636" t="n"/>
    </row>
    <row r="2179" ht="17.25" customHeight="1">
      <c r="A2179" s="238" t="n"/>
      <c r="B2179" s="238" t="n"/>
      <c r="C2179" s="1636" t="n"/>
      <c r="D2179" s="1636" t="n"/>
      <c r="E2179" s="1638" t="n"/>
      <c r="F2179" s="1636" t="n"/>
      <c r="G2179" s="1647" t="n"/>
      <c r="H2179" s="1647" t="n"/>
      <c r="I2179" s="1647" t="n"/>
      <c r="J2179" s="1646" t="n"/>
      <c r="K2179" s="1647" t="n"/>
      <c r="L2179" s="1647" t="n"/>
      <c r="M2179" s="234" t="n"/>
      <c r="N2179" s="237" t="n"/>
      <c r="O2179" s="548" t="n"/>
      <c r="P2179" s="1634" t="n"/>
      <c r="Q2179" s="1634" t="n"/>
      <c r="R2179" s="892" t="n"/>
      <c r="S2179" s="1635" t="n"/>
      <c r="T2179" s="1636" t="n"/>
      <c r="U2179" s="1636" t="n"/>
    </row>
    <row r="2180" ht="17.25" customHeight="1">
      <c r="A2180" s="238" t="n"/>
      <c r="B2180" s="238" t="n"/>
      <c r="C2180" s="1636" t="n"/>
      <c r="D2180" s="1636" t="n"/>
      <c r="E2180" s="1638" t="n"/>
      <c r="F2180" s="1636" t="n"/>
      <c r="G2180" s="1647" t="n"/>
      <c r="H2180" s="1647" t="n"/>
      <c r="I2180" s="1647" t="n"/>
      <c r="J2180" s="1646" t="n"/>
      <c r="K2180" s="1647" t="n"/>
      <c r="L2180" s="1647" t="n"/>
      <c r="M2180" s="234" t="n"/>
      <c r="N2180" s="237" t="n"/>
      <c r="O2180" s="548" t="n"/>
      <c r="P2180" s="1634" t="n"/>
      <c r="Q2180" s="1634" t="n"/>
      <c r="R2180" s="892" t="n"/>
      <c r="S2180" s="1635" t="n"/>
      <c r="T2180" s="1636" t="n"/>
      <c r="U2180" s="1636" t="n"/>
    </row>
    <row r="2181" ht="17.25" customHeight="1">
      <c r="A2181" s="238" t="n"/>
      <c r="B2181" s="238" t="n"/>
      <c r="C2181" s="1636" t="n"/>
      <c r="D2181" s="1636" t="n"/>
      <c r="E2181" s="1638" t="n"/>
      <c r="F2181" s="1636" t="n"/>
      <c r="G2181" s="1647" t="n"/>
      <c r="H2181" s="1647" t="n"/>
      <c r="I2181" s="1647" t="n"/>
      <c r="J2181" s="1646" t="n"/>
      <c r="K2181" s="1647" t="n"/>
      <c r="L2181" s="1647" t="n"/>
      <c r="M2181" s="234" t="n"/>
      <c r="N2181" s="237" t="n"/>
      <c r="O2181" s="548" t="n"/>
      <c r="P2181" s="1634" t="n"/>
      <c r="Q2181" s="1634" t="n"/>
      <c r="R2181" s="892" t="n"/>
      <c r="S2181" s="1635" t="n"/>
      <c r="T2181" s="1636" t="n"/>
      <c r="U2181" s="1636" t="n"/>
    </row>
    <row r="2182" ht="17.25" customHeight="1">
      <c r="A2182" s="238" t="n"/>
      <c r="B2182" s="238" t="n"/>
      <c r="C2182" s="1636" t="n"/>
      <c r="D2182" s="1636" t="n"/>
      <c r="E2182" s="1638" t="n"/>
      <c r="F2182" s="1636" t="n"/>
      <c r="G2182" s="1647" t="n"/>
      <c r="H2182" s="1647" t="n"/>
      <c r="I2182" s="1647" t="n"/>
      <c r="J2182" s="1646" t="n"/>
      <c r="K2182" s="1647" t="n"/>
      <c r="L2182" s="1647" t="n"/>
      <c r="M2182" s="234" t="n"/>
      <c r="N2182" s="237" t="n"/>
      <c r="O2182" s="548" t="n"/>
      <c r="P2182" s="1634" t="n"/>
      <c r="Q2182" s="1634" t="n"/>
      <c r="R2182" s="892" t="n"/>
      <c r="S2182" s="1635" t="n"/>
      <c r="T2182" s="1636" t="n"/>
      <c r="U2182" s="1636" t="n"/>
    </row>
    <row r="2183" ht="17.25" customHeight="1">
      <c r="A2183" s="238" t="n"/>
      <c r="B2183" s="238" t="n"/>
      <c r="C2183" s="1636" t="n"/>
      <c r="D2183" s="1636" t="n"/>
      <c r="E2183" s="1638" t="n"/>
      <c r="F2183" s="1636" t="n"/>
      <c r="G2183" s="1647" t="n"/>
      <c r="H2183" s="1647" t="n"/>
      <c r="I2183" s="1647" t="n"/>
      <c r="J2183" s="1646" t="n"/>
      <c r="K2183" s="1647" t="n"/>
      <c r="L2183" s="1647" t="n"/>
      <c r="M2183" s="234" t="n"/>
      <c r="N2183" s="237" t="n"/>
      <c r="O2183" s="548" t="n"/>
      <c r="P2183" s="1634" t="n"/>
      <c r="Q2183" s="1634" t="n"/>
      <c r="R2183" s="892" t="n"/>
      <c r="S2183" s="1635" t="n"/>
      <c r="T2183" s="1636" t="n"/>
      <c r="U2183" s="1636" t="n"/>
    </row>
    <row r="2184" ht="17.25" customHeight="1">
      <c r="A2184" s="238" t="n"/>
      <c r="B2184" s="238" t="n"/>
      <c r="C2184" s="1636" t="n"/>
      <c r="D2184" s="1636" t="n"/>
      <c r="E2184" s="1638" t="n"/>
      <c r="F2184" s="1636" t="n"/>
      <c r="G2184" s="1647" t="n"/>
      <c r="H2184" s="1647" t="n"/>
      <c r="I2184" s="1647" t="n"/>
      <c r="J2184" s="1646" t="n"/>
      <c r="K2184" s="1647" t="n"/>
      <c r="L2184" s="1647" t="n"/>
      <c r="M2184" s="234" t="n"/>
      <c r="N2184" s="237" t="n"/>
      <c r="O2184" s="548" t="n"/>
      <c r="P2184" s="1634" t="n"/>
      <c r="Q2184" s="1634" t="n"/>
      <c r="R2184" s="892" t="n"/>
      <c r="S2184" s="1635" t="n"/>
      <c r="T2184" s="1636" t="n"/>
      <c r="U2184" s="1636" t="n"/>
    </row>
    <row r="2185" ht="17.25" customHeight="1">
      <c r="A2185" s="238" t="n"/>
      <c r="B2185" s="238" t="n"/>
      <c r="C2185" s="1636" t="n"/>
      <c r="D2185" s="1636" t="n"/>
      <c r="E2185" s="1638" t="n"/>
      <c r="F2185" s="1636" t="n"/>
      <c r="G2185" s="1647" t="n"/>
      <c r="H2185" s="1647" t="n"/>
      <c r="I2185" s="1647" t="n"/>
      <c r="J2185" s="1646" t="n"/>
      <c r="K2185" s="1647" t="n"/>
      <c r="L2185" s="1647" t="n"/>
      <c r="M2185" s="234" t="n"/>
      <c r="N2185" s="237" t="n"/>
      <c r="O2185" s="548" t="n"/>
      <c r="P2185" s="1634" t="n"/>
      <c r="Q2185" s="1634" t="n"/>
      <c r="R2185" s="892" t="n"/>
      <c r="S2185" s="1635" t="n"/>
      <c r="T2185" s="1636" t="n"/>
      <c r="U2185" s="1636" t="n"/>
    </row>
    <row r="2186" ht="17.25" customHeight="1">
      <c r="A2186" s="238" t="n"/>
      <c r="B2186" s="238" t="n"/>
      <c r="C2186" s="1636" t="n"/>
      <c r="D2186" s="1636" t="n"/>
      <c r="E2186" s="1638" t="n"/>
      <c r="F2186" s="1636" t="n"/>
      <c r="G2186" s="1647" t="n"/>
      <c r="H2186" s="1647" t="n"/>
      <c r="I2186" s="1647" t="n"/>
      <c r="J2186" s="1646" t="n"/>
      <c r="K2186" s="1647" t="n"/>
      <c r="L2186" s="1647" t="n"/>
      <c r="M2186" s="234" t="n"/>
      <c r="N2186" s="237" t="n"/>
      <c r="O2186" s="548" t="n"/>
      <c r="P2186" s="1634" t="n"/>
      <c r="Q2186" s="1634" t="n"/>
      <c r="R2186" s="892" t="n"/>
      <c r="S2186" s="1635" t="n"/>
      <c r="T2186" s="1636" t="n"/>
      <c r="U2186" s="1636" t="n"/>
    </row>
    <row r="2187" ht="17.25" customHeight="1">
      <c r="A2187" s="238" t="n"/>
      <c r="B2187" s="238" t="n"/>
      <c r="C2187" s="1636" t="n"/>
      <c r="D2187" s="1636" t="n"/>
      <c r="E2187" s="1638" t="n"/>
      <c r="F2187" s="1636" t="n"/>
      <c r="G2187" s="1647" t="n"/>
      <c r="H2187" s="1647" t="n"/>
      <c r="I2187" s="1647" t="n"/>
      <c r="J2187" s="1646" t="n"/>
      <c r="K2187" s="1647" t="n"/>
      <c r="L2187" s="1647" t="n"/>
      <c r="M2187" s="234" t="n"/>
      <c r="N2187" s="237" t="n"/>
      <c r="O2187" s="548" t="n"/>
      <c r="P2187" s="1634" t="n"/>
      <c r="Q2187" s="1634" t="n"/>
      <c r="R2187" s="892" t="n"/>
      <c r="S2187" s="1635" t="n"/>
      <c r="T2187" s="1636" t="n"/>
      <c r="U2187" s="1636" t="n"/>
    </row>
    <row r="2188" ht="17.25" customHeight="1">
      <c r="A2188" s="238" t="n"/>
      <c r="B2188" s="238" t="n"/>
      <c r="C2188" s="1636" t="n"/>
      <c r="D2188" s="1636" t="n"/>
      <c r="E2188" s="1638" t="n"/>
      <c r="F2188" s="1636" t="n"/>
      <c r="G2188" s="1647" t="n"/>
      <c r="H2188" s="1647" t="n"/>
      <c r="I2188" s="1647" t="n"/>
      <c r="J2188" s="1646" t="n"/>
      <c r="K2188" s="1647" t="n"/>
      <c r="L2188" s="1647" t="n"/>
      <c r="M2188" s="234" t="n"/>
      <c r="N2188" s="237" t="n"/>
      <c r="O2188" s="548" t="n"/>
      <c r="P2188" s="1634" t="n"/>
      <c r="Q2188" s="1634" t="n"/>
      <c r="R2188" s="892" t="n"/>
      <c r="S2188" s="1635" t="n"/>
      <c r="T2188" s="1636" t="n"/>
      <c r="U2188" s="1636" t="n"/>
    </row>
    <row r="2189" ht="17.25" customHeight="1">
      <c r="A2189" s="238" t="n"/>
      <c r="B2189" s="238" t="n"/>
      <c r="C2189" s="1636" t="n"/>
      <c r="D2189" s="1636" t="n"/>
      <c r="E2189" s="1638" t="n"/>
      <c r="F2189" s="1636" t="n"/>
      <c r="G2189" s="1647" t="n"/>
      <c r="H2189" s="1647" t="n"/>
      <c r="I2189" s="1647" t="n"/>
      <c r="J2189" s="1646" t="n"/>
      <c r="K2189" s="1647" t="n"/>
      <c r="L2189" s="1647" t="n"/>
      <c r="M2189" s="234" t="n"/>
      <c r="N2189" s="237" t="n"/>
      <c r="O2189" s="548" t="n"/>
      <c r="P2189" s="1634" t="n"/>
      <c r="Q2189" s="1634" t="n"/>
      <c r="R2189" s="892" t="n"/>
      <c r="S2189" s="1635" t="n"/>
      <c r="T2189" s="1636" t="n"/>
      <c r="U2189" s="1636" t="n"/>
    </row>
    <row r="2190" ht="17.25" customHeight="1">
      <c r="A2190" s="238" t="n"/>
      <c r="B2190" s="238" t="n"/>
      <c r="C2190" s="1636" t="n"/>
      <c r="D2190" s="1636" t="n"/>
      <c r="E2190" s="1638" t="n"/>
      <c r="F2190" s="1636" t="n"/>
      <c r="G2190" s="1647" t="n"/>
      <c r="H2190" s="1647" t="n"/>
      <c r="I2190" s="1647" t="n"/>
      <c r="J2190" s="1646" t="n"/>
      <c r="K2190" s="1647" t="n"/>
      <c r="L2190" s="1647" t="n"/>
      <c r="M2190" s="234" t="n"/>
      <c r="N2190" s="237" t="n"/>
      <c r="O2190" s="548" t="n"/>
      <c r="P2190" s="1634" t="n"/>
      <c r="Q2190" s="1634" t="n"/>
      <c r="R2190" s="892" t="n"/>
      <c r="S2190" s="1635" t="n"/>
      <c r="T2190" s="1636" t="n"/>
      <c r="U2190" s="1636" t="n"/>
    </row>
    <row r="2191" ht="17.25" customHeight="1">
      <c r="A2191" s="238" t="n"/>
      <c r="B2191" s="238" t="n"/>
      <c r="C2191" s="1636" t="n"/>
      <c r="D2191" s="1636" t="n"/>
      <c r="E2191" s="1638" t="n"/>
      <c r="F2191" s="1636" t="n"/>
      <c r="G2191" s="1647" t="n"/>
      <c r="H2191" s="1647" t="n"/>
      <c r="I2191" s="1647" t="n"/>
      <c r="J2191" s="1646" t="n"/>
      <c r="K2191" s="1647" t="n"/>
      <c r="L2191" s="1647" t="n"/>
      <c r="M2191" s="234" t="n"/>
      <c r="N2191" s="237" t="n"/>
      <c r="O2191" s="548" t="n"/>
      <c r="P2191" s="1634" t="n"/>
      <c r="Q2191" s="1634" t="n"/>
      <c r="R2191" s="892" t="n"/>
      <c r="S2191" s="1635" t="n"/>
      <c r="T2191" s="1636" t="n"/>
      <c r="U2191" s="1636" t="n"/>
    </row>
    <row r="2192" ht="17.25" customHeight="1">
      <c r="A2192" s="238" t="n"/>
      <c r="B2192" s="238" t="n"/>
      <c r="C2192" s="1636" t="n"/>
      <c r="D2192" s="1636" t="n"/>
      <c r="E2192" s="1638" t="n"/>
      <c r="F2192" s="1636" t="n"/>
      <c r="G2192" s="1647" t="n"/>
      <c r="H2192" s="1647" t="n"/>
      <c r="I2192" s="1647" t="n"/>
      <c r="J2192" s="1646" t="n"/>
      <c r="K2192" s="1647" t="n"/>
      <c r="L2192" s="1647" t="n"/>
      <c r="M2192" s="234" t="n"/>
      <c r="N2192" s="237" t="n"/>
      <c r="O2192" s="548" t="n"/>
      <c r="P2192" s="1634" t="n"/>
      <c r="Q2192" s="1634" t="n"/>
      <c r="R2192" s="892" t="n"/>
      <c r="S2192" s="1635" t="n"/>
      <c r="T2192" s="1636" t="n"/>
      <c r="U2192" s="1636" t="n"/>
    </row>
    <row r="2193" ht="17.25" customHeight="1">
      <c r="A2193" s="238" t="n"/>
      <c r="B2193" s="238" t="n"/>
      <c r="C2193" s="1636" t="n"/>
      <c r="D2193" s="1636" t="n"/>
      <c r="E2193" s="1638" t="n"/>
      <c r="F2193" s="1636" t="n"/>
      <c r="G2193" s="1647" t="n"/>
      <c r="H2193" s="1647" t="n"/>
      <c r="I2193" s="1647" t="n"/>
      <c r="J2193" s="1646" t="n"/>
      <c r="K2193" s="1647" t="n"/>
      <c r="L2193" s="1647" t="n"/>
      <c r="M2193" s="234" t="n"/>
      <c r="N2193" s="237" t="n"/>
      <c r="O2193" s="548" t="n"/>
      <c r="P2193" s="1634" t="n"/>
      <c r="Q2193" s="1634" t="n"/>
      <c r="R2193" s="892" t="n"/>
      <c r="S2193" s="1635" t="n"/>
      <c r="T2193" s="1636" t="n"/>
      <c r="U2193" s="1636" t="n"/>
    </row>
    <row r="2194" ht="17.25" customHeight="1">
      <c r="A2194" s="238" t="n"/>
      <c r="B2194" s="238" t="n"/>
      <c r="C2194" s="1636" t="n"/>
      <c r="D2194" s="1636" t="n"/>
      <c r="E2194" s="1638" t="n"/>
      <c r="F2194" s="1636" t="n"/>
      <c r="G2194" s="1647" t="n"/>
      <c r="H2194" s="1647" t="n"/>
      <c r="I2194" s="1647" t="n"/>
      <c r="J2194" s="1646" t="n"/>
      <c r="K2194" s="1647" t="n"/>
      <c r="L2194" s="1647" t="n"/>
      <c r="M2194" s="234" t="n"/>
      <c r="N2194" s="237" t="n"/>
      <c r="O2194" s="548" t="n"/>
      <c r="P2194" s="1634" t="n"/>
      <c r="Q2194" s="1634" t="n"/>
      <c r="R2194" s="892" t="n"/>
      <c r="S2194" s="1635" t="n"/>
      <c r="T2194" s="1636" t="n"/>
      <c r="U2194" s="1636" t="n"/>
    </row>
    <row r="2195" ht="17.25" customHeight="1">
      <c r="A2195" s="238" t="n"/>
      <c r="B2195" s="238" t="n"/>
      <c r="C2195" s="1636" t="n"/>
      <c r="D2195" s="1636" t="n"/>
      <c r="E2195" s="1638" t="n"/>
      <c r="F2195" s="1636" t="n"/>
      <c r="G2195" s="1647" t="n"/>
      <c r="H2195" s="1647" t="n"/>
      <c r="I2195" s="1647" t="n"/>
      <c r="J2195" s="1646" t="n"/>
      <c r="K2195" s="1647" t="n"/>
      <c r="L2195" s="1647" t="n"/>
      <c r="M2195" s="234" t="n"/>
      <c r="N2195" s="237" t="n"/>
      <c r="O2195" s="548" t="n"/>
      <c r="P2195" s="1634" t="n"/>
      <c r="Q2195" s="1634" t="n"/>
      <c r="R2195" s="892" t="n"/>
      <c r="S2195" s="1635" t="n"/>
      <c r="T2195" s="1636" t="n"/>
      <c r="U2195" s="1636" t="n"/>
    </row>
    <row r="2196" ht="17.25" customHeight="1">
      <c r="A2196" s="238" t="n"/>
      <c r="B2196" s="238" t="n"/>
      <c r="C2196" s="1636" t="n"/>
      <c r="D2196" s="1636" t="n"/>
      <c r="E2196" s="1638" t="n"/>
      <c r="F2196" s="1636" t="n"/>
      <c r="G2196" s="1647" t="n"/>
      <c r="H2196" s="1647" t="n"/>
      <c r="I2196" s="1647" t="n"/>
      <c r="J2196" s="1646" t="n"/>
      <c r="K2196" s="1647" t="n"/>
      <c r="L2196" s="1647" t="n"/>
      <c r="M2196" s="234" t="n"/>
      <c r="N2196" s="237" t="n"/>
      <c r="O2196" s="548" t="n"/>
      <c r="P2196" s="1634" t="n"/>
      <c r="Q2196" s="1634" t="n"/>
      <c r="R2196" s="892" t="n"/>
      <c r="S2196" s="1635" t="n"/>
      <c r="T2196" s="1636" t="n"/>
      <c r="U2196" s="1636" t="n"/>
    </row>
    <row r="2197" ht="17.25" customHeight="1">
      <c r="A2197" s="238" t="n"/>
      <c r="B2197" s="238" t="n"/>
      <c r="C2197" s="1636" t="n"/>
      <c r="D2197" s="1636" t="n"/>
      <c r="E2197" s="1638" t="n"/>
      <c r="F2197" s="1636" t="n"/>
      <c r="G2197" s="1647" t="n"/>
      <c r="H2197" s="1647" t="n"/>
      <c r="I2197" s="1647" t="n"/>
      <c r="J2197" s="1646" t="n"/>
      <c r="K2197" s="1647" t="n"/>
      <c r="L2197" s="1647" t="n"/>
      <c r="M2197" s="234" t="n"/>
      <c r="N2197" s="237" t="n"/>
      <c r="O2197" s="548" t="n"/>
      <c r="P2197" s="1634" t="n"/>
      <c r="Q2197" s="1634" t="n"/>
      <c r="R2197" s="892" t="n"/>
      <c r="S2197" s="1635" t="n"/>
      <c r="T2197" s="1636" t="n"/>
      <c r="U2197" s="1636" t="n"/>
    </row>
    <row r="2198" ht="17.25" customHeight="1">
      <c r="A2198" s="238" t="n"/>
      <c r="B2198" s="238" t="n"/>
      <c r="C2198" s="1636" t="n"/>
      <c r="D2198" s="1636" t="n"/>
      <c r="E2198" s="1638" t="n"/>
      <c r="F2198" s="1636" t="n"/>
      <c r="G2198" s="1647" t="n"/>
      <c r="H2198" s="1647" t="n"/>
      <c r="I2198" s="1647" t="n"/>
      <c r="J2198" s="1646" t="n"/>
      <c r="K2198" s="1647" t="n"/>
      <c r="L2198" s="1647" t="n"/>
      <c r="M2198" s="234" t="n"/>
      <c r="N2198" s="237" t="n"/>
      <c r="O2198" s="548" t="n"/>
      <c r="P2198" s="1634" t="n"/>
      <c r="Q2198" s="1634" t="n"/>
      <c r="R2198" s="892" t="n"/>
      <c r="S2198" s="1635" t="n"/>
      <c r="T2198" s="1636" t="n"/>
      <c r="U2198" s="1636" t="n"/>
    </row>
    <row r="2199" ht="17.25" customHeight="1">
      <c r="A2199" s="238" t="n"/>
      <c r="B2199" s="238" t="n"/>
      <c r="C2199" s="1636" t="n"/>
      <c r="D2199" s="1636" t="n"/>
      <c r="E2199" s="1638" t="n"/>
      <c r="F2199" s="1636" t="n"/>
      <c r="G2199" s="1647" t="n"/>
      <c r="H2199" s="1647" t="n"/>
      <c r="I2199" s="1647" t="n"/>
      <c r="J2199" s="1646" t="n"/>
      <c r="K2199" s="1647" t="n"/>
      <c r="L2199" s="1647" t="n"/>
      <c r="M2199" s="234" t="n"/>
      <c r="N2199" s="237" t="n"/>
      <c r="O2199" s="548" t="n"/>
      <c r="P2199" s="1634" t="n"/>
      <c r="Q2199" s="1634" t="n"/>
      <c r="R2199" s="892" t="n"/>
      <c r="S2199" s="1635" t="n"/>
      <c r="T2199" s="1636" t="n"/>
      <c r="U2199" s="1636" t="n"/>
    </row>
    <row r="2200" ht="17.25" customHeight="1">
      <c r="A2200" s="238" t="n"/>
      <c r="B2200" s="238" t="n"/>
      <c r="C2200" s="1636" t="n"/>
      <c r="D2200" s="1636" t="n"/>
      <c r="E2200" s="1638" t="n"/>
      <c r="F2200" s="1636" t="n"/>
      <c r="G2200" s="1647" t="n"/>
      <c r="H2200" s="1647" t="n"/>
      <c r="I2200" s="1647" t="n"/>
      <c r="J2200" s="1646" t="n"/>
      <c r="K2200" s="1647" t="n"/>
      <c r="L2200" s="1647" t="n"/>
      <c r="M2200" s="234" t="n"/>
      <c r="N2200" s="237" t="n"/>
      <c r="O2200" s="548" t="n"/>
      <c r="P2200" s="1634" t="n"/>
      <c r="Q2200" s="1634" t="n"/>
      <c r="R2200" s="892" t="n"/>
      <c r="S2200" s="1635" t="n"/>
      <c r="T2200" s="1636" t="n"/>
      <c r="U2200" s="1636" t="n"/>
    </row>
    <row r="2201" ht="17.25" customHeight="1">
      <c r="A2201" s="238" t="n"/>
      <c r="B2201" s="238" t="n"/>
      <c r="C2201" s="1636" t="n"/>
      <c r="D2201" s="1636" t="n"/>
      <c r="E2201" s="1638" t="n"/>
      <c r="F2201" s="1636" t="n"/>
      <c r="G2201" s="1647" t="n"/>
      <c r="H2201" s="1647" t="n"/>
      <c r="I2201" s="1647" t="n"/>
      <c r="J2201" s="1646" t="n"/>
      <c r="K2201" s="1647" t="n"/>
      <c r="L2201" s="1647" t="n"/>
      <c r="M2201" s="234" t="n"/>
      <c r="N2201" s="237" t="n"/>
      <c r="O2201" s="548" t="n"/>
      <c r="P2201" s="1634" t="n"/>
      <c r="Q2201" s="1634" t="n"/>
      <c r="R2201" s="892" t="n"/>
      <c r="S2201" s="1635" t="n"/>
      <c r="T2201" s="1636" t="n"/>
      <c r="U2201" s="1636" t="n"/>
    </row>
    <row r="2202" ht="17.25" customHeight="1">
      <c r="A2202" s="238" t="n"/>
      <c r="B2202" s="238" t="n"/>
      <c r="C2202" s="1636" t="n"/>
      <c r="D2202" s="1636" t="n"/>
      <c r="E2202" s="1638" t="n"/>
      <c r="F2202" s="1636" t="n"/>
      <c r="G2202" s="1647" t="n"/>
      <c r="H2202" s="1647" t="n"/>
      <c r="I2202" s="1647" t="n"/>
      <c r="J2202" s="1646" t="n"/>
      <c r="K2202" s="1647" t="n"/>
      <c r="L2202" s="1647" t="n"/>
      <c r="M2202" s="234" t="n"/>
      <c r="N2202" s="237" t="n"/>
      <c r="O2202" s="548" t="n"/>
      <c r="P2202" s="1634" t="n"/>
      <c r="Q2202" s="1634" t="n"/>
      <c r="R2202" s="892" t="n"/>
      <c r="S2202" s="1635" t="n"/>
      <c r="T2202" s="1636" t="n"/>
      <c r="U2202" s="1636" t="n"/>
    </row>
    <row r="2203" ht="17.25" customHeight="1">
      <c r="A2203" s="238" t="n"/>
      <c r="B2203" s="238" t="n"/>
      <c r="C2203" s="1636" t="n"/>
      <c r="D2203" s="1636" t="n"/>
      <c r="E2203" s="1638" t="n"/>
      <c r="F2203" s="1636" t="n"/>
      <c r="G2203" s="1647" t="n"/>
      <c r="H2203" s="1647" t="n"/>
      <c r="I2203" s="1647" t="n"/>
      <c r="J2203" s="1646" t="n"/>
      <c r="K2203" s="1647" t="n"/>
      <c r="L2203" s="1647" t="n"/>
      <c r="M2203" s="234" t="n"/>
      <c r="N2203" s="237" t="n"/>
      <c r="O2203" s="548" t="n"/>
      <c r="P2203" s="1634" t="n"/>
      <c r="Q2203" s="1634" t="n"/>
      <c r="R2203" s="892" t="n"/>
      <c r="S2203" s="1635" t="n"/>
      <c r="T2203" s="1636" t="n"/>
      <c r="U2203" s="1636" t="n"/>
    </row>
    <row r="2204" ht="17.25" customHeight="1">
      <c r="A2204" s="238" t="n"/>
      <c r="B2204" s="238" t="n"/>
      <c r="C2204" s="1636" t="n"/>
      <c r="D2204" s="1636" t="n"/>
      <c r="E2204" s="1638" t="n"/>
      <c r="F2204" s="1636" t="n"/>
      <c r="G2204" s="1647" t="n"/>
      <c r="H2204" s="1647" t="n"/>
      <c r="I2204" s="1647" t="n"/>
      <c r="J2204" s="1646" t="n"/>
      <c r="K2204" s="1647" t="n"/>
      <c r="L2204" s="1647" t="n"/>
      <c r="M2204" s="234" t="n"/>
      <c r="N2204" s="237" t="n"/>
      <c r="O2204" s="548" t="n"/>
      <c r="P2204" s="1634" t="n"/>
      <c r="Q2204" s="1634" t="n"/>
      <c r="R2204" s="892" t="n"/>
      <c r="S2204" s="1635" t="n"/>
      <c r="T2204" s="1636" t="n"/>
      <c r="U2204" s="1636" t="n"/>
    </row>
    <row r="2205" ht="17.25" customHeight="1">
      <c r="A2205" s="238" t="n"/>
      <c r="B2205" s="238" t="n"/>
      <c r="C2205" s="1636" t="n"/>
      <c r="D2205" s="1636" t="n"/>
      <c r="E2205" s="1638" t="n"/>
      <c r="F2205" s="1636" t="n"/>
      <c r="G2205" s="1647" t="n"/>
      <c r="H2205" s="1647" t="n"/>
      <c r="I2205" s="1647" t="n"/>
      <c r="J2205" s="1646" t="n"/>
      <c r="K2205" s="1647" t="n"/>
      <c r="L2205" s="1647" t="n"/>
      <c r="M2205" s="234" t="n"/>
      <c r="N2205" s="237" t="n"/>
      <c r="O2205" s="548" t="n"/>
      <c r="P2205" s="1634" t="n"/>
      <c r="Q2205" s="1634" t="n"/>
      <c r="R2205" s="892" t="n"/>
      <c r="S2205" s="1635" t="n"/>
      <c r="T2205" s="1636" t="n"/>
      <c r="U2205" s="1636" t="n"/>
    </row>
    <row r="2206" ht="17.25" customHeight="1">
      <c r="A2206" s="238" t="n"/>
      <c r="B2206" s="238" t="n"/>
      <c r="C2206" s="1636" t="n"/>
      <c r="D2206" s="1636" t="n"/>
      <c r="E2206" s="1638" t="n"/>
      <c r="F2206" s="1636" t="n"/>
      <c r="G2206" s="1647" t="n"/>
      <c r="H2206" s="1647" t="n"/>
      <c r="I2206" s="1647" t="n"/>
      <c r="J2206" s="1646" t="n"/>
      <c r="K2206" s="1647" t="n"/>
      <c r="L2206" s="1647" t="n"/>
      <c r="M2206" s="234" t="n"/>
      <c r="N2206" s="237" t="n"/>
      <c r="O2206" s="548" t="n"/>
      <c r="P2206" s="1634" t="n"/>
      <c r="Q2206" s="1634" t="n"/>
      <c r="R2206" s="892" t="n"/>
      <c r="S2206" s="1635" t="n"/>
      <c r="T2206" s="1636" t="n"/>
      <c r="U2206" s="1636" t="n"/>
    </row>
    <row r="2207" ht="17.25" customHeight="1">
      <c r="A2207" s="238" t="n"/>
      <c r="B2207" s="238" t="n"/>
      <c r="C2207" s="1636" t="n"/>
      <c r="D2207" s="1636" t="n"/>
      <c r="E2207" s="1638" t="n"/>
      <c r="F2207" s="1636" t="n"/>
      <c r="G2207" s="1647" t="n"/>
      <c r="H2207" s="1647" t="n"/>
      <c r="I2207" s="1647" t="n"/>
      <c r="J2207" s="1646" t="n"/>
      <c r="K2207" s="1647" t="n"/>
      <c r="L2207" s="1647" t="n"/>
      <c r="M2207" s="234" t="n"/>
      <c r="N2207" s="237" t="n"/>
      <c r="O2207" s="548" t="n"/>
      <c r="P2207" s="1634" t="n"/>
      <c r="Q2207" s="1634" t="n"/>
      <c r="R2207" s="892" t="n"/>
      <c r="S2207" s="1635" t="n"/>
      <c r="T2207" s="1636" t="n"/>
      <c r="U2207" s="1636" t="n"/>
    </row>
    <row r="2208" ht="17.25" customHeight="1">
      <c r="A2208" s="238" t="n"/>
      <c r="B2208" s="238" t="n"/>
      <c r="C2208" s="1636" t="n"/>
      <c r="D2208" s="1636" t="n"/>
      <c r="E2208" s="1638" t="n"/>
      <c r="F2208" s="1636" t="n"/>
      <c r="G2208" s="1647" t="n"/>
      <c r="H2208" s="1647" t="n"/>
      <c r="I2208" s="1647" t="n"/>
      <c r="J2208" s="1646" t="n"/>
      <c r="K2208" s="1647" t="n"/>
      <c r="L2208" s="1647" t="n"/>
      <c r="M2208" s="234" t="n"/>
      <c r="N2208" s="237" t="n"/>
      <c r="O2208" s="548" t="n"/>
      <c r="P2208" s="1634" t="n"/>
      <c r="Q2208" s="1634" t="n"/>
      <c r="R2208" s="892" t="n"/>
      <c r="S2208" s="1635" t="n"/>
      <c r="T2208" s="1636" t="n"/>
      <c r="U2208" s="1636" t="n"/>
    </row>
    <row r="2209" ht="17.25" customHeight="1">
      <c r="A2209" s="238" t="n"/>
      <c r="B2209" s="238" t="n"/>
      <c r="C2209" s="1636" t="n"/>
      <c r="D2209" s="1636" t="n"/>
      <c r="E2209" s="1638" t="n"/>
      <c r="F2209" s="1636" t="n"/>
      <c r="G2209" s="1647" t="n"/>
      <c r="H2209" s="1647" t="n"/>
      <c r="I2209" s="1647" t="n"/>
      <c r="J2209" s="1646" t="n"/>
      <c r="K2209" s="1647" t="n"/>
      <c r="L2209" s="1647" t="n"/>
      <c r="M2209" s="234" t="n"/>
      <c r="N2209" s="237" t="n"/>
      <c r="O2209" s="548" t="n"/>
      <c r="P2209" s="1634" t="n"/>
      <c r="Q2209" s="1634" t="n"/>
      <c r="R2209" s="892" t="n"/>
      <c r="S2209" s="1635" t="n"/>
      <c r="T2209" s="1636" t="n"/>
      <c r="U2209" s="1636" t="n"/>
    </row>
    <row r="2210" ht="17.25" customHeight="1">
      <c r="A2210" s="238" t="n"/>
      <c r="B2210" s="238" t="n"/>
      <c r="C2210" s="1636" t="n"/>
      <c r="D2210" s="1636" t="n"/>
      <c r="E2210" s="1638" t="n"/>
      <c r="F2210" s="1636" t="n"/>
      <c r="G2210" s="1647" t="n"/>
      <c r="H2210" s="1647" t="n"/>
      <c r="I2210" s="1647" t="n"/>
      <c r="J2210" s="1646" t="n"/>
      <c r="K2210" s="1647" t="n"/>
      <c r="L2210" s="1647" t="n"/>
      <c r="M2210" s="234" t="n"/>
      <c r="N2210" s="237" t="n"/>
      <c r="O2210" s="548" t="n"/>
      <c r="P2210" s="1634" t="n"/>
      <c r="Q2210" s="1634" t="n"/>
      <c r="R2210" s="892" t="n"/>
      <c r="S2210" s="1635" t="n"/>
      <c r="T2210" s="1636" t="n"/>
      <c r="U2210" s="1636" t="n"/>
    </row>
    <row r="2211" ht="17.25" customHeight="1">
      <c r="A2211" s="238" t="n"/>
      <c r="B2211" s="238" t="n"/>
      <c r="C2211" s="1636" t="n"/>
      <c r="D2211" s="1636" t="n"/>
      <c r="E2211" s="1638" t="n"/>
      <c r="F2211" s="1636" t="n"/>
      <c r="G2211" s="1647" t="n"/>
      <c r="H2211" s="1647" t="n"/>
      <c r="I2211" s="1647" t="n"/>
      <c r="J2211" s="1646" t="n"/>
      <c r="K2211" s="1647" t="n"/>
      <c r="L2211" s="1647" t="n"/>
      <c r="M2211" s="234" t="n"/>
      <c r="N2211" s="237" t="n"/>
      <c r="O2211" s="548" t="n"/>
      <c r="P2211" s="1634" t="n"/>
      <c r="Q2211" s="1634" t="n"/>
      <c r="R2211" s="892" t="n"/>
      <c r="S2211" s="1635" t="n"/>
      <c r="T2211" s="1636" t="n"/>
      <c r="U2211" s="1636" t="n"/>
    </row>
    <row r="2212" ht="17.25" customHeight="1">
      <c r="A2212" s="238" t="n"/>
      <c r="B2212" s="238" t="n"/>
      <c r="C2212" s="1636" t="n"/>
      <c r="D2212" s="1636" t="n"/>
      <c r="E2212" s="1638" t="n"/>
      <c r="F2212" s="1636" t="n"/>
      <c r="G2212" s="1647" t="n"/>
      <c r="H2212" s="1647" t="n"/>
      <c r="I2212" s="1647" t="n"/>
      <c r="J2212" s="1646" t="n"/>
      <c r="K2212" s="1647" t="n"/>
      <c r="L2212" s="1647" t="n"/>
      <c r="M2212" s="234" t="n"/>
      <c r="N2212" s="237" t="n"/>
      <c r="O2212" s="548" t="n"/>
      <c r="P2212" s="1634" t="n"/>
      <c r="Q2212" s="1634" t="n"/>
      <c r="R2212" s="892" t="n"/>
      <c r="S2212" s="1635" t="n"/>
      <c r="T2212" s="1636" t="n"/>
      <c r="U2212" s="1636" t="n"/>
    </row>
    <row r="2213" ht="17.25" customHeight="1">
      <c r="A2213" s="238" t="n"/>
      <c r="B2213" s="238" t="n"/>
      <c r="C2213" s="1636" t="n"/>
      <c r="D2213" s="1636" t="n"/>
      <c r="E2213" s="1638" t="n"/>
      <c r="F2213" s="1636" t="n"/>
      <c r="G2213" s="1647" t="n"/>
      <c r="H2213" s="1647" t="n"/>
      <c r="I2213" s="1647" t="n"/>
      <c r="J2213" s="1646" t="n"/>
      <c r="K2213" s="1647" t="n"/>
      <c r="L2213" s="1647" t="n"/>
      <c r="M2213" s="234" t="n"/>
      <c r="N2213" s="237" t="n"/>
      <c r="O2213" s="548" t="n"/>
      <c r="P2213" s="1634" t="n"/>
      <c r="Q2213" s="1634" t="n"/>
      <c r="R2213" s="892" t="n"/>
      <c r="S2213" s="1635" t="n"/>
      <c r="T2213" s="1636" t="n"/>
      <c r="U2213" s="1636" t="n"/>
    </row>
    <row r="2214" ht="17.25" customHeight="1">
      <c r="A2214" s="238" t="n"/>
      <c r="B2214" s="238" t="n"/>
      <c r="C2214" s="1636" t="n"/>
      <c r="D2214" s="1636" t="n"/>
      <c r="E2214" s="1638" t="n"/>
      <c r="F2214" s="1636" t="n"/>
      <c r="G2214" s="1647" t="n"/>
      <c r="H2214" s="1647" t="n"/>
      <c r="I2214" s="1647" t="n"/>
      <c r="J2214" s="1646" t="n"/>
      <c r="K2214" s="1647" t="n"/>
      <c r="L2214" s="1647" t="n"/>
      <c r="M2214" s="234" t="n"/>
      <c r="N2214" s="237" t="n"/>
      <c r="O2214" s="548" t="n"/>
      <c r="P2214" s="1634" t="n"/>
      <c r="Q2214" s="1634" t="n"/>
      <c r="R2214" s="892" t="n"/>
      <c r="S2214" s="1635" t="n"/>
      <c r="T2214" s="1636" t="n"/>
      <c r="U2214" s="1636" t="n"/>
    </row>
    <row r="2215" ht="17.25" customHeight="1">
      <c r="A2215" s="238" t="n"/>
      <c r="B2215" s="238" t="n"/>
      <c r="C2215" s="1636" t="n"/>
      <c r="D2215" s="1636" t="n"/>
      <c r="E2215" s="1638" t="n"/>
      <c r="F2215" s="1636" t="n"/>
      <c r="G2215" s="1647" t="n"/>
      <c r="H2215" s="1647" t="n"/>
      <c r="I2215" s="1647" t="n"/>
      <c r="J2215" s="1646" t="n"/>
      <c r="K2215" s="1647" t="n"/>
      <c r="L2215" s="1647" t="n"/>
      <c r="M2215" s="234" t="n"/>
      <c r="N2215" s="237" t="n"/>
      <c r="O2215" s="548" t="n"/>
      <c r="P2215" s="1634" t="n"/>
      <c r="Q2215" s="1634" t="n"/>
      <c r="R2215" s="892" t="n"/>
      <c r="S2215" s="1635" t="n"/>
      <c r="T2215" s="1636" t="n"/>
      <c r="U2215" s="1636" t="n"/>
    </row>
    <row r="2216" ht="17.25" customHeight="1">
      <c r="A2216" s="238" t="n"/>
      <c r="B2216" s="238" t="n"/>
      <c r="C2216" s="1636" t="n"/>
      <c r="D2216" s="1636" t="n"/>
      <c r="E2216" s="1638" t="n"/>
      <c r="F2216" s="1636" t="n"/>
      <c r="G2216" s="1647" t="n"/>
      <c r="H2216" s="1647" t="n"/>
      <c r="I2216" s="1647" t="n"/>
      <c r="J2216" s="1646" t="n"/>
      <c r="K2216" s="1647" t="n"/>
      <c r="L2216" s="1647" t="n"/>
      <c r="M2216" s="234" t="n"/>
      <c r="N2216" s="237" t="n"/>
      <c r="O2216" s="548" t="n"/>
      <c r="P2216" s="1634" t="n"/>
      <c r="Q2216" s="1634" t="n"/>
      <c r="R2216" s="892" t="n"/>
      <c r="S2216" s="1635" t="n"/>
      <c r="T2216" s="1636" t="n"/>
      <c r="U2216" s="1636" t="n"/>
    </row>
    <row r="2217" ht="17.25" customHeight="1">
      <c r="A2217" s="238" t="n"/>
      <c r="B2217" s="238" t="n"/>
      <c r="C2217" s="1636" t="n"/>
      <c r="D2217" s="1636" t="n"/>
      <c r="E2217" s="1638" t="n"/>
      <c r="F2217" s="1636" t="n"/>
      <c r="G2217" s="1647" t="n"/>
      <c r="H2217" s="1647" t="n"/>
      <c r="I2217" s="1647" t="n"/>
      <c r="J2217" s="1646" t="n"/>
      <c r="K2217" s="1647" t="n"/>
      <c r="L2217" s="1647" t="n"/>
      <c r="M2217" s="234" t="n"/>
      <c r="N2217" s="237" t="n"/>
      <c r="O2217" s="548" t="n"/>
      <c r="P2217" s="1634" t="n"/>
      <c r="Q2217" s="1634" t="n"/>
      <c r="R2217" s="892" t="n"/>
      <c r="S2217" s="1635" t="n"/>
      <c r="T2217" s="1636" t="n"/>
      <c r="U2217" s="1636" t="n"/>
    </row>
    <row r="2218" ht="17.25" customHeight="1">
      <c r="A2218" s="238" t="n"/>
      <c r="B2218" s="238" t="n"/>
      <c r="C2218" s="1636" t="n"/>
      <c r="D2218" s="1636" t="n"/>
      <c r="E2218" s="1638" t="n"/>
      <c r="F2218" s="1636" t="n"/>
      <c r="G2218" s="1647" t="n"/>
      <c r="H2218" s="1647" t="n"/>
      <c r="I2218" s="1647" t="n"/>
      <c r="J2218" s="1646" t="n"/>
      <c r="K2218" s="1647" t="n"/>
      <c r="L2218" s="1647" t="n"/>
      <c r="M2218" s="234" t="n"/>
      <c r="N2218" s="237" t="n"/>
      <c r="O2218" s="548" t="n"/>
      <c r="P2218" s="1634" t="n"/>
      <c r="Q2218" s="1634" t="n"/>
      <c r="R2218" s="892" t="n"/>
      <c r="S2218" s="1635" t="n"/>
      <c r="T2218" s="1636" t="n"/>
      <c r="U2218" s="1636" t="n"/>
    </row>
    <row r="2219" ht="17.25" customHeight="1">
      <c r="A2219" s="238" t="n"/>
      <c r="B2219" s="238" t="n"/>
      <c r="C2219" s="1636" t="n"/>
      <c r="D2219" s="1636" t="n"/>
      <c r="E2219" s="1638" t="n"/>
      <c r="F2219" s="1636" t="n"/>
      <c r="G2219" s="1647" t="n"/>
      <c r="H2219" s="1647" t="n"/>
      <c r="I2219" s="1647" t="n"/>
      <c r="J2219" s="1646" t="n"/>
      <c r="K2219" s="1647" t="n"/>
      <c r="L2219" s="1647" t="n"/>
      <c r="M2219" s="234" t="n"/>
      <c r="N2219" s="237" t="n"/>
      <c r="O2219" s="548" t="n"/>
      <c r="P2219" s="1634" t="n"/>
      <c r="Q2219" s="1634" t="n"/>
      <c r="R2219" s="892" t="n"/>
      <c r="S2219" s="1635" t="n"/>
      <c r="T2219" s="1636" t="n"/>
      <c r="U2219" s="1636" t="n"/>
    </row>
    <row r="2220" ht="17.25" customHeight="1">
      <c r="A2220" s="238" t="n"/>
      <c r="B2220" s="238" t="n"/>
      <c r="C2220" s="1636" t="n"/>
      <c r="D2220" s="1636" t="n"/>
      <c r="E2220" s="1638" t="n"/>
      <c r="F2220" s="1636" t="n"/>
      <c r="G2220" s="1647" t="n"/>
      <c r="H2220" s="1647" t="n"/>
      <c r="I2220" s="1647" t="n"/>
      <c r="J2220" s="1646" t="n"/>
      <c r="K2220" s="1647" t="n"/>
      <c r="L2220" s="1647" t="n"/>
      <c r="M2220" s="234" t="n"/>
      <c r="N2220" s="237" t="n"/>
      <c r="O2220" s="548" t="n"/>
      <c r="P2220" s="1634" t="n"/>
      <c r="Q2220" s="1634" t="n"/>
      <c r="R2220" s="892" t="n"/>
      <c r="S2220" s="1635" t="n"/>
      <c r="T2220" s="1636" t="n"/>
      <c r="U2220" s="1636" t="n"/>
    </row>
    <row r="2221" ht="17.25" customHeight="1">
      <c r="A2221" s="238" t="n"/>
      <c r="B2221" s="238" t="n"/>
      <c r="C2221" s="1636" t="n"/>
      <c r="D2221" s="1636" t="n"/>
      <c r="E2221" s="1638" t="n"/>
      <c r="F2221" s="1636" t="n"/>
      <c r="G2221" s="1647" t="n"/>
      <c r="H2221" s="1647" t="n"/>
      <c r="I2221" s="1647" t="n"/>
      <c r="J2221" s="1646" t="n"/>
      <c r="K2221" s="1647" t="n"/>
      <c r="L2221" s="1647" t="n"/>
      <c r="M2221" s="234" t="n"/>
      <c r="N2221" s="237" t="n"/>
      <c r="O2221" s="548" t="n"/>
      <c r="P2221" s="1634" t="n"/>
      <c r="Q2221" s="1634" t="n"/>
      <c r="R2221" s="892" t="n"/>
      <c r="S2221" s="1635" t="n"/>
      <c r="T2221" s="1636" t="n"/>
      <c r="U2221" s="1636" t="n"/>
    </row>
    <row r="2222" ht="17.25" customHeight="1">
      <c r="A2222" s="238" t="n"/>
      <c r="B2222" s="238" t="n"/>
      <c r="C2222" s="1636" t="n"/>
      <c r="D2222" s="1636" t="n"/>
      <c r="E2222" s="1638" t="n"/>
      <c r="F2222" s="1636" t="n"/>
      <c r="G2222" s="1647" t="n"/>
      <c r="H2222" s="1647" t="n"/>
      <c r="I2222" s="1647" t="n"/>
      <c r="J2222" s="1646" t="n"/>
      <c r="K2222" s="1647" t="n"/>
      <c r="L2222" s="1647" t="n"/>
      <c r="M2222" s="234" t="n"/>
      <c r="N2222" s="237" t="n"/>
      <c r="O2222" s="548" t="n"/>
      <c r="P2222" s="1634" t="n"/>
      <c r="Q2222" s="1634" t="n"/>
      <c r="R2222" s="892" t="n"/>
      <c r="S2222" s="1635" t="n"/>
      <c r="T2222" s="1636" t="n"/>
      <c r="U2222" s="1636" t="n"/>
    </row>
    <row r="2223" ht="17.25" customHeight="1">
      <c r="A2223" s="238" t="n"/>
      <c r="B2223" s="238" t="n"/>
      <c r="C2223" s="1636" t="n"/>
      <c r="D2223" s="1636" t="n"/>
      <c r="E2223" s="1638" t="n"/>
      <c r="F2223" s="1636" t="n"/>
      <c r="G2223" s="1647" t="n"/>
      <c r="H2223" s="1647" t="n"/>
      <c r="I2223" s="1647" t="n"/>
      <c r="J2223" s="1646" t="n"/>
      <c r="K2223" s="1647" t="n"/>
      <c r="L2223" s="1647" t="n"/>
      <c r="M2223" s="234" t="n"/>
      <c r="N2223" s="237" t="n"/>
      <c r="O2223" s="548" t="n"/>
      <c r="P2223" s="1634" t="n"/>
      <c r="Q2223" s="1634" t="n"/>
      <c r="R2223" s="892" t="n"/>
      <c r="S2223" s="1635" t="n"/>
      <c r="T2223" s="1636" t="n"/>
      <c r="U2223" s="1636" t="n"/>
    </row>
    <row r="2224" ht="17.25" customHeight="1">
      <c r="A2224" s="238" t="n"/>
      <c r="B2224" s="238" t="n"/>
      <c r="C2224" s="1636" t="n"/>
      <c r="D2224" s="1636" t="n"/>
      <c r="E2224" s="1638" t="n"/>
      <c r="F2224" s="1636" t="n"/>
      <c r="G2224" s="1647" t="n"/>
      <c r="H2224" s="1647" t="n"/>
      <c r="I2224" s="1647" t="n"/>
      <c r="J2224" s="1646" t="n"/>
      <c r="K2224" s="1647" t="n"/>
      <c r="L2224" s="1647" t="n"/>
      <c r="M2224" s="234" t="n"/>
      <c r="N2224" s="237" t="n"/>
      <c r="O2224" s="548" t="n"/>
      <c r="P2224" s="1634" t="n"/>
      <c r="Q2224" s="1634" t="n"/>
      <c r="R2224" s="892" t="n"/>
      <c r="S2224" s="1635" t="n"/>
      <c r="T2224" s="1636" t="n"/>
      <c r="U2224" s="1636" t="n"/>
    </row>
    <row r="2225" ht="17.25" customHeight="1">
      <c r="A2225" s="238" t="n"/>
      <c r="B2225" s="238" t="n"/>
      <c r="C2225" s="1636" t="n"/>
      <c r="D2225" s="1636" t="n"/>
      <c r="E2225" s="1638" t="n"/>
      <c r="F2225" s="1636" t="n"/>
      <c r="G2225" s="1647" t="n"/>
      <c r="H2225" s="1647" t="n"/>
      <c r="I2225" s="1647" t="n"/>
      <c r="J2225" s="1646" t="n"/>
      <c r="K2225" s="1647" t="n"/>
      <c r="L2225" s="1647" t="n"/>
      <c r="M2225" s="234" t="n"/>
      <c r="N2225" s="237" t="n"/>
      <c r="O2225" s="548" t="n"/>
      <c r="P2225" s="1634" t="n"/>
      <c r="Q2225" s="1634" t="n"/>
      <c r="R2225" s="892" t="n"/>
      <c r="S2225" s="1635" t="n"/>
      <c r="T2225" s="1636" t="n"/>
      <c r="U2225" s="1636" t="n"/>
    </row>
    <row r="2226" ht="17.25" customHeight="1">
      <c r="A2226" s="238" t="n"/>
      <c r="B2226" s="238" t="n"/>
      <c r="C2226" s="1636" t="n"/>
      <c r="D2226" s="1636" t="n"/>
      <c r="E2226" s="1638" t="n"/>
      <c r="F2226" s="1636" t="n"/>
      <c r="G2226" s="1647" t="n"/>
      <c r="H2226" s="1647" t="n"/>
      <c r="I2226" s="1647" t="n"/>
      <c r="J2226" s="1646" t="n"/>
      <c r="K2226" s="1647" t="n"/>
      <c r="L2226" s="1647" t="n"/>
      <c r="M2226" s="234" t="n"/>
      <c r="N2226" s="237" t="n"/>
      <c r="O2226" s="548" t="n"/>
      <c r="P2226" s="1634" t="n"/>
      <c r="Q2226" s="1634" t="n"/>
      <c r="R2226" s="892" t="n"/>
      <c r="S2226" s="1635" t="n"/>
      <c r="T2226" s="1636" t="n"/>
      <c r="U2226" s="1636" t="n"/>
    </row>
    <row r="2227" ht="17.25" customHeight="1">
      <c r="A2227" s="238" t="n"/>
      <c r="B2227" s="238" t="n"/>
      <c r="C2227" s="1636" t="n"/>
      <c r="D2227" s="1636" t="n"/>
      <c r="E2227" s="1638" t="n"/>
      <c r="F2227" s="1636" t="n"/>
      <c r="G2227" s="1647" t="n"/>
      <c r="H2227" s="1647" t="n"/>
      <c r="I2227" s="1647" t="n"/>
      <c r="J2227" s="1646" t="n"/>
      <c r="K2227" s="1647" t="n"/>
      <c r="L2227" s="1647" t="n"/>
      <c r="M2227" s="234" t="n"/>
      <c r="N2227" s="237" t="n"/>
      <c r="O2227" s="548" t="n"/>
      <c r="P2227" s="1634" t="n"/>
      <c r="Q2227" s="1634" t="n"/>
      <c r="R2227" s="892" t="n"/>
      <c r="S2227" s="1635" t="n"/>
      <c r="T2227" s="1636" t="n"/>
      <c r="U2227" s="1636" t="n"/>
    </row>
    <row r="2228" ht="17.25" customHeight="1">
      <c r="A2228" s="238" t="n"/>
      <c r="B2228" s="238" t="n"/>
      <c r="C2228" s="1636" t="n"/>
      <c r="D2228" s="1636" t="n"/>
      <c r="E2228" s="1638" t="n"/>
      <c r="F2228" s="1636" t="n"/>
      <c r="G2228" s="1647" t="n"/>
      <c r="H2228" s="1647" t="n"/>
      <c r="I2228" s="1647" t="n"/>
      <c r="J2228" s="1646" t="n"/>
      <c r="K2228" s="1647" t="n"/>
      <c r="L2228" s="1647" t="n"/>
      <c r="M2228" s="234" t="n"/>
      <c r="N2228" s="237" t="n"/>
      <c r="O2228" s="548" t="n"/>
      <c r="P2228" s="1634" t="n"/>
      <c r="Q2228" s="1634" t="n"/>
      <c r="R2228" s="892" t="n"/>
      <c r="S2228" s="1635" t="n"/>
      <c r="T2228" s="1636" t="n"/>
      <c r="U2228" s="1636" t="n"/>
    </row>
    <row r="2229" ht="17.25" customHeight="1">
      <c r="A2229" s="238" t="n"/>
      <c r="B2229" s="238" t="n"/>
      <c r="C2229" s="1636" t="n"/>
      <c r="D2229" s="1636" t="n"/>
      <c r="E2229" s="1638" t="n"/>
      <c r="F2229" s="1636" t="n"/>
      <c r="G2229" s="1647" t="n"/>
      <c r="H2229" s="1647" t="n"/>
      <c r="I2229" s="1647" t="n"/>
      <c r="J2229" s="1646" t="n"/>
      <c r="K2229" s="1647" t="n"/>
      <c r="L2229" s="1647" t="n"/>
      <c r="M2229" s="234" t="n"/>
      <c r="N2229" s="237" t="n"/>
      <c r="O2229" s="548" t="n"/>
      <c r="P2229" s="1634" t="n"/>
      <c r="Q2229" s="1634" t="n"/>
      <c r="R2229" s="892" t="n"/>
      <c r="S2229" s="1635" t="n"/>
      <c r="T2229" s="1636" t="n"/>
      <c r="U2229" s="1636" t="n"/>
    </row>
    <row r="2230" ht="17.25" customHeight="1">
      <c r="A2230" s="238" t="n"/>
      <c r="B2230" s="238" t="n"/>
      <c r="C2230" s="1636" t="n"/>
      <c r="D2230" s="1636" t="n"/>
      <c r="E2230" s="1638" t="n"/>
      <c r="F2230" s="1636" t="n"/>
      <c r="G2230" s="1647" t="n"/>
      <c r="H2230" s="1647" t="n"/>
      <c r="I2230" s="1647" t="n"/>
      <c r="J2230" s="1646" t="n"/>
      <c r="K2230" s="1647" t="n"/>
      <c r="L2230" s="1647" t="n"/>
      <c r="M2230" s="234" t="n"/>
      <c r="N2230" s="237" t="n"/>
      <c r="O2230" s="548" t="n"/>
      <c r="P2230" s="1634" t="n"/>
      <c r="Q2230" s="1634" t="n"/>
      <c r="R2230" s="892" t="n"/>
      <c r="S2230" s="1635" t="n"/>
      <c r="T2230" s="1636" t="n"/>
      <c r="U2230" s="1636" t="n"/>
    </row>
    <row r="2231" ht="17.25" customHeight="1">
      <c r="A2231" s="238" t="n"/>
      <c r="B2231" s="238" t="n"/>
      <c r="C2231" s="1636" t="n"/>
      <c r="D2231" s="1636" t="n"/>
      <c r="E2231" s="1638" t="n"/>
      <c r="F2231" s="1636" t="n"/>
      <c r="G2231" s="1647" t="n"/>
      <c r="H2231" s="1647" t="n"/>
      <c r="I2231" s="1647" t="n"/>
      <c r="J2231" s="1646" t="n"/>
      <c r="K2231" s="1647" t="n"/>
      <c r="L2231" s="1647" t="n"/>
      <c r="M2231" s="234" t="n"/>
      <c r="N2231" s="237" t="n"/>
      <c r="O2231" s="548" t="n"/>
      <c r="P2231" s="1634" t="n"/>
      <c r="Q2231" s="1634" t="n"/>
      <c r="R2231" s="892" t="n"/>
      <c r="S2231" s="1635" t="n"/>
      <c r="T2231" s="1636" t="n"/>
      <c r="U2231" s="1636" t="n"/>
    </row>
    <row r="2232" ht="17.25" customHeight="1">
      <c r="A2232" s="238" t="n"/>
      <c r="B2232" s="238" t="n"/>
      <c r="C2232" s="1636" t="n"/>
      <c r="D2232" s="1636" t="n"/>
      <c r="E2232" s="1638" t="n"/>
      <c r="F2232" s="1636" t="n"/>
      <c r="G2232" s="1647" t="n"/>
      <c r="H2232" s="1647" t="n"/>
      <c r="I2232" s="1647" t="n"/>
      <c r="J2232" s="1646" t="n"/>
      <c r="K2232" s="1647" t="n"/>
      <c r="L2232" s="1647" t="n"/>
      <c r="M2232" s="234" t="n"/>
      <c r="N2232" s="237" t="n"/>
      <c r="O2232" s="548" t="n"/>
      <c r="P2232" s="1634" t="n"/>
      <c r="Q2232" s="1634" t="n"/>
      <c r="R2232" s="892" t="n"/>
      <c r="S2232" s="1635" t="n"/>
      <c r="T2232" s="1636" t="n"/>
      <c r="U2232" s="1636" t="n"/>
    </row>
    <row r="2233" ht="17.25" customHeight="1">
      <c r="A2233" s="238" t="n"/>
      <c r="B2233" s="238" t="n"/>
      <c r="C2233" s="1636" t="n"/>
      <c r="D2233" s="1636" t="n"/>
      <c r="E2233" s="1638" t="n"/>
      <c r="F2233" s="1636" t="n"/>
      <c r="G2233" s="1647" t="n"/>
      <c r="H2233" s="1647" t="n"/>
      <c r="I2233" s="1647" t="n"/>
      <c r="J2233" s="1646" t="n"/>
      <c r="K2233" s="1647" t="n"/>
      <c r="L2233" s="1647" t="n"/>
      <c r="M2233" s="234" t="n"/>
      <c r="N2233" s="237" t="n"/>
      <c r="O2233" s="548" t="n"/>
      <c r="P2233" s="1634" t="n"/>
      <c r="Q2233" s="1634" t="n"/>
      <c r="R2233" s="892" t="n"/>
      <c r="S2233" s="1635" t="n"/>
      <c r="T2233" s="1636" t="n"/>
      <c r="U2233" s="1636" t="n"/>
    </row>
    <row r="2234" ht="17.25" customHeight="1">
      <c r="A2234" s="238" t="n"/>
      <c r="B2234" s="238" t="n"/>
      <c r="C2234" s="1636" t="n"/>
      <c r="D2234" s="1636" t="n"/>
      <c r="E2234" s="1638" t="n"/>
      <c r="F2234" s="1636" t="n"/>
      <c r="G2234" s="1647" t="n"/>
      <c r="H2234" s="1647" t="n"/>
      <c r="I2234" s="1647" t="n"/>
      <c r="J2234" s="1646" t="n"/>
      <c r="K2234" s="1647" t="n"/>
      <c r="L2234" s="1647" t="n"/>
      <c r="M2234" s="234" t="n"/>
      <c r="N2234" s="237" t="n"/>
      <c r="O2234" s="548" t="n"/>
      <c r="P2234" s="1634" t="n"/>
      <c r="Q2234" s="1634" t="n"/>
      <c r="R2234" s="892" t="n"/>
      <c r="S2234" s="1635" t="n"/>
      <c r="T2234" s="1636" t="n"/>
      <c r="U2234" s="1636" t="n"/>
    </row>
    <row r="2235" ht="17.25" customHeight="1">
      <c r="A2235" s="238" t="n"/>
      <c r="B2235" s="238" t="n"/>
      <c r="C2235" s="1636" t="n"/>
      <c r="D2235" s="1636" t="n"/>
      <c r="E2235" s="1638" t="n"/>
      <c r="F2235" s="1636" t="n"/>
      <c r="G2235" s="1647" t="n"/>
      <c r="H2235" s="1647" t="n"/>
      <c r="I2235" s="1647" t="n"/>
      <c r="J2235" s="1646" t="n"/>
      <c r="K2235" s="1647" t="n"/>
      <c r="L2235" s="1647" t="n"/>
      <c r="M2235" s="234" t="n"/>
      <c r="N2235" s="237" t="n"/>
      <c r="O2235" s="548" t="n"/>
      <c r="P2235" s="1634" t="n"/>
      <c r="Q2235" s="1634" t="n"/>
      <c r="R2235" s="892" t="n"/>
      <c r="S2235" s="1635" t="n"/>
      <c r="T2235" s="1636" t="n"/>
      <c r="U2235" s="1636" t="n"/>
    </row>
    <row r="2236" ht="17.25" customHeight="1">
      <c r="A2236" s="238" t="n"/>
      <c r="B2236" s="238" t="n"/>
      <c r="C2236" s="1636" t="n"/>
      <c r="D2236" s="1636" t="n"/>
      <c r="E2236" s="1638" t="n"/>
      <c r="F2236" s="1636" t="n"/>
      <c r="G2236" s="1647" t="n"/>
      <c r="H2236" s="1647" t="n"/>
      <c r="I2236" s="1647" t="n"/>
      <c r="J2236" s="1646" t="n"/>
      <c r="K2236" s="1647" t="n"/>
      <c r="L2236" s="1647" t="n"/>
      <c r="M2236" s="234" t="n"/>
      <c r="N2236" s="237" t="n"/>
      <c r="O2236" s="548" t="n"/>
      <c r="P2236" s="1634" t="n"/>
      <c r="Q2236" s="1634" t="n"/>
      <c r="R2236" s="892" t="n"/>
      <c r="S2236" s="1635" t="n"/>
      <c r="T2236" s="1636" t="n"/>
      <c r="U2236" s="1636" t="n"/>
    </row>
    <row r="2237" ht="17.25" customHeight="1">
      <c r="A2237" s="238" t="n"/>
      <c r="B2237" s="238" t="n"/>
      <c r="C2237" s="1636" t="n"/>
      <c r="D2237" s="1636" t="n"/>
      <c r="E2237" s="1638" t="n"/>
      <c r="F2237" s="1636" t="n"/>
      <c r="G2237" s="1647" t="n"/>
      <c r="H2237" s="1647" t="n"/>
      <c r="I2237" s="1647" t="n"/>
      <c r="J2237" s="1646" t="n"/>
      <c r="K2237" s="1647" t="n"/>
      <c r="L2237" s="1647" t="n"/>
      <c r="M2237" s="234" t="n"/>
      <c r="N2237" s="237" t="n"/>
      <c r="O2237" s="548" t="n"/>
      <c r="P2237" s="1634" t="n"/>
      <c r="Q2237" s="1634" t="n"/>
      <c r="R2237" s="892" t="n"/>
      <c r="S2237" s="1635" t="n"/>
      <c r="T2237" s="1636" t="n"/>
      <c r="U2237" s="1636" t="n"/>
    </row>
    <row r="2238" ht="17.25" customHeight="1">
      <c r="A2238" s="238" t="n"/>
      <c r="B2238" s="238" t="n"/>
      <c r="C2238" s="1636" t="n"/>
      <c r="D2238" s="1636" t="n"/>
      <c r="E2238" s="1638" t="n"/>
      <c r="F2238" s="1636" t="n"/>
      <c r="G2238" s="1647" t="n"/>
      <c r="H2238" s="1647" t="n"/>
      <c r="I2238" s="1647" t="n"/>
      <c r="J2238" s="1646" t="n"/>
      <c r="K2238" s="1647" t="n"/>
      <c r="L2238" s="1647" t="n"/>
      <c r="M2238" s="234" t="n"/>
      <c r="N2238" s="237" t="n"/>
      <c r="O2238" s="548" t="n"/>
      <c r="P2238" s="1634" t="n"/>
      <c r="Q2238" s="1634" t="n"/>
      <c r="R2238" s="892" t="n"/>
      <c r="S2238" s="1635" t="n"/>
      <c r="T2238" s="1636" t="n"/>
      <c r="U2238" s="1636" t="n"/>
    </row>
    <row r="2239" ht="17.25" customHeight="1">
      <c r="A2239" s="238" t="n"/>
      <c r="B2239" s="238" t="n"/>
      <c r="C2239" s="1636" t="n"/>
      <c r="D2239" s="1636" t="n"/>
      <c r="E2239" s="1638" t="n"/>
      <c r="F2239" s="1636" t="n"/>
      <c r="G2239" s="1647" t="n"/>
      <c r="H2239" s="1647" t="n"/>
      <c r="I2239" s="1647" t="n"/>
      <c r="J2239" s="1646" t="n"/>
      <c r="K2239" s="1647" t="n"/>
      <c r="L2239" s="1647" t="n"/>
      <c r="M2239" s="234" t="n"/>
      <c r="N2239" s="237" t="n"/>
      <c r="O2239" s="548" t="n"/>
      <c r="P2239" s="1634" t="n"/>
      <c r="Q2239" s="1634" t="n"/>
      <c r="R2239" s="892" t="n"/>
      <c r="S2239" s="1635" t="n"/>
      <c r="T2239" s="1636" t="n"/>
      <c r="U2239" s="1636" t="n"/>
    </row>
    <row r="2240" ht="17.25" customHeight="1">
      <c r="A2240" s="238" t="n"/>
      <c r="B2240" s="238" t="n"/>
      <c r="C2240" s="1636" t="n"/>
      <c r="D2240" s="1636" t="n"/>
      <c r="E2240" s="1638" t="n"/>
      <c r="F2240" s="1636" t="n"/>
      <c r="G2240" s="1647" t="n"/>
      <c r="H2240" s="1647" t="n"/>
      <c r="I2240" s="1647" t="n"/>
      <c r="J2240" s="1646" t="n"/>
      <c r="K2240" s="1647" t="n"/>
      <c r="L2240" s="1647" t="n"/>
      <c r="M2240" s="234" t="n"/>
      <c r="N2240" s="237" t="n"/>
      <c r="O2240" s="548" t="n"/>
      <c r="P2240" s="1634" t="n"/>
      <c r="Q2240" s="1634" t="n"/>
      <c r="R2240" s="892" t="n"/>
      <c r="S2240" s="1635" t="n"/>
      <c r="T2240" s="1636" t="n"/>
      <c r="U2240" s="1636" t="n"/>
    </row>
    <row r="2241" ht="17.25" customHeight="1">
      <c r="A2241" s="238" t="n"/>
      <c r="B2241" s="238" t="n"/>
      <c r="C2241" s="1636" t="n"/>
      <c r="D2241" s="1636" t="n"/>
      <c r="E2241" s="1638" t="n"/>
      <c r="F2241" s="1636" t="n"/>
      <c r="G2241" s="1647" t="n"/>
      <c r="H2241" s="1647" t="n"/>
      <c r="I2241" s="1647" t="n"/>
      <c r="J2241" s="1646" t="n"/>
      <c r="K2241" s="1647" t="n"/>
      <c r="L2241" s="1647" t="n"/>
      <c r="M2241" s="234" t="n"/>
      <c r="N2241" s="237" t="n"/>
      <c r="O2241" s="548" t="n"/>
      <c r="P2241" s="1634" t="n"/>
      <c r="Q2241" s="1634" t="n"/>
      <c r="R2241" s="892" t="n"/>
      <c r="S2241" s="1635" t="n"/>
      <c r="T2241" s="1636" t="n"/>
      <c r="U2241" s="1636" t="n"/>
    </row>
    <row r="2242" ht="17.25" customHeight="1">
      <c r="A2242" s="238" t="n"/>
      <c r="B2242" s="238" t="n"/>
      <c r="C2242" s="1636" t="n"/>
      <c r="D2242" s="1636" t="n"/>
      <c r="E2242" s="1638" t="n"/>
      <c r="F2242" s="1636" t="n"/>
      <c r="G2242" s="1647" t="n"/>
      <c r="H2242" s="1647" t="n"/>
      <c r="I2242" s="1647" t="n"/>
      <c r="J2242" s="1646" t="n"/>
      <c r="K2242" s="1647" t="n"/>
      <c r="L2242" s="1647" t="n"/>
      <c r="M2242" s="234" t="n"/>
      <c r="N2242" s="237" t="n"/>
      <c r="O2242" s="548" t="n"/>
      <c r="P2242" s="1634" t="n"/>
      <c r="Q2242" s="1634" t="n"/>
      <c r="R2242" s="892" t="n"/>
      <c r="S2242" s="1635" t="n"/>
      <c r="T2242" s="1636" t="n"/>
      <c r="U2242" s="1636" t="n"/>
    </row>
    <row r="2243" ht="17.25" customHeight="1">
      <c r="A2243" s="238" t="n"/>
      <c r="B2243" s="238" t="n"/>
      <c r="C2243" s="1636" t="n"/>
      <c r="D2243" s="1636" t="n"/>
      <c r="E2243" s="1638" t="n"/>
      <c r="F2243" s="1636" t="n"/>
      <c r="G2243" s="1647" t="n"/>
      <c r="H2243" s="1647" t="n"/>
      <c r="I2243" s="1647" t="n"/>
      <c r="J2243" s="1646" t="n"/>
      <c r="K2243" s="1647" t="n"/>
      <c r="L2243" s="1647" t="n"/>
      <c r="M2243" s="234" t="n"/>
      <c r="N2243" s="237" t="n"/>
      <c r="O2243" s="548" t="n"/>
      <c r="P2243" s="1634" t="n"/>
      <c r="Q2243" s="1634" t="n"/>
      <c r="R2243" s="892" t="n"/>
      <c r="S2243" s="1635" t="n"/>
      <c r="T2243" s="1636" t="n"/>
      <c r="U2243" s="1636" t="n"/>
    </row>
    <row r="2244" ht="17.25" customHeight="1">
      <c r="A2244" s="238" t="n"/>
      <c r="B2244" s="238" t="n"/>
      <c r="C2244" s="1636" t="n"/>
      <c r="D2244" s="1636" t="n"/>
      <c r="E2244" s="1638" t="n"/>
      <c r="F2244" s="1636" t="n"/>
      <c r="G2244" s="1647" t="n"/>
      <c r="H2244" s="1647" t="n"/>
      <c r="I2244" s="1647" t="n"/>
      <c r="J2244" s="1646" t="n"/>
      <c r="K2244" s="1647" t="n"/>
      <c r="L2244" s="1647" t="n"/>
      <c r="M2244" s="234" t="n"/>
      <c r="N2244" s="237" t="n"/>
      <c r="O2244" s="548" t="n"/>
      <c r="P2244" s="1634" t="n"/>
      <c r="Q2244" s="1634" t="n"/>
      <c r="R2244" s="892" t="n"/>
      <c r="S2244" s="1635" t="n"/>
      <c r="T2244" s="1636" t="n"/>
      <c r="U2244" s="1636" t="n"/>
    </row>
    <row r="2245" ht="17.25" customHeight="1">
      <c r="A2245" s="238" t="n"/>
      <c r="B2245" s="238" t="n"/>
      <c r="C2245" s="1636" t="n"/>
      <c r="D2245" s="1636" t="n"/>
      <c r="E2245" s="1638" t="n"/>
      <c r="F2245" s="1636" t="n"/>
      <c r="G2245" s="1647" t="n"/>
      <c r="H2245" s="1647" t="n"/>
      <c r="I2245" s="1647" t="n"/>
      <c r="J2245" s="1646" t="n"/>
      <c r="K2245" s="1647" t="n"/>
      <c r="L2245" s="1647" t="n"/>
      <c r="M2245" s="234" t="n"/>
      <c r="N2245" s="237" t="n"/>
      <c r="O2245" s="548" t="n"/>
      <c r="P2245" s="1634" t="n"/>
      <c r="Q2245" s="1634" t="n"/>
      <c r="R2245" s="892" t="n"/>
      <c r="S2245" s="1635" t="n"/>
      <c r="T2245" s="1636" t="n"/>
      <c r="U2245" s="1636" t="n"/>
    </row>
    <row r="2246" ht="17.25" customHeight="1">
      <c r="A2246" s="238" t="n"/>
      <c r="B2246" s="238" t="n"/>
      <c r="C2246" s="1636" t="n"/>
      <c r="D2246" s="1636" t="n"/>
      <c r="E2246" s="1638" t="n"/>
      <c r="F2246" s="1636" t="n"/>
      <c r="G2246" s="1647" t="n"/>
      <c r="H2246" s="1647" t="n"/>
      <c r="I2246" s="1647" t="n"/>
      <c r="J2246" s="1646" t="n"/>
      <c r="K2246" s="1647" t="n"/>
      <c r="L2246" s="1647" t="n"/>
      <c r="M2246" s="234" t="n"/>
      <c r="N2246" s="237" t="n"/>
      <c r="O2246" s="548" t="n"/>
      <c r="P2246" s="1634" t="n"/>
      <c r="Q2246" s="1634" t="n"/>
      <c r="R2246" s="892" t="n"/>
      <c r="S2246" s="1635" t="n"/>
      <c r="T2246" s="1636" t="n"/>
      <c r="U2246" s="1636" t="n"/>
    </row>
    <row r="2247" ht="17.25" customHeight="1">
      <c r="A2247" s="238" t="n"/>
      <c r="B2247" s="238" t="n"/>
      <c r="C2247" s="1636" t="n"/>
      <c r="D2247" s="1636" t="n"/>
      <c r="E2247" s="1638" t="n"/>
      <c r="F2247" s="1636" t="n"/>
      <c r="G2247" s="1647" t="n"/>
      <c r="H2247" s="1647" t="n"/>
      <c r="I2247" s="1647" t="n"/>
      <c r="J2247" s="1646" t="n"/>
      <c r="K2247" s="1647" t="n"/>
      <c r="L2247" s="1647" t="n"/>
      <c r="M2247" s="234" t="n"/>
      <c r="N2247" s="237" t="n"/>
      <c r="O2247" s="548" t="n"/>
      <c r="P2247" s="1634" t="n"/>
      <c r="Q2247" s="1634" t="n"/>
      <c r="R2247" s="892" t="n"/>
      <c r="S2247" s="1635" t="n"/>
      <c r="T2247" s="1636" t="n"/>
      <c r="U2247" s="1636" t="n"/>
    </row>
    <row r="2248" ht="17.25" customHeight="1">
      <c r="A2248" s="238" t="n"/>
      <c r="B2248" s="238" t="n"/>
      <c r="C2248" s="1636" t="n"/>
      <c r="D2248" s="1636" t="n"/>
      <c r="E2248" s="1638" t="n"/>
      <c r="F2248" s="1636" t="n"/>
      <c r="G2248" s="1647" t="n"/>
      <c r="H2248" s="1647" t="n"/>
      <c r="I2248" s="1647" t="n"/>
      <c r="J2248" s="1646" t="n"/>
      <c r="K2248" s="1647" t="n"/>
      <c r="L2248" s="1647" t="n"/>
      <c r="M2248" s="234" t="n"/>
      <c r="N2248" s="237" t="n"/>
      <c r="O2248" s="548" t="n"/>
      <c r="P2248" s="1634" t="n"/>
      <c r="Q2248" s="1634" t="n"/>
      <c r="R2248" s="892" t="n"/>
      <c r="S2248" s="1635" t="n"/>
      <c r="T2248" s="1636" t="n"/>
      <c r="U2248" s="1636" t="n"/>
    </row>
    <row r="2249" ht="17.25" customHeight="1">
      <c r="A2249" s="238" t="n"/>
      <c r="B2249" s="238" t="n"/>
      <c r="C2249" s="1636" t="n"/>
      <c r="D2249" s="1636" t="n"/>
      <c r="E2249" s="1638" t="n"/>
      <c r="F2249" s="1636" t="n"/>
      <c r="G2249" s="1647" t="n"/>
      <c r="H2249" s="1647" t="n"/>
      <c r="I2249" s="1647" t="n"/>
      <c r="J2249" s="1646" t="n"/>
      <c r="K2249" s="1647" t="n"/>
      <c r="L2249" s="1647" t="n"/>
      <c r="M2249" s="234" t="n"/>
      <c r="N2249" s="237" t="n"/>
      <c r="O2249" s="548" t="n"/>
      <c r="P2249" s="1634" t="n"/>
      <c r="Q2249" s="1634" t="n"/>
      <c r="R2249" s="892" t="n"/>
      <c r="S2249" s="1635" t="n"/>
      <c r="T2249" s="1636" t="n"/>
      <c r="U2249" s="1636" t="n"/>
    </row>
    <row r="2250" ht="17.25" customHeight="1">
      <c r="A2250" s="238" t="n"/>
      <c r="B2250" s="238" t="n"/>
      <c r="C2250" s="1636" t="n"/>
      <c r="D2250" s="1636" t="n"/>
      <c r="E2250" s="1638" t="n"/>
      <c r="F2250" s="1636" t="n"/>
      <c r="G2250" s="1647" t="n"/>
      <c r="H2250" s="1647" t="n"/>
      <c r="I2250" s="1647" t="n"/>
      <c r="J2250" s="1646" t="n"/>
      <c r="K2250" s="1647" t="n"/>
      <c r="L2250" s="1647" t="n"/>
      <c r="M2250" s="234" t="n"/>
      <c r="N2250" s="237" t="n"/>
      <c r="O2250" s="548" t="n"/>
      <c r="P2250" s="1634" t="n"/>
      <c r="Q2250" s="1634" t="n"/>
      <c r="R2250" s="892" t="n"/>
      <c r="S2250" s="1635" t="n"/>
      <c r="T2250" s="1636" t="n"/>
      <c r="U2250" s="1636" t="n"/>
    </row>
    <row r="2251" ht="17.25" customHeight="1">
      <c r="A2251" s="238" t="n"/>
      <c r="B2251" s="238" t="n"/>
      <c r="C2251" s="1636" t="n"/>
      <c r="D2251" s="1636" t="n"/>
      <c r="E2251" s="1638" t="n"/>
      <c r="F2251" s="1636" t="n"/>
      <c r="G2251" s="1647" t="n"/>
      <c r="H2251" s="1647" t="n"/>
      <c r="I2251" s="1647" t="n"/>
      <c r="J2251" s="1646" t="n"/>
      <c r="K2251" s="1647" t="n"/>
      <c r="L2251" s="1647" t="n"/>
      <c r="M2251" s="234" t="n"/>
      <c r="N2251" s="237" t="n"/>
      <c r="O2251" s="548" t="n"/>
      <c r="P2251" s="1634" t="n"/>
      <c r="Q2251" s="1634" t="n"/>
      <c r="R2251" s="892" t="n"/>
      <c r="S2251" s="1635" t="n"/>
      <c r="T2251" s="1636" t="n"/>
      <c r="U2251" s="1636" t="n"/>
    </row>
    <row r="2252" ht="17.25" customHeight="1">
      <c r="A2252" s="238" t="n"/>
      <c r="B2252" s="238" t="n"/>
      <c r="C2252" s="1636" t="n"/>
      <c r="D2252" s="1636" t="n"/>
      <c r="E2252" s="1638" t="n"/>
      <c r="F2252" s="1636" t="n"/>
      <c r="G2252" s="1647" t="n"/>
      <c r="H2252" s="1647" t="n"/>
      <c r="I2252" s="1647" t="n"/>
      <c r="J2252" s="1646" t="n"/>
      <c r="K2252" s="1647" t="n"/>
      <c r="L2252" s="1647" t="n"/>
      <c r="M2252" s="234" t="n"/>
      <c r="N2252" s="237" t="n"/>
      <c r="O2252" s="548" t="n"/>
      <c r="P2252" s="1634" t="n"/>
      <c r="Q2252" s="1634" t="n"/>
      <c r="R2252" s="892" t="n"/>
      <c r="S2252" s="1635" t="n"/>
      <c r="T2252" s="1636" t="n"/>
      <c r="U2252" s="1636" t="n"/>
    </row>
    <row r="2253" ht="17.25" customHeight="1">
      <c r="A2253" s="238" t="n"/>
      <c r="B2253" s="238" t="n"/>
      <c r="C2253" s="1636" t="n"/>
      <c r="D2253" s="1636" t="n"/>
      <c r="E2253" s="1638" t="n"/>
      <c r="F2253" s="1636" t="n"/>
      <c r="G2253" s="1647" t="n"/>
      <c r="H2253" s="1647" t="n"/>
      <c r="I2253" s="1647" t="n"/>
      <c r="J2253" s="1646" t="n"/>
      <c r="K2253" s="1647" t="n"/>
      <c r="L2253" s="1647" t="n"/>
      <c r="M2253" s="234" t="n"/>
      <c r="N2253" s="237" t="n"/>
      <c r="O2253" s="548" t="n"/>
      <c r="P2253" s="1634" t="n"/>
      <c r="Q2253" s="1634" t="n"/>
      <c r="R2253" s="892" t="n"/>
      <c r="S2253" s="1635" t="n"/>
      <c r="T2253" s="1636" t="n"/>
      <c r="U2253" s="1636" t="n"/>
    </row>
    <row r="2254" ht="17.25" customHeight="1">
      <c r="A2254" s="238" t="n"/>
      <c r="B2254" s="238" t="n"/>
      <c r="C2254" s="1636" t="n"/>
      <c r="D2254" s="1636" t="n"/>
      <c r="E2254" s="1638" t="n"/>
      <c r="F2254" s="1636" t="n"/>
      <c r="G2254" s="1647" t="n"/>
      <c r="H2254" s="1647" t="n"/>
      <c r="I2254" s="1647" t="n"/>
      <c r="J2254" s="1646" t="n"/>
      <c r="K2254" s="1647" t="n"/>
      <c r="L2254" s="1647" t="n"/>
      <c r="M2254" s="234" t="n"/>
      <c r="N2254" s="237" t="n"/>
      <c r="O2254" s="548" t="n"/>
      <c r="P2254" s="1634" t="n"/>
      <c r="Q2254" s="1634" t="n"/>
      <c r="R2254" s="892" t="n"/>
      <c r="S2254" s="1635" t="n"/>
      <c r="T2254" s="1636" t="n"/>
      <c r="U2254" s="1636" t="n"/>
    </row>
    <row r="2255" ht="17.25" customHeight="1">
      <c r="A2255" s="238" t="n"/>
      <c r="B2255" s="238" t="n"/>
      <c r="C2255" s="1636" t="n"/>
      <c r="D2255" s="1636" t="n"/>
      <c r="E2255" s="1638" t="n"/>
      <c r="F2255" s="1636" t="n"/>
      <c r="G2255" s="1647" t="n"/>
      <c r="H2255" s="1647" t="n"/>
      <c r="I2255" s="1647" t="n"/>
      <c r="J2255" s="1646" t="n"/>
      <c r="K2255" s="1647" t="n"/>
      <c r="L2255" s="1647" t="n"/>
      <c r="M2255" s="234" t="n"/>
      <c r="N2255" s="237" t="n"/>
      <c r="O2255" s="548" t="n"/>
      <c r="P2255" s="1634" t="n"/>
      <c r="Q2255" s="1634" t="n"/>
      <c r="R2255" s="892" t="n"/>
      <c r="S2255" s="1635" t="n"/>
      <c r="T2255" s="1636" t="n"/>
      <c r="U2255" s="1636" t="n"/>
    </row>
    <row r="2256" ht="17.25" customHeight="1">
      <c r="A2256" s="238" t="n"/>
      <c r="B2256" s="238" t="n"/>
      <c r="C2256" s="1636" t="n"/>
      <c r="D2256" s="1636" t="n"/>
      <c r="E2256" s="1638" t="n"/>
      <c r="F2256" s="1636" t="n"/>
      <c r="G2256" s="1647" t="n"/>
      <c r="H2256" s="1647" t="n"/>
      <c r="I2256" s="1647" t="n"/>
      <c r="J2256" s="1646" t="n"/>
      <c r="K2256" s="1647" t="n"/>
      <c r="L2256" s="1647" t="n"/>
      <c r="M2256" s="234" t="n"/>
      <c r="N2256" s="237" t="n"/>
      <c r="O2256" s="548" t="n"/>
      <c r="P2256" s="1634" t="n"/>
      <c r="Q2256" s="1634" t="n"/>
      <c r="R2256" s="892" t="n"/>
      <c r="S2256" s="1635" t="n"/>
      <c r="T2256" s="1636" t="n"/>
      <c r="U2256" s="1636" t="n"/>
    </row>
    <row r="2257" ht="17.25" customHeight="1">
      <c r="A2257" s="238" t="n"/>
      <c r="B2257" s="238" t="n"/>
      <c r="C2257" s="1636" t="n"/>
      <c r="D2257" s="1636" t="n"/>
      <c r="E2257" s="1638" t="n"/>
      <c r="F2257" s="1636" t="n"/>
      <c r="G2257" s="1647" t="n"/>
      <c r="H2257" s="1647" t="n"/>
      <c r="I2257" s="1647" t="n"/>
      <c r="J2257" s="1646" t="n"/>
      <c r="K2257" s="1647" t="n"/>
      <c r="L2257" s="1647" t="n"/>
      <c r="M2257" s="234" t="n"/>
      <c r="N2257" s="237" t="n"/>
      <c r="O2257" s="548" t="n"/>
      <c r="P2257" s="1634" t="n"/>
      <c r="Q2257" s="1634" t="n"/>
      <c r="R2257" s="892" t="n"/>
      <c r="S2257" s="1635" t="n"/>
      <c r="T2257" s="1636" t="n"/>
      <c r="U2257" s="1636" t="n"/>
    </row>
    <row r="2258" ht="17.25" customHeight="1">
      <c r="A2258" s="238" t="n"/>
      <c r="B2258" s="238" t="n"/>
      <c r="C2258" s="1636" t="n"/>
      <c r="D2258" s="1636" t="n"/>
      <c r="E2258" s="1638" t="n"/>
      <c r="F2258" s="1636" t="n"/>
      <c r="G2258" s="1647" t="n"/>
      <c r="H2258" s="1647" t="n"/>
      <c r="I2258" s="1647" t="n"/>
      <c r="J2258" s="1646" t="n"/>
      <c r="K2258" s="1647" t="n"/>
      <c r="L2258" s="1647" t="n"/>
      <c r="M2258" s="234" t="n"/>
      <c r="N2258" s="237" t="n"/>
      <c r="O2258" s="548" t="n"/>
      <c r="P2258" s="1634" t="n"/>
      <c r="Q2258" s="1634" t="n"/>
      <c r="R2258" s="892" t="n"/>
      <c r="S2258" s="1635" t="n"/>
      <c r="T2258" s="1636" t="n"/>
      <c r="U2258" s="1636" t="n"/>
    </row>
    <row r="2259" ht="17.25" customHeight="1">
      <c r="A2259" s="238" t="n"/>
      <c r="B2259" s="238" t="n"/>
      <c r="C2259" s="1636" t="n"/>
      <c r="D2259" s="1636" t="n"/>
      <c r="E2259" s="1638" t="n"/>
      <c r="F2259" s="1636" t="n"/>
      <c r="G2259" s="1647" t="n"/>
      <c r="H2259" s="1647" t="n"/>
      <c r="I2259" s="1647" t="n"/>
      <c r="J2259" s="1646" t="n"/>
      <c r="K2259" s="1647" t="n"/>
      <c r="L2259" s="1647" t="n"/>
      <c r="M2259" s="234" t="n"/>
      <c r="N2259" s="237" t="n"/>
      <c r="O2259" s="548" t="n"/>
      <c r="P2259" s="1634" t="n"/>
      <c r="Q2259" s="1634" t="n"/>
      <c r="R2259" s="892" t="n"/>
      <c r="S2259" s="1635" t="n"/>
      <c r="T2259" s="1636" t="n"/>
      <c r="U2259" s="1636" t="n"/>
    </row>
    <row r="2260" ht="17.25" customHeight="1">
      <c r="A2260" s="238" t="n"/>
      <c r="B2260" s="238" t="n"/>
      <c r="C2260" s="1636" t="n"/>
      <c r="D2260" s="1636" t="n"/>
      <c r="E2260" s="1638" t="n"/>
      <c r="F2260" s="1636" t="n"/>
      <c r="G2260" s="1647" t="n"/>
      <c r="H2260" s="1647" t="n"/>
      <c r="I2260" s="1647" t="n"/>
      <c r="J2260" s="1646" t="n"/>
      <c r="K2260" s="1647" t="n"/>
      <c r="L2260" s="1647" t="n"/>
      <c r="M2260" s="234" t="n"/>
      <c r="N2260" s="237" t="n"/>
      <c r="O2260" s="548" t="n"/>
      <c r="P2260" s="1634" t="n"/>
      <c r="Q2260" s="1634" t="n"/>
      <c r="R2260" s="892" t="n"/>
      <c r="S2260" s="1635" t="n"/>
      <c r="T2260" s="1636" t="n"/>
      <c r="U2260" s="1636" t="n"/>
    </row>
    <row r="2261" ht="17.25" customHeight="1">
      <c r="A2261" s="238" t="n"/>
      <c r="B2261" s="238" t="n"/>
      <c r="C2261" s="1636" t="n"/>
      <c r="D2261" s="1636" t="n"/>
      <c r="E2261" s="1638" t="n"/>
      <c r="F2261" s="1636" t="n"/>
      <c r="G2261" s="1647" t="n"/>
      <c r="H2261" s="1647" t="n"/>
      <c r="I2261" s="1647" t="n"/>
      <c r="J2261" s="1646" t="n"/>
      <c r="K2261" s="1647" t="n"/>
      <c r="L2261" s="1647" t="n"/>
      <c r="M2261" s="234" t="n"/>
      <c r="N2261" s="237" t="n"/>
      <c r="O2261" s="548" t="n"/>
      <c r="P2261" s="1634" t="n"/>
      <c r="Q2261" s="1634" t="n"/>
      <c r="R2261" s="892" t="n"/>
      <c r="S2261" s="1635" t="n"/>
      <c r="T2261" s="1636" t="n"/>
      <c r="U2261" s="1636" t="n"/>
    </row>
    <row r="2262" ht="17.25" customHeight="1">
      <c r="A2262" s="238" t="n"/>
      <c r="B2262" s="238" t="n"/>
      <c r="C2262" s="1636" t="n"/>
      <c r="D2262" s="1636" t="n"/>
      <c r="E2262" s="1638" t="n"/>
      <c r="F2262" s="1636" t="n"/>
      <c r="G2262" s="1647" t="n"/>
      <c r="H2262" s="1647" t="n"/>
      <c r="I2262" s="1647" t="n"/>
      <c r="J2262" s="1646" t="n"/>
      <c r="K2262" s="1647" t="n"/>
      <c r="L2262" s="1647" t="n"/>
      <c r="M2262" s="234" t="n"/>
      <c r="N2262" s="237" t="n"/>
      <c r="O2262" s="548" t="n"/>
      <c r="P2262" s="1634" t="n"/>
      <c r="Q2262" s="1634" t="n"/>
      <c r="R2262" s="892" t="n"/>
      <c r="S2262" s="1635" t="n"/>
      <c r="T2262" s="1636" t="n"/>
      <c r="U2262" s="1636" t="n"/>
    </row>
    <row r="2263" ht="17.25" customHeight="1">
      <c r="A2263" s="238" t="n"/>
      <c r="B2263" s="238" t="n"/>
      <c r="C2263" s="1636" t="n"/>
      <c r="D2263" s="1636" t="n"/>
      <c r="E2263" s="1638" t="n"/>
      <c r="F2263" s="1636" t="n"/>
      <c r="G2263" s="1647" t="n"/>
      <c r="H2263" s="1647" t="n"/>
      <c r="I2263" s="1647" t="n"/>
      <c r="J2263" s="1646" t="n"/>
      <c r="K2263" s="1647" t="n"/>
      <c r="L2263" s="1647" t="n"/>
      <c r="M2263" s="234" t="n"/>
      <c r="N2263" s="237" t="n"/>
      <c r="O2263" s="548" t="n"/>
      <c r="P2263" s="1634" t="n"/>
      <c r="Q2263" s="1634" t="n"/>
      <c r="R2263" s="892" t="n"/>
      <c r="S2263" s="1635" t="n"/>
      <c r="T2263" s="1636" t="n"/>
      <c r="U2263" s="1636" t="n"/>
    </row>
    <row r="2264" ht="17.25" customHeight="1">
      <c r="A2264" s="238" t="n"/>
      <c r="B2264" s="238" t="n"/>
      <c r="C2264" s="1636" t="n"/>
      <c r="D2264" s="1636" t="n"/>
      <c r="E2264" s="1638" t="n"/>
      <c r="F2264" s="1636" t="n"/>
      <c r="G2264" s="1647" t="n"/>
      <c r="H2264" s="1647" t="n"/>
      <c r="I2264" s="1647" t="n"/>
      <c r="J2264" s="1646" t="n"/>
      <c r="K2264" s="1647" t="n"/>
      <c r="L2264" s="1647" t="n"/>
      <c r="M2264" s="234" t="n"/>
      <c r="N2264" s="237" t="n"/>
      <c r="O2264" s="548" t="n"/>
      <c r="P2264" s="1634" t="n"/>
      <c r="Q2264" s="1634" t="n"/>
      <c r="R2264" s="892" t="n"/>
      <c r="S2264" s="1635" t="n"/>
      <c r="T2264" s="1636" t="n"/>
      <c r="U2264" s="1636" t="n"/>
    </row>
    <row r="2265" ht="17.25" customHeight="1">
      <c r="A2265" s="238" t="n"/>
      <c r="B2265" s="238" t="n"/>
      <c r="C2265" s="1636" t="n"/>
      <c r="D2265" s="1636" t="n"/>
      <c r="E2265" s="1638" t="n"/>
      <c r="F2265" s="1636" t="n"/>
      <c r="G2265" s="1647" t="n"/>
      <c r="H2265" s="1647" t="n"/>
      <c r="I2265" s="1647" t="n"/>
      <c r="J2265" s="1646" t="n"/>
      <c r="K2265" s="1647" t="n"/>
      <c r="L2265" s="1647" t="n"/>
      <c r="M2265" s="234" t="n"/>
      <c r="N2265" s="237" t="n"/>
      <c r="O2265" s="548" t="n"/>
      <c r="P2265" s="1634" t="n"/>
      <c r="Q2265" s="1634" t="n"/>
      <c r="R2265" s="892" t="n"/>
      <c r="S2265" s="1635" t="n"/>
      <c r="T2265" s="1636" t="n"/>
      <c r="U2265" s="1636" t="n"/>
    </row>
    <row r="2266" ht="17.25" customHeight="1">
      <c r="A2266" s="238" t="n"/>
      <c r="B2266" s="238" t="n"/>
      <c r="C2266" s="1636" t="n"/>
      <c r="D2266" s="1636" t="n"/>
      <c r="E2266" s="1638" t="n"/>
      <c r="F2266" s="1636" t="n"/>
      <c r="G2266" s="1647" t="n"/>
      <c r="H2266" s="1647" t="n"/>
      <c r="I2266" s="1647" t="n"/>
      <c r="J2266" s="1646" t="n"/>
      <c r="K2266" s="1647" t="n"/>
      <c r="L2266" s="1647" t="n"/>
      <c r="M2266" s="234" t="n"/>
      <c r="N2266" s="237" t="n"/>
      <c r="O2266" s="548" t="n"/>
      <c r="P2266" s="1634" t="n"/>
      <c r="Q2266" s="1634" t="n"/>
      <c r="R2266" s="892" t="n"/>
      <c r="S2266" s="1635" t="n"/>
      <c r="T2266" s="1636" t="n"/>
      <c r="U2266" s="1636" t="n"/>
    </row>
    <row r="2267" ht="17.25" customHeight="1">
      <c r="A2267" s="238" t="n"/>
      <c r="B2267" s="238" t="n"/>
      <c r="C2267" s="1636" t="n"/>
      <c r="D2267" s="1636" t="n"/>
      <c r="E2267" s="1638" t="n"/>
      <c r="F2267" s="1636" t="n"/>
      <c r="G2267" s="1647" t="n"/>
      <c r="H2267" s="1647" t="n"/>
      <c r="I2267" s="1647" t="n"/>
      <c r="J2267" s="1646" t="n"/>
      <c r="K2267" s="1647" t="n"/>
      <c r="L2267" s="1647" t="n"/>
      <c r="M2267" s="234" t="n"/>
      <c r="N2267" s="237" t="n"/>
      <c r="O2267" s="548" t="n"/>
      <c r="P2267" s="1634" t="n"/>
      <c r="Q2267" s="1634" t="n"/>
      <c r="R2267" s="892" t="n"/>
      <c r="S2267" s="1635" t="n"/>
      <c r="T2267" s="1636" t="n"/>
      <c r="U2267" s="1636" t="n"/>
    </row>
    <row r="2268" ht="17.25" customHeight="1">
      <c r="A2268" s="238" t="n"/>
      <c r="B2268" s="238" t="n"/>
      <c r="C2268" s="1636" t="n"/>
      <c r="D2268" s="1636" t="n"/>
      <c r="E2268" s="1638" t="n"/>
      <c r="F2268" s="1636" t="n"/>
      <c r="G2268" s="1647" t="n"/>
      <c r="H2268" s="1647" t="n"/>
      <c r="I2268" s="1647" t="n"/>
      <c r="J2268" s="1646" t="n"/>
      <c r="K2268" s="1647" t="n"/>
      <c r="L2268" s="1647" t="n"/>
      <c r="M2268" s="234" t="n"/>
      <c r="N2268" s="237" t="n"/>
      <c r="O2268" s="548" t="n"/>
      <c r="P2268" s="1634" t="n"/>
      <c r="Q2268" s="1634" t="n"/>
      <c r="R2268" s="892" t="n"/>
      <c r="S2268" s="1635" t="n"/>
      <c r="T2268" s="1636" t="n"/>
      <c r="U2268" s="1636" t="n"/>
    </row>
    <row r="2269" ht="17.25" customHeight="1">
      <c r="A2269" s="238" t="n"/>
      <c r="B2269" s="238" t="n"/>
      <c r="C2269" s="1636" t="n"/>
      <c r="D2269" s="1636" t="n"/>
      <c r="E2269" s="1638" t="n"/>
      <c r="F2269" s="1636" t="n"/>
      <c r="G2269" s="1647" t="n"/>
      <c r="H2269" s="1647" t="n"/>
      <c r="I2269" s="1647" t="n"/>
      <c r="J2269" s="1646" t="n"/>
      <c r="K2269" s="1647" t="n"/>
      <c r="L2269" s="1647" t="n"/>
      <c r="M2269" s="234" t="n"/>
      <c r="N2269" s="237" t="n"/>
      <c r="O2269" s="548" t="n"/>
      <c r="P2269" s="1634" t="n"/>
      <c r="Q2269" s="1634" t="n"/>
      <c r="R2269" s="892" t="n"/>
      <c r="S2269" s="1635" t="n"/>
      <c r="T2269" s="1636" t="n"/>
      <c r="U2269" s="1636" t="n"/>
    </row>
    <row r="2270" ht="17.25" customHeight="1">
      <c r="A2270" s="238" t="n"/>
      <c r="B2270" s="238" t="n"/>
      <c r="C2270" s="1636" t="n"/>
      <c r="D2270" s="1636" t="n"/>
      <c r="E2270" s="1638" t="n"/>
      <c r="F2270" s="1636" t="n"/>
      <c r="G2270" s="1647" t="n"/>
      <c r="H2270" s="1647" t="n"/>
      <c r="I2270" s="1647" t="n"/>
      <c r="J2270" s="1646" t="n"/>
      <c r="K2270" s="1647" t="n"/>
      <c r="L2270" s="1647" t="n"/>
      <c r="M2270" s="234" t="n"/>
      <c r="N2270" s="237" t="n"/>
      <c r="O2270" s="548" t="n"/>
      <c r="P2270" s="1634" t="n"/>
      <c r="Q2270" s="1634" t="n"/>
      <c r="R2270" s="892" t="n"/>
      <c r="S2270" s="1635" t="n"/>
      <c r="T2270" s="1636" t="n"/>
      <c r="U2270" s="1636" t="n"/>
    </row>
    <row r="2271" ht="17.25" customHeight="1">
      <c r="A2271" s="238" t="n"/>
      <c r="B2271" s="238" t="n"/>
      <c r="C2271" s="1636" t="n"/>
      <c r="D2271" s="1636" t="n"/>
      <c r="E2271" s="1638" t="n"/>
      <c r="F2271" s="1636" t="n"/>
      <c r="G2271" s="1647" t="n"/>
      <c r="H2271" s="1647" t="n"/>
      <c r="I2271" s="1647" t="n"/>
      <c r="J2271" s="1646" t="n"/>
      <c r="K2271" s="1647" t="n"/>
      <c r="L2271" s="1647" t="n"/>
      <c r="M2271" s="234" t="n"/>
      <c r="N2271" s="237" t="n"/>
      <c r="O2271" s="548" t="n"/>
      <c r="P2271" s="1634" t="n"/>
      <c r="Q2271" s="1634" t="n"/>
      <c r="R2271" s="892" t="n"/>
      <c r="S2271" s="1635" t="n"/>
      <c r="T2271" s="1636" t="n"/>
      <c r="U2271" s="1636" t="n"/>
    </row>
    <row r="2272" ht="17.25" customHeight="1">
      <c r="A2272" s="238" t="n"/>
      <c r="B2272" s="238" t="n"/>
      <c r="C2272" s="1636" t="n"/>
      <c r="D2272" s="1636" t="n"/>
      <c r="E2272" s="1638" t="n"/>
      <c r="F2272" s="1636" t="n"/>
      <c r="G2272" s="1647" t="n"/>
      <c r="H2272" s="1647" t="n"/>
      <c r="I2272" s="1647" t="n"/>
      <c r="J2272" s="1646" t="n"/>
      <c r="K2272" s="1647" t="n"/>
      <c r="L2272" s="1647" t="n"/>
      <c r="M2272" s="234" t="n"/>
      <c r="N2272" s="237" t="n"/>
      <c r="O2272" s="548" t="n"/>
      <c r="P2272" s="1634" t="n"/>
      <c r="Q2272" s="1634" t="n"/>
      <c r="R2272" s="892" t="n"/>
      <c r="S2272" s="1635" t="n"/>
      <c r="T2272" s="1636" t="n"/>
      <c r="U2272" s="1636" t="n"/>
    </row>
    <row r="2273" ht="17.25" customHeight="1">
      <c r="A2273" s="238" t="n"/>
      <c r="B2273" s="238" t="n"/>
      <c r="C2273" s="1636" t="n"/>
      <c r="D2273" s="1636" t="n"/>
      <c r="E2273" s="1638" t="n"/>
      <c r="F2273" s="1636" t="n"/>
      <c r="G2273" s="1647" t="n"/>
      <c r="H2273" s="1647" t="n"/>
      <c r="I2273" s="1647" t="n"/>
      <c r="J2273" s="1646" t="n"/>
      <c r="K2273" s="1647" t="n"/>
      <c r="L2273" s="1647" t="n"/>
      <c r="M2273" s="234" t="n"/>
      <c r="N2273" s="237" t="n"/>
      <c r="O2273" s="548" t="n"/>
      <c r="P2273" s="1634" t="n"/>
      <c r="Q2273" s="1634" t="n"/>
      <c r="R2273" s="892" t="n"/>
      <c r="S2273" s="1635" t="n"/>
      <c r="T2273" s="1636" t="n"/>
      <c r="U2273" s="1636" t="n"/>
    </row>
    <row r="2274" ht="17.25" customHeight="1">
      <c r="A2274" s="238" t="n"/>
      <c r="B2274" s="238" t="n"/>
      <c r="C2274" s="1636" t="n"/>
      <c r="D2274" s="1636" t="n"/>
      <c r="E2274" s="1638" t="n"/>
      <c r="F2274" s="1636" t="n"/>
      <c r="G2274" s="1647" t="n"/>
      <c r="H2274" s="1647" t="n"/>
      <c r="I2274" s="1647" t="n"/>
      <c r="J2274" s="1646" t="n"/>
      <c r="K2274" s="1647" t="n"/>
      <c r="L2274" s="1647" t="n"/>
      <c r="M2274" s="234" t="n"/>
      <c r="N2274" s="237" t="n"/>
      <c r="O2274" s="548" t="n"/>
      <c r="P2274" s="1634" t="n"/>
      <c r="Q2274" s="1634" t="n"/>
      <c r="R2274" s="892" t="n"/>
      <c r="S2274" s="1635" t="n"/>
      <c r="T2274" s="1636" t="n"/>
      <c r="U2274" s="1636" t="n"/>
    </row>
    <row r="2275" ht="17.25" customHeight="1">
      <c r="A2275" s="238" t="n"/>
      <c r="B2275" s="238" t="n"/>
      <c r="C2275" s="1636" t="n"/>
      <c r="D2275" s="1636" t="n"/>
      <c r="E2275" s="1638" t="n"/>
      <c r="F2275" s="1636" t="n"/>
      <c r="G2275" s="1647" t="n"/>
      <c r="H2275" s="1647" t="n"/>
      <c r="I2275" s="1647" t="n"/>
      <c r="J2275" s="1646" t="n"/>
      <c r="K2275" s="1647" t="n"/>
      <c r="L2275" s="1647" t="n"/>
      <c r="M2275" s="234" t="n"/>
      <c r="N2275" s="237" t="n"/>
      <c r="O2275" s="548" t="n"/>
      <c r="P2275" s="1634" t="n"/>
      <c r="Q2275" s="1634" t="n"/>
      <c r="R2275" s="892" t="n"/>
      <c r="S2275" s="1635" t="n"/>
      <c r="T2275" s="1636" t="n"/>
      <c r="U2275" s="1636" t="n"/>
    </row>
    <row r="2276" ht="17.25" customHeight="1">
      <c r="A2276" s="238" t="n"/>
      <c r="B2276" s="238" t="n"/>
      <c r="C2276" s="1636" t="n"/>
      <c r="D2276" s="1636" t="n"/>
      <c r="E2276" s="1638" t="n"/>
      <c r="F2276" s="1636" t="n"/>
      <c r="G2276" s="1647" t="n"/>
      <c r="H2276" s="1647" t="n"/>
      <c r="I2276" s="1647" t="n"/>
      <c r="J2276" s="1646" t="n"/>
      <c r="K2276" s="1647" t="n"/>
      <c r="L2276" s="1647" t="n"/>
      <c r="M2276" s="234" t="n"/>
      <c r="N2276" s="237" t="n"/>
      <c r="O2276" s="548" t="n"/>
      <c r="P2276" s="1634" t="n"/>
      <c r="Q2276" s="1634" t="n"/>
      <c r="R2276" s="892" t="n"/>
      <c r="S2276" s="1635" t="n"/>
      <c r="T2276" s="1636" t="n"/>
      <c r="U2276" s="1636" t="n"/>
    </row>
    <row r="2277" ht="17.25" customHeight="1">
      <c r="A2277" s="238" t="n"/>
      <c r="B2277" s="238" t="n"/>
      <c r="C2277" s="1636" t="n"/>
      <c r="D2277" s="1636" t="n"/>
      <c r="E2277" s="1638" t="n"/>
      <c r="F2277" s="1636" t="n"/>
      <c r="G2277" s="1647" t="n"/>
      <c r="H2277" s="1647" t="n"/>
      <c r="I2277" s="1647" t="n"/>
      <c r="J2277" s="1646" t="n"/>
      <c r="K2277" s="1647" t="n"/>
      <c r="L2277" s="1647" t="n"/>
      <c r="M2277" s="234" t="n"/>
      <c r="N2277" s="237" t="n"/>
      <c r="O2277" s="548" t="n"/>
      <c r="P2277" s="1634" t="n"/>
      <c r="Q2277" s="1634" t="n"/>
      <c r="R2277" s="892" t="n"/>
      <c r="S2277" s="1635" t="n"/>
      <c r="T2277" s="1636" t="n"/>
      <c r="U2277" s="1636" t="n"/>
    </row>
    <row r="2278" ht="17.25" customHeight="1">
      <c r="A2278" s="238" t="n"/>
      <c r="B2278" s="238" t="n"/>
      <c r="C2278" s="1636" t="n"/>
      <c r="D2278" s="1636" t="n"/>
      <c r="E2278" s="1638" t="n"/>
      <c r="F2278" s="1636" t="n"/>
      <c r="G2278" s="1647" t="n"/>
      <c r="H2278" s="1647" t="n"/>
      <c r="I2278" s="1647" t="n"/>
      <c r="J2278" s="1646" t="n"/>
      <c r="K2278" s="1647" t="n"/>
      <c r="L2278" s="1647" t="n"/>
      <c r="M2278" s="234" t="n"/>
      <c r="N2278" s="237" t="n"/>
      <c r="O2278" s="548" t="n"/>
      <c r="P2278" s="1634" t="n"/>
      <c r="Q2278" s="1634" t="n"/>
      <c r="R2278" s="892" t="n"/>
      <c r="S2278" s="1635" t="n"/>
      <c r="T2278" s="1636" t="n"/>
      <c r="U2278" s="1636" t="n"/>
    </row>
    <row r="2279" ht="17.25" customHeight="1">
      <c r="A2279" s="238" t="n"/>
      <c r="B2279" s="238" t="n"/>
      <c r="C2279" s="1636" t="n"/>
      <c r="D2279" s="1636" t="n"/>
      <c r="E2279" s="1638" t="n"/>
      <c r="F2279" s="1636" t="n"/>
      <c r="G2279" s="1647" t="n"/>
      <c r="H2279" s="1647" t="n"/>
      <c r="I2279" s="1647" t="n"/>
      <c r="J2279" s="1646" t="n"/>
      <c r="K2279" s="1647" t="n"/>
      <c r="L2279" s="1647" t="n"/>
      <c r="M2279" s="234" t="n"/>
      <c r="N2279" s="237" t="n"/>
      <c r="O2279" s="548" t="n"/>
      <c r="P2279" s="1634" t="n"/>
      <c r="Q2279" s="1634" t="n"/>
      <c r="R2279" s="892" t="n"/>
      <c r="S2279" s="1635" t="n"/>
      <c r="T2279" s="1636" t="n"/>
      <c r="U2279" s="1636" t="n"/>
    </row>
    <row r="2280" ht="17.25" customHeight="1">
      <c r="A2280" s="238" t="n"/>
      <c r="B2280" s="238" t="n"/>
      <c r="C2280" s="1636" t="n"/>
      <c r="D2280" s="1636" t="n"/>
      <c r="E2280" s="1638" t="n"/>
      <c r="F2280" s="1636" t="n"/>
      <c r="G2280" s="1647" t="n"/>
      <c r="H2280" s="1647" t="n"/>
      <c r="I2280" s="1647" t="n"/>
      <c r="J2280" s="1646" t="n"/>
      <c r="K2280" s="1647" t="n"/>
      <c r="L2280" s="1647" t="n"/>
      <c r="M2280" s="234" t="n"/>
      <c r="N2280" s="237" t="n"/>
      <c r="O2280" s="548" t="n"/>
      <c r="P2280" s="1634" t="n"/>
      <c r="Q2280" s="1634" t="n"/>
      <c r="R2280" s="892" t="n"/>
      <c r="S2280" s="1635" t="n"/>
      <c r="T2280" s="1636" t="n"/>
      <c r="U2280" s="1636" t="n"/>
    </row>
    <row r="2281" ht="17.25" customHeight="1">
      <c r="A2281" s="238" t="n"/>
      <c r="B2281" s="238" t="n"/>
      <c r="C2281" s="1636" t="n"/>
      <c r="D2281" s="1636" t="n"/>
      <c r="E2281" s="1638" t="n"/>
      <c r="F2281" s="1636" t="n"/>
      <c r="G2281" s="1647" t="n"/>
      <c r="H2281" s="1647" t="n"/>
      <c r="I2281" s="1647" t="n"/>
      <c r="J2281" s="1646" t="n"/>
      <c r="K2281" s="1647" t="n"/>
      <c r="L2281" s="1647" t="n"/>
      <c r="M2281" s="234" t="n"/>
      <c r="N2281" s="237" t="n"/>
      <c r="O2281" s="548" t="n"/>
      <c r="P2281" s="1634" t="n"/>
      <c r="Q2281" s="1634" t="n"/>
      <c r="R2281" s="892" t="n"/>
      <c r="S2281" s="1635" t="n"/>
      <c r="T2281" s="1636" t="n"/>
      <c r="U2281" s="1636" t="n"/>
    </row>
    <row r="2282" ht="17.25" customHeight="1">
      <c r="A2282" s="238" t="n"/>
      <c r="B2282" s="238" t="n"/>
      <c r="C2282" s="1636" t="n"/>
      <c r="D2282" s="1636" t="n"/>
      <c r="E2282" s="1638" t="n"/>
      <c r="F2282" s="1636" t="n"/>
      <c r="G2282" s="1647" t="n"/>
      <c r="H2282" s="1647" t="n"/>
      <c r="I2282" s="1647" t="n"/>
      <c r="J2282" s="1646" t="n"/>
      <c r="K2282" s="1647" t="n"/>
      <c r="L2282" s="1647" t="n"/>
      <c r="M2282" s="234" t="n"/>
      <c r="N2282" s="237" t="n"/>
      <c r="O2282" s="548" t="n"/>
      <c r="P2282" s="1634" t="n"/>
      <c r="Q2282" s="1634" t="n"/>
      <c r="R2282" s="892" t="n"/>
      <c r="S2282" s="1635" t="n"/>
      <c r="T2282" s="1636" t="n"/>
      <c r="U2282" s="1636" t="n"/>
    </row>
    <row r="2283" ht="17.25" customHeight="1">
      <c r="A2283" s="238" t="n"/>
      <c r="B2283" s="238" t="n"/>
      <c r="C2283" s="1636" t="n"/>
      <c r="D2283" s="1636" t="n"/>
      <c r="E2283" s="1638" t="n"/>
      <c r="F2283" s="1636" t="n"/>
      <c r="G2283" s="1647" t="n"/>
      <c r="H2283" s="1647" t="n"/>
      <c r="I2283" s="1647" t="n"/>
      <c r="J2283" s="1646" t="n"/>
      <c r="K2283" s="1647" t="n"/>
      <c r="L2283" s="1647" t="n"/>
      <c r="M2283" s="234" t="n"/>
      <c r="N2283" s="237" t="n"/>
      <c r="O2283" s="548" t="n"/>
      <c r="P2283" s="1634" t="n"/>
      <c r="Q2283" s="1634" t="n"/>
      <c r="R2283" s="892" t="n"/>
      <c r="S2283" s="1635" t="n"/>
      <c r="T2283" s="1636" t="n"/>
      <c r="U2283" s="1636" t="n"/>
    </row>
    <row r="2284" ht="17.25" customHeight="1">
      <c r="A2284" s="238" t="n"/>
      <c r="B2284" s="238" t="n"/>
      <c r="C2284" s="1636" t="n"/>
      <c r="D2284" s="1636" t="n"/>
      <c r="E2284" s="1638" t="n"/>
      <c r="F2284" s="1636" t="n"/>
      <c r="G2284" s="1647" t="n"/>
      <c r="H2284" s="1647" t="n"/>
      <c r="I2284" s="1647" t="n"/>
      <c r="J2284" s="1646" t="n"/>
      <c r="K2284" s="1647" t="n"/>
      <c r="L2284" s="1647" t="n"/>
      <c r="M2284" s="234" t="n"/>
      <c r="N2284" s="237" t="n"/>
      <c r="O2284" s="548" t="n"/>
      <c r="P2284" s="1634" t="n"/>
      <c r="Q2284" s="1634" t="n"/>
      <c r="R2284" s="892" t="n"/>
      <c r="S2284" s="1635" t="n"/>
      <c r="T2284" s="1636" t="n"/>
      <c r="U2284" s="1636" t="n"/>
    </row>
    <row r="2285" ht="17.25" customHeight="1">
      <c r="A2285" s="238" t="n"/>
      <c r="B2285" s="238" t="n"/>
      <c r="C2285" s="1636" t="n"/>
      <c r="D2285" s="1636" t="n"/>
      <c r="E2285" s="1638" t="n"/>
      <c r="F2285" s="1636" t="n"/>
      <c r="G2285" s="1647" t="n"/>
      <c r="H2285" s="1647" t="n"/>
      <c r="I2285" s="1647" t="n"/>
      <c r="J2285" s="1646" t="n"/>
      <c r="K2285" s="1647" t="n"/>
      <c r="L2285" s="1647" t="n"/>
      <c r="M2285" s="234" t="n"/>
      <c r="N2285" s="237" t="n"/>
      <c r="O2285" s="548" t="n"/>
      <c r="P2285" s="1634" t="n"/>
      <c r="Q2285" s="1634" t="n"/>
      <c r="R2285" s="892" t="n"/>
      <c r="S2285" s="1635" t="n"/>
      <c r="T2285" s="1636" t="n"/>
      <c r="U2285" s="1636" t="n"/>
    </row>
    <row r="2286" ht="17.25" customHeight="1">
      <c r="A2286" s="238" t="n"/>
      <c r="B2286" s="238" t="n"/>
      <c r="C2286" s="1636" t="n"/>
      <c r="D2286" s="1636" t="n"/>
      <c r="E2286" s="1638" t="n"/>
      <c r="F2286" s="1636" t="n"/>
      <c r="G2286" s="1647" t="n"/>
      <c r="H2286" s="1647" t="n"/>
      <c r="I2286" s="1647" t="n"/>
      <c r="J2286" s="1646" t="n"/>
      <c r="K2286" s="1647" t="n"/>
      <c r="L2286" s="1647" t="n"/>
      <c r="M2286" s="234" t="n"/>
      <c r="N2286" s="237" t="n"/>
      <c r="O2286" s="548" t="n"/>
      <c r="P2286" s="1634" t="n"/>
      <c r="Q2286" s="1634" t="n"/>
      <c r="R2286" s="892" t="n"/>
      <c r="S2286" s="1635" t="n"/>
      <c r="T2286" s="1636" t="n"/>
      <c r="U2286" s="1636" t="n"/>
    </row>
    <row r="2287" ht="17.25" customHeight="1">
      <c r="A2287" s="238" t="n"/>
      <c r="B2287" s="238" t="n"/>
      <c r="C2287" s="1636" t="n"/>
      <c r="D2287" s="1636" t="n"/>
      <c r="E2287" s="1638" t="n"/>
      <c r="F2287" s="1636" t="n"/>
      <c r="G2287" s="1647" t="n"/>
      <c r="H2287" s="1647" t="n"/>
      <c r="I2287" s="1647" t="n"/>
      <c r="J2287" s="1646" t="n"/>
      <c r="K2287" s="1647" t="n"/>
      <c r="L2287" s="1647" t="n"/>
      <c r="M2287" s="234" t="n"/>
      <c r="N2287" s="237" t="n"/>
      <c r="O2287" s="548" t="n"/>
      <c r="P2287" s="1634" t="n"/>
      <c r="Q2287" s="1634" t="n"/>
      <c r="R2287" s="892" t="n"/>
      <c r="S2287" s="1635" t="n"/>
      <c r="T2287" s="1636" t="n"/>
      <c r="U2287" s="1636" t="n"/>
    </row>
    <row r="2288" ht="17.25" customHeight="1">
      <c r="A2288" s="238" t="n"/>
      <c r="B2288" s="238" t="n"/>
      <c r="C2288" s="1636" t="n"/>
      <c r="D2288" s="1636" t="n"/>
      <c r="E2288" s="1638" t="n"/>
      <c r="F2288" s="1636" t="n"/>
      <c r="G2288" s="1647" t="n"/>
      <c r="H2288" s="1647" t="n"/>
      <c r="I2288" s="1647" t="n"/>
      <c r="J2288" s="1646" t="n"/>
      <c r="K2288" s="1647" t="n"/>
      <c r="L2288" s="1647" t="n"/>
      <c r="M2288" s="234" t="n"/>
      <c r="N2288" s="237" t="n"/>
      <c r="O2288" s="548" t="n"/>
      <c r="P2288" s="1634" t="n"/>
      <c r="Q2288" s="1634" t="n"/>
      <c r="R2288" s="892" t="n"/>
      <c r="S2288" s="1635" t="n"/>
      <c r="T2288" s="1636" t="n"/>
      <c r="U2288" s="1636" t="n"/>
    </row>
    <row r="2289" ht="17.25" customHeight="1">
      <c r="A2289" s="238" t="n"/>
      <c r="B2289" s="238" t="n"/>
      <c r="C2289" s="1636" t="n"/>
      <c r="D2289" s="1636" t="n"/>
      <c r="E2289" s="1638" t="n"/>
      <c r="F2289" s="1636" t="n"/>
      <c r="G2289" s="1647" t="n"/>
      <c r="H2289" s="1647" t="n"/>
      <c r="I2289" s="1647" t="n"/>
      <c r="J2289" s="1646" t="n"/>
      <c r="K2289" s="1647" t="n"/>
      <c r="L2289" s="1647" t="n"/>
      <c r="M2289" s="234" t="n"/>
      <c r="N2289" s="237" t="n"/>
      <c r="O2289" s="548" t="n"/>
      <c r="P2289" s="1634" t="n"/>
      <c r="Q2289" s="1634" t="n"/>
      <c r="R2289" s="892" t="n"/>
      <c r="S2289" s="1635" t="n"/>
      <c r="T2289" s="1636" t="n"/>
      <c r="U2289" s="1636" t="n"/>
    </row>
    <row r="2290" ht="17.25" customHeight="1">
      <c r="A2290" s="238" t="n"/>
      <c r="B2290" s="238" t="n"/>
      <c r="C2290" s="1636" t="n"/>
      <c r="D2290" s="1636" t="n"/>
      <c r="E2290" s="1638" t="n"/>
      <c r="F2290" s="1636" t="n"/>
      <c r="G2290" s="1647" t="n"/>
      <c r="H2290" s="1647" t="n"/>
      <c r="I2290" s="1647" t="n"/>
      <c r="J2290" s="1646" t="n"/>
      <c r="K2290" s="1647" t="n"/>
      <c r="L2290" s="1647" t="n"/>
      <c r="M2290" s="234" t="n"/>
      <c r="N2290" s="237" t="n"/>
      <c r="O2290" s="548" t="n"/>
      <c r="P2290" s="1634" t="n"/>
      <c r="Q2290" s="1634" t="n"/>
      <c r="R2290" s="892" t="n"/>
      <c r="S2290" s="1635" t="n"/>
      <c r="T2290" s="1636" t="n"/>
      <c r="U2290" s="1636" t="n"/>
    </row>
    <row r="2291" ht="17.25" customHeight="1">
      <c r="A2291" s="238" t="n"/>
      <c r="B2291" s="238" t="n"/>
      <c r="C2291" s="1636" t="n"/>
      <c r="D2291" s="1636" t="n"/>
      <c r="E2291" s="1638" t="n"/>
      <c r="F2291" s="1636" t="n"/>
      <c r="G2291" s="1647" t="n"/>
      <c r="H2291" s="1647" t="n"/>
      <c r="I2291" s="1647" t="n"/>
      <c r="J2291" s="1646" t="n"/>
      <c r="K2291" s="1647" t="n"/>
      <c r="L2291" s="1647" t="n"/>
      <c r="M2291" s="234" t="n"/>
      <c r="N2291" s="237" t="n"/>
      <c r="O2291" s="548" t="n"/>
      <c r="P2291" s="1634" t="n"/>
      <c r="Q2291" s="1634" t="n"/>
      <c r="R2291" s="892" t="n"/>
      <c r="S2291" s="1635" t="n"/>
      <c r="T2291" s="1636" t="n"/>
      <c r="U2291" s="1636" t="n"/>
    </row>
    <row r="2292" ht="17.25" customHeight="1">
      <c r="A2292" s="238" t="n"/>
      <c r="B2292" s="238" t="n"/>
      <c r="C2292" s="1636" t="n"/>
      <c r="D2292" s="1636" t="n"/>
      <c r="E2292" s="1638" t="n"/>
      <c r="F2292" s="1636" t="n"/>
      <c r="G2292" s="1647" t="n"/>
      <c r="H2292" s="1647" t="n"/>
      <c r="I2292" s="1647" t="n"/>
      <c r="J2292" s="1646" t="n"/>
      <c r="K2292" s="1647" t="n"/>
      <c r="L2292" s="1647" t="n"/>
      <c r="M2292" s="234" t="n"/>
      <c r="N2292" s="237" t="n"/>
      <c r="O2292" s="548" t="n"/>
      <c r="P2292" s="1634" t="n"/>
      <c r="Q2292" s="1634" t="n"/>
      <c r="R2292" s="892" t="n"/>
      <c r="S2292" s="1635" t="n"/>
      <c r="T2292" s="1636" t="n"/>
      <c r="U2292" s="1636" t="n"/>
    </row>
    <row r="2293" ht="17.25" customHeight="1">
      <c r="A2293" s="238" t="n"/>
      <c r="B2293" s="238" t="n"/>
      <c r="C2293" s="1636" t="n"/>
      <c r="D2293" s="1636" t="n"/>
      <c r="E2293" s="1638" t="n"/>
      <c r="F2293" s="1636" t="n"/>
      <c r="G2293" s="1647" t="n"/>
      <c r="H2293" s="1647" t="n"/>
      <c r="I2293" s="1647" t="n"/>
      <c r="J2293" s="1646" t="n"/>
      <c r="K2293" s="1647" t="n"/>
      <c r="L2293" s="1647" t="n"/>
      <c r="M2293" s="234" t="n"/>
      <c r="N2293" s="237" t="n"/>
      <c r="O2293" s="548" t="n"/>
      <c r="P2293" s="1634" t="n"/>
      <c r="Q2293" s="1634" t="n"/>
      <c r="R2293" s="892" t="n"/>
      <c r="S2293" s="1635" t="n"/>
      <c r="T2293" s="1636" t="n"/>
      <c r="U2293" s="1636" t="n"/>
    </row>
    <row r="2294" ht="17.25" customHeight="1">
      <c r="A2294" s="238" t="n"/>
      <c r="B2294" s="238" t="n"/>
      <c r="C2294" s="1636" t="n"/>
      <c r="D2294" s="1636" t="n"/>
      <c r="E2294" s="1638" t="n"/>
      <c r="F2294" s="1636" t="n"/>
      <c r="G2294" s="1647" t="n"/>
      <c r="H2294" s="1647" t="n"/>
      <c r="I2294" s="1647" t="n"/>
      <c r="J2294" s="1646" t="n"/>
      <c r="K2294" s="1647" t="n"/>
      <c r="L2294" s="1647" t="n"/>
      <c r="M2294" s="234" t="n"/>
      <c r="N2294" s="237" t="n"/>
      <c r="O2294" s="548" t="n"/>
      <c r="P2294" s="1634" t="n"/>
      <c r="Q2294" s="1634" t="n"/>
      <c r="R2294" s="892" t="n"/>
      <c r="S2294" s="1635" t="n"/>
      <c r="T2294" s="1636" t="n"/>
      <c r="U2294" s="1636" t="n"/>
    </row>
    <row r="2295" ht="17.25" customHeight="1">
      <c r="A2295" s="238" t="n"/>
      <c r="B2295" s="238" t="n"/>
      <c r="C2295" s="1636" t="n"/>
      <c r="D2295" s="1636" t="n"/>
      <c r="E2295" s="1638" t="n"/>
      <c r="F2295" s="1636" t="n"/>
      <c r="G2295" s="1647" t="n"/>
      <c r="H2295" s="1647" t="n"/>
      <c r="I2295" s="1647" t="n"/>
      <c r="J2295" s="1646" t="n"/>
      <c r="K2295" s="1647" t="n"/>
      <c r="L2295" s="1647" t="n"/>
      <c r="M2295" s="234" t="n"/>
      <c r="N2295" s="237" t="n"/>
      <c r="O2295" s="548" t="n"/>
      <c r="P2295" s="1634" t="n"/>
      <c r="Q2295" s="1634" t="n"/>
      <c r="R2295" s="892" t="n"/>
      <c r="S2295" s="1635" t="n"/>
      <c r="T2295" s="1636" t="n"/>
      <c r="U2295" s="1636" t="n"/>
    </row>
    <row r="2296" ht="17.25" customHeight="1">
      <c r="A2296" s="238" t="n"/>
      <c r="B2296" s="238" t="n"/>
      <c r="C2296" s="1636" t="n"/>
      <c r="D2296" s="1636" t="n"/>
      <c r="E2296" s="1638" t="n"/>
      <c r="F2296" s="1636" t="n"/>
      <c r="G2296" s="1647" t="n"/>
      <c r="H2296" s="1647" t="n"/>
      <c r="I2296" s="1647" t="n"/>
      <c r="J2296" s="1646" t="n"/>
      <c r="K2296" s="1647" t="n"/>
      <c r="L2296" s="1647" t="n"/>
      <c r="M2296" s="234" t="n"/>
      <c r="N2296" s="237" t="n"/>
      <c r="O2296" s="548" t="n"/>
      <c r="P2296" s="1634" t="n"/>
      <c r="Q2296" s="1634" t="n"/>
      <c r="R2296" s="892" t="n"/>
      <c r="S2296" s="1635" t="n"/>
      <c r="T2296" s="1636" t="n"/>
      <c r="U2296" s="1636" t="n"/>
    </row>
    <row r="2297" ht="17.25" customHeight="1">
      <c r="A2297" s="238" t="n"/>
      <c r="B2297" s="238" t="n"/>
      <c r="C2297" s="1636" t="n"/>
      <c r="D2297" s="1636" t="n"/>
      <c r="E2297" s="1638" t="n"/>
      <c r="F2297" s="1636" t="n"/>
      <c r="G2297" s="1647" t="n"/>
      <c r="H2297" s="1647" t="n"/>
      <c r="I2297" s="1647" t="n"/>
      <c r="J2297" s="1646" t="n"/>
      <c r="K2297" s="1647" t="n"/>
      <c r="L2297" s="1647" t="n"/>
      <c r="M2297" s="234" t="n"/>
      <c r="N2297" s="237" t="n"/>
      <c r="O2297" s="548" t="n"/>
      <c r="P2297" s="1634" t="n"/>
      <c r="Q2297" s="1634" t="n"/>
      <c r="R2297" s="892" t="n"/>
      <c r="S2297" s="1635" t="n"/>
      <c r="T2297" s="1636" t="n"/>
      <c r="U2297" s="1636" t="n"/>
    </row>
    <row r="2298" ht="17.25" customHeight="1">
      <c r="A2298" s="238" t="n"/>
      <c r="B2298" s="238" t="n"/>
      <c r="C2298" s="1636" t="n"/>
      <c r="D2298" s="1636" t="n"/>
      <c r="E2298" s="1638" t="n"/>
      <c r="F2298" s="1636" t="n"/>
      <c r="G2298" s="1647" t="n"/>
      <c r="H2298" s="1647" t="n"/>
      <c r="I2298" s="1647" t="n"/>
      <c r="J2298" s="1646" t="n"/>
      <c r="K2298" s="1647" t="n"/>
      <c r="L2298" s="1647" t="n"/>
      <c r="M2298" s="234" t="n"/>
      <c r="N2298" s="237" t="n"/>
      <c r="O2298" s="548" t="n"/>
      <c r="P2298" s="1634" t="n"/>
      <c r="Q2298" s="1634" t="n"/>
      <c r="R2298" s="892" t="n"/>
      <c r="S2298" s="1635" t="n"/>
      <c r="T2298" s="1636" t="n"/>
      <c r="U2298" s="1636" t="n"/>
    </row>
    <row r="2299" ht="17.25" customHeight="1">
      <c r="A2299" s="238" t="n"/>
      <c r="B2299" s="238" t="n"/>
      <c r="C2299" s="1636" t="n"/>
      <c r="D2299" s="1636" t="n"/>
      <c r="E2299" s="1638" t="n"/>
      <c r="F2299" s="1636" t="n"/>
      <c r="G2299" s="1647" t="n"/>
      <c r="H2299" s="1647" t="n"/>
      <c r="I2299" s="1647" t="n"/>
      <c r="J2299" s="1646" t="n"/>
      <c r="K2299" s="1647" t="n"/>
      <c r="L2299" s="1647" t="n"/>
      <c r="M2299" s="234" t="n"/>
      <c r="N2299" s="237" t="n"/>
      <c r="O2299" s="548" t="n"/>
      <c r="P2299" s="1634" t="n"/>
      <c r="Q2299" s="1634" t="n"/>
      <c r="R2299" s="892" t="n"/>
      <c r="S2299" s="1635" t="n"/>
      <c r="T2299" s="1636" t="n"/>
      <c r="U2299" s="1636" t="n"/>
    </row>
    <row r="2300" ht="17.25" customHeight="1">
      <c r="A2300" s="238" t="n"/>
      <c r="B2300" s="238" t="n"/>
      <c r="C2300" s="1636" t="n"/>
      <c r="D2300" s="1636" t="n"/>
      <c r="E2300" s="1638" t="n"/>
      <c r="F2300" s="1636" t="n"/>
      <c r="G2300" s="1647" t="n"/>
      <c r="H2300" s="1647" t="n"/>
      <c r="I2300" s="1647" t="n"/>
      <c r="J2300" s="1646" t="n"/>
      <c r="K2300" s="1647" t="n"/>
      <c r="L2300" s="1647" t="n"/>
      <c r="M2300" s="234" t="n"/>
      <c r="N2300" s="237" t="n"/>
      <c r="O2300" s="548" t="n"/>
      <c r="P2300" s="1634" t="n"/>
      <c r="Q2300" s="1634" t="n"/>
      <c r="R2300" s="892" t="n"/>
      <c r="S2300" s="1635" t="n"/>
      <c r="T2300" s="1636" t="n"/>
      <c r="U2300" s="1636" t="n"/>
    </row>
    <row r="2301" ht="17.25" customHeight="1">
      <c r="A2301" s="238" t="n"/>
      <c r="B2301" s="238" t="n"/>
      <c r="C2301" s="1636" t="n"/>
      <c r="D2301" s="1636" t="n"/>
      <c r="E2301" s="1638" t="n"/>
      <c r="F2301" s="1636" t="n"/>
      <c r="G2301" s="1647" t="n"/>
      <c r="H2301" s="1647" t="n"/>
      <c r="I2301" s="1647" t="n"/>
      <c r="J2301" s="1646" t="n"/>
      <c r="K2301" s="1647" t="n"/>
      <c r="L2301" s="1647" t="n"/>
      <c r="M2301" s="234" t="n"/>
      <c r="N2301" s="237" t="n"/>
      <c r="O2301" s="548" t="n"/>
      <c r="P2301" s="1634" t="n"/>
      <c r="Q2301" s="1634" t="n"/>
      <c r="R2301" s="892" t="n"/>
      <c r="S2301" s="1635" t="n"/>
      <c r="T2301" s="1636" t="n"/>
      <c r="U2301" s="1636" t="n"/>
    </row>
    <row r="2302" ht="17.25" customHeight="1">
      <c r="A2302" s="238" t="n"/>
      <c r="B2302" s="238" t="n"/>
      <c r="C2302" s="1636" t="n"/>
      <c r="D2302" s="1636" t="n"/>
      <c r="E2302" s="1638" t="n"/>
      <c r="F2302" s="1636" t="n"/>
      <c r="G2302" s="1647" t="n"/>
      <c r="H2302" s="1647" t="n"/>
      <c r="I2302" s="1647" t="n"/>
      <c r="J2302" s="1646" t="n"/>
      <c r="K2302" s="1647" t="n"/>
      <c r="L2302" s="1647" t="n"/>
      <c r="M2302" s="234" t="n"/>
      <c r="N2302" s="237" t="n"/>
      <c r="O2302" s="548" t="n"/>
      <c r="P2302" s="1634" t="n"/>
      <c r="Q2302" s="1634" t="n"/>
      <c r="R2302" s="892" t="n"/>
      <c r="S2302" s="1635" t="n"/>
      <c r="T2302" s="1636" t="n"/>
      <c r="U2302" s="1636" t="n"/>
    </row>
    <row r="2303" ht="17.25" customHeight="1">
      <c r="A2303" s="238" t="n"/>
      <c r="B2303" s="238" t="n"/>
      <c r="C2303" s="1636" t="n"/>
      <c r="D2303" s="1636" t="n"/>
      <c r="E2303" s="1638" t="n"/>
      <c r="F2303" s="1636" t="n"/>
      <c r="G2303" s="1647" t="n"/>
      <c r="H2303" s="1647" t="n"/>
      <c r="I2303" s="1647" t="n"/>
      <c r="J2303" s="1646" t="n"/>
      <c r="K2303" s="1647" t="n"/>
      <c r="L2303" s="1647" t="n"/>
      <c r="M2303" s="234" t="n"/>
      <c r="N2303" s="237" t="n"/>
      <c r="O2303" s="548" t="n"/>
      <c r="P2303" s="1634" t="n"/>
      <c r="Q2303" s="1634" t="n"/>
      <c r="R2303" s="892" t="n"/>
      <c r="S2303" s="1635" t="n"/>
      <c r="T2303" s="1636" t="n"/>
      <c r="U2303" s="1636" t="n"/>
    </row>
    <row r="2304" ht="17.25" customHeight="1">
      <c r="A2304" s="238" t="n"/>
      <c r="B2304" s="238" t="n"/>
      <c r="C2304" s="1636" t="n"/>
      <c r="D2304" s="1636" t="n"/>
      <c r="E2304" s="1638" t="n"/>
      <c r="F2304" s="1636" t="n"/>
      <c r="G2304" s="1647" t="n"/>
      <c r="H2304" s="1647" t="n"/>
      <c r="I2304" s="1647" t="n"/>
      <c r="J2304" s="1646" t="n"/>
      <c r="K2304" s="1647" t="n"/>
      <c r="L2304" s="1647" t="n"/>
      <c r="M2304" s="234" t="n"/>
      <c r="N2304" s="237" t="n"/>
      <c r="O2304" s="548" t="n"/>
      <c r="P2304" s="1634" t="n"/>
      <c r="Q2304" s="1634" t="n"/>
      <c r="R2304" s="892" t="n"/>
      <c r="S2304" s="1635" t="n"/>
      <c r="T2304" s="1636" t="n"/>
      <c r="U2304" s="1636" t="n"/>
    </row>
    <row r="2305" ht="17.25" customHeight="1">
      <c r="A2305" s="238" t="n"/>
      <c r="B2305" s="238" t="n"/>
      <c r="C2305" s="1636" t="n"/>
      <c r="D2305" s="1636" t="n"/>
      <c r="E2305" s="1638" t="n"/>
      <c r="F2305" s="1636" t="n"/>
      <c r="G2305" s="1647" t="n"/>
      <c r="H2305" s="1647" t="n"/>
      <c r="I2305" s="1647" t="n"/>
      <c r="J2305" s="1646" t="n"/>
      <c r="K2305" s="1647" t="n"/>
      <c r="L2305" s="1647" t="n"/>
      <c r="M2305" s="234" t="n"/>
      <c r="N2305" s="237" t="n"/>
      <c r="O2305" s="548" t="n"/>
      <c r="P2305" s="1634" t="n"/>
      <c r="Q2305" s="1634" t="n"/>
      <c r="R2305" s="892" t="n"/>
      <c r="S2305" s="1635" t="n"/>
      <c r="T2305" s="1636" t="n"/>
      <c r="U2305" s="1636" t="n"/>
    </row>
    <row r="2306" ht="17.25" customHeight="1">
      <c r="A2306" s="238" t="n"/>
      <c r="B2306" s="238" t="n"/>
      <c r="C2306" s="1636" t="n"/>
      <c r="D2306" s="1636" t="n"/>
      <c r="E2306" s="1638" t="n"/>
      <c r="F2306" s="1636" t="n"/>
      <c r="G2306" s="1647" t="n"/>
      <c r="H2306" s="1647" t="n"/>
      <c r="I2306" s="1647" t="n"/>
      <c r="J2306" s="1646" t="n"/>
      <c r="K2306" s="1647" t="n"/>
      <c r="L2306" s="1647" t="n"/>
      <c r="M2306" s="234" t="n"/>
      <c r="N2306" s="237" t="n"/>
      <c r="O2306" s="548" t="n"/>
      <c r="P2306" s="1634" t="n"/>
      <c r="Q2306" s="1634" t="n"/>
      <c r="R2306" s="892" t="n"/>
      <c r="S2306" s="1635" t="n"/>
      <c r="T2306" s="1636" t="n"/>
      <c r="U2306" s="1636" t="n"/>
    </row>
    <row r="2307" ht="17.25" customHeight="1">
      <c r="A2307" s="238" t="n"/>
      <c r="B2307" s="238" t="n"/>
      <c r="C2307" s="1636" t="n"/>
      <c r="D2307" s="1636" t="n"/>
      <c r="E2307" s="1638" t="n"/>
      <c r="F2307" s="1636" t="n"/>
      <c r="G2307" s="1647" t="n"/>
      <c r="H2307" s="1647" t="n"/>
      <c r="I2307" s="1647" t="n"/>
      <c r="J2307" s="1646" t="n"/>
      <c r="K2307" s="1647" t="n"/>
      <c r="L2307" s="1647" t="n"/>
      <c r="M2307" s="234" t="n"/>
      <c r="N2307" s="237" t="n"/>
      <c r="O2307" s="548" t="n"/>
      <c r="P2307" s="1634" t="n"/>
      <c r="Q2307" s="1634" t="n"/>
      <c r="R2307" s="892" t="n"/>
      <c r="S2307" s="1635" t="n"/>
      <c r="T2307" s="1636" t="n"/>
      <c r="U2307" s="1636" t="n"/>
    </row>
    <row r="2308" ht="17.25" customHeight="1">
      <c r="A2308" s="238" t="n"/>
      <c r="B2308" s="238" t="n"/>
      <c r="C2308" s="1636" t="n"/>
      <c r="D2308" s="1636" t="n"/>
      <c r="E2308" s="1638" t="n"/>
      <c r="F2308" s="1636" t="n"/>
      <c r="G2308" s="1647" t="n"/>
      <c r="H2308" s="1647" t="n"/>
      <c r="I2308" s="1647" t="n"/>
      <c r="J2308" s="1646" t="n"/>
      <c r="K2308" s="1647" t="n"/>
      <c r="L2308" s="1647" t="n"/>
      <c r="M2308" s="234" t="n"/>
      <c r="N2308" s="237" t="n"/>
      <c r="O2308" s="548" t="n"/>
      <c r="P2308" s="1634" t="n"/>
      <c r="Q2308" s="1634" t="n"/>
      <c r="R2308" s="892" t="n"/>
      <c r="S2308" s="1635" t="n"/>
      <c r="T2308" s="1636" t="n"/>
      <c r="U2308" s="1636" t="n"/>
    </row>
    <row r="2309" ht="17.25" customHeight="1">
      <c r="A2309" s="238" t="n"/>
      <c r="B2309" s="238" t="n"/>
      <c r="C2309" s="1636" t="n"/>
      <c r="D2309" s="1636" t="n"/>
      <c r="E2309" s="1638" t="n"/>
      <c r="F2309" s="1636" t="n"/>
      <c r="G2309" s="1647" t="n"/>
      <c r="H2309" s="1647" t="n"/>
      <c r="I2309" s="1647" t="n"/>
      <c r="J2309" s="1646" t="n"/>
      <c r="K2309" s="1647" t="n"/>
      <c r="L2309" s="1647" t="n"/>
      <c r="M2309" s="234" t="n"/>
      <c r="N2309" s="237" t="n"/>
      <c r="O2309" s="548" t="n"/>
      <c r="P2309" s="1634" t="n"/>
      <c r="Q2309" s="1634" t="n"/>
      <c r="R2309" s="892" t="n"/>
      <c r="S2309" s="1635" t="n"/>
      <c r="T2309" s="1636" t="n"/>
      <c r="U2309" s="1636" t="n"/>
    </row>
    <row r="2310" ht="17.25" customHeight="1">
      <c r="A2310" s="238" t="n"/>
      <c r="B2310" s="238" t="n"/>
      <c r="C2310" s="1636" t="n"/>
      <c r="D2310" s="1636" t="n"/>
      <c r="E2310" s="1638" t="n"/>
      <c r="F2310" s="1636" t="n"/>
      <c r="G2310" s="1647" t="n"/>
      <c r="H2310" s="1647" t="n"/>
      <c r="I2310" s="1647" t="n"/>
      <c r="J2310" s="1646" t="n"/>
      <c r="K2310" s="1647" t="n"/>
      <c r="L2310" s="1647" t="n"/>
      <c r="M2310" s="234" t="n"/>
      <c r="N2310" s="237" t="n"/>
      <c r="O2310" s="548" t="n"/>
      <c r="P2310" s="1634" t="n"/>
      <c r="Q2310" s="1634" t="n"/>
      <c r="R2310" s="892" t="n"/>
      <c r="S2310" s="1635" t="n"/>
      <c r="T2310" s="1636" t="n"/>
      <c r="U2310" s="1636" t="n"/>
    </row>
    <row r="2311" ht="17.25" customHeight="1">
      <c r="A2311" s="238" t="n"/>
      <c r="B2311" s="238" t="n"/>
      <c r="C2311" s="1636" t="n"/>
      <c r="D2311" s="1636" t="n"/>
      <c r="E2311" s="1638" t="n"/>
      <c r="F2311" s="1636" t="n"/>
      <c r="G2311" s="1647" t="n"/>
      <c r="H2311" s="1647" t="n"/>
      <c r="I2311" s="1647" t="n"/>
      <c r="J2311" s="1646" t="n"/>
      <c r="K2311" s="1647" t="n"/>
      <c r="L2311" s="1647" t="n"/>
      <c r="M2311" s="234" t="n"/>
      <c r="N2311" s="237" t="n"/>
      <c r="O2311" s="548" t="n"/>
      <c r="P2311" s="1634" t="n"/>
      <c r="Q2311" s="1634" t="n"/>
      <c r="R2311" s="892" t="n"/>
      <c r="S2311" s="1635" t="n"/>
      <c r="T2311" s="1636" t="n"/>
      <c r="U2311" s="1636" t="n"/>
    </row>
    <row r="2312" ht="17.25" customHeight="1">
      <c r="A2312" s="238" t="n"/>
      <c r="B2312" s="238" t="n"/>
      <c r="C2312" s="1636" t="n"/>
      <c r="D2312" s="1636" t="n"/>
      <c r="E2312" s="1638" t="n"/>
      <c r="F2312" s="1636" t="n"/>
      <c r="G2312" s="1647" t="n"/>
      <c r="H2312" s="1647" t="n"/>
      <c r="I2312" s="1647" t="n"/>
      <c r="J2312" s="1646" t="n"/>
      <c r="K2312" s="1647" t="n"/>
      <c r="L2312" s="1647" t="n"/>
      <c r="M2312" s="234" t="n"/>
      <c r="N2312" s="237" t="n"/>
      <c r="O2312" s="548" t="n"/>
      <c r="P2312" s="1634" t="n"/>
      <c r="Q2312" s="1634" t="n"/>
      <c r="R2312" s="892" t="n"/>
      <c r="S2312" s="1635" t="n"/>
      <c r="T2312" s="1636" t="n"/>
      <c r="U2312" s="1636" t="n"/>
    </row>
    <row r="2313" ht="17.25" customHeight="1">
      <c r="A2313" s="238" t="n"/>
      <c r="B2313" s="238" t="n"/>
      <c r="C2313" s="1636" t="n"/>
      <c r="D2313" s="1636" t="n"/>
      <c r="E2313" s="1638" t="n"/>
      <c r="F2313" s="1636" t="n"/>
      <c r="G2313" s="1647" t="n"/>
      <c r="H2313" s="1647" t="n"/>
      <c r="I2313" s="1647" t="n"/>
      <c r="J2313" s="1646" t="n"/>
      <c r="K2313" s="1647" t="n"/>
      <c r="L2313" s="1647" t="n"/>
      <c r="M2313" s="234" t="n"/>
      <c r="N2313" s="237" t="n"/>
      <c r="O2313" s="548" t="n"/>
      <c r="P2313" s="1634" t="n"/>
      <c r="Q2313" s="1634" t="n"/>
      <c r="R2313" s="892" t="n"/>
      <c r="S2313" s="1635" t="n"/>
      <c r="T2313" s="1636" t="n"/>
      <c r="U2313" s="1636" t="n"/>
    </row>
    <row r="2314" ht="17.25" customHeight="1">
      <c r="A2314" s="238" t="n"/>
      <c r="B2314" s="238" t="n"/>
      <c r="C2314" s="1636" t="n"/>
      <c r="D2314" s="1636" t="n"/>
      <c r="E2314" s="1638" t="n"/>
      <c r="F2314" s="1636" t="n"/>
      <c r="G2314" s="1647" t="n"/>
      <c r="H2314" s="1647" t="n"/>
      <c r="I2314" s="1647" t="n"/>
      <c r="J2314" s="1646" t="n"/>
      <c r="K2314" s="1647" t="n"/>
      <c r="L2314" s="1647" t="n"/>
      <c r="M2314" s="234" t="n"/>
      <c r="N2314" s="237" t="n"/>
      <c r="O2314" s="548" t="n"/>
      <c r="P2314" s="1634" t="n"/>
      <c r="Q2314" s="1634" t="n"/>
      <c r="R2314" s="892" t="n"/>
      <c r="S2314" s="1635" t="n"/>
      <c r="T2314" s="1636" t="n"/>
      <c r="U2314" s="1636" t="n"/>
    </row>
    <row r="2315" ht="17.25" customHeight="1">
      <c r="A2315" s="238" t="n"/>
      <c r="B2315" s="238" t="n"/>
      <c r="C2315" s="1636" t="n"/>
      <c r="D2315" s="1636" t="n"/>
      <c r="E2315" s="1638" t="n"/>
      <c r="F2315" s="1636" t="n"/>
      <c r="G2315" s="1647" t="n"/>
      <c r="H2315" s="1647" t="n"/>
      <c r="I2315" s="1647" t="n"/>
      <c r="J2315" s="1646" t="n"/>
      <c r="K2315" s="1647" t="n"/>
      <c r="L2315" s="1647" t="n"/>
      <c r="M2315" s="234" t="n"/>
      <c r="N2315" s="237" t="n"/>
      <c r="O2315" s="548" t="n"/>
      <c r="P2315" s="1634" t="n"/>
      <c r="Q2315" s="1634" t="n"/>
      <c r="R2315" s="892" t="n"/>
      <c r="S2315" s="1635" t="n"/>
      <c r="T2315" s="1636" t="n"/>
      <c r="U2315" s="1636" t="n"/>
    </row>
    <row r="2316" ht="17.25" customHeight="1">
      <c r="A2316" s="238" t="n"/>
      <c r="B2316" s="238" t="n"/>
      <c r="C2316" s="1636" t="n"/>
      <c r="D2316" s="1636" t="n"/>
      <c r="E2316" s="1638" t="n"/>
      <c r="F2316" s="1636" t="n"/>
      <c r="G2316" s="1647" t="n"/>
      <c r="H2316" s="1647" t="n"/>
      <c r="I2316" s="1647" t="n"/>
      <c r="J2316" s="1646" t="n"/>
      <c r="K2316" s="1647" t="n"/>
      <c r="L2316" s="1647" t="n"/>
      <c r="M2316" s="234" t="n"/>
      <c r="N2316" s="237" t="n"/>
      <c r="O2316" s="548" t="n"/>
      <c r="P2316" s="1634" t="n"/>
      <c r="Q2316" s="1634" t="n"/>
      <c r="R2316" s="892" t="n"/>
      <c r="S2316" s="1635" t="n"/>
      <c r="T2316" s="1636" t="n"/>
      <c r="U2316" s="1636" t="n"/>
    </row>
    <row r="2317" ht="17.25" customHeight="1">
      <c r="A2317" s="238" t="n"/>
      <c r="B2317" s="238" t="n"/>
      <c r="C2317" s="1636" t="n"/>
      <c r="D2317" s="1636" t="n"/>
      <c r="E2317" s="1638" t="n"/>
      <c r="F2317" s="1636" t="n"/>
      <c r="G2317" s="1647" t="n"/>
      <c r="H2317" s="1647" t="n"/>
      <c r="I2317" s="1647" t="n"/>
      <c r="J2317" s="1646" t="n"/>
      <c r="K2317" s="1647" t="n"/>
      <c r="L2317" s="1647" t="n"/>
      <c r="M2317" s="234" t="n"/>
      <c r="N2317" s="237" t="n"/>
      <c r="O2317" s="548" t="n"/>
      <c r="P2317" s="1634" t="n"/>
      <c r="Q2317" s="1634" t="n"/>
      <c r="R2317" s="892" t="n"/>
      <c r="S2317" s="1635" t="n"/>
      <c r="T2317" s="1636" t="n"/>
      <c r="U2317" s="1636" t="n"/>
    </row>
    <row r="2318" ht="17.25" customHeight="1">
      <c r="A2318" s="238" t="n"/>
      <c r="B2318" s="238" t="n"/>
      <c r="C2318" s="1636" t="n"/>
      <c r="D2318" s="1636" t="n"/>
      <c r="E2318" s="1638" t="n"/>
      <c r="F2318" s="1636" t="n"/>
      <c r="G2318" s="1647" t="n"/>
      <c r="H2318" s="1647" t="n"/>
      <c r="I2318" s="1647" t="n"/>
      <c r="J2318" s="1646" t="n"/>
      <c r="K2318" s="1647" t="n"/>
      <c r="L2318" s="1647" t="n"/>
      <c r="M2318" s="234" t="n"/>
      <c r="N2318" s="237" t="n"/>
      <c r="O2318" s="548" t="n"/>
      <c r="P2318" s="1634" t="n"/>
      <c r="Q2318" s="1634" t="n"/>
      <c r="R2318" s="892" t="n"/>
      <c r="S2318" s="1635" t="n"/>
      <c r="T2318" s="1636" t="n"/>
      <c r="U2318" s="1636" t="n"/>
    </row>
    <row r="2319" ht="17.25" customHeight="1">
      <c r="A2319" s="238" t="n"/>
      <c r="B2319" s="238" t="n"/>
      <c r="C2319" s="1636" t="n"/>
      <c r="D2319" s="1636" t="n"/>
      <c r="E2319" s="1638" t="n"/>
      <c r="F2319" s="1636" t="n"/>
      <c r="G2319" s="1647" t="n"/>
      <c r="H2319" s="1647" t="n"/>
      <c r="I2319" s="1647" t="n"/>
      <c r="J2319" s="1646" t="n"/>
      <c r="K2319" s="1647" t="n"/>
      <c r="L2319" s="1647" t="n"/>
      <c r="M2319" s="234" t="n"/>
      <c r="N2319" s="237" t="n"/>
      <c r="O2319" s="548" t="n"/>
      <c r="P2319" s="1634" t="n"/>
      <c r="Q2319" s="1634" t="n"/>
      <c r="R2319" s="892" t="n"/>
      <c r="S2319" s="1635" t="n"/>
      <c r="T2319" s="1636" t="n"/>
      <c r="U2319" s="1636" t="n"/>
    </row>
    <row r="2320" ht="17.25" customHeight="1">
      <c r="A2320" s="238" t="n"/>
      <c r="B2320" s="238" t="n"/>
      <c r="C2320" s="1636" t="n"/>
      <c r="D2320" s="1636" t="n"/>
      <c r="E2320" s="1638" t="n"/>
      <c r="F2320" s="1636" t="n"/>
      <c r="G2320" s="1647" t="n"/>
      <c r="H2320" s="1647" t="n"/>
      <c r="I2320" s="1647" t="n"/>
      <c r="J2320" s="1646" t="n"/>
      <c r="K2320" s="1647" t="n"/>
      <c r="L2320" s="1647" t="n"/>
      <c r="M2320" s="234" t="n"/>
      <c r="N2320" s="237" t="n"/>
      <c r="O2320" s="548" t="n"/>
      <c r="P2320" s="1634" t="n"/>
      <c r="Q2320" s="1634" t="n"/>
      <c r="R2320" s="892" t="n"/>
      <c r="S2320" s="1635" t="n"/>
      <c r="T2320" s="1636" t="n"/>
      <c r="U2320" s="1636" t="n"/>
    </row>
    <row r="2321" ht="17.25" customHeight="1">
      <c r="A2321" s="238" t="n"/>
      <c r="B2321" s="238" t="n"/>
      <c r="C2321" s="1636" t="n"/>
      <c r="D2321" s="1636" t="n"/>
      <c r="E2321" s="1638" t="n"/>
      <c r="F2321" s="1636" t="n"/>
      <c r="G2321" s="1647" t="n"/>
      <c r="H2321" s="1647" t="n"/>
      <c r="I2321" s="1647" t="n"/>
      <c r="J2321" s="1646" t="n"/>
      <c r="K2321" s="1647" t="n"/>
      <c r="L2321" s="1647" t="n"/>
      <c r="M2321" s="234" t="n"/>
      <c r="N2321" s="237" t="n"/>
      <c r="O2321" s="548" t="n"/>
      <c r="P2321" s="1634" t="n"/>
      <c r="Q2321" s="1634" t="n"/>
      <c r="R2321" s="892" t="n"/>
      <c r="S2321" s="1635" t="n"/>
      <c r="T2321" s="1636" t="n"/>
      <c r="U2321" s="1636" t="n"/>
    </row>
    <row r="2322" ht="17.25" customHeight="1">
      <c r="A2322" s="238" t="n"/>
      <c r="B2322" s="238" t="n"/>
      <c r="C2322" s="1636" t="n"/>
      <c r="D2322" s="1636" t="n"/>
      <c r="E2322" s="1638" t="n"/>
      <c r="F2322" s="1636" t="n"/>
      <c r="G2322" s="1647" t="n"/>
      <c r="H2322" s="1647" t="n"/>
      <c r="I2322" s="1647" t="n"/>
      <c r="J2322" s="1646" t="n"/>
      <c r="K2322" s="1647" t="n"/>
      <c r="L2322" s="1647" t="n"/>
      <c r="M2322" s="234" t="n"/>
      <c r="N2322" s="237" t="n"/>
      <c r="O2322" s="548" t="n"/>
      <c r="P2322" s="1634" t="n"/>
      <c r="Q2322" s="1634" t="n"/>
      <c r="R2322" s="892" t="n"/>
      <c r="S2322" s="1635" t="n"/>
      <c r="T2322" s="1636" t="n"/>
      <c r="U2322" s="1636" t="n"/>
    </row>
    <row r="2323" ht="17.25" customHeight="1">
      <c r="A2323" s="238" t="n"/>
      <c r="B2323" s="238" t="n"/>
      <c r="C2323" s="1636" t="n"/>
      <c r="D2323" s="1636" t="n"/>
      <c r="E2323" s="1638" t="n"/>
      <c r="F2323" s="1636" t="n"/>
      <c r="G2323" s="1647" t="n"/>
      <c r="H2323" s="1647" t="n"/>
      <c r="I2323" s="1647" t="n"/>
      <c r="J2323" s="1646" t="n"/>
      <c r="K2323" s="1647" t="n"/>
      <c r="L2323" s="1647" t="n"/>
      <c r="M2323" s="234" t="n"/>
      <c r="N2323" s="237" t="n"/>
      <c r="O2323" s="548" t="n"/>
      <c r="P2323" s="1634" t="n"/>
      <c r="Q2323" s="1634" t="n"/>
      <c r="R2323" s="892" t="n"/>
      <c r="S2323" s="1635" t="n"/>
      <c r="T2323" s="1636" t="n"/>
      <c r="U2323" s="1636" t="n"/>
    </row>
    <row r="2324" ht="17.25" customHeight="1">
      <c r="A2324" s="238" t="n"/>
      <c r="B2324" s="238" t="n"/>
      <c r="C2324" s="1636" t="n"/>
      <c r="D2324" s="1636" t="n"/>
      <c r="E2324" s="1638" t="n"/>
      <c r="F2324" s="1636" t="n"/>
      <c r="G2324" s="1647" t="n"/>
      <c r="H2324" s="1647" t="n"/>
      <c r="I2324" s="1647" t="n"/>
      <c r="J2324" s="1646" t="n"/>
      <c r="K2324" s="1647" t="n"/>
      <c r="L2324" s="1647" t="n"/>
      <c r="M2324" s="234" t="n"/>
      <c r="N2324" s="237" t="n"/>
      <c r="O2324" s="548" t="n"/>
      <c r="P2324" s="1634" t="n"/>
      <c r="Q2324" s="1634" t="n"/>
      <c r="R2324" s="892" t="n"/>
      <c r="S2324" s="1635" t="n"/>
      <c r="T2324" s="1636" t="n"/>
      <c r="U2324" s="1636" t="n"/>
    </row>
    <row r="2325" ht="17.25" customHeight="1">
      <c r="A2325" s="238" t="n"/>
      <c r="B2325" s="238" t="n"/>
      <c r="C2325" s="1636" t="n"/>
      <c r="D2325" s="1636" t="n"/>
      <c r="E2325" s="1638" t="n"/>
      <c r="F2325" s="1636" t="n"/>
      <c r="G2325" s="1647" t="n"/>
      <c r="H2325" s="1647" t="n"/>
      <c r="I2325" s="1647" t="n"/>
      <c r="J2325" s="1646" t="n"/>
      <c r="K2325" s="1647" t="n"/>
      <c r="L2325" s="1647" t="n"/>
      <c r="M2325" s="234" t="n"/>
      <c r="N2325" s="237" t="n"/>
      <c r="O2325" s="548" t="n"/>
      <c r="P2325" s="1634" t="n"/>
      <c r="Q2325" s="1634" t="n"/>
      <c r="R2325" s="892" t="n"/>
      <c r="S2325" s="1635" t="n"/>
      <c r="T2325" s="1636" t="n"/>
      <c r="U2325" s="1636" t="n"/>
    </row>
    <row r="2326" ht="17.25" customHeight="1">
      <c r="A2326" s="238" t="n"/>
      <c r="B2326" s="238" t="n"/>
      <c r="C2326" s="1636" t="n"/>
      <c r="D2326" s="1636" t="n"/>
      <c r="E2326" s="1638" t="n"/>
      <c r="F2326" s="1636" t="n"/>
      <c r="G2326" s="1647" t="n"/>
      <c r="H2326" s="1647" t="n"/>
      <c r="I2326" s="1647" t="n"/>
      <c r="J2326" s="1646" t="n"/>
      <c r="K2326" s="1647" t="n"/>
      <c r="L2326" s="1647" t="n"/>
      <c r="M2326" s="234" t="n"/>
      <c r="N2326" s="237" t="n"/>
      <c r="O2326" s="548" t="n"/>
      <c r="P2326" s="1634" t="n"/>
      <c r="Q2326" s="1634" t="n"/>
      <c r="R2326" s="892" t="n"/>
      <c r="S2326" s="1635" t="n"/>
      <c r="T2326" s="1636" t="n"/>
      <c r="U2326" s="1636" t="n"/>
    </row>
    <row r="2327" ht="17.25" customHeight="1">
      <c r="A2327" s="238" t="n"/>
      <c r="B2327" s="238" t="n"/>
      <c r="C2327" s="1636" t="n"/>
      <c r="D2327" s="1636" t="n"/>
      <c r="E2327" s="1638" t="n"/>
      <c r="F2327" s="1636" t="n"/>
      <c r="G2327" s="1647" t="n"/>
      <c r="H2327" s="1647" t="n"/>
      <c r="I2327" s="1647" t="n"/>
      <c r="J2327" s="1646" t="n"/>
      <c r="K2327" s="1647" t="n"/>
      <c r="L2327" s="1647" t="n"/>
      <c r="M2327" s="234" t="n"/>
      <c r="N2327" s="237" t="n"/>
      <c r="O2327" s="548" t="n"/>
      <c r="P2327" s="1634" t="n"/>
      <c r="Q2327" s="1634" t="n"/>
      <c r="R2327" s="892" t="n"/>
      <c r="S2327" s="1635" t="n"/>
      <c r="T2327" s="1636" t="n"/>
      <c r="U2327" s="1636" t="n"/>
    </row>
    <row r="2328" ht="17.25" customHeight="1">
      <c r="A2328" s="238" t="n"/>
      <c r="B2328" s="238" t="n"/>
      <c r="C2328" s="1636" t="n"/>
      <c r="D2328" s="1636" t="n"/>
      <c r="E2328" s="1638" t="n"/>
      <c r="F2328" s="1636" t="n"/>
      <c r="G2328" s="1647" t="n"/>
      <c r="H2328" s="1647" t="n"/>
      <c r="I2328" s="1647" t="n"/>
      <c r="J2328" s="1646" t="n"/>
      <c r="K2328" s="1647" t="n"/>
      <c r="L2328" s="1647" t="n"/>
      <c r="M2328" s="234" t="n"/>
      <c r="N2328" s="237" t="n"/>
      <c r="O2328" s="548" t="n"/>
      <c r="P2328" s="1634" t="n"/>
      <c r="Q2328" s="1634" t="n"/>
      <c r="R2328" s="892" t="n"/>
      <c r="S2328" s="1635" t="n"/>
      <c r="T2328" s="1636" t="n"/>
      <c r="U2328" s="1636" t="n"/>
    </row>
    <row r="2329" ht="17.25" customHeight="1">
      <c r="A2329" s="238" t="n"/>
      <c r="B2329" s="238" t="n"/>
      <c r="C2329" s="1636" t="n"/>
      <c r="D2329" s="1636" t="n"/>
      <c r="E2329" s="1638" t="n"/>
      <c r="F2329" s="1636" t="n"/>
      <c r="G2329" s="1647" t="n"/>
      <c r="H2329" s="1647" t="n"/>
      <c r="I2329" s="1647" t="n"/>
      <c r="J2329" s="1646" t="n"/>
      <c r="K2329" s="1647" t="n"/>
      <c r="L2329" s="1647" t="n"/>
      <c r="M2329" s="234" t="n"/>
      <c r="N2329" s="237" t="n"/>
      <c r="O2329" s="548" t="n"/>
      <c r="P2329" s="1634" t="n"/>
      <c r="Q2329" s="1634" t="n"/>
      <c r="R2329" s="892" t="n"/>
      <c r="S2329" s="1635" t="n"/>
      <c r="T2329" s="1636" t="n"/>
      <c r="U2329" s="1636" t="n"/>
    </row>
    <row r="2330" ht="17.25" customHeight="1">
      <c r="A2330" s="238" t="n"/>
      <c r="B2330" s="238" t="n"/>
      <c r="C2330" s="1636" t="n"/>
      <c r="D2330" s="1636" t="n"/>
      <c r="E2330" s="1638" t="n"/>
      <c r="F2330" s="1636" t="n"/>
      <c r="G2330" s="1647" t="n"/>
      <c r="H2330" s="1647" t="n"/>
      <c r="I2330" s="1647" t="n"/>
      <c r="J2330" s="1646" t="n"/>
      <c r="K2330" s="1647" t="n"/>
      <c r="L2330" s="1647" t="n"/>
      <c r="M2330" s="234" t="n"/>
      <c r="N2330" s="237" t="n"/>
      <c r="O2330" s="548" t="n"/>
      <c r="P2330" s="1634" t="n"/>
      <c r="Q2330" s="1634" t="n"/>
      <c r="R2330" s="892" t="n"/>
      <c r="S2330" s="1635" t="n"/>
      <c r="T2330" s="1636" t="n"/>
      <c r="U2330" s="1636" t="n"/>
    </row>
    <row r="2331" ht="17.25" customHeight="1">
      <c r="A2331" s="238" t="n"/>
      <c r="B2331" s="238" t="n"/>
      <c r="C2331" s="1636" t="n"/>
      <c r="D2331" s="1636" t="n"/>
      <c r="E2331" s="1638" t="n"/>
      <c r="F2331" s="1636" t="n"/>
      <c r="G2331" s="1647" t="n"/>
      <c r="H2331" s="1647" t="n"/>
      <c r="I2331" s="1647" t="n"/>
      <c r="J2331" s="1646" t="n"/>
      <c r="K2331" s="1647" t="n"/>
      <c r="L2331" s="1647" t="n"/>
      <c r="M2331" s="234" t="n"/>
      <c r="N2331" s="237" t="n"/>
      <c r="O2331" s="548" t="n"/>
      <c r="P2331" s="1634" t="n"/>
      <c r="Q2331" s="1634" t="n"/>
      <c r="R2331" s="892" t="n"/>
      <c r="S2331" s="1635" t="n"/>
      <c r="T2331" s="1636" t="n"/>
      <c r="U2331" s="1636" t="n"/>
    </row>
    <row r="2332" ht="17.25" customHeight="1">
      <c r="A2332" s="238" t="n"/>
      <c r="B2332" s="238" t="n"/>
      <c r="C2332" s="1636" t="n"/>
      <c r="D2332" s="1636" t="n"/>
      <c r="E2332" s="1638" t="n"/>
      <c r="F2332" s="1636" t="n"/>
      <c r="G2332" s="1647" t="n"/>
      <c r="H2332" s="1647" t="n"/>
      <c r="I2332" s="1647" t="n"/>
      <c r="J2332" s="1646" t="n"/>
      <c r="K2332" s="1647" t="n"/>
      <c r="L2332" s="1647" t="n"/>
      <c r="M2332" s="234" t="n"/>
      <c r="N2332" s="237" t="n"/>
      <c r="O2332" s="548" t="n"/>
      <c r="P2332" s="1634" t="n"/>
      <c r="Q2332" s="1634" t="n"/>
      <c r="R2332" s="892" t="n"/>
      <c r="S2332" s="1635" t="n"/>
      <c r="T2332" s="1636" t="n"/>
      <c r="U2332" s="1636" t="n"/>
    </row>
    <row r="2333" ht="17.25" customHeight="1">
      <c r="A2333" s="238" t="n"/>
      <c r="B2333" s="238" t="n"/>
      <c r="C2333" s="1636" t="n"/>
      <c r="D2333" s="1636" t="n"/>
      <c r="E2333" s="1638" t="n"/>
      <c r="F2333" s="1636" t="n"/>
      <c r="G2333" s="1647" t="n"/>
      <c r="H2333" s="1647" t="n"/>
      <c r="I2333" s="1647" t="n"/>
      <c r="J2333" s="1646" t="n"/>
      <c r="K2333" s="1647" t="n"/>
      <c r="L2333" s="1647" t="n"/>
      <c r="M2333" s="234" t="n"/>
      <c r="N2333" s="237" t="n"/>
      <c r="O2333" s="548" t="n"/>
      <c r="P2333" s="1634" t="n"/>
      <c r="Q2333" s="1634" t="n"/>
      <c r="R2333" s="892" t="n"/>
      <c r="S2333" s="1635" t="n"/>
      <c r="T2333" s="1636" t="n"/>
      <c r="U2333" s="1636" t="n"/>
    </row>
    <row r="2334" ht="17.25" customHeight="1">
      <c r="A2334" s="238" t="n"/>
      <c r="B2334" s="238" t="n"/>
      <c r="C2334" s="1636" t="n"/>
      <c r="D2334" s="1636" t="n"/>
      <c r="E2334" s="1638" t="n"/>
      <c r="F2334" s="1636" t="n"/>
      <c r="G2334" s="1647" t="n"/>
      <c r="H2334" s="1647" t="n"/>
      <c r="I2334" s="1647" t="n"/>
      <c r="J2334" s="1646" t="n"/>
      <c r="K2334" s="1647" t="n"/>
      <c r="L2334" s="1647" t="n"/>
      <c r="M2334" s="234" t="n"/>
      <c r="N2334" s="237" t="n"/>
      <c r="O2334" s="548" t="n"/>
      <c r="P2334" s="1634" t="n"/>
      <c r="Q2334" s="1634" t="n"/>
      <c r="R2334" s="892" t="n"/>
      <c r="S2334" s="1635" t="n"/>
      <c r="T2334" s="1636" t="n"/>
      <c r="U2334" s="1636" t="n"/>
    </row>
    <row r="2335" ht="17.25" customHeight="1">
      <c r="A2335" s="238" t="n"/>
      <c r="B2335" s="238" t="n"/>
      <c r="C2335" s="1636" t="n"/>
      <c r="D2335" s="1636" t="n"/>
      <c r="E2335" s="1638" t="n"/>
      <c r="F2335" s="1636" t="n"/>
      <c r="G2335" s="1647" t="n"/>
      <c r="H2335" s="1647" t="n"/>
      <c r="I2335" s="1647" t="n"/>
      <c r="J2335" s="1646" t="n"/>
      <c r="K2335" s="1647" t="n"/>
      <c r="L2335" s="1647" t="n"/>
      <c r="M2335" s="234" t="n"/>
      <c r="N2335" s="237" t="n"/>
      <c r="O2335" s="548" t="n"/>
      <c r="P2335" s="1634" t="n"/>
      <c r="Q2335" s="1634" t="n"/>
      <c r="R2335" s="892" t="n"/>
      <c r="S2335" s="1635" t="n"/>
      <c r="T2335" s="1636" t="n"/>
      <c r="U2335" s="1636" t="n"/>
    </row>
    <row r="2336" ht="17.25" customHeight="1">
      <c r="A2336" s="238" t="n"/>
      <c r="B2336" s="238" t="n"/>
      <c r="C2336" s="1636" t="n"/>
      <c r="D2336" s="1636" t="n"/>
      <c r="E2336" s="1638" t="n"/>
      <c r="F2336" s="1636" t="n"/>
      <c r="G2336" s="1647" t="n"/>
      <c r="H2336" s="1647" t="n"/>
      <c r="I2336" s="1647" t="n"/>
      <c r="J2336" s="1646" t="n"/>
      <c r="K2336" s="1647" t="n"/>
      <c r="L2336" s="1647" t="n"/>
      <c r="M2336" s="234" t="n"/>
      <c r="N2336" s="237" t="n"/>
      <c r="O2336" s="548" t="n"/>
      <c r="P2336" s="1634" t="n"/>
      <c r="Q2336" s="1634" t="n"/>
      <c r="R2336" s="892" t="n"/>
      <c r="S2336" s="1635" t="n"/>
      <c r="T2336" s="1636" t="n"/>
      <c r="U2336" s="1636" t="n"/>
    </row>
    <row r="2337" ht="17.25" customHeight="1">
      <c r="A2337" s="238" t="n"/>
      <c r="B2337" s="238" t="n"/>
      <c r="C2337" s="1636" t="n"/>
      <c r="D2337" s="1636" t="n"/>
      <c r="E2337" s="1638" t="n"/>
      <c r="F2337" s="1636" t="n"/>
      <c r="G2337" s="1647" t="n"/>
      <c r="H2337" s="1647" t="n"/>
      <c r="I2337" s="1647" t="n"/>
      <c r="J2337" s="1646" t="n"/>
      <c r="K2337" s="1647" t="n"/>
      <c r="L2337" s="1647" t="n"/>
      <c r="M2337" s="234" t="n"/>
      <c r="N2337" s="237" t="n"/>
      <c r="O2337" s="548" t="n"/>
      <c r="P2337" s="1634" t="n"/>
      <c r="Q2337" s="1634" t="n"/>
      <c r="R2337" s="892" t="n"/>
      <c r="S2337" s="1635" t="n"/>
      <c r="T2337" s="1636" t="n"/>
      <c r="U2337" s="1636" t="n"/>
    </row>
    <row r="2338" ht="17.25" customHeight="1">
      <c r="A2338" s="238" t="n"/>
      <c r="B2338" s="238" t="n"/>
      <c r="C2338" s="1636" t="n"/>
      <c r="D2338" s="1636" t="n"/>
      <c r="E2338" s="1638" t="n"/>
      <c r="F2338" s="1636" t="n"/>
      <c r="G2338" s="1647" t="n"/>
      <c r="H2338" s="1647" t="n"/>
      <c r="I2338" s="1647" t="n"/>
      <c r="J2338" s="1646" t="n"/>
      <c r="K2338" s="1647" t="n"/>
      <c r="L2338" s="1647" t="n"/>
      <c r="M2338" s="234" t="n"/>
      <c r="N2338" s="237" t="n"/>
      <c r="O2338" s="548" t="n"/>
      <c r="P2338" s="1634" t="n"/>
      <c r="Q2338" s="1634" t="n"/>
      <c r="R2338" s="892" t="n"/>
      <c r="S2338" s="1635" t="n"/>
      <c r="T2338" s="1636" t="n"/>
      <c r="U2338" s="1636" t="n"/>
    </row>
    <row r="2339" ht="17.25" customHeight="1">
      <c r="A2339" s="238" t="n"/>
      <c r="B2339" s="238" t="n"/>
      <c r="C2339" s="1636" t="n"/>
      <c r="D2339" s="1636" t="n"/>
      <c r="E2339" s="1638" t="n"/>
      <c r="F2339" s="1636" t="n"/>
      <c r="G2339" s="1647" t="n"/>
      <c r="H2339" s="1647" t="n"/>
      <c r="I2339" s="1647" t="n"/>
      <c r="J2339" s="1646" t="n"/>
      <c r="K2339" s="1647" t="n"/>
      <c r="L2339" s="1647" t="n"/>
      <c r="M2339" s="234" t="n"/>
      <c r="N2339" s="237" t="n"/>
      <c r="O2339" s="548" t="n"/>
      <c r="P2339" s="1634" t="n"/>
      <c r="Q2339" s="1634" t="n"/>
      <c r="R2339" s="892" t="n"/>
      <c r="S2339" s="1635" t="n"/>
      <c r="T2339" s="1636" t="n"/>
      <c r="U2339" s="1636" t="n"/>
    </row>
    <row r="2340" ht="17.25" customHeight="1">
      <c r="A2340" s="238" t="n"/>
      <c r="B2340" s="238" t="n"/>
      <c r="C2340" s="1636" t="n"/>
      <c r="D2340" s="1636" t="n"/>
      <c r="E2340" s="1638" t="n"/>
      <c r="F2340" s="1636" t="n"/>
      <c r="G2340" s="1647" t="n"/>
      <c r="H2340" s="1647" t="n"/>
      <c r="I2340" s="1647" t="n"/>
      <c r="J2340" s="1646" t="n"/>
      <c r="K2340" s="1647" t="n"/>
      <c r="L2340" s="1647" t="n"/>
      <c r="M2340" s="234" t="n"/>
      <c r="N2340" s="237" t="n"/>
      <c r="O2340" s="548" t="n"/>
      <c r="P2340" s="1634" t="n"/>
      <c r="Q2340" s="1634" t="n"/>
      <c r="R2340" s="892" t="n"/>
      <c r="S2340" s="1635" t="n"/>
      <c r="T2340" s="1636" t="n"/>
      <c r="U2340" s="1636" t="n"/>
    </row>
    <row r="2341" ht="17.25" customHeight="1">
      <c r="A2341" s="238" t="n"/>
      <c r="B2341" s="238" t="n"/>
      <c r="C2341" s="1636" t="n"/>
      <c r="D2341" s="1636" t="n"/>
      <c r="E2341" s="1638" t="n"/>
      <c r="F2341" s="1636" t="n"/>
      <c r="G2341" s="1647" t="n"/>
      <c r="H2341" s="1647" t="n"/>
      <c r="I2341" s="1647" t="n"/>
      <c r="J2341" s="1646" t="n"/>
      <c r="K2341" s="1647" t="n"/>
      <c r="L2341" s="1647" t="n"/>
      <c r="M2341" s="234" t="n"/>
      <c r="N2341" s="237" t="n"/>
      <c r="O2341" s="548" t="n"/>
      <c r="P2341" s="1634" t="n"/>
      <c r="Q2341" s="1634" t="n"/>
      <c r="R2341" s="892" t="n"/>
      <c r="S2341" s="1635" t="n"/>
      <c r="T2341" s="1636" t="n"/>
      <c r="U2341" s="1636" t="n"/>
    </row>
    <row r="2342" ht="17.25" customHeight="1">
      <c r="A2342" s="238" t="n"/>
      <c r="B2342" s="238" t="n"/>
      <c r="C2342" s="1636" t="n"/>
      <c r="D2342" s="1636" t="n"/>
      <c r="E2342" s="1638" t="n"/>
      <c r="F2342" s="1636" t="n"/>
      <c r="G2342" s="1647" t="n"/>
      <c r="H2342" s="1647" t="n"/>
      <c r="I2342" s="1647" t="n"/>
      <c r="J2342" s="1646" t="n"/>
      <c r="K2342" s="1647" t="n"/>
      <c r="L2342" s="1647" t="n"/>
      <c r="M2342" s="234" t="n"/>
      <c r="N2342" s="237" t="n"/>
      <c r="O2342" s="548" t="n"/>
      <c r="P2342" s="1634" t="n"/>
      <c r="Q2342" s="1634" t="n"/>
      <c r="R2342" s="892" t="n"/>
      <c r="S2342" s="1635" t="n"/>
      <c r="T2342" s="1636" t="n"/>
      <c r="U2342" s="1636" t="n"/>
    </row>
    <row r="2343" ht="17.25" customHeight="1">
      <c r="A2343" s="238" t="n"/>
      <c r="B2343" s="238" t="n"/>
      <c r="C2343" s="1636" t="n"/>
      <c r="D2343" s="1636" t="n"/>
      <c r="E2343" s="1638" t="n"/>
      <c r="F2343" s="1636" t="n"/>
      <c r="G2343" s="1647" t="n"/>
      <c r="H2343" s="1647" t="n"/>
      <c r="I2343" s="1647" t="n"/>
      <c r="J2343" s="1646" t="n"/>
      <c r="K2343" s="1647" t="n"/>
      <c r="L2343" s="1647" t="n"/>
      <c r="M2343" s="234" t="n"/>
      <c r="N2343" s="237" t="n"/>
      <c r="O2343" s="548" t="n"/>
      <c r="P2343" s="1634" t="n"/>
      <c r="Q2343" s="1634" t="n"/>
      <c r="R2343" s="892" t="n"/>
      <c r="S2343" s="1635" t="n"/>
      <c r="T2343" s="1636" t="n"/>
      <c r="U2343" s="1636" t="n"/>
    </row>
    <row r="2344" ht="17.25" customHeight="1">
      <c r="A2344" s="238" t="n"/>
      <c r="B2344" s="238" t="n"/>
      <c r="C2344" s="1636" t="n"/>
      <c r="D2344" s="1636" t="n"/>
      <c r="E2344" s="1638" t="n"/>
      <c r="F2344" s="1636" t="n"/>
      <c r="G2344" s="1647" t="n"/>
      <c r="H2344" s="1647" t="n"/>
      <c r="I2344" s="1647" t="n"/>
      <c r="J2344" s="1646" t="n"/>
      <c r="K2344" s="1647" t="n"/>
      <c r="L2344" s="1647" t="n"/>
      <c r="M2344" s="234" t="n"/>
      <c r="N2344" s="237" t="n"/>
      <c r="O2344" s="548" t="n"/>
      <c r="P2344" s="1634" t="n"/>
      <c r="Q2344" s="1634" t="n"/>
      <c r="R2344" s="892" t="n"/>
      <c r="S2344" s="1635" t="n"/>
      <c r="T2344" s="1636" t="n"/>
      <c r="U2344" s="1636" t="n"/>
    </row>
    <row r="2345" ht="17.25" customHeight="1">
      <c r="A2345" s="238" t="n"/>
      <c r="B2345" s="238" t="n"/>
      <c r="C2345" s="1636" t="n"/>
      <c r="D2345" s="1636" t="n"/>
      <c r="E2345" s="1638" t="n"/>
      <c r="F2345" s="1636" t="n"/>
      <c r="G2345" s="1647" t="n"/>
      <c r="H2345" s="1647" t="n"/>
      <c r="I2345" s="1647" t="n"/>
      <c r="J2345" s="1646" t="n"/>
      <c r="K2345" s="1647" t="n"/>
      <c r="L2345" s="1647" t="n"/>
      <c r="M2345" s="234" t="n"/>
      <c r="N2345" s="237" t="n"/>
      <c r="O2345" s="548" t="n"/>
      <c r="P2345" s="1634" t="n"/>
      <c r="Q2345" s="1634" t="n"/>
      <c r="R2345" s="892" t="n"/>
      <c r="S2345" s="1635" t="n"/>
      <c r="T2345" s="1636" t="n"/>
      <c r="U2345" s="1636" t="n"/>
    </row>
    <row r="2346" ht="17.25" customHeight="1">
      <c r="A2346" s="238" t="n"/>
      <c r="B2346" s="238" t="n"/>
      <c r="C2346" s="1636" t="n"/>
      <c r="D2346" s="1636" t="n"/>
      <c r="E2346" s="1638" t="n"/>
      <c r="F2346" s="1636" t="n"/>
      <c r="G2346" s="1647" t="n"/>
      <c r="H2346" s="1647" t="n"/>
      <c r="I2346" s="1647" t="n"/>
      <c r="J2346" s="1646" t="n"/>
      <c r="K2346" s="1647" t="n"/>
      <c r="L2346" s="1647" t="n"/>
      <c r="M2346" s="234" t="n"/>
      <c r="N2346" s="237" t="n"/>
      <c r="O2346" s="548" t="n"/>
      <c r="P2346" s="1634" t="n"/>
      <c r="Q2346" s="1634" t="n"/>
      <c r="R2346" s="892" t="n"/>
      <c r="S2346" s="1635" t="n"/>
      <c r="T2346" s="1636" t="n"/>
      <c r="U2346" s="1636" t="n"/>
    </row>
    <row r="2347" ht="17.25" customHeight="1">
      <c r="A2347" s="238" t="n"/>
      <c r="B2347" s="238" t="n"/>
      <c r="C2347" s="1636" t="n"/>
      <c r="D2347" s="1636" t="n"/>
      <c r="E2347" s="1638" t="n"/>
      <c r="F2347" s="1636" t="n"/>
      <c r="G2347" s="1647" t="n"/>
      <c r="H2347" s="1647" t="n"/>
      <c r="I2347" s="1647" t="n"/>
      <c r="J2347" s="1646" t="n"/>
      <c r="K2347" s="1647" t="n"/>
      <c r="L2347" s="1647" t="n"/>
      <c r="M2347" s="234" t="n"/>
      <c r="N2347" s="237" t="n"/>
      <c r="O2347" s="548" t="n"/>
      <c r="P2347" s="1634" t="n"/>
      <c r="Q2347" s="1634" t="n"/>
      <c r="R2347" s="892" t="n"/>
      <c r="S2347" s="1635" t="n"/>
      <c r="T2347" s="1636" t="n"/>
      <c r="U2347" s="1636" t="n"/>
    </row>
    <row r="2348" ht="17.25" customHeight="1">
      <c r="A2348" s="238" t="n"/>
      <c r="B2348" s="238" t="n"/>
      <c r="C2348" s="1636" t="n"/>
      <c r="D2348" s="1636" t="n"/>
      <c r="E2348" s="1638" t="n"/>
      <c r="F2348" s="1636" t="n"/>
      <c r="G2348" s="1647" t="n"/>
      <c r="H2348" s="1647" t="n"/>
      <c r="I2348" s="1647" t="n"/>
      <c r="J2348" s="1646" t="n"/>
      <c r="K2348" s="1647" t="n"/>
      <c r="L2348" s="1647" t="n"/>
      <c r="M2348" s="234" t="n"/>
      <c r="N2348" s="237" t="n"/>
      <c r="O2348" s="548" t="n"/>
      <c r="P2348" s="1634" t="n"/>
      <c r="Q2348" s="1634" t="n"/>
      <c r="R2348" s="892" t="n"/>
      <c r="S2348" s="1635" t="n"/>
      <c r="T2348" s="1636" t="n"/>
      <c r="U2348" s="1636" t="n"/>
    </row>
    <row r="2349" ht="17.25" customHeight="1">
      <c r="A2349" s="238" t="n"/>
      <c r="B2349" s="238" t="n"/>
      <c r="C2349" s="1636" t="n"/>
      <c r="D2349" s="1636" t="n"/>
      <c r="E2349" s="1638" t="n"/>
      <c r="F2349" s="1636" t="n"/>
      <c r="G2349" s="1647" t="n"/>
      <c r="H2349" s="1647" t="n"/>
      <c r="I2349" s="1647" t="n"/>
      <c r="J2349" s="1646" t="n"/>
      <c r="K2349" s="1647" t="n"/>
      <c r="L2349" s="1647" t="n"/>
      <c r="M2349" s="234" t="n"/>
      <c r="N2349" s="237" t="n"/>
      <c r="O2349" s="548" t="n"/>
      <c r="P2349" s="1634" t="n"/>
      <c r="Q2349" s="1634" t="n"/>
      <c r="R2349" s="892" t="n"/>
      <c r="S2349" s="1635" t="n"/>
      <c r="T2349" s="1636" t="n"/>
      <c r="U2349" s="1636" t="n"/>
    </row>
    <row r="2350" ht="17.25" customHeight="1">
      <c r="A2350" s="238" t="n"/>
      <c r="B2350" s="238" t="n"/>
      <c r="C2350" s="1636" t="n"/>
      <c r="D2350" s="1636" t="n"/>
      <c r="E2350" s="1638" t="n"/>
      <c r="F2350" s="1636" t="n"/>
      <c r="G2350" s="1647" t="n"/>
      <c r="H2350" s="1647" t="n"/>
      <c r="I2350" s="1647" t="n"/>
      <c r="J2350" s="1646" t="n"/>
      <c r="K2350" s="1647" t="n"/>
      <c r="L2350" s="1647" t="n"/>
      <c r="M2350" s="234" t="n"/>
      <c r="N2350" s="237" t="n"/>
      <c r="O2350" s="548" t="n"/>
      <c r="P2350" s="1634" t="n"/>
      <c r="Q2350" s="1634" t="n"/>
      <c r="R2350" s="892" t="n"/>
      <c r="S2350" s="1635" t="n"/>
      <c r="T2350" s="1636" t="n"/>
      <c r="U2350" s="1636" t="n"/>
    </row>
    <row r="2351" ht="17.25" customHeight="1">
      <c r="A2351" s="238" t="n"/>
      <c r="B2351" s="238" t="n"/>
      <c r="C2351" s="1636" t="n"/>
      <c r="D2351" s="1636" t="n"/>
      <c r="E2351" s="1638" t="n"/>
      <c r="F2351" s="1636" t="n"/>
      <c r="G2351" s="1647" t="n"/>
      <c r="H2351" s="1647" t="n"/>
      <c r="I2351" s="1647" t="n"/>
      <c r="J2351" s="1646" t="n"/>
      <c r="K2351" s="1647" t="n"/>
      <c r="L2351" s="1647" t="n"/>
      <c r="M2351" s="234" t="n"/>
      <c r="N2351" s="237" t="n"/>
      <c r="O2351" s="548" t="n"/>
      <c r="P2351" s="1634" t="n"/>
      <c r="Q2351" s="1634" t="n"/>
      <c r="R2351" s="892" t="n"/>
      <c r="S2351" s="1635" t="n"/>
      <c r="T2351" s="1636" t="n"/>
      <c r="U2351" s="1636" t="n"/>
    </row>
    <row r="2352" ht="17.25" customHeight="1">
      <c r="A2352" s="238" t="n"/>
      <c r="B2352" s="238" t="n"/>
      <c r="C2352" s="1636" t="n"/>
      <c r="D2352" s="1636" t="n"/>
      <c r="E2352" s="1638" t="n"/>
      <c r="F2352" s="1636" t="n"/>
      <c r="G2352" s="1647" t="n"/>
      <c r="H2352" s="1647" t="n"/>
      <c r="I2352" s="1647" t="n"/>
      <c r="J2352" s="1646" t="n"/>
      <c r="K2352" s="1647" t="n"/>
      <c r="L2352" s="1647" t="n"/>
      <c r="M2352" s="234" t="n"/>
      <c r="N2352" s="237" t="n"/>
      <c r="O2352" s="548" t="n"/>
      <c r="P2352" s="1634" t="n"/>
      <c r="Q2352" s="1634" t="n"/>
      <c r="R2352" s="892" t="n"/>
      <c r="S2352" s="1635" t="n"/>
      <c r="T2352" s="1636" t="n"/>
      <c r="U2352" s="1636" t="n"/>
    </row>
    <row r="2353" ht="17.25" customHeight="1">
      <c r="A2353" s="238" t="n"/>
      <c r="B2353" s="238" t="n"/>
      <c r="C2353" s="1636" t="n"/>
      <c r="D2353" s="1636" t="n"/>
      <c r="E2353" s="1638" t="n"/>
      <c r="F2353" s="1636" t="n"/>
      <c r="G2353" s="1647" t="n"/>
      <c r="H2353" s="1647" t="n"/>
      <c r="I2353" s="1647" t="n"/>
      <c r="J2353" s="1646" t="n"/>
      <c r="K2353" s="1647" t="n"/>
      <c r="L2353" s="1647" t="n"/>
      <c r="M2353" s="234" t="n"/>
      <c r="N2353" s="237" t="n"/>
      <c r="O2353" s="548" t="n"/>
      <c r="P2353" s="1634" t="n"/>
      <c r="Q2353" s="1634" t="n"/>
      <c r="R2353" s="892" t="n"/>
      <c r="S2353" s="1635" t="n"/>
      <c r="T2353" s="1636" t="n"/>
      <c r="U2353" s="1636" t="n"/>
    </row>
    <row r="2354" ht="17.25" customHeight="1">
      <c r="A2354" s="238" t="n"/>
      <c r="B2354" s="238" t="n"/>
      <c r="C2354" s="1636" t="n"/>
      <c r="D2354" s="1636" t="n"/>
      <c r="E2354" s="1638" t="n"/>
      <c r="F2354" s="1636" t="n"/>
      <c r="G2354" s="1647" t="n"/>
      <c r="H2354" s="1647" t="n"/>
      <c r="I2354" s="1647" t="n"/>
      <c r="J2354" s="1646" t="n"/>
      <c r="K2354" s="1647" t="n"/>
      <c r="L2354" s="1647" t="n"/>
      <c r="M2354" s="234" t="n"/>
      <c r="N2354" s="237" t="n"/>
      <c r="O2354" s="548" t="n"/>
      <c r="P2354" s="1634" t="n"/>
      <c r="Q2354" s="1634" t="n"/>
      <c r="R2354" s="892" t="n"/>
      <c r="S2354" s="1635" t="n"/>
      <c r="T2354" s="1636" t="n"/>
      <c r="U2354" s="1636" t="n"/>
    </row>
    <row r="2355" ht="17.25" customHeight="1">
      <c r="A2355" s="238" t="n"/>
      <c r="B2355" s="238" t="n"/>
      <c r="C2355" s="1636" t="n"/>
      <c r="D2355" s="1636" t="n"/>
      <c r="E2355" s="1638" t="n"/>
      <c r="F2355" s="1636" t="n"/>
      <c r="G2355" s="1647" t="n"/>
      <c r="H2355" s="1647" t="n"/>
      <c r="I2355" s="1647" t="n"/>
      <c r="J2355" s="1646" t="n"/>
      <c r="K2355" s="1647" t="n"/>
      <c r="L2355" s="1647" t="n"/>
      <c r="M2355" s="234" t="n"/>
      <c r="N2355" s="237" t="n"/>
      <c r="O2355" s="548" t="n"/>
      <c r="P2355" s="1634" t="n"/>
      <c r="Q2355" s="1634" t="n"/>
      <c r="R2355" s="892" t="n"/>
      <c r="S2355" s="1635" t="n"/>
      <c r="T2355" s="1636" t="n"/>
      <c r="U2355" s="1636" t="n"/>
    </row>
    <row r="2356" ht="17.25" customHeight="1">
      <c r="A2356" s="238" t="n"/>
      <c r="B2356" s="238" t="n"/>
      <c r="C2356" s="1636" t="n"/>
      <c r="D2356" s="1636" t="n"/>
      <c r="E2356" s="1638" t="n"/>
      <c r="F2356" s="1636" t="n"/>
      <c r="G2356" s="1647" t="n"/>
      <c r="H2356" s="1647" t="n"/>
      <c r="I2356" s="1647" t="n"/>
      <c r="J2356" s="1646" t="n"/>
      <c r="K2356" s="1647" t="n"/>
      <c r="L2356" s="1647" t="n"/>
      <c r="M2356" s="234" t="n"/>
      <c r="N2356" s="237" t="n"/>
      <c r="O2356" s="548" t="n"/>
      <c r="P2356" s="1634" t="n"/>
      <c r="Q2356" s="1634" t="n"/>
      <c r="R2356" s="892" t="n"/>
      <c r="S2356" s="1635" t="n"/>
      <c r="T2356" s="1636" t="n"/>
      <c r="U2356" s="1636" t="n"/>
    </row>
    <row r="2357" ht="17.25" customHeight="1">
      <c r="A2357" s="238" t="n"/>
      <c r="B2357" s="238" t="n"/>
      <c r="C2357" s="1636" t="n"/>
      <c r="D2357" s="1636" t="n"/>
      <c r="E2357" s="1638" t="n"/>
      <c r="F2357" s="1636" t="n"/>
      <c r="G2357" s="1647" t="n"/>
      <c r="H2357" s="1647" t="n"/>
      <c r="I2357" s="1647" t="n"/>
      <c r="J2357" s="1646" t="n"/>
      <c r="K2357" s="1647" t="n"/>
      <c r="L2357" s="1647" t="n"/>
      <c r="M2357" s="234" t="n"/>
      <c r="N2357" s="237" t="n"/>
      <c r="O2357" s="548" t="n"/>
      <c r="P2357" s="1634" t="n"/>
      <c r="Q2357" s="1634" t="n"/>
      <c r="R2357" s="892" t="n"/>
      <c r="S2357" s="1635" t="n"/>
      <c r="T2357" s="1636" t="n"/>
      <c r="U2357" s="1636" t="n"/>
    </row>
    <row r="2358" ht="17.25" customHeight="1">
      <c r="A2358" s="238" t="n"/>
      <c r="B2358" s="238" t="n"/>
      <c r="C2358" s="1636" t="n"/>
      <c r="D2358" s="1636" t="n"/>
      <c r="E2358" s="1638" t="n"/>
      <c r="F2358" s="1636" t="n"/>
      <c r="G2358" s="1647" t="n"/>
      <c r="H2358" s="1647" t="n"/>
      <c r="I2358" s="1647" t="n"/>
      <c r="J2358" s="1646" t="n"/>
      <c r="K2358" s="1647" t="n"/>
      <c r="L2358" s="1647" t="n"/>
      <c r="M2358" s="234" t="n"/>
      <c r="N2358" s="237" t="n"/>
      <c r="O2358" s="548" t="n"/>
      <c r="P2358" s="1634" t="n"/>
      <c r="Q2358" s="1634" t="n"/>
      <c r="R2358" s="892" t="n"/>
      <c r="S2358" s="1635" t="n"/>
      <c r="T2358" s="1636" t="n"/>
      <c r="U2358" s="1636" t="n"/>
    </row>
    <row r="2359" ht="17.25" customHeight="1">
      <c r="A2359" s="238" t="n"/>
      <c r="B2359" s="238" t="n"/>
      <c r="C2359" s="1636" t="n"/>
      <c r="D2359" s="1636" t="n"/>
      <c r="E2359" s="1638" t="n"/>
      <c r="F2359" s="1636" t="n"/>
      <c r="G2359" s="1647" t="n"/>
      <c r="H2359" s="1647" t="n"/>
      <c r="I2359" s="1647" t="n"/>
      <c r="J2359" s="1646" t="n"/>
      <c r="K2359" s="1647" t="n"/>
      <c r="L2359" s="1647" t="n"/>
      <c r="M2359" s="234" t="n"/>
      <c r="N2359" s="237" t="n"/>
      <c r="O2359" s="548" t="n"/>
      <c r="P2359" s="1634" t="n"/>
      <c r="Q2359" s="1634" t="n"/>
      <c r="R2359" s="892" t="n"/>
      <c r="S2359" s="1635" t="n"/>
      <c r="T2359" s="1636" t="n"/>
      <c r="U2359" s="1636" t="n"/>
    </row>
    <row r="2360" ht="17.25" customHeight="1">
      <c r="A2360" s="238" t="n"/>
      <c r="B2360" s="238" t="n"/>
      <c r="C2360" s="1636" t="n"/>
      <c r="D2360" s="1636" t="n"/>
      <c r="E2360" s="1638" t="n"/>
      <c r="F2360" s="1636" t="n"/>
      <c r="G2360" s="1647" t="n"/>
      <c r="H2360" s="1647" t="n"/>
      <c r="I2360" s="1647" t="n"/>
      <c r="J2360" s="1646" t="n"/>
      <c r="K2360" s="1647" t="n"/>
      <c r="L2360" s="1647" t="n"/>
      <c r="M2360" s="234" t="n"/>
      <c r="N2360" s="237" t="n"/>
      <c r="O2360" s="548" t="n"/>
      <c r="P2360" s="1634" t="n"/>
      <c r="Q2360" s="1634" t="n"/>
      <c r="R2360" s="892" t="n"/>
      <c r="S2360" s="1635" t="n"/>
      <c r="T2360" s="1636" t="n"/>
      <c r="U2360" s="1636" t="n"/>
    </row>
    <row r="2361" ht="17.25" customHeight="1">
      <c r="A2361" s="238" t="n"/>
      <c r="B2361" s="238" t="n"/>
      <c r="C2361" s="1636" t="n"/>
      <c r="D2361" s="1636" t="n"/>
      <c r="E2361" s="1638" t="n"/>
      <c r="F2361" s="1636" t="n"/>
      <c r="G2361" s="1647" t="n"/>
      <c r="H2361" s="1647" t="n"/>
      <c r="I2361" s="1647" t="n"/>
      <c r="J2361" s="1646" t="n"/>
      <c r="K2361" s="1647" t="n"/>
      <c r="L2361" s="1647" t="n"/>
      <c r="M2361" s="234" t="n"/>
      <c r="N2361" s="237" t="n"/>
      <c r="O2361" s="548" t="n"/>
      <c r="P2361" s="1634" t="n"/>
      <c r="Q2361" s="1634" t="n"/>
      <c r="R2361" s="892" t="n"/>
      <c r="S2361" s="1635" t="n"/>
      <c r="T2361" s="1636" t="n"/>
      <c r="U2361" s="1636" t="n"/>
    </row>
    <row r="2362" ht="17.25" customHeight="1">
      <c r="A2362" s="238" t="n"/>
      <c r="B2362" s="238" t="n"/>
      <c r="C2362" s="1636" t="n"/>
      <c r="D2362" s="1636" t="n"/>
      <c r="E2362" s="1638" t="n"/>
      <c r="F2362" s="1636" t="n"/>
      <c r="G2362" s="1647" t="n"/>
      <c r="H2362" s="1647" t="n"/>
      <c r="I2362" s="1647" t="n"/>
      <c r="J2362" s="1646" t="n"/>
      <c r="K2362" s="1647" t="n"/>
      <c r="L2362" s="1647" t="n"/>
      <c r="M2362" s="234" t="n"/>
      <c r="N2362" s="237" t="n"/>
      <c r="O2362" s="548" t="n"/>
      <c r="P2362" s="1634" t="n"/>
      <c r="Q2362" s="1634" t="n"/>
      <c r="R2362" s="892" t="n"/>
      <c r="S2362" s="1635" t="n"/>
      <c r="T2362" s="1636" t="n"/>
      <c r="U2362" s="1636" t="n"/>
    </row>
    <row r="2363" ht="17.25" customHeight="1">
      <c r="A2363" s="238" t="n"/>
      <c r="B2363" s="238" t="n"/>
      <c r="C2363" s="1636" t="n"/>
      <c r="D2363" s="1636" t="n"/>
      <c r="E2363" s="1638" t="n"/>
      <c r="F2363" s="1636" t="n"/>
      <c r="G2363" s="1647" t="n"/>
      <c r="H2363" s="1647" t="n"/>
      <c r="I2363" s="1647" t="n"/>
      <c r="J2363" s="1646" t="n"/>
      <c r="K2363" s="1647" t="n"/>
      <c r="L2363" s="1647" t="n"/>
      <c r="M2363" s="234" t="n"/>
      <c r="N2363" s="237" t="n"/>
      <c r="O2363" s="548" t="n"/>
      <c r="P2363" s="1634" t="n"/>
      <c r="Q2363" s="1634" t="n"/>
      <c r="R2363" s="892" t="n"/>
      <c r="S2363" s="1635" t="n"/>
      <c r="T2363" s="1636" t="n"/>
      <c r="U2363" s="1636" t="n"/>
    </row>
    <row r="2364" ht="17.25" customHeight="1">
      <c r="A2364" s="238" t="n"/>
      <c r="B2364" s="238" t="n"/>
      <c r="C2364" s="1636" t="n"/>
      <c r="D2364" s="1636" t="n"/>
      <c r="E2364" s="1638" t="n"/>
      <c r="F2364" s="1636" t="n"/>
      <c r="G2364" s="1647" t="n"/>
      <c r="H2364" s="1647" t="n"/>
      <c r="I2364" s="1647" t="n"/>
      <c r="J2364" s="1646" t="n"/>
      <c r="K2364" s="1647" t="n"/>
      <c r="L2364" s="1647" t="n"/>
      <c r="M2364" s="234" t="n"/>
      <c r="N2364" s="237" t="n"/>
      <c r="O2364" s="548" t="n"/>
      <c r="P2364" s="1634" t="n"/>
      <c r="Q2364" s="1634" t="n"/>
      <c r="R2364" s="892" t="n"/>
      <c r="S2364" s="1635" t="n"/>
      <c r="T2364" s="1636" t="n"/>
      <c r="U2364" s="1636" t="n"/>
    </row>
    <row r="2365" ht="17.25" customHeight="1">
      <c r="A2365" s="238" t="n"/>
      <c r="B2365" s="238" t="n"/>
      <c r="C2365" s="1636" t="n"/>
      <c r="D2365" s="1636" t="n"/>
      <c r="E2365" s="1638" t="n"/>
      <c r="F2365" s="1636" t="n"/>
      <c r="G2365" s="1647" t="n"/>
      <c r="H2365" s="1647" t="n"/>
      <c r="I2365" s="1647" t="n"/>
      <c r="J2365" s="1646" t="n"/>
      <c r="K2365" s="1647" t="n"/>
      <c r="L2365" s="1647" t="n"/>
      <c r="M2365" s="234" t="n"/>
      <c r="N2365" s="237" t="n"/>
      <c r="O2365" s="548" t="n"/>
      <c r="P2365" s="1634" t="n"/>
      <c r="Q2365" s="1634" t="n"/>
      <c r="R2365" s="892" t="n"/>
      <c r="S2365" s="1635" t="n"/>
      <c r="T2365" s="1636" t="n"/>
      <c r="U2365" s="1636" t="n"/>
    </row>
    <row r="2366" ht="17.25" customHeight="1">
      <c r="A2366" s="238" t="n"/>
      <c r="B2366" s="238" t="n"/>
      <c r="C2366" s="1636" t="n"/>
      <c r="D2366" s="1636" t="n"/>
      <c r="E2366" s="1638" t="n"/>
      <c r="F2366" s="1636" t="n"/>
      <c r="G2366" s="1647" t="n"/>
      <c r="H2366" s="1647" t="n"/>
      <c r="I2366" s="1647" t="n"/>
      <c r="J2366" s="1646" t="n"/>
      <c r="K2366" s="1647" t="n"/>
      <c r="L2366" s="1647" t="n"/>
      <c r="M2366" s="234" t="n"/>
      <c r="N2366" s="237" t="n"/>
      <c r="O2366" s="548" t="n"/>
      <c r="P2366" s="1634" t="n"/>
      <c r="Q2366" s="1634" t="n"/>
      <c r="R2366" s="892" t="n"/>
      <c r="S2366" s="1635" t="n"/>
      <c r="T2366" s="1636" t="n"/>
      <c r="U2366" s="1636" t="n"/>
    </row>
    <row r="2367" ht="17.25" customHeight="1">
      <c r="A2367" s="238" t="n"/>
      <c r="B2367" s="238" t="n"/>
      <c r="C2367" s="1636" t="n"/>
      <c r="D2367" s="1636" t="n"/>
      <c r="E2367" s="1638" t="n"/>
      <c r="F2367" s="1636" t="n"/>
      <c r="G2367" s="1647" t="n"/>
      <c r="H2367" s="1647" t="n"/>
      <c r="I2367" s="1647" t="n"/>
      <c r="J2367" s="1646" t="n"/>
      <c r="K2367" s="1647" t="n"/>
      <c r="L2367" s="1647" t="n"/>
      <c r="M2367" s="234" t="n"/>
      <c r="N2367" s="237" t="n"/>
      <c r="O2367" s="548" t="n"/>
      <c r="P2367" s="1634" t="n"/>
      <c r="Q2367" s="1634" t="n"/>
      <c r="R2367" s="892" t="n"/>
      <c r="S2367" s="1635" t="n"/>
      <c r="T2367" s="1636" t="n"/>
      <c r="U2367" s="1636" t="n"/>
    </row>
    <row r="2368" ht="17.25" customHeight="1">
      <c r="A2368" s="238" t="n"/>
      <c r="B2368" s="238" t="n"/>
      <c r="C2368" s="1636" t="n"/>
      <c r="D2368" s="1636" t="n"/>
      <c r="E2368" s="1638" t="n"/>
      <c r="F2368" s="1636" t="n"/>
      <c r="G2368" s="1647" t="n"/>
      <c r="H2368" s="1647" t="n"/>
      <c r="I2368" s="1647" t="n"/>
      <c r="J2368" s="1646" t="n"/>
      <c r="K2368" s="1647" t="n"/>
      <c r="L2368" s="1647" t="n"/>
      <c r="M2368" s="234" t="n"/>
      <c r="N2368" s="237" t="n"/>
      <c r="O2368" s="548" t="n"/>
      <c r="P2368" s="1634" t="n"/>
      <c r="Q2368" s="1634" t="n"/>
      <c r="R2368" s="892" t="n"/>
      <c r="S2368" s="1635" t="n"/>
      <c r="T2368" s="1636" t="n"/>
      <c r="U2368" s="1636" t="n"/>
    </row>
    <row r="2369" ht="17.25" customHeight="1">
      <c r="A2369" s="238" t="n"/>
      <c r="B2369" s="238" t="n"/>
      <c r="C2369" s="1636" t="n"/>
      <c r="D2369" s="1636" t="n"/>
      <c r="E2369" s="1638" t="n"/>
      <c r="F2369" s="1636" t="n"/>
      <c r="G2369" s="1647" t="n"/>
      <c r="H2369" s="1647" t="n"/>
      <c r="I2369" s="1647" t="n"/>
      <c r="J2369" s="1646" t="n"/>
      <c r="K2369" s="1647" t="n"/>
      <c r="L2369" s="1647" t="n"/>
      <c r="M2369" s="234" t="n"/>
      <c r="N2369" s="237" t="n"/>
      <c r="O2369" s="548" t="n"/>
      <c r="P2369" s="1634" t="n"/>
      <c r="Q2369" s="1634" t="n"/>
      <c r="R2369" s="892" t="n"/>
      <c r="S2369" s="1635" t="n"/>
      <c r="T2369" s="1636" t="n"/>
      <c r="U2369" s="1636" t="n"/>
    </row>
    <row r="2370" ht="17.25" customHeight="1">
      <c r="A2370" s="238" t="n"/>
      <c r="B2370" s="238" t="n"/>
      <c r="C2370" s="1636" t="n"/>
      <c r="D2370" s="1636" t="n"/>
      <c r="E2370" s="1638" t="n"/>
      <c r="F2370" s="1636" t="n"/>
      <c r="G2370" s="1647" t="n"/>
      <c r="H2370" s="1647" t="n"/>
      <c r="I2370" s="1647" t="n"/>
      <c r="J2370" s="1646" t="n"/>
      <c r="K2370" s="1647" t="n"/>
      <c r="L2370" s="1647" t="n"/>
      <c r="M2370" s="234" t="n"/>
      <c r="N2370" s="237" t="n"/>
      <c r="O2370" s="548" t="n"/>
      <c r="P2370" s="1634" t="n"/>
      <c r="Q2370" s="1634" t="n"/>
      <c r="R2370" s="892" t="n"/>
      <c r="S2370" s="1635" t="n"/>
      <c r="T2370" s="1636" t="n"/>
      <c r="U2370" s="1636" t="n"/>
    </row>
    <row r="2371" ht="17.25" customHeight="1">
      <c r="A2371" s="238" t="n"/>
      <c r="B2371" s="238" t="n"/>
      <c r="C2371" s="1636" t="n"/>
      <c r="D2371" s="1636" t="n"/>
      <c r="E2371" s="1638" t="n"/>
      <c r="F2371" s="1636" t="n"/>
      <c r="G2371" s="1647" t="n"/>
      <c r="H2371" s="1647" t="n"/>
      <c r="I2371" s="1647" t="n"/>
      <c r="J2371" s="1646" t="n"/>
      <c r="K2371" s="1647" t="n"/>
      <c r="L2371" s="1647" t="n"/>
      <c r="M2371" s="234" t="n"/>
      <c r="N2371" s="237" t="n"/>
      <c r="O2371" s="548" t="n"/>
      <c r="P2371" s="1634" t="n"/>
      <c r="Q2371" s="1634" t="n"/>
      <c r="R2371" s="892" t="n"/>
      <c r="S2371" s="1635" t="n"/>
      <c r="T2371" s="1636" t="n"/>
      <c r="U2371" s="1636" t="n"/>
    </row>
    <row r="2372" ht="17.25" customHeight="1">
      <c r="A2372" s="238" t="n"/>
      <c r="B2372" s="238" t="n"/>
      <c r="C2372" s="1636" t="n"/>
      <c r="D2372" s="1636" t="n"/>
      <c r="E2372" s="1638" t="n"/>
      <c r="F2372" s="1636" t="n"/>
      <c r="G2372" s="1647" t="n"/>
      <c r="H2372" s="1647" t="n"/>
      <c r="I2372" s="1647" t="n"/>
      <c r="J2372" s="1646" t="n"/>
      <c r="K2372" s="1647" t="n"/>
      <c r="L2372" s="1647" t="n"/>
      <c r="M2372" s="234" t="n"/>
      <c r="N2372" s="237" t="n"/>
      <c r="O2372" s="548" t="n"/>
      <c r="P2372" s="1634" t="n"/>
      <c r="Q2372" s="1634" t="n"/>
      <c r="R2372" s="892" t="n"/>
      <c r="S2372" s="1635" t="n"/>
      <c r="T2372" s="1636" t="n"/>
      <c r="U2372" s="1636" t="n"/>
    </row>
    <row r="2373" ht="17.25" customHeight="1">
      <c r="A2373" s="238" t="n"/>
      <c r="B2373" s="238" t="n"/>
      <c r="C2373" s="1636" t="n"/>
      <c r="D2373" s="1636" t="n"/>
      <c r="E2373" s="1638" t="n"/>
      <c r="F2373" s="1636" t="n"/>
      <c r="G2373" s="1647" t="n"/>
      <c r="H2373" s="1647" t="n"/>
      <c r="I2373" s="1647" t="n"/>
      <c r="J2373" s="1646" t="n"/>
      <c r="K2373" s="1647" t="n"/>
      <c r="L2373" s="1647" t="n"/>
      <c r="M2373" s="234" t="n"/>
      <c r="N2373" s="237" t="n"/>
      <c r="O2373" s="548" t="n"/>
      <c r="P2373" s="1634" t="n"/>
      <c r="Q2373" s="1634" t="n"/>
      <c r="R2373" s="892" t="n"/>
      <c r="S2373" s="1635" t="n"/>
      <c r="T2373" s="1636" t="n"/>
      <c r="U2373" s="1636" t="n"/>
    </row>
    <row r="2374" ht="17.25" customHeight="1">
      <c r="A2374" s="238" t="n"/>
      <c r="B2374" s="238" t="n"/>
      <c r="C2374" s="1636" t="n"/>
      <c r="D2374" s="1636" t="n"/>
      <c r="E2374" s="1638" t="n"/>
      <c r="F2374" s="1636" t="n"/>
      <c r="G2374" s="1647" t="n"/>
      <c r="H2374" s="1647" t="n"/>
      <c r="I2374" s="1647" t="n"/>
      <c r="J2374" s="1646" t="n"/>
      <c r="K2374" s="1647" t="n"/>
      <c r="L2374" s="1647" t="n"/>
      <c r="M2374" s="234" t="n"/>
      <c r="N2374" s="237" t="n"/>
      <c r="O2374" s="548" t="n"/>
      <c r="P2374" s="1634" t="n"/>
      <c r="Q2374" s="1634" t="n"/>
      <c r="R2374" s="892" t="n"/>
      <c r="S2374" s="1635" t="n"/>
      <c r="T2374" s="1636" t="n"/>
      <c r="U2374" s="1636" t="n"/>
    </row>
    <row r="2375" ht="17.25" customHeight="1">
      <c r="A2375" s="238" t="n"/>
      <c r="B2375" s="238" t="n"/>
      <c r="C2375" s="1636" t="n"/>
      <c r="D2375" s="1636" t="n"/>
      <c r="E2375" s="1638" t="n"/>
      <c r="F2375" s="1636" t="n"/>
      <c r="G2375" s="1647" t="n"/>
      <c r="H2375" s="1647" t="n"/>
      <c r="I2375" s="1647" t="n"/>
      <c r="J2375" s="1646" t="n"/>
      <c r="K2375" s="1647" t="n"/>
      <c r="L2375" s="1647" t="n"/>
      <c r="M2375" s="234" t="n"/>
      <c r="N2375" s="237" t="n"/>
      <c r="O2375" s="548" t="n"/>
      <c r="P2375" s="1634" t="n"/>
      <c r="Q2375" s="1634" t="n"/>
      <c r="R2375" s="892" t="n"/>
      <c r="S2375" s="1635" t="n"/>
      <c r="T2375" s="1636" t="n"/>
      <c r="U2375" s="1636" t="n"/>
    </row>
    <row r="2376" ht="17.25" customHeight="1">
      <c r="A2376" s="238" t="n"/>
      <c r="B2376" s="238" t="n"/>
      <c r="C2376" s="1636" t="n"/>
      <c r="D2376" s="1636" t="n"/>
      <c r="E2376" s="1638" t="n"/>
      <c r="F2376" s="1636" t="n"/>
      <c r="G2376" s="1647" t="n"/>
      <c r="H2376" s="1647" t="n"/>
      <c r="I2376" s="1647" t="n"/>
      <c r="J2376" s="1646" t="n"/>
      <c r="K2376" s="1647" t="n"/>
      <c r="L2376" s="1647" t="n"/>
      <c r="M2376" s="234" t="n"/>
      <c r="N2376" s="237" t="n"/>
      <c r="O2376" s="548" t="n"/>
      <c r="P2376" s="1634" t="n"/>
      <c r="Q2376" s="1634" t="n"/>
      <c r="R2376" s="892" t="n"/>
      <c r="S2376" s="1635" t="n"/>
      <c r="T2376" s="1636" t="n"/>
      <c r="U2376" s="1636" t="n"/>
    </row>
    <row r="2377" ht="17.25" customHeight="1">
      <c r="A2377" s="238" t="n"/>
      <c r="B2377" s="238" t="n"/>
      <c r="C2377" s="1636" t="n"/>
      <c r="D2377" s="1636" t="n"/>
      <c r="E2377" s="1638" t="n"/>
      <c r="F2377" s="1636" t="n"/>
      <c r="G2377" s="1647" t="n"/>
      <c r="H2377" s="1647" t="n"/>
      <c r="I2377" s="1647" t="n"/>
      <c r="J2377" s="1646" t="n"/>
      <c r="K2377" s="1647" t="n"/>
      <c r="L2377" s="1647" t="n"/>
      <c r="M2377" s="234" t="n"/>
      <c r="N2377" s="237" t="n"/>
      <c r="O2377" s="548" t="n"/>
      <c r="P2377" s="1634" t="n"/>
      <c r="Q2377" s="1634" t="n"/>
      <c r="R2377" s="892" t="n"/>
      <c r="S2377" s="1635" t="n"/>
      <c r="T2377" s="1636" t="n"/>
      <c r="U2377" s="1636" t="n"/>
    </row>
    <row r="2378" ht="17.25" customHeight="1">
      <c r="A2378" s="238" t="n"/>
      <c r="B2378" s="238" t="n"/>
      <c r="C2378" s="1636" t="n"/>
      <c r="D2378" s="1636" t="n"/>
      <c r="E2378" s="1638" t="n"/>
      <c r="F2378" s="1636" t="n"/>
      <c r="G2378" s="1647" t="n"/>
      <c r="H2378" s="1647" t="n"/>
      <c r="I2378" s="1647" t="n"/>
      <c r="J2378" s="1646" t="n"/>
      <c r="K2378" s="1647" t="n"/>
      <c r="L2378" s="1647" t="n"/>
      <c r="M2378" s="234" t="n"/>
      <c r="N2378" s="237" t="n"/>
      <c r="O2378" s="548" t="n"/>
      <c r="P2378" s="1634" t="n"/>
      <c r="Q2378" s="1634" t="n"/>
      <c r="R2378" s="892" t="n"/>
      <c r="S2378" s="1635" t="n"/>
      <c r="T2378" s="1636" t="n"/>
      <c r="U2378" s="1636" t="n"/>
    </row>
    <row r="2379" ht="17.25" customHeight="1">
      <c r="A2379" s="238" t="n"/>
      <c r="B2379" s="238" t="n"/>
      <c r="C2379" s="1636" t="n"/>
      <c r="D2379" s="1636" t="n"/>
      <c r="E2379" s="1638" t="n"/>
      <c r="F2379" s="1636" t="n"/>
      <c r="G2379" s="1647" t="n"/>
      <c r="H2379" s="1647" t="n"/>
      <c r="I2379" s="1647" t="n"/>
      <c r="J2379" s="1646" t="n"/>
      <c r="K2379" s="1647" t="n"/>
      <c r="L2379" s="1647" t="n"/>
      <c r="M2379" s="234" t="n"/>
      <c r="N2379" s="237" t="n"/>
      <c r="O2379" s="548" t="n"/>
      <c r="P2379" s="1634" t="n"/>
      <c r="Q2379" s="1634" t="n"/>
      <c r="R2379" s="892" t="n"/>
      <c r="S2379" s="1635" t="n"/>
      <c r="T2379" s="1636" t="n"/>
      <c r="U2379" s="1636" t="n"/>
    </row>
    <row r="2380" ht="17.25" customHeight="1">
      <c r="A2380" s="238" t="n"/>
      <c r="B2380" s="238" t="n"/>
      <c r="C2380" s="1636" t="n"/>
      <c r="D2380" s="1636" t="n"/>
      <c r="E2380" s="1638" t="n"/>
      <c r="F2380" s="1636" t="n"/>
      <c r="G2380" s="1647" t="n"/>
      <c r="H2380" s="1647" t="n"/>
      <c r="I2380" s="1647" t="n"/>
      <c r="J2380" s="1646" t="n"/>
      <c r="K2380" s="1647" t="n"/>
      <c r="L2380" s="1647" t="n"/>
      <c r="M2380" s="234" t="n"/>
      <c r="N2380" s="237" t="n"/>
      <c r="O2380" s="548" t="n"/>
      <c r="P2380" s="1634" t="n"/>
      <c r="Q2380" s="1634" t="n"/>
      <c r="R2380" s="892" t="n"/>
      <c r="S2380" s="1635" t="n"/>
      <c r="T2380" s="1636" t="n"/>
      <c r="U2380" s="1636" t="n"/>
    </row>
    <row r="2381" ht="17.25" customHeight="1">
      <c r="A2381" s="238" t="n"/>
      <c r="B2381" s="238" t="n"/>
      <c r="C2381" s="1636" t="n"/>
      <c r="D2381" s="1636" t="n"/>
      <c r="E2381" s="1638" t="n"/>
      <c r="F2381" s="1636" t="n"/>
      <c r="G2381" s="1647" t="n"/>
      <c r="H2381" s="1647" t="n"/>
      <c r="I2381" s="1647" t="n"/>
      <c r="J2381" s="1646" t="n"/>
      <c r="K2381" s="1647" t="n"/>
      <c r="L2381" s="1647" t="n"/>
      <c r="M2381" s="234" t="n"/>
      <c r="N2381" s="237" t="n"/>
      <c r="O2381" s="548" t="n"/>
      <c r="P2381" s="1634" t="n"/>
      <c r="Q2381" s="1634" t="n"/>
      <c r="R2381" s="892" t="n"/>
      <c r="S2381" s="1635" t="n"/>
      <c r="T2381" s="1636" t="n"/>
      <c r="U2381" s="1636" t="n"/>
    </row>
    <row r="2382" ht="17.25" customHeight="1">
      <c r="A2382" s="238" t="n"/>
      <c r="B2382" s="238" t="n"/>
      <c r="C2382" s="1636" t="n"/>
      <c r="D2382" s="1636" t="n"/>
      <c r="E2382" s="1638" t="n"/>
      <c r="F2382" s="1636" t="n"/>
      <c r="G2382" s="1647" t="n"/>
      <c r="H2382" s="1647" t="n"/>
      <c r="I2382" s="1647" t="n"/>
      <c r="J2382" s="1646" t="n"/>
      <c r="K2382" s="1647" t="n"/>
      <c r="L2382" s="1647" t="n"/>
      <c r="M2382" s="234" t="n"/>
      <c r="N2382" s="237" t="n"/>
      <c r="O2382" s="548" t="n"/>
      <c r="P2382" s="1634" t="n"/>
      <c r="Q2382" s="1634" t="n"/>
      <c r="R2382" s="892" t="n"/>
      <c r="S2382" s="1635" t="n"/>
      <c r="T2382" s="1636" t="n"/>
      <c r="U2382" s="1636" t="n"/>
    </row>
    <row r="2383" ht="17.25" customHeight="1">
      <c r="A2383" s="238" t="n"/>
      <c r="B2383" s="238" t="n"/>
      <c r="C2383" s="1636" t="n"/>
      <c r="D2383" s="1636" t="n"/>
      <c r="E2383" s="1638" t="n"/>
      <c r="F2383" s="1636" t="n"/>
      <c r="G2383" s="1647" t="n"/>
      <c r="H2383" s="1647" t="n"/>
      <c r="I2383" s="1647" t="n"/>
      <c r="J2383" s="1646" t="n"/>
      <c r="K2383" s="1647" t="n"/>
      <c r="L2383" s="1647" t="n"/>
      <c r="M2383" s="234" t="n"/>
      <c r="N2383" s="237" t="n"/>
      <c r="O2383" s="548" t="n"/>
      <c r="P2383" s="1634" t="n"/>
      <c r="Q2383" s="1634" t="n"/>
      <c r="R2383" s="892" t="n"/>
      <c r="S2383" s="1635" t="n"/>
      <c r="T2383" s="1636" t="n"/>
      <c r="U2383" s="1636" t="n"/>
    </row>
    <row r="2384" ht="17.25" customHeight="1">
      <c r="A2384" s="238" t="n"/>
      <c r="B2384" s="238" t="n"/>
      <c r="C2384" s="1636" t="n"/>
      <c r="D2384" s="1636" t="n"/>
      <c r="E2384" s="1638" t="n"/>
      <c r="F2384" s="1636" t="n"/>
      <c r="G2384" s="1647" t="n"/>
      <c r="H2384" s="1647" t="n"/>
      <c r="I2384" s="1647" t="n"/>
      <c r="J2384" s="1646" t="n"/>
      <c r="K2384" s="1647" t="n"/>
      <c r="L2384" s="1647" t="n"/>
      <c r="M2384" s="234" t="n"/>
      <c r="N2384" s="237" t="n"/>
      <c r="O2384" s="548" t="n"/>
      <c r="P2384" s="1634" t="n"/>
      <c r="Q2384" s="1634" t="n"/>
      <c r="R2384" s="892" t="n"/>
      <c r="S2384" s="1635" t="n"/>
      <c r="T2384" s="1636" t="n"/>
      <c r="U2384" s="1636" t="n"/>
    </row>
    <row r="2385" ht="17.25" customHeight="1">
      <c r="A2385" s="238" t="n"/>
      <c r="B2385" s="238" t="n"/>
      <c r="C2385" s="1636" t="n"/>
      <c r="D2385" s="1636" t="n"/>
      <c r="E2385" s="1638" t="n"/>
      <c r="F2385" s="1636" t="n"/>
      <c r="G2385" s="1647" t="n"/>
      <c r="H2385" s="1647" t="n"/>
      <c r="I2385" s="1647" t="n"/>
      <c r="J2385" s="1646" t="n"/>
      <c r="K2385" s="1647" t="n"/>
      <c r="L2385" s="1647" t="n"/>
      <c r="M2385" s="234" t="n"/>
      <c r="N2385" s="237" t="n"/>
      <c r="O2385" s="548" t="n"/>
      <c r="P2385" s="1634" t="n"/>
      <c r="Q2385" s="1634" t="n"/>
      <c r="R2385" s="892" t="n"/>
      <c r="S2385" s="1635" t="n"/>
      <c r="T2385" s="1636" t="n"/>
      <c r="U2385" s="1636" t="n"/>
    </row>
    <row r="2386" ht="17.25" customHeight="1">
      <c r="A2386" s="238" t="n"/>
      <c r="B2386" s="238" t="n"/>
      <c r="C2386" s="1636" t="n"/>
      <c r="D2386" s="1636" t="n"/>
      <c r="E2386" s="1638" t="n"/>
      <c r="F2386" s="1636" t="n"/>
      <c r="G2386" s="1647" t="n"/>
      <c r="H2386" s="1647" t="n"/>
      <c r="I2386" s="1647" t="n"/>
      <c r="J2386" s="1646" t="n"/>
      <c r="K2386" s="1647" t="n"/>
      <c r="L2386" s="1647" t="n"/>
      <c r="M2386" s="234" t="n"/>
      <c r="N2386" s="237" t="n"/>
      <c r="O2386" s="548" t="n"/>
      <c r="P2386" s="1634" t="n"/>
      <c r="Q2386" s="1634" t="n"/>
      <c r="R2386" s="892" t="n"/>
      <c r="S2386" s="1635" t="n"/>
      <c r="T2386" s="1636" t="n"/>
      <c r="U2386" s="1636" t="n"/>
    </row>
    <row r="2387" ht="17.25" customHeight="1">
      <c r="A2387" s="238" t="n"/>
      <c r="B2387" s="238" t="n"/>
      <c r="C2387" s="1636" t="n"/>
      <c r="D2387" s="1636" t="n"/>
      <c r="E2387" s="1638" t="n"/>
      <c r="F2387" s="1636" t="n"/>
      <c r="G2387" s="1647" t="n"/>
      <c r="H2387" s="1647" t="n"/>
      <c r="I2387" s="1647" t="n"/>
      <c r="J2387" s="1646" t="n"/>
      <c r="K2387" s="1647" t="n"/>
      <c r="L2387" s="1647" t="n"/>
      <c r="M2387" s="234" t="n"/>
      <c r="N2387" s="237" t="n"/>
      <c r="O2387" s="548" t="n"/>
      <c r="P2387" s="1634" t="n"/>
      <c r="Q2387" s="1634" t="n"/>
      <c r="R2387" s="892" t="n"/>
      <c r="S2387" s="1635" t="n"/>
      <c r="T2387" s="1636" t="n"/>
      <c r="U2387" s="1636" t="n"/>
    </row>
    <row r="2388" ht="17.25" customHeight="1">
      <c r="A2388" s="238" t="n"/>
      <c r="B2388" s="238" t="n"/>
      <c r="C2388" s="1636" t="n"/>
      <c r="D2388" s="1636" t="n"/>
      <c r="E2388" s="1638" t="n"/>
      <c r="F2388" s="1636" t="n"/>
      <c r="G2388" s="1647" t="n"/>
      <c r="H2388" s="1647" t="n"/>
      <c r="I2388" s="1647" t="n"/>
      <c r="J2388" s="1646" t="n"/>
      <c r="K2388" s="1647" t="n"/>
      <c r="L2388" s="1647" t="n"/>
      <c r="M2388" s="234" t="n"/>
      <c r="N2388" s="237" t="n"/>
      <c r="O2388" s="548" t="n"/>
      <c r="P2388" s="1634" t="n"/>
      <c r="Q2388" s="1634" t="n"/>
      <c r="R2388" s="892" t="n"/>
      <c r="S2388" s="1635" t="n"/>
      <c r="T2388" s="1636" t="n"/>
      <c r="U2388" s="1636" t="n"/>
    </row>
    <row r="2389" ht="17.25" customHeight="1">
      <c r="A2389" s="238" t="n"/>
      <c r="B2389" s="238" t="n"/>
      <c r="C2389" s="1636" t="n"/>
      <c r="D2389" s="1636" t="n"/>
      <c r="E2389" s="1638" t="n"/>
      <c r="F2389" s="1636" t="n"/>
      <c r="G2389" s="1647" t="n"/>
      <c r="H2389" s="1647" t="n"/>
      <c r="I2389" s="1647" t="n"/>
      <c r="J2389" s="1646" t="n"/>
      <c r="K2389" s="1647" t="n"/>
      <c r="L2389" s="1647" t="n"/>
      <c r="M2389" s="234" t="n"/>
      <c r="N2389" s="237" t="n"/>
      <c r="O2389" s="548" t="n"/>
      <c r="P2389" s="1634" t="n"/>
      <c r="Q2389" s="1634" t="n"/>
      <c r="R2389" s="892" t="n"/>
      <c r="S2389" s="1635" t="n"/>
      <c r="T2389" s="1636" t="n"/>
      <c r="U2389" s="1636" t="n"/>
    </row>
    <row r="2390" ht="17.25" customHeight="1">
      <c r="A2390" s="238" t="n"/>
      <c r="B2390" s="238" t="n"/>
      <c r="C2390" s="1636" t="n"/>
      <c r="D2390" s="1636" t="n"/>
      <c r="E2390" s="1638" t="n"/>
      <c r="F2390" s="1636" t="n"/>
      <c r="G2390" s="1647" t="n"/>
      <c r="H2390" s="1647" t="n"/>
      <c r="I2390" s="1647" t="n"/>
      <c r="J2390" s="1646" t="n"/>
      <c r="K2390" s="1647" t="n"/>
      <c r="L2390" s="1647" t="n"/>
      <c r="M2390" s="234" t="n"/>
      <c r="N2390" s="237" t="n"/>
      <c r="O2390" s="548" t="n"/>
      <c r="P2390" s="1634" t="n"/>
      <c r="Q2390" s="1634" t="n"/>
      <c r="R2390" s="892" t="n"/>
      <c r="S2390" s="1635" t="n"/>
      <c r="T2390" s="1636" t="n"/>
      <c r="U2390" s="1636" t="n"/>
    </row>
    <row r="2391" ht="17.25" customHeight="1">
      <c r="A2391" s="238" t="n"/>
      <c r="B2391" s="238" t="n"/>
      <c r="C2391" s="1636" t="n"/>
      <c r="D2391" s="1636" t="n"/>
      <c r="E2391" s="1638" t="n"/>
      <c r="F2391" s="1636" t="n"/>
      <c r="G2391" s="1647" t="n"/>
      <c r="H2391" s="1647" t="n"/>
      <c r="I2391" s="1647" t="n"/>
      <c r="J2391" s="1646" t="n"/>
      <c r="K2391" s="1647" t="n"/>
      <c r="L2391" s="1647" t="n"/>
      <c r="M2391" s="234" t="n"/>
      <c r="N2391" s="237" t="n"/>
      <c r="O2391" s="548" t="n"/>
      <c r="P2391" s="1634" t="n"/>
      <c r="Q2391" s="1634" t="n"/>
      <c r="R2391" s="892" t="n"/>
      <c r="S2391" s="1635" t="n"/>
      <c r="T2391" s="1636" t="n"/>
      <c r="U2391" s="1636" t="n"/>
    </row>
    <row r="2392" ht="17.25" customHeight="1">
      <c r="A2392" s="238" t="n"/>
      <c r="B2392" s="238" t="n"/>
      <c r="C2392" s="1636" t="n"/>
      <c r="D2392" s="1636" t="n"/>
      <c r="E2392" s="1638" t="n"/>
      <c r="F2392" s="1636" t="n"/>
      <c r="G2392" s="1647" t="n"/>
      <c r="H2392" s="1647" t="n"/>
      <c r="I2392" s="1647" t="n"/>
      <c r="J2392" s="1646" t="n"/>
      <c r="K2392" s="1647" t="n"/>
      <c r="L2392" s="1647" t="n"/>
      <c r="M2392" s="234" t="n"/>
      <c r="N2392" s="237" t="n"/>
      <c r="O2392" s="548" t="n"/>
      <c r="P2392" s="1634" t="n"/>
      <c r="Q2392" s="1634" t="n"/>
      <c r="R2392" s="892" t="n"/>
      <c r="S2392" s="1635" t="n"/>
      <c r="T2392" s="1636" t="n"/>
      <c r="U2392" s="1636" t="n"/>
    </row>
    <row r="2393" ht="17.25" customHeight="1">
      <c r="A2393" s="238" t="n"/>
      <c r="B2393" s="238" t="n"/>
      <c r="C2393" s="1636" t="n"/>
      <c r="D2393" s="1636" t="n"/>
      <c r="E2393" s="1638" t="n"/>
      <c r="F2393" s="1636" t="n"/>
      <c r="G2393" s="1647" t="n"/>
      <c r="H2393" s="1647" t="n"/>
      <c r="I2393" s="1647" t="n"/>
      <c r="J2393" s="1646" t="n"/>
      <c r="K2393" s="1647" t="n"/>
      <c r="L2393" s="1647" t="n"/>
      <c r="M2393" s="234" t="n"/>
      <c r="N2393" s="237" t="n"/>
      <c r="O2393" s="548" t="n"/>
      <c r="P2393" s="1634" t="n"/>
      <c r="Q2393" s="1634" t="n"/>
      <c r="R2393" s="892" t="n"/>
      <c r="S2393" s="1635" t="n"/>
      <c r="T2393" s="1636" t="n"/>
      <c r="U2393" s="1636" t="n"/>
    </row>
    <row r="2394" ht="17.25" customHeight="1">
      <c r="A2394" s="238" t="n"/>
      <c r="B2394" s="238" t="n"/>
      <c r="C2394" s="1636" t="n"/>
      <c r="D2394" s="1636" t="n"/>
      <c r="E2394" s="1638" t="n"/>
      <c r="F2394" s="1636" t="n"/>
      <c r="G2394" s="1647" t="n"/>
      <c r="H2394" s="1647" t="n"/>
      <c r="I2394" s="1647" t="n"/>
      <c r="J2394" s="1646" t="n"/>
      <c r="K2394" s="1647" t="n"/>
      <c r="L2394" s="1647" t="n"/>
      <c r="M2394" s="234" t="n"/>
      <c r="N2394" s="237" t="n"/>
      <c r="O2394" s="548" t="n"/>
      <c r="P2394" s="1634" t="n"/>
      <c r="Q2394" s="1634" t="n"/>
      <c r="R2394" s="892" t="n"/>
      <c r="S2394" s="1635" t="n"/>
      <c r="T2394" s="1636" t="n"/>
      <c r="U2394" s="1636" t="n"/>
    </row>
    <row r="2395" ht="17.25" customHeight="1">
      <c r="A2395" s="238" t="n"/>
      <c r="B2395" s="238" t="n"/>
      <c r="C2395" s="1636" t="n"/>
      <c r="D2395" s="1636" t="n"/>
      <c r="E2395" s="1638" t="n"/>
      <c r="F2395" s="1636" t="n"/>
      <c r="G2395" s="1647" t="n"/>
      <c r="H2395" s="1647" t="n"/>
      <c r="I2395" s="1647" t="n"/>
      <c r="J2395" s="1646" t="n"/>
      <c r="K2395" s="1647" t="n"/>
      <c r="L2395" s="1647" t="n"/>
      <c r="M2395" s="234" t="n"/>
      <c r="N2395" s="237" t="n"/>
      <c r="O2395" s="548" t="n"/>
      <c r="P2395" s="1634" t="n"/>
      <c r="Q2395" s="1634" t="n"/>
      <c r="R2395" s="892" t="n"/>
      <c r="S2395" s="1635" t="n"/>
      <c r="T2395" s="1636" t="n"/>
      <c r="U2395" s="1636" t="n"/>
    </row>
    <row r="2396" ht="17.25" customHeight="1">
      <c r="A2396" s="238" t="n"/>
      <c r="B2396" s="238" t="n"/>
      <c r="C2396" s="1636" t="n"/>
      <c r="D2396" s="1636" t="n"/>
      <c r="E2396" s="1638" t="n"/>
      <c r="F2396" s="1636" t="n"/>
      <c r="G2396" s="1647" t="n"/>
      <c r="H2396" s="1647" t="n"/>
      <c r="I2396" s="1647" t="n"/>
      <c r="J2396" s="1646" t="n"/>
      <c r="K2396" s="1647" t="n"/>
      <c r="L2396" s="1647" t="n"/>
      <c r="M2396" s="234" t="n"/>
      <c r="N2396" s="237" t="n"/>
      <c r="O2396" s="548" t="n"/>
      <c r="P2396" s="1634" t="n"/>
      <c r="Q2396" s="1634" t="n"/>
      <c r="R2396" s="892" t="n"/>
      <c r="S2396" s="1635" t="n"/>
      <c r="T2396" s="1636" t="n"/>
      <c r="U2396" s="1636" t="n"/>
    </row>
    <row r="2397" ht="17.25" customHeight="1">
      <c r="A2397" s="238" t="n"/>
      <c r="B2397" s="238" t="n"/>
      <c r="C2397" s="1636" t="n"/>
      <c r="D2397" s="1636" t="n"/>
      <c r="E2397" s="1638" t="n"/>
      <c r="F2397" s="1636" t="n"/>
      <c r="G2397" s="1647" t="n"/>
      <c r="H2397" s="1647" t="n"/>
      <c r="I2397" s="1647" t="n"/>
      <c r="J2397" s="1646" t="n"/>
      <c r="K2397" s="1647" t="n"/>
      <c r="L2397" s="1647" t="n"/>
      <c r="M2397" s="234" t="n"/>
      <c r="N2397" s="237" t="n"/>
      <c r="O2397" s="548" t="n"/>
      <c r="P2397" s="1634" t="n"/>
      <c r="Q2397" s="1634" t="n"/>
      <c r="R2397" s="892" t="n"/>
      <c r="S2397" s="1635" t="n"/>
      <c r="T2397" s="1636" t="n"/>
      <c r="U2397" s="1636" t="n"/>
    </row>
    <row r="2398" ht="17.25" customHeight="1">
      <c r="A2398" s="238" t="n"/>
      <c r="B2398" s="238" t="n"/>
      <c r="C2398" s="1636" t="n"/>
      <c r="D2398" s="1636" t="n"/>
      <c r="E2398" s="1638" t="n"/>
      <c r="F2398" s="1636" t="n"/>
      <c r="G2398" s="1647" t="n"/>
      <c r="H2398" s="1647" t="n"/>
      <c r="I2398" s="1647" t="n"/>
      <c r="J2398" s="1646" t="n"/>
      <c r="K2398" s="1647" t="n"/>
      <c r="L2398" s="1647" t="n"/>
      <c r="M2398" s="234" t="n"/>
      <c r="N2398" s="237" t="n"/>
      <c r="O2398" s="548" t="n"/>
      <c r="P2398" s="1634" t="n"/>
      <c r="Q2398" s="1634" t="n"/>
      <c r="R2398" s="892" t="n"/>
      <c r="S2398" s="1635" t="n"/>
      <c r="T2398" s="1636" t="n"/>
      <c r="U2398" s="1636" t="n"/>
    </row>
    <row r="2399" ht="17.25" customHeight="1">
      <c r="A2399" s="238" t="n"/>
      <c r="B2399" s="238" t="n"/>
      <c r="C2399" s="1636" t="n"/>
      <c r="D2399" s="1636" t="n"/>
      <c r="E2399" s="1638" t="n"/>
      <c r="F2399" s="1636" t="n"/>
      <c r="G2399" s="1647" t="n"/>
      <c r="H2399" s="1647" t="n"/>
      <c r="I2399" s="1647" t="n"/>
      <c r="J2399" s="1646" t="n"/>
      <c r="K2399" s="1647" t="n"/>
      <c r="L2399" s="1647" t="n"/>
      <c r="M2399" s="234" t="n"/>
      <c r="N2399" s="237" t="n"/>
      <c r="O2399" s="548" t="n"/>
      <c r="P2399" s="1634" t="n"/>
      <c r="Q2399" s="1634" t="n"/>
      <c r="R2399" s="892" t="n"/>
      <c r="S2399" s="1635" t="n"/>
      <c r="T2399" s="1636" t="n"/>
      <c r="U2399" s="1636" t="n"/>
    </row>
    <row r="2400" ht="17.25" customHeight="1">
      <c r="A2400" s="238" t="n"/>
      <c r="B2400" s="238" t="n"/>
      <c r="C2400" s="1636" t="n"/>
      <c r="D2400" s="1636" t="n"/>
      <c r="E2400" s="1638" t="n"/>
      <c r="F2400" s="1636" t="n"/>
      <c r="G2400" s="1647" t="n"/>
      <c r="H2400" s="1647" t="n"/>
      <c r="I2400" s="1647" t="n"/>
      <c r="J2400" s="1646" t="n"/>
      <c r="K2400" s="1647" t="n"/>
      <c r="L2400" s="1647" t="n"/>
      <c r="M2400" s="234" t="n"/>
      <c r="N2400" s="237" t="n"/>
      <c r="O2400" s="548" t="n"/>
      <c r="P2400" s="1634" t="n"/>
      <c r="Q2400" s="1634" t="n"/>
      <c r="R2400" s="892" t="n"/>
      <c r="S2400" s="1635" t="n"/>
      <c r="T2400" s="1636" t="n"/>
      <c r="U2400" s="1636" t="n"/>
    </row>
    <row r="2401" ht="17.25" customHeight="1">
      <c r="A2401" s="238" t="n"/>
      <c r="B2401" s="238" t="n"/>
      <c r="C2401" s="1636" t="n"/>
      <c r="D2401" s="1636" t="n"/>
      <c r="E2401" s="1638" t="n"/>
      <c r="F2401" s="1636" t="n"/>
      <c r="G2401" s="1647" t="n"/>
      <c r="H2401" s="1647" t="n"/>
      <c r="I2401" s="1647" t="n"/>
      <c r="J2401" s="1646" t="n"/>
      <c r="K2401" s="1647" t="n"/>
      <c r="L2401" s="1647" t="n"/>
      <c r="M2401" s="234" t="n"/>
      <c r="N2401" s="237" t="n"/>
      <c r="O2401" s="548" t="n"/>
      <c r="P2401" s="1634" t="n"/>
      <c r="Q2401" s="1634" t="n"/>
      <c r="R2401" s="892" t="n"/>
      <c r="S2401" s="1635" t="n"/>
      <c r="T2401" s="1636" t="n"/>
      <c r="U2401" s="1636" t="n"/>
    </row>
    <row r="2402" ht="17.25" customHeight="1">
      <c r="A2402" s="238" t="n"/>
      <c r="B2402" s="238" t="n"/>
      <c r="C2402" s="1636" t="n"/>
      <c r="D2402" s="1636" t="n"/>
      <c r="E2402" s="1638" t="n"/>
      <c r="F2402" s="1636" t="n"/>
      <c r="G2402" s="1647" t="n"/>
      <c r="H2402" s="1647" t="n"/>
      <c r="I2402" s="1647" t="n"/>
      <c r="J2402" s="1646" t="n"/>
      <c r="K2402" s="1647" t="n"/>
      <c r="L2402" s="1647" t="n"/>
      <c r="M2402" s="234" t="n"/>
      <c r="N2402" s="237" t="n"/>
      <c r="O2402" s="548" t="n"/>
      <c r="P2402" s="1634" t="n"/>
      <c r="Q2402" s="1634" t="n"/>
      <c r="R2402" s="892" t="n"/>
      <c r="S2402" s="1635" t="n"/>
      <c r="T2402" s="1636" t="n"/>
      <c r="U2402" s="1636" t="n"/>
    </row>
    <row r="2403" ht="17.25" customHeight="1">
      <c r="A2403" s="238" t="n"/>
      <c r="B2403" s="238" t="n"/>
      <c r="C2403" s="1636" t="n"/>
      <c r="D2403" s="1636" t="n"/>
      <c r="E2403" s="1638" t="n"/>
      <c r="F2403" s="1636" t="n"/>
      <c r="G2403" s="1647" t="n"/>
      <c r="H2403" s="1647" t="n"/>
      <c r="I2403" s="1647" t="n"/>
      <c r="J2403" s="1646" t="n"/>
      <c r="K2403" s="1647" t="n"/>
      <c r="L2403" s="1647" t="n"/>
      <c r="M2403" s="234" t="n"/>
      <c r="N2403" s="237" t="n"/>
      <c r="O2403" s="548" t="n"/>
      <c r="P2403" s="1634" t="n"/>
      <c r="Q2403" s="1634" t="n"/>
      <c r="R2403" s="892" t="n"/>
      <c r="S2403" s="1635" t="n"/>
      <c r="T2403" s="1636" t="n"/>
      <c r="U2403" s="1636" t="n"/>
    </row>
    <row r="2404" ht="17.25" customHeight="1">
      <c r="A2404" s="238" t="n"/>
      <c r="B2404" s="238" t="n"/>
      <c r="C2404" s="1636" t="n"/>
      <c r="D2404" s="1636" t="n"/>
      <c r="E2404" s="1638" t="n"/>
      <c r="F2404" s="1636" t="n"/>
      <c r="G2404" s="1647" t="n"/>
      <c r="H2404" s="1647" t="n"/>
      <c r="I2404" s="1647" t="n"/>
      <c r="J2404" s="1646" t="n"/>
      <c r="K2404" s="1647" t="n"/>
      <c r="L2404" s="1647" t="n"/>
      <c r="M2404" s="234" t="n"/>
      <c r="N2404" s="237" t="n"/>
      <c r="O2404" s="548" t="n"/>
      <c r="P2404" s="1634" t="n"/>
      <c r="Q2404" s="1634" t="n"/>
      <c r="R2404" s="892" t="n"/>
      <c r="S2404" s="1635" t="n"/>
      <c r="T2404" s="1636" t="n"/>
      <c r="U2404" s="1636" t="n"/>
    </row>
    <row r="2405" ht="17.25" customHeight="1">
      <c r="A2405" s="238" t="n"/>
      <c r="B2405" s="238" t="n"/>
      <c r="C2405" s="1636" t="n"/>
      <c r="D2405" s="1636" t="n"/>
      <c r="E2405" s="1638" t="n"/>
      <c r="F2405" s="1636" t="n"/>
      <c r="G2405" s="1647" t="n"/>
      <c r="H2405" s="1647" t="n"/>
      <c r="I2405" s="1647" t="n"/>
      <c r="J2405" s="1646" t="n"/>
      <c r="K2405" s="1647" t="n"/>
      <c r="L2405" s="1647" t="n"/>
      <c r="M2405" s="234" t="n"/>
      <c r="N2405" s="237" t="n"/>
      <c r="O2405" s="548" t="n"/>
      <c r="P2405" s="1634" t="n"/>
      <c r="Q2405" s="1634" t="n"/>
      <c r="R2405" s="892" t="n"/>
      <c r="S2405" s="1635" t="n"/>
      <c r="T2405" s="1636" t="n"/>
      <c r="U2405" s="1636" t="n"/>
    </row>
    <row r="2406" ht="17.25" customHeight="1">
      <c r="A2406" s="238" t="n"/>
      <c r="B2406" s="238" t="n"/>
      <c r="C2406" s="1636" t="n"/>
      <c r="D2406" s="1636" t="n"/>
      <c r="E2406" s="1638" t="n"/>
      <c r="F2406" s="1636" t="n"/>
      <c r="G2406" s="1647" t="n"/>
      <c r="H2406" s="1647" t="n"/>
      <c r="I2406" s="1647" t="n"/>
      <c r="J2406" s="1646" t="n"/>
      <c r="K2406" s="1647" t="n"/>
      <c r="L2406" s="1647" t="n"/>
      <c r="M2406" s="234" t="n"/>
      <c r="N2406" s="237" t="n"/>
      <c r="O2406" s="548" t="n"/>
      <c r="P2406" s="1634" t="n"/>
      <c r="Q2406" s="1634" t="n"/>
      <c r="R2406" s="892" t="n"/>
      <c r="S2406" s="1635" t="n"/>
      <c r="T2406" s="1636" t="n"/>
      <c r="U2406" s="1636" t="n"/>
    </row>
    <row r="2407" ht="17.25" customHeight="1">
      <c r="A2407" s="238" t="n"/>
      <c r="B2407" s="238" t="n"/>
      <c r="C2407" s="1636" t="n"/>
      <c r="D2407" s="1636" t="n"/>
      <c r="E2407" s="1638" t="n"/>
      <c r="F2407" s="1636" t="n"/>
      <c r="G2407" s="1647" t="n"/>
      <c r="H2407" s="1647" t="n"/>
      <c r="I2407" s="1647" t="n"/>
      <c r="J2407" s="1646" t="n"/>
      <c r="K2407" s="1647" t="n"/>
      <c r="L2407" s="1647" t="n"/>
      <c r="M2407" s="234" t="n"/>
      <c r="N2407" s="237" t="n"/>
      <c r="O2407" s="548" t="n"/>
      <c r="P2407" s="1634" t="n"/>
      <c r="Q2407" s="1634" t="n"/>
      <c r="R2407" s="892" t="n"/>
      <c r="S2407" s="1635" t="n"/>
      <c r="T2407" s="1636" t="n"/>
      <c r="U2407" s="1636" t="n"/>
    </row>
    <row r="2408" ht="17.25" customHeight="1">
      <c r="A2408" s="238" t="n"/>
      <c r="B2408" s="238" t="n"/>
      <c r="C2408" s="1636" t="n"/>
      <c r="D2408" s="1636" t="n"/>
      <c r="E2408" s="1638" t="n"/>
      <c r="F2408" s="1636" t="n"/>
      <c r="G2408" s="1647" t="n"/>
      <c r="H2408" s="1647" t="n"/>
      <c r="I2408" s="1647" t="n"/>
      <c r="J2408" s="1646" t="n"/>
      <c r="K2408" s="1647" t="n"/>
      <c r="L2408" s="1647" t="n"/>
      <c r="M2408" s="234" t="n"/>
      <c r="N2408" s="237" t="n"/>
      <c r="O2408" s="548" t="n"/>
      <c r="P2408" s="1634" t="n"/>
      <c r="Q2408" s="1634" t="n"/>
      <c r="R2408" s="892" t="n"/>
      <c r="S2408" s="1635" t="n"/>
      <c r="T2408" s="1636" t="n"/>
      <c r="U2408" s="1636" t="n"/>
    </row>
    <row r="2409" ht="17.25" customHeight="1">
      <c r="A2409" s="238" t="n"/>
      <c r="B2409" s="238" t="n"/>
      <c r="C2409" s="1636" t="n"/>
      <c r="D2409" s="1636" t="n"/>
      <c r="E2409" s="1638" t="n"/>
      <c r="F2409" s="1636" t="n"/>
      <c r="G2409" s="1647" t="n"/>
      <c r="H2409" s="1647" t="n"/>
      <c r="I2409" s="1647" t="n"/>
      <c r="J2409" s="1646" t="n"/>
      <c r="K2409" s="1647" t="n"/>
      <c r="L2409" s="1647" t="n"/>
      <c r="M2409" s="234" t="n"/>
      <c r="N2409" s="237" t="n"/>
      <c r="O2409" s="548" t="n"/>
      <c r="P2409" s="1634" t="n"/>
      <c r="Q2409" s="1634" t="n"/>
      <c r="R2409" s="892" t="n"/>
      <c r="S2409" s="1635" t="n"/>
      <c r="T2409" s="1636" t="n"/>
      <c r="U2409" s="1636" t="n"/>
    </row>
    <row r="2410" ht="17.25" customHeight="1">
      <c r="A2410" s="238" t="n"/>
      <c r="B2410" s="238" t="n"/>
      <c r="C2410" s="1636" t="n"/>
      <c r="D2410" s="1636" t="n"/>
      <c r="E2410" s="1638" t="n"/>
      <c r="F2410" s="1636" t="n"/>
      <c r="G2410" s="1647" t="n"/>
      <c r="H2410" s="1647" t="n"/>
      <c r="I2410" s="1647" t="n"/>
      <c r="J2410" s="1646" t="n"/>
      <c r="K2410" s="1647" t="n"/>
      <c r="L2410" s="1647" t="n"/>
      <c r="M2410" s="234" t="n"/>
      <c r="N2410" s="237" t="n"/>
      <c r="O2410" s="548" t="n"/>
      <c r="P2410" s="1634" t="n"/>
      <c r="Q2410" s="1634" t="n"/>
      <c r="R2410" s="892" t="n"/>
      <c r="S2410" s="1635" t="n"/>
      <c r="T2410" s="1636" t="n"/>
      <c r="U2410" s="1636" t="n"/>
    </row>
    <row r="2411" ht="17.25" customHeight="1">
      <c r="A2411" s="238" t="n"/>
      <c r="B2411" s="238" t="n"/>
      <c r="C2411" s="1636" t="n"/>
      <c r="D2411" s="1636" t="n"/>
      <c r="E2411" s="1638" t="n"/>
      <c r="F2411" s="1636" t="n"/>
      <c r="G2411" s="1647" t="n"/>
      <c r="H2411" s="1647" t="n"/>
      <c r="I2411" s="1647" t="n"/>
      <c r="J2411" s="1646" t="n"/>
      <c r="K2411" s="1647" t="n"/>
      <c r="L2411" s="1647" t="n"/>
      <c r="M2411" s="234" t="n"/>
      <c r="N2411" s="237" t="n"/>
      <c r="O2411" s="548" t="n"/>
      <c r="P2411" s="1634" t="n"/>
      <c r="Q2411" s="1634" t="n"/>
      <c r="R2411" s="892" t="n"/>
      <c r="S2411" s="1635" t="n"/>
      <c r="T2411" s="1636" t="n"/>
      <c r="U2411" s="1636" t="n"/>
    </row>
    <row r="2412" ht="17.25" customHeight="1">
      <c r="A2412" s="238" t="n"/>
      <c r="B2412" s="238" t="n"/>
      <c r="C2412" s="1636" t="n"/>
      <c r="D2412" s="1636" t="n"/>
      <c r="E2412" s="1638" t="n"/>
      <c r="F2412" s="1636" t="n"/>
      <c r="G2412" s="1647" t="n"/>
      <c r="H2412" s="1647" t="n"/>
      <c r="I2412" s="1647" t="n"/>
      <c r="J2412" s="1646" t="n"/>
      <c r="K2412" s="1647" t="n"/>
      <c r="L2412" s="1647" t="n"/>
      <c r="M2412" s="234" t="n"/>
      <c r="N2412" s="237" t="n"/>
      <c r="O2412" s="548" t="n"/>
      <c r="P2412" s="1634" t="n"/>
      <c r="Q2412" s="1634" t="n"/>
      <c r="R2412" s="892" t="n"/>
      <c r="S2412" s="1635" t="n"/>
      <c r="T2412" s="1636" t="n"/>
      <c r="U2412" s="1636" t="n"/>
    </row>
    <row r="2413" ht="17.25" customHeight="1">
      <c r="A2413" s="238" t="n"/>
      <c r="B2413" s="238" t="n"/>
      <c r="C2413" s="1636" t="n"/>
      <c r="D2413" s="1636" t="n"/>
      <c r="E2413" s="1638" t="n"/>
      <c r="F2413" s="1636" t="n"/>
      <c r="G2413" s="1647" t="n"/>
      <c r="H2413" s="1647" t="n"/>
      <c r="I2413" s="1647" t="n"/>
      <c r="J2413" s="1646" t="n"/>
      <c r="K2413" s="1647" t="n"/>
      <c r="L2413" s="1647" t="n"/>
      <c r="M2413" s="234" t="n"/>
      <c r="N2413" s="237" t="n"/>
      <c r="O2413" s="548" t="n"/>
      <c r="P2413" s="1634" t="n"/>
      <c r="Q2413" s="1634" t="n"/>
      <c r="R2413" s="892" t="n"/>
      <c r="S2413" s="1635" t="n"/>
      <c r="T2413" s="1636" t="n"/>
      <c r="U2413" s="1636" t="n"/>
    </row>
    <row r="2414" ht="17.25" customHeight="1">
      <c r="A2414" s="238" t="n"/>
      <c r="B2414" s="238" t="n"/>
      <c r="C2414" s="1636" t="n"/>
      <c r="D2414" s="1636" t="n"/>
      <c r="E2414" s="1638" t="n"/>
      <c r="F2414" s="1636" t="n"/>
      <c r="G2414" s="1647" t="n"/>
      <c r="H2414" s="1647" t="n"/>
      <c r="I2414" s="1647" t="n"/>
      <c r="J2414" s="1646" t="n"/>
      <c r="K2414" s="1647" t="n"/>
      <c r="L2414" s="1647" t="n"/>
      <c r="M2414" s="234" t="n"/>
      <c r="N2414" s="237" t="n"/>
      <c r="O2414" s="548" t="n"/>
      <c r="P2414" s="1634" t="n"/>
      <c r="Q2414" s="1634" t="n"/>
      <c r="R2414" s="892" t="n"/>
      <c r="S2414" s="1635" t="n"/>
      <c r="T2414" s="1636" t="n"/>
      <c r="U2414" s="1636" t="n"/>
    </row>
    <row r="2415" ht="17.25" customHeight="1">
      <c r="A2415" s="238" t="n"/>
      <c r="B2415" s="238" t="n"/>
      <c r="C2415" s="1636" t="n"/>
      <c r="D2415" s="1636" t="n"/>
      <c r="E2415" s="1638" t="n"/>
      <c r="F2415" s="1636" t="n"/>
      <c r="G2415" s="1647" t="n"/>
      <c r="H2415" s="1647" t="n"/>
      <c r="I2415" s="1647" t="n"/>
      <c r="J2415" s="1646" t="n"/>
      <c r="K2415" s="1647" t="n"/>
      <c r="L2415" s="1647" t="n"/>
      <c r="M2415" s="234" t="n"/>
      <c r="N2415" s="237" t="n"/>
      <c r="O2415" s="548" t="n"/>
      <c r="P2415" s="1634" t="n"/>
      <c r="Q2415" s="1634" t="n"/>
      <c r="R2415" s="892" t="n"/>
      <c r="S2415" s="1635" t="n"/>
      <c r="T2415" s="1636" t="n"/>
      <c r="U2415" s="1636" t="n"/>
    </row>
    <row r="2416" ht="17.25" customHeight="1">
      <c r="A2416" s="238" t="n"/>
      <c r="B2416" s="238" t="n"/>
      <c r="C2416" s="1636" t="n"/>
      <c r="D2416" s="1636" t="n"/>
      <c r="E2416" s="1638" t="n"/>
      <c r="F2416" s="1636" t="n"/>
      <c r="G2416" s="1647" t="n"/>
      <c r="H2416" s="1647" t="n"/>
      <c r="I2416" s="1647" t="n"/>
      <c r="J2416" s="1646" t="n"/>
      <c r="K2416" s="1647" t="n"/>
      <c r="L2416" s="1647" t="n"/>
      <c r="M2416" s="234" t="n"/>
      <c r="N2416" s="237" t="n"/>
      <c r="O2416" s="548" t="n"/>
      <c r="P2416" s="1634" t="n"/>
      <c r="Q2416" s="1634" t="n"/>
      <c r="R2416" s="892" t="n"/>
      <c r="S2416" s="1635" t="n"/>
      <c r="T2416" s="1636" t="n"/>
      <c r="U2416" s="1636" t="n"/>
    </row>
    <row r="2417" ht="17.25" customHeight="1">
      <c r="A2417" s="238" t="n"/>
      <c r="B2417" s="238" t="n"/>
      <c r="C2417" s="1636" t="n"/>
      <c r="D2417" s="1636" t="n"/>
      <c r="E2417" s="1638" t="n"/>
      <c r="F2417" s="1636" t="n"/>
      <c r="G2417" s="1647" t="n"/>
      <c r="H2417" s="1647" t="n"/>
      <c r="I2417" s="1647" t="n"/>
      <c r="J2417" s="1646" t="n"/>
      <c r="K2417" s="1647" t="n"/>
      <c r="L2417" s="1647" t="n"/>
      <c r="M2417" s="234" t="n"/>
      <c r="N2417" s="237" t="n"/>
      <c r="O2417" s="548" t="n"/>
      <c r="P2417" s="1634" t="n"/>
      <c r="Q2417" s="1634" t="n"/>
      <c r="R2417" s="892" t="n"/>
      <c r="S2417" s="1635" t="n"/>
      <c r="T2417" s="1636" t="n"/>
      <c r="U2417" s="1636" t="n"/>
    </row>
    <row r="2418" ht="17.25" customHeight="1">
      <c r="A2418" s="238" t="n"/>
      <c r="B2418" s="238" t="n"/>
      <c r="C2418" s="1636" t="n"/>
      <c r="D2418" s="1636" t="n"/>
      <c r="E2418" s="1638" t="n"/>
      <c r="F2418" s="1636" t="n"/>
      <c r="G2418" s="1647" t="n"/>
      <c r="H2418" s="1647" t="n"/>
      <c r="I2418" s="1647" t="n"/>
      <c r="J2418" s="1646" t="n"/>
      <c r="K2418" s="1647" t="n"/>
      <c r="L2418" s="1647" t="n"/>
      <c r="M2418" s="234" t="n"/>
      <c r="N2418" s="237" t="n"/>
      <c r="O2418" s="548" t="n"/>
      <c r="P2418" s="1634" t="n"/>
      <c r="Q2418" s="1634" t="n"/>
      <c r="R2418" s="892" t="n"/>
      <c r="S2418" s="1635" t="n"/>
      <c r="T2418" s="1636" t="n"/>
      <c r="U2418" s="1636" t="n"/>
    </row>
    <row r="2419" ht="17.25" customHeight="1">
      <c r="A2419" s="238" t="n"/>
      <c r="B2419" s="238" t="n"/>
      <c r="C2419" s="1636" t="n"/>
      <c r="D2419" s="1636" t="n"/>
      <c r="E2419" s="1638" t="n"/>
      <c r="F2419" s="1636" t="n"/>
      <c r="G2419" s="1647" t="n"/>
      <c r="H2419" s="1647" t="n"/>
      <c r="I2419" s="1647" t="n"/>
      <c r="J2419" s="1646" t="n"/>
      <c r="K2419" s="1647" t="n"/>
      <c r="L2419" s="1647" t="n"/>
      <c r="M2419" s="234" t="n"/>
      <c r="N2419" s="237" t="n"/>
      <c r="O2419" s="548" t="n"/>
      <c r="P2419" s="1634" t="n"/>
      <c r="Q2419" s="1634" t="n"/>
      <c r="R2419" s="892" t="n"/>
      <c r="S2419" s="1635" t="n"/>
      <c r="T2419" s="1636" t="n"/>
      <c r="U2419" s="1636" t="n"/>
    </row>
    <row r="2420" ht="17.25" customHeight="1">
      <c r="A2420" s="238" t="n"/>
      <c r="B2420" s="238" t="n"/>
      <c r="C2420" s="1636" t="n"/>
      <c r="D2420" s="1636" t="n"/>
      <c r="E2420" s="1638" t="n"/>
      <c r="F2420" s="1636" t="n"/>
      <c r="G2420" s="1647" t="n"/>
      <c r="H2420" s="1647" t="n"/>
      <c r="I2420" s="1647" t="n"/>
      <c r="J2420" s="1646" t="n"/>
      <c r="K2420" s="1647" t="n"/>
      <c r="L2420" s="1647" t="n"/>
      <c r="M2420" s="234" t="n"/>
      <c r="N2420" s="237" t="n"/>
      <c r="O2420" s="548" t="n"/>
      <c r="P2420" s="1634" t="n"/>
      <c r="Q2420" s="1634" t="n"/>
      <c r="R2420" s="892" t="n"/>
      <c r="S2420" s="1635" t="n"/>
      <c r="T2420" s="1636" t="n"/>
      <c r="U2420" s="1636" t="n"/>
    </row>
    <row r="2421" ht="17.25" customHeight="1">
      <c r="A2421" s="238" t="n"/>
      <c r="B2421" s="238" t="n"/>
      <c r="C2421" s="1636" t="n"/>
      <c r="D2421" s="1636" t="n"/>
      <c r="E2421" s="1638" t="n"/>
      <c r="F2421" s="1636" t="n"/>
      <c r="G2421" s="1647" t="n"/>
      <c r="H2421" s="1647" t="n"/>
      <c r="I2421" s="1647" t="n"/>
      <c r="J2421" s="1646" t="n"/>
      <c r="K2421" s="1647" t="n"/>
      <c r="L2421" s="1647" t="n"/>
      <c r="M2421" s="234" t="n"/>
      <c r="N2421" s="237" t="n"/>
      <c r="O2421" s="548" t="n"/>
      <c r="P2421" s="1634" t="n"/>
      <c r="Q2421" s="1634" t="n"/>
      <c r="R2421" s="892" t="n"/>
      <c r="S2421" s="1635" t="n"/>
      <c r="T2421" s="1636" t="n"/>
      <c r="U2421" s="1636" t="n"/>
    </row>
    <row r="2422" ht="17.25" customHeight="1">
      <c r="A2422" s="238" t="n"/>
      <c r="B2422" s="238" t="n"/>
      <c r="C2422" s="1636" t="n"/>
      <c r="D2422" s="1636" t="n"/>
      <c r="E2422" s="1638" t="n"/>
      <c r="F2422" s="1636" t="n"/>
      <c r="G2422" s="1647" t="n"/>
      <c r="H2422" s="1647" t="n"/>
      <c r="I2422" s="1647" t="n"/>
      <c r="J2422" s="1646" t="n"/>
      <c r="K2422" s="1647" t="n"/>
      <c r="L2422" s="1647" t="n"/>
      <c r="M2422" s="234" t="n"/>
      <c r="N2422" s="237" t="n"/>
      <c r="O2422" s="548" t="n"/>
      <c r="P2422" s="1634" t="n"/>
      <c r="Q2422" s="1634" t="n"/>
      <c r="R2422" s="892" t="n"/>
      <c r="S2422" s="1635" t="n"/>
      <c r="T2422" s="1636" t="n"/>
      <c r="U2422" s="1636" t="n"/>
    </row>
    <row r="2423" ht="17.25" customHeight="1">
      <c r="A2423" s="238" t="n"/>
      <c r="B2423" s="238" t="n"/>
      <c r="C2423" s="1636" t="n"/>
      <c r="D2423" s="1636" t="n"/>
      <c r="E2423" s="1638" t="n"/>
      <c r="F2423" s="1636" t="n"/>
      <c r="G2423" s="1647" t="n"/>
      <c r="H2423" s="1647" t="n"/>
      <c r="I2423" s="1647" t="n"/>
      <c r="J2423" s="1646" t="n"/>
      <c r="K2423" s="1647" t="n"/>
      <c r="L2423" s="1647" t="n"/>
      <c r="M2423" s="234" t="n"/>
      <c r="N2423" s="237" t="n"/>
      <c r="O2423" s="548" t="n"/>
      <c r="P2423" s="1634" t="n"/>
      <c r="Q2423" s="1634" t="n"/>
      <c r="R2423" s="892" t="n"/>
      <c r="S2423" s="1635" t="n"/>
      <c r="T2423" s="1636" t="n"/>
      <c r="U2423" s="1636" t="n"/>
    </row>
    <row r="2424" ht="17.25" customHeight="1">
      <c r="A2424" s="238" t="n"/>
      <c r="B2424" s="238" t="n"/>
      <c r="C2424" s="1636" t="n"/>
      <c r="D2424" s="1636" t="n"/>
      <c r="E2424" s="1638" t="n"/>
      <c r="F2424" s="1636" t="n"/>
      <c r="G2424" s="1647" t="n"/>
      <c r="H2424" s="1647" t="n"/>
      <c r="I2424" s="1647" t="n"/>
      <c r="J2424" s="1646" t="n"/>
      <c r="K2424" s="1647" t="n"/>
      <c r="L2424" s="1647" t="n"/>
      <c r="M2424" s="234" t="n"/>
      <c r="N2424" s="237" t="n"/>
      <c r="O2424" s="548" t="n"/>
      <c r="P2424" s="1634" t="n"/>
      <c r="Q2424" s="1634" t="n"/>
      <c r="R2424" s="892" t="n"/>
      <c r="S2424" s="1635" t="n"/>
      <c r="T2424" s="1636" t="n"/>
      <c r="U2424" s="1636" t="n"/>
    </row>
    <row r="2425" ht="17.25" customHeight="1">
      <c r="A2425" s="238" t="n"/>
      <c r="B2425" s="238" t="n"/>
      <c r="C2425" s="1636" t="n"/>
      <c r="D2425" s="1636" t="n"/>
      <c r="E2425" s="1638" t="n"/>
      <c r="F2425" s="1636" t="n"/>
      <c r="G2425" s="1647" t="n"/>
      <c r="H2425" s="1647" t="n"/>
      <c r="I2425" s="1647" t="n"/>
      <c r="J2425" s="1646" t="n"/>
      <c r="K2425" s="1647" t="n"/>
      <c r="L2425" s="1647" t="n"/>
      <c r="M2425" s="234" t="n"/>
      <c r="N2425" s="237" t="n"/>
      <c r="O2425" s="548" t="n"/>
      <c r="P2425" s="1634" t="n"/>
      <c r="Q2425" s="1634" t="n"/>
      <c r="R2425" s="892" t="n"/>
      <c r="S2425" s="1635" t="n"/>
      <c r="T2425" s="1636" t="n"/>
      <c r="U2425" s="1636" t="n"/>
    </row>
    <row r="2426" ht="17.25" customHeight="1">
      <c r="A2426" s="238" t="n"/>
      <c r="B2426" s="238" t="n"/>
      <c r="C2426" s="1636" t="n"/>
      <c r="D2426" s="1636" t="n"/>
      <c r="E2426" s="1638" t="n"/>
      <c r="F2426" s="1636" t="n"/>
      <c r="G2426" s="1647" t="n"/>
      <c r="H2426" s="1647" t="n"/>
      <c r="I2426" s="1647" t="n"/>
      <c r="J2426" s="1646" t="n"/>
      <c r="K2426" s="1647" t="n"/>
      <c r="L2426" s="1647" t="n"/>
      <c r="M2426" s="234" t="n"/>
      <c r="N2426" s="237" t="n"/>
      <c r="O2426" s="548" t="n"/>
      <c r="P2426" s="1634" t="n"/>
      <c r="Q2426" s="1634" t="n"/>
      <c r="R2426" s="892" t="n"/>
      <c r="S2426" s="1635" t="n"/>
      <c r="T2426" s="1636" t="n"/>
      <c r="U2426" s="1636" t="n"/>
    </row>
    <row r="2427" ht="17.25" customHeight="1">
      <c r="A2427" s="238" t="n"/>
      <c r="B2427" s="238" t="n"/>
      <c r="C2427" s="1636" t="n"/>
      <c r="D2427" s="1636" t="n"/>
      <c r="E2427" s="1638" t="n"/>
      <c r="F2427" s="1636" t="n"/>
      <c r="G2427" s="1647" t="n"/>
      <c r="H2427" s="1647" t="n"/>
      <c r="I2427" s="1647" t="n"/>
      <c r="J2427" s="1646" t="n"/>
      <c r="K2427" s="1647" t="n"/>
      <c r="L2427" s="1647" t="n"/>
      <c r="M2427" s="234" t="n"/>
      <c r="N2427" s="237" t="n"/>
      <c r="O2427" s="548" t="n"/>
      <c r="P2427" s="1634" t="n"/>
      <c r="Q2427" s="1634" t="n"/>
      <c r="R2427" s="892" t="n"/>
      <c r="S2427" s="1635" t="n"/>
      <c r="T2427" s="1636" t="n"/>
      <c r="U2427" s="1636" t="n"/>
    </row>
    <row r="2428" ht="17.25" customHeight="1">
      <c r="A2428" s="238" t="n"/>
      <c r="B2428" s="238" t="n"/>
      <c r="C2428" s="1636" t="n"/>
      <c r="D2428" s="1636" t="n"/>
      <c r="E2428" s="1638" t="n"/>
      <c r="F2428" s="1636" t="n"/>
      <c r="G2428" s="1647" t="n"/>
      <c r="H2428" s="1647" t="n"/>
      <c r="I2428" s="1647" t="n"/>
      <c r="J2428" s="1646" t="n"/>
      <c r="K2428" s="1647" t="n"/>
      <c r="L2428" s="1647" t="n"/>
      <c r="M2428" s="234" t="n"/>
      <c r="N2428" s="237" t="n"/>
      <c r="O2428" s="548" t="n"/>
      <c r="P2428" s="1634" t="n"/>
      <c r="Q2428" s="1634" t="n"/>
      <c r="R2428" s="892" t="n"/>
      <c r="S2428" s="1635" t="n"/>
      <c r="T2428" s="1636" t="n"/>
      <c r="U2428" s="1636" t="n"/>
    </row>
    <row r="2429" ht="17.25" customHeight="1">
      <c r="A2429" s="238" t="n"/>
      <c r="B2429" s="238" t="n"/>
      <c r="C2429" s="1636" t="n"/>
      <c r="D2429" s="1636" t="n"/>
      <c r="E2429" s="1638" t="n"/>
      <c r="F2429" s="1636" t="n"/>
      <c r="G2429" s="1647" t="n"/>
      <c r="H2429" s="1647" t="n"/>
      <c r="I2429" s="1647" t="n"/>
      <c r="J2429" s="1646" t="n"/>
      <c r="K2429" s="1647" t="n"/>
      <c r="L2429" s="1647" t="n"/>
      <c r="M2429" s="234" t="n"/>
      <c r="N2429" s="237" t="n"/>
      <c r="O2429" s="548" t="n"/>
      <c r="P2429" s="1634" t="n"/>
      <c r="Q2429" s="1634" t="n"/>
      <c r="R2429" s="892" t="n"/>
      <c r="S2429" s="1635" t="n"/>
      <c r="T2429" s="1636" t="n"/>
      <c r="U2429" s="1636" t="n"/>
    </row>
    <row r="2430" ht="17.25" customHeight="1">
      <c r="A2430" s="238" t="n"/>
      <c r="B2430" s="238" t="n"/>
      <c r="C2430" s="1636" t="n"/>
      <c r="D2430" s="1636" t="n"/>
      <c r="E2430" s="1638" t="n"/>
      <c r="F2430" s="1636" t="n"/>
      <c r="G2430" s="1647" t="n"/>
      <c r="H2430" s="1647" t="n"/>
      <c r="I2430" s="1647" t="n"/>
      <c r="J2430" s="1646" t="n"/>
      <c r="K2430" s="1647" t="n"/>
      <c r="L2430" s="1647" t="n"/>
      <c r="M2430" s="234" t="n"/>
      <c r="N2430" s="237" t="n"/>
      <c r="O2430" s="548" t="n"/>
      <c r="P2430" s="1634" t="n"/>
      <c r="Q2430" s="1634" t="n"/>
      <c r="R2430" s="892" t="n"/>
      <c r="S2430" s="1635" t="n"/>
      <c r="T2430" s="1636" t="n"/>
      <c r="U2430" s="1636" t="n"/>
    </row>
    <row r="2431" ht="17.25" customHeight="1">
      <c r="A2431" s="238" t="n"/>
      <c r="B2431" s="238" t="n"/>
      <c r="C2431" s="1636" t="n"/>
      <c r="D2431" s="1636" t="n"/>
      <c r="E2431" s="1638" t="n"/>
      <c r="F2431" s="1636" t="n"/>
      <c r="G2431" s="1647" t="n"/>
      <c r="H2431" s="1647" t="n"/>
      <c r="I2431" s="1647" t="n"/>
      <c r="J2431" s="1646" t="n"/>
      <c r="K2431" s="1647" t="n"/>
      <c r="L2431" s="1647" t="n"/>
      <c r="M2431" s="234" t="n"/>
      <c r="N2431" s="237" t="n"/>
      <c r="O2431" s="548" t="n"/>
      <c r="P2431" s="1634" t="n"/>
      <c r="Q2431" s="1634" t="n"/>
      <c r="R2431" s="892" t="n"/>
      <c r="S2431" s="1635" t="n"/>
      <c r="T2431" s="1636" t="n"/>
      <c r="U2431" s="1636" t="n"/>
    </row>
    <row r="2432" ht="17.25" customHeight="1">
      <c r="A2432" s="238" t="n"/>
      <c r="B2432" s="238" t="n"/>
      <c r="C2432" s="1636" t="n"/>
      <c r="D2432" s="1636" t="n"/>
      <c r="E2432" s="1638" t="n"/>
      <c r="F2432" s="1636" t="n"/>
      <c r="G2432" s="1647" t="n"/>
      <c r="H2432" s="1647" t="n"/>
      <c r="I2432" s="1647" t="n"/>
      <c r="J2432" s="1646" t="n"/>
      <c r="K2432" s="1647" t="n"/>
      <c r="L2432" s="1647" t="n"/>
      <c r="M2432" s="234" t="n"/>
      <c r="N2432" s="237" t="n"/>
      <c r="O2432" s="548" t="n"/>
      <c r="P2432" s="1634" t="n"/>
      <c r="Q2432" s="1634" t="n"/>
      <c r="R2432" s="892" t="n"/>
      <c r="S2432" s="1635" t="n"/>
      <c r="T2432" s="1636" t="n"/>
      <c r="U2432" s="1636" t="n"/>
    </row>
    <row r="2433" ht="17.25" customHeight="1">
      <c r="A2433" s="238" t="n"/>
      <c r="B2433" s="238" t="n"/>
      <c r="C2433" s="1636" t="n"/>
      <c r="D2433" s="1636" t="n"/>
      <c r="E2433" s="1638" t="n"/>
      <c r="F2433" s="1636" t="n"/>
      <c r="G2433" s="1647" t="n"/>
      <c r="H2433" s="1647" t="n"/>
      <c r="I2433" s="1647" t="n"/>
      <c r="J2433" s="1646" t="n"/>
      <c r="K2433" s="1647" t="n"/>
      <c r="L2433" s="1647" t="n"/>
      <c r="M2433" s="234" t="n"/>
      <c r="N2433" s="237" t="n"/>
      <c r="O2433" s="548" t="n"/>
      <c r="P2433" s="1634" t="n"/>
      <c r="Q2433" s="1634" t="n"/>
      <c r="R2433" s="892" t="n"/>
      <c r="S2433" s="1635" t="n"/>
      <c r="T2433" s="1636" t="n"/>
      <c r="U2433" s="1636" t="n"/>
    </row>
    <row r="2434" ht="17.25" customHeight="1">
      <c r="A2434" s="238" t="n"/>
      <c r="B2434" s="238" t="n"/>
      <c r="C2434" s="1636" t="n"/>
      <c r="D2434" s="1636" t="n"/>
      <c r="E2434" s="1638" t="n"/>
      <c r="F2434" s="1636" t="n"/>
      <c r="G2434" s="1647" t="n"/>
      <c r="H2434" s="1647" t="n"/>
      <c r="I2434" s="1647" t="n"/>
      <c r="J2434" s="1646" t="n"/>
      <c r="K2434" s="1647" t="n"/>
      <c r="L2434" s="1647" t="n"/>
      <c r="M2434" s="234" t="n"/>
      <c r="N2434" s="237" t="n"/>
      <c r="O2434" s="548" t="n"/>
      <c r="P2434" s="1634" t="n"/>
      <c r="Q2434" s="1634" t="n"/>
      <c r="R2434" s="892" t="n"/>
      <c r="S2434" s="1635" t="n"/>
      <c r="T2434" s="1636" t="n"/>
      <c r="U2434" s="1636" t="n"/>
    </row>
    <row r="2435" ht="17.25" customHeight="1">
      <c r="A2435" s="238" t="n"/>
      <c r="B2435" s="238" t="n"/>
      <c r="C2435" s="1636" t="n"/>
      <c r="D2435" s="1636" t="n"/>
      <c r="E2435" s="1638" t="n"/>
      <c r="F2435" s="1636" t="n"/>
      <c r="G2435" s="1647" t="n"/>
      <c r="H2435" s="1647" t="n"/>
      <c r="I2435" s="1647" t="n"/>
      <c r="J2435" s="1646" t="n"/>
      <c r="K2435" s="1647" t="n"/>
      <c r="L2435" s="1647" t="n"/>
      <c r="M2435" s="234" t="n"/>
      <c r="N2435" s="237" t="n"/>
      <c r="O2435" s="548" t="n"/>
      <c r="P2435" s="1634" t="n"/>
      <c r="Q2435" s="1634" t="n"/>
      <c r="R2435" s="892" t="n"/>
      <c r="S2435" s="1635" t="n"/>
      <c r="T2435" s="1636" t="n"/>
      <c r="U2435" s="1636" t="n"/>
    </row>
    <row r="2436" ht="17.25" customHeight="1">
      <c r="A2436" s="238" t="n"/>
      <c r="B2436" s="238" t="n"/>
      <c r="C2436" s="1636" t="n"/>
      <c r="D2436" s="1636" t="n"/>
      <c r="E2436" s="1638" t="n"/>
      <c r="F2436" s="1636" t="n"/>
      <c r="G2436" s="1647" t="n"/>
      <c r="H2436" s="1647" t="n"/>
      <c r="I2436" s="1647" t="n"/>
      <c r="J2436" s="1646" t="n"/>
      <c r="K2436" s="1647" t="n"/>
      <c r="L2436" s="1647" t="n"/>
      <c r="M2436" s="234" t="n"/>
      <c r="N2436" s="237" t="n"/>
      <c r="O2436" s="548" t="n"/>
      <c r="P2436" s="1634" t="n"/>
      <c r="Q2436" s="1634" t="n"/>
      <c r="R2436" s="892" t="n"/>
      <c r="S2436" s="1635" t="n"/>
      <c r="T2436" s="1636" t="n"/>
      <c r="U2436" s="1636" t="n"/>
    </row>
    <row r="2437" ht="17.25" customHeight="1">
      <c r="A2437" s="238" t="n"/>
      <c r="B2437" s="238" t="n"/>
      <c r="C2437" s="1636" t="n"/>
      <c r="D2437" s="1636" t="n"/>
      <c r="E2437" s="1638" t="n"/>
      <c r="F2437" s="1636" t="n"/>
      <c r="G2437" s="1647" t="n"/>
      <c r="H2437" s="1647" t="n"/>
      <c r="I2437" s="1647" t="n"/>
      <c r="J2437" s="1646" t="n"/>
      <c r="K2437" s="1647" t="n"/>
      <c r="L2437" s="1647" t="n"/>
      <c r="M2437" s="234" t="n"/>
      <c r="N2437" s="237" t="n"/>
      <c r="O2437" s="548" t="n"/>
      <c r="P2437" s="1634" t="n"/>
      <c r="Q2437" s="1634" t="n"/>
      <c r="R2437" s="892" t="n"/>
      <c r="S2437" s="1635" t="n"/>
      <c r="T2437" s="1636" t="n"/>
      <c r="U2437" s="1636" t="n"/>
    </row>
    <row r="2438" ht="17.25" customHeight="1">
      <c r="A2438" s="238" t="n"/>
      <c r="B2438" s="238" t="n"/>
      <c r="C2438" s="1636" t="n"/>
      <c r="D2438" s="1636" t="n"/>
      <c r="E2438" s="1638" t="n"/>
      <c r="F2438" s="1636" t="n"/>
      <c r="G2438" s="1647" t="n"/>
      <c r="H2438" s="1647" t="n"/>
      <c r="I2438" s="1647" t="n"/>
      <c r="J2438" s="1646" t="n"/>
      <c r="K2438" s="1647" t="n"/>
      <c r="L2438" s="1647" t="n"/>
      <c r="M2438" s="234" t="n"/>
      <c r="N2438" s="237" t="n"/>
      <c r="O2438" s="548" t="n"/>
      <c r="P2438" s="1634" t="n"/>
      <c r="Q2438" s="1634" t="n"/>
      <c r="R2438" s="892" t="n"/>
      <c r="S2438" s="1635" t="n"/>
      <c r="T2438" s="1636" t="n"/>
      <c r="U2438" s="1636" t="n"/>
    </row>
    <row r="2439" ht="17.25" customHeight="1">
      <c r="A2439" s="238" t="n"/>
      <c r="B2439" s="238" t="n"/>
      <c r="C2439" s="1636" t="n"/>
      <c r="D2439" s="1636" t="n"/>
      <c r="E2439" s="1638" t="n"/>
      <c r="F2439" s="1636" t="n"/>
      <c r="G2439" s="1647" t="n"/>
      <c r="H2439" s="1647" t="n"/>
      <c r="I2439" s="1647" t="n"/>
      <c r="J2439" s="1646" t="n"/>
      <c r="K2439" s="1647" t="n"/>
      <c r="L2439" s="1647" t="n"/>
      <c r="M2439" s="234" t="n"/>
      <c r="N2439" s="237" t="n"/>
      <c r="O2439" s="548" t="n"/>
      <c r="P2439" s="1634" t="n"/>
      <c r="Q2439" s="1634" t="n"/>
      <c r="R2439" s="892" t="n"/>
      <c r="S2439" s="1635" t="n"/>
      <c r="T2439" s="1636" t="n"/>
      <c r="U2439" s="1636" t="n"/>
    </row>
    <row r="2440" ht="17.25" customHeight="1">
      <c r="A2440" s="238" t="n"/>
      <c r="B2440" s="238" t="n"/>
      <c r="C2440" s="1636" t="n"/>
      <c r="D2440" s="1636" t="n"/>
      <c r="E2440" s="1638" t="n"/>
      <c r="F2440" s="1636" t="n"/>
      <c r="G2440" s="1647" t="n"/>
      <c r="H2440" s="1647" t="n"/>
      <c r="I2440" s="1647" t="n"/>
      <c r="J2440" s="1646" t="n"/>
      <c r="K2440" s="1647" t="n"/>
      <c r="L2440" s="1647" t="n"/>
      <c r="M2440" s="234" t="n"/>
      <c r="N2440" s="237" t="n"/>
      <c r="O2440" s="548" t="n"/>
      <c r="P2440" s="1634" t="n"/>
      <c r="Q2440" s="1634" t="n"/>
      <c r="R2440" s="892" t="n"/>
      <c r="S2440" s="1635" t="n"/>
      <c r="T2440" s="1636" t="n"/>
      <c r="U2440" s="1636" t="n"/>
    </row>
    <row r="2441" ht="17.25" customHeight="1">
      <c r="A2441" s="238" t="n"/>
      <c r="B2441" s="238" t="n"/>
      <c r="C2441" s="1636" t="n"/>
      <c r="D2441" s="1636" t="n"/>
      <c r="E2441" s="1638" t="n"/>
      <c r="F2441" s="1636" t="n"/>
      <c r="G2441" s="1647" t="n"/>
      <c r="H2441" s="1647" t="n"/>
      <c r="I2441" s="1647" t="n"/>
      <c r="J2441" s="1646" t="n"/>
      <c r="K2441" s="1647" t="n"/>
      <c r="L2441" s="1647" t="n"/>
      <c r="M2441" s="234" t="n"/>
      <c r="N2441" s="237" t="n"/>
      <c r="O2441" s="548" t="n"/>
      <c r="P2441" s="1634" t="n"/>
      <c r="Q2441" s="1634" t="n"/>
      <c r="R2441" s="892" t="n"/>
      <c r="S2441" s="1635" t="n"/>
      <c r="T2441" s="1636" t="n"/>
      <c r="U2441" s="1636" t="n"/>
    </row>
    <row r="2442" ht="17.25" customHeight="1">
      <c r="A2442" s="238" t="n"/>
      <c r="B2442" s="238" t="n"/>
      <c r="C2442" s="1636" t="n"/>
      <c r="D2442" s="1636" t="n"/>
      <c r="E2442" s="1638" t="n"/>
      <c r="F2442" s="1636" t="n"/>
      <c r="G2442" s="1647" t="n"/>
      <c r="H2442" s="1647" t="n"/>
      <c r="I2442" s="1647" t="n"/>
      <c r="J2442" s="1646" t="n"/>
      <c r="K2442" s="1647" t="n"/>
      <c r="L2442" s="1647" t="n"/>
      <c r="M2442" s="234" t="n"/>
      <c r="N2442" s="237" t="n"/>
      <c r="O2442" s="548" t="n"/>
      <c r="P2442" s="1634" t="n"/>
      <c r="Q2442" s="1634" t="n"/>
      <c r="R2442" s="892" t="n"/>
      <c r="S2442" s="1635" t="n"/>
      <c r="T2442" s="1636" t="n"/>
      <c r="U2442" s="1636" t="n"/>
    </row>
    <row r="2443" ht="17.25" customHeight="1">
      <c r="A2443" s="238" t="n"/>
      <c r="B2443" s="238" t="n"/>
      <c r="C2443" s="1636" t="n"/>
      <c r="D2443" s="1636" t="n"/>
      <c r="E2443" s="1638" t="n"/>
      <c r="F2443" s="1636" t="n"/>
      <c r="G2443" s="1647" t="n"/>
      <c r="H2443" s="1647" t="n"/>
      <c r="I2443" s="1647" t="n"/>
      <c r="J2443" s="1646" t="n"/>
      <c r="K2443" s="1647" t="n"/>
      <c r="L2443" s="1647" t="n"/>
      <c r="M2443" s="234" t="n"/>
      <c r="N2443" s="237" t="n"/>
      <c r="O2443" s="548" t="n"/>
      <c r="P2443" s="1634" t="n"/>
      <c r="Q2443" s="1634" t="n"/>
      <c r="R2443" s="892" t="n"/>
      <c r="S2443" s="1635" t="n"/>
      <c r="T2443" s="1636" t="n"/>
      <c r="U2443" s="1636" t="n"/>
    </row>
    <row r="2444" ht="17.25" customHeight="1">
      <c r="A2444" s="238" t="n"/>
      <c r="B2444" s="238" t="n"/>
      <c r="C2444" s="1636" t="n"/>
      <c r="D2444" s="1636" t="n"/>
      <c r="E2444" s="1638" t="n"/>
      <c r="F2444" s="1636" t="n"/>
      <c r="G2444" s="1647" t="n"/>
      <c r="H2444" s="1647" t="n"/>
      <c r="I2444" s="1647" t="n"/>
      <c r="J2444" s="1646" t="n"/>
      <c r="K2444" s="1647" t="n"/>
      <c r="L2444" s="1647" t="n"/>
      <c r="M2444" s="234" t="n"/>
      <c r="N2444" s="237" t="n"/>
      <c r="O2444" s="548" t="n"/>
      <c r="P2444" s="1634" t="n"/>
      <c r="Q2444" s="1634" t="n"/>
      <c r="R2444" s="892" t="n"/>
      <c r="S2444" s="1635" t="n"/>
      <c r="T2444" s="1636" t="n"/>
      <c r="U2444" s="1636" t="n"/>
    </row>
    <row r="2445" ht="17.25" customHeight="1">
      <c r="A2445" s="238" t="n"/>
      <c r="B2445" s="238" t="n"/>
      <c r="C2445" s="1636" t="n"/>
      <c r="D2445" s="1636" t="n"/>
      <c r="E2445" s="1638" t="n"/>
      <c r="F2445" s="1636" t="n"/>
      <c r="G2445" s="1647" t="n"/>
      <c r="H2445" s="1647" t="n"/>
      <c r="I2445" s="1647" t="n"/>
      <c r="J2445" s="1646" t="n"/>
      <c r="K2445" s="1647" t="n"/>
      <c r="L2445" s="1647" t="n"/>
      <c r="M2445" s="234" t="n"/>
      <c r="N2445" s="237" t="n"/>
      <c r="O2445" s="548" t="n"/>
      <c r="P2445" s="1634" t="n"/>
      <c r="Q2445" s="1634" t="n"/>
      <c r="R2445" s="892" t="n"/>
      <c r="S2445" s="1635" t="n"/>
      <c r="T2445" s="1636" t="n"/>
      <c r="U2445" s="1636" t="n"/>
    </row>
    <row r="2446" ht="17.25" customHeight="1">
      <c r="A2446" s="238" t="n"/>
      <c r="B2446" s="238" t="n"/>
      <c r="C2446" s="1636" t="n"/>
      <c r="D2446" s="1636" t="n"/>
      <c r="E2446" s="1638" t="n"/>
      <c r="F2446" s="1636" t="n"/>
      <c r="G2446" s="1647" t="n"/>
      <c r="H2446" s="1647" t="n"/>
      <c r="I2446" s="1647" t="n"/>
      <c r="J2446" s="1646" t="n"/>
      <c r="K2446" s="1647" t="n"/>
      <c r="L2446" s="1647" t="n"/>
      <c r="M2446" s="234" t="n"/>
      <c r="N2446" s="237" t="n"/>
      <c r="O2446" s="548" t="n"/>
      <c r="P2446" s="1634" t="n"/>
      <c r="Q2446" s="1634" t="n"/>
      <c r="R2446" s="892" t="n"/>
      <c r="S2446" s="1635" t="n"/>
      <c r="T2446" s="1636" t="n"/>
      <c r="U2446" s="1636" t="n"/>
    </row>
    <row r="2447" ht="17.25" customHeight="1">
      <c r="A2447" s="238" t="n"/>
      <c r="B2447" s="238" t="n"/>
      <c r="C2447" s="1636" t="n"/>
      <c r="D2447" s="1636" t="n"/>
      <c r="E2447" s="1638" t="n"/>
      <c r="F2447" s="1636" t="n"/>
      <c r="G2447" s="1647" t="n"/>
      <c r="H2447" s="1647" t="n"/>
      <c r="I2447" s="1647" t="n"/>
      <c r="J2447" s="1646" t="n"/>
      <c r="K2447" s="1647" t="n"/>
      <c r="L2447" s="1647" t="n"/>
      <c r="M2447" s="234" t="n"/>
      <c r="N2447" s="237" t="n"/>
      <c r="O2447" s="548" t="n"/>
      <c r="P2447" s="1634" t="n"/>
      <c r="Q2447" s="1634" t="n"/>
      <c r="R2447" s="892" t="n"/>
      <c r="S2447" s="1635" t="n"/>
      <c r="T2447" s="1636" t="n"/>
      <c r="U2447" s="1636" t="n"/>
    </row>
    <row r="2448" ht="17.25" customHeight="1">
      <c r="A2448" s="238" t="n"/>
      <c r="B2448" s="238" t="n"/>
      <c r="C2448" s="1636" t="n"/>
      <c r="D2448" s="1636" t="n"/>
      <c r="E2448" s="1638" t="n"/>
      <c r="F2448" s="1636" t="n"/>
      <c r="G2448" s="1647" t="n"/>
      <c r="H2448" s="1647" t="n"/>
      <c r="I2448" s="1647" t="n"/>
      <c r="J2448" s="1646" t="n"/>
      <c r="K2448" s="1647" t="n"/>
      <c r="L2448" s="1647" t="n"/>
      <c r="M2448" s="234" t="n"/>
      <c r="N2448" s="237" t="n"/>
      <c r="O2448" s="548" t="n"/>
      <c r="P2448" s="1634" t="n"/>
      <c r="Q2448" s="1634" t="n"/>
      <c r="R2448" s="892" t="n"/>
      <c r="S2448" s="1635" t="n"/>
      <c r="T2448" s="1636" t="n"/>
      <c r="U2448" s="1636" t="n"/>
    </row>
    <row r="2449" ht="17.25" customHeight="1">
      <c r="A2449" s="238" t="n"/>
      <c r="B2449" s="238" t="n"/>
      <c r="C2449" s="1636" t="n"/>
      <c r="D2449" s="1636" t="n"/>
      <c r="E2449" s="1638" t="n"/>
      <c r="F2449" s="1636" t="n"/>
      <c r="G2449" s="1647" t="n"/>
      <c r="H2449" s="1647" t="n"/>
      <c r="I2449" s="1647" t="n"/>
      <c r="J2449" s="1646" t="n"/>
      <c r="K2449" s="1647" t="n"/>
      <c r="L2449" s="1647" t="n"/>
      <c r="M2449" s="234" t="n"/>
      <c r="N2449" s="237" t="n"/>
      <c r="O2449" s="548" t="n"/>
      <c r="P2449" s="1634" t="n"/>
      <c r="Q2449" s="1634" t="n"/>
      <c r="R2449" s="892" t="n"/>
      <c r="S2449" s="1635" t="n"/>
      <c r="T2449" s="1636" t="n"/>
      <c r="U2449" s="1636" t="n"/>
    </row>
    <row r="2450" ht="17.25" customHeight="1">
      <c r="A2450" s="238" t="n"/>
      <c r="B2450" s="238" t="n"/>
      <c r="C2450" s="1636" t="n"/>
      <c r="D2450" s="1636" t="n"/>
      <c r="E2450" s="1638" t="n"/>
      <c r="F2450" s="1636" t="n"/>
      <c r="G2450" s="1647" t="n"/>
      <c r="H2450" s="1647" t="n"/>
      <c r="I2450" s="1647" t="n"/>
      <c r="J2450" s="1646" t="n"/>
      <c r="K2450" s="1647" t="n"/>
      <c r="L2450" s="1647" t="n"/>
      <c r="M2450" s="234" t="n"/>
      <c r="N2450" s="237" t="n"/>
      <c r="O2450" s="548" t="n"/>
      <c r="P2450" s="1634" t="n"/>
      <c r="Q2450" s="1634" t="n"/>
      <c r="R2450" s="892" t="n"/>
      <c r="S2450" s="1635" t="n"/>
      <c r="T2450" s="1636" t="n"/>
      <c r="U2450" s="1636" t="n"/>
    </row>
    <row r="2451" ht="17.25" customHeight="1">
      <c r="A2451" s="238" t="n"/>
      <c r="B2451" s="238" t="n"/>
      <c r="C2451" s="1636" t="n"/>
      <c r="D2451" s="1636" t="n"/>
      <c r="E2451" s="1638" t="n"/>
      <c r="F2451" s="1636" t="n"/>
      <c r="G2451" s="1647" t="n"/>
      <c r="H2451" s="1647" t="n"/>
      <c r="I2451" s="1647" t="n"/>
      <c r="J2451" s="1646" t="n"/>
      <c r="K2451" s="1647" t="n"/>
      <c r="L2451" s="1647" t="n"/>
      <c r="M2451" s="234" t="n"/>
      <c r="N2451" s="237" t="n"/>
      <c r="O2451" s="548" t="n"/>
      <c r="P2451" s="1634" t="n"/>
      <c r="Q2451" s="1634" t="n"/>
      <c r="R2451" s="892" t="n"/>
      <c r="S2451" s="1635" t="n"/>
      <c r="T2451" s="1636" t="n"/>
      <c r="U2451" s="1636" t="n"/>
    </row>
    <row r="2452" ht="17.25" customHeight="1">
      <c r="A2452" s="238" t="n"/>
      <c r="B2452" s="238" t="n"/>
      <c r="C2452" s="1636" t="n"/>
      <c r="D2452" s="1636" t="n"/>
      <c r="E2452" s="1638" t="n"/>
      <c r="F2452" s="1636" t="n"/>
      <c r="G2452" s="1647" t="n"/>
      <c r="H2452" s="1647" t="n"/>
      <c r="I2452" s="1647" t="n"/>
      <c r="J2452" s="1646" t="n"/>
      <c r="K2452" s="1647" t="n"/>
      <c r="L2452" s="1647" t="n"/>
      <c r="M2452" s="234" t="n"/>
      <c r="N2452" s="237" t="n"/>
      <c r="O2452" s="548" t="n"/>
      <c r="P2452" s="1634" t="n"/>
      <c r="Q2452" s="1634" t="n"/>
      <c r="R2452" s="892" t="n"/>
      <c r="S2452" s="1635" t="n"/>
      <c r="T2452" s="1636" t="n"/>
      <c r="U2452" s="1636" t="n"/>
    </row>
    <row r="2453" ht="17.25" customHeight="1">
      <c r="A2453" s="238" t="n"/>
      <c r="B2453" s="238" t="n"/>
      <c r="C2453" s="1636" t="n"/>
      <c r="D2453" s="1636" t="n"/>
      <c r="E2453" s="1638" t="n"/>
      <c r="F2453" s="1636" t="n"/>
      <c r="G2453" s="1647" t="n"/>
      <c r="H2453" s="1647" t="n"/>
      <c r="I2453" s="1647" t="n"/>
      <c r="J2453" s="1646" t="n"/>
      <c r="K2453" s="1647" t="n"/>
      <c r="L2453" s="1647" t="n"/>
      <c r="M2453" s="234" t="n"/>
      <c r="N2453" s="237" t="n"/>
      <c r="O2453" s="548" t="n"/>
      <c r="P2453" s="1634" t="n"/>
      <c r="Q2453" s="1634" t="n"/>
      <c r="R2453" s="892" t="n"/>
      <c r="S2453" s="1635" t="n"/>
      <c r="T2453" s="1636" t="n"/>
      <c r="U2453" s="1636" t="n"/>
    </row>
    <row r="2454" ht="17.25" customHeight="1">
      <c r="A2454" s="238" t="n"/>
      <c r="B2454" s="238" t="n"/>
      <c r="C2454" s="1636" t="n"/>
      <c r="D2454" s="1636" t="n"/>
      <c r="E2454" s="1638" t="n"/>
      <c r="F2454" s="1636" t="n"/>
      <c r="G2454" s="1647" t="n"/>
      <c r="H2454" s="1647" t="n"/>
      <c r="I2454" s="1647" t="n"/>
      <c r="J2454" s="1646" t="n"/>
      <c r="K2454" s="1647" t="n"/>
      <c r="L2454" s="1647" t="n"/>
      <c r="M2454" s="234" t="n"/>
      <c r="N2454" s="237" t="n"/>
      <c r="O2454" s="548" t="n"/>
      <c r="P2454" s="1634" t="n"/>
      <c r="Q2454" s="1634" t="n"/>
      <c r="R2454" s="892" t="n"/>
      <c r="S2454" s="1635" t="n"/>
      <c r="T2454" s="1636" t="n"/>
      <c r="U2454" s="1636" t="n"/>
    </row>
    <row r="2455" ht="17.25" customHeight="1">
      <c r="A2455" s="238" t="n"/>
      <c r="B2455" s="238" t="n"/>
      <c r="C2455" s="1636" t="n"/>
      <c r="D2455" s="1636" t="n"/>
      <c r="E2455" s="1638" t="n"/>
      <c r="F2455" s="1636" t="n"/>
      <c r="G2455" s="1647" t="n"/>
      <c r="H2455" s="1647" t="n"/>
      <c r="I2455" s="1647" t="n"/>
      <c r="J2455" s="1646" t="n"/>
      <c r="K2455" s="1647" t="n"/>
      <c r="L2455" s="1647" t="n"/>
      <c r="M2455" s="234" t="n"/>
      <c r="N2455" s="237" t="n"/>
      <c r="O2455" s="548" t="n"/>
      <c r="P2455" s="1634" t="n"/>
      <c r="Q2455" s="1634" t="n"/>
      <c r="R2455" s="892" t="n"/>
      <c r="S2455" s="1635" t="n"/>
      <c r="T2455" s="1636" t="n"/>
      <c r="U2455" s="1636" t="n"/>
    </row>
    <row r="2456" ht="17.25" customHeight="1">
      <c r="A2456" s="238" t="n"/>
      <c r="B2456" s="238" t="n"/>
      <c r="C2456" s="1636" t="n"/>
      <c r="D2456" s="1636" t="n"/>
      <c r="E2456" s="1638" t="n"/>
      <c r="F2456" s="1636" t="n"/>
      <c r="G2456" s="1647" t="n"/>
      <c r="H2456" s="1647" t="n"/>
      <c r="I2456" s="1647" t="n"/>
      <c r="J2456" s="1646" t="n"/>
      <c r="K2456" s="1647" t="n"/>
      <c r="L2456" s="1647" t="n"/>
      <c r="M2456" s="234" t="n"/>
      <c r="N2456" s="237" t="n"/>
      <c r="O2456" s="548" t="n"/>
      <c r="P2456" s="1634" t="n"/>
      <c r="Q2456" s="1634" t="n"/>
      <c r="R2456" s="892" t="n"/>
      <c r="S2456" s="1635" t="n"/>
      <c r="T2456" s="1636" t="n"/>
      <c r="U2456" s="1636" t="n"/>
    </row>
    <row r="2457" ht="17.25" customHeight="1">
      <c r="A2457" s="238" t="n"/>
      <c r="B2457" s="238" t="n"/>
      <c r="C2457" s="1636" t="n"/>
      <c r="D2457" s="1636" t="n"/>
      <c r="E2457" s="1638" t="n"/>
      <c r="F2457" s="1636" t="n"/>
      <c r="G2457" s="1647" t="n"/>
      <c r="H2457" s="1647" t="n"/>
      <c r="I2457" s="1647" t="n"/>
      <c r="J2457" s="1646" t="n"/>
      <c r="K2457" s="1647" t="n"/>
      <c r="L2457" s="1647" t="n"/>
      <c r="M2457" s="234" t="n"/>
      <c r="N2457" s="237" t="n"/>
      <c r="O2457" s="548" t="n"/>
      <c r="P2457" s="1634" t="n"/>
      <c r="Q2457" s="1634" t="n"/>
      <c r="R2457" s="892" t="n"/>
      <c r="S2457" s="1635" t="n"/>
      <c r="T2457" s="1636" t="n"/>
      <c r="U2457" s="1636" t="n"/>
    </row>
    <row r="2458" ht="17.25" customHeight="1">
      <c r="A2458" s="238" t="n"/>
      <c r="B2458" s="238" t="n"/>
      <c r="C2458" s="1636" t="n"/>
      <c r="D2458" s="1636" t="n"/>
      <c r="E2458" s="1638" t="n"/>
      <c r="F2458" s="1636" t="n"/>
      <c r="G2458" s="1647" t="n"/>
      <c r="H2458" s="1647" t="n"/>
      <c r="I2458" s="1647" t="n"/>
      <c r="J2458" s="1646" t="n"/>
      <c r="K2458" s="1647" t="n"/>
      <c r="L2458" s="1647" t="n"/>
      <c r="M2458" s="234" t="n"/>
      <c r="N2458" s="237" t="n"/>
      <c r="O2458" s="548" t="n"/>
      <c r="P2458" s="1634" t="n"/>
      <c r="Q2458" s="1634" t="n"/>
      <c r="R2458" s="892" t="n"/>
      <c r="S2458" s="1635" t="n"/>
      <c r="T2458" s="1636" t="n"/>
      <c r="U2458" s="1636" t="n"/>
    </row>
    <row r="2459" ht="17.25" customHeight="1">
      <c r="A2459" s="238" t="n"/>
      <c r="B2459" s="238" t="n"/>
      <c r="C2459" s="1636" t="n"/>
      <c r="D2459" s="1636" t="n"/>
      <c r="E2459" s="1638" t="n"/>
      <c r="F2459" s="1636" t="n"/>
      <c r="G2459" s="1647" t="n"/>
      <c r="H2459" s="1647" t="n"/>
      <c r="I2459" s="1647" t="n"/>
      <c r="J2459" s="1646" t="n"/>
      <c r="K2459" s="1647" t="n"/>
      <c r="L2459" s="1647" t="n"/>
      <c r="M2459" s="234" t="n"/>
      <c r="N2459" s="237" t="n"/>
      <c r="O2459" s="548" t="n"/>
      <c r="P2459" s="1634" t="n"/>
      <c r="Q2459" s="1634" t="n"/>
      <c r="R2459" s="892" t="n"/>
      <c r="S2459" s="1635" t="n"/>
      <c r="T2459" s="1636" t="n"/>
      <c r="U2459" s="1636" t="n"/>
    </row>
    <row r="2460" ht="17.25" customHeight="1">
      <c r="A2460" s="238" t="n"/>
      <c r="B2460" s="238" t="n"/>
      <c r="C2460" s="1636" t="n"/>
      <c r="D2460" s="1636" t="n"/>
      <c r="E2460" s="1638" t="n"/>
      <c r="F2460" s="1636" t="n"/>
      <c r="G2460" s="1647" t="n"/>
      <c r="H2460" s="1647" t="n"/>
      <c r="I2460" s="1647" t="n"/>
      <c r="J2460" s="1646" t="n"/>
      <c r="K2460" s="1647" t="n"/>
      <c r="L2460" s="1647" t="n"/>
      <c r="M2460" s="234" t="n"/>
      <c r="N2460" s="237" t="n"/>
      <c r="O2460" s="548" t="n"/>
      <c r="P2460" s="1634" t="n"/>
      <c r="Q2460" s="1634" t="n"/>
      <c r="R2460" s="892" t="n"/>
      <c r="S2460" s="1635" t="n"/>
      <c r="T2460" s="1636" t="n"/>
      <c r="U2460" s="1636" t="n"/>
    </row>
    <row r="2461" ht="17.25" customHeight="1">
      <c r="A2461" s="238" t="n"/>
      <c r="B2461" s="238" t="n"/>
      <c r="C2461" s="1636" t="n"/>
      <c r="D2461" s="1636" t="n"/>
      <c r="E2461" s="1638" t="n"/>
      <c r="F2461" s="1636" t="n"/>
      <c r="G2461" s="1647" t="n"/>
      <c r="H2461" s="1647" t="n"/>
      <c r="I2461" s="1647" t="n"/>
      <c r="J2461" s="1646" t="n"/>
      <c r="K2461" s="1647" t="n"/>
      <c r="L2461" s="1647" t="n"/>
      <c r="M2461" s="234" t="n"/>
      <c r="N2461" s="237" t="n"/>
      <c r="O2461" s="548" t="n"/>
      <c r="P2461" s="1634" t="n"/>
      <c r="Q2461" s="1634" t="n"/>
      <c r="R2461" s="892" t="n"/>
      <c r="S2461" s="1635" t="n"/>
      <c r="T2461" s="1636" t="n"/>
      <c r="U2461" s="1636" t="n"/>
    </row>
    <row r="2462" ht="17.25" customHeight="1">
      <c r="A2462" s="238" t="n"/>
      <c r="B2462" s="238" t="n"/>
      <c r="C2462" s="1636" t="n"/>
      <c r="D2462" s="1636" t="n"/>
      <c r="E2462" s="1638" t="n"/>
      <c r="F2462" s="1636" t="n"/>
      <c r="G2462" s="1647" t="n"/>
      <c r="H2462" s="1647" t="n"/>
      <c r="I2462" s="1647" t="n"/>
      <c r="J2462" s="1646" t="n"/>
      <c r="K2462" s="1647" t="n"/>
      <c r="L2462" s="1647" t="n"/>
      <c r="M2462" s="234" t="n"/>
      <c r="N2462" s="237" t="n"/>
      <c r="O2462" s="548" t="n"/>
      <c r="P2462" s="1634" t="n"/>
      <c r="Q2462" s="1634" t="n"/>
      <c r="R2462" s="892" t="n"/>
      <c r="S2462" s="1635" t="n"/>
      <c r="T2462" s="1636" t="n"/>
      <c r="U2462" s="1636" t="n"/>
    </row>
    <row r="2463" ht="17.25" customHeight="1">
      <c r="A2463" s="238" t="n"/>
      <c r="B2463" s="238" t="n"/>
      <c r="C2463" s="1636" t="n"/>
      <c r="D2463" s="1636" t="n"/>
      <c r="E2463" s="1638" t="n"/>
      <c r="F2463" s="1636" t="n"/>
      <c r="G2463" s="1647" t="n"/>
      <c r="H2463" s="1647" t="n"/>
      <c r="I2463" s="1647" t="n"/>
      <c r="J2463" s="1646" t="n"/>
      <c r="K2463" s="1647" t="n"/>
      <c r="L2463" s="1647" t="n"/>
      <c r="M2463" s="234" t="n"/>
      <c r="N2463" s="237" t="n"/>
      <c r="O2463" s="548" t="n"/>
      <c r="P2463" s="1634" t="n"/>
      <c r="Q2463" s="1634" t="n"/>
      <c r="R2463" s="892" t="n"/>
      <c r="S2463" s="1635" t="n"/>
      <c r="T2463" s="1636" t="n"/>
      <c r="U2463" s="1636" t="n"/>
    </row>
    <row r="2464" ht="17.25" customHeight="1">
      <c r="A2464" s="238" t="n"/>
      <c r="B2464" s="238" t="n"/>
      <c r="C2464" s="1636" t="n"/>
      <c r="D2464" s="1636" t="n"/>
      <c r="E2464" s="1638" t="n"/>
      <c r="F2464" s="1636" t="n"/>
      <c r="G2464" s="1647" t="n"/>
      <c r="H2464" s="1647" t="n"/>
      <c r="I2464" s="1647" t="n"/>
      <c r="J2464" s="1646" t="n"/>
      <c r="K2464" s="1647" t="n"/>
      <c r="L2464" s="1647" t="n"/>
      <c r="M2464" s="234" t="n"/>
      <c r="N2464" s="237" t="n"/>
      <c r="O2464" s="548" t="n"/>
      <c r="P2464" s="1634" t="n"/>
      <c r="Q2464" s="1634" t="n"/>
      <c r="R2464" s="892" t="n"/>
      <c r="S2464" s="1635" t="n"/>
      <c r="T2464" s="1636" t="n"/>
      <c r="U2464" s="1636" t="n"/>
    </row>
    <row r="2465" ht="17.25" customHeight="1">
      <c r="A2465" s="238" t="n"/>
      <c r="B2465" s="238" t="n"/>
      <c r="C2465" s="1636" t="n"/>
      <c r="D2465" s="1636" t="n"/>
      <c r="E2465" s="1638" t="n"/>
      <c r="F2465" s="1636" t="n"/>
      <c r="G2465" s="1647" t="n"/>
      <c r="H2465" s="1647" t="n"/>
      <c r="I2465" s="1647" t="n"/>
      <c r="J2465" s="1646" t="n"/>
      <c r="K2465" s="1647" t="n"/>
      <c r="L2465" s="1647" t="n"/>
      <c r="M2465" s="234" t="n"/>
      <c r="N2465" s="237" t="n"/>
      <c r="O2465" s="548" t="n"/>
      <c r="P2465" s="1634" t="n"/>
      <c r="Q2465" s="1634" t="n"/>
      <c r="R2465" s="892" t="n"/>
      <c r="S2465" s="1635" t="n"/>
      <c r="T2465" s="1636" t="n"/>
      <c r="U2465" s="1636" t="n"/>
    </row>
    <row r="2466" ht="17.25" customHeight="1">
      <c r="A2466" s="238" t="n"/>
      <c r="B2466" s="238" t="n"/>
      <c r="C2466" s="1636" t="n"/>
      <c r="D2466" s="1636" t="n"/>
      <c r="E2466" s="1638" t="n"/>
      <c r="F2466" s="1636" t="n"/>
      <c r="G2466" s="1647" t="n"/>
      <c r="H2466" s="1647" t="n"/>
      <c r="I2466" s="1647" t="n"/>
      <c r="J2466" s="1646" t="n"/>
      <c r="K2466" s="1647" t="n"/>
      <c r="L2466" s="1647" t="n"/>
      <c r="M2466" s="234" t="n"/>
      <c r="N2466" s="237" t="n"/>
      <c r="O2466" s="548" t="n"/>
      <c r="P2466" s="1634" t="n"/>
      <c r="Q2466" s="1634" t="n"/>
      <c r="R2466" s="892" t="n"/>
      <c r="S2466" s="1635" t="n"/>
      <c r="T2466" s="1636" t="n"/>
      <c r="U2466" s="1636" t="n"/>
    </row>
    <row r="2467" ht="17.25" customHeight="1">
      <c r="A2467" s="238" t="n"/>
      <c r="B2467" s="238" t="n"/>
      <c r="C2467" s="1636" t="n"/>
      <c r="D2467" s="1636" t="n"/>
      <c r="E2467" s="1638" t="n"/>
      <c r="F2467" s="1636" t="n"/>
      <c r="G2467" s="1647" t="n"/>
      <c r="H2467" s="1647" t="n"/>
      <c r="I2467" s="1647" t="n"/>
      <c r="J2467" s="1646" t="n"/>
      <c r="K2467" s="1647" t="n"/>
      <c r="L2467" s="1647" t="n"/>
      <c r="M2467" s="234" t="n"/>
      <c r="N2467" s="237" t="n"/>
      <c r="O2467" s="548" t="n"/>
      <c r="P2467" s="1634" t="n"/>
      <c r="Q2467" s="1634" t="n"/>
      <c r="R2467" s="892" t="n"/>
      <c r="S2467" s="1635" t="n"/>
      <c r="T2467" s="1636" t="n"/>
      <c r="U2467" s="1636" t="n"/>
    </row>
    <row r="2468" ht="17.25" customHeight="1">
      <c r="A2468" s="238" t="n"/>
      <c r="B2468" s="238" t="n"/>
      <c r="C2468" s="1636" t="n"/>
      <c r="D2468" s="1636" t="n"/>
      <c r="E2468" s="1638" t="n"/>
      <c r="F2468" s="1636" t="n"/>
      <c r="G2468" s="1647" t="n"/>
      <c r="H2468" s="1647" t="n"/>
      <c r="I2468" s="1647" t="n"/>
      <c r="J2468" s="1646" t="n"/>
      <c r="K2468" s="1647" t="n"/>
      <c r="L2468" s="1647" t="n"/>
      <c r="M2468" s="234" t="n"/>
      <c r="N2468" s="237" t="n"/>
      <c r="O2468" s="548" t="n"/>
      <c r="P2468" s="1634" t="n"/>
      <c r="Q2468" s="1634" t="n"/>
      <c r="R2468" s="892" t="n"/>
      <c r="S2468" s="1635" t="n"/>
      <c r="T2468" s="1636" t="n"/>
      <c r="U2468" s="1636" t="n"/>
    </row>
    <row r="2469" ht="17.25" customHeight="1">
      <c r="A2469" s="238" t="n"/>
      <c r="B2469" s="238" t="n"/>
      <c r="C2469" s="1636" t="n"/>
      <c r="D2469" s="1636" t="n"/>
      <c r="E2469" s="1638" t="n"/>
      <c r="F2469" s="1636" t="n"/>
      <c r="G2469" s="1647" t="n"/>
      <c r="H2469" s="1647" t="n"/>
      <c r="I2469" s="1647" t="n"/>
      <c r="J2469" s="1646" t="n"/>
      <c r="K2469" s="1647" t="n"/>
      <c r="L2469" s="1647" t="n"/>
      <c r="M2469" s="234" t="n"/>
      <c r="N2469" s="237" t="n"/>
      <c r="O2469" s="548" t="n"/>
      <c r="P2469" s="1634" t="n"/>
      <c r="Q2469" s="1634" t="n"/>
      <c r="R2469" s="892" t="n"/>
      <c r="S2469" s="1635" t="n"/>
      <c r="T2469" s="1636" t="n"/>
      <c r="U2469" s="1636" t="n"/>
    </row>
    <row r="2470" ht="17.25" customHeight="1">
      <c r="A2470" s="238" t="n"/>
      <c r="B2470" s="238" t="n"/>
      <c r="C2470" s="1636" t="n"/>
      <c r="D2470" s="1636" t="n"/>
      <c r="E2470" s="1638" t="n"/>
      <c r="F2470" s="1636" t="n"/>
      <c r="G2470" s="1647" t="n"/>
      <c r="H2470" s="1647" t="n"/>
      <c r="I2470" s="1647" t="n"/>
      <c r="J2470" s="1646" t="n"/>
      <c r="K2470" s="1647" t="n"/>
      <c r="L2470" s="1647" t="n"/>
      <c r="M2470" s="234" t="n"/>
      <c r="N2470" s="237" t="n"/>
      <c r="O2470" s="548" t="n"/>
      <c r="P2470" s="1634" t="n"/>
      <c r="Q2470" s="1634" t="n"/>
      <c r="R2470" s="892" t="n"/>
      <c r="S2470" s="1635" t="n"/>
      <c r="T2470" s="1636" t="n"/>
      <c r="U2470" s="1636" t="n"/>
    </row>
    <row r="2471" ht="17.25" customHeight="1">
      <c r="A2471" s="238" t="n"/>
      <c r="B2471" s="238" t="n"/>
      <c r="C2471" s="1636" t="n"/>
      <c r="D2471" s="1636" t="n"/>
      <c r="E2471" s="1638" t="n"/>
      <c r="F2471" s="1636" t="n"/>
      <c r="G2471" s="1647" t="n"/>
      <c r="H2471" s="1647" t="n"/>
      <c r="I2471" s="1647" t="n"/>
      <c r="J2471" s="1646" t="n"/>
      <c r="K2471" s="1647" t="n"/>
      <c r="L2471" s="1647" t="n"/>
      <c r="M2471" s="234" t="n"/>
      <c r="N2471" s="237" t="n"/>
      <c r="O2471" s="548" t="n"/>
      <c r="P2471" s="1634" t="n"/>
      <c r="Q2471" s="1634" t="n"/>
      <c r="R2471" s="892" t="n"/>
      <c r="S2471" s="1635" t="n"/>
      <c r="T2471" s="1636" t="n"/>
      <c r="U2471" s="1636" t="n"/>
    </row>
    <row r="2472" ht="17.25" customHeight="1">
      <c r="A2472" s="238" t="n"/>
      <c r="B2472" s="238" t="n"/>
      <c r="C2472" s="1636" t="n"/>
      <c r="D2472" s="1636" t="n"/>
      <c r="E2472" s="1638" t="n"/>
      <c r="F2472" s="1636" t="n"/>
      <c r="G2472" s="1647" t="n"/>
      <c r="H2472" s="1647" t="n"/>
      <c r="I2472" s="1647" t="n"/>
      <c r="J2472" s="1646" t="n"/>
      <c r="K2472" s="1647" t="n"/>
      <c r="L2472" s="1647" t="n"/>
      <c r="M2472" s="234" t="n"/>
      <c r="N2472" s="237" t="n"/>
      <c r="O2472" s="548" t="n"/>
      <c r="P2472" s="1634" t="n"/>
      <c r="Q2472" s="1634" t="n"/>
      <c r="R2472" s="892" t="n"/>
      <c r="S2472" s="1635" t="n"/>
      <c r="T2472" s="1636" t="n"/>
      <c r="U2472" s="1636" t="n"/>
    </row>
    <row r="2473" ht="17.25" customHeight="1">
      <c r="A2473" s="238" t="n"/>
      <c r="B2473" s="238" t="n"/>
      <c r="C2473" s="1636" t="n"/>
      <c r="D2473" s="1636" t="n"/>
      <c r="E2473" s="1638" t="n"/>
      <c r="F2473" s="1636" t="n"/>
      <c r="G2473" s="1647" t="n"/>
      <c r="H2473" s="1647" t="n"/>
      <c r="I2473" s="1647" t="n"/>
      <c r="J2473" s="1646" t="n"/>
      <c r="K2473" s="1647" t="n"/>
      <c r="L2473" s="1647" t="n"/>
      <c r="M2473" s="234" t="n"/>
      <c r="N2473" s="237" t="n"/>
      <c r="O2473" s="548" t="n"/>
      <c r="P2473" s="1634" t="n"/>
      <c r="Q2473" s="1634" t="n"/>
      <c r="R2473" s="892" t="n"/>
      <c r="S2473" s="1635" t="n"/>
      <c r="T2473" s="1636" t="n"/>
      <c r="U2473" s="1636" t="n"/>
    </row>
    <row r="2474" ht="17.25" customHeight="1">
      <c r="A2474" s="238" t="n"/>
      <c r="B2474" s="238" t="n"/>
      <c r="C2474" s="1636" t="n"/>
      <c r="D2474" s="1636" t="n"/>
      <c r="E2474" s="1638" t="n"/>
      <c r="F2474" s="1636" t="n"/>
      <c r="G2474" s="1647" t="n"/>
      <c r="H2474" s="1647" t="n"/>
      <c r="I2474" s="1647" t="n"/>
      <c r="J2474" s="1646" t="n"/>
      <c r="K2474" s="1647" t="n"/>
      <c r="L2474" s="1647" t="n"/>
      <c r="M2474" s="234" t="n"/>
      <c r="N2474" s="237" t="n"/>
      <c r="O2474" s="548" t="n"/>
      <c r="P2474" s="1634" t="n"/>
      <c r="Q2474" s="1634" t="n"/>
      <c r="R2474" s="892" t="n"/>
      <c r="S2474" s="1635" t="n"/>
      <c r="T2474" s="1636" t="n"/>
      <c r="U2474" s="1636" t="n"/>
    </row>
    <row r="2475" ht="17.25" customHeight="1">
      <c r="A2475" s="238" t="n"/>
      <c r="B2475" s="238" t="n"/>
      <c r="C2475" s="1636" t="n"/>
      <c r="D2475" s="1636" t="n"/>
      <c r="E2475" s="1638" t="n"/>
      <c r="F2475" s="1636" t="n"/>
      <c r="G2475" s="1647" t="n"/>
      <c r="H2475" s="1647" t="n"/>
      <c r="I2475" s="1647" t="n"/>
      <c r="J2475" s="1646" t="n"/>
      <c r="K2475" s="1647" t="n"/>
      <c r="L2475" s="1647" t="n"/>
      <c r="M2475" s="234" t="n"/>
      <c r="N2475" s="237" t="n"/>
      <c r="O2475" s="548" t="n"/>
      <c r="P2475" s="1634" t="n"/>
      <c r="Q2475" s="1634" t="n"/>
      <c r="R2475" s="892" t="n"/>
      <c r="S2475" s="1635" t="n"/>
      <c r="T2475" s="1636" t="n"/>
      <c r="U2475" s="1636" t="n"/>
    </row>
    <row r="2476" ht="17.25" customHeight="1">
      <c r="A2476" s="238" t="n"/>
      <c r="B2476" s="238" t="n"/>
      <c r="C2476" s="1636" t="n"/>
      <c r="D2476" s="1636" t="n"/>
      <c r="E2476" s="1638" t="n"/>
      <c r="F2476" s="1636" t="n"/>
      <c r="G2476" s="1647" t="n"/>
      <c r="H2476" s="1647" t="n"/>
      <c r="I2476" s="1647" t="n"/>
      <c r="J2476" s="1646" t="n"/>
      <c r="K2476" s="1647" t="n"/>
      <c r="L2476" s="1647" t="n"/>
      <c r="M2476" s="234" t="n"/>
      <c r="N2476" s="237" t="n"/>
      <c r="O2476" s="548" t="n"/>
      <c r="P2476" s="1634" t="n"/>
      <c r="Q2476" s="1634" t="n"/>
      <c r="R2476" s="892" t="n"/>
      <c r="S2476" s="1635" t="n"/>
      <c r="T2476" s="1636" t="n"/>
      <c r="U2476" s="1636" t="n"/>
    </row>
    <row r="2477" ht="17.25" customHeight="1">
      <c r="A2477" s="238" t="n"/>
      <c r="B2477" s="238" t="n"/>
      <c r="C2477" s="1636" t="n"/>
      <c r="D2477" s="1636" t="n"/>
      <c r="E2477" s="1638" t="n"/>
      <c r="F2477" s="1636" t="n"/>
      <c r="G2477" s="1647" t="n"/>
      <c r="H2477" s="1647" t="n"/>
      <c r="I2477" s="1647" t="n"/>
      <c r="J2477" s="1646" t="n"/>
      <c r="K2477" s="1647" t="n"/>
      <c r="L2477" s="1647" t="n"/>
      <c r="M2477" s="234" t="n"/>
      <c r="N2477" s="237" t="n"/>
      <c r="O2477" s="548" t="n"/>
      <c r="P2477" s="1634" t="n"/>
      <c r="Q2477" s="1634" t="n"/>
      <c r="R2477" s="892" t="n"/>
      <c r="S2477" s="1635" t="n"/>
      <c r="T2477" s="1636" t="n"/>
      <c r="U2477" s="1636" t="n"/>
    </row>
    <row r="2478" ht="17.25" customHeight="1">
      <c r="A2478" s="238" t="n"/>
      <c r="B2478" s="238" t="n"/>
      <c r="C2478" s="1636" t="n"/>
      <c r="D2478" s="1636" t="n"/>
      <c r="E2478" s="1638" t="n"/>
      <c r="F2478" s="1636" t="n"/>
      <c r="G2478" s="1647" t="n"/>
      <c r="H2478" s="1647" t="n"/>
      <c r="I2478" s="1647" t="n"/>
      <c r="J2478" s="1646" t="n"/>
      <c r="K2478" s="1647" t="n"/>
      <c r="L2478" s="1647" t="n"/>
      <c r="M2478" s="234" t="n"/>
      <c r="N2478" s="237" t="n"/>
      <c r="O2478" s="548" t="n"/>
      <c r="P2478" s="1634" t="n"/>
      <c r="Q2478" s="1634" t="n"/>
      <c r="R2478" s="892" t="n"/>
      <c r="S2478" s="1635" t="n"/>
      <c r="T2478" s="1636" t="n"/>
      <c r="U2478" s="1636" t="n"/>
    </row>
    <row r="2479" ht="17.25" customHeight="1">
      <c r="A2479" s="238" t="n"/>
      <c r="B2479" s="238" t="n"/>
      <c r="C2479" s="1636" t="n"/>
      <c r="D2479" s="1636" t="n"/>
      <c r="E2479" s="1638" t="n"/>
      <c r="F2479" s="1636" t="n"/>
      <c r="G2479" s="1647" t="n"/>
      <c r="H2479" s="1647" t="n"/>
      <c r="I2479" s="1647" t="n"/>
      <c r="J2479" s="1646" t="n"/>
      <c r="K2479" s="1647" t="n"/>
      <c r="L2479" s="1647" t="n"/>
      <c r="M2479" s="234" t="n"/>
      <c r="N2479" s="237" t="n"/>
      <c r="O2479" s="548" t="n"/>
      <c r="P2479" s="1634" t="n"/>
      <c r="Q2479" s="1634" t="n"/>
      <c r="R2479" s="892" t="n"/>
      <c r="S2479" s="1635" t="n"/>
      <c r="T2479" s="1636" t="n"/>
      <c r="U2479" s="1636" t="n"/>
    </row>
    <row r="2480" ht="17.25" customHeight="1">
      <c r="A2480" s="238" t="n"/>
      <c r="B2480" s="238" t="n"/>
      <c r="C2480" s="1636" t="n"/>
      <c r="D2480" s="1636" t="n"/>
      <c r="E2480" s="1638" t="n"/>
      <c r="F2480" s="1636" t="n"/>
      <c r="G2480" s="1647" t="n"/>
      <c r="H2480" s="1647" t="n"/>
      <c r="I2480" s="1647" t="n"/>
      <c r="J2480" s="1646" t="n"/>
      <c r="K2480" s="1647" t="n"/>
      <c r="L2480" s="1647" t="n"/>
      <c r="M2480" s="234" t="n"/>
      <c r="N2480" s="237" t="n"/>
      <c r="O2480" s="548" t="n"/>
      <c r="P2480" s="1634" t="n"/>
      <c r="Q2480" s="1634" t="n"/>
      <c r="R2480" s="892" t="n"/>
      <c r="S2480" s="1635" t="n"/>
      <c r="T2480" s="1636" t="n"/>
      <c r="U2480" s="1636" t="n"/>
    </row>
    <row r="2481" ht="17.25" customHeight="1">
      <c r="A2481" s="238" t="n"/>
      <c r="B2481" s="238" t="n"/>
      <c r="C2481" s="1636" t="n"/>
      <c r="D2481" s="1636" t="n"/>
      <c r="E2481" s="1638" t="n"/>
      <c r="F2481" s="1636" t="n"/>
      <c r="G2481" s="1647" t="n"/>
      <c r="H2481" s="1647" t="n"/>
      <c r="I2481" s="1647" t="n"/>
      <c r="J2481" s="1646" t="n"/>
      <c r="K2481" s="1647" t="n"/>
      <c r="L2481" s="1647" t="n"/>
      <c r="M2481" s="234" t="n"/>
      <c r="N2481" s="237" t="n"/>
      <c r="O2481" s="548" t="n"/>
      <c r="P2481" s="1634" t="n"/>
      <c r="Q2481" s="1634" t="n"/>
      <c r="R2481" s="892" t="n"/>
      <c r="S2481" s="1635" t="n"/>
      <c r="T2481" s="1636" t="n"/>
      <c r="U2481" s="1636" t="n"/>
    </row>
    <row r="2482" ht="17.25" customHeight="1">
      <c r="A2482" s="238" t="n"/>
      <c r="B2482" s="238" t="n"/>
      <c r="C2482" s="1636" t="n"/>
      <c r="D2482" s="1636" t="n"/>
      <c r="E2482" s="1638" t="n"/>
      <c r="F2482" s="1636" t="n"/>
      <c r="G2482" s="1647" t="n"/>
      <c r="H2482" s="1647" t="n"/>
      <c r="I2482" s="1647" t="n"/>
      <c r="J2482" s="1646" t="n"/>
      <c r="K2482" s="1647" t="n"/>
      <c r="L2482" s="1647" t="n"/>
      <c r="M2482" s="234" t="n"/>
      <c r="N2482" s="237" t="n"/>
      <c r="O2482" s="548" t="n"/>
      <c r="P2482" s="1634" t="n"/>
      <c r="Q2482" s="1634" t="n"/>
      <c r="R2482" s="892" t="n"/>
      <c r="S2482" s="1635" t="n"/>
      <c r="T2482" s="1636" t="n"/>
      <c r="U2482" s="1636" t="n"/>
    </row>
    <row r="2483" ht="17.25" customHeight="1">
      <c r="A2483" s="238" t="n"/>
      <c r="B2483" s="238" t="n"/>
      <c r="C2483" s="1636" t="n"/>
      <c r="D2483" s="1636" t="n"/>
      <c r="E2483" s="1638" t="n"/>
      <c r="F2483" s="1636" t="n"/>
      <c r="G2483" s="1647" t="n"/>
      <c r="H2483" s="1647" t="n"/>
      <c r="I2483" s="1647" t="n"/>
      <c r="J2483" s="1646" t="n"/>
      <c r="K2483" s="1647" t="n"/>
      <c r="L2483" s="1647" t="n"/>
      <c r="M2483" s="234" t="n"/>
      <c r="N2483" s="237" t="n"/>
      <c r="O2483" s="548" t="n"/>
      <c r="P2483" s="1634" t="n"/>
      <c r="Q2483" s="1634" t="n"/>
      <c r="R2483" s="892" t="n"/>
      <c r="S2483" s="1635" t="n"/>
      <c r="T2483" s="1636" t="n"/>
      <c r="U2483" s="1636" t="n"/>
    </row>
    <row r="2484" ht="17.25" customHeight="1">
      <c r="A2484" s="238" t="n"/>
      <c r="B2484" s="238" t="n"/>
      <c r="C2484" s="1636" t="n"/>
      <c r="D2484" s="1636" t="n"/>
      <c r="E2484" s="1638" t="n"/>
      <c r="F2484" s="1636" t="n"/>
      <c r="G2484" s="1647" t="n"/>
      <c r="H2484" s="1647" t="n"/>
      <c r="I2484" s="1647" t="n"/>
      <c r="J2484" s="1646" t="n"/>
      <c r="K2484" s="1647" t="n"/>
      <c r="L2484" s="1647" t="n"/>
      <c r="M2484" s="234" t="n"/>
      <c r="N2484" s="237" t="n"/>
      <c r="O2484" s="548" t="n"/>
      <c r="P2484" s="1634" t="n"/>
      <c r="Q2484" s="1634" t="n"/>
      <c r="R2484" s="892" t="n"/>
      <c r="S2484" s="1635" t="n"/>
      <c r="T2484" s="1636" t="n"/>
      <c r="U2484" s="1636" t="n"/>
    </row>
    <row r="2485" ht="17.25" customHeight="1">
      <c r="A2485" s="238" t="n"/>
      <c r="B2485" s="238" t="n"/>
      <c r="C2485" s="1636" t="n"/>
      <c r="D2485" s="1636" t="n"/>
      <c r="E2485" s="1638" t="n"/>
      <c r="F2485" s="1636" t="n"/>
      <c r="G2485" s="1647" t="n"/>
      <c r="H2485" s="1647" t="n"/>
      <c r="I2485" s="1647" t="n"/>
      <c r="J2485" s="1646" t="n"/>
      <c r="K2485" s="1647" t="n"/>
      <c r="L2485" s="1647" t="n"/>
      <c r="M2485" s="234" t="n"/>
      <c r="N2485" s="237" t="n"/>
      <c r="O2485" s="548" t="n"/>
      <c r="P2485" s="1634" t="n"/>
      <c r="Q2485" s="1634" t="n"/>
      <c r="R2485" s="892" t="n"/>
      <c r="S2485" s="1635" t="n"/>
      <c r="T2485" s="1636" t="n"/>
      <c r="U2485" s="1636" t="n"/>
    </row>
    <row r="2486" ht="17.25" customHeight="1">
      <c r="A2486" s="238" t="n"/>
      <c r="B2486" s="238" t="n"/>
      <c r="C2486" s="1636" t="n"/>
      <c r="D2486" s="1636" t="n"/>
      <c r="E2486" s="1638" t="n"/>
      <c r="F2486" s="1636" t="n"/>
      <c r="G2486" s="1647" t="n"/>
      <c r="H2486" s="1647" t="n"/>
      <c r="I2486" s="1647" t="n"/>
      <c r="J2486" s="1646" t="n"/>
      <c r="K2486" s="1647" t="n"/>
      <c r="L2486" s="1647" t="n"/>
      <c r="M2486" s="234" t="n"/>
      <c r="N2486" s="237" t="n"/>
      <c r="O2486" s="548" t="n"/>
      <c r="P2486" s="1634" t="n"/>
      <c r="Q2486" s="1634" t="n"/>
      <c r="R2486" s="892" t="n"/>
      <c r="S2486" s="1635" t="n"/>
      <c r="T2486" s="1636" t="n"/>
      <c r="U2486" s="1636" t="n"/>
    </row>
    <row r="2487" ht="17.25" customHeight="1">
      <c r="A2487" s="238" t="n"/>
      <c r="B2487" s="238" t="n"/>
      <c r="C2487" s="1636" t="n"/>
      <c r="D2487" s="1636" t="n"/>
      <c r="E2487" s="1638" t="n"/>
      <c r="F2487" s="1636" t="n"/>
      <c r="G2487" s="1647" t="n"/>
      <c r="H2487" s="1647" t="n"/>
      <c r="I2487" s="1647" t="n"/>
      <c r="J2487" s="1646" t="n"/>
      <c r="K2487" s="1647" t="n"/>
      <c r="L2487" s="1647" t="n"/>
      <c r="M2487" s="234" t="n"/>
      <c r="N2487" s="237" t="n"/>
      <c r="O2487" s="548" t="n"/>
      <c r="P2487" s="1634" t="n"/>
      <c r="Q2487" s="1634" t="n"/>
      <c r="R2487" s="892" t="n"/>
      <c r="S2487" s="1635" t="n"/>
      <c r="T2487" s="1636" t="n"/>
      <c r="U2487" s="1636" t="n"/>
    </row>
    <row r="2488" ht="17.25" customHeight="1">
      <c r="A2488" s="238" t="n"/>
      <c r="B2488" s="238" t="n"/>
      <c r="C2488" s="1636" t="n"/>
      <c r="D2488" s="1636" t="n"/>
      <c r="E2488" s="1638" t="n"/>
      <c r="F2488" s="1636" t="n"/>
      <c r="G2488" s="1647" t="n"/>
      <c r="H2488" s="1647" t="n"/>
      <c r="I2488" s="1647" t="n"/>
      <c r="J2488" s="1646" t="n"/>
      <c r="K2488" s="1647" t="n"/>
      <c r="L2488" s="1647" t="n"/>
      <c r="M2488" s="234" t="n"/>
      <c r="N2488" s="237" t="n"/>
      <c r="O2488" s="548" t="n"/>
      <c r="P2488" s="1634" t="n"/>
      <c r="Q2488" s="1634" t="n"/>
      <c r="R2488" s="892" t="n"/>
      <c r="S2488" s="1635" t="n"/>
      <c r="T2488" s="1636" t="n"/>
      <c r="U2488" s="1636" t="n"/>
    </row>
    <row r="2489" ht="17.25" customHeight="1">
      <c r="A2489" s="238" t="n"/>
      <c r="B2489" s="238" t="n"/>
      <c r="C2489" s="1636" t="n"/>
      <c r="D2489" s="1636" t="n"/>
      <c r="E2489" s="1638" t="n"/>
      <c r="F2489" s="1636" t="n"/>
      <c r="G2489" s="1647" t="n"/>
      <c r="H2489" s="1647" t="n"/>
      <c r="I2489" s="1647" t="n"/>
      <c r="J2489" s="1646" t="n"/>
      <c r="K2489" s="1647" t="n"/>
      <c r="L2489" s="1647" t="n"/>
      <c r="M2489" s="234" t="n"/>
      <c r="N2489" s="237" t="n"/>
      <c r="O2489" s="548" t="n"/>
      <c r="P2489" s="1634" t="n"/>
      <c r="Q2489" s="1634" t="n"/>
      <c r="R2489" s="892" t="n"/>
      <c r="S2489" s="1635" t="n"/>
      <c r="T2489" s="1636" t="n"/>
      <c r="U2489" s="1636" t="n"/>
    </row>
    <row r="2490" ht="17.25" customHeight="1">
      <c r="A2490" s="238" t="n"/>
      <c r="B2490" s="238" t="n"/>
      <c r="C2490" s="1636" t="n"/>
      <c r="D2490" s="1636" t="n"/>
      <c r="E2490" s="1638" t="n"/>
      <c r="F2490" s="1636" t="n"/>
      <c r="G2490" s="1647" t="n"/>
      <c r="H2490" s="1647" t="n"/>
      <c r="I2490" s="1647" t="n"/>
      <c r="J2490" s="1646" t="n"/>
      <c r="K2490" s="1647" t="n"/>
      <c r="L2490" s="1647" t="n"/>
      <c r="M2490" s="234" t="n"/>
      <c r="N2490" s="237" t="n"/>
      <c r="O2490" s="548" t="n"/>
      <c r="P2490" s="1634" t="n"/>
      <c r="Q2490" s="1634" t="n"/>
      <c r="R2490" s="892" t="n"/>
      <c r="S2490" s="1635" t="n"/>
      <c r="T2490" s="1636" t="n"/>
      <c r="U2490" s="1636" t="n"/>
    </row>
    <row r="2491" ht="17.25" customHeight="1">
      <c r="A2491" s="238" t="n"/>
      <c r="B2491" s="238" t="n"/>
      <c r="C2491" s="1636" t="n"/>
      <c r="D2491" s="1636" t="n"/>
      <c r="E2491" s="1638" t="n"/>
      <c r="F2491" s="1636" t="n"/>
      <c r="G2491" s="1647" t="n"/>
      <c r="H2491" s="1647" t="n"/>
      <c r="I2491" s="1647" t="n"/>
      <c r="J2491" s="1646" t="n"/>
      <c r="K2491" s="1647" t="n"/>
      <c r="L2491" s="1647" t="n"/>
      <c r="M2491" s="234" t="n"/>
      <c r="N2491" s="237" t="n"/>
      <c r="O2491" s="548" t="n"/>
      <c r="P2491" s="1634" t="n"/>
      <c r="Q2491" s="1634" t="n"/>
      <c r="R2491" s="892" t="n"/>
      <c r="S2491" s="1635" t="n"/>
      <c r="T2491" s="1636" t="n"/>
      <c r="U2491" s="1636" t="n"/>
    </row>
    <row r="2492" ht="17.25" customHeight="1">
      <c r="A2492" s="238" t="n"/>
      <c r="B2492" s="238" t="n"/>
      <c r="C2492" s="1636" t="n"/>
      <c r="D2492" s="1636" t="n"/>
      <c r="E2492" s="1638" t="n"/>
      <c r="F2492" s="1636" t="n"/>
      <c r="G2492" s="1647" t="n"/>
      <c r="H2492" s="1647" t="n"/>
      <c r="I2492" s="1647" t="n"/>
      <c r="J2492" s="1646" t="n"/>
      <c r="K2492" s="1647" t="n"/>
      <c r="L2492" s="1647" t="n"/>
      <c r="M2492" s="234" t="n"/>
      <c r="N2492" s="237" t="n"/>
      <c r="O2492" s="548" t="n"/>
      <c r="P2492" s="1634" t="n"/>
      <c r="Q2492" s="1634" t="n"/>
      <c r="R2492" s="892" t="n"/>
      <c r="S2492" s="1635" t="n"/>
      <c r="T2492" s="1636" t="n"/>
      <c r="U2492" s="1636" t="n"/>
    </row>
    <row r="2493" ht="17.25" customHeight="1">
      <c r="A2493" s="238" t="n"/>
      <c r="B2493" s="238" t="n"/>
      <c r="C2493" s="1636" t="n"/>
      <c r="D2493" s="1636" t="n"/>
      <c r="E2493" s="1638" t="n"/>
      <c r="F2493" s="1636" t="n"/>
      <c r="G2493" s="1647" t="n"/>
      <c r="H2493" s="1647" t="n"/>
      <c r="I2493" s="1647" t="n"/>
      <c r="J2493" s="1646" t="n"/>
      <c r="K2493" s="1647" t="n"/>
      <c r="L2493" s="1647" t="n"/>
      <c r="M2493" s="234" t="n"/>
      <c r="N2493" s="237" t="n"/>
      <c r="O2493" s="548" t="n"/>
      <c r="P2493" s="1634" t="n"/>
      <c r="Q2493" s="1634" t="n"/>
      <c r="R2493" s="892" t="n"/>
      <c r="S2493" s="1635" t="n"/>
      <c r="T2493" s="1636" t="n"/>
      <c r="U2493" s="1636" t="n"/>
    </row>
    <row r="2494" ht="17.25" customHeight="1">
      <c r="A2494" s="238" t="n"/>
      <c r="B2494" s="238" t="n"/>
      <c r="C2494" s="1636" t="n"/>
      <c r="D2494" s="1636" t="n"/>
      <c r="E2494" s="1638" t="n"/>
      <c r="F2494" s="1636" t="n"/>
      <c r="G2494" s="1647" t="n"/>
      <c r="H2494" s="1647" t="n"/>
      <c r="I2494" s="1647" t="n"/>
      <c r="J2494" s="1646" t="n"/>
      <c r="K2494" s="1647" t="n"/>
      <c r="L2494" s="1647" t="n"/>
      <c r="M2494" s="234" t="n"/>
      <c r="N2494" s="237" t="n"/>
      <c r="O2494" s="548" t="n"/>
      <c r="P2494" s="1634" t="n"/>
      <c r="Q2494" s="1634" t="n"/>
      <c r="R2494" s="892" t="n"/>
      <c r="S2494" s="1635" t="n"/>
      <c r="T2494" s="1636" t="n"/>
      <c r="U2494" s="1636" t="n"/>
    </row>
    <row r="2495" ht="17.25" customHeight="1">
      <c r="A2495" s="238" t="n"/>
      <c r="B2495" s="238" t="n"/>
      <c r="C2495" s="1636" t="n"/>
      <c r="D2495" s="1636" t="n"/>
      <c r="E2495" s="1638" t="n"/>
      <c r="F2495" s="1636" t="n"/>
      <c r="G2495" s="1647" t="n"/>
      <c r="H2495" s="1647" t="n"/>
      <c r="I2495" s="1647" t="n"/>
      <c r="J2495" s="1646" t="n"/>
      <c r="K2495" s="1647" t="n"/>
      <c r="L2495" s="1647" t="n"/>
      <c r="M2495" s="234" t="n"/>
      <c r="N2495" s="237" t="n"/>
      <c r="O2495" s="548" t="n"/>
      <c r="P2495" s="1634" t="n"/>
      <c r="Q2495" s="1634" t="n"/>
      <c r="R2495" s="892" t="n"/>
      <c r="S2495" s="1635" t="n"/>
      <c r="T2495" s="1636" t="n"/>
      <c r="U2495" s="1636" t="n"/>
    </row>
    <row r="2496" ht="17.25" customHeight="1">
      <c r="A2496" s="238" t="n"/>
      <c r="B2496" s="238" t="n"/>
      <c r="C2496" s="1636" t="n"/>
      <c r="D2496" s="1636" t="n"/>
      <c r="E2496" s="1638" t="n"/>
      <c r="F2496" s="1636" t="n"/>
      <c r="G2496" s="1647" t="n"/>
      <c r="H2496" s="1647" t="n"/>
      <c r="I2496" s="1647" t="n"/>
      <c r="J2496" s="1646" t="n"/>
      <c r="K2496" s="1647" t="n"/>
      <c r="L2496" s="1647" t="n"/>
      <c r="M2496" s="234" t="n"/>
      <c r="N2496" s="237" t="n"/>
      <c r="O2496" s="548" t="n"/>
      <c r="P2496" s="1634" t="n"/>
      <c r="Q2496" s="1634" t="n"/>
      <c r="R2496" s="892" t="n"/>
      <c r="S2496" s="1635" t="n"/>
      <c r="T2496" s="1636" t="n"/>
      <c r="U2496" s="1636" t="n"/>
    </row>
    <row r="2497" ht="17.25" customHeight="1">
      <c r="A2497" s="238" t="n"/>
      <c r="B2497" s="238" t="n"/>
      <c r="C2497" s="1636" t="n"/>
      <c r="D2497" s="1636" t="n"/>
      <c r="E2497" s="1638" t="n"/>
      <c r="F2497" s="1636" t="n"/>
      <c r="G2497" s="1647" t="n"/>
      <c r="H2497" s="1647" t="n"/>
      <c r="I2497" s="1647" t="n"/>
      <c r="J2497" s="1646" t="n"/>
      <c r="K2497" s="1647" t="n"/>
      <c r="L2497" s="1647" t="n"/>
      <c r="M2497" s="234" t="n"/>
      <c r="N2497" s="237" t="n"/>
      <c r="O2497" s="548" t="n"/>
      <c r="P2497" s="1634" t="n"/>
      <c r="Q2497" s="1634" t="n"/>
      <c r="R2497" s="892" t="n"/>
      <c r="S2497" s="1635" t="n"/>
      <c r="T2497" s="1636" t="n"/>
      <c r="U2497" s="1636" t="n"/>
    </row>
    <row r="2498" ht="17.25" customHeight="1">
      <c r="A2498" s="238" t="n"/>
      <c r="B2498" s="238" t="n"/>
      <c r="C2498" s="1636" t="n"/>
      <c r="D2498" s="1636" t="n"/>
      <c r="E2498" s="1638" t="n"/>
      <c r="F2498" s="1636" t="n"/>
      <c r="G2498" s="1647" t="n"/>
      <c r="H2498" s="1647" t="n"/>
      <c r="I2498" s="1647" t="n"/>
      <c r="J2498" s="1646" t="n"/>
      <c r="K2498" s="1647" t="n"/>
      <c r="L2498" s="1647" t="n"/>
      <c r="M2498" s="234" t="n"/>
      <c r="N2498" s="237" t="n"/>
      <c r="O2498" s="548" t="n"/>
      <c r="P2498" s="1634" t="n"/>
      <c r="Q2498" s="1634" t="n"/>
      <c r="R2498" s="892" t="n"/>
      <c r="S2498" s="1635" t="n"/>
      <c r="T2498" s="1636" t="n"/>
      <c r="U2498" s="1636" t="n"/>
    </row>
    <row r="2499" ht="17.25" customHeight="1">
      <c r="A2499" s="238" t="n"/>
      <c r="B2499" s="238" t="n"/>
      <c r="C2499" s="1636" t="n"/>
      <c r="D2499" s="1636" t="n"/>
      <c r="E2499" s="1638" t="n"/>
      <c r="F2499" s="1636" t="n"/>
      <c r="G2499" s="1647" t="n"/>
      <c r="H2499" s="1647" t="n"/>
      <c r="I2499" s="1647" t="n"/>
      <c r="J2499" s="1646" t="n"/>
      <c r="K2499" s="1647" t="n"/>
      <c r="L2499" s="1647" t="n"/>
      <c r="M2499" s="234" t="n"/>
      <c r="N2499" s="237" t="n"/>
      <c r="O2499" s="548" t="n"/>
      <c r="P2499" s="1634" t="n"/>
      <c r="Q2499" s="1634" t="n"/>
      <c r="R2499" s="892" t="n"/>
      <c r="S2499" s="1635" t="n"/>
      <c r="T2499" s="1636" t="n"/>
      <c r="U2499" s="1636" t="n"/>
    </row>
    <row r="2500" ht="17.25" customHeight="1">
      <c r="A2500" s="238" t="n"/>
      <c r="B2500" s="238" t="n"/>
      <c r="C2500" s="1636" t="n"/>
      <c r="D2500" s="1636" t="n"/>
      <c r="E2500" s="1638" t="n"/>
      <c r="F2500" s="1636" t="n"/>
      <c r="G2500" s="1647" t="n"/>
      <c r="H2500" s="1647" t="n"/>
      <c r="I2500" s="1647" t="n"/>
      <c r="J2500" s="1646" t="n"/>
      <c r="K2500" s="1647" t="n"/>
      <c r="L2500" s="1647" t="n"/>
      <c r="M2500" s="234" t="n"/>
      <c r="N2500" s="237" t="n"/>
      <c r="O2500" s="548" t="n"/>
      <c r="P2500" s="1634" t="n"/>
      <c r="Q2500" s="1634" t="n"/>
      <c r="R2500" s="892" t="n"/>
      <c r="S2500" s="1635" t="n"/>
      <c r="T2500" s="1636" t="n"/>
      <c r="U2500" s="1636" t="n"/>
    </row>
    <row r="2501" ht="17.25" customHeight="1">
      <c r="A2501" s="238" t="n"/>
      <c r="B2501" s="238" t="n"/>
      <c r="C2501" s="1636" t="n"/>
      <c r="D2501" s="1636" t="n"/>
      <c r="E2501" s="1638" t="n"/>
      <c r="F2501" s="1636" t="n"/>
      <c r="G2501" s="1647" t="n"/>
      <c r="H2501" s="1647" t="n"/>
      <c r="I2501" s="1647" t="n"/>
      <c r="J2501" s="1646" t="n"/>
      <c r="K2501" s="1647" t="n"/>
      <c r="L2501" s="1647" t="n"/>
      <c r="M2501" s="234" t="n"/>
      <c r="N2501" s="237" t="n"/>
      <c r="O2501" s="548" t="n"/>
      <c r="P2501" s="1634" t="n"/>
      <c r="Q2501" s="1634" t="n"/>
      <c r="R2501" s="892" t="n"/>
      <c r="S2501" s="1635" t="n"/>
      <c r="T2501" s="1636" t="n"/>
      <c r="U2501" s="1636" t="n"/>
    </row>
    <row r="2502" ht="17.25" customHeight="1">
      <c r="A2502" s="238" t="n"/>
      <c r="B2502" s="238" t="n"/>
      <c r="C2502" s="1636" t="n"/>
      <c r="D2502" s="1636" t="n"/>
      <c r="E2502" s="1638" t="n"/>
      <c r="F2502" s="1636" t="n"/>
      <c r="G2502" s="1647" t="n"/>
      <c r="H2502" s="1647" t="n"/>
      <c r="I2502" s="1647" t="n"/>
      <c r="J2502" s="1646" t="n"/>
      <c r="K2502" s="1647" t="n"/>
      <c r="L2502" s="1647" t="n"/>
      <c r="M2502" s="234" t="n"/>
      <c r="N2502" s="237" t="n"/>
      <c r="O2502" s="548" t="n"/>
      <c r="P2502" s="1634" t="n"/>
      <c r="Q2502" s="1634" t="n"/>
      <c r="R2502" s="892" t="n"/>
      <c r="S2502" s="1635" t="n"/>
      <c r="T2502" s="1636" t="n"/>
      <c r="U2502" s="1636" t="n"/>
    </row>
    <row r="2503" ht="17.25" customHeight="1">
      <c r="A2503" s="238" t="n"/>
      <c r="B2503" s="238" t="n"/>
      <c r="C2503" s="1636" t="n"/>
      <c r="D2503" s="1636" t="n"/>
      <c r="E2503" s="1638" t="n"/>
      <c r="F2503" s="1636" t="n"/>
      <c r="G2503" s="1647" t="n"/>
      <c r="H2503" s="1647" t="n"/>
      <c r="I2503" s="1647" t="n"/>
      <c r="J2503" s="1646" t="n"/>
      <c r="K2503" s="1647" t="n"/>
      <c r="L2503" s="1647" t="n"/>
      <c r="M2503" s="234" t="n"/>
      <c r="N2503" s="237" t="n"/>
      <c r="O2503" s="548" t="n"/>
      <c r="P2503" s="1634" t="n"/>
      <c r="Q2503" s="1634" t="n"/>
      <c r="R2503" s="892" t="n"/>
      <c r="S2503" s="1635" t="n"/>
      <c r="T2503" s="1636" t="n"/>
      <c r="U2503" s="1636" t="n"/>
    </row>
    <row r="2504" ht="17.25" customHeight="1">
      <c r="A2504" s="238" t="n"/>
      <c r="B2504" s="238" t="n"/>
      <c r="C2504" s="1636" t="n"/>
      <c r="D2504" s="1636" t="n"/>
      <c r="E2504" s="1638" t="n"/>
      <c r="F2504" s="1636" t="n"/>
      <c r="G2504" s="1647" t="n"/>
      <c r="H2504" s="1647" t="n"/>
      <c r="I2504" s="1647" t="n"/>
      <c r="J2504" s="1646" t="n"/>
      <c r="K2504" s="1647" t="n"/>
      <c r="L2504" s="1647" t="n"/>
      <c r="M2504" s="234" t="n"/>
      <c r="N2504" s="237" t="n"/>
      <c r="O2504" s="548" t="n"/>
      <c r="P2504" s="1634" t="n"/>
      <c r="Q2504" s="1634" t="n"/>
      <c r="R2504" s="892" t="n"/>
      <c r="S2504" s="1635" t="n"/>
      <c r="T2504" s="1636" t="n"/>
      <c r="U2504" s="1636" t="n"/>
    </row>
    <row r="2505" ht="17.25" customHeight="1">
      <c r="A2505" s="238" t="n"/>
      <c r="B2505" s="238" t="n"/>
      <c r="C2505" s="1636" t="n"/>
      <c r="D2505" s="1636" t="n"/>
      <c r="E2505" s="1638" t="n"/>
      <c r="F2505" s="1636" t="n"/>
      <c r="G2505" s="1647" t="n"/>
      <c r="H2505" s="1647" t="n"/>
      <c r="I2505" s="1647" t="n"/>
      <c r="J2505" s="1646" t="n"/>
      <c r="K2505" s="1647" t="n"/>
      <c r="L2505" s="1647" t="n"/>
      <c r="M2505" s="234" t="n"/>
      <c r="N2505" s="237" t="n"/>
      <c r="O2505" s="548" t="n"/>
      <c r="P2505" s="1634" t="n"/>
      <c r="Q2505" s="1634" t="n"/>
      <c r="R2505" s="892" t="n"/>
      <c r="S2505" s="1635" t="n"/>
      <c r="T2505" s="1636" t="n"/>
      <c r="U2505" s="1636" t="n"/>
    </row>
    <row r="2506" ht="17.25" customHeight="1">
      <c r="A2506" s="238" t="n"/>
      <c r="B2506" s="238" t="n"/>
      <c r="C2506" s="1636" t="n"/>
      <c r="D2506" s="1636" t="n"/>
      <c r="E2506" s="1638" t="n"/>
      <c r="F2506" s="1636" t="n"/>
      <c r="G2506" s="1647" t="n"/>
      <c r="H2506" s="1647" t="n"/>
      <c r="I2506" s="1647" t="n"/>
      <c r="J2506" s="1646" t="n"/>
      <c r="K2506" s="1647" t="n"/>
      <c r="L2506" s="1647" t="n"/>
      <c r="M2506" s="234" t="n"/>
      <c r="N2506" s="237" t="n"/>
      <c r="O2506" s="548" t="n"/>
      <c r="P2506" s="1634" t="n"/>
      <c r="Q2506" s="1634" t="n"/>
      <c r="R2506" s="892" t="n"/>
      <c r="S2506" s="1635" t="n"/>
      <c r="T2506" s="1636" t="n"/>
      <c r="U2506" s="1636" t="n"/>
    </row>
    <row r="2507" ht="17.25" customHeight="1">
      <c r="A2507" s="238" t="n"/>
      <c r="B2507" s="238" t="n"/>
      <c r="C2507" s="1636" t="n"/>
      <c r="D2507" s="1636" t="n"/>
      <c r="E2507" s="1638" t="n"/>
      <c r="F2507" s="1636" t="n"/>
      <c r="G2507" s="1647" t="n"/>
      <c r="H2507" s="1647" t="n"/>
      <c r="I2507" s="1647" t="n"/>
      <c r="J2507" s="1646" t="n"/>
      <c r="K2507" s="1647" t="n"/>
      <c r="L2507" s="1647" t="n"/>
      <c r="M2507" s="234" t="n"/>
      <c r="N2507" s="237" t="n"/>
      <c r="O2507" s="548" t="n"/>
      <c r="P2507" s="1634" t="n"/>
      <c r="Q2507" s="1634" t="n"/>
      <c r="R2507" s="892" t="n"/>
      <c r="S2507" s="1635" t="n"/>
      <c r="T2507" s="1636" t="n"/>
      <c r="U2507" s="1636" t="n"/>
    </row>
    <row r="2508" ht="17.25" customHeight="1">
      <c r="A2508" s="238" t="n"/>
      <c r="B2508" s="238" t="n"/>
      <c r="C2508" s="1636" t="n"/>
      <c r="D2508" s="1636" t="n"/>
      <c r="E2508" s="1638" t="n"/>
      <c r="F2508" s="1636" t="n"/>
      <c r="G2508" s="1647" t="n"/>
      <c r="H2508" s="1647" t="n"/>
      <c r="I2508" s="1647" t="n"/>
      <c r="J2508" s="1646" t="n"/>
      <c r="K2508" s="1647" t="n"/>
      <c r="L2508" s="1647" t="n"/>
      <c r="M2508" s="234" t="n"/>
      <c r="N2508" s="237" t="n"/>
      <c r="O2508" s="548" t="n"/>
      <c r="P2508" s="1634" t="n"/>
      <c r="Q2508" s="1634" t="n"/>
      <c r="R2508" s="892" t="n"/>
      <c r="S2508" s="1635" t="n"/>
      <c r="T2508" s="1636" t="n"/>
      <c r="U2508" s="1636" t="n"/>
    </row>
    <row r="2509" ht="17.25" customHeight="1">
      <c r="A2509" s="238" t="n"/>
      <c r="B2509" s="238" t="n"/>
      <c r="C2509" s="1636" t="n"/>
      <c r="D2509" s="1636" t="n"/>
      <c r="E2509" s="1638" t="n"/>
      <c r="F2509" s="1636" t="n"/>
      <c r="G2509" s="1647" t="n"/>
      <c r="H2509" s="1647" t="n"/>
      <c r="I2509" s="1647" t="n"/>
      <c r="J2509" s="1646" t="n"/>
      <c r="K2509" s="1647" t="n"/>
      <c r="L2509" s="1647" t="n"/>
      <c r="M2509" s="234" t="n"/>
      <c r="N2509" s="237" t="n"/>
      <c r="O2509" s="548" t="n"/>
      <c r="P2509" s="1634" t="n"/>
      <c r="Q2509" s="1634" t="n"/>
      <c r="R2509" s="892" t="n"/>
      <c r="S2509" s="1635" t="n"/>
      <c r="T2509" s="1636" t="n"/>
      <c r="U2509" s="1636" t="n"/>
    </row>
    <row r="2510" ht="17.25" customHeight="1">
      <c r="A2510" s="238" t="n"/>
      <c r="B2510" s="238" t="n"/>
      <c r="C2510" s="1636" t="n"/>
      <c r="D2510" s="1636" t="n"/>
      <c r="E2510" s="1638" t="n"/>
      <c r="F2510" s="1636" t="n"/>
      <c r="G2510" s="1647" t="n"/>
      <c r="H2510" s="1647" t="n"/>
      <c r="I2510" s="1647" t="n"/>
      <c r="J2510" s="1646" t="n"/>
      <c r="K2510" s="1647" t="n"/>
      <c r="L2510" s="1647" t="n"/>
      <c r="M2510" s="234" t="n"/>
      <c r="N2510" s="237" t="n"/>
      <c r="O2510" s="548" t="n"/>
      <c r="P2510" s="1634" t="n"/>
      <c r="Q2510" s="1634" t="n"/>
      <c r="R2510" s="892" t="n"/>
      <c r="S2510" s="1635" t="n"/>
      <c r="T2510" s="1636" t="n"/>
      <c r="U2510" s="1636" t="n"/>
    </row>
    <row r="2511" ht="17.25" customHeight="1">
      <c r="A2511" s="238" t="n"/>
      <c r="B2511" s="238" t="n"/>
      <c r="C2511" s="1636" t="n"/>
      <c r="D2511" s="1636" t="n"/>
      <c r="E2511" s="1638" t="n"/>
      <c r="F2511" s="1636" t="n"/>
      <c r="G2511" s="1647" t="n"/>
      <c r="H2511" s="1647" t="n"/>
      <c r="I2511" s="1647" t="n"/>
      <c r="J2511" s="1646" t="n"/>
      <c r="K2511" s="1647" t="n"/>
      <c r="L2511" s="1647" t="n"/>
      <c r="M2511" s="234" t="n"/>
      <c r="N2511" s="237" t="n"/>
      <c r="O2511" s="548" t="n"/>
      <c r="P2511" s="1634" t="n"/>
      <c r="Q2511" s="1634" t="n"/>
      <c r="R2511" s="892" t="n"/>
      <c r="S2511" s="1635" t="n"/>
      <c r="T2511" s="1636" t="n"/>
      <c r="U2511" s="1636" t="n"/>
    </row>
    <row r="2512" ht="17.25" customHeight="1">
      <c r="A2512" s="238" t="n"/>
      <c r="B2512" s="238" t="n"/>
      <c r="C2512" s="1636" t="n"/>
      <c r="D2512" s="1636" t="n"/>
      <c r="E2512" s="1638" t="n"/>
      <c r="F2512" s="1636" t="n"/>
      <c r="G2512" s="1647" t="n"/>
      <c r="H2512" s="1647" t="n"/>
      <c r="I2512" s="1647" t="n"/>
      <c r="J2512" s="1646" t="n"/>
      <c r="K2512" s="1647" t="n"/>
      <c r="L2512" s="1647" t="n"/>
      <c r="M2512" s="234" t="n"/>
      <c r="N2512" s="237" t="n"/>
      <c r="O2512" s="548" t="n"/>
      <c r="P2512" s="1634" t="n"/>
      <c r="Q2512" s="1634" t="n"/>
      <c r="R2512" s="892" t="n"/>
      <c r="S2512" s="1635" t="n"/>
      <c r="T2512" s="1636" t="n"/>
      <c r="U2512" s="1636" t="n"/>
    </row>
    <row r="2513" ht="17.25" customHeight="1">
      <c r="A2513" s="238" t="n"/>
      <c r="B2513" s="238" t="n"/>
      <c r="C2513" s="1636" t="n"/>
      <c r="D2513" s="1636" t="n"/>
      <c r="E2513" s="1638" t="n"/>
      <c r="F2513" s="1636" t="n"/>
      <c r="G2513" s="1647" t="n"/>
      <c r="H2513" s="1647" t="n"/>
      <c r="I2513" s="1647" t="n"/>
      <c r="J2513" s="1646" t="n"/>
      <c r="K2513" s="1647" t="n"/>
      <c r="L2513" s="1647" t="n"/>
      <c r="M2513" s="234" t="n"/>
      <c r="N2513" s="237" t="n"/>
      <c r="O2513" s="548" t="n"/>
      <c r="P2513" s="1634" t="n"/>
      <c r="Q2513" s="1634" t="n"/>
      <c r="R2513" s="892" t="n"/>
      <c r="S2513" s="1635" t="n"/>
      <c r="T2513" s="1636" t="n"/>
      <c r="U2513" s="1636" t="n"/>
    </row>
    <row r="2514" ht="17.25" customHeight="1">
      <c r="A2514" s="238" t="n"/>
      <c r="B2514" s="238" t="n"/>
      <c r="C2514" s="1636" t="n"/>
      <c r="D2514" s="1636" t="n"/>
      <c r="E2514" s="1638" t="n"/>
      <c r="F2514" s="1636" t="n"/>
      <c r="G2514" s="1647" t="n"/>
      <c r="H2514" s="1647" t="n"/>
      <c r="I2514" s="1647" t="n"/>
      <c r="J2514" s="1646" t="n"/>
      <c r="K2514" s="1647" t="n"/>
      <c r="L2514" s="1647" t="n"/>
      <c r="M2514" s="234" t="n"/>
      <c r="N2514" s="237" t="n"/>
      <c r="O2514" s="548" t="n"/>
      <c r="P2514" s="1634" t="n"/>
      <c r="Q2514" s="1634" t="n"/>
      <c r="R2514" s="892" t="n"/>
      <c r="S2514" s="1635" t="n"/>
      <c r="T2514" s="1636" t="n"/>
      <c r="U2514" s="1636" t="n"/>
    </row>
    <row r="2515" ht="17.25" customHeight="1">
      <c r="A2515" s="238" t="n"/>
      <c r="B2515" s="238" t="n"/>
      <c r="C2515" s="1636" t="n"/>
      <c r="D2515" s="1636" t="n"/>
      <c r="E2515" s="1638" t="n"/>
      <c r="F2515" s="1636" t="n"/>
      <c r="G2515" s="1647" t="n"/>
      <c r="H2515" s="1647" t="n"/>
      <c r="I2515" s="1647" t="n"/>
      <c r="J2515" s="1646" t="n"/>
      <c r="K2515" s="1647" t="n"/>
      <c r="L2515" s="1647" t="n"/>
      <c r="M2515" s="234" t="n"/>
      <c r="N2515" s="237" t="n"/>
      <c r="O2515" s="548" t="n"/>
      <c r="P2515" s="1634" t="n"/>
      <c r="Q2515" s="1634" t="n"/>
      <c r="R2515" s="892" t="n"/>
      <c r="S2515" s="1635" t="n"/>
      <c r="T2515" s="1636" t="n"/>
      <c r="U2515" s="1636" t="n"/>
    </row>
    <row r="2516" ht="17.25" customHeight="1">
      <c r="A2516" s="238" t="n"/>
      <c r="B2516" s="238" t="n"/>
      <c r="C2516" s="1636" t="n"/>
      <c r="D2516" s="1636" t="n"/>
      <c r="E2516" s="1638" t="n"/>
      <c r="F2516" s="1636" t="n"/>
      <c r="G2516" s="1647" t="n"/>
      <c r="H2516" s="1647" t="n"/>
      <c r="I2516" s="1647" t="n"/>
      <c r="J2516" s="1646" t="n"/>
      <c r="K2516" s="1647" t="n"/>
      <c r="L2516" s="1647" t="n"/>
      <c r="M2516" s="234" t="n"/>
      <c r="N2516" s="237" t="n"/>
      <c r="O2516" s="548" t="n"/>
      <c r="P2516" s="1634" t="n"/>
      <c r="Q2516" s="1634" t="n"/>
      <c r="R2516" s="892" t="n"/>
      <c r="S2516" s="1635" t="n"/>
      <c r="T2516" s="1636" t="n"/>
      <c r="U2516" s="1636" t="n"/>
    </row>
    <row r="2517" ht="17.25" customHeight="1">
      <c r="A2517" s="238" t="n"/>
      <c r="B2517" s="238" t="n"/>
      <c r="C2517" s="1636" t="n"/>
      <c r="D2517" s="1636" t="n"/>
      <c r="E2517" s="1638" t="n"/>
      <c r="F2517" s="1636" t="n"/>
      <c r="G2517" s="1647" t="n"/>
      <c r="H2517" s="1647" t="n"/>
      <c r="I2517" s="1647" t="n"/>
      <c r="J2517" s="1646" t="n"/>
      <c r="K2517" s="1647" t="n"/>
      <c r="L2517" s="1647" t="n"/>
      <c r="M2517" s="234" t="n"/>
      <c r="N2517" s="237" t="n"/>
      <c r="O2517" s="548" t="n"/>
      <c r="P2517" s="1634" t="n"/>
      <c r="Q2517" s="1634" t="n"/>
      <c r="R2517" s="892" t="n"/>
      <c r="S2517" s="1635" t="n"/>
      <c r="T2517" s="1636" t="n"/>
      <c r="U2517" s="1636" t="n"/>
    </row>
    <row r="2518" ht="17.25" customHeight="1">
      <c r="A2518" s="238" t="n"/>
      <c r="B2518" s="238" t="n"/>
      <c r="C2518" s="1636" t="n"/>
      <c r="D2518" s="1636" t="n"/>
      <c r="E2518" s="1638" t="n"/>
      <c r="F2518" s="1636" t="n"/>
      <c r="G2518" s="1647" t="n"/>
      <c r="H2518" s="1647" t="n"/>
      <c r="I2518" s="1647" t="n"/>
      <c r="J2518" s="1646" t="n"/>
      <c r="K2518" s="1647" t="n"/>
      <c r="L2518" s="1647" t="n"/>
      <c r="M2518" s="234" t="n"/>
      <c r="N2518" s="237" t="n"/>
      <c r="O2518" s="548" t="n"/>
      <c r="P2518" s="1634" t="n"/>
      <c r="Q2518" s="1634" t="n"/>
      <c r="R2518" s="892" t="n"/>
      <c r="S2518" s="1635" t="n"/>
      <c r="T2518" s="1636" t="n"/>
      <c r="U2518" s="1636" t="n"/>
    </row>
    <row r="2519" ht="17.25" customHeight="1">
      <c r="A2519" s="238" t="n"/>
      <c r="B2519" s="238" t="n"/>
      <c r="C2519" s="1636" t="n"/>
      <c r="D2519" s="1636" t="n"/>
      <c r="E2519" s="1638" t="n"/>
      <c r="F2519" s="1636" t="n"/>
      <c r="G2519" s="1647" t="n"/>
      <c r="H2519" s="1647" t="n"/>
      <c r="I2519" s="1647" t="n"/>
      <c r="J2519" s="1646" t="n"/>
      <c r="K2519" s="1647" t="n"/>
      <c r="L2519" s="1647" t="n"/>
      <c r="M2519" s="234" t="n"/>
      <c r="N2519" s="237" t="n"/>
      <c r="O2519" s="548" t="n"/>
      <c r="P2519" s="1634" t="n"/>
      <c r="Q2519" s="1634" t="n"/>
      <c r="R2519" s="892" t="n"/>
      <c r="S2519" s="1635" t="n"/>
      <c r="T2519" s="1636" t="n"/>
      <c r="U2519" s="1636" t="n"/>
    </row>
    <row r="2520" ht="17.25" customHeight="1">
      <c r="A2520" s="238" t="n"/>
      <c r="B2520" s="238" t="n"/>
      <c r="C2520" s="1636" t="n"/>
      <c r="D2520" s="1636" t="n"/>
      <c r="E2520" s="1638" t="n"/>
      <c r="F2520" s="1636" t="n"/>
      <c r="G2520" s="1647" t="n"/>
      <c r="H2520" s="1647" t="n"/>
      <c r="I2520" s="1647" t="n"/>
      <c r="J2520" s="1646" t="n"/>
      <c r="K2520" s="1647" t="n"/>
      <c r="L2520" s="1647" t="n"/>
      <c r="M2520" s="234" t="n"/>
      <c r="N2520" s="237" t="n"/>
      <c r="O2520" s="548" t="n"/>
      <c r="P2520" s="1634" t="n"/>
      <c r="Q2520" s="1634" t="n"/>
      <c r="R2520" s="892" t="n"/>
      <c r="S2520" s="1635" t="n"/>
      <c r="T2520" s="1636" t="n"/>
      <c r="U2520" s="1636" t="n"/>
    </row>
    <row r="2521" ht="17.25" customHeight="1">
      <c r="A2521" s="238" t="n"/>
      <c r="B2521" s="238" t="n"/>
      <c r="C2521" s="1636" t="n"/>
      <c r="D2521" s="1636" t="n"/>
      <c r="E2521" s="1638" t="n"/>
      <c r="F2521" s="1636" t="n"/>
      <c r="G2521" s="1647" t="n"/>
      <c r="H2521" s="1647" t="n"/>
      <c r="I2521" s="1647" t="n"/>
      <c r="J2521" s="1646" t="n"/>
      <c r="K2521" s="1647" t="n"/>
      <c r="L2521" s="1647" t="n"/>
      <c r="M2521" s="234" t="n"/>
      <c r="N2521" s="237" t="n"/>
      <c r="O2521" s="548" t="n"/>
      <c r="P2521" s="1634" t="n"/>
      <c r="Q2521" s="1634" t="n"/>
      <c r="R2521" s="892" t="n"/>
      <c r="S2521" s="1635" t="n"/>
      <c r="T2521" s="1636" t="n"/>
      <c r="U2521" s="1636" t="n"/>
    </row>
    <row r="2522" ht="17.25" customHeight="1">
      <c r="A2522" s="238" t="n"/>
      <c r="B2522" s="238" t="n"/>
      <c r="C2522" s="1636" t="n"/>
      <c r="D2522" s="1636" t="n"/>
      <c r="E2522" s="1638" t="n"/>
      <c r="F2522" s="1636" t="n"/>
      <c r="G2522" s="1647" t="n"/>
      <c r="H2522" s="1647" t="n"/>
      <c r="I2522" s="1647" t="n"/>
      <c r="J2522" s="1646" t="n"/>
      <c r="K2522" s="1647" t="n"/>
      <c r="L2522" s="1647" t="n"/>
      <c r="M2522" s="234" t="n"/>
      <c r="N2522" s="237" t="n"/>
      <c r="O2522" s="548" t="n"/>
      <c r="P2522" s="1634" t="n"/>
      <c r="Q2522" s="1634" t="n"/>
      <c r="R2522" s="892" t="n"/>
      <c r="S2522" s="1635" t="n"/>
      <c r="T2522" s="1636" t="n"/>
      <c r="U2522" s="1636" t="n"/>
    </row>
    <row r="2523" ht="17.25" customHeight="1">
      <c r="A2523" s="238" t="n"/>
      <c r="B2523" s="238" t="n"/>
      <c r="C2523" s="1636" t="n"/>
      <c r="D2523" s="1636" t="n"/>
      <c r="E2523" s="1638" t="n"/>
      <c r="F2523" s="1636" t="n"/>
      <c r="G2523" s="1647" t="n"/>
      <c r="H2523" s="1647" t="n"/>
      <c r="I2523" s="1647" t="n"/>
      <c r="J2523" s="1646" t="n"/>
      <c r="K2523" s="1647" t="n"/>
      <c r="L2523" s="1647" t="n"/>
      <c r="M2523" s="234" t="n"/>
      <c r="N2523" s="237" t="n"/>
      <c r="O2523" s="548" t="n"/>
      <c r="P2523" s="1634" t="n"/>
      <c r="Q2523" s="1634" t="n"/>
      <c r="R2523" s="892" t="n"/>
      <c r="S2523" s="1635" t="n"/>
      <c r="T2523" s="1636" t="n"/>
      <c r="U2523" s="1636" t="n"/>
    </row>
    <row r="2524" ht="17.25" customHeight="1">
      <c r="A2524" s="238" t="n"/>
      <c r="B2524" s="238" t="n"/>
      <c r="C2524" s="1636" t="n"/>
      <c r="D2524" s="1636" t="n"/>
      <c r="E2524" s="1638" t="n"/>
      <c r="F2524" s="1636" t="n"/>
      <c r="G2524" s="1647" t="n"/>
      <c r="H2524" s="1647" t="n"/>
      <c r="I2524" s="1647" t="n"/>
      <c r="J2524" s="1646" t="n"/>
      <c r="K2524" s="1647" t="n"/>
      <c r="L2524" s="1647" t="n"/>
      <c r="M2524" s="234" t="n"/>
      <c r="N2524" s="237" t="n"/>
      <c r="O2524" s="548" t="n"/>
      <c r="P2524" s="1634" t="n"/>
      <c r="Q2524" s="1634" t="n"/>
      <c r="R2524" s="892" t="n"/>
      <c r="S2524" s="1635" t="n"/>
      <c r="T2524" s="1636" t="n"/>
      <c r="U2524" s="1636" t="n"/>
    </row>
    <row r="2525" ht="17.25" customHeight="1">
      <c r="A2525" s="238" t="n"/>
      <c r="B2525" s="238" t="n"/>
      <c r="C2525" s="1636" t="n"/>
      <c r="D2525" s="1636" t="n"/>
      <c r="E2525" s="1638" t="n"/>
      <c r="F2525" s="1636" t="n"/>
      <c r="G2525" s="1647" t="n"/>
      <c r="H2525" s="1647" t="n"/>
      <c r="I2525" s="1647" t="n"/>
      <c r="J2525" s="1646" t="n"/>
      <c r="K2525" s="1647" t="n"/>
      <c r="L2525" s="1647" t="n"/>
      <c r="M2525" s="234" t="n"/>
      <c r="N2525" s="237" t="n"/>
      <c r="O2525" s="548" t="n"/>
      <c r="P2525" s="1634" t="n"/>
      <c r="Q2525" s="1634" t="n"/>
      <c r="R2525" s="892" t="n"/>
      <c r="S2525" s="1635" t="n"/>
      <c r="T2525" s="1636" t="n"/>
      <c r="U2525" s="1636" t="n"/>
    </row>
    <row r="2526" ht="17.25" customHeight="1">
      <c r="A2526" s="238" t="n"/>
      <c r="B2526" s="238" t="n"/>
      <c r="C2526" s="1636" t="n"/>
      <c r="D2526" s="1636" t="n"/>
      <c r="E2526" s="1638" t="n"/>
      <c r="F2526" s="1636" t="n"/>
      <c r="G2526" s="1647" t="n"/>
      <c r="H2526" s="1647" t="n"/>
      <c r="I2526" s="1647" t="n"/>
      <c r="J2526" s="1646" t="n"/>
      <c r="K2526" s="1647" t="n"/>
      <c r="L2526" s="1647" t="n"/>
      <c r="M2526" s="234" t="n"/>
      <c r="N2526" s="237" t="n"/>
      <c r="O2526" s="548" t="n"/>
      <c r="P2526" s="1634" t="n"/>
      <c r="Q2526" s="1634" t="n"/>
      <c r="R2526" s="892" t="n"/>
      <c r="S2526" s="1635" t="n"/>
      <c r="T2526" s="1636" t="n"/>
      <c r="U2526" s="1636" t="n"/>
    </row>
    <row r="2527" ht="17.25" customHeight="1">
      <c r="A2527" s="238" t="n"/>
      <c r="B2527" s="238" t="n"/>
      <c r="C2527" s="1636" t="n"/>
      <c r="D2527" s="1636" t="n"/>
      <c r="E2527" s="1638" t="n"/>
      <c r="F2527" s="1636" t="n"/>
      <c r="G2527" s="1647" t="n"/>
      <c r="H2527" s="1647" t="n"/>
      <c r="I2527" s="1647" t="n"/>
      <c r="J2527" s="1646" t="n"/>
      <c r="K2527" s="1647" t="n"/>
      <c r="L2527" s="1647" t="n"/>
      <c r="M2527" s="234" t="n"/>
      <c r="N2527" s="237" t="n"/>
      <c r="O2527" s="548" t="n"/>
      <c r="P2527" s="1634" t="n"/>
      <c r="Q2527" s="1634" t="n"/>
      <c r="R2527" s="892" t="n"/>
      <c r="S2527" s="1635" t="n"/>
      <c r="T2527" s="1636" t="n"/>
      <c r="U2527" s="1636" t="n"/>
    </row>
    <row r="2528" ht="17.25" customHeight="1">
      <c r="A2528" s="238" t="n"/>
      <c r="B2528" s="238" t="n"/>
      <c r="C2528" s="1636" t="n"/>
      <c r="D2528" s="1636" t="n"/>
      <c r="E2528" s="1638" t="n"/>
      <c r="F2528" s="1636" t="n"/>
      <c r="G2528" s="1647" t="n"/>
      <c r="H2528" s="1647" t="n"/>
      <c r="I2528" s="1647" t="n"/>
      <c r="J2528" s="1646" t="n"/>
      <c r="K2528" s="1647" t="n"/>
      <c r="L2528" s="1647" t="n"/>
      <c r="M2528" s="234" t="n"/>
      <c r="N2528" s="237" t="n"/>
      <c r="O2528" s="548" t="n"/>
      <c r="P2528" s="1634" t="n"/>
      <c r="Q2528" s="1634" t="n"/>
      <c r="R2528" s="892" t="n"/>
      <c r="S2528" s="1635" t="n"/>
      <c r="T2528" s="1636" t="n"/>
      <c r="U2528" s="1636" t="n"/>
    </row>
    <row r="2529" ht="17.25" customHeight="1">
      <c r="A2529" s="238" t="n"/>
      <c r="B2529" s="238" t="n"/>
      <c r="C2529" s="1636" t="n"/>
      <c r="D2529" s="1636" t="n"/>
      <c r="E2529" s="1638" t="n"/>
      <c r="F2529" s="1636" t="n"/>
      <c r="G2529" s="1647" t="n"/>
      <c r="H2529" s="1647" t="n"/>
      <c r="I2529" s="1647" t="n"/>
      <c r="J2529" s="1646" t="n"/>
      <c r="K2529" s="1647" t="n"/>
      <c r="L2529" s="1647" t="n"/>
      <c r="M2529" s="234" t="n"/>
      <c r="N2529" s="237" t="n"/>
      <c r="O2529" s="548" t="n"/>
      <c r="P2529" s="1634" t="n"/>
      <c r="Q2529" s="1634" t="n"/>
      <c r="R2529" s="892" t="n"/>
      <c r="S2529" s="1635" t="n"/>
      <c r="T2529" s="1636" t="n"/>
      <c r="U2529" s="1636" t="n"/>
    </row>
    <row r="2530" ht="17.25" customHeight="1">
      <c r="A2530" s="238" t="n"/>
      <c r="B2530" s="238" t="n"/>
      <c r="C2530" s="1636" t="n"/>
      <c r="D2530" s="1636" t="n"/>
      <c r="E2530" s="1638" t="n"/>
      <c r="F2530" s="1636" t="n"/>
      <c r="G2530" s="1647" t="n"/>
      <c r="H2530" s="1647" t="n"/>
      <c r="I2530" s="1647" t="n"/>
      <c r="J2530" s="1646" t="n"/>
      <c r="K2530" s="1647" t="n"/>
      <c r="L2530" s="1647" t="n"/>
      <c r="M2530" s="234" t="n"/>
      <c r="N2530" s="237" t="n"/>
      <c r="O2530" s="548" t="n"/>
      <c r="P2530" s="1634" t="n"/>
      <c r="Q2530" s="1634" t="n"/>
      <c r="R2530" s="892" t="n"/>
      <c r="S2530" s="1635" t="n"/>
      <c r="T2530" s="1636" t="n"/>
      <c r="U2530" s="1636" t="n"/>
    </row>
    <row r="2531" ht="17.25" customHeight="1">
      <c r="A2531" s="238" t="n"/>
      <c r="B2531" s="238" t="n"/>
      <c r="C2531" s="1636" t="n"/>
      <c r="D2531" s="1636" t="n"/>
      <c r="E2531" s="1638" t="n"/>
      <c r="F2531" s="1636" t="n"/>
      <c r="G2531" s="1647" t="n"/>
      <c r="H2531" s="1647" t="n"/>
      <c r="I2531" s="1647" t="n"/>
      <c r="J2531" s="1646" t="n"/>
      <c r="K2531" s="1647" t="n"/>
      <c r="L2531" s="1647" t="n"/>
      <c r="M2531" s="234" t="n"/>
      <c r="N2531" s="237" t="n"/>
      <c r="O2531" s="548" t="n"/>
      <c r="P2531" s="1634" t="n"/>
      <c r="Q2531" s="1634" t="n"/>
      <c r="R2531" s="892" t="n"/>
      <c r="S2531" s="1635" t="n"/>
      <c r="T2531" s="1636" t="n"/>
      <c r="U2531" s="1636" t="n"/>
    </row>
    <row r="2532" ht="17.25" customHeight="1">
      <c r="A2532" s="238" t="n"/>
      <c r="B2532" s="238" t="n"/>
      <c r="C2532" s="1636" t="n"/>
      <c r="D2532" s="1636" t="n"/>
      <c r="E2532" s="1638" t="n"/>
      <c r="F2532" s="1636" t="n"/>
      <c r="G2532" s="1647" t="n"/>
      <c r="H2532" s="1647" t="n"/>
      <c r="I2532" s="1647" t="n"/>
      <c r="J2532" s="1646" t="n"/>
      <c r="K2532" s="1647" t="n"/>
      <c r="L2532" s="1647" t="n"/>
      <c r="M2532" s="234" t="n"/>
      <c r="N2532" s="237" t="n"/>
      <c r="O2532" s="548" t="n"/>
      <c r="P2532" s="1634" t="n"/>
      <c r="Q2532" s="1634" t="n"/>
      <c r="R2532" s="892" t="n"/>
      <c r="S2532" s="1635" t="n"/>
      <c r="T2532" s="1636" t="n"/>
      <c r="U2532" s="1636" t="n"/>
    </row>
    <row r="2533" ht="17.25" customHeight="1">
      <c r="A2533" s="238" t="n"/>
      <c r="B2533" s="238" t="n"/>
      <c r="C2533" s="1636" t="n"/>
      <c r="D2533" s="1636" t="n"/>
      <c r="E2533" s="1638" t="n"/>
      <c r="F2533" s="1636" t="n"/>
      <c r="G2533" s="1647" t="n"/>
      <c r="H2533" s="1647" t="n"/>
      <c r="I2533" s="1647" t="n"/>
      <c r="J2533" s="1646" t="n"/>
      <c r="K2533" s="1647" t="n"/>
      <c r="L2533" s="1647" t="n"/>
      <c r="M2533" s="234" t="n"/>
      <c r="N2533" s="237" t="n"/>
      <c r="O2533" s="548" t="n"/>
      <c r="P2533" s="1634" t="n"/>
      <c r="Q2533" s="1634" t="n"/>
      <c r="R2533" s="892" t="n"/>
      <c r="S2533" s="1635" t="n"/>
      <c r="T2533" s="1636" t="n"/>
      <c r="U2533" s="1636" t="n"/>
    </row>
    <row r="2534" ht="17.25" customHeight="1">
      <c r="A2534" s="238" t="n"/>
      <c r="B2534" s="238" t="n"/>
      <c r="C2534" s="1636" t="n"/>
      <c r="D2534" s="1636" t="n"/>
      <c r="E2534" s="1638" t="n"/>
      <c r="F2534" s="1636" t="n"/>
      <c r="G2534" s="1647" t="n"/>
      <c r="H2534" s="1647" t="n"/>
      <c r="I2534" s="1647" t="n"/>
      <c r="J2534" s="1646" t="n"/>
      <c r="K2534" s="1647" t="n"/>
      <c r="L2534" s="1647" t="n"/>
      <c r="M2534" s="234" t="n"/>
      <c r="N2534" s="237" t="n"/>
      <c r="O2534" s="548" t="n"/>
      <c r="P2534" s="1634" t="n"/>
      <c r="Q2534" s="1634" t="n"/>
      <c r="R2534" s="892" t="n"/>
      <c r="S2534" s="1635" t="n"/>
      <c r="T2534" s="1636" t="n"/>
      <c r="U2534" s="1636" t="n"/>
    </row>
    <row r="2535" ht="17.25" customHeight="1">
      <c r="A2535" s="238" t="n"/>
      <c r="B2535" s="238" t="n"/>
      <c r="C2535" s="1636" t="n"/>
      <c r="D2535" s="1636" t="n"/>
      <c r="E2535" s="1638" t="n"/>
      <c r="F2535" s="1636" t="n"/>
      <c r="G2535" s="1647" t="n"/>
      <c r="H2535" s="1647" t="n"/>
      <c r="I2535" s="1647" t="n"/>
      <c r="J2535" s="1646" t="n"/>
      <c r="K2535" s="1647" t="n"/>
      <c r="L2535" s="1647" t="n"/>
      <c r="M2535" s="234" t="n"/>
      <c r="N2535" s="237" t="n"/>
      <c r="O2535" s="548" t="n"/>
      <c r="P2535" s="1634" t="n"/>
      <c r="Q2535" s="1634" t="n"/>
      <c r="R2535" s="892" t="n"/>
      <c r="S2535" s="1635" t="n"/>
      <c r="T2535" s="1636" t="n"/>
      <c r="U2535" s="1636" t="n"/>
    </row>
    <row r="2536" ht="17.25" customHeight="1">
      <c r="A2536" s="238" t="n"/>
      <c r="B2536" s="238" t="n"/>
      <c r="C2536" s="1636" t="n"/>
      <c r="D2536" s="1636" t="n"/>
      <c r="E2536" s="1638" t="n"/>
      <c r="F2536" s="1636" t="n"/>
      <c r="G2536" s="1647" t="n"/>
      <c r="H2536" s="1647" t="n"/>
      <c r="I2536" s="1647" t="n"/>
      <c r="J2536" s="1646" t="n"/>
      <c r="K2536" s="1647" t="n"/>
      <c r="L2536" s="1647" t="n"/>
      <c r="M2536" s="234" t="n"/>
      <c r="N2536" s="237" t="n"/>
      <c r="O2536" s="548" t="n"/>
      <c r="P2536" s="1634" t="n"/>
      <c r="Q2536" s="1634" t="n"/>
      <c r="R2536" s="892" t="n"/>
      <c r="S2536" s="1635" t="n"/>
      <c r="T2536" s="1636" t="n"/>
      <c r="U2536" s="1636" t="n"/>
    </row>
    <row r="2537" ht="17.25" customHeight="1">
      <c r="A2537" s="238" t="n"/>
      <c r="B2537" s="238" t="n"/>
      <c r="C2537" s="1636" t="n"/>
      <c r="D2537" s="1636" t="n"/>
      <c r="E2537" s="1638" t="n"/>
      <c r="F2537" s="1636" t="n"/>
      <c r="G2537" s="1647" t="n"/>
      <c r="H2537" s="1647" t="n"/>
      <c r="I2537" s="1647" t="n"/>
      <c r="J2537" s="1646" t="n"/>
      <c r="K2537" s="1647" t="n"/>
      <c r="L2537" s="1647" t="n"/>
      <c r="M2537" s="234" t="n"/>
      <c r="N2537" s="237" t="n"/>
      <c r="O2537" s="548" t="n"/>
      <c r="P2537" s="1634" t="n"/>
      <c r="Q2537" s="1634" t="n"/>
      <c r="R2537" s="892" t="n"/>
      <c r="S2537" s="1635" t="n"/>
      <c r="T2537" s="1636" t="n"/>
      <c r="U2537" s="1636" t="n"/>
    </row>
    <row r="2538" ht="17.25" customHeight="1">
      <c r="A2538" s="238" t="n"/>
      <c r="B2538" s="238" t="n"/>
      <c r="C2538" s="1636" t="n"/>
      <c r="D2538" s="1636" t="n"/>
      <c r="E2538" s="1638" t="n"/>
      <c r="F2538" s="1636" t="n"/>
      <c r="G2538" s="1647" t="n"/>
      <c r="H2538" s="1647" t="n"/>
      <c r="I2538" s="1647" t="n"/>
      <c r="J2538" s="1646" t="n"/>
      <c r="K2538" s="1647" t="n"/>
      <c r="L2538" s="1647" t="n"/>
      <c r="M2538" s="234" t="n"/>
      <c r="N2538" s="237" t="n"/>
      <c r="O2538" s="548" t="n"/>
      <c r="P2538" s="1634" t="n"/>
      <c r="Q2538" s="1634" t="n"/>
      <c r="R2538" s="892" t="n"/>
      <c r="S2538" s="1635" t="n"/>
      <c r="T2538" s="1636" t="n"/>
      <c r="U2538" s="1636" t="n"/>
    </row>
    <row r="2539" ht="17.25" customHeight="1">
      <c r="A2539" s="238" t="n"/>
      <c r="B2539" s="238" t="n"/>
      <c r="C2539" s="1636" t="n"/>
      <c r="D2539" s="1636" t="n"/>
      <c r="E2539" s="1638" t="n"/>
      <c r="F2539" s="1636" t="n"/>
      <c r="G2539" s="1647" t="n"/>
      <c r="H2539" s="1647" t="n"/>
      <c r="I2539" s="1647" t="n"/>
      <c r="J2539" s="1646" t="n"/>
      <c r="K2539" s="1647" t="n"/>
      <c r="L2539" s="1647" t="n"/>
      <c r="M2539" s="234" t="n"/>
      <c r="N2539" s="237" t="n"/>
      <c r="O2539" s="548" t="n"/>
      <c r="P2539" s="1634" t="n"/>
      <c r="Q2539" s="1634" t="n"/>
      <c r="R2539" s="892" t="n"/>
      <c r="S2539" s="1635" t="n"/>
      <c r="T2539" s="1636" t="n"/>
      <c r="U2539" s="1636" t="n"/>
    </row>
    <row r="2540" ht="17.25" customHeight="1">
      <c r="A2540" s="238" t="n"/>
      <c r="B2540" s="238" t="n"/>
      <c r="C2540" s="1636" t="n"/>
      <c r="D2540" s="1636" t="n"/>
      <c r="E2540" s="1638" t="n"/>
      <c r="F2540" s="1636" t="n"/>
      <c r="G2540" s="1647" t="n"/>
      <c r="H2540" s="1647" t="n"/>
      <c r="I2540" s="1647" t="n"/>
      <c r="J2540" s="1646" t="n"/>
      <c r="K2540" s="1647" t="n"/>
      <c r="L2540" s="1647" t="n"/>
      <c r="M2540" s="234" t="n"/>
      <c r="N2540" s="237" t="n"/>
      <c r="O2540" s="548" t="n"/>
      <c r="P2540" s="1634" t="n"/>
      <c r="Q2540" s="1634" t="n"/>
      <c r="R2540" s="892" t="n"/>
      <c r="S2540" s="1635" t="n"/>
      <c r="T2540" s="1636" t="n"/>
      <c r="U2540" s="1636" t="n"/>
    </row>
    <row r="2541" ht="17.25" customHeight="1">
      <c r="A2541" s="238" t="n"/>
      <c r="B2541" s="238" t="n"/>
      <c r="C2541" s="1636" t="n"/>
      <c r="D2541" s="1636" t="n"/>
      <c r="E2541" s="1638" t="n"/>
      <c r="F2541" s="1636" t="n"/>
      <c r="G2541" s="1647" t="n"/>
      <c r="H2541" s="1647" t="n"/>
      <c r="I2541" s="1647" t="n"/>
      <c r="J2541" s="1646" t="n"/>
      <c r="K2541" s="1647" t="n"/>
      <c r="L2541" s="1647" t="n"/>
      <c r="M2541" s="234" t="n"/>
      <c r="N2541" s="237" t="n"/>
      <c r="O2541" s="548" t="n"/>
      <c r="P2541" s="1634" t="n"/>
      <c r="Q2541" s="1634" t="n"/>
      <c r="R2541" s="892" t="n"/>
      <c r="S2541" s="1635" t="n"/>
      <c r="T2541" s="1636" t="n"/>
      <c r="U2541" s="1636" t="n"/>
    </row>
    <row r="2542" ht="17.25" customHeight="1">
      <c r="A2542" s="238" t="n"/>
      <c r="B2542" s="238" t="n"/>
      <c r="C2542" s="1636" t="n"/>
      <c r="D2542" s="1636" t="n"/>
      <c r="E2542" s="1638" t="n"/>
      <c r="F2542" s="1636" t="n"/>
      <c r="G2542" s="1647" t="n"/>
      <c r="H2542" s="1647" t="n"/>
      <c r="I2542" s="1647" t="n"/>
      <c r="J2542" s="1646" t="n"/>
      <c r="K2542" s="1647" t="n"/>
      <c r="L2542" s="1647" t="n"/>
      <c r="M2542" s="234" t="n"/>
      <c r="N2542" s="237" t="n"/>
      <c r="O2542" s="548" t="n"/>
      <c r="P2542" s="1634" t="n"/>
      <c r="Q2542" s="1634" t="n"/>
      <c r="R2542" s="892" t="n"/>
      <c r="S2542" s="1635" t="n"/>
      <c r="T2542" s="1636" t="n"/>
      <c r="U2542" s="1636" t="n"/>
    </row>
    <row r="2543" ht="17.25" customHeight="1">
      <c r="A2543" s="238" t="n"/>
      <c r="B2543" s="238" t="n"/>
      <c r="C2543" s="1636" t="n"/>
      <c r="D2543" s="1636" t="n"/>
      <c r="E2543" s="1638" t="n"/>
      <c r="F2543" s="1636" t="n"/>
      <c r="G2543" s="1647" t="n"/>
      <c r="H2543" s="1647" t="n"/>
      <c r="I2543" s="1647" t="n"/>
      <c r="J2543" s="1646" t="n"/>
      <c r="K2543" s="1647" t="n"/>
      <c r="L2543" s="1647" t="n"/>
      <c r="M2543" s="234" t="n"/>
      <c r="N2543" s="237" t="n"/>
      <c r="O2543" s="548" t="n"/>
      <c r="P2543" s="1634" t="n"/>
      <c r="Q2543" s="1634" t="n"/>
      <c r="R2543" s="892" t="n"/>
      <c r="S2543" s="1635" t="n"/>
      <c r="T2543" s="1636" t="n"/>
      <c r="U2543" s="1636" t="n"/>
    </row>
    <row r="2544" ht="17.25" customHeight="1">
      <c r="A2544" s="238" t="n"/>
      <c r="B2544" s="238" t="n"/>
      <c r="C2544" s="1636" t="n"/>
      <c r="D2544" s="1636" t="n"/>
      <c r="E2544" s="1638" t="n"/>
      <c r="F2544" s="1636" t="n"/>
      <c r="G2544" s="1647" t="n"/>
      <c r="H2544" s="1647" t="n"/>
      <c r="I2544" s="1647" t="n"/>
      <c r="J2544" s="1646" t="n"/>
      <c r="K2544" s="1647" t="n"/>
      <c r="L2544" s="1647" t="n"/>
      <c r="M2544" s="234" t="n"/>
      <c r="N2544" s="237" t="n"/>
      <c r="O2544" s="548" t="n"/>
      <c r="P2544" s="1634" t="n"/>
      <c r="Q2544" s="1634" t="n"/>
      <c r="R2544" s="892" t="n"/>
      <c r="S2544" s="1635" t="n"/>
      <c r="T2544" s="1636" t="n"/>
      <c r="U2544" s="1636" t="n"/>
    </row>
    <row r="2545" ht="17.25" customHeight="1">
      <c r="A2545" s="238" t="n"/>
      <c r="B2545" s="238" t="n"/>
      <c r="C2545" s="1636" t="n"/>
      <c r="D2545" s="1636" t="n"/>
      <c r="E2545" s="1638" t="n"/>
      <c r="F2545" s="1636" t="n"/>
      <c r="G2545" s="1647" t="n"/>
      <c r="H2545" s="1647" t="n"/>
      <c r="I2545" s="1647" t="n"/>
      <c r="J2545" s="1646" t="n"/>
      <c r="K2545" s="1647" t="n"/>
      <c r="L2545" s="1647" t="n"/>
      <c r="M2545" s="234" t="n"/>
      <c r="N2545" s="237" t="n"/>
      <c r="O2545" s="548" t="n"/>
      <c r="P2545" s="1634" t="n"/>
      <c r="Q2545" s="1634" t="n"/>
      <c r="R2545" s="892" t="n"/>
      <c r="S2545" s="1635" t="n"/>
      <c r="T2545" s="1636" t="n"/>
      <c r="U2545" s="1636" t="n"/>
    </row>
    <row r="2546" ht="17.25" customHeight="1">
      <c r="A2546" s="238" t="n"/>
      <c r="B2546" s="238" t="n"/>
      <c r="C2546" s="1636" t="n"/>
      <c r="D2546" s="1636" t="n"/>
      <c r="E2546" s="1638" t="n"/>
      <c r="F2546" s="1636" t="n"/>
      <c r="G2546" s="1647" t="n"/>
      <c r="H2546" s="1647" t="n"/>
      <c r="I2546" s="1647" t="n"/>
      <c r="J2546" s="1646" t="n"/>
      <c r="K2546" s="1647" t="n"/>
      <c r="L2546" s="1647" t="n"/>
      <c r="M2546" s="234" t="n"/>
      <c r="N2546" s="237" t="n"/>
      <c r="O2546" s="548" t="n"/>
      <c r="P2546" s="1634" t="n"/>
      <c r="Q2546" s="1634" t="n"/>
      <c r="R2546" s="892" t="n"/>
      <c r="S2546" s="1635" t="n"/>
      <c r="T2546" s="1636" t="n"/>
      <c r="U2546" s="1636" t="n"/>
    </row>
    <row r="2547" ht="17.25" customHeight="1">
      <c r="A2547" s="238" t="n"/>
      <c r="B2547" s="238" t="n"/>
      <c r="C2547" s="1636" t="n"/>
      <c r="D2547" s="1636" t="n"/>
      <c r="E2547" s="1638" t="n"/>
      <c r="F2547" s="1636" t="n"/>
      <c r="G2547" s="1647" t="n"/>
      <c r="H2547" s="1647" t="n"/>
      <c r="I2547" s="1647" t="n"/>
      <c r="J2547" s="1646" t="n"/>
      <c r="K2547" s="1647" t="n"/>
      <c r="L2547" s="1647" t="n"/>
      <c r="M2547" s="234" t="n"/>
      <c r="N2547" s="237" t="n"/>
      <c r="O2547" s="548" t="n"/>
      <c r="P2547" s="1634" t="n"/>
      <c r="Q2547" s="1634" t="n"/>
      <c r="R2547" s="892" t="n"/>
      <c r="S2547" s="1635" t="n"/>
      <c r="T2547" s="1636" t="n"/>
      <c r="U2547" s="1636" t="n"/>
    </row>
    <row r="2548" ht="17.25" customHeight="1">
      <c r="A2548" s="238" t="n"/>
      <c r="B2548" s="238" t="n"/>
      <c r="C2548" s="1636" t="n"/>
      <c r="D2548" s="1636" t="n"/>
      <c r="E2548" s="1638" t="n"/>
      <c r="F2548" s="1636" t="n"/>
      <c r="G2548" s="1647" t="n"/>
      <c r="H2548" s="1647" t="n"/>
      <c r="I2548" s="1647" t="n"/>
      <c r="J2548" s="1646" t="n"/>
      <c r="K2548" s="1647" t="n"/>
      <c r="L2548" s="1647" t="n"/>
      <c r="M2548" s="234" t="n"/>
      <c r="N2548" s="237" t="n"/>
      <c r="O2548" s="548" t="n"/>
      <c r="P2548" s="1634" t="n"/>
      <c r="Q2548" s="1634" t="n"/>
      <c r="R2548" s="892" t="n"/>
      <c r="S2548" s="1635" t="n"/>
      <c r="T2548" s="1636" t="n"/>
      <c r="U2548" s="1636" t="n"/>
    </row>
    <row r="2549" ht="17.25" customHeight="1">
      <c r="A2549" s="238" t="n"/>
      <c r="B2549" s="238" t="n"/>
      <c r="C2549" s="1636" t="n"/>
      <c r="D2549" s="1636" t="n"/>
      <c r="E2549" s="1638" t="n"/>
      <c r="F2549" s="1636" t="n"/>
      <c r="G2549" s="1647" t="n"/>
      <c r="H2549" s="1647" t="n"/>
      <c r="I2549" s="1647" t="n"/>
      <c r="J2549" s="1646" t="n"/>
      <c r="K2549" s="1647" t="n"/>
      <c r="L2549" s="1647" t="n"/>
      <c r="M2549" s="234" t="n"/>
      <c r="N2549" s="237" t="n"/>
      <c r="O2549" s="548" t="n"/>
      <c r="P2549" s="1634" t="n"/>
      <c r="Q2549" s="1634" t="n"/>
      <c r="R2549" s="892" t="n"/>
      <c r="S2549" s="1635" t="n"/>
      <c r="T2549" s="1636" t="n"/>
      <c r="U2549" s="1636" t="n"/>
    </row>
    <row r="2550" ht="17.25" customHeight="1">
      <c r="A2550" s="238" t="n"/>
      <c r="B2550" s="238" t="n"/>
      <c r="C2550" s="1636" t="n"/>
      <c r="D2550" s="1636" t="n"/>
      <c r="E2550" s="1638" t="n"/>
      <c r="F2550" s="1636" t="n"/>
      <c r="G2550" s="1647" t="n"/>
      <c r="H2550" s="1647" t="n"/>
      <c r="I2550" s="1647" t="n"/>
      <c r="J2550" s="1646" t="n"/>
      <c r="K2550" s="1647" t="n"/>
      <c r="L2550" s="1647" t="n"/>
      <c r="M2550" s="234" t="n"/>
      <c r="N2550" s="237" t="n"/>
      <c r="O2550" s="548" t="n"/>
      <c r="P2550" s="1634" t="n"/>
      <c r="Q2550" s="1634" t="n"/>
      <c r="R2550" s="892" t="n"/>
      <c r="S2550" s="1635" t="n"/>
      <c r="T2550" s="1636" t="n"/>
      <c r="U2550" s="1636" t="n"/>
    </row>
    <row r="2551" ht="17.25" customHeight="1">
      <c r="A2551" s="238" t="n"/>
      <c r="B2551" s="238" t="n"/>
      <c r="C2551" s="1636" t="n"/>
      <c r="D2551" s="1636" t="n"/>
      <c r="E2551" s="1638" t="n"/>
      <c r="F2551" s="1636" t="n"/>
      <c r="G2551" s="1647" t="n"/>
      <c r="H2551" s="1647" t="n"/>
      <c r="I2551" s="1647" t="n"/>
      <c r="J2551" s="1646" t="n"/>
      <c r="K2551" s="1647" t="n"/>
      <c r="L2551" s="1647" t="n"/>
      <c r="M2551" s="234" t="n"/>
      <c r="N2551" s="237" t="n"/>
      <c r="O2551" s="548" t="n"/>
      <c r="P2551" s="1634" t="n"/>
      <c r="Q2551" s="1634" t="n"/>
      <c r="R2551" s="892" t="n"/>
      <c r="S2551" s="1635" t="n"/>
      <c r="T2551" s="1636" t="n"/>
      <c r="U2551" s="1636" t="n"/>
    </row>
    <row r="2552" ht="17.25" customHeight="1">
      <c r="A2552" s="238" t="n"/>
      <c r="B2552" s="238" t="n"/>
      <c r="C2552" s="1636" t="n"/>
      <c r="D2552" s="1636" t="n"/>
      <c r="E2552" s="1638" t="n"/>
      <c r="F2552" s="1636" t="n"/>
      <c r="G2552" s="1647" t="n"/>
      <c r="H2552" s="1647" t="n"/>
      <c r="I2552" s="1647" t="n"/>
      <c r="J2552" s="1646" t="n"/>
      <c r="K2552" s="1647" t="n"/>
      <c r="L2552" s="1647" t="n"/>
      <c r="M2552" s="234" t="n"/>
      <c r="N2552" s="237" t="n"/>
      <c r="O2552" s="548" t="n"/>
      <c r="P2552" s="1634" t="n"/>
      <c r="Q2552" s="1634" t="n"/>
      <c r="R2552" s="892" t="n"/>
      <c r="S2552" s="1635" t="n"/>
      <c r="T2552" s="1636" t="n"/>
      <c r="U2552" s="1636" t="n"/>
    </row>
    <row r="2553" ht="17.25" customHeight="1">
      <c r="A2553" s="238" t="n"/>
      <c r="B2553" s="238" t="n"/>
      <c r="C2553" s="1636" t="n"/>
      <c r="D2553" s="1636" t="n"/>
      <c r="E2553" s="1638" t="n"/>
      <c r="F2553" s="1636" t="n"/>
      <c r="G2553" s="1647" t="n"/>
      <c r="H2553" s="1647" t="n"/>
      <c r="I2553" s="1647" t="n"/>
      <c r="J2553" s="1646" t="n"/>
      <c r="K2553" s="1647" t="n"/>
      <c r="L2553" s="1647" t="n"/>
      <c r="M2553" s="234" t="n"/>
      <c r="N2553" s="237" t="n"/>
      <c r="O2553" s="548" t="n"/>
      <c r="P2553" s="1634" t="n"/>
      <c r="Q2553" s="1634" t="n"/>
      <c r="R2553" s="892" t="n"/>
      <c r="S2553" s="1635" t="n"/>
      <c r="T2553" s="1636" t="n"/>
      <c r="U2553" s="1636" t="n"/>
    </row>
    <row r="2554" ht="17.25" customHeight="1">
      <c r="A2554" s="238" t="n"/>
      <c r="B2554" s="238" t="n"/>
      <c r="C2554" s="1636" t="n"/>
      <c r="D2554" s="1636" t="n"/>
      <c r="E2554" s="1638" t="n"/>
      <c r="F2554" s="1636" t="n"/>
      <c r="G2554" s="1647" t="n"/>
      <c r="H2554" s="1647" t="n"/>
      <c r="I2554" s="1647" t="n"/>
      <c r="J2554" s="1646" t="n"/>
      <c r="K2554" s="1647" t="n"/>
      <c r="L2554" s="1647" t="n"/>
      <c r="M2554" s="234" t="n"/>
      <c r="N2554" s="237" t="n"/>
      <c r="O2554" s="548" t="n"/>
      <c r="P2554" s="1634" t="n"/>
      <c r="Q2554" s="1634" t="n"/>
      <c r="R2554" s="892" t="n"/>
      <c r="S2554" s="1635" t="n"/>
      <c r="T2554" s="1636" t="n"/>
      <c r="U2554" s="1636" t="n"/>
    </row>
    <row r="2555" ht="17.25" customHeight="1">
      <c r="A2555" s="238" t="n"/>
      <c r="B2555" s="238" t="n"/>
      <c r="C2555" s="1636" t="n"/>
      <c r="D2555" s="1636" t="n"/>
      <c r="E2555" s="1638" t="n"/>
      <c r="F2555" s="1636" t="n"/>
      <c r="G2555" s="1647" t="n"/>
      <c r="H2555" s="1647" t="n"/>
      <c r="I2555" s="1647" t="n"/>
      <c r="J2555" s="1646" t="n"/>
      <c r="K2555" s="1647" t="n"/>
      <c r="L2555" s="1647" t="n"/>
      <c r="M2555" s="234" t="n"/>
      <c r="N2555" s="237" t="n"/>
      <c r="O2555" s="548" t="n"/>
      <c r="P2555" s="1634" t="n"/>
      <c r="Q2555" s="1634" t="n"/>
      <c r="R2555" s="892" t="n"/>
      <c r="S2555" s="1635" t="n"/>
      <c r="T2555" s="1636" t="n"/>
      <c r="U2555" s="1636" t="n"/>
    </row>
    <row r="2556" ht="17.25" customHeight="1">
      <c r="A2556" s="238" t="n"/>
      <c r="B2556" s="238" t="n"/>
      <c r="C2556" s="1636" t="n"/>
      <c r="D2556" s="1636" t="n"/>
      <c r="E2556" s="1638" t="n"/>
      <c r="F2556" s="1636" t="n"/>
      <c r="G2556" s="1647" t="n"/>
      <c r="H2556" s="1647" t="n"/>
      <c r="I2556" s="1647" t="n"/>
      <c r="J2556" s="1646" t="n"/>
      <c r="K2556" s="1647" t="n"/>
      <c r="L2556" s="1647" t="n"/>
      <c r="M2556" s="234" t="n"/>
      <c r="N2556" s="237" t="n"/>
      <c r="O2556" s="548" t="n"/>
      <c r="P2556" s="1634" t="n"/>
      <c r="Q2556" s="1634" t="n"/>
      <c r="R2556" s="892" t="n"/>
      <c r="S2556" s="1635" t="n"/>
      <c r="T2556" s="1636" t="n"/>
      <c r="U2556" s="1636" t="n"/>
    </row>
    <row r="2557" ht="17.25" customHeight="1">
      <c r="A2557" s="238" t="n"/>
      <c r="B2557" s="238" t="n"/>
      <c r="C2557" s="1636" t="n"/>
      <c r="D2557" s="1636" t="n"/>
      <c r="E2557" s="1638" t="n"/>
      <c r="F2557" s="1636" t="n"/>
      <c r="G2557" s="1647" t="n"/>
      <c r="H2557" s="1647" t="n"/>
      <c r="I2557" s="1647" t="n"/>
      <c r="J2557" s="1646" t="n"/>
      <c r="K2557" s="1647" t="n"/>
      <c r="L2557" s="1647" t="n"/>
      <c r="M2557" s="234" t="n"/>
      <c r="N2557" s="237" t="n"/>
      <c r="O2557" s="548" t="n"/>
      <c r="P2557" s="1634" t="n"/>
      <c r="Q2557" s="1634" t="n"/>
      <c r="R2557" s="892" t="n"/>
      <c r="S2557" s="1635" t="n"/>
      <c r="T2557" s="1636" t="n"/>
      <c r="U2557" s="1636" t="n"/>
    </row>
    <row r="2558" ht="17.25" customHeight="1">
      <c r="A2558" s="238" t="n"/>
      <c r="B2558" s="238" t="n"/>
      <c r="C2558" s="1636" t="n"/>
      <c r="D2558" s="1636" t="n"/>
      <c r="E2558" s="1638" t="n"/>
      <c r="F2558" s="1636" t="n"/>
      <c r="G2558" s="1647" t="n"/>
      <c r="H2558" s="1647" t="n"/>
      <c r="I2558" s="1647" t="n"/>
      <c r="J2558" s="1646" t="n"/>
      <c r="K2558" s="1647" t="n"/>
      <c r="L2558" s="1647" t="n"/>
      <c r="M2558" s="234" t="n"/>
      <c r="N2558" s="237" t="n"/>
      <c r="O2558" s="548" t="n"/>
      <c r="P2558" s="1634" t="n"/>
      <c r="Q2558" s="1634" t="n"/>
      <c r="R2558" s="892" t="n"/>
      <c r="S2558" s="1635" t="n"/>
      <c r="T2558" s="1636" t="n"/>
      <c r="U2558" s="1636" t="n"/>
    </row>
    <row r="2559" ht="17.25" customHeight="1">
      <c r="A2559" s="238" t="n"/>
      <c r="B2559" s="238" t="n"/>
      <c r="C2559" s="1636" t="n"/>
      <c r="D2559" s="1636" t="n"/>
      <c r="E2559" s="1638" t="n"/>
      <c r="F2559" s="1636" t="n"/>
      <c r="G2559" s="1647" t="n"/>
      <c r="H2559" s="1647" t="n"/>
      <c r="I2559" s="1647" t="n"/>
      <c r="J2559" s="1646" t="n"/>
      <c r="K2559" s="1647" t="n"/>
      <c r="L2559" s="1647" t="n"/>
      <c r="M2559" s="234" t="n"/>
      <c r="N2559" s="237" t="n"/>
      <c r="O2559" s="548" t="n"/>
      <c r="P2559" s="1634" t="n"/>
      <c r="Q2559" s="1634" t="n"/>
      <c r="R2559" s="892" t="n"/>
      <c r="S2559" s="1635" t="n"/>
      <c r="T2559" s="1636" t="n"/>
      <c r="U2559" s="1636" t="n"/>
    </row>
    <row r="2560" ht="17.25" customHeight="1">
      <c r="A2560" s="238" t="n"/>
      <c r="B2560" s="238" t="n"/>
      <c r="C2560" s="1636" t="n"/>
      <c r="D2560" s="1636" t="n"/>
      <c r="E2560" s="1638" t="n"/>
      <c r="F2560" s="1636" t="n"/>
      <c r="G2560" s="1647" t="n"/>
      <c r="H2560" s="1647" t="n"/>
      <c r="I2560" s="1647" t="n"/>
      <c r="J2560" s="1646" t="n"/>
      <c r="K2560" s="1647" t="n"/>
      <c r="L2560" s="1647" t="n"/>
      <c r="M2560" s="234" t="n"/>
      <c r="N2560" s="237" t="n"/>
      <c r="O2560" s="548" t="n"/>
      <c r="P2560" s="1634" t="n"/>
      <c r="Q2560" s="1634" t="n"/>
      <c r="R2560" s="892" t="n"/>
      <c r="S2560" s="1635" t="n"/>
      <c r="T2560" s="1636" t="n"/>
      <c r="U2560" s="1636" t="n"/>
    </row>
    <row r="2561" ht="17.25" customHeight="1">
      <c r="A2561" s="238" t="n"/>
      <c r="B2561" s="238" t="n"/>
      <c r="C2561" s="1636" t="n"/>
      <c r="D2561" s="1636" t="n"/>
      <c r="E2561" s="1638" t="n"/>
      <c r="F2561" s="1636" t="n"/>
      <c r="G2561" s="1647" t="n"/>
      <c r="H2561" s="1647" t="n"/>
      <c r="I2561" s="1647" t="n"/>
      <c r="J2561" s="1646" t="n"/>
      <c r="K2561" s="1647" t="n"/>
      <c r="L2561" s="1647" t="n"/>
      <c r="M2561" s="234" t="n"/>
      <c r="N2561" s="237" t="n"/>
      <c r="O2561" s="548" t="n"/>
      <c r="P2561" s="1634" t="n"/>
      <c r="Q2561" s="1634" t="n"/>
      <c r="R2561" s="892" t="n"/>
      <c r="S2561" s="1635" t="n"/>
      <c r="T2561" s="1636" t="n"/>
      <c r="U2561" s="1636" t="n"/>
    </row>
    <row r="2562" ht="17.25" customHeight="1">
      <c r="A2562" s="238" t="n"/>
      <c r="B2562" s="238" t="n"/>
      <c r="C2562" s="1636" t="n"/>
      <c r="D2562" s="1636" t="n"/>
      <c r="E2562" s="1638" t="n"/>
      <c r="F2562" s="1636" t="n"/>
      <c r="G2562" s="1647" t="n"/>
      <c r="H2562" s="1647" t="n"/>
      <c r="I2562" s="1647" t="n"/>
      <c r="J2562" s="1646" t="n"/>
      <c r="K2562" s="1647" t="n"/>
      <c r="L2562" s="1647" t="n"/>
      <c r="M2562" s="234" t="n"/>
      <c r="N2562" s="237" t="n"/>
      <c r="O2562" s="548" t="n"/>
      <c r="P2562" s="1634" t="n"/>
      <c r="Q2562" s="1634" t="n"/>
      <c r="R2562" s="892" t="n"/>
      <c r="S2562" s="1635" t="n"/>
      <c r="T2562" s="1636" t="n"/>
      <c r="U2562" s="1636" t="n"/>
    </row>
    <row r="2563" ht="17.25" customHeight="1">
      <c r="A2563" s="238" t="n"/>
      <c r="B2563" s="238" t="n"/>
      <c r="C2563" s="1636" t="n"/>
      <c r="D2563" s="1636" t="n"/>
      <c r="E2563" s="1638" t="n"/>
      <c r="F2563" s="1636" t="n"/>
      <c r="G2563" s="1647" t="n"/>
      <c r="H2563" s="1647" t="n"/>
      <c r="I2563" s="1647" t="n"/>
      <c r="J2563" s="1646" t="n"/>
      <c r="K2563" s="1647" t="n"/>
      <c r="L2563" s="1647" t="n"/>
      <c r="M2563" s="234" t="n"/>
      <c r="N2563" s="237" t="n"/>
      <c r="O2563" s="548" t="n"/>
      <c r="P2563" s="1634" t="n"/>
      <c r="Q2563" s="1634" t="n"/>
      <c r="R2563" s="892" t="n"/>
      <c r="S2563" s="1635" t="n"/>
      <c r="T2563" s="1636" t="n"/>
      <c r="U2563" s="1636" t="n"/>
    </row>
    <row r="2564" ht="17.25" customHeight="1">
      <c r="A2564" s="238" t="n"/>
      <c r="B2564" s="238" t="n"/>
      <c r="C2564" s="1636" t="n"/>
      <c r="D2564" s="1636" t="n"/>
      <c r="E2564" s="1638" t="n"/>
      <c r="F2564" s="1636" t="n"/>
      <c r="G2564" s="1647" t="n"/>
      <c r="H2564" s="1647" t="n"/>
      <c r="I2564" s="1647" t="n"/>
      <c r="J2564" s="1646" t="n"/>
      <c r="K2564" s="1647" t="n"/>
      <c r="L2564" s="1647" t="n"/>
      <c r="M2564" s="234" t="n"/>
      <c r="N2564" s="237" t="n"/>
      <c r="O2564" s="548" t="n"/>
      <c r="P2564" s="1634" t="n"/>
      <c r="Q2564" s="1634" t="n"/>
      <c r="R2564" s="892" t="n"/>
      <c r="S2564" s="1635" t="n"/>
      <c r="T2564" s="1636" t="n"/>
      <c r="U2564" s="1636" t="n"/>
    </row>
    <row r="2565" ht="17.25" customHeight="1">
      <c r="A2565" s="238" t="n"/>
      <c r="B2565" s="238" t="n"/>
      <c r="C2565" s="1636" t="n"/>
      <c r="D2565" s="1636" t="n"/>
      <c r="E2565" s="1638" t="n"/>
      <c r="F2565" s="1636" t="n"/>
      <c r="G2565" s="1647" t="n"/>
      <c r="H2565" s="1647" t="n"/>
      <c r="I2565" s="1647" t="n"/>
      <c r="J2565" s="1646" t="n"/>
      <c r="K2565" s="1647" t="n"/>
      <c r="L2565" s="1647" t="n"/>
      <c r="M2565" s="234" t="n"/>
      <c r="N2565" s="237" t="n"/>
      <c r="O2565" s="548" t="n"/>
      <c r="P2565" s="1634" t="n"/>
      <c r="Q2565" s="1634" t="n"/>
      <c r="R2565" s="892" t="n"/>
      <c r="S2565" s="1635" t="n"/>
      <c r="T2565" s="1636" t="n"/>
      <c r="U2565" s="1636" t="n"/>
    </row>
    <row r="2566" ht="17.25" customHeight="1">
      <c r="A2566" s="238" t="n"/>
      <c r="B2566" s="238" t="n"/>
      <c r="C2566" s="1636" t="n"/>
      <c r="D2566" s="1636" t="n"/>
      <c r="E2566" s="1638" t="n"/>
      <c r="F2566" s="1636" t="n"/>
      <c r="G2566" s="1647" t="n"/>
      <c r="H2566" s="1647" t="n"/>
      <c r="I2566" s="1647" t="n"/>
      <c r="J2566" s="1646" t="n"/>
      <c r="K2566" s="1647" t="n"/>
      <c r="L2566" s="1647" t="n"/>
      <c r="M2566" s="234" t="n"/>
      <c r="N2566" s="237" t="n"/>
      <c r="O2566" s="548" t="n"/>
      <c r="P2566" s="1634" t="n"/>
      <c r="Q2566" s="1634" t="n"/>
      <c r="R2566" s="892" t="n"/>
      <c r="S2566" s="1635" t="n"/>
      <c r="T2566" s="1636" t="n"/>
      <c r="U2566" s="1636" t="n"/>
    </row>
    <row r="2567" ht="17.25" customHeight="1">
      <c r="A2567" s="238" t="n"/>
      <c r="B2567" s="238" t="n"/>
      <c r="C2567" s="1636" t="n"/>
      <c r="D2567" s="1636" t="n"/>
      <c r="E2567" s="1638" t="n"/>
      <c r="F2567" s="1636" t="n"/>
      <c r="G2567" s="1647" t="n"/>
      <c r="H2567" s="1647" t="n"/>
      <c r="I2567" s="1647" t="n"/>
      <c r="J2567" s="1646" t="n"/>
      <c r="K2567" s="1647" t="n"/>
      <c r="L2567" s="1647" t="n"/>
      <c r="M2567" s="234" t="n"/>
      <c r="N2567" s="237" t="n"/>
      <c r="O2567" s="548" t="n"/>
      <c r="P2567" s="1634" t="n"/>
      <c r="Q2567" s="1634" t="n"/>
      <c r="R2567" s="892" t="n"/>
      <c r="S2567" s="1635" t="n"/>
      <c r="T2567" s="1636" t="n"/>
      <c r="U2567" s="1636" t="n"/>
    </row>
    <row r="2568" ht="17.25" customHeight="1">
      <c r="A2568" s="238" t="n"/>
      <c r="B2568" s="238" t="n"/>
      <c r="C2568" s="1636" t="n"/>
      <c r="D2568" s="1636" t="n"/>
      <c r="E2568" s="1638" t="n"/>
      <c r="F2568" s="1636" t="n"/>
      <c r="G2568" s="1647" t="n"/>
      <c r="H2568" s="1647" t="n"/>
      <c r="I2568" s="1647" t="n"/>
      <c r="J2568" s="1646" t="n"/>
      <c r="K2568" s="1647" t="n"/>
      <c r="L2568" s="1647" t="n"/>
      <c r="M2568" s="234" t="n"/>
      <c r="N2568" s="237" t="n"/>
      <c r="O2568" s="548" t="n"/>
      <c r="P2568" s="1634" t="n"/>
      <c r="Q2568" s="1634" t="n"/>
      <c r="R2568" s="892" t="n"/>
      <c r="S2568" s="1635" t="n"/>
      <c r="T2568" s="1636" t="n"/>
      <c r="U2568" s="1636" t="n"/>
    </row>
    <row r="2569" ht="17.25" customHeight="1">
      <c r="A2569" s="238" t="n"/>
      <c r="B2569" s="238" t="n"/>
      <c r="C2569" s="1636" t="n"/>
      <c r="D2569" s="1636" t="n"/>
      <c r="E2569" s="1638" t="n"/>
      <c r="F2569" s="1636" t="n"/>
      <c r="G2569" s="1647" t="n"/>
      <c r="H2569" s="1647" t="n"/>
      <c r="I2569" s="1647" t="n"/>
      <c r="J2569" s="1646" t="n"/>
      <c r="K2569" s="1647" t="n"/>
      <c r="L2569" s="1647" t="n"/>
      <c r="M2569" s="234" t="n"/>
      <c r="N2569" s="237" t="n"/>
      <c r="O2569" s="548" t="n"/>
      <c r="P2569" s="1634" t="n"/>
      <c r="Q2569" s="1634" t="n"/>
      <c r="R2569" s="892" t="n"/>
      <c r="S2569" s="1635" t="n"/>
      <c r="T2569" s="1636" t="n"/>
      <c r="U2569" s="1636" t="n"/>
    </row>
    <row r="2570" ht="17.25" customHeight="1">
      <c r="A2570" s="238" t="n"/>
      <c r="B2570" s="238" t="n"/>
      <c r="C2570" s="1636" t="n"/>
      <c r="D2570" s="1636" t="n"/>
      <c r="E2570" s="1638" t="n"/>
      <c r="F2570" s="1636" t="n"/>
      <c r="G2570" s="1647" t="n"/>
      <c r="H2570" s="1647" t="n"/>
      <c r="I2570" s="1647" t="n"/>
      <c r="J2570" s="1646" t="n"/>
      <c r="K2570" s="1647" t="n"/>
      <c r="L2570" s="1647" t="n"/>
      <c r="M2570" s="234" t="n"/>
      <c r="N2570" s="237" t="n"/>
      <c r="O2570" s="548" t="n"/>
      <c r="P2570" s="1634" t="n"/>
      <c r="Q2570" s="1634" t="n"/>
      <c r="R2570" s="892" t="n"/>
      <c r="S2570" s="1635" t="n"/>
      <c r="T2570" s="1636" t="n"/>
      <c r="U2570" s="1636" t="n"/>
    </row>
    <row r="2571" ht="17.25" customHeight="1">
      <c r="A2571" s="238" t="n"/>
      <c r="B2571" s="238" t="n"/>
      <c r="C2571" s="1636" t="n"/>
      <c r="D2571" s="1636" t="n"/>
      <c r="E2571" s="1638" t="n"/>
      <c r="F2571" s="1636" t="n"/>
      <c r="G2571" s="1647" t="n"/>
      <c r="H2571" s="1647" t="n"/>
      <c r="I2571" s="1647" t="n"/>
      <c r="J2571" s="1646" t="n"/>
      <c r="K2571" s="1647" t="n"/>
      <c r="L2571" s="1647" t="n"/>
      <c r="M2571" s="234" t="n"/>
      <c r="N2571" s="237" t="n"/>
      <c r="O2571" s="548" t="n"/>
      <c r="P2571" s="1634" t="n"/>
      <c r="Q2571" s="1634" t="n"/>
      <c r="R2571" s="892" t="n"/>
      <c r="S2571" s="1635" t="n"/>
      <c r="T2571" s="1636" t="n"/>
      <c r="U2571" s="1636" t="n"/>
    </row>
    <row r="2572" ht="17.25" customHeight="1">
      <c r="A2572" s="238" t="n"/>
      <c r="B2572" s="238" t="n"/>
      <c r="C2572" s="1636" t="n"/>
      <c r="D2572" s="1636" t="n"/>
      <c r="E2572" s="1638" t="n"/>
      <c r="F2572" s="1636" t="n"/>
      <c r="G2572" s="1647" t="n"/>
      <c r="H2572" s="1647" t="n"/>
      <c r="I2572" s="1647" t="n"/>
      <c r="J2572" s="1646" t="n"/>
      <c r="K2572" s="1647" t="n"/>
      <c r="L2572" s="1647" t="n"/>
      <c r="M2572" s="234" t="n"/>
      <c r="N2572" s="237" t="n"/>
      <c r="O2572" s="548" t="n"/>
      <c r="P2572" s="1634" t="n"/>
      <c r="Q2572" s="1634" t="n"/>
      <c r="R2572" s="892" t="n"/>
      <c r="S2572" s="1635" t="n"/>
      <c r="T2572" s="1636" t="n"/>
      <c r="U2572" s="1636" t="n"/>
    </row>
    <row r="2573" ht="17.25" customHeight="1">
      <c r="A2573" s="238" t="n"/>
      <c r="B2573" s="238" t="n"/>
      <c r="C2573" s="1636" t="n"/>
      <c r="D2573" s="1636" t="n"/>
      <c r="E2573" s="1638" t="n"/>
      <c r="F2573" s="1636" t="n"/>
      <c r="G2573" s="1647" t="n"/>
      <c r="H2573" s="1647" t="n"/>
      <c r="I2573" s="1647" t="n"/>
      <c r="J2573" s="1646" t="n"/>
      <c r="K2573" s="1647" t="n"/>
      <c r="L2573" s="1647" t="n"/>
      <c r="M2573" s="234" t="n"/>
      <c r="N2573" s="237" t="n"/>
      <c r="O2573" s="548" t="n"/>
      <c r="P2573" s="1634" t="n"/>
      <c r="Q2573" s="1634" t="n"/>
      <c r="R2573" s="892" t="n"/>
      <c r="S2573" s="1635" t="n"/>
      <c r="T2573" s="1636" t="n"/>
      <c r="U2573" s="1636" t="n"/>
    </row>
    <row r="2574" ht="17.25" customHeight="1">
      <c r="A2574" s="238" t="n"/>
      <c r="B2574" s="238" t="n"/>
      <c r="C2574" s="1636" t="n"/>
      <c r="D2574" s="1636" t="n"/>
      <c r="E2574" s="1638" t="n"/>
      <c r="F2574" s="1636" t="n"/>
      <c r="G2574" s="1647" t="n"/>
      <c r="H2574" s="1647" t="n"/>
      <c r="I2574" s="1647" t="n"/>
      <c r="J2574" s="1646" t="n"/>
      <c r="K2574" s="1647" t="n"/>
      <c r="L2574" s="1647" t="n"/>
      <c r="M2574" s="234" t="n"/>
      <c r="N2574" s="237" t="n"/>
      <c r="O2574" s="548" t="n"/>
      <c r="P2574" s="1634" t="n"/>
      <c r="Q2574" s="1634" t="n"/>
      <c r="R2574" s="892" t="n"/>
      <c r="S2574" s="1635" t="n"/>
      <c r="T2574" s="1636" t="n"/>
      <c r="U2574" s="1636" t="n"/>
    </row>
    <row r="2575" ht="17.25" customHeight="1">
      <c r="A2575" s="238" t="n"/>
      <c r="B2575" s="238" t="n"/>
      <c r="C2575" s="1636" t="n"/>
      <c r="D2575" s="1636" t="n"/>
      <c r="E2575" s="1638" t="n"/>
      <c r="F2575" s="1636" t="n"/>
      <c r="G2575" s="1647" t="n"/>
      <c r="H2575" s="1647" t="n"/>
      <c r="I2575" s="1647" t="n"/>
      <c r="J2575" s="1646" t="n"/>
      <c r="K2575" s="1647" t="n"/>
      <c r="L2575" s="1647" t="n"/>
      <c r="M2575" s="234" t="n"/>
      <c r="N2575" s="237" t="n"/>
      <c r="O2575" s="548" t="n"/>
      <c r="P2575" s="1634" t="n"/>
      <c r="Q2575" s="1634" t="n"/>
      <c r="R2575" s="892" t="n"/>
      <c r="S2575" s="1635" t="n"/>
      <c r="T2575" s="1636" t="n"/>
      <c r="U2575" s="1636" t="n"/>
    </row>
    <row r="2576" ht="17.25" customHeight="1">
      <c r="A2576" s="238" t="n"/>
      <c r="B2576" s="238" t="n"/>
      <c r="C2576" s="1636" t="n"/>
      <c r="D2576" s="1636" t="n"/>
      <c r="E2576" s="1638" t="n"/>
      <c r="F2576" s="1636" t="n"/>
      <c r="G2576" s="1647" t="n"/>
      <c r="H2576" s="1647" t="n"/>
      <c r="I2576" s="1647" t="n"/>
      <c r="J2576" s="1646" t="n"/>
      <c r="K2576" s="1647" t="n"/>
      <c r="L2576" s="1647" t="n"/>
      <c r="M2576" s="234" t="n"/>
      <c r="N2576" s="237" t="n"/>
      <c r="O2576" s="548" t="n"/>
      <c r="P2576" s="1634" t="n"/>
      <c r="Q2576" s="1634" t="n"/>
      <c r="R2576" s="892" t="n"/>
      <c r="S2576" s="1635" t="n"/>
      <c r="T2576" s="1636" t="n"/>
      <c r="U2576" s="1636" t="n"/>
    </row>
    <row r="2577" ht="17.25" customHeight="1">
      <c r="A2577" s="238" t="n"/>
      <c r="B2577" s="238" t="n"/>
      <c r="C2577" s="1636" t="n"/>
      <c r="D2577" s="1636" t="n"/>
      <c r="E2577" s="1638" t="n"/>
      <c r="F2577" s="1636" t="n"/>
      <c r="G2577" s="1647" t="n"/>
      <c r="H2577" s="1647" t="n"/>
      <c r="I2577" s="1647" t="n"/>
      <c r="J2577" s="1646" t="n"/>
      <c r="K2577" s="1647" t="n"/>
      <c r="L2577" s="1647" t="n"/>
      <c r="M2577" s="234" t="n"/>
      <c r="N2577" s="237" t="n"/>
      <c r="O2577" s="548" t="n"/>
      <c r="P2577" s="1634" t="n"/>
      <c r="Q2577" s="1634" t="n"/>
      <c r="R2577" s="892" t="n"/>
      <c r="S2577" s="1635" t="n"/>
      <c r="T2577" s="1636" t="n"/>
      <c r="U2577" s="1636" t="n"/>
    </row>
    <row r="2578" ht="17.25" customHeight="1">
      <c r="A2578" s="238" t="n"/>
      <c r="B2578" s="238" t="n"/>
      <c r="C2578" s="1636" t="n"/>
      <c r="D2578" s="1636" t="n"/>
      <c r="E2578" s="1638" t="n"/>
      <c r="F2578" s="1636" t="n"/>
      <c r="G2578" s="1647" t="n"/>
      <c r="H2578" s="1647" t="n"/>
      <c r="I2578" s="1647" t="n"/>
      <c r="J2578" s="1646" t="n"/>
      <c r="K2578" s="1647" t="n"/>
      <c r="L2578" s="1647" t="n"/>
      <c r="M2578" s="234" t="n"/>
      <c r="N2578" s="237" t="n"/>
      <c r="O2578" s="548" t="n"/>
      <c r="P2578" s="1634" t="n"/>
      <c r="Q2578" s="1634" t="n"/>
      <c r="R2578" s="892" t="n"/>
      <c r="S2578" s="1635" t="n"/>
      <c r="T2578" s="1636" t="n"/>
      <c r="U2578" s="1636" t="n"/>
    </row>
    <row r="2579" ht="17.25" customHeight="1">
      <c r="A2579" s="238" t="n"/>
      <c r="B2579" s="238" t="n"/>
      <c r="C2579" s="1636" t="n"/>
      <c r="D2579" s="1636" t="n"/>
      <c r="E2579" s="1638" t="n"/>
      <c r="F2579" s="1636" t="n"/>
      <c r="G2579" s="1647" t="n"/>
      <c r="H2579" s="1647" t="n"/>
      <c r="I2579" s="1647" t="n"/>
      <c r="J2579" s="1646" t="n"/>
      <c r="K2579" s="1647" t="n"/>
      <c r="L2579" s="1647" t="n"/>
      <c r="M2579" s="234" t="n"/>
      <c r="N2579" s="237" t="n"/>
      <c r="O2579" s="548" t="n"/>
      <c r="P2579" s="1634" t="n"/>
      <c r="Q2579" s="1634" t="n"/>
      <c r="R2579" s="892" t="n"/>
      <c r="S2579" s="1635" t="n"/>
      <c r="T2579" s="1636" t="n"/>
      <c r="U2579" s="1636" t="n"/>
    </row>
    <row r="2580" ht="17.25" customHeight="1">
      <c r="A2580" s="238" t="n"/>
      <c r="B2580" s="238" t="n"/>
      <c r="C2580" s="1636" t="n"/>
      <c r="D2580" s="1636" t="n"/>
      <c r="E2580" s="1638" t="n"/>
      <c r="F2580" s="1636" t="n"/>
      <c r="G2580" s="1647" t="n"/>
      <c r="H2580" s="1647" t="n"/>
      <c r="I2580" s="1647" t="n"/>
      <c r="J2580" s="1646" t="n"/>
      <c r="K2580" s="1647" t="n"/>
      <c r="L2580" s="1647" t="n"/>
      <c r="M2580" s="234" t="n"/>
      <c r="N2580" s="237" t="n"/>
      <c r="O2580" s="548" t="n"/>
      <c r="P2580" s="1634" t="n"/>
      <c r="Q2580" s="1634" t="n"/>
      <c r="R2580" s="892" t="n"/>
      <c r="S2580" s="1635" t="n"/>
      <c r="T2580" s="1636" t="n"/>
      <c r="U2580" s="1636" t="n"/>
    </row>
    <row r="2581" ht="17.25" customHeight="1">
      <c r="A2581" s="238" t="n"/>
      <c r="B2581" s="238" t="n"/>
      <c r="C2581" s="1636" t="n"/>
      <c r="D2581" s="1636" t="n"/>
      <c r="E2581" s="1638" t="n"/>
      <c r="F2581" s="1636" t="n"/>
      <c r="G2581" s="1647" t="n"/>
      <c r="H2581" s="1647" t="n"/>
      <c r="I2581" s="1647" t="n"/>
      <c r="J2581" s="1646" t="n"/>
      <c r="K2581" s="1647" t="n"/>
      <c r="L2581" s="1647" t="n"/>
      <c r="M2581" s="234" t="n"/>
      <c r="N2581" s="237" t="n"/>
      <c r="O2581" s="548" t="n"/>
      <c r="P2581" s="1634" t="n"/>
      <c r="Q2581" s="1634" t="n"/>
      <c r="R2581" s="892" t="n"/>
      <c r="S2581" s="1635" t="n"/>
      <c r="T2581" s="1636" t="n"/>
      <c r="U2581" s="1636" t="n"/>
    </row>
    <row r="2582" ht="17.25" customHeight="1">
      <c r="A2582" s="238" t="n"/>
      <c r="B2582" s="238" t="n"/>
      <c r="C2582" s="1636" t="n"/>
      <c r="D2582" s="1636" t="n"/>
      <c r="E2582" s="1638" t="n"/>
      <c r="F2582" s="1636" t="n"/>
      <c r="G2582" s="1647" t="n"/>
      <c r="H2582" s="1647" t="n"/>
      <c r="I2582" s="1647" t="n"/>
      <c r="J2582" s="1646" t="n"/>
      <c r="K2582" s="1647" t="n"/>
      <c r="L2582" s="1647" t="n"/>
      <c r="M2582" s="234" t="n"/>
      <c r="N2582" s="237" t="n"/>
      <c r="O2582" s="548" t="n"/>
      <c r="P2582" s="1634" t="n"/>
      <c r="Q2582" s="1634" t="n"/>
      <c r="R2582" s="892" t="n"/>
      <c r="S2582" s="1635" t="n"/>
      <c r="T2582" s="1636" t="n"/>
      <c r="U2582" s="1636" t="n"/>
    </row>
    <row r="2583" ht="17.25" customHeight="1">
      <c r="A2583" s="238" t="n"/>
      <c r="B2583" s="238" t="n"/>
      <c r="C2583" s="1636" t="n"/>
      <c r="D2583" s="1636" t="n"/>
      <c r="E2583" s="1638" t="n"/>
      <c r="F2583" s="1636" t="n"/>
      <c r="G2583" s="1647" t="n"/>
      <c r="H2583" s="1647" t="n"/>
      <c r="I2583" s="1647" t="n"/>
      <c r="J2583" s="1646" t="n"/>
      <c r="K2583" s="1647" t="n"/>
      <c r="L2583" s="1647" t="n"/>
      <c r="M2583" s="234" t="n"/>
      <c r="N2583" s="237" t="n"/>
      <c r="O2583" s="548" t="n"/>
      <c r="P2583" s="1634" t="n"/>
      <c r="Q2583" s="1634" t="n"/>
      <c r="R2583" s="892" t="n"/>
      <c r="S2583" s="1635" t="n"/>
      <c r="T2583" s="1636" t="n"/>
      <c r="U2583" s="1636" t="n"/>
    </row>
    <row r="2584" ht="17.25" customHeight="1">
      <c r="A2584" s="238" t="n"/>
      <c r="B2584" s="238" t="n"/>
      <c r="C2584" s="1636" t="n"/>
      <c r="D2584" s="1636" t="n"/>
      <c r="E2584" s="1638" t="n"/>
      <c r="F2584" s="1636" t="n"/>
      <c r="G2584" s="1647" t="n"/>
      <c r="H2584" s="1647" t="n"/>
      <c r="I2584" s="1647" t="n"/>
      <c r="J2584" s="1646" t="n"/>
      <c r="K2584" s="1647" t="n"/>
      <c r="L2584" s="1647" t="n"/>
      <c r="M2584" s="234" t="n"/>
      <c r="N2584" s="237" t="n"/>
      <c r="O2584" s="548" t="n"/>
      <c r="P2584" s="1634" t="n"/>
      <c r="Q2584" s="1634" t="n"/>
      <c r="R2584" s="892" t="n"/>
      <c r="S2584" s="1635" t="n"/>
      <c r="T2584" s="1636" t="n"/>
      <c r="U2584" s="1636" t="n"/>
    </row>
    <row r="2585" ht="17.25" customHeight="1">
      <c r="A2585" s="238" t="n"/>
      <c r="B2585" s="238" t="n"/>
      <c r="C2585" s="1636" t="n"/>
      <c r="D2585" s="1636" t="n"/>
      <c r="E2585" s="1638" t="n"/>
      <c r="F2585" s="1636" t="n"/>
      <c r="G2585" s="1647" t="n"/>
      <c r="H2585" s="1647" t="n"/>
      <c r="I2585" s="1647" t="n"/>
      <c r="J2585" s="1646" t="n"/>
      <c r="K2585" s="1647" t="n"/>
      <c r="L2585" s="1647" t="n"/>
      <c r="M2585" s="234" t="n"/>
      <c r="N2585" s="237" t="n"/>
      <c r="O2585" s="548" t="n"/>
      <c r="P2585" s="1634" t="n"/>
      <c r="Q2585" s="1634" t="n"/>
      <c r="R2585" s="892" t="n"/>
      <c r="S2585" s="1635" t="n"/>
      <c r="T2585" s="1636" t="n"/>
      <c r="U2585" s="1636" t="n"/>
    </row>
    <row r="2586" ht="17.25" customHeight="1">
      <c r="A2586" s="238" t="n"/>
      <c r="B2586" s="238" t="n"/>
      <c r="C2586" s="1636" t="n"/>
      <c r="D2586" s="1636" t="n"/>
      <c r="E2586" s="1638" t="n"/>
      <c r="F2586" s="1636" t="n"/>
      <c r="G2586" s="1647" t="n"/>
      <c r="H2586" s="1647" t="n"/>
      <c r="I2586" s="1647" t="n"/>
      <c r="J2586" s="1646" t="n"/>
      <c r="K2586" s="1647" t="n"/>
      <c r="L2586" s="1647" t="n"/>
      <c r="M2586" s="234" t="n"/>
      <c r="N2586" s="237" t="n"/>
      <c r="O2586" s="548" t="n"/>
      <c r="P2586" s="1634" t="n"/>
      <c r="Q2586" s="1634" t="n"/>
      <c r="R2586" s="892" t="n"/>
      <c r="S2586" s="1635" t="n"/>
      <c r="T2586" s="1636" t="n"/>
      <c r="U2586" s="1636" t="n"/>
    </row>
    <row r="2587" ht="17.25" customHeight="1">
      <c r="A2587" s="238" t="n"/>
      <c r="B2587" s="238" t="n"/>
      <c r="C2587" s="1636" t="n"/>
      <c r="D2587" s="1636" t="n"/>
      <c r="E2587" s="1638" t="n"/>
      <c r="F2587" s="1636" t="n"/>
      <c r="G2587" s="1647" t="n"/>
      <c r="H2587" s="1647" t="n"/>
      <c r="I2587" s="1647" t="n"/>
      <c r="J2587" s="1646" t="n"/>
      <c r="K2587" s="1647" t="n"/>
      <c r="L2587" s="1647" t="n"/>
      <c r="M2587" s="234" t="n"/>
      <c r="N2587" s="237" t="n"/>
      <c r="O2587" s="548" t="n"/>
      <c r="P2587" s="1634" t="n"/>
      <c r="Q2587" s="1634" t="n"/>
      <c r="R2587" s="892" t="n"/>
      <c r="S2587" s="1635" t="n"/>
      <c r="T2587" s="1636" t="n"/>
      <c r="U2587" s="1636" t="n"/>
    </row>
    <row r="2588" ht="17.25" customHeight="1">
      <c r="A2588" s="238" t="n"/>
      <c r="B2588" s="238" t="n"/>
      <c r="C2588" s="1636" t="n"/>
      <c r="D2588" s="1636" t="n"/>
      <c r="E2588" s="1638" t="n"/>
      <c r="F2588" s="1636" t="n"/>
      <c r="G2588" s="1647" t="n"/>
      <c r="H2588" s="1647" t="n"/>
      <c r="I2588" s="1647" t="n"/>
      <c r="J2588" s="1646" t="n"/>
      <c r="K2588" s="1647" t="n"/>
      <c r="L2588" s="1647" t="n"/>
      <c r="M2588" s="234" t="n"/>
      <c r="N2588" s="237" t="n"/>
      <c r="O2588" s="548" t="n"/>
      <c r="P2588" s="1634" t="n"/>
      <c r="Q2588" s="1634" t="n"/>
      <c r="R2588" s="892" t="n"/>
      <c r="S2588" s="1635" t="n"/>
      <c r="T2588" s="1636" t="n"/>
      <c r="U2588" s="1636" t="n"/>
    </row>
    <row r="2589" ht="17.25" customHeight="1">
      <c r="A2589" s="238" t="n"/>
      <c r="B2589" s="238" t="n"/>
      <c r="C2589" s="1636" t="n"/>
      <c r="D2589" s="1636" t="n"/>
      <c r="E2589" s="1638" t="n"/>
      <c r="F2589" s="1636" t="n"/>
      <c r="G2589" s="1647" t="n"/>
      <c r="H2589" s="1647" t="n"/>
      <c r="I2589" s="1647" t="n"/>
      <c r="J2589" s="1646" t="n"/>
      <c r="K2589" s="1647" t="n"/>
      <c r="L2589" s="1647" t="n"/>
      <c r="M2589" s="234" t="n"/>
      <c r="N2589" s="237" t="n"/>
      <c r="O2589" s="548" t="n"/>
      <c r="P2589" s="1634" t="n"/>
      <c r="Q2589" s="1634" t="n"/>
      <c r="R2589" s="892" t="n"/>
      <c r="S2589" s="1635" t="n"/>
      <c r="T2589" s="1636" t="n"/>
      <c r="U2589" s="1636" t="n"/>
    </row>
    <row r="2590" ht="17.25" customHeight="1">
      <c r="A2590" s="238" t="n"/>
      <c r="B2590" s="238" t="n"/>
      <c r="C2590" s="1636" t="n"/>
      <c r="D2590" s="1636" t="n"/>
      <c r="E2590" s="1638" t="n"/>
      <c r="F2590" s="1636" t="n"/>
      <c r="G2590" s="1647" t="n"/>
      <c r="H2590" s="1647" t="n"/>
      <c r="I2590" s="1647" t="n"/>
      <c r="J2590" s="1646" t="n"/>
      <c r="K2590" s="1647" t="n"/>
      <c r="L2590" s="1647" t="n"/>
      <c r="M2590" s="234" t="n"/>
      <c r="N2590" s="237" t="n"/>
      <c r="O2590" s="548" t="n"/>
      <c r="P2590" s="1634" t="n"/>
      <c r="Q2590" s="1634" t="n"/>
      <c r="R2590" s="892" t="n"/>
      <c r="S2590" s="1635" t="n"/>
      <c r="T2590" s="1636" t="n"/>
      <c r="U2590" s="1636" t="n"/>
    </row>
    <row r="2591" ht="17.25" customHeight="1">
      <c r="A2591" s="238" t="n"/>
      <c r="B2591" s="238" t="n"/>
      <c r="C2591" s="1636" t="n"/>
      <c r="D2591" s="1636" t="n"/>
      <c r="E2591" s="1638" t="n"/>
      <c r="F2591" s="1636" t="n"/>
      <c r="G2591" s="1647" t="n"/>
      <c r="H2591" s="1647" t="n"/>
      <c r="I2591" s="1647" t="n"/>
      <c r="J2591" s="1646" t="n"/>
      <c r="K2591" s="1647" t="n"/>
      <c r="L2591" s="1647" t="n"/>
      <c r="M2591" s="234" t="n"/>
      <c r="N2591" s="237" t="n"/>
      <c r="O2591" s="548" t="n"/>
      <c r="P2591" s="1634" t="n"/>
      <c r="Q2591" s="1634" t="n"/>
      <c r="R2591" s="892" t="n"/>
      <c r="S2591" s="1635" t="n"/>
      <c r="T2591" s="1636" t="n"/>
      <c r="U2591" s="1636" t="n"/>
    </row>
    <row r="2592" ht="17.25" customHeight="1">
      <c r="A2592" s="238" t="n"/>
      <c r="B2592" s="238" t="n"/>
      <c r="C2592" s="1636" t="n"/>
      <c r="D2592" s="1636" t="n"/>
      <c r="E2592" s="1638" t="n"/>
      <c r="F2592" s="1636" t="n"/>
      <c r="G2592" s="1647" t="n"/>
      <c r="H2592" s="1647" t="n"/>
      <c r="I2592" s="1647" t="n"/>
      <c r="J2592" s="1646" t="n"/>
      <c r="K2592" s="1647" t="n"/>
      <c r="L2592" s="1647" t="n"/>
      <c r="M2592" s="234" t="n"/>
      <c r="N2592" s="237" t="n"/>
      <c r="O2592" s="548" t="n"/>
      <c r="P2592" s="1634" t="n"/>
      <c r="Q2592" s="1634" t="n"/>
      <c r="R2592" s="892" t="n"/>
      <c r="S2592" s="1635" t="n"/>
      <c r="T2592" s="1636" t="n"/>
      <c r="U2592" s="1636" t="n"/>
    </row>
    <row r="2593" ht="17.25" customHeight="1">
      <c r="A2593" s="238" t="n"/>
      <c r="B2593" s="238" t="n"/>
      <c r="C2593" s="1636" t="n"/>
      <c r="D2593" s="1636" t="n"/>
      <c r="E2593" s="1638" t="n"/>
      <c r="F2593" s="1636" t="n"/>
      <c r="G2593" s="1647" t="n"/>
      <c r="H2593" s="1647" t="n"/>
      <c r="I2593" s="1647" t="n"/>
      <c r="J2593" s="1646" t="n"/>
      <c r="K2593" s="1647" t="n"/>
      <c r="L2593" s="1647" t="n"/>
      <c r="M2593" s="234" t="n"/>
      <c r="N2593" s="237" t="n"/>
      <c r="O2593" s="548" t="n"/>
      <c r="P2593" s="1634" t="n"/>
      <c r="Q2593" s="1634" t="n"/>
      <c r="R2593" s="892" t="n"/>
      <c r="S2593" s="1635" t="n"/>
      <c r="T2593" s="1636" t="n"/>
      <c r="U2593" s="1636" t="n"/>
    </row>
    <row r="2594" ht="17.25" customHeight="1">
      <c r="A2594" s="238" t="n"/>
      <c r="B2594" s="238" t="n"/>
      <c r="C2594" s="1636" t="n"/>
      <c r="D2594" s="1636" t="n"/>
      <c r="E2594" s="1638" t="n"/>
      <c r="F2594" s="1636" t="n"/>
      <c r="G2594" s="1647" t="n"/>
      <c r="H2594" s="1647" t="n"/>
      <c r="I2594" s="1647" t="n"/>
      <c r="J2594" s="1646" t="n"/>
      <c r="K2594" s="1647" t="n"/>
      <c r="L2594" s="1647" t="n"/>
      <c r="M2594" s="234" t="n"/>
      <c r="N2594" s="237" t="n"/>
      <c r="O2594" s="548" t="n"/>
      <c r="P2594" s="1634" t="n"/>
      <c r="Q2594" s="1634" t="n"/>
      <c r="R2594" s="892" t="n"/>
      <c r="S2594" s="1635" t="n"/>
      <c r="T2594" s="1636" t="n"/>
      <c r="U2594" s="1636" t="n"/>
    </row>
    <row r="2595" ht="17.25" customHeight="1">
      <c r="A2595" s="238" t="n"/>
      <c r="B2595" s="238" t="n"/>
      <c r="C2595" s="1636" t="n"/>
      <c r="D2595" s="1636" t="n"/>
      <c r="E2595" s="1638" t="n"/>
      <c r="F2595" s="1636" t="n"/>
      <c r="G2595" s="1647" t="n"/>
      <c r="H2595" s="1647" t="n"/>
      <c r="I2595" s="1647" t="n"/>
      <c r="J2595" s="1646" t="n"/>
      <c r="K2595" s="1647" t="n"/>
      <c r="L2595" s="1647" t="n"/>
      <c r="M2595" s="234" t="n"/>
      <c r="N2595" s="237" t="n"/>
      <c r="O2595" s="548" t="n"/>
      <c r="P2595" s="1634" t="n"/>
      <c r="Q2595" s="1634" t="n"/>
      <c r="R2595" s="892" t="n"/>
      <c r="S2595" s="1635" t="n"/>
      <c r="T2595" s="1636" t="n"/>
      <c r="U2595" s="1636" t="n"/>
    </row>
    <row r="2596" ht="17.25" customHeight="1">
      <c r="A2596" s="238" t="n"/>
      <c r="B2596" s="238" t="n"/>
      <c r="C2596" s="1636" t="n"/>
      <c r="D2596" s="1636" t="n"/>
      <c r="E2596" s="1638" t="n"/>
      <c r="F2596" s="1636" t="n"/>
      <c r="G2596" s="1647" t="n"/>
      <c r="H2596" s="1647" t="n"/>
      <c r="I2596" s="1647" t="n"/>
      <c r="J2596" s="1646" t="n"/>
      <c r="K2596" s="1647" t="n"/>
      <c r="L2596" s="1647" t="n"/>
      <c r="M2596" s="234" t="n"/>
      <c r="N2596" s="237" t="n"/>
      <c r="O2596" s="548" t="n"/>
      <c r="P2596" s="1634" t="n"/>
      <c r="Q2596" s="1634" t="n"/>
      <c r="R2596" s="892" t="n"/>
      <c r="S2596" s="1635" t="n"/>
      <c r="T2596" s="1636" t="n"/>
      <c r="U2596" s="1636" t="n"/>
    </row>
    <row r="2597" ht="17.25" customHeight="1">
      <c r="A2597" s="238" t="n"/>
      <c r="B2597" s="238" t="n"/>
      <c r="C2597" s="1636" t="n"/>
      <c r="D2597" s="1636" t="n"/>
      <c r="E2597" s="1638" t="n"/>
      <c r="F2597" s="1636" t="n"/>
      <c r="G2597" s="1647" t="n"/>
      <c r="H2597" s="1647" t="n"/>
      <c r="I2597" s="1647" t="n"/>
      <c r="J2597" s="1646" t="n"/>
      <c r="K2597" s="1647" t="n"/>
      <c r="L2597" s="1647" t="n"/>
      <c r="M2597" s="234" t="n"/>
      <c r="N2597" s="237" t="n"/>
      <c r="O2597" s="548" t="n"/>
      <c r="P2597" s="1634" t="n"/>
      <c r="Q2597" s="1634" t="n"/>
      <c r="R2597" s="892" t="n"/>
      <c r="S2597" s="1635" t="n"/>
      <c r="T2597" s="1636" t="n"/>
      <c r="U2597" s="1636" t="n"/>
    </row>
    <row r="2598" ht="17.25" customHeight="1">
      <c r="A2598" s="238" t="n"/>
      <c r="B2598" s="238" t="n"/>
      <c r="C2598" s="1636" t="n"/>
      <c r="D2598" s="1636" t="n"/>
      <c r="E2598" s="1638" t="n"/>
      <c r="F2598" s="1636" t="n"/>
      <c r="G2598" s="1647" t="n"/>
      <c r="H2598" s="1647" t="n"/>
      <c r="I2598" s="1647" t="n"/>
      <c r="J2598" s="1646" t="n"/>
      <c r="K2598" s="1647" t="n"/>
      <c r="L2598" s="1647" t="n"/>
      <c r="M2598" s="234" t="n"/>
      <c r="N2598" s="237" t="n"/>
      <c r="O2598" s="548" t="n"/>
      <c r="P2598" s="1634" t="n"/>
      <c r="Q2598" s="1634" t="n"/>
      <c r="R2598" s="892" t="n"/>
      <c r="S2598" s="1635" t="n"/>
      <c r="T2598" s="1636" t="n"/>
      <c r="U2598" s="1636" t="n"/>
    </row>
    <row r="2599" ht="17.25" customHeight="1">
      <c r="A2599" s="238" t="n"/>
      <c r="B2599" s="238" t="n"/>
      <c r="C2599" s="1636" t="n"/>
      <c r="D2599" s="1636" t="n"/>
      <c r="E2599" s="1638" t="n"/>
      <c r="F2599" s="1636" t="n"/>
      <c r="G2599" s="1647" t="n"/>
      <c r="H2599" s="1647" t="n"/>
      <c r="I2599" s="1647" t="n"/>
      <c r="J2599" s="1646" t="n"/>
      <c r="K2599" s="1647" t="n"/>
      <c r="L2599" s="1647" t="n"/>
      <c r="M2599" s="234" t="n"/>
      <c r="N2599" s="237" t="n"/>
      <c r="O2599" s="548" t="n"/>
      <c r="P2599" s="1634" t="n"/>
      <c r="Q2599" s="1634" t="n"/>
      <c r="R2599" s="892" t="n"/>
      <c r="S2599" s="1635" t="n"/>
      <c r="T2599" s="1636" t="n"/>
      <c r="U2599" s="1636" t="n"/>
    </row>
    <row r="2600" ht="17.25" customHeight="1">
      <c r="A2600" s="238" t="n"/>
      <c r="B2600" s="238" t="n"/>
      <c r="C2600" s="1636" t="n"/>
      <c r="D2600" s="1636" t="n"/>
      <c r="E2600" s="1638" t="n"/>
      <c r="F2600" s="1636" t="n"/>
      <c r="G2600" s="1647" t="n"/>
      <c r="H2600" s="1647" t="n"/>
      <c r="I2600" s="1647" t="n"/>
      <c r="J2600" s="1646" t="n"/>
      <c r="K2600" s="1647" t="n"/>
      <c r="L2600" s="1647" t="n"/>
      <c r="M2600" s="234" t="n"/>
      <c r="N2600" s="237" t="n"/>
      <c r="O2600" s="548" t="n"/>
      <c r="P2600" s="1634" t="n"/>
      <c r="Q2600" s="1634" t="n"/>
      <c r="R2600" s="892" t="n"/>
      <c r="S2600" s="1635" t="n"/>
      <c r="T2600" s="1636" t="n"/>
      <c r="U2600" s="1636" t="n"/>
    </row>
    <row r="2601" ht="17.25" customHeight="1">
      <c r="A2601" s="238" t="n"/>
      <c r="B2601" s="238" t="n"/>
      <c r="C2601" s="1636" t="n"/>
      <c r="D2601" s="1636" t="n"/>
      <c r="E2601" s="1638" t="n"/>
      <c r="F2601" s="1636" t="n"/>
      <c r="G2601" s="1647" t="n"/>
      <c r="H2601" s="1647" t="n"/>
      <c r="I2601" s="1647" t="n"/>
      <c r="J2601" s="1646" t="n"/>
      <c r="K2601" s="1647" t="n"/>
      <c r="L2601" s="1647" t="n"/>
      <c r="M2601" s="234" t="n"/>
      <c r="N2601" s="237" t="n"/>
      <c r="O2601" s="548" t="n"/>
      <c r="P2601" s="1634" t="n"/>
      <c r="Q2601" s="1634" t="n"/>
      <c r="R2601" s="892" t="n"/>
      <c r="S2601" s="1635" t="n"/>
      <c r="T2601" s="1636" t="n"/>
      <c r="U2601" s="1636" t="n"/>
    </row>
    <row r="2602" ht="17.25" customHeight="1">
      <c r="A2602" s="238" t="n"/>
      <c r="B2602" s="238" t="n"/>
      <c r="C2602" s="1636" t="n"/>
      <c r="D2602" s="1636" t="n"/>
      <c r="E2602" s="1638" t="n"/>
      <c r="F2602" s="1636" t="n"/>
      <c r="G2602" s="1647" t="n"/>
      <c r="H2602" s="1647" t="n"/>
      <c r="I2602" s="1647" t="n"/>
      <c r="J2602" s="1646" t="n"/>
      <c r="K2602" s="1647" t="n"/>
      <c r="L2602" s="1647" t="n"/>
      <c r="M2602" s="234" t="n"/>
      <c r="N2602" s="237" t="n"/>
      <c r="O2602" s="548" t="n"/>
      <c r="P2602" s="1634" t="n"/>
      <c r="Q2602" s="1634" t="n"/>
      <c r="R2602" s="892" t="n"/>
      <c r="S2602" s="1635" t="n"/>
      <c r="T2602" s="1636" t="n"/>
      <c r="U2602" s="1636" t="n"/>
    </row>
    <row r="2603" ht="17.25" customHeight="1">
      <c r="A2603" s="238" t="n"/>
      <c r="B2603" s="238" t="n"/>
      <c r="C2603" s="1636" t="n"/>
      <c r="D2603" s="1636" t="n"/>
      <c r="E2603" s="1638" t="n"/>
      <c r="F2603" s="1636" t="n"/>
      <c r="G2603" s="1647" t="n"/>
      <c r="H2603" s="1647" t="n"/>
      <c r="I2603" s="1647" t="n"/>
      <c r="J2603" s="1646" t="n"/>
      <c r="K2603" s="1647" t="n"/>
      <c r="L2603" s="1647" t="n"/>
      <c r="M2603" s="234" t="n"/>
      <c r="N2603" s="237" t="n"/>
      <c r="O2603" s="548" t="n"/>
      <c r="P2603" s="1634" t="n"/>
      <c r="Q2603" s="1634" t="n"/>
      <c r="R2603" s="892" t="n"/>
      <c r="S2603" s="1635" t="n"/>
      <c r="T2603" s="1636" t="n"/>
      <c r="U2603" s="1636" t="n"/>
    </row>
    <row r="2604" ht="17.25" customHeight="1">
      <c r="A2604" s="238" t="n"/>
      <c r="B2604" s="238" t="n"/>
      <c r="C2604" s="1636" t="n"/>
      <c r="D2604" s="1636" t="n"/>
      <c r="E2604" s="1638" t="n"/>
      <c r="F2604" s="1636" t="n"/>
      <c r="G2604" s="1647" t="n"/>
      <c r="H2604" s="1647" t="n"/>
      <c r="I2604" s="1647" t="n"/>
      <c r="J2604" s="1646" t="n"/>
      <c r="K2604" s="1647" t="n"/>
      <c r="L2604" s="1647" t="n"/>
      <c r="M2604" s="234" t="n"/>
      <c r="N2604" s="237" t="n"/>
      <c r="O2604" s="548" t="n"/>
      <c r="P2604" s="1634" t="n"/>
      <c r="Q2604" s="1634" t="n"/>
      <c r="R2604" s="892" t="n"/>
      <c r="S2604" s="1635" t="n"/>
      <c r="T2604" s="1636" t="n"/>
      <c r="U2604" s="1636" t="n"/>
    </row>
    <row r="2605" ht="17.25" customHeight="1">
      <c r="A2605" s="238" t="n"/>
      <c r="B2605" s="238" t="n"/>
      <c r="C2605" s="1636" t="n"/>
      <c r="D2605" s="1636" t="n"/>
      <c r="E2605" s="1638" t="n"/>
      <c r="F2605" s="1636" t="n"/>
      <c r="G2605" s="1647" t="n"/>
      <c r="H2605" s="1647" t="n"/>
      <c r="I2605" s="1647" t="n"/>
      <c r="J2605" s="1646" t="n"/>
      <c r="K2605" s="1647" t="n"/>
      <c r="L2605" s="1647" t="n"/>
      <c r="M2605" s="234" t="n"/>
      <c r="N2605" s="237" t="n"/>
      <c r="O2605" s="548" t="n"/>
      <c r="P2605" s="1634" t="n"/>
      <c r="Q2605" s="1634" t="n"/>
      <c r="R2605" s="892" t="n"/>
      <c r="S2605" s="1635" t="n"/>
      <c r="T2605" s="1636" t="n"/>
      <c r="U2605" s="1636" t="n"/>
    </row>
    <row r="2606" ht="17.25" customHeight="1">
      <c r="A2606" s="238" t="n"/>
      <c r="B2606" s="238" t="n"/>
      <c r="C2606" s="1636" t="n"/>
      <c r="D2606" s="1636" t="n"/>
      <c r="E2606" s="1638" t="n"/>
      <c r="F2606" s="1636" t="n"/>
      <c r="G2606" s="1647" t="n"/>
      <c r="H2606" s="1647" t="n"/>
      <c r="I2606" s="1647" t="n"/>
      <c r="J2606" s="1646" t="n"/>
      <c r="K2606" s="1647" t="n"/>
      <c r="L2606" s="1647" t="n"/>
      <c r="M2606" s="234" t="n"/>
      <c r="N2606" s="237" t="n"/>
      <c r="O2606" s="548" t="n"/>
      <c r="P2606" s="1634" t="n"/>
      <c r="Q2606" s="1634" t="n"/>
      <c r="R2606" s="892" t="n"/>
      <c r="S2606" s="1635" t="n"/>
      <c r="T2606" s="1636" t="n"/>
      <c r="U2606" s="1636" t="n"/>
    </row>
    <row r="2607" ht="17.25" customHeight="1">
      <c r="A2607" s="238" t="n"/>
      <c r="B2607" s="238" t="n"/>
      <c r="C2607" s="1636" t="n"/>
      <c r="D2607" s="1636" t="n"/>
      <c r="E2607" s="1638" t="n"/>
      <c r="F2607" s="1636" t="n"/>
      <c r="G2607" s="1647" t="n"/>
      <c r="H2607" s="1647" t="n"/>
      <c r="I2607" s="1647" t="n"/>
      <c r="J2607" s="1646" t="n"/>
      <c r="K2607" s="1647" t="n"/>
      <c r="L2607" s="1647" t="n"/>
      <c r="M2607" s="234" t="n"/>
      <c r="N2607" s="237" t="n"/>
      <c r="O2607" s="548" t="n"/>
      <c r="P2607" s="1634" t="n"/>
      <c r="Q2607" s="1634" t="n"/>
      <c r="R2607" s="892" t="n"/>
      <c r="S2607" s="1635" t="n"/>
      <c r="T2607" s="1636" t="n"/>
      <c r="U2607" s="1636" t="n"/>
    </row>
    <row r="2608" ht="17.25" customHeight="1">
      <c r="A2608" s="238" t="n"/>
      <c r="B2608" s="238" t="n"/>
      <c r="C2608" s="1636" t="n"/>
      <c r="D2608" s="1636" t="n"/>
      <c r="E2608" s="1638" t="n"/>
      <c r="F2608" s="1636" t="n"/>
      <c r="G2608" s="1647" t="n"/>
      <c r="H2608" s="1647" t="n"/>
      <c r="I2608" s="1647" t="n"/>
      <c r="J2608" s="1646" t="n"/>
      <c r="K2608" s="1647" t="n"/>
      <c r="L2608" s="1647" t="n"/>
      <c r="M2608" s="234" t="n"/>
      <c r="N2608" s="237" t="n"/>
      <c r="O2608" s="548" t="n"/>
      <c r="P2608" s="1634" t="n"/>
      <c r="Q2608" s="1634" t="n"/>
      <c r="R2608" s="892" t="n"/>
      <c r="S2608" s="1635" t="n"/>
      <c r="T2608" s="1636" t="n"/>
      <c r="U2608" s="1636" t="n"/>
    </row>
    <row r="2609" ht="17.25" customHeight="1">
      <c r="A2609" s="238" t="n"/>
      <c r="B2609" s="238" t="n"/>
      <c r="C2609" s="1636" t="n"/>
      <c r="D2609" s="1636" t="n"/>
      <c r="E2609" s="1638" t="n"/>
      <c r="F2609" s="1636" t="n"/>
      <c r="G2609" s="1647" t="n"/>
      <c r="H2609" s="1647" t="n"/>
      <c r="I2609" s="1647" t="n"/>
      <c r="J2609" s="1646" t="n"/>
      <c r="K2609" s="1647" t="n"/>
      <c r="L2609" s="1647" t="n"/>
      <c r="M2609" s="234" t="n"/>
      <c r="N2609" s="237" t="n"/>
      <c r="O2609" s="548" t="n"/>
      <c r="P2609" s="1634" t="n"/>
      <c r="Q2609" s="1634" t="n"/>
      <c r="R2609" s="892" t="n"/>
      <c r="S2609" s="1635" t="n"/>
      <c r="T2609" s="1636" t="n"/>
      <c r="U2609" s="1636" t="n"/>
    </row>
    <row r="2610" ht="17.25" customHeight="1">
      <c r="A2610" s="238" t="n"/>
      <c r="B2610" s="238" t="n"/>
      <c r="C2610" s="1636" t="n"/>
      <c r="D2610" s="1636" t="n"/>
      <c r="E2610" s="1638" t="n"/>
      <c r="F2610" s="1636" t="n"/>
      <c r="G2610" s="1647" t="n"/>
      <c r="H2610" s="1647" t="n"/>
      <c r="I2610" s="1647" t="n"/>
      <c r="J2610" s="1646" t="n"/>
      <c r="K2610" s="1647" t="n"/>
      <c r="L2610" s="1647" t="n"/>
      <c r="M2610" s="234" t="n"/>
      <c r="N2610" s="237" t="n"/>
      <c r="O2610" s="548" t="n"/>
      <c r="P2610" s="1634" t="n"/>
      <c r="Q2610" s="1634" t="n"/>
      <c r="R2610" s="892" t="n"/>
      <c r="S2610" s="1635" t="n"/>
      <c r="T2610" s="1636" t="n"/>
      <c r="U2610" s="1636" t="n"/>
    </row>
    <row r="2611" ht="17.25" customHeight="1">
      <c r="A2611" s="238" t="n"/>
      <c r="B2611" s="238" t="n"/>
      <c r="C2611" s="1636" t="n"/>
      <c r="D2611" s="1636" t="n"/>
      <c r="E2611" s="1638" t="n"/>
      <c r="F2611" s="1636" t="n"/>
      <c r="G2611" s="1647" t="n"/>
      <c r="H2611" s="1647" t="n"/>
      <c r="I2611" s="1647" t="n"/>
      <c r="J2611" s="1646" t="n"/>
      <c r="K2611" s="1647" t="n"/>
      <c r="L2611" s="1647" t="n"/>
      <c r="M2611" s="234" t="n"/>
      <c r="N2611" s="237" t="n"/>
      <c r="O2611" s="548" t="n"/>
      <c r="P2611" s="1634" t="n"/>
      <c r="Q2611" s="1634" t="n"/>
      <c r="R2611" s="892" t="n"/>
      <c r="S2611" s="1635" t="n"/>
      <c r="T2611" s="1636" t="n"/>
      <c r="U2611" s="1636" t="n"/>
    </row>
    <row r="2612" ht="17.25" customHeight="1">
      <c r="A2612" s="238" t="n"/>
      <c r="B2612" s="238" t="n"/>
      <c r="C2612" s="1636" t="n"/>
      <c r="D2612" s="1636" t="n"/>
      <c r="E2612" s="1638" t="n"/>
      <c r="F2612" s="1636" t="n"/>
      <c r="G2612" s="1647" t="n"/>
      <c r="H2612" s="1647" t="n"/>
      <c r="I2612" s="1647" t="n"/>
      <c r="J2612" s="1646" t="n"/>
      <c r="K2612" s="1647" t="n"/>
      <c r="L2612" s="1647" t="n"/>
      <c r="M2612" s="234" t="n"/>
      <c r="N2612" s="237" t="n"/>
      <c r="O2612" s="548" t="n"/>
      <c r="P2612" s="1634" t="n"/>
      <c r="Q2612" s="1634" t="n"/>
      <c r="R2612" s="892" t="n"/>
      <c r="S2612" s="1635" t="n"/>
      <c r="T2612" s="1636" t="n"/>
      <c r="U2612" s="1636" t="n"/>
    </row>
    <row r="2613" ht="17.25" customHeight="1">
      <c r="A2613" s="238" t="n"/>
      <c r="B2613" s="238" t="n"/>
      <c r="C2613" s="1636" t="n"/>
      <c r="D2613" s="1636" t="n"/>
      <c r="E2613" s="1638" t="n"/>
      <c r="F2613" s="1636" t="n"/>
      <c r="G2613" s="1647" t="n"/>
      <c r="H2613" s="1647" t="n"/>
      <c r="I2613" s="1647" t="n"/>
      <c r="J2613" s="1646" t="n"/>
      <c r="K2613" s="1647" t="n"/>
      <c r="L2613" s="1647" t="n"/>
      <c r="M2613" s="234" t="n"/>
      <c r="N2613" s="237" t="n"/>
      <c r="O2613" s="548" t="n"/>
      <c r="P2613" s="1634" t="n"/>
      <c r="Q2613" s="1634" t="n"/>
      <c r="R2613" s="892" t="n"/>
      <c r="S2613" s="1635" t="n"/>
      <c r="T2613" s="1636" t="n"/>
      <c r="U2613" s="1636" t="n"/>
    </row>
    <row r="2614" ht="17.25" customHeight="1">
      <c r="A2614" s="238" t="n"/>
      <c r="B2614" s="238" t="n"/>
      <c r="C2614" s="1636" t="n"/>
      <c r="D2614" s="1636" t="n"/>
      <c r="E2614" s="1638" t="n"/>
      <c r="F2614" s="1636" t="n"/>
      <c r="G2614" s="1647" t="n"/>
      <c r="H2614" s="1647" t="n"/>
      <c r="I2614" s="1647" t="n"/>
      <c r="J2614" s="1646" t="n"/>
      <c r="K2614" s="1647" t="n"/>
      <c r="L2614" s="1647" t="n"/>
      <c r="M2614" s="234" t="n"/>
      <c r="N2614" s="237" t="n"/>
      <c r="O2614" s="548" t="n"/>
      <c r="P2614" s="1634" t="n"/>
      <c r="Q2614" s="1634" t="n"/>
      <c r="R2614" s="892" t="n"/>
      <c r="S2614" s="1635" t="n"/>
      <c r="T2614" s="1636" t="n"/>
      <c r="U2614" s="1636" t="n"/>
    </row>
    <row r="2615" ht="17.25" customHeight="1">
      <c r="A2615" s="238" t="n"/>
      <c r="B2615" s="238" t="n"/>
      <c r="C2615" s="1636" t="n"/>
      <c r="D2615" s="1636" t="n"/>
      <c r="E2615" s="1638" t="n"/>
      <c r="F2615" s="1636" t="n"/>
      <c r="G2615" s="1647" t="n"/>
      <c r="H2615" s="1647" t="n"/>
      <c r="I2615" s="1647" t="n"/>
      <c r="J2615" s="1646" t="n"/>
      <c r="K2615" s="1647" t="n"/>
      <c r="L2615" s="1647" t="n"/>
      <c r="M2615" s="234" t="n"/>
      <c r="N2615" s="237" t="n"/>
      <c r="O2615" s="548" t="n"/>
      <c r="P2615" s="1634" t="n"/>
      <c r="Q2615" s="1634" t="n"/>
      <c r="R2615" s="892" t="n"/>
      <c r="S2615" s="1635" t="n"/>
      <c r="T2615" s="1636" t="n"/>
      <c r="U2615" s="1636" t="n"/>
    </row>
    <row r="2616" ht="17.25" customHeight="1">
      <c r="A2616" s="238" t="n"/>
      <c r="B2616" s="238" t="n"/>
      <c r="C2616" s="1636" t="n"/>
      <c r="D2616" s="1636" t="n"/>
      <c r="E2616" s="1638" t="n"/>
      <c r="F2616" s="1636" t="n"/>
      <c r="G2616" s="1647" t="n"/>
      <c r="H2616" s="1647" t="n"/>
      <c r="I2616" s="1647" t="n"/>
      <c r="J2616" s="1646" t="n"/>
      <c r="K2616" s="1647" t="n"/>
      <c r="L2616" s="1647" t="n"/>
      <c r="M2616" s="234" t="n"/>
      <c r="N2616" s="237" t="n"/>
      <c r="O2616" s="548" t="n"/>
      <c r="P2616" s="1634" t="n"/>
      <c r="Q2616" s="1634" t="n"/>
      <c r="R2616" s="892" t="n"/>
      <c r="S2616" s="1635" t="n"/>
      <c r="T2616" s="1636" t="n"/>
      <c r="U2616" s="1636" t="n"/>
    </row>
    <row r="2617" ht="17.25" customHeight="1">
      <c r="A2617" s="238" t="n"/>
      <c r="B2617" s="238" t="n"/>
      <c r="C2617" s="1636" t="n"/>
      <c r="D2617" s="1636" t="n"/>
      <c r="E2617" s="1638" t="n"/>
      <c r="F2617" s="1636" t="n"/>
      <c r="G2617" s="1647" t="n"/>
      <c r="H2617" s="1647" t="n"/>
      <c r="I2617" s="1647" t="n"/>
      <c r="J2617" s="1646" t="n"/>
      <c r="K2617" s="1647" t="n"/>
      <c r="L2617" s="1647" t="n"/>
      <c r="M2617" s="234" t="n"/>
      <c r="N2617" s="237" t="n"/>
      <c r="O2617" s="548" t="n"/>
      <c r="P2617" s="1634" t="n"/>
      <c r="Q2617" s="1634" t="n"/>
      <c r="R2617" s="892" t="n"/>
      <c r="S2617" s="1635" t="n"/>
      <c r="T2617" s="1636" t="n"/>
      <c r="U2617" s="1636" t="n"/>
    </row>
    <row r="2618" ht="17.25" customHeight="1">
      <c r="A2618" s="238" t="n"/>
      <c r="B2618" s="238" t="n"/>
      <c r="C2618" s="1636" t="n"/>
      <c r="D2618" s="1636" t="n"/>
      <c r="E2618" s="1638" t="n"/>
      <c r="F2618" s="1636" t="n"/>
      <c r="G2618" s="1647" t="n"/>
      <c r="H2618" s="1647" t="n"/>
      <c r="I2618" s="1647" t="n"/>
      <c r="J2618" s="1646" t="n"/>
      <c r="K2618" s="1647" t="n"/>
      <c r="L2618" s="1647" t="n"/>
      <c r="M2618" s="234" t="n"/>
      <c r="N2618" s="237" t="n"/>
      <c r="O2618" s="548" t="n"/>
      <c r="P2618" s="1634" t="n"/>
      <c r="Q2618" s="1634" t="n"/>
      <c r="R2618" s="892" t="n"/>
      <c r="S2618" s="1635" t="n"/>
      <c r="T2618" s="1636" t="n"/>
      <c r="U2618" s="1636" t="n"/>
    </row>
    <row r="2619" ht="17.25" customHeight="1">
      <c r="A2619" s="238" t="n"/>
      <c r="B2619" s="238" t="n"/>
      <c r="C2619" s="1636" t="n"/>
      <c r="D2619" s="1636" t="n"/>
      <c r="E2619" s="1638" t="n"/>
      <c r="F2619" s="1636" t="n"/>
      <c r="G2619" s="1647" t="n"/>
      <c r="H2619" s="1647" t="n"/>
      <c r="I2619" s="1647" t="n"/>
      <c r="J2619" s="1646" t="n"/>
      <c r="K2619" s="1647" t="n"/>
      <c r="L2619" s="1647" t="n"/>
      <c r="M2619" s="234" t="n"/>
      <c r="N2619" s="237" t="n"/>
      <c r="O2619" s="548" t="n"/>
      <c r="P2619" s="1634" t="n"/>
      <c r="Q2619" s="1634" t="n"/>
      <c r="R2619" s="892" t="n"/>
      <c r="S2619" s="1635" t="n"/>
      <c r="T2619" s="1636" t="n"/>
      <c r="U2619" s="1636" t="n"/>
    </row>
    <row r="2620" ht="17.25" customHeight="1">
      <c r="A2620" s="238" t="n"/>
      <c r="B2620" s="238" t="n"/>
      <c r="C2620" s="1636" t="n"/>
      <c r="D2620" s="1636" t="n"/>
      <c r="E2620" s="1638" t="n"/>
      <c r="F2620" s="1636" t="n"/>
      <c r="G2620" s="1647" t="n"/>
      <c r="H2620" s="1647" t="n"/>
      <c r="I2620" s="1647" t="n"/>
      <c r="J2620" s="1646" t="n"/>
      <c r="K2620" s="1647" t="n"/>
      <c r="L2620" s="1647" t="n"/>
      <c r="M2620" s="234" t="n"/>
      <c r="N2620" s="237" t="n"/>
      <c r="O2620" s="548" t="n"/>
      <c r="P2620" s="1634" t="n"/>
      <c r="Q2620" s="1634" t="n"/>
      <c r="R2620" s="892" t="n"/>
      <c r="S2620" s="1635" t="n"/>
      <c r="T2620" s="1636" t="n"/>
      <c r="U2620" s="1636" t="n"/>
    </row>
    <row r="2621" ht="17.25" customHeight="1">
      <c r="A2621" s="238" t="n"/>
      <c r="B2621" s="238" t="n"/>
      <c r="C2621" s="1636" t="n"/>
      <c r="D2621" s="1636" t="n"/>
      <c r="E2621" s="1638" t="n"/>
      <c r="F2621" s="1636" t="n"/>
      <c r="G2621" s="1647" t="n"/>
      <c r="H2621" s="1647" t="n"/>
      <c r="I2621" s="1647" t="n"/>
      <c r="J2621" s="1646" t="n"/>
      <c r="K2621" s="1647" t="n"/>
      <c r="L2621" s="1647" t="n"/>
      <c r="M2621" s="234" t="n"/>
      <c r="N2621" s="237" t="n"/>
      <c r="O2621" s="548" t="n"/>
      <c r="P2621" s="1634" t="n"/>
      <c r="Q2621" s="1634" t="n"/>
      <c r="R2621" s="892" t="n"/>
      <c r="S2621" s="1635" t="n"/>
      <c r="T2621" s="1636" t="n"/>
      <c r="U2621" s="1636" t="n"/>
    </row>
    <row r="2622" ht="17.25" customHeight="1">
      <c r="A2622" s="238" t="n"/>
      <c r="B2622" s="238" t="n"/>
      <c r="C2622" s="1636" t="n"/>
      <c r="D2622" s="1636" t="n"/>
      <c r="E2622" s="1638" t="n"/>
      <c r="F2622" s="1636" t="n"/>
      <c r="G2622" s="1647" t="n"/>
      <c r="H2622" s="1647" t="n"/>
      <c r="I2622" s="1647" t="n"/>
      <c r="J2622" s="1646" t="n"/>
      <c r="K2622" s="1647" t="n"/>
      <c r="L2622" s="1647" t="n"/>
      <c r="M2622" s="234" t="n"/>
      <c r="N2622" s="237" t="n"/>
      <c r="O2622" s="548" t="n"/>
      <c r="P2622" s="1634" t="n"/>
      <c r="Q2622" s="1634" t="n"/>
      <c r="R2622" s="892" t="n"/>
      <c r="S2622" s="1635" t="n"/>
      <c r="T2622" s="1636" t="n"/>
      <c r="U2622" s="1636" t="n"/>
    </row>
    <row r="2623" ht="17.25" customHeight="1">
      <c r="A2623" s="238" t="n"/>
      <c r="B2623" s="238" t="n"/>
      <c r="C2623" s="1636" t="n"/>
      <c r="D2623" s="1636" t="n"/>
      <c r="E2623" s="1638" t="n"/>
      <c r="F2623" s="1636" t="n"/>
      <c r="G2623" s="1647" t="n"/>
      <c r="H2623" s="1647" t="n"/>
      <c r="I2623" s="1647" t="n"/>
      <c r="J2623" s="1646" t="n"/>
      <c r="K2623" s="1647" t="n"/>
      <c r="L2623" s="1647" t="n"/>
      <c r="M2623" s="234" t="n"/>
      <c r="N2623" s="237" t="n"/>
      <c r="O2623" s="548" t="n"/>
      <c r="P2623" s="1634" t="n"/>
      <c r="Q2623" s="1634" t="n"/>
      <c r="R2623" s="892" t="n"/>
      <c r="S2623" s="1635" t="n"/>
      <c r="T2623" s="1636" t="n"/>
      <c r="U2623" s="1636" t="n"/>
    </row>
    <row r="2624" ht="17.25" customHeight="1">
      <c r="A2624" s="238" t="n"/>
      <c r="B2624" s="238" t="n"/>
      <c r="C2624" s="1636" t="n"/>
      <c r="D2624" s="1636" t="n"/>
      <c r="E2624" s="1638" t="n"/>
      <c r="F2624" s="1636" t="n"/>
      <c r="G2624" s="1647" t="n"/>
      <c r="H2624" s="1647" t="n"/>
      <c r="I2624" s="1647" t="n"/>
      <c r="J2624" s="1646" t="n"/>
      <c r="K2624" s="1647" t="n"/>
      <c r="L2624" s="1647" t="n"/>
      <c r="M2624" s="234" t="n"/>
      <c r="N2624" s="237" t="n"/>
      <c r="O2624" s="548" t="n"/>
      <c r="P2624" s="1634" t="n"/>
      <c r="Q2624" s="1634" t="n"/>
      <c r="R2624" s="892" t="n"/>
      <c r="S2624" s="1635" t="n"/>
      <c r="T2624" s="1636" t="n"/>
      <c r="U2624" s="1636" t="n"/>
    </row>
    <row r="2625" ht="17.25" customHeight="1">
      <c r="A2625" s="238" t="n"/>
      <c r="B2625" s="238" t="n"/>
      <c r="C2625" s="1636" t="n"/>
      <c r="D2625" s="1636" t="n"/>
      <c r="E2625" s="1638" t="n"/>
      <c r="F2625" s="1636" t="n"/>
      <c r="G2625" s="1647" t="n"/>
      <c r="H2625" s="1647" t="n"/>
      <c r="I2625" s="1647" t="n"/>
      <c r="J2625" s="1646" t="n"/>
      <c r="K2625" s="1647" t="n"/>
      <c r="L2625" s="1647" t="n"/>
      <c r="M2625" s="234" t="n"/>
      <c r="N2625" s="237" t="n"/>
      <c r="O2625" s="548" t="n"/>
      <c r="P2625" s="1634" t="n"/>
      <c r="Q2625" s="1634" t="n"/>
      <c r="R2625" s="892" t="n"/>
      <c r="S2625" s="1635" t="n"/>
      <c r="T2625" s="1636" t="n"/>
      <c r="U2625" s="1636" t="n"/>
    </row>
    <row r="2626" ht="17.25" customHeight="1">
      <c r="A2626" s="238" t="n"/>
      <c r="B2626" s="238" t="n"/>
      <c r="C2626" s="1636" t="n"/>
      <c r="D2626" s="1636" t="n"/>
      <c r="E2626" s="1638" t="n"/>
      <c r="F2626" s="1636" t="n"/>
      <c r="G2626" s="1647" t="n"/>
      <c r="H2626" s="1647" t="n"/>
      <c r="I2626" s="1647" t="n"/>
      <c r="J2626" s="1646" t="n"/>
      <c r="K2626" s="1647" t="n"/>
      <c r="L2626" s="1647" t="n"/>
      <c r="M2626" s="234" t="n"/>
      <c r="N2626" s="237" t="n"/>
      <c r="O2626" s="548" t="n"/>
      <c r="P2626" s="1634" t="n"/>
      <c r="Q2626" s="1634" t="n"/>
      <c r="R2626" s="892" t="n"/>
      <c r="S2626" s="1635" t="n"/>
      <c r="T2626" s="1636" t="n"/>
      <c r="U2626" s="1636" t="n"/>
    </row>
    <row r="2627" ht="17.25" customHeight="1">
      <c r="A2627" s="238" t="n"/>
      <c r="B2627" s="238" t="n"/>
      <c r="C2627" s="1636" t="n"/>
      <c r="D2627" s="1636" t="n"/>
      <c r="E2627" s="1638" t="n"/>
      <c r="F2627" s="1636" t="n"/>
      <c r="G2627" s="1647" t="n"/>
      <c r="H2627" s="1647" t="n"/>
      <c r="I2627" s="1647" t="n"/>
      <c r="J2627" s="1646" t="n"/>
      <c r="K2627" s="1647" t="n"/>
      <c r="L2627" s="1647" t="n"/>
      <c r="M2627" s="234" t="n"/>
      <c r="N2627" s="237" t="n"/>
      <c r="O2627" s="548" t="n"/>
      <c r="P2627" s="1634" t="n"/>
      <c r="Q2627" s="1634" t="n"/>
      <c r="R2627" s="892" t="n"/>
      <c r="S2627" s="1635" t="n"/>
      <c r="T2627" s="1636" t="n"/>
      <c r="U2627" s="1636" t="n"/>
    </row>
    <row r="2628" ht="17.25" customHeight="1">
      <c r="A2628" s="238" t="n"/>
      <c r="B2628" s="238" t="n"/>
      <c r="C2628" s="1636" t="n"/>
      <c r="D2628" s="1636" t="n"/>
      <c r="E2628" s="1638" t="n"/>
      <c r="F2628" s="1636" t="n"/>
      <c r="G2628" s="1647" t="n"/>
      <c r="H2628" s="1647" t="n"/>
      <c r="I2628" s="1647" t="n"/>
      <c r="J2628" s="1646" t="n"/>
      <c r="K2628" s="1647" t="n"/>
      <c r="L2628" s="1647" t="n"/>
      <c r="M2628" s="234" t="n"/>
      <c r="N2628" s="237" t="n"/>
      <c r="O2628" s="548" t="n"/>
      <c r="P2628" s="1634" t="n"/>
      <c r="Q2628" s="1634" t="n"/>
      <c r="R2628" s="892" t="n"/>
      <c r="S2628" s="1635" t="n"/>
      <c r="T2628" s="1636" t="n"/>
      <c r="U2628" s="1636" t="n"/>
    </row>
    <row r="2629" ht="17.25" customHeight="1">
      <c r="A2629" s="238" t="n"/>
      <c r="B2629" s="238" t="n"/>
      <c r="C2629" s="1636" t="n"/>
      <c r="D2629" s="1636" t="n"/>
      <c r="E2629" s="1638" t="n"/>
      <c r="F2629" s="1636" t="n"/>
      <c r="G2629" s="1647" t="n"/>
      <c r="H2629" s="1647" t="n"/>
      <c r="I2629" s="1647" t="n"/>
      <c r="J2629" s="1646" t="n"/>
      <c r="K2629" s="1647" t="n"/>
      <c r="L2629" s="1647" t="n"/>
      <c r="M2629" s="234" t="n"/>
      <c r="N2629" s="237" t="n"/>
      <c r="O2629" s="548" t="n"/>
      <c r="P2629" s="1634" t="n"/>
      <c r="Q2629" s="1634" t="n"/>
      <c r="R2629" s="892" t="n"/>
      <c r="S2629" s="1635" t="n"/>
      <c r="T2629" s="1636" t="n"/>
      <c r="U2629" s="1636" t="n"/>
    </row>
    <row r="2630" ht="17.25" customHeight="1">
      <c r="A2630" s="238" t="n"/>
      <c r="B2630" s="238" t="n"/>
      <c r="C2630" s="1636" t="n"/>
      <c r="D2630" s="1636" t="n"/>
      <c r="E2630" s="1638" t="n"/>
      <c r="F2630" s="1636" t="n"/>
      <c r="G2630" s="1647" t="n"/>
      <c r="H2630" s="1647" t="n"/>
      <c r="I2630" s="1647" t="n"/>
      <c r="J2630" s="1646" t="n"/>
      <c r="K2630" s="1647" t="n"/>
      <c r="L2630" s="1647" t="n"/>
      <c r="M2630" s="234" t="n"/>
      <c r="N2630" s="237" t="n"/>
      <c r="O2630" s="548" t="n"/>
      <c r="P2630" s="1634" t="n"/>
      <c r="Q2630" s="1634" t="n"/>
      <c r="R2630" s="892" t="n"/>
      <c r="S2630" s="1635" t="n"/>
      <c r="T2630" s="1636" t="n"/>
      <c r="U2630" s="1636" t="n"/>
    </row>
    <row r="2631" ht="17.25" customHeight="1">
      <c r="A2631" s="238" t="n"/>
      <c r="B2631" s="238" t="n"/>
      <c r="C2631" s="1636" t="n"/>
      <c r="D2631" s="1636" t="n"/>
      <c r="E2631" s="1638" t="n"/>
      <c r="F2631" s="1636" t="n"/>
      <c r="G2631" s="1647" t="n"/>
      <c r="H2631" s="1647" t="n"/>
      <c r="I2631" s="1647" t="n"/>
      <c r="J2631" s="1646" t="n"/>
      <c r="K2631" s="1647" t="n"/>
      <c r="L2631" s="1647" t="n"/>
      <c r="M2631" s="234" t="n"/>
      <c r="N2631" s="237" t="n"/>
      <c r="O2631" s="548" t="n"/>
      <c r="P2631" s="1634" t="n"/>
      <c r="Q2631" s="1634" t="n"/>
      <c r="R2631" s="892" t="n"/>
      <c r="S2631" s="1635" t="n"/>
      <c r="T2631" s="1636" t="n"/>
      <c r="U2631" s="1636" t="n"/>
    </row>
    <row r="2632" ht="17.25" customHeight="1">
      <c r="A2632" s="238" t="n"/>
      <c r="B2632" s="238" t="n"/>
      <c r="C2632" s="1636" t="n"/>
      <c r="D2632" s="1636" t="n"/>
      <c r="E2632" s="1638" t="n"/>
      <c r="F2632" s="1636" t="n"/>
      <c r="G2632" s="1647" t="n"/>
      <c r="H2632" s="1647" t="n"/>
      <c r="I2632" s="1647" t="n"/>
      <c r="J2632" s="1646" t="n"/>
      <c r="K2632" s="1647" t="n"/>
      <c r="L2632" s="1647" t="n"/>
      <c r="M2632" s="234" t="n"/>
      <c r="N2632" s="237" t="n"/>
      <c r="O2632" s="548" t="n"/>
      <c r="P2632" s="1634" t="n"/>
      <c r="Q2632" s="1634" t="n"/>
      <c r="R2632" s="892" t="n"/>
      <c r="S2632" s="1635" t="n"/>
      <c r="T2632" s="1636" t="n"/>
      <c r="U2632" s="1636" t="n"/>
    </row>
    <row r="2633" ht="17.25" customHeight="1">
      <c r="A2633" s="238" t="n"/>
      <c r="B2633" s="238" t="n"/>
      <c r="C2633" s="1636" t="n"/>
      <c r="D2633" s="1636" t="n"/>
      <c r="E2633" s="1638" t="n"/>
      <c r="F2633" s="1636" t="n"/>
      <c r="G2633" s="1647" t="n"/>
      <c r="H2633" s="1647" t="n"/>
      <c r="I2633" s="1647" t="n"/>
      <c r="J2633" s="1646" t="n"/>
      <c r="K2633" s="1647" t="n"/>
      <c r="L2633" s="1647" t="n"/>
      <c r="M2633" s="234" t="n"/>
      <c r="N2633" s="237" t="n"/>
      <c r="O2633" s="548" t="n"/>
      <c r="P2633" s="1634" t="n"/>
      <c r="Q2633" s="1634" t="n"/>
      <c r="R2633" s="892" t="n"/>
      <c r="S2633" s="1635" t="n"/>
      <c r="T2633" s="1636" t="n"/>
      <c r="U2633" s="1636" t="n"/>
    </row>
    <row r="2634" ht="17.25" customHeight="1">
      <c r="A2634" s="238" t="n"/>
      <c r="B2634" s="238" t="n"/>
      <c r="C2634" s="1636" t="n"/>
      <c r="D2634" s="1636" t="n"/>
      <c r="E2634" s="1638" t="n"/>
      <c r="F2634" s="1636" t="n"/>
      <c r="G2634" s="1647" t="n"/>
      <c r="H2634" s="1647" t="n"/>
      <c r="I2634" s="1647" t="n"/>
      <c r="J2634" s="1646" t="n"/>
      <c r="K2634" s="1647" t="n"/>
      <c r="L2634" s="1647" t="n"/>
      <c r="M2634" s="234" t="n"/>
      <c r="N2634" s="237" t="n"/>
      <c r="O2634" s="548" t="n"/>
      <c r="P2634" s="1634" t="n"/>
      <c r="Q2634" s="1634" t="n"/>
      <c r="R2634" s="892" t="n"/>
      <c r="S2634" s="1635" t="n"/>
      <c r="T2634" s="1636" t="n"/>
      <c r="U2634" s="1636" t="n"/>
    </row>
    <row r="2635" ht="17.25" customHeight="1">
      <c r="A2635" s="238" t="n"/>
      <c r="B2635" s="238" t="n"/>
      <c r="C2635" s="1636" t="n"/>
      <c r="D2635" s="1636" t="n"/>
      <c r="E2635" s="1638" t="n"/>
      <c r="F2635" s="1636" t="n"/>
      <c r="G2635" s="1647" t="n"/>
      <c r="H2635" s="1647" t="n"/>
      <c r="I2635" s="1647" t="n"/>
      <c r="J2635" s="1646" t="n"/>
      <c r="K2635" s="1647" t="n"/>
      <c r="L2635" s="1647" t="n"/>
      <c r="M2635" s="234" t="n"/>
      <c r="N2635" s="237" t="n"/>
      <c r="O2635" s="548" t="n"/>
      <c r="P2635" s="1634" t="n"/>
      <c r="Q2635" s="1634" t="n"/>
      <c r="R2635" s="892" t="n"/>
      <c r="S2635" s="1635" t="n"/>
      <c r="T2635" s="1636" t="n"/>
      <c r="U2635" s="1636" t="n"/>
    </row>
    <row r="2636" ht="17.25" customHeight="1">
      <c r="A2636" s="238" t="n"/>
      <c r="B2636" s="238" t="n"/>
      <c r="C2636" s="1636" t="n"/>
      <c r="D2636" s="1636" t="n"/>
      <c r="E2636" s="1638" t="n"/>
      <c r="F2636" s="1636" t="n"/>
      <c r="G2636" s="1647" t="n"/>
      <c r="H2636" s="1647" t="n"/>
      <c r="I2636" s="1647" t="n"/>
      <c r="J2636" s="1646" t="n"/>
      <c r="K2636" s="1647" t="n"/>
      <c r="L2636" s="1647" t="n"/>
      <c r="M2636" s="234" t="n"/>
      <c r="N2636" s="237" t="n"/>
      <c r="O2636" s="548" t="n"/>
      <c r="P2636" s="1634" t="n"/>
      <c r="Q2636" s="1634" t="n"/>
      <c r="R2636" s="892" t="n"/>
      <c r="S2636" s="1635" t="n"/>
      <c r="T2636" s="1636" t="n"/>
      <c r="U2636" s="1636" t="n"/>
    </row>
    <row r="2637" ht="17.25" customHeight="1">
      <c r="A2637" s="238" t="n"/>
      <c r="B2637" s="238" t="n"/>
      <c r="C2637" s="1636" t="n"/>
      <c r="D2637" s="1636" t="n"/>
      <c r="E2637" s="1638" t="n"/>
      <c r="F2637" s="1636" t="n"/>
      <c r="G2637" s="1647" t="n"/>
      <c r="H2637" s="1647" t="n"/>
      <c r="I2637" s="1647" t="n"/>
      <c r="J2637" s="1646" t="n"/>
      <c r="K2637" s="1647" t="n"/>
      <c r="L2637" s="1647" t="n"/>
      <c r="M2637" s="234" t="n"/>
      <c r="N2637" s="237" t="n"/>
      <c r="O2637" s="548" t="n"/>
      <c r="P2637" s="1634" t="n"/>
      <c r="Q2637" s="1634" t="n"/>
      <c r="R2637" s="892" t="n"/>
      <c r="S2637" s="1635" t="n"/>
      <c r="T2637" s="1636" t="n"/>
      <c r="U2637" s="1636" t="n"/>
    </row>
    <row r="2638" ht="17.25" customHeight="1">
      <c r="A2638" s="238" t="n"/>
      <c r="B2638" s="238" t="n"/>
      <c r="C2638" s="1636" t="n"/>
      <c r="D2638" s="1636" t="n"/>
      <c r="E2638" s="1638" t="n"/>
      <c r="F2638" s="1636" t="n"/>
      <c r="G2638" s="1647" t="n"/>
      <c r="H2638" s="1647" t="n"/>
      <c r="I2638" s="1647" t="n"/>
      <c r="J2638" s="1646" t="n"/>
      <c r="K2638" s="1647" t="n"/>
      <c r="L2638" s="1647" t="n"/>
      <c r="M2638" s="234" t="n"/>
      <c r="N2638" s="237" t="n"/>
      <c r="O2638" s="548" t="n"/>
      <c r="P2638" s="1634" t="n"/>
      <c r="Q2638" s="1634" t="n"/>
      <c r="R2638" s="892" t="n"/>
      <c r="S2638" s="1635" t="n"/>
      <c r="T2638" s="1636" t="n"/>
      <c r="U2638" s="1636" t="n"/>
    </row>
    <row r="2639" ht="17.25" customHeight="1">
      <c r="A2639" s="238" t="n"/>
      <c r="B2639" s="238" t="n"/>
      <c r="C2639" s="1636" t="n"/>
      <c r="D2639" s="1636" t="n"/>
      <c r="E2639" s="1638" t="n"/>
      <c r="F2639" s="1636" t="n"/>
      <c r="G2639" s="1647" t="n"/>
      <c r="H2639" s="1647" t="n"/>
      <c r="I2639" s="1647" t="n"/>
      <c r="J2639" s="1646" t="n"/>
      <c r="K2639" s="1647" t="n"/>
      <c r="L2639" s="1647" t="n"/>
      <c r="M2639" s="234" t="n"/>
      <c r="N2639" s="237" t="n"/>
      <c r="O2639" s="548" t="n"/>
      <c r="P2639" s="1634" t="n"/>
      <c r="Q2639" s="1634" t="n"/>
      <c r="R2639" s="892" t="n"/>
      <c r="S2639" s="1635" t="n"/>
      <c r="T2639" s="1636" t="n"/>
      <c r="U2639" s="1636" t="n"/>
    </row>
    <row r="2640" ht="17.25" customHeight="1">
      <c r="A2640" s="238" t="n"/>
      <c r="B2640" s="238" t="n"/>
      <c r="C2640" s="1636" t="n"/>
      <c r="D2640" s="1636" t="n"/>
      <c r="E2640" s="1638" t="n"/>
      <c r="F2640" s="1636" t="n"/>
      <c r="G2640" s="1647" t="n"/>
      <c r="H2640" s="1647" t="n"/>
      <c r="I2640" s="1647" t="n"/>
      <c r="J2640" s="1646" t="n"/>
      <c r="K2640" s="1647" t="n"/>
      <c r="L2640" s="1647" t="n"/>
      <c r="M2640" s="234" t="n"/>
      <c r="N2640" s="237" t="n"/>
      <c r="O2640" s="548" t="n"/>
      <c r="P2640" s="1634" t="n"/>
      <c r="Q2640" s="1634" t="n"/>
      <c r="R2640" s="892" t="n"/>
      <c r="S2640" s="1635" t="n"/>
      <c r="T2640" s="1636" t="n"/>
      <c r="U2640" s="1636" t="n"/>
    </row>
    <row r="2641" ht="17.25" customHeight="1">
      <c r="A2641" s="238" t="n"/>
      <c r="B2641" s="238" t="n"/>
      <c r="C2641" s="1636" t="n"/>
      <c r="D2641" s="1636" t="n"/>
      <c r="E2641" s="1638" t="n"/>
      <c r="F2641" s="1636" t="n"/>
      <c r="G2641" s="1647" t="n"/>
      <c r="H2641" s="1647" t="n"/>
      <c r="I2641" s="1647" t="n"/>
      <c r="J2641" s="1646" t="n"/>
      <c r="K2641" s="1647" t="n"/>
      <c r="L2641" s="1647" t="n"/>
      <c r="M2641" s="234" t="n"/>
      <c r="N2641" s="237" t="n"/>
      <c r="O2641" s="548" t="n"/>
      <c r="P2641" s="1634" t="n"/>
      <c r="Q2641" s="1634" t="n"/>
      <c r="R2641" s="892" t="n"/>
      <c r="S2641" s="1635" t="n"/>
      <c r="T2641" s="1636" t="n"/>
      <c r="U2641" s="1636" t="n"/>
    </row>
    <row r="2642" ht="17.25" customHeight="1">
      <c r="A2642" s="238" t="n"/>
      <c r="B2642" s="238" t="n"/>
      <c r="C2642" s="1636" t="n"/>
      <c r="D2642" s="1636" t="n"/>
      <c r="E2642" s="1638" t="n"/>
      <c r="F2642" s="1636" t="n"/>
      <c r="G2642" s="1647" t="n"/>
      <c r="H2642" s="1647" t="n"/>
      <c r="I2642" s="1647" t="n"/>
      <c r="J2642" s="1646" t="n"/>
      <c r="K2642" s="1647" t="n"/>
      <c r="L2642" s="1647" t="n"/>
      <c r="M2642" s="234" t="n"/>
      <c r="N2642" s="237" t="n"/>
      <c r="O2642" s="548" t="n"/>
      <c r="P2642" s="1634" t="n"/>
      <c r="Q2642" s="1634" t="n"/>
      <c r="R2642" s="892" t="n"/>
      <c r="S2642" s="1635" t="n"/>
      <c r="T2642" s="1636" t="n"/>
      <c r="U2642" s="1636" t="n"/>
    </row>
    <row r="2643" ht="17.25" customHeight="1">
      <c r="A2643" s="238" t="n"/>
      <c r="B2643" s="238" t="n"/>
      <c r="C2643" s="1636" t="n"/>
      <c r="D2643" s="1636" t="n"/>
      <c r="E2643" s="1638" t="n"/>
      <c r="F2643" s="1636" t="n"/>
      <c r="G2643" s="1647" t="n"/>
      <c r="H2643" s="1647" t="n"/>
      <c r="I2643" s="1647" t="n"/>
      <c r="J2643" s="1646" t="n"/>
      <c r="K2643" s="1647" t="n"/>
      <c r="L2643" s="1647" t="n"/>
      <c r="M2643" s="234" t="n"/>
      <c r="N2643" s="237" t="n"/>
      <c r="O2643" s="548" t="n"/>
      <c r="P2643" s="1634" t="n"/>
      <c r="Q2643" s="1634" t="n"/>
      <c r="R2643" s="892" t="n"/>
      <c r="S2643" s="1635" t="n"/>
      <c r="T2643" s="1636" t="n"/>
      <c r="U2643" s="1636" t="n"/>
    </row>
    <row r="2644" ht="17.25" customHeight="1">
      <c r="A2644" s="238" t="n"/>
      <c r="B2644" s="238" t="n"/>
      <c r="C2644" s="1636" t="n"/>
      <c r="D2644" s="1636" t="n"/>
      <c r="E2644" s="1638" t="n"/>
      <c r="F2644" s="1636" t="n"/>
      <c r="G2644" s="1647" t="n"/>
      <c r="H2644" s="1647" t="n"/>
      <c r="I2644" s="1647" t="n"/>
      <c r="J2644" s="1646" t="n"/>
      <c r="K2644" s="1647" t="n"/>
      <c r="L2644" s="1647" t="n"/>
      <c r="M2644" s="234" t="n"/>
      <c r="N2644" s="237" t="n"/>
      <c r="O2644" s="548" t="n"/>
      <c r="P2644" s="1634" t="n"/>
      <c r="Q2644" s="1634" t="n"/>
      <c r="R2644" s="892" t="n"/>
      <c r="S2644" s="1635" t="n"/>
      <c r="T2644" s="1636" t="n"/>
      <c r="U2644" s="1636" t="n"/>
    </row>
    <row r="2645" ht="17.25" customHeight="1">
      <c r="A2645" s="238" t="n"/>
      <c r="B2645" s="238" t="n"/>
      <c r="C2645" s="1636" t="n"/>
      <c r="D2645" s="1636" t="n"/>
      <c r="E2645" s="1638" t="n"/>
      <c r="F2645" s="1636" t="n"/>
      <c r="G2645" s="1647" t="n"/>
      <c r="H2645" s="1647" t="n"/>
      <c r="I2645" s="1647" t="n"/>
      <c r="J2645" s="1646" t="n"/>
      <c r="K2645" s="1647" t="n"/>
      <c r="L2645" s="1647" t="n"/>
      <c r="M2645" s="234" t="n"/>
      <c r="N2645" s="237" t="n"/>
      <c r="O2645" s="548" t="n"/>
      <c r="P2645" s="1634" t="n"/>
      <c r="Q2645" s="1634" t="n"/>
      <c r="R2645" s="892" t="n"/>
      <c r="S2645" s="1635" t="n"/>
      <c r="T2645" s="1636" t="n"/>
      <c r="U2645" s="1636" t="n"/>
    </row>
    <row r="2646" ht="17.25" customHeight="1">
      <c r="A2646" s="238" t="n"/>
      <c r="B2646" s="238" t="n"/>
      <c r="C2646" s="1636" t="n"/>
      <c r="D2646" s="1636" t="n"/>
      <c r="E2646" s="1638" t="n"/>
      <c r="F2646" s="1636" t="n"/>
      <c r="G2646" s="1647" t="n"/>
      <c r="H2646" s="1647" t="n"/>
      <c r="I2646" s="1647" t="n"/>
      <c r="J2646" s="1646" t="n"/>
      <c r="K2646" s="1647" t="n"/>
      <c r="L2646" s="1647" t="n"/>
      <c r="M2646" s="234" t="n"/>
      <c r="N2646" s="237" t="n"/>
      <c r="O2646" s="548" t="n"/>
      <c r="P2646" s="1634" t="n"/>
      <c r="Q2646" s="1634" t="n"/>
      <c r="R2646" s="892" t="n"/>
      <c r="S2646" s="1635" t="n"/>
      <c r="T2646" s="1636" t="n"/>
      <c r="U2646" s="1636" t="n"/>
    </row>
    <row r="2647" ht="17.25" customHeight="1">
      <c r="A2647" s="238" t="n"/>
      <c r="B2647" s="238" t="n"/>
      <c r="C2647" s="1636" t="n"/>
      <c r="D2647" s="1636" t="n"/>
      <c r="E2647" s="1638" t="n"/>
      <c r="F2647" s="1636" t="n"/>
      <c r="G2647" s="1647" t="n"/>
      <c r="H2647" s="1647" t="n"/>
      <c r="I2647" s="1647" t="n"/>
      <c r="J2647" s="1646" t="n"/>
      <c r="K2647" s="1647" t="n"/>
      <c r="L2647" s="1647" t="n"/>
      <c r="M2647" s="234" t="n"/>
      <c r="N2647" s="237" t="n"/>
      <c r="O2647" s="548" t="n"/>
      <c r="P2647" s="1634" t="n"/>
      <c r="Q2647" s="1634" t="n"/>
      <c r="R2647" s="892" t="n"/>
      <c r="S2647" s="1635" t="n"/>
      <c r="T2647" s="1636" t="n"/>
      <c r="U2647" s="1636" t="n"/>
    </row>
    <row r="2648" ht="17.25" customHeight="1">
      <c r="A2648" s="238" t="n"/>
      <c r="B2648" s="238" t="n"/>
      <c r="C2648" s="1636" t="n"/>
      <c r="D2648" s="1636" t="n"/>
      <c r="E2648" s="1638" t="n"/>
      <c r="F2648" s="1636" t="n"/>
      <c r="G2648" s="1647" t="n"/>
      <c r="H2648" s="1647" t="n"/>
      <c r="I2648" s="1647" t="n"/>
      <c r="J2648" s="1646" t="n"/>
      <c r="K2648" s="1647" t="n"/>
      <c r="L2648" s="1647" t="n"/>
      <c r="M2648" s="234" t="n"/>
      <c r="N2648" s="237" t="n"/>
      <c r="O2648" s="548" t="n"/>
      <c r="P2648" s="1634" t="n"/>
      <c r="Q2648" s="1634" t="n"/>
      <c r="R2648" s="892" t="n"/>
      <c r="S2648" s="1635" t="n"/>
      <c r="T2648" s="1636" t="n"/>
      <c r="U2648" s="1636" t="n"/>
    </row>
    <row r="2649" ht="17.25" customHeight="1">
      <c r="A2649" s="238" t="n"/>
      <c r="B2649" s="238" t="n"/>
      <c r="C2649" s="1636" t="n"/>
      <c r="D2649" s="1636" t="n"/>
      <c r="E2649" s="1638" t="n"/>
      <c r="F2649" s="1636" t="n"/>
      <c r="G2649" s="1647" t="n"/>
      <c r="H2649" s="1647" t="n"/>
      <c r="I2649" s="1647" t="n"/>
      <c r="J2649" s="1646" t="n"/>
      <c r="K2649" s="1647" t="n"/>
      <c r="L2649" s="1647" t="n"/>
      <c r="M2649" s="234" t="n"/>
      <c r="N2649" s="237" t="n"/>
      <c r="O2649" s="548" t="n"/>
      <c r="P2649" s="1634" t="n"/>
      <c r="Q2649" s="1634" t="n"/>
      <c r="R2649" s="892" t="n"/>
      <c r="S2649" s="1635" t="n"/>
      <c r="T2649" s="1636" t="n"/>
      <c r="U2649" s="1636" t="n"/>
    </row>
    <row r="2650" ht="17.25" customHeight="1">
      <c r="A2650" s="238" t="n"/>
      <c r="B2650" s="238" t="n"/>
      <c r="C2650" s="1636" t="n"/>
      <c r="D2650" s="1636" t="n"/>
      <c r="E2650" s="1638" t="n"/>
      <c r="F2650" s="1636" t="n"/>
      <c r="G2650" s="1647" t="n"/>
      <c r="H2650" s="1647" t="n"/>
      <c r="I2650" s="1647" t="n"/>
      <c r="J2650" s="1646" t="n"/>
      <c r="K2650" s="1647" t="n"/>
      <c r="L2650" s="1647" t="n"/>
      <c r="M2650" s="234" t="n"/>
      <c r="N2650" s="237" t="n"/>
      <c r="O2650" s="548" t="n"/>
      <c r="P2650" s="1634" t="n"/>
      <c r="Q2650" s="1634" t="n"/>
      <c r="R2650" s="892" t="n"/>
      <c r="S2650" s="1635" t="n"/>
      <c r="T2650" s="1636" t="n"/>
      <c r="U2650" s="1636" t="n"/>
    </row>
    <row r="2651" ht="17.25" customHeight="1">
      <c r="A2651" s="238" t="n"/>
      <c r="B2651" s="238" t="n"/>
      <c r="C2651" s="1636" t="n"/>
      <c r="D2651" s="1636" t="n"/>
      <c r="E2651" s="1638" t="n"/>
      <c r="F2651" s="1636" t="n"/>
      <c r="G2651" s="1647" t="n"/>
      <c r="H2651" s="1647" t="n"/>
      <c r="I2651" s="1647" t="n"/>
      <c r="J2651" s="1646" t="n"/>
      <c r="K2651" s="1647" t="n"/>
      <c r="L2651" s="1647" t="n"/>
      <c r="M2651" s="234" t="n"/>
      <c r="N2651" s="237" t="n"/>
      <c r="O2651" s="548" t="n"/>
      <c r="P2651" s="1634" t="n"/>
      <c r="Q2651" s="1634" t="n"/>
      <c r="R2651" s="892" t="n"/>
      <c r="S2651" s="1635" t="n"/>
      <c r="T2651" s="1636" t="n"/>
      <c r="U2651" s="1636" t="n"/>
    </row>
    <row r="2652" ht="17.25" customHeight="1">
      <c r="A2652" s="238" t="n"/>
      <c r="B2652" s="238" t="n"/>
      <c r="C2652" s="1636" t="n"/>
      <c r="D2652" s="1636" t="n"/>
      <c r="E2652" s="1638" t="n"/>
      <c r="F2652" s="1636" t="n"/>
      <c r="G2652" s="1647" t="n"/>
      <c r="H2652" s="1647" t="n"/>
      <c r="I2652" s="1647" t="n"/>
      <c r="J2652" s="1646" t="n"/>
      <c r="K2652" s="1647" t="n"/>
      <c r="L2652" s="1647" t="n"/>
      <c r="M2652" s="234" t="n"/>
      <c r="N2652" s="237" t="n"/>
      <c r="O2652" s="548" t="n"/>
      <c r="P2652" s="1634" t="n"/>
      <c r="Q2652" s="1634" t="n"/>
      <c r="R2652" s="892" t="n"/>
      <c r="S2652" s="1635" t="n"/>
      <c r="T2652" s="1636" t="n"/>
      <c r="U2652" s="1636" t="n"/>
    </row>
    <row r="2653" ht="17.25" customHeight="1">
      <c r="A2653" s="238" t="n"/>
      <c r="B2653" s="238" t="n"/>
      <c r="C2653" s="1636" t="n"/>
      <c r="D2653" s="1636" t="n"/>
      <c r="E2653" s="1638" t="n"/>
      <c r="F2653" s="1636" t="n"/>
      <c r="G2653" s="1647" t="n"/>
      <c r="H2653" s="1647" t="n"/>
      <c r="I2653" s="1647" t="n"/>
      <c r="J2653" s="1646" t="n"/>
      <c r="K2653" s="1647" t="n"/>
      <c r="L2653" s="1647" t="n"/>
      <c r="M2653" s="234" t="n"/>
      <c r="N2653" s="237" t="n"/>
      <c r="O2653" s="548" t="n"/>
      <c r="P2653" s="1634" t="n"/>
      <c r="Q2653" s="1634" t="n"/>
      <c r="R2653" s="892" t="n"/>
      <c r="S2653" s="1635" t="n"/>
      <c r="T2653" s="1636" t="n"/>
      <c r="U2653" s="1636" t="n"/>
    </row>
    <row r="2654" ht="17.25" customHeight="1">
      <c r="A2654" s="238" t="n"/>
      <c r="B2654" s="238" t="n"/>
      <c r="C2654" s="1636" t="n"/>
      <c r="D2654" s="1636" t="n"/>
      <c r="E2654" s="1638" t="n"/>
      <c r="F2654" s="1636" t="n"/>
      <c r="G2654" s="1647" t="n"/>
      <c r="H2654" s="1647" t="n"/>
      <c r="I2654" s="1647" t="n"/>
      <c r="J2654" s="1646" t="n"/>
      <c r="K2654" s="1647" t="n"/>
      <c r="L2654" s="1647" t="n"/>
      <c r="M2654" s="234" t="n"/>
      <c r="N2654" s="237" t="n"/>
      <c r="O2654" s="548" t="n"/>
      <c r="P2654" s="1634" t="n"/>
      <c r="Q2654" s="1634" t="n"/>
      <c r="R2654" s="892" t="n"/>
      <c r="S2654" s="1635" t="n"/>
      <c r="T2654" s="1636" t="n"/>
      <c r="U2654" s="1636" t="n"/>
    </row>
    <row r="2655" ht="17.25" customHeight="1">
      <c r="A2655" s="238" t="n"/>
      <c r="B2655" s="238" t="n"/>
      <c r="C2655" s="1636" t="n"/>
      <c r="D2655" s="1636" t="n"/>
      <c r="E2655" s="1638" t="n"/>
      <c r="F2655" s="1636" t="n"/>
      <c r="G2655" s="1647" t="n"/>
      <c r="H2655" s="1647" t="n"/>
      <c r="I2655" s="1647" t="n"/>
      <c r="J2655" s="1646" t="n"/>
      <c r="K2655" s="1647" t="n"/>
      <c r="L2655" s="1647" t="n"/>
      <c r="M2655" s="234" t="n"/>
      <c r="N2655" s="237" t="n"/>
      <c r="O2655" s="548" t="n"/>
      <c r="P2655" s="1634" t="n"/>
      <c r="Q2655" s="1634" t="n"/>
      <c r="R2655" s="892" t="n"/>
      <c r="S2655" s="1635" t="n"/>
      <c r="T2655" s="1636" t="n"/>
      <c r="U2655" s="1636" t="n"/>
    </row>
    <row r="2656" ht="17.25" customHeight="1">
      <c r="A2656" s="238" t="n"/>
      <c r="B2656" s="238" t="n"/>
      <c r="C2656" s="1636" t="n"/>
      <c r="D2656" s="1636" t="n"/>
      <c r="E2656" s="1638" t="n"/>
      <c r="F2656" s="1636" t="n"/>
      <c r="G2656" s="1647" t="n"/>
      <c r="H2656" s="1647" t="n"/>
      <c r="I2656" s="1647" t="n"/>
      <c r="J2656" s="1646" t="n"/>
      <c r="K2656" s="1647" t="n"/>
      <c r="L2656" s="1647" t="n"/>
      <c r="M2656" s="234" t="n"/>
      <c r="N2656" s="237" t="n"/>
      <c r="O2656" s="548" t="n"/>
      <c r="P2656" s="1634" t="n"/>
      <c r="Q2656" s="1634" t="n"/>
      <c r="R2656" s="892" t="n"/>
      <c r="S2656" s="1635" t="n"/>
      <c r="T2656" s="1636" t="n"/>
      <c r="U2656" s="1636" t="n"/>
    </row>
    <row r="2657" ht="17.25" customHeight="1">
      <c r="A2657" s="238" t="n"/>
      <c r="B2657" s="238" t="n"/>
      <c r="C2657" s="1636" t="n"/>
      <c r="D2657" s="1636" t="n"/>
      <c r="E2657" s="1638" t="n"/>
      <c r="F2657" s="1636" t="n"/>
      <c r="G2657" s="1647" t="n"/>
      <c r="H2657" s="1647" t="n"/>
      <c r="I2657" s="1647" t="n"/>
      <c r="J2657" s="1646" t="n"/>
      <c r="K2657" s="1647" t="n"/>
      <c r="L2657" s="1647" t="n"/>
      <c r="M2657" s="234" t="n"/>
      <c r="N2657" s="237" t="n"/>
      <c r="O2657" s="548" t="n"/>
      <c r="P2657" s="1634" t="n"/>
      <c r="Q2657" s="1634" t="n"/>
      <c r="R2657" s="892" t="n"/>
      <c r="S2657" s="1635" t="n"/>
      <c r="T2657" s="1636" t="n"/>
      <c r="U2657" s="1636" t="n"/>
    </row>
    <row r="2658" ht="17.25" customHeight="1">
      <c r="A2658" s="238" t="n"/>
      <c r="B2658" s="238" t="n"/>
      <c r="C2658" s="1636" t="n"/>
      <c r="D2658" s="1636" t="n"/>
      <c r="E2658" s="1638" t="n"/>
      <c r="F2658" s="1636" t="n"/>
      <c r="G2658" s="1647" t="n"/>
      <c r="H2658" s="1647" t="n"/>
      <c r="I2658" s="1647" t="n"/>
      <c r="J2658" s="1646" t="n"/>
      <c r="K2658" s="1647" t="n"/>
      <c r="L2658" s="1647" t="n"/>
      <c r="M2658" s="234" t="n"/>
      <c r="N2658" s="237" t="n"/>
      <c r="O2658" s="548" t="n"/>
      <c r="P2658" s="1634" t="n"/>
      <c r="Q2658" s="1634" t="n"/>
      <c r="R2658" s="892" t="n"/>
      <c r="S2658" s="1635" t="n"/>
      <c r="T2658" s="1636" t="n"/>
      <c r="U2658" s="1636" t="n"/>
    </row>
    <row r="2659" ht="17.25" customHeight="1">
      <c r="A2659" s="238" t="n"/>
      <c r="B2659" s="238" t="n"/>
      <c r="C2659" s="1636" t="n"/>
      <c r="D2659" s="1636" t="n"/>
      <c r="E2659" s="1638" t="n"/>
      <c r="F2659" s="1636" t="n"/>
      <c r="G2659" s="1647" t="n"/>
      <c r="H2659" s="1647" t="n"/>
      <c r="I2659" s="1647" t="n"/>
      <c r="J2659" s="1646" t="n"/>
      <c r="K2659" s="1647" t="n"/>
      <c r="L2659" s="1647" t="n"/>
      <c r="M2659" s="234" t="n"/>
      <c r="N2659" s="237" t="n"/>
      <c r="O2659" s="548" t="n"/>
      <c r="P2659" s="1634" t="n"/>
      <c r="Q2659" s="1634" t="n"/>
      <c r="R2659" s="892" t="n"/>
      <c r="S2659" s="1635" t="n"/>
      <c r="T2659" s="1636" t="n"/>
      <c r="U2659" s="1636" t="n"/>
    </row>
    <row r="2660" ht="17.25" customHeight="1">
      <c r="A2660" s="238" t="n"/>
      <c r="B2660" s="238" t="n"/>
      <c r="C2660" s="1636" t="n"/>
      <c r="D2660" s="1636" t="n"/>
      <c r="E2660" s="1638" t="n"/>
      <c r="F2660" s="1636" t="n"/>
      <c r="G2660" s="1647" t="n"/>
      <c r="H2660" s="1647" t="n"/>
      <c r="I2660" s="1647" t="n"/>
      <c r="J2660" s="1646" t="n"/>
      <c r="K2660" s="1647" t="n"/>
      <c r="L2660" s="1647" t="n"/>
      <c r="M2660" s="234" t="n"/>
      <c r="N2660" s="237" t="n"/>
      <c r="O2660" s="548" t="n"/>
      <c r="P2660" s="1634" t="n"/>
      <c r="Q2660" s="1634" t="n"/>
      <c r="R2660" s="892" t="n"/>
      <c r="S2660" s="1635" t="n"/>
      <c r="T2660" s="1636" t="n"/>
      <c r="U2660" s="1636" t="n"/>
    </row>
    <row r="2661" ht="17.25" customHeight="1">
      <c r="A2661" s="238" t="n"/>
      <c r="B2661" s="238" t="n"/>
      <c r="C2661" s="1636" t="n"/>
      <c r="D2661" s="1636" t="n"/>
      <c r="E2661" s="1638" t="n"/>
      <c r="F2661" s="1636" t="n"/>
      <c r="G2661" s="1647" t="n"/>
      <c r="H2661" s="1647" t="n"/>
      <c r="I2661" s="1647" t="n"/>
      <c r="J2661" s="1646" t="n"/>
      <c r="K2661" s="1647" t="n"/>
      <c r="L2661" s="1647" t="n"/>
      <c r="M2661" s="234" t="n"/>
      <c r="N2661" s="237" t="n"/>
      <c r="O2661" s="548" t="n"/>
      <c r="P2661" s="1634" t="n"/>
      <c r="Q2661" s="1634" t="n"/>
      <c r="R2661" s="892" t="n"/>
      <c r="S2661" s="1635" t="n"/>
      <c r="T2661" s="1636" t="n"/>
      <c r="U2661" s="1636" t="n"/>
    </row>
    <row r="2662" ht="17.25" customHeight="1">
      <c r="A2662" s="238" t="n"/>
      <c r="B2662" s="238" t="n"/>
      <c r="C2662" s="1636" t="n"/>
      <c r="D2662" s="1636" t="n"/>
      <c r="E2662" s="1638" t="n"/>
      <c r="F2662" s="1636" t="n"/>
      <c r="G2662" s="1647" t="n"/>
      <c r="H2662" s="1647" t="n"/>
      <c r="I2662" s="1647" t="n"/>
      <c r="J2662" s="1646" t="n"/>
      <c r="K2662" s="1647" t="n"/>
      <c r="L2662" s="1647" t="n"/>
      <c r="M2662" s="234" t="n"/>
      <c r="N2662" s="237" t="n"/>
      <c r="O2662" s="548" t="n"/>
      <c r="P2662" s="1634" t="n"/>
      <c r="Q2662" s="1634" t="n"/>
      <c r="R2662" s="892" t="n"/>
      <c r="S2662" s="1635" t="n"/>
      <c r="T2662" s="1636" t="n"/>
      <c r="U2662" s="1636" t="n"/>
    </row>
    <row r="2663" ht="17.25" customHeight="1">
      <c r="A2663" s="238" t="n"/>
      <c r="B2663" s="238" t="n"/>
      <c r="C2663" s="1636" t="n"/>
      <c r="D2663" s="1636" t="n"/>
      <c r="E2663" s="1638" t="n"/>
      <c r="F2663" s="1636" t="n"/>
      <c r="G2663" s="1647" t="n"/>
      <c r="H2663" s="1647" t="n"/>
      <c r="I2663" s="1647" t="n"/>
      <c r="J2663" s="1646" t="n"/>
      <c r="K2663" s="1647" t="n"/>
      <c r="L2663" s="1647" t="n"/>
      <c r="M2663" s="234" t="n"/>
      <c r="N2663" s="237" t="n"/>
      <c r="O2663" s="548" t="n"/>
      <c r="P2663" s="1634" t="n"/>
      <c r="Q2663" s="1634" t="n"/>
      <c r="R2663" s="892" t="n"/>
      <c r="S2663" s="1635" t="n"/>
      <c r="T2663" s="1636" t="n"/>
      <c r="U2663" s="1636" t="n"/>
    </row>
    <row r="2664" ht="17.25" customHeight="1">
      <c r="A2664" s="238" t="n"/>
      <c r="B2664" s="238" t="n"/>
      <c r="C2664" s="1636" t="n"/>
      <c r="D2664" s="1636" t="n"/>
      <c r="E2664" s="1638" t="n"/>
      <c r="F2664" s="1636" t="n"/>
      <c r="G2664" s="1647" t="n"/>
      <c r="H2664" s="1647" t="n"/>
      <c r="I2664" s="1647" t="n"/>
      <c r="J2664" s="1646" t="n"/>
      <c r="K2664" s="1647" t="n"/>
      <c r="L2664" s="1647" t="n"/>
      <c r="M2664" s="234" t="n"/>
      <c r="N2664" s="237" t="n"/>
      <c r="O2664" s="548" t="n"/>
      <c r="P2664" s="1634" t="n"/>
      <c r="Q2664" s="1634" t="n"/>
      <c r="R2664" s="892" t="n"/>
      <c r="S2664" s="1635" t="n"/>
      <c r="T2664" s="1636" t="n"/>
      <c r="U2664" s="1636" t="n"/>
    </row>
    <row r="2665" ht="17.25" customHeight="1">
      <c r="A2665" s="238" t="n"/>
      <c r="B2665" s="238" t="n"/>
      <c r="C2665" s="1636" t="n"/>
      <c r="D2665" s="1636" t="n"/>
      <c r="E2665" s="1638" t="n"/>
      <c r="F2665" s="1636" t="n"/>
      <c r="G2665" s="1647" t="n"/>
      <c r="H2665" s="1647" t="n"/>
      <c r="I2665" s="1647" t="n"/>
      <c r="J2665" s="1646" t="n"/>
      <c r="K2665" s="1647" t="n"/>
      <c r="L2665" s="1647" t="n"/>
      <c r="M2665" s="234" t="n"/>
      <c r="N2665" s="237" t="n"/>
      <c r="O2665" s="548" t="n"/>
      <c r="P2665" s="1634" t="n"/>
      <c r="Q2665" s="1634" t="n"/>
      <c r="R2665" s="892" t="n"/>
      <c r="S2665" s="1635" t="n"/>
      <c r="T2665" s="1636" t="n"/>
      <c r="U2665" s="1636" t="n"/>
    </row>
    <row r="2666" ht="17.25" customHeight="1">
      <c r="A2666" s="238" t="n"/>
      <c r="B2666" s="238" t="n"/>
      <c r="C2666" s="1636" t="n"/>
      <c r="D2666" s="1636" t="n"/>
      <c r="E2666" s="1638" t="n"/>
      <c r="F2666" s="1636" t="n"/>
      <c r="G2666" s="1647" t="n"/>
      <c r="H2666" s="1647" t="n"/>
      <c r="I2666" s="1647" t="n"/>
      <c r="J2666" s="1646" t="n"/>
      <c r="K2666" s="1647" t="n"/>
      <c r="L2666" s="1647" t="n"/>
      <c r="M2666" s="234" t="n"/>
      <c r="N2666" s="237" t="n"/>
      <c r="O2666" s="548" t="n"/>
      <c r="P2666" s="1634" t="n"/>
      <c r="Q2666" s="1634" t="n"/>
      <c r="R2666" s="892" t="n"/>
      <c r="S2666" s="1635" t="n"/>
      <c r="T2666" s="1636" t="n"/>
      <c r="U2666" s="1636" t="n"/>
    </row>
    <row r="2667" ht="17.25" customHeight="1">
      <c r="A2667" s="238" t="n"/>
      <c r="B2667" s="238" t="n"/>
      <c r="C2667" s="1636" t="n"/>
      <c r="D2667" s="1636" t="n"/>
      <c r="E2667" s="1638" t="n"/>
      <c r="F2667" s="1636" t="n"/>
      <c r="G2667" s="1647" t="n"/>
      <c r="H2667" s="1647" t="n"/>
      <c r="I2667" s="1647" t="n"/>
      <c r="J2667" s="1646" t="n"/>
      <c r="K2667" s="1647" t="n"/>
      <c r="L2667" s="1647" t="n"/>
      <c r="M2667" s="234" t="n"/>
      <c r="N2667" s="237" t="n"/>
      <c r="O2667" s="548" t="n"/>
      <c r="P2667" s="1634" t="n"/>
      <c r="Q2667" s="1634" t="n"/>
      <c r="R2667" s="892" t="n"/>
      <c r="S2667" s="1635" t="n"/>
      <c r="T2667" s="1636" t="n"/>
      <c r="U2667" s="1636" t="n"/>
    </row>
    <row r="2668" ht="17.25" customHeight="1">
      <c r="A2668" s="238" t="n"/>
      <c r="B2668" s="238" t="n"/>
      <c r="C2668" s="1636" t="n"/>
      <c r="D2668" s="1636" t="n"/>
      <c r="E2668" s="1638" t="n"/>
      <c r="F2668" s="1636" t="n"/>
      <c r="G2668" s="1647" t="n"/>
      <c r="H2668" s="1647" t="n"/>
      <c r="I2668" s="1647" t="n"/>
      <c r="J2668" s="1646" t="n"/>
      <c r="K2668" s="1647" t="n"/>
      <c r="L2668" s="1647" t="n"/>
      <c r="M2668" s="234" t="n"/>
      <c r="N2668" s="237" t="n"/>
      <c r="O2668" s="548" t="n"/>
      <c r="P2668" s="1634" t="n"/>
      <c r="Q2668" s="1634" t="n"/>
      <c r="R2668" s="892" t="n"/>
      <c r="S2668" s="1635" t="n"/>
      <c r="T2668" s="1636" t="n"/>
      <c r="U2668" s="1636" t="n"/>
    </row>
    <row r="2669" ht="17.25" customHeight="1">
      <c r="A2669" s="238" t="n"/>
      <c r="B2669" s="238" t="n"/>
      <c r="C2669" s="1636" t="n"/>
      <c r="D2669" s="1636" t="n"/>
      <c r="E2669" s="1638" t="n"/>
      <c r="F2669" s="1636" t="n"/>
      <c r="G2669" s="1647" t="n"/>
      <c r="H2669" s="1647" t="n"/>
      <c r="I2669" s="1647" t="n"/>
      <c r="J2669" s="1646" t="n"/>
      <c r="K2669" s="1647" t="n"/>
      <c r="L2669" s="1647" t="n"/>
      <c r="M2669" s="234" t="n"/>
      <c r="N2669" s="237" t="n"/>
      <c r="O2669" s="548" t="n"/>
      <c r="P2669" s="1634" t="n"/>
      <c r="Q2669" s="1634" t="n"/>
      <c r="R2669" s="892" t="n"/>
      <c r="S2669" s="1635" t="n"/>
      <c r="T2669" s="1636" t="n"/>
      <c r="U2669" s="1636" t="n"/>
    </row>
    <row r="2670" ht="17.25" customHeight="1">
      <c r="A2670" s="238" t="n"/>
      <c r="B2670" s="238" t="n"/>
      <c r="C2670" s="1636" t="n"/>
      <c r="D2670" s="1636" t="n"/>
      <c r="E2670" s="1638" t="n"/>
      <c r="F2670" s="1636" t="n"/>
      <c r="G2670" s="1647" t="n"/>
      <c r="H2670" s="1647" t="n"/>
      <c r="I2670" s="1647" t="n"/>
      <c r="J2670" s="1646" t="n"/>
      <c r="K2670" s="1647" t="n"/>
      <c r="L2670" s="1647" t="n"/>
      <c r="M2670" s="234" t="n"/>
      <c r="N2670" s="237" t="n"/>
      <c r="O2670" s="548" t="n"/>
      <c r="P2670" s="1634" t="n"/>
      <c r="Q2670" s="1634" t="n"/>
      <c r="R2670" s="892" t="n"/>
      <c r="S2670" s="1635" t="n"/>
      <c r="T2670" s="1636" t="n"/>
      <c r="U2670" s="1636" t="n"/>
    </row>
    <row r="2671" ht="17.25" customHeight="1">
      <c r="A2671" s="238" t="n"/>
      <c r="B2671" s="238" t="n"/>
      <c r="C2671" s="1636" t="n"/>
      <c r="D2671" s="1636" t="n"/>
      <c r="E2671" s="1638" t="n"/>
      <c r="F2671" s="1636" t="n"/>
      <c r="G2671" s="1647" t="n"/>
      <c r="H2671" s="1647" t="n"/>
      <c r="I2671" s="1647" t="n"/>
      <c r="J2671" s="1646" t="n"/>
      <c r="K2671" s="1647" t="n"/>
      <c r="L2671" s="1647" t="n"/>
      <c r="M2671" s="234" t="n"/>
      <c r="N2671" s="237" t="n"/>
      <c r="O2671" s="548" t="n"/>
      <c r="P2671" s="1634" t="n"/>
      <c r="Q2671" s="1634" t="n"/>
      <c r="R2671" s="892" t="n"/>
      <c r="S2671" s="1635" t="n"/>
      <c r="T2671" s="1636" t="n"/>
      <c r="U2671" s="1636" t="n"/>
    </row>
    <row r="2672" ht="17.25" customHeight="1">
      <c r="A2672" s="238" t="n"/>
      <c r="B2672" s="238" t="n"/>
      <c r="C2672" s="1636" t="n"/>
      <c r="D2672" s="1636" t="n"/>
      <c r="E2672" s="1638" t="n"/>
      <c r="F2672" s="1636" t="n"/>
      <c r="G2672" s="1647" t="n"/>
      <c r="H2672" s="1647" t="n"/>
      <c r="I2672" s="1647" t="n"/>
      <c r="J2672" s="1646" t="n"/>
      <c r="K2672" s="1647" t="n"/>
      <c r="L2672" s="1647" t="n"/>
      <c r="M2672" s="234" t="n"/>
      <c r="N2672" s="237" t="n"/>
      <c r="O2672" s="548" t="n"/>
      <c r="P2672" s="1634" t="n"/>
      <c r="Q2672" s="1634" t="n"/>
      <c r="R2672" s="892" t="n"/>
      <c r="S2672" s="1635" t="n"/>
      <c r="T2672" s="1636" t="n"/>
      <c r="U2672" s="1636" t="n"/>
    </row>
    <row r="2673" ht="17.25" customHeight="1">
      <c r="A2673" s="238" t="n"/>
      <c r="B2673" s="238" t="n"/>
      <c r="C2673" s="1636" t="n"/>
      <c r="D2673" s="1636" t="n"/>
      <c r="E2673" s="1638" t="n"/>
      <c r="F2673" s="1636" t="n"/>
      <c r="G2673" s="1647" t="n"/>
      <c r="H2673" s="1647" t="n"/>
      <c r="I2673" s="1647" t="n"/>
      <c r="J2673" s="1646" t="n"/>
      <c r="K2673" s="1647" t="n"/>
      <c r="L2673" s="1647" t="n"/>
      <c r="M2673" s="234" t="n"/>
      <c r="N2673" s="237" t="n"/>
      <c r="O2673" s="548" t="n"/>
      <c r="P2673" s="1634" t="n"/>
      <c r="Q2673" s="1634" t="n"/>
      <c r="R2673" s="892" t="n"/>
      <c r="S2673" s="1635" t="n"/>
      <c r="T2673" s="1636" t="n"/>
      <c r="U2673" s="1636" t="n"/>
    </row>
    <row r="2674" ht="17.25" customHeight="1">
      <c r="A2674" s="238" t="n"/>
      <c r="B2674" s="238" t="n"/>
      <c r="C2674" s="1636" t="n"/>
      <c r="D2674" s="1636" t="n"/>
      <c r="E2674" s="1638" t="n"/>
      <c r="F2674" s="1636" t="n"/>
      <c r="G2674" s="1647" t="n"/>
      <c r="H2674" s="1647" t="n"/>
      <c r="I2674" s="1647" t="n"/>
      <c r="J2674" s="1646" t="n"/>
      <c r="K2674" s="1647" t="n"/>
      <c r="L2674" s="1647" t="n"/>
      <c r="M2674" s="234" t="n"/>
      <c r="N2674" s="237" t="n"/>
      <c r="O2674" s="548" t="n"/>
      <c r="P2674" s="1634" t="n"/>
      <c r="Q2674" s="1634" t="n"/>
      <c r="R2674" s="892" t="n"/>
      <c r="S2674" s="1635" t="n"/>
      <c r="T2674" s="1636" t="n"/>
      <c r="U2674" s="1636" t="n"/>
    </row>
    <row r="2675" ht="17.25" customHeight="1">
      <c r="A2675" s="238" t="n"/>
      <c r="B2675" s="238" t="n"/>
      <c r="C2675" s="1636" t="n"/>
      <c r="D2675" s="1636" t="n"/>
      <c r="E2675" s="1638" t="n"/>
      <c r="F2675" s="1636" t="n"/>
      <c r="G2675" s="1647" t="n"/>
      <c r="H2675" s="1647" t="n"/>
      <c r="I2675" s="1647" t="n"/>
      <c r="J2675" s="1646" t="n"/>
      <c r="K2675" s="1647" t="n"/>
      <c r="L2675" s="1647" t="n"/>
      <c r="M2675" s="234" t="n"/>
      <c r="N2675" s="237" t="n"/>
      <c r="O2675" s="548" t="n"/>
      <c r="P2675" s="1634" t="n"/>
      <c r="Q2675" s="1634" t="n"/>
      <c r="R2675" s="892" t="n"/>
      <c r="S2675" s="1635" t="n"/>
      <c r="T2675" s="1636" t="n"/>
      <c r="U2675" s="1636" t="n"/>
    </row>
    <row r="2676" ht="17.25" customHeight="1">
      <c r="A2676" s="238" t="n"/>
      <c r="B2676" s="238" t="n"/>
      <c r="C2676" s="1636" t="n"/>
      <c r="D2676" s="1636" t="n"/>
      <c r="E2676" s="1638" t="n"/>
      <c r="F2676" s="1636" t="n"/>
      <c r="G2676" s="1647" t="n"/>
      <c r="H2676" s="1647" t="n"/>
      <c r="I2676" s="1647" t="n"/>
      <c r="J2676" s="1646" t="n"/>
      <c r="K2676" s="1647" t="n"/>
      <c r="L2676" s="1647" t="n"/>
      <c r="M2676" s="234" t="n"/>
      <c r="N2676" s="237" t="n"/>
      <c r="O2676" s="548" t="n"/>
      <c r="P2676" s="1634" t="n"/>
      <c r="Q2676" s="1634" t="n"/>
      <c r="R2676" s="892" t="n"/>
      <c r="S2676" s="1635" t="n"/>
      <c r="T2676" s="1636" t="n"/>
      <c r="U2676" s="1636" t="n"/>
    </row>
    <row r="2677" ht="17.25" customHeight="1">
      <c r="A2677" s="238" t="n"/>
      <c r="B2677" s="238" t="n"/>
      <c r="C2677" s="1636" t="n"/>
      <c r="D2677" s="1636" t="n"/>
      <c r="E2677" s="1638" t="n"/>
      <c r="F2677" s="1636" t="n"/>
      <c r="G2677" s="1647" t="n"/>
      <c r="H2677" s="1647" t="n"/>
      <c r="I2677" s="1647" t="n"/>
      <c r="J2677" s="1646" t="n"/>
      <c r="K2677" s="1647" t="n"/>
      <c r="L2677" s="1647" t="n"/>
      <c r="M2677" s="234" t="n"/>
      <c r="N2677" s="237" t="n"/>
      <c r="O2677" s="548" t="n"/>
      <c r="P2677" s="1634" t="n"/>
      <c r="Q2677" s="1634" t="n"/>
      <c r="R2677" s="892" t="n"/>
      <c r="S2677" s="1635" t="n"/>
      <c r="T2677" s="1636" t="n"/>
      <c r="U2677" s="1636" t="n"/>
    </row>
    <row r="2678" ht="17.25" customHeight="1">
      <c r="A2678" s="238" t="n"/>
      <c r="B2678" s="238" t="n"/>
      <c r="C2678" s="1636" t="n"/>
      <c r="D2678" s="1636" t="n"/>
      <c r="E2678" s="1638" t="n"/>
      <c r="F2678" s="1636" t="n"/>
      <c r="G2678" s="1647" t="n"/>
      <c r="H2678" s="1647" t="n"/>
      <c r="I2678" s="1647" t="n"/>
      <c r="J2678" s="1646" t="n"/>
      <c r="K2678" s="1647" t="n"/>
      <c r="L2678" s="1647" t="n"/>
      <c r="M2678" s="234" t="n"/>
      <c r="N2678" s="237" t="n"/>
      <c r="O2678" s="548" t="n"/>
      <c r="P2678" s="1634" t="n"/>
      <c r="Q2678" s="1634" t="n"/>
      <c r="R2678" s="892" t="n"/>
      <c r="S2678" s="1635" t="n"/>
      <c r="T2678" s="1636" t="n"/>
      <c r="U2678" s="1636" t="n"/>
    </row>
    <row r="2679" ht="17.25" customHeight="1">
      <c r="A2679" s="238" t="n"/>
      <c r="B2679" s="238" t="n"/>
      <c r="C2679" s="1636" t="n"/>
      <c r="D2679" s="1636" t="n"/>
      <c r="E2679" s="1638" t="n"/>
      <c r="F2679" s="1636" t="n"/>
      <c r="G2679" s="1647" t="n"/>
      <c r="H2679" s="1647" t="n"/>
      <c r="I2679" s="1647" t="n"/>
      <c r="J2679" s="1646" t="n"/>
      <c r="K2679" s="1647" t="n"/>
      <c r="L2679" s="1647" t="n"/>
      <c r="M2679" s="234" t="n"/>
      <c r="N2679" s="237" t="n"/>
      <c r="O2679" s="548" t="n"/>
      <c r="P2679" s="1634" t="n"/>
      <c r="Q2679" s="1634" t="n"/>
      <c r="R2679" s="892" t="n"/>
      <c r="S2679" s="1635" t="n"/>
      <c r="T2679" s="1636" t="n"/>
      <c r="U2679" s="1636" t="n"/>
    </row>
    <row r="2680" ht="17.25" customHeight="1">
      <c r="A2680" s="238" t="n"/>
      <c r="B2680" s="238" t="n"/>
      <c r="C2680" s="1636" t="n"/>
      <c r="D2680" s="1636" t="n"/>
      <c r="E2680" s="1638" t="n"/>
      <c r="F2680" s="1636" t="n"/>
      <c r="G2680" s="1647" t="n"/>
      <c r="H2680" s="1647" t="n"/>
      <c r="I2680" s="1647" t="n"/>
      <c r="J2680" s="1646" t="n"/>
      <c r="K2680" s="1647" t="n"/>
      <c r="L2680" s="1647" t="n"/>
      <c r="M2680" s="234" t="n"/>
      <c r="N2680" s="237" t="n"/>
      <c r="O2680" s="548" t="n"/>
      <c r="P2680" s="1634" t="n"/>
      <c r="Q2680" s="1634" t="n"/>
      <c r="R2680" s="892" t="n"/>
      <c r="S2680" s="1635" t="n"/>
      <c r="T2680" s="1636" t="n"/>
      <c r="U2680" s="1636" t="n"/>
    </row>
    <row r="2681" ht="17.25" customHeight="1">
      <c r="A2681" s="238" t="n"/>
      <c r="B2681" s="238" t="n"/>
      <c r="C2681" s="1636" t="n"/>
      <c r="D2681" s="1636" t="n"/>
      <c r="E2681" s="1638" t="n"/>
      <c r="F2681" s="1636" t="n"/>
      <c r="G2681" s="1647" t="n"/>
      <c r="H2681" s="1647" t="n"/>
      <c r="I2681" s="1647" t="n"/>
      <c r="J2681" s="1646" t="n"/>
      <c r="K2681" s="1647" t="n"/>
      <c r="L2681" s="1647" t="n"/>
      <c r="M2681" s="234" t="n"/>
      <c r="N2681" s="237" t="n"/>
      <c r="O2681" s="548" t="n"/>
      <c r="P2681" s="1634" t="n"/>
      <c r="Q2681" s="1634" t="n"/>
      <c r="R2681" s="892" t="n"/>
      <c r="S2681" s="1635" t="n"/>
      <c r="T2681" s="1636" t="n"/>
      <c r="U2681" s="1636" t="n"/>
    </row>
    <row r="2682" ht="17.25" customHeight="1">
      <c r="A2682" s="238" t="n"/>
      <c r="B2682" s="238" t="n"/>
      <c r="C2682" s="1636" t="n"/>
      <c r="D2682" s="1636" t="n"/>
      <c r="E2682" s="1638" t="n"/>
      <c r="F2682" s="1636" t="n"/>
      <c r="G2682" s="1647" t="n"/>
      <c r="H2682" s="1647" t="n"/>
      <c r="I2682" s="1647" t="n"/>
      <c r="J2682" s="1646" t="n"/>
      <c r="K2682" s="1647" t="n"/>
      <c r="L2682" s="1647" t="n"/>
      <c r="M2682" s="234" t="n"/>
      <c r="N2682" s="237" t="n"/>
      <c r="O2682" s="548" t="n"/>
      <c r="P2682" s="1634" t="n"/>
      <c r="Q2682" s="1634" t="n"/>
      <c r="R2682" s="892" t="n"/>
      <c r="S2682" s="1635" t="n"/>
      <c r="T2682" s="1636" t="n"/>
      <c r="U2682" s="1636" t="n"/>
    </row>
    <row r="2683" ht="17.25" customHeight="1">
      <c r="A2683" s="238" t="n"/>
      <c r="B2683" s="238" t="n"/>
      <c r="C2683" s="1636" t="n"/>
      <c r="D2683" s="1636" t="n"/>
      <c r="E2683" s="1638" t="n"/>
      <c r="F2683" s="1636" t="n"/>
      <c r="G2683" s="1647" t="n"/>
      <c r="H2683" s="1647" t="n"/>
      <c r="I2683" s="1647" t="n"/>
      <c r="J2683" s="1646" t="n"/>
      <c r="K2683" s="1647" t="n"/>
      <c r="L2683" s="1647" t="n"/>
      <c r="M2683" s="234" t="n"/>
      <c r="N2683" s="237" t="n"/>
      <c r="O2683" s="548" t="n"/>
      <c r="P2683" s="1634" t="n"/>
      <c r="Q2683" s="1634" t="n"/>
      <c r="R2683" s="892" t="n"/>
      <c r="S2683" s="1635" t="n"/>
      <c r="T2683" s="1636" t="n"/>
      <c r="U2683" s="1636" t="n"/>
    </row>
    <row r="2684" ht="17.25" customHeight="1">
      <c r="A2684" s="238" t="n"/>
      <c r="B2684" s="238" t="n"/>
      <c r="C2684" s="1636" t="n"/>
      <c r="D2684" s="1636" t="n"/>
      <c r="E2684" s="1638" t="n"/>
      <c r="F2684" s="1636" t="n"/>
      <c r="G2684" s="1647" t="n"/>
      <c r="H2684" s="1647" t="n"/>
      <c r="I2684" s="1647" t="n"/>
      <c r="J2684" s="1646" t="n"/>
      <c r="K2684" s="1647" t="n"/>
      <c r="L2684" s="1647" t="n"/>
      <c r="M2684" s="234" t="n"/>
      <c r="N2684" s="237" t="n"/>
      <c r="O2684" s="548" t="n"/>
      <c r="P2684" s="1634" t="n"/>
      <c r="Q2684" s="1634" t="n"/>
      <c r="R2684" s="892" t="n"/>
      <c r="S2684" s="1635" t="n"/>
      <c r="T2684" s="1636" t="n"/>
      <c r="U2684" s="1636" t="n"/>
    </row>
    <row r="2685" ht="17.25" customHeight="1">
      <c r="A2685" s="238" t="n"/>
      <c r="B2685" s="238" t="n"/>
      <c r="C2685" s="1636" t="n"/>
      <c r="D2685" s="1636" t="n"/>
      <c r="E2685" s="1638" t="n"/>
      <c r="F2685" s="1636" t="n"/>
      <c r="G2685" s="1647" t="n"/>
      <c r="H2685" s="1647" t="n"/>
      <c r="I2685" s="1647" t="n"/>
      <c r="J2685" s="1646" t="n"/>
      <c r="K2685" s="1647" t="n"/>
      <c r="L2685" s="1647" t="n"/>
      <c r="M2685" s="234" t="n"/>
      <c r="N2685" s="237" t="n"/>
      <c r="O2685" s="548" t="n"/>
      <c r="P2685" s="1634" t="n"/>
      <c r="Q2685" s="1634" t="n"/>
      <c r="R2685" s="892" t="n"/>
      <c r="S2685" s="1635" t="n"/>
      <c r="T2685" s="1636" t="n"/>
      <c r="U2685" s="1636" t="n"/>
    </row>
    <row r="2686" ht="17.25" customHeight="1">
      <c r="A2686" s="238" t="n"/>
      <c r="B2686" s="238" t="n"/>
      <c r="C2686" s="1636" t="n"/>
      <c r="D2686" s="1636" t="n"/>
      <c r="E2686" s="1638" t="n"/>
      <c r="F2686" s="1636" t="n"/>
      <c r="G2686" s="1647" t="n"/>
      <c r="H2686" s="1647" t="n"/>
      <c r="I2686" s="1647" t="n"/>
      <c r="J2686" s="1646" t="n"/>
      <c r="K2686" s="1647" t="n"/>
      <c r="L2686" s="1647" t="n"/>
      <c r="M2686" s="234" t="n"/>
      <c r="N2686" s="237" t="n"/>
      <c r="O2686" s="548" t="n"/>
      <c r="P2686" s="1634" t="n"/>
      <c r="Q2686" s="1634" t="n"/>
      <c r="R2686" s="892" t="n"/>
      <c r="S2686" s="1635" t="n"/>
      <c r="T2686" s="1636" t="n"/>
      <c r="U2686" s="1636" t="n"/>
    </row>
    <row r="2687" ht="17.25" customHeight="1">
      <c r="A2687" s="238" t="n"/>
      <c r="B2687" s="238" t="n"/>
      <c r="C2687" s="1636" t="n"/>
      <c r="D2687" s="1636" t="n"/>
      <c r="E2687" s="1638" t="n"/>
      <c r="F2687" s="1636" t="n"/>
      <c r="G2687" s="1647" t="n"/>
      <c r="H2687" s="1647" t="n"/>
      <c r="I2687" s="1647" t="n"/>
      <c r="J2687" s="1646" t="n"/>
      <c r="K2687" s="1647" t="n"/>
      <c r="L2687" s="1647" t="n"/>
      <c r="M2687" s="234" t="n"/>
      <c r="N2687" s="237" t="n"/>
      <c r="O2687" s="548" t="n"/>
      <c r="P2687" s="1634" t="n"/>
      <c r="Q2687" s="1634" t="n"/>
      <c r="R2687" s="892" t="n"/>
      <c r="S2687" s="1635" t="n"/>
      <c r="T2687" s="1636" t="n"/>
      <c r="U2687" s="1636" t="n"/>
    </row>
    <row r="2688" ht="17.25" customHeight="1">
      <c r="A2688" s="238" t="n"/>
      <c r="B2688" s="238" t="n"/>
      <c r="C2688" s="1636" t="n"/>
      <c r="D2688" s="1636" t="n"/>
      <c r="E2688" s="1638" t="n"/>
      <c r="F2688" s="1636" t="n"/>
      <c r="G2688" s="1647" t="n"/>
      <c r="H2688" s="1647" t="n"/>
      <c r="I2688" s="1647" t="n"/>
      <c r="J2688" s="1646" t="n"/>
      <c r="K2688" s="1647" t="n"/>
      <c r="L2688" s="1647" t="n"/>
      <c r="M2688" s="234" t="n"/>
      <c r="N2688" s="237" t="n"/>
      <c r="O2688" s="548" t="n"/>
      <c r="P2688" s="1634" t="n"/>
      <c r="Q2688" s="1634" t="n"/>
      <c r="R2688" s="892" t="n"/>
      <c r="S2688" s="1635" t="n"/>
      <c r="T2688" s="1636" t="n"/>
      <c r="U2688" s="1636" t="n"/>
    </row>
    <row r="2689" ht="17.25" customHeight="1">
      <c r="A2689" s="238" t="n"/>
      <c r="B2689" s="238" t="n"/>
      <c r="C2689" s="1636" t="n"/>
      <c r="D2689" s="1636" t="n"/>
      <c r="E2689" s="1638" t="n"/>
      <c r="F2689" s="1636" t="n"/>
      <c r="G2689" s="1647" t="n"/>
      <c r="H2689" s="1647" t="n"/>
      <c r="I2689" s="1647" t="n"/>
      <c r="J2689" s="1646" t="n"/>
      <c r="K2689" s="1647" t="n"/>
      <c r="L2689" s="1647" t="n"/>
      <c r="M2689" s="234" t="n"/>
      <c r="N2689" s="237" t="n"/>
      <c r="O2689" s="548" t="n"/>
      <c r="P2689" s="1634" t="n"/>
      <c r="Q2689" s="1634" t="n"/>
      <c r="R2689" s="892" t="n"/>
      <c r="S2689" s="1635" t="n"/>
      <c r="T2689" s="1636" t="n"/>
      <c r="U2689" s="1636" t="n"/>
    </row>
    <row r="2690" ht="17.25" customHeight="1">
      <c r="A2690" s="238" t="n"/>
      <c r="B2690" s="238" t="n"/>
      <c r="C2690" s="1636" t="n"/>
      <c r="D2690" s="1636" t="n"/>
      <c r="E2690" s="1638" t="n"/>
      <c r="F2690" s="1636" t="n"/>
      <c r="G2690" s="1647" t="n"/>
      <c r="H2690" s="1647" t="n"/>
      <c r="I2690" s="1647" t="n"/>
      <c r="J2690" s="1646" t="n"/>
      <c r="K2690" s="1647" t="n"/>
      <c r="L2690" s="1647" t="n"/>
      <c r="M2690" s="234" t="n"/>
      <c r="N2690" s="237" t="n"/>
      <c r="O2690" s="548" t="n"/>
      <c r="P2690" s="1634" t="n"/>
      <c r="Q2690" s="1634" t="n"/>
      <c r="R2690" s="892" t="n"/>
      <c r="S2690" s="1635" t="n"/>
      <c r="T2690" s="1636" t="n"/>
      <c r="U2690" s="1636" t="n"/>
    </row>
    <row r="2691" ht="17.25" customHeight="1">
      <c r="A2691" s="238" t="n"/>
      <c r="B2691" s="238" t="n"/>
      <c r="C2691" s="1636" t="n"/>
      <c r="D2691" s="1636" t="n"/>
      <c r="E2691" s="1638" t="n"/>
      <c r="F2691" s="1636" t="n"/>
      <c r="G2691" s="1647" t="n"/>
      <c r="H2691" s="1647" t="n"/>
      <c r="I2691" s="1647" t="n"/>
      <c r="J2691" s="1646" t="n"/>
      <c r="K2691" s="1647" t="n"/>
      <c r="L2691" s="1647" t="n"/>
      <c r="M2691" s="234" t="n"/>
      <c r="N2691" s="237" t="n"/>
      <c r="O2691" s="548" t="n"/>
      <c r="P2691" s="1634" t="n"/>
      <c r="Q2691" s="1634" t="n"/>
      <c r="R2691" s="892" t="n"/>
      <c r="S2691" s="1635" t="n"/>
      <c r="T2691" s="1636" t="n"/>
      <c r="U2691" s="1636" t="n"/>
    </row>
    <row r="2692" ht="17.25" customHeight="1">
      <c r="A2692" s="238" t="n"/>
      <c r="B2692" s="238" t="n"/>
      <c r="C2692" s="1636" t="n"/>
      <c r="D2692" s="1636" t="n"/>
      <c r="E2692" s="1638" t="n"/>
      <c r="F2692" s="1636" t="n"/>
      <c r="G2692" s="1647" t="n"/>
      <c r="H2692" s="1647" t="n"/>
      <c r="I2692" s="1647" t="n"/>
      <c r="J2692" s="1646" t="n"/>
      <c r="K2692" s="1647" t="n"/>
      <c r="L2692" s="1647" t="n"/>
      <c r="M2692" s="234" t="n"/>
      <c r="N2692" s="237" t="n"/>
      <c r="O2692" s="548" t="n"/>
      <c r="P2692" s="1634" t="n"/>
      <c r="Q2692" s="1634" t="n"/>
      <c r="R2692" s="892" t="n"/>
      <c r="S2692" s="1635" t="n"/>
      <c r="T2692" s="1636" t="n"/>
      <c r="U2692" s="1636" t="n"/>
    </row>
    <row r="2693" ht="17.25" customHeight="1">
      <c r="A2693" s="238" t="n"/>
      <c r="B2693" s="238" t="n"/>
      <c r="C2693" s="1636" t="n"/>
      <c r="D2693" s="1636" t="n"/>
      <c r="E2693" s="1638" t="n"/>
      <c r="F2693" s="1636" t="n"/>
      <c r="G2693" s="1647" t="n"/>
      <c r="H2693" s="1647" t="n"/>
      <c r="I2693" s="1647" t="n"/>
      <c r="J2693" s="1646" t="n"/>
      <c r="K2693" s="1647" t="n"/>
      <c r="L2693" s="1647" t="n"/>
      <c r="M2693" s="234" t="n"/>
      <c r="N2693" s="237" t="n"/>
      <c r="O2693" s="548" t="n"/>
      <c r="P2693" s="1634" t="n"/>
      <c r="Q2693" s="1634" t="n"/>
      <c r="R2693" s="892" t="n"/>
      <c r="S2693" s="1635" t="n"/>
      <c r="T2693" s="1636" t="n"/>
      <c r="U2693" s="1636" t="n"/>
    </row>
    <row r="2694" ht="17.25" customHeight="1">
      <c r="A2694" s="238" t="n"/>
      <c r="B2694" s="238" t="n"/>
      <c r="C2694" s="1636" t="n"/>
      <c r="D2694" s="1636" t="n"/>
      <c r="E2694" s="1638" t="n"/>
      <c r="F2694" s="1636" t="n"/>
      <c r="G2694" s="1647" t="n"/>
      <c r="H2694" s="1647" t="n"/>
      <c r="I2694" s="1647" t="n"/>
      <c r="J2694" s="1646" t="n"/>
      <c r="K2694" s="1647" t="n"/>
      <c r="L2694" s="1647" t="n"/>
      <c r="M2694" s="234" t="n"/>
      <c r="N2694" s="237" t="n"/>
      <c r="O2694" s="548" t="n"/>
      <c r="P2694" s="1634" t="n"/>
      <c r="Q2694" s="1634" t="n"/>
      <c r="R2694" s="892" t="n"/>
      <c r="S2694" s="1635" t="n"/>
      <c r="T2694" s="1636" t="n"/>
      <c r="U2694" s="1636" t="n"/>
    </row>
    <row r="2695" ht="17.25" customHeight="1">
      <c r="A2695" s="238" t="n"/>
      <c r="B2695" s="238" t="n"/>
      <c r="C2695" s="1636" t="n"/>
      <c r="D2695" s="1636" t="n"/>
      <c r="E2695" s="1638" t="n"/>
      <c r="F2695" s="1636" t="n"/>
      <c r="G2695" s="1647" t="n"/>
      <c r="H2695" s="1647" t="n"/>
      <c r="I2695" s="1647" t="n"/>
      <c r="J2695" s="1646" t="n"/>
      <c r="K2695" s="1647" t="n"/>
      <c r="L2695" s="1647" t="n"/>
      <c r="M2695" s="234" t="n"/>
      <c r="N2695" s="237" t="n"/>
      <c r="O2695" s="548" t="n"/>
      <c r="P2695" s="1634" t="n"/>
      <c r="Q2695" s="1634" t="n"/>
      <c r="R2695" s="892" t="n"/>
      <c r="S2695" s="1635" t="n"/>
      <c r="T2695" s="1636" t="n"/>
      <c r="U2695" s="1636" t="n"/>
    </row>
    <row r="2696" ht="17.25" customHeight="1">
      <c r="A2696" s="238" t="n"/>
      <c r="B2696" s="238" t="n"/>
      <c r="C2696" s="1636" t="n"/>
      <c r="D2696" s="1636" t="n"/>
      <c r="E2696" s="1638" t="n"/>
      <c r="F2696" s="1636" t="n"/>
      <c r="G2696" s="1647" t="n"/>
      <c r="H2696" s="1647" t="n"/>
      <c r="I2696" s="1647" t="n"/>
      <c r="J2696" s="1646" t="n"/>
      <c r="K2696" s="1647" t="n"/>
      <c r="L2696" s="1647" t="n"/>
      <c r="M2696" s="234" t="n"/>
      <c r="N2696" s="237" t="n"/>
      <c r="O2696" s="548" t="n"/>
      <c r="P2696" s="1634" t="n"/>
      <c r="Q2696" s="1634" t="n"/>
      <c r="R2696" s="892" t="n"/>
      <c r="S2696" s="1635" t="n"/>
      <c r="T2696" s="1636" t="n"/>
      <c r="U2696" s="1636" t="n"/>
    </row>
    <row r="2697" ht="17.25" customHeight="1">
      <c r="A2697" s="238" t="n"/>
      <c r="B2697" s="238" t="n"/>
      <c r="C2697" s="1636" t="n"/>
      <c r="D2697" s="1636" t="n"/>
      <c r="E2697" s="1638" t="n"/>
      <c r="F2697" s="1636" t="n"/>
      <c r="G2697" s="1647" t="n"/>
      <c r="H2697" s="1647" t="n"/>
      <c r="I2697" s="1647" t="n"/>
      <c r="J2697" s="1646" t="n"/>
      <c r="K2697" s="1647" t="n"/>
      <c r="L2697" s="1647" t="n"/>
      <c r="M2697" s="234" t="n"/>
      <c r="N2697" s="237" t="n"/>
      <c r="O2697" s="548" t="n"/>
      <c r="P2697" s="1634" t="n"/>
      <c r="Q2697" s="1634" t="n"/>
      <c r="R2697" s="892" t="n"/>
      <c r="S2697" s="1635" t="n"/>
      <c r="T2697" s="1636" t="n"/>
      <c r="U2697" s="1636" t="n"/>
    </row>
    <row r="2698" ht="17.25" customHeight="1">
      <c r="A2698" s="238" t="n"/>
      <c r="B2698" s="238" t="n"/>
      <c r="C2698" s="1636" t="n"/>
      <c r="D2698" s="1636" t="n"/>
      <c r="E2698" s="1638" t="n"/>
      <c r="F2698" s="1636" t="n"/>
      <c r="G2698" s="1647" t="n"/>
      <c r="H2698" s="1647" t="n"/>
      <c r="I2698" s="1647" t="n"/>
      <c r="J2698" s="1646" t="n"/>
      <c r="K2698" s="1647" t="n"/>
      <c r="L2698" s="1647" t="n"/>
      <c r="M2698" s="234" t="n"/>
      <c r="N2698" s="237" t="n"/>
      <c r="O2698" s="548" t="n"/>
      <c r="P2698" s="1634" t="n"/>
      <c r="Q2698" s="1634" t="n"/>
      <c r="R2698" s="892" t="n"/>
      <c r="S2698" s="1635" t="n"/>
      <c r="T2698" s="1636" t="n"/>
      <c r="U2698" s="1636" t="n"/>
    </row>
    <row r="2699" ht="17.25" customHeight="1">
      <c r="A2699" s="238" t="n"/>
      <c r="B2699" s="238" t="n"/>
      <c r="C2699" s="1636" t="n"/>
      <c r="D2699" s="1636" t="n"/>
      <c r="E2699" s="1638" t="n"/>
      <c r="F2699" s="1636" t="n"/>
      <c r="G2699" s="1647" t="n"/>
      <c r="H2699" s="1647" t="n"/>
      <c r="I2699" s="1647" t="n"/>
      <c r="J2699" s="1646" t="n"/>
      <c r="K2699" s="1647" t="n"/>
      <c r="L2699" s="1647" t="n"/>
      <c r="M2699" s="234" t="n"/>
      <c r="N2699" s="237" t="n"/>
      <c r="O2699" s="548" t="n"/>
      <c r="P2699" s="1634" t="n"/>
      <c r="Q2699" s="1634" t="n"/>
      <c r="R2699" s="892" t="n"/>
      <c r="S2699" s="1635" t="n"/>
      <c r="T2699" s="1636" t="n"/>
      <c r="U2699" s="1636" t="n"/>
    </row>
    <row r="2700" ht="17.25" customHeight="1">
      <c r="A2700" s="238" t="n"/>
      <c r="B2700" s="238" t="n"/>
      <c r="C2700" s="1636" t="n"/>
      <c r="D2700" s="1636" t="n"/>
      <c r="E2700" s="1638" t="n"/>
      <c r="F2700" s="1636" t="n"/>
      <c r="G2700" s="1647" t="n"/>
      <c r="H2700" s="1647" t="n"/>
      <c r="I2700" s="1647" t="n"/>
      <c r="J2700" s="1646" t="n"/>
      <c r="K2700" s="1647" t="n"/>
      <c r="L2700" s="1647" t="n"/>
      <c r="M2700" s="234" t="n"/>
      <c r="N2700" s="237" t="n"/>
      <c r="O2700" s="548" t="n"/>
      <c r="P2700" s="1634" t="n"/>
      <c r="Q2700" s="1634" t="n"/>
      <c r="R2700" s="892" t="n"/>
      <c r="S2700" s="1635" t="n"/>
      <c r="T2700" s="1636" t="n"/>
      <c r="U2700" s="1636" t="n"/>
    </row>
    <row r="2701" ht="17.25" customHeight="1">
      <c r="A2701" s="238" t="n"/>
      <c r="B2701" s="238" t="n"/>
      <c r="C2701" s="1636" t="n"/>
      <c r="D2701" s="1636" t="n"/>
      <c r="E2701" s="1638" t="n"/>
      <c r="F2701" s="1636" t="n"/>
      <c r="G2701" s="1647" t="n"/>
      <c r="H2701" s="1647" t="n"/>
      <c r="I2701" s="1647" t="n"/>
      <c r="J2701" s="1646" t="n"/>
      <c r="K2701" s="1647" t="n"/>
      <c r="L2701" s="1647" t="n"/>
      <c r="M2701" s="234" t="n"/>
      <c r="N2701" s="237" t="n"/>
      <c r="O2701" s="548" t="n"/>
      <c r="P2701" s="1634" t="n"/>
      <c r="Q2701" s="1634" t="n"/>
      <c r="R2701" s="892" t="n"/>
      <c r="S2701" s="1635" t="n"/>
      <c r="T2701" s="1636" t="n"/>
      <c r="U2701" s="1636" t="n"/>
    </row>
    <row r="2702" ht="17.25" customHeight="1">
      <c r="A2702" s="238" t="n"/>
      <c r="B2702" s="238" t="n"/>
      <c r="C2702" s="1636" t="n"/>
      <c r="D2702" s="1636" t="n"/>
      <c r="E2702" s="1638" t="n"/>
      <c r="F2702" s="1636" t="n"/>
      <c r="G2702" s="1647" t="n"/>
      <c r="H2702" s="1647" t="n"/>
      <c r="I2702" s="1647" t="n"/>
      <c r="J2702" s="1646" t="n"/>
      <c r="K2702" s="1647" t="n"/>
      <c r="L2702" s="1647" t="n"/>
      <c r="M2702" s="234" t="n"/>
      <c r="N2702" s="237" t="n"/>
      <c r="O2702" s="548" t="n"/>
      <c r="P2702" s="1634" t="n"/>
      <c r="Q2702" s="1634" t="n"/>
      <c r="R2702" s="892" t="n"/>
      <c r="S2702" s="1635" t="n"/>
      <c r="T2702" s="1636" t="n"/>
      <c r="U2702" s="1636" t="n"/>
    </row>
    <row r="2703" ht="17.25" customHeight="1">
      <c r="A2703" s="238" t="n"/>
      <c r="B2703" s="238" t="n"/>
      <c r="C2703" s="1636" t="n"/>
      <c r="D2703" s="1636" t="n"/>
      <c r="E2703" s="1638" t="n"/>
      <c r="F2703" s="1636" t="n"/>
      <c r="G2703" s="1647" t="n"/>
      <c r="H2703" s="1647" t="n"/>
      <c r="I2703" s="1647" t="n"/>
      <c r="J2703" s="1646" t="n"/>
      <c r="K2703" s="1647" t="n"/>
      <c r="L2703" s="1647" t="n"/>
      <c r="M2703" s="234" t="n"/>
      <c r="N2703" s="237" t="n"/>
      <c r="O2703" s="548" t="n"/>
      <c r="P2703" s="1634" t="n"/>
      <c r="Q2703" s="1634" t="n"/>
      <c r="R2703" s="892" t="n"/>
      <c r="S2703" s="1635" t="n"/>
      <c r="T2703" s="1636" t="n"/>
      <c r="U2703" s="1636" t="n"/>
    </row>
    <row r="2704" ht="17.25" customHeight="1">
      <c r="A2704" s="238" t="n"/>
      <c r="B2704" s="238" t="n"/>
      <c r="C2704" s="1636" t="n"/>
      <c r="D2704" s="1636" t="n"/>
      <c r="E2704" s="1638" t="n"/>
      <c r="F2704" s="1636" t="n"/>
      <c r="G2704" s="1647" t="n"/>
      <c r="H2704" s="1647" t="n"/>
      <c r="I2704" s="1647" t="n"/>
      <c r="J2704" s="1646" t="n"/>
      <c r="K2704" s="1647" t="n"/>
      <c r="L2704" s="1647" t="n"/>
      <c r="M2704" s="234" t="n"/>
      <c r="N2704" s="237" t="n"/>
      <c r="O2704" s="548" t="n"/>
      <c r="P2704" s="1634" t="n"/>
      <c r="Q2704" s="1634" t="n"/>
      <c r="R2704" s="892" t="n"/>
      <c r="S2704" s="1635" t="n"/>
      <c r="T2704" s="1636" t="n"/>
      <c r="U2704" s="1636" t="n"/>
    </row>
    <row r="2705" ht="17.25" customHeight="1">
      <c r="A2705" s="238" t="n"/>
      <c r="B2705" s="238" t="n"/>
      <c r="C2705" s="1636" t="n"/>
      <c r="D2705" s="1636" t="n"/>
      <c r="E2705" s="1638" t="n"/>
      <c r="F2705" s="1636" t="n"/>
      <c r="G2705" s="1647" t="n"/>
      <c r="H2705" s="1647" t="n"/>
      <c r="I2705" s="1647" t="n"/>
      <c r="J2705" s="1646" t="n"/>
      <c r="K2705" s="1647" t="n"/>
      <c r="L2705" s="1647" t="n"/>
      <c r="M2705" s="234" t="n"/>
      <c r="N2705" s="237" t="n"/>
      <c r="O2705" s="548" t="n"/>
      <c r="P2705" s="1634" t="n"/>
      <c r="Q2705" s="1634" t="n"/>
      <c r="R2705" s="892" t="n"/>
      <c r="S2705" s="1635" t="n"/>
      <c r="T2705" s="1636" t="n"/>
      <c r="U2705" s="1636" t="n"/>
    </row>
    <row r="2706" ht="17.25" customHeight="1">
      <c r="A2706" s="238" t="n"/>
      <c r="B2706" s="238" t="n"/>
      <c r="C2706" s="1636" t="n"/>
      <c r="D2706" s="1636" t="n"/>
      <c r="E2706" s="1638" t="n"/>
      <c r="F2706" s="1636" t="n"/>
      <c r="G2706" s="1647" t="n"/>
      <c r="H2706" s="1647" t="n"/>
      <c r="I2706" s="1647" t="n"/>
      <c r="J2706" s="1646" t="n"/>
      <c r="K2706" s="1647" t="n"/>
      <c r="L2706" s="1647" t="n"/>
      <c r="M2706" s="234" t="n"/>
      <c r="N2706" s="237" t="n"/>
      <c r="O2706" s="548" t="n"/>
      <c r="P2706" s="1634" t="n"/>
      <c r="Q2706" s="1634" t="n"/>
      <c r="R2706" s="892" t="n"/>
      <c r="S2706" s="1635" t="n"/>
      <c r="T2706" s="1636" t="n"/>
      <c r="U2706" s="1636" t="n"/>
    </row>
    <row r="2707" ht="17.25" customHeight="1">
      <c r="A2707" s="238" t="n"/>
      <c r="B2707" s="238" t="n"/>
      <c r="C2707" s="1636" t="n"/>
      <c r="D2707" s="1636" t="n"/>
      <c r="E2707" s="1638" t="n"/>
      <c r="F2707" s="1636" t="n"/>
      <c r="G2707" s="1647" t="n"/>
      <c r="H2707" s="1647" t="n"/>
      <c r="I2707" s="1647" t="n"/>
      <c r="J2707" s="1646" t="n"/>
      <c r="K2707" s="1647" t="n"/>
      <c r="L2707" s="1647" t="n"/>
      <c r="M2707" s="234" t="n"/>
      <c r="N2707" s="237" t="n"/>
      <c r="O2707" s="548" t="n"/>
      <c r="P2707" s="1634" t="n"/>
      <c r="Q2707" s="1634" t="n"/>
      <c r="R2707" s="892" t="n"/>
      <c r="S2707" s="1635" t="n"/>
      <c r="T2707" s="1636" t="n"/>
      <c r="U2707" s="1636" t="n"/>
    </row>
    <row r="2708" ht="17.25" customHeight="1">
      <c r="A2708" s="238" t="n"/>
      <c r="B2708" s="238" t="n"/>
      <c r="C2708" s="1636" t="n"/>
      <c r="D2708" s="1636" t="n"/>
      <c r="E2708" s="1638" t="n"/>
      <c r="F2708" s="1636" t="n"/>
      <c r="G2708" s="1647" t="n"/>
      <c r="H2708" s="1647" t="n"/>
      <c r="I2708" s="1647" t="n"/>
      <c r="J2708" s="1646" t="n"/>
      <c r="K2708" s="1647" t="n"/>
      <c r="L2708" s="1647" t="n"/>
      <c r="M2708" s="234" t="n"/>
      <c r="N2708" s="237" t="n"/>
      <c r="O2708" s="548" t="n"/>
      <c r="P2708" s="1634" t="n"/>
      <c r="Q2708" s="1634" t="n"/>
      <c r="R2708" s="892" t="n"/>
      <c r="S2708" s="1635" t="n"/>
      <c r="T2708" s="1636" t="n"/>
      <c r="U2708" s="1636" t="n"/>
    </row>
    <row r="2709" ht="17.25" customHeight="1">
      <c r="A2709" s="238" t="n"/>
      <c r="B2709" s="238" t="n"/>
      <c r="C2709" s="1636" t="n"/>
      <c r="D2709" s="1636" t="n"/>
      <c r="E2709" s="1638" t="n"/>
      <c r="F2709" s="1636" t="n"/>
      <c r="G2709" s="1647" t="n"/>
      <c r="H2709" s="1647" t="n"/>
      <c r="I2709" s="1647" t="n"/>
      <c r="J2709" s="1646" t="n"/>
      <c r="K2709" s="1647" t="n"/>
      <c r="L2709" s="1647" t="n"/>
      <c r="M2709" s="234" t="n"/>
      <c r="N2709" s="237" t="n"/>
      <c r="O2709" s="548" t="n"/>
      <c r="P2709" s="1634" t="n"/>
      <c r="Q2709" s="1634" t="n"/>
      <c r="R2709" s="892" t="n"/>
      <c r="S2709" s="1635" t="n"/>
      <c r="T2709" s="1636" t="n"/>
      <c r="U2709" s="1636" t="n"/>
    </row>
    <row r="2710" ht="17.25" customHeight="1">
      <c r="A2710" s="238" t="n"/>
      <c r="B2710" s="238" t="n"/>
      <c r="C2710" s="1636" t="n"/>
      <c r="D2710" s="1636" t="n"/>
      <c r="E2710" s="1638" t="n"/>
      <c r="F2710" s="1636" t="n"/>
      <c r="G2710" s="1647" t="n"/>
      <c r="H2710" s="1647" t="n"/>
      <c r="I2710" s="1647" t="n"/>
      <c r="J2710" s="1646" t="n"/>
      <c r="K2710" s="1647" t="n"/>
      <c r="L2710" s="1647" t="n"/>
      <c r="M2710" s="234" t="n"/>
      <c r="N2710" s="237" t="n"/>
      <c r="O2710" s="548" t="n"/>
      <c r="P2710" s="1634" t="n"/>
      <c r="Q2710" s="1634" t="n"/>
      <c r="R2710" s="892" t="n"/>
      <c r="S2710" s="1635" t="n"/>
      <c r="T2710" s="1636" t="n"/>
      <c r="U2710" s="1636" t="n"/>
    </row>
    <row r="2711" ht="17.25" customHeight="1">
      <c r="A2711" s="238" t="n"/>
      <c r="B2711" s="238" t="n"/>
      <c r="C2711" s="1636" t="n"/>
      <c r="D2711" s="1636" t="n"/>
      <c r="E2711" s="1638" t="n"/>
      <c r="F2711" s="1636" t="n"/>
      <c r="G2711" s="1647" t="n"/>
      <c r="H2711" s="1647" t="n"/>
      <c r="I2711" s="1647" t="n"/>
      <c r="J2711" s="1646" t="n"/>
      <c r="K2711" s="1647" t="n"/>
      <c r="L2711" s="1647" t="n"/>
      <c r="M2711" s="234" t="n"/>
      <c r="N2711" s="237" t="n"/>
      <c r="O2711" s="548" t="n"/>
      <c r="P2711" s="1634" t="n"/>
      <c r="Q2711" s="1634" t="n"/>
      <c r="R2711" s="892" t="n"/>
      <c r="S2711" s="1635" t="n"/>
      <c r="T2711" s="1636" t="n"/>
      <c r="U2711" s="1636" t="n"/>
    </row>
    <row r="2712" ht="17.25" customHeight="1">
      <c r="A2712" s="238" t="n"/>
      <c r="B2712" s="238" t="n"/>
      <c r="C2712" s="1636" t="n"/>
      <c r="D2712" s="1636" t="n"/>
      <c r="E2712" s="1638" t="n"/>
      <c r="F2712" s="1636" t="n"/>
      <c r="G2712" s="1647" t="n"/>
      <c r="H2712" s="1647" t="n"/>
      <c r="I2712" s="1647" t="n"/>
      <c r="J2712" s="1646" t="n"/>
      <c r="K2712" s="1647" t="n"/>
      <c r="L2712" s="1647" t="n"/>
      <c r="M2712" s="234" t="n"/>
      <c r="N2712" s="237" t="n"/>
      <c r="O2712" s="548" t="n"/>
      <c r="P2712" s="1634" t="n"/>
      <c r="Q2712" s="1634" t="n"/>
      <c r="R2712" s="892" t="n"/>
      <c r="S2712" s="1635" t="n"/>
      <c r="T2712" s="1636" t="n"/>
      <c r="U2712" s="1636" t="n"/>
    </row>
    <row r="2713" ht="17.25" customHeight="1">
      <c r="A2713" s="238" t="n"/>
      <c r="B2713" s="238" t="n"/>
      <c r="C2713" s="1636" t="n"/>
      <c r="D2713" s="1636" t="n"/>
      <c r="E2713" s="1638" t="n"/>
      <c r="F2713" s="1636" t="n"/>
      <c r="G2713" s="1647" t="n"/>
      <c r="H2713" s="1647" t="n"/>
      <c r="I2713" s="1647" t="n"/>
      <c r="J2713" s="1646" t="n"/>
      <c r="K2713" s="1647" t="n"/>
      <c r="L2713" s="1647" t="n"/>
      <c r="M2713" s="234" t="n"/>
      <c r="N2713" s="237" t="n"/>
      <c r="O2713" s="548" t="n"/>
      <c r="P2713" s="1634" t="n"/>
      <c r="Q2713" s="1634" t="n"/>
      <c r="R2713" s="892" t="n"/>
      <c r="S2713" s="1635" t="n"/>
      <c r="T2713" s="1636" t="n"/>
      <c r="U2713" s="1636" t="n"/>
    </row>
    <row r="2714" ht="17.25" customHeight="1">
      <c r="A2714" s="238" t="n"/>
      <c r="B2714" s="238" t="n"/>
      <c r="C2714" s="1636" t="n"/>
      <c r="D2714" s="1636" t="n"/>
      <c r="E2714" s="1638" t="n"/>
      <c r="F2714" s="1636" t="n"/>
      <c r="G2714" s="1647" t="n"/>
      <c r="H2714" s="1647" t="n"/>
      <c r="I2714" s="1647" t="n"/>
      <c r="J2714" s="1646" t="n"/>
      <c r="K2714" s="1647" t="n"/>
      <c r="L2714" s="1647" t="n"/>
      <c r="M2714" s="234" t="n"/>
      <c r="N2714" s="237" t="n"/>
      <c r="O2714" s="548" t="n"/>
      <c r="P2714" s="1634" t="n"/>
      <c r="Q2714" s="1634" t="n"/>
      <c r="R2714" s="892" t="n"/>
      <c r="S2714" s="1635" t="n"/>
      <c r="T2714" s="1636" t="n"/>
      <c r="U2714" s="1636" t="n"/>
    </row>
    <row r="2715" ht="17.25" customHeight="1">
      <c r="A2715" s="238" t="n"/>
      <c r="B2715" s="238" t="n"/>
      <c r="C2715" s="1636" t="n"/>
      <c r="D2715" s="1636" t="n"/>
      <c r="E2715" s="1638" t="n"/>
      <c r="F2715" s="1636" t="n"/>
      <c r="G2715" s="1647" t="n"/>
      <c r="H2715" s="1647" t="n"/>
      <c r="I2715" s="1647" t="n"/>
      <c r="J2715" s="1646" t="n"/>
      <c r="K2715" s="1647" t="n"/>
      <c r="L2715" s="1647" t="n"/>
      <c r="M2715" s="234" t="n"/>
      <c r="N2715" s="237" t="n"/>
      <c r="O2715" s="548" t="n"/>
      <c r="P2715" s="1634" t="n"/>
      <c r="Q2715" s="1634" t="n"/>
      <c r="R2715" s="892" t="n"/>
      <c r="S2715" s="1635" t="n"/>
      <c r="T2715" s="1636" t="n"/>
      <c r="U2715" s="1636" t="n"/>
    </row>
    <row r="2716" ht="17.25" customHeight="1">
      <c r="A2716" s="238" t="n"/>
      <c r="B2716" s="238" t="n"/>
      <c r="C2716" s="1636" t="n"/>
      <c r="D2716" s="1636" t="n"/>
      <c r="E2716" s="1638" t="n"/>
      <c r="F2716" s="1636" t="n"/>
      <c r="G2716" s="1647" t="n"/>
      <c r="H2716" s="1647" t="n"/>
      <c r="I2716" s="1647" t="n"/>
      <c r="J2716" s="1646" t="n"/>
      <c r="K2716" s="1647" t="n"/>
      <c r="L2716" s="1647" t="n"/>
      <c r="M2716" s="234" t="n"/>
      <c r="N2716" s="237" t="n"/>
      <c r="O2716" s="548" t="n"/>
      <c r="P2716" s="1634" t="n"/>
      <c r="Q2716" s="1634" t="n"/>
      <c r="R2716" s="892" t="n"/>
      <c r="S2716" s="1635" t="n"/>
      <c r="T2716" s="1636" t="n"/>
      <c r="U2716" s="1636" t="n"/>
    </row>
    <row r="2717" ht="17.25" customHeight="1">
      <c r="A2717" s="238" t="n"/>
      <c r="B2717" s="238" t="n"/>
      <c r="C2717" s="1636" t="n"/>
      <c r="D2717" s="1636" t="n"/>
      <c r="E2717" s="1638" t="n"/>
      <c r="F2717" s="1636" t="n"/>
      <c r="G2717" s="1647" t="n"/>
      <c r="H2717" s="1647" t="n"/>
      <c r="I2717" s="1647" t="n"/>
      <c r="J2717" s="1646" t="n"/>
      <c r="K2717" s="1647" t="n"/>
      <c r="L2717" s="1647" t="n"/>
      <c r="M2717" s="234" t="n"/>
      <c r="N2717" s="237" t="n"/>
      <c r="O2717" s="548" t="n"/>
      <c r="P2717" s="1634" t="n"/>
      <c r="Q2717" s="1634" t="n"/>
      <c r="R2717" s="892" t="n"/>
      <c r="S2717" s="1635" t="n"/>
      <c r="T2717" s="1636" t="n"/>
      <c r="U2717" s="1636" t="n"/>
    </row>
    <row r="2718" ht="17.25" customHeight="1">
      <c r="A2718" s="238" t="n"/>
      <c r="B2718" s="238" t="n"/>
      <c r="C2718" s="1636" t="n"/>
      <c r="D2718" s="1636" t="n"/>
      <c r="E2718" s="1638" t="n"/>
      <c r="F2718" s="1636" t="n"/>
      <c r="G2718" s="1647" t="n"/>
      <c r="H2718" s="1647" t="n"/>
      <c r="I2718" s="1647" t="n"/>
      <c r="J2718" s="1646" t="n"/>
      <c r="K2718" s="1647" t="n"/>
      <c r="L2718" s="1647" t="n"/>
      <c r="M2718" s="234" t="n"/>
      <c r="N2718" s="237" t="n"/>
      <c r="O2718" s="548" t="n"/>
      <c r="P2718" s="1634" t="n"/>
      <c r="Q2718" s="1634" t="n"/>
      <c r="R2718" s="892" t="n"/>
      <c r="S2718" s="1635" t="n"/>
      <c r="T2718" s="1636" t="n"/>
      <c r="U2718" s="1636" t="n"/>
    </row>
    <row r="2719" ht="17.25" customHeight="1">
      <c r="A2719" s="238" t="n"/>
      <c r="B2719" s="238" t="n"/>
      <c r="C2719" s="1636" t="n"/>
      <c r="D2719" s="1636" t="n"/>
      <c r="E2719" s="1638" t="n"/>
      <c r="F2719" s="1636" t="n"/>
      <c r="G2719" s="1647" t="n"/>
      <c r="H2719" s="1647" t="n"/>
      <c r="I2719" s="1647" t="n"/>
      <c r="J2719" s="1646" t="n"/>
      <c r="K2719" s="1647" t="n"/>
      <c r="L2719" s="1647" t="n"/>
      <c r="M2719" s="234" t="n"/>
      <c r="N2719" s="237" t="n"/>
      <c r="O2719" s="548" t="n"/>
      <c r="P2719" s="1634" t="n"/>
      <c r="Q2719" s="1634" t="n"/>
      <c r="R2719" s="892" t="n"/>
      <c r="S2719" s="1635" t="n"/>
      <c r="T2719" s="1636" t="n"/>
      <c r="U2719" s="1636" t="n"/>
    </row>
    <row r="2720" ht="17.25" customHeight="1">
      <c r="A2720" s="238" t="n"/>
      <c r="B2720" s="238" t="n"/>
      <c r="C2720" s="1636" t="n"/>
      <c r="D2720" s="1636" t="n"/>
      <c r="E2720" s="1638" t="n"/>
      <c r="F2720" s="1636" t="n"/>
      <c r="G2720" s="1647" t="n"/>
      <c r="H2720" s="1647" t="n"/>
      <c r="I2720" s="1647" t="n"/>
      <c r="J2720" s="1646" t="n"/>
      <c r="K2720" s="1647" t="n"/>
      <c r="L2720" s="1647" t="n"/>
      <c r="M2720" s="234" t="n"/>
      <c r="N2720" s="237" t="n"/>
      <c r="O2720" s="548" t="n"/>
      <c r="P2720" s="1634" t="n"/>
      <c r="Q2720" s="1634" t="n"/>
      <c r="R2720" s="892" t="n"/>
      <c r="S2720" s="1635" t="n"/>
      <c r="T2720" s="1636" t="n"/>
      <c r="U2720" s="1636" t="n"/>
    </row>
    <row r="2721" ht="17.25" customHeight="1">
      <c r="A2721" s="238" t="n"/>
      <c r="B2721" s="238" t="n"/>
      <c r="C2721" s="1636" t="n"/>
      <c r="D2721" s="1636" t="n"/>
      <c r="E2721" s="1638" t="n"/>
      <c r="F2721" s="1636" t="n"/>
      <c r="G2721" s="1647" t="n"/>
      <c r="H2721" s="1647" t="n"/>
      <c r="I2721" s="1647" t="n"/>
      <c r="J2721" s="1646" t="n"/>
      <c r="K2721" s="1647" t="n"/>
      <c r="L2721" s="1647" t="n"/>
      <c r="M2721" s="234" t="n"/>
      <c r="N2721" s="237" t="n"/>
      <c r="O2721" s="548" t="n"/>
      <c r="P2721" s="1634" t="n"/>
      <c r="Q2721" s="1634" t="n"/>
      <c r="R2721" s="892" t="n"/>
      <c r="S2721" s="1635" t="n"/>
      <c r="T2721" s="1636" t="n"/>
      <c r="U2721" s="1636" t="n"/>
    </row>
    <row r="2722" ht="17.25" customHeight="1">
      <c r="A2722" s="238" t="n"/>
      <c r="B2722" s="238" t="n"/>
      <c r="C2722" s="1636" t="n"/>
      <c r="D2722" s="1636" t="n"/>
      <c r="E2722" s="1638" t="n"/>
      <c r="F2722" s="1636" t="n"/>
      <c r="G2722" s="1647" t="n"/>
      <c r="H2722" s="1647" t="n"/>
      <c r="I2722" s="1647" t="n"/>
      <c r="J2722" s="1646" t="n"/>
      <c r="K2722" s="1647" t="n"/>
      <c r="L2722" s="1647" t="n"/>
      <c r="M2722" s="234" t="n"/>
      <c r="N2722" s="237" t="n"/>
      <c r="O2722" s="548" t="n"/>
      <c r="P2722" s="1634" t="n"/>
      <c r="Q2722" s="1634" t="n"/>
      <c r="R2722" s="892" t="n"/>
      <c r="S2722" s="1635" t="n"/>
      <c r="T2722" s="1636" t="n"/>
      <c r="U2722" s="1636" t="n"/>
    </row>
    <row r="2723" ht="17.25" customHeight="1">
      <c r="A2723" s="238" t="n"/>
      <c r="B2723" s="238" t="n"/>
      <c r="C2723" s="1636" t="n"/>
      <c r="D2723" s="1636" t="n"/>
      <c r="E2723" s="1638" t="n"/>
      <c r="F2723" s="1636" t="n"/>
      <c r="G2723" s="1647" t="n"/>
      <c r="H2723" s="1647" t="n"/>
      <c r="I2723" s="1647" t="n"/>
      <c r="J2723" s="1646" t="n"/>
      <c r="K2723" s="1647" t="n"/>
      <c r="L2723" s="1647" t="n"/>
      <c r="M2723" s="234" t="n"/>
      <c r="N2723" s="237" t="n"/>
      <c r="O2723" s="548" t="n"/>
      <c r="P2723" s="1634" t="n"/>
      <c r="Q2723" s="1634" t="n"/>
      <c r="R2723" s="892" t="n"/>
      <c r="S2723" s="1635" t="n"/>
      <c r="T2723" s="1636" t="n"/>
      <c r="U2723" s="1636" t="n"/>
    </row>
    <row r="2724" ht="17.25" customHeight="1">
      <c r="A2724" s="238" t="n"/>
      <c r="B2724" s="238" t="n"/>
      <c r="C2724" s="1636" t="n"/>
      <c r="D2724" s="1636" t="n"/>
      <c r="E2724" s="1638" t="n"/>
      <c r="F2724" s="1636" t="n"/>
      <c r="G2724" s="1647" t="n"/>
      <c r="H2724" s="1647" t="n"/>
      <c r="I2724" s="1647" t="n"/>
      <c r="J2724" s="1646" t="n"/>
      <c r="K2724" s="1647" t="n"/>
      <c r="L2724" s="1647" t="n"/>
      <c r="M2724" s="234" t="n"/>
      <c r="N2724" s="237" t="n"/>
      <c r="O2724" s="548" t="n"/>
      <c r="P2724" s="1634" t="n"/>
      <c r="Q2724" s="1634" t="n"/>
      <c r="R2724" s="892" t="n"/>
      <c r="S2724" s="1635" t="n"/>
      <c r="T2724" s="1636" t="n"/>
      <c r="U2724" s="1636" t="n"/>
    </row>
    <row r="2725" ht="17.25" customHeight="1">
      <c r="A2725" s="238" t="n"/>
      <c r="B2725" s="238" t="n"/>
      <c r="C2725" s="1636" t="n"/>
      <c r="D2725" s="1636" t="n"/>
      <c r="E2725" s="1638" t="n"/>
      <c r="F2725" s="1636" t="n"/>
      <c r="G2725" s="1647" t="n"/>
      <c r="H2725" s="1647" t="n"/>
      <c r="I2725" s="1647" t="n"/>
      <c r="J2725" s="1646" t="n"/>
      <c r="K2725" s="1647" t="n"/>
      <c r="L2725" s="1647" t="n"/>
      <c r="M2725" s="234" t="n"/>
      <c r="N2725" s="237" t="n"/>
      <c r="O2725" s="548" t="n"/>
      <c r="P2725" s="1634" t="n"/>
      <c r="Q2725" s="1634" t="n"/>
      <c r="R2725" s="892" t="n"/>
      <c r="S2725" s="1635" t="n"/>
      <c r="T2725" s="1636" t="n"/>
      <c r="U2725" s="1636" t="n"/>
    </row>
    <row r="2726" ht="17.25" customHeight="1">
      <c r="A2726" s="238" t="n"/>
      <c r="B2726" s="238" t="n"/>
      <c r="C2726" s="1636" t="n"/>
      <c r="D2726" s="1636" t="n"/>
      <c r="E2726" s="1638" t="n"/>
      <c r="F2726" s="1636" t="n"/>
      <c r="G2726" s="1647" t="n"/>
      <c r="H2726" s="1647" t="n"/>
      <c r="I2726" s="1647" t="n"/>
      <c r="J2726" s="1646" t="n"/>
      <c r="K2726" s="1647" t="n"/>
      <c r="L2726" s="1647" t="n"/>
      <c r="M2726" s="234" t="n"/>
      <c r="N2726" s="237" t="n"/>
      <c r="O2726" s="548" t="n"/>
      <c r="P2726" s="1634" t="n"/>
      <c r="Q2726" s="1634" t="n"/>
      <c r="R2726" s="892" t="n"/>
      <c r="S2726" s="1635" t="n"/>
      <c r="T2726" s="1636" t="n"/>
      <c r="U2726" s="1636" t="n"/>
    </row>
    <row r="2727" ht="17.25" customHeight="1">
      <c r="A2727" s="238" t="n"/>
      <c r="B2727" s="238" t="n"/>
      <c r="C2727" s="1636" t="n"/>
      <c r="D2727" s="1636" t="n"/>
      <c r="E2727" s="1638" t="n"/>
      <c r="F2727" s="1636" t="n"/>
      <c r="G2727" s="1647" t="n"/>
      <c r="H2727" s="1647" t="n"/>
      <c r="I2727" s="1647" t="n"/>
      <c r="J2727" s="1646" t="n"/>
      <c r="K2727" s="1647" t="n"/>
      <c r="L2727" s="1647" t="n"/>
      <c r="M2727" s="234" t="n"/>
      <c r="N2727" s="237" t="n"/>
      <c r="O2727" s="548" t="n"/>
      <c r="P2727" s="1634" t="n"/>
      <c r="Q2727" s="1634" t="n"/>
      <c r="R2727" s="892" t="n"/>
      <c r="S2727" s="1635" t="n"/>
      <c r="T2727" s="1636" t="n"/>
      <c r="U2727" s="1636" t="n"/>
    </row>
    <row r="2728" ht="17.25" customHeight="1">
      <c r="A2728" s="238" t="n"/>
      <c r="B2728" s="238" t="n"/>
      <c r="C2728" s="1636" t="n"/>
      <c r="D2728" s="1636" t="n"/>
      <c r="E2728" s="1638" t="n"/>
      <c r="F2728" s="1636" t="n"/>
      <c r="G2728" s="1647" t="n"/>
      <c r="H2728" s="1647" t="n"/>
      <c r="I2728" s="1647" t="n"/>
      <c r="J2728" s="1646" t="n"/>
      <c r="K2728" s="1647" t="n"/>
      <c r="L2728" s="1647" t="n"/>
      <c r="M2728" s="234" t="n"/>
      <c r="N2728" s="237" t="n"/>
      <c r="O2728" s="548" t="n"/>
      <c r="P2728" s="1634" t="n"/>
      <c r="Q2728" s="1634" t="n"/>
      <c r="R2728" s="892" t="n"/>
      <c r="S2728" s="1635" t="n"/>
      <c r="T2728" s="1636" t="n"/>
      <c r="U2728" s="1636" t="n"/>
    </row>
    <row r="2729" ht="17.25" customHeight="1">
      <c r="A2729" s="238" t="n"/>
      <c r="B2729" s="238" t="n"/>
      <c r="C2729" s="1636" t="n"/>
      <c r="D2729" s="1636" t="n"/>
      <c r="E2729" s="1638" t="n"/>
      <c r="F2729" s="1636" t="n"/>
      <c r="G2729" s="1647" t="n"/>
      <c r="H2729" s="1647" t="n"/>
      <c r="I2729" s="1647" t="n"/>
      <c r="J2729" s="1646" t="n"/>
      <c r="K2729" s="1647" t="n"/>
      <c r="L2729" s="1647" t="n"/>
      <c r="M2729" s="234" t="n"/>
      <c r="N2729" s="237" t="n"/>
      <c r="O2729" s="548" t="n"/>
      <c r="P2729" s="1634" t="n"/>
      <c r="Q2729" s="1634" t="n"/>
      <c r="R2729" s="892" t="n"/>
      <c r="S2729" s="1635" t="n"/>
      <c r="T2729" s="1636" t="n"/>
      <c r="U2729" s="1636" t="n"/>
    </row>
    <row r="2730" ht="17.25" customHeight="1">
      <c r="A2730" s="238" t="n"/>
      <c r="B2730" s="238" t="n"/>
      <c r="C2730" s="1636" t="n"/>
      <c r="D2730" s="1636" t="n"/>
      <c r="E2730" s="1638" t="n"/>
      <c r="F2730" s="1636" t="n"/>
      <c r="G2730" s="1647" t="n"/>
      <c r="H2730" s="1647" t="n"/>
      <c r="I2730" s="1647" t="n"/>
      <c r="J2730" s="1646" t="n"/>
      <c r="K2730" s="1647" t="n"/>
      <c r="L2730" s="1647" t="n"/>
      <c r="M2730" s="234" t="n"/>
      <c r="N2730" s="237" t="n"/>
      <c r="O2730" s="548" t="n"/>
      <c r="P2730" s="1634" t="n"/>
      <c r="Q2730" s="1634" t="n"/>
      <c r="R2730" s="892" t="n"/>
      <c r="S2730" s="1635" t="n"/>
      <c r="T2730" s="1636" t="n"/>
      <c r="U2730" s="1636" t="n"/>
    </row>
    <row r="2731" ht="17.25" customHeight="1">
      <c r="A2731" s="238" t="n"/>
      <c r="B2731" s="238" t="n"/>
      <c r="C2731" s="1636" t="n"/>
      <c r="D2731" s="1636" t="n"/>
      <c r="E2731" s="1638" t="n"/>
      <c r="F2731" s="1636" t="n"/>
      <c r="G2731" s="1647" t="n"/>
      <c r="H2731" s="1647" t="n"/>
      <c r="I2731" s="1647" t="n"/>
      <c r="J2731" s="1646" t="n"/>
      <c r="K2731" s="1647" t="n"/>
      <c r="L2731" s="1647" t="n"/>
      <c r="M2731" s="234" t="n"/>
      <c r="N2731" s="237" t="n"/>
      <c r="O2731" s="548" t="n"/>
      <c r="P2731" s="1634" t="n"/>
      <c r="Q2731" s="1634" t="n"/>
      <c r="R2731" s="892" t="n"/>
      <c r="S2731" s="1635" t="n"/>
      <c r="T2731" s="1636" t="n"/>
      <c r="U2731" s="1636" t="n"/>
    </row>
    <row r="2732" ht="17.25" customHeight="1">
      <c r="A2732" s="238" t="n"/>
      <c r="B2732" s="238" t="n"/>
      <c r="C2732" s="1636" t="n"/>
      <c r="D2732" s="1636" t="n"/>
      <c r="E2732" s="1638" t="n"/>
      <c r="F2732" s="1636" t="n"/>
      <c r="G2732" s="1647" t="n"/>
      <c r="H2732" s="1647" t="n"/>
      <c r="I2732" s="1647" t="n"/>
      <c r="J2732" s="1646" t="n"/>
      <c r="K2732" s="1647" t="n"/>
      <c r="L2732" s="1647" t="n"/>
      <c r="M2732" s="234" t="n"/>
      <c r="N2732" s="237" t="n"/>
      <c r="O2732" s="548" t="n"/>
      <c r="P2732" s="1634" t="n"/>
      <c r="Q2732" s="1634" t="n"/>
      <c r="R2732" s="892" t="n"/>
      <c r="S2732" s="1635" t="n"/>
      <c r="T2732" s="1636" t="n"/>
      <c r="U2732" s="1636" t="n"/>
    </row>
    <row r="2733" ht="17.25" customHeight="1">
      <c r="A2733" s="238" t="n"/>
      <c r="B2733" s="238" t="n"/>
      <c r="C2733" s="1636" t="n"/>
      <c r="D2733" s="1636" t="n"/>
      <c r="E2733" s="1638" t="n"/>
      <c r="F2733" s="1636" t="n"/>
      <c r="G2733" s="1647" t="n"/>
      <c r="H2733" s="1647" t="n"/>
      <c r="I2733" s="1647" t="n"/>
      <c r="J2733" s="1646" t="n"/>
      <c r="K2733" s="1647" t="n"/>
      <c r="L2733" s="1647" t="n"/>
      <c r="M2733" s="234" t="n"/>
      <c r="N2733" s="237" t="n"/>
      <c r="O2733" s="548" t="n"/>
      <c r="P2733" s="1634" t="n"/>
      <c r="Q2733" s="1634" t="n"/>
      <c r="R2733" s="892" t="n"/>
      <c r="S2733" s="1635" t="n"/>
      <c r="T2733" s="1636" t="n"/>
      <c r="U2733" s="1636" t="n"/>
    </row>
    <row r="2734" ht="17.25" customHeight="1">
      <c r="A2734" s="238" t="n"/>
      <c r="B2734" s="238" t="n"/>
      <c r="C2734" s="1636" t="n"/>
      <c r="D2734" s="1636" t="n"/>
      <c r="E2734" s="1638" t="n"/>
      <c r="F2734" s="1636" t="n"/>
      <c r="G2734" s="1647" t="n"/>
      <c r="H2734" s="1647" t="n"/>
      <c r="I2734" s="1647" t="n"/>
      <c r="J2734" s="1646" t="n"/>
      <c r="K2734" s="1647" t="n"/>
      <c r="L2734" s="1647" t="n"/>
      <c r="M2734" s="234" t="n"/>
      <c r="N2734" s="237" t="n"/>
      <c r="O2734" s="548" t="n"/>
      <c r="P2734" s="1634" t="n"/>
      <c r="Q2734" s="1634" t="n"/>
      <c r="R2734" s="892" t="n"/>
      <c r="S2734" s="1635" t="n"/>
      <c r="T2734" s="1636" t="n"/>
      <c r="U2734" s="1636" t="n"/>
    </row>
    <row r="2735" ht="17.25" customHeight="1">
      <c r="A2735" s="238" t="n"/>
      <c r="B2735" s="238" t="n"/>
      <c r="C2735" s="1636" t="n"/>
      <c r="D2735" s="1636" t="n"/>
      <c r="E2735" s="1638" t="n"/>
      <c r="F2735" s="1636" t="n"/>
      <c r="G2735" s="1647" t="n"/>
      <c r="H2735" s="1647" t="n"/>
      <c r="I2735" s="1647" t="n"/>
      <c r="J2735" s="1646" t="n"/>
      <c r="K2735" s="1647" t="n"/>
      <c r="L2735" s="1647" t="n"/>
      <c r="M2735" s="234" t="n"/>
      <c r="N2735" s="237" t="n"/>
      <c r="O2735" s="548" t="n"/>
      <c r="P2735" s="1634" t="n"/>
      <c r="Q2735" s="1634" t="n"/>
      <c r="R2735" s="892" t="n"/>
      <c r="S2735" s="1635" t="n"/>
      <c r="T2735" s="1636" t="n"/>
      <c r="U2735" s="1636" t="n"/>
    </row>
    <row r="2736" ht="17.25" customHeight="1">
      <c r="A2736" s="238" t="n"/>
      <c r="B2736" s="238" t="n"/>
      <c r="C2736" s="1636" t="n"/>
      <c r="D2736" s="1636" t="n"/>
      <c r="E2736" s="1638" t="n"/>
      <c r="F2736" s="1636" t="n"/>
      <c r="G2736" s="1647" t="n"/>
      <c r="H2736" s="1647" t="n"/>
      <c r="I2736" s="1647" t="n"/>
      <c r="J2736" s="1646" t="n"/>
      <c r="K2736" s="1647" t="n"/>
      <c r="L2736" s="1647" t="n"/>
      <c r="M2736" s="234" t="n"/>
      <c r="N2736" s="237" t="n"/>
      <c r="O2736" s="548" t="n"/>
      <c r="P2736" s="1634" t="n"/>
      <c r="Q2736" s="1634" t="n"/>
      <c r="R2736" s="892" t="n"/>
      <c r="S2736" s="1635" t="n"/>
      <c r="T2736" s="1636" t="n"/>
      <c r="U2736" s="1636" t="n"/>
    </row>
    <row r="2737" ht="17.25" customHeight="1">
      <c r="A2737" s="238" t="n"/>
      <c r="B2737" s="238" t="n"/>
      <c r="C2737" s="1636" t="n"/>
      <c r="D2737" s="1636" t="n"/>
      <c r="E2737" s="1638" t="n"/>
      <c r="F2737" s="1636" t="n"/>
      <c r="G2737" s="1647" t="n"/>
      <c r="H2737" s="1647" t="n"/>
      <c r="I2737" s="1647" t="n"/>
      <c r="J2737" s="1646" t="n"/>
      <c r="K2737" s="1647" t="n"/>
      <c r="L2737" s="1647" t="n"/>
      <c r="M2737" s="234" t="n"/>
      <c r="N2737" s="237" t="n"/>
      <c r="O2737" s="548" t="n"/>
      <c r="P2737" s="1634" t="n"/>
      <c r="Q2737" s="1634" t="n"/>
      <c r="R2737" s="892" t="n"/>
      <c r="S2737" s="1635" t="n"/>
      <c r="T2737" s="1636" t="n"/>
      <c r="U2737" s="1636" t="n"/>
    </row>
    <row r="2738" ht="17.25" customHeight="1">
      <c r="A2738" s="238" t="n"/>
      <c r="B2738" s="238" t="n"/>
      <c r="C2738" s="1636" t="n"/>
      <c r="D2738" s="1636" t="n"/>
      <c r="E2738" s="1638" t="n"/>
      <c r="F2738" s="1636" t="n"/>
      <c r="G2738" s="1647" t="n"/>
      <c r="H2738" s="1647" t="n"/>
      <c r="I2738" s="1647" t="n"/>
      <c r="J2738" s="1646" t="n"/>
      <c r="K2738" s="1647" t="n"/>
      <c r="L2738" s="1647" t="n"/>
      <c r="M2738" s="234" t="n"/>
      <c r="N2738" s="237" t="n"/>
      <c r="O2738" s="548" t="n"/>
      <c r="P2738" s="1634" t="n"/>
      <c r="Q2738" s="1634" t="n"/>
      <c r="R2738" s="892" t="n"/>
      <c r="S2738" s="1635" t="n"/>
      <c r="T2738" s="1636" t="n"/>
      <c r="U2738" s="1636" t="n"/>
    </row>
    <row r="2739" ht="17.25" customHeight="1">
      <c r="A2739" s="238" t="n"/>
      <c r="B2739" s="238" t="n"/>
      <c r="C2739" s="1636" t="n"/>
      <c r="D2739" s="1636" t="n"/>
      <c r="E2739" s="1638" t="n"/>
      <c r="F2739" s="1636" t="n"/>
      <c r="G2739" s="1647" t="n"/>
      <c r="H2739" s="1647" t="n"/>
      <c r="I2739" s="1647" t="n"/>
      <c r="J2739" s="1646" t="n"/>
      <c r="K2739" s="1647" t="n"/>
      <c r="L2739" s="1647" t="n"/>
      <c r="M2739" s="234" t="n"/>
      <c r="N2739" s="237" t="n"/>
      <c r="O2739" s="548" t="n"/>
      <c r="P2739" s="1634" t="n"/>
      <c r="Q2739" s="1634" t="n"/>
      <c r="R2739" s="892" t="n"/>
      <c r="S2739" s="1635" t="n"/>
      <c r="T2739" s="1636" t="n"/>
      <c r="U2739" s="1636" t="n"/>
    </row>
    <row r="2740" ht="17.25" customHeight="1">
      <c r="A2740" s="238" t="n"/>
      <c r="B2740" s="238" t="n"/>
      <c r="C2740" s="1636" t="n"/>
      <c r="D2740" s="1636" t="n"/>
      <c r="E2740" s="1638" t="n"/>
      <c r="F2740" s="1636" t="n"/>
      <c r="G2740" s="1647" t="n"/>
      <c r="H2740" s="1647" t="n"/>
      <c r="I2740" s="1647" t="n"/>
      <c r="J2740" s="1646" t="n"/>
      <c r="K2740" s="1647" t="n"/>
      <c r="L2740" s="1647" t="n"/>
      <c r="M2740" s="234" t="n"/>
      <c r="N2740" s="237" t="n"/>
      <c r="O2740" s="548" t="n"/>
      <c r="P2740" s="1634" t="n"/>
      <c r="Q2740" s="1634" t="n"/>
      <c r="R2740" s="892" t="n"/>
      <c r="S2740" s="1635" t="n"/>
      <c r="T2740" s="1636" t="n"/>
      <c r="U2740" s="1636" t="n"/>
    </row>
    <row r="2741" ht="17.25" customHeight="1">
      <c r="A2741" s="238" t="n"/>
      <c r="B2741" s="238" t="n"/>
      <c r="C2741" s="1636" t="n"/>
      <c r="D2741" s="1636" t="n"/>
      <c r="E2741" s="1638" t="n"/>
      <c r="F2741" s="1636" t="n"/>
      <c r="G2741" s="1647" t="n"/>
      <c r="H2741" s="1647" t="n"/>
      <c r="I2741" s="1647" t="n"/>
      <c r="J2741" s="1646" t="n"/>
      <c r="K2741" s="1647" t="n"/>
      <c r="L2741" s="1647" t="n"/>
      <c r="M2741" s="234" t="n"/>
      <c r="N2741" s="237" t="n"/>
      <c r="O2741" s="548" t="n"/>
      <c r="P2741" s="1634" t="n"/>
      <c r="Q2741" s="1634" t="n"/>
      <c r="R2741" s="892" t="n"/>
      <c r="S2741" s="1635" t="n"/>
      <c r="T2741" s="1636" t="n"/>
      <c r="U2741" s="1636" t="n"/>
    </row>
    <row r="2742" ht="17.25" customHeight="1">
      <c r="A2742" s="238" t="n"/>
      <c r="B2742" s="238" t="n"/>
      <c r="C2742" s="1636" t="n"/>
      <c r="D2742" s="1636" t="n"/>
      <c r="E2742" s="1638" t="n"/>
      <c r="F2742" s="1636" t="n"/>
      <c r="G2742" s="1647" t="n"/>
      <c r="H2742" s="1647" t="n"/>
      <c r="I2742" s="1647" t="n"/>
      <c r="J2742" s="1646" t="n"/>
      <c r="K2742" s="1647" t="n"/>
      <c r="L2742" s="1647" t="n"/>
      <c r="M2742" s="234" t="n"/>
      <c r="N2742" s="237" t="n"/>
      <c r="O2742" s="548" t="n"/>
      <c r="P2742" s="1634" t="n"/>
      <c r="Q2742" s="1634" t="n"/>
      <c r="R2742" s="892" t="n"/>
      <c r="S2742" s="1635" t="n"/>
      <c r="T2742" s="1636" t="n"/>
      <c r="U2742" s="1636" t="n"/>
    </row>
    <row r="2743" ht="17.25" customHeight="1">
      <c r="A2743" s="238" t="n"/>
      <c r="B2743" s="238" t="n"/>
      <c r="C2743" s="1636" t="n"/>
      <c r="D2743" s="1636" t="n"/>
      <c r="E2743" s="1638" t="n"/>
      <c r="F2743" s="1636" t="n"/>
      <c r="G2743" s="1647" t="n"/>
      <c r="H2743" s="1647" t="n"/>
      <c r="I2743" s="1647" t="n"/>
      <c r="J2743" s="1646" t="n"/>
      <c r="K2743" s="1647" t="n"/>
      <c r="L2743" s="1647" t="n"/>
      <c r="M2743" s="234" t="n"/>
      <c r="N2743" s="237" t="n"/>
      <c r="O2743" s="548" t="n"/>
      <c r="P2743" s="1634" t="n"/>
      <c r="Q2743" s="1634" t="n"/>
      <c r="R2743" s="892" t="n"/>
      <c r="S2743" s="1635" t="n"/>
      <c r="T2743" s="1636" t="n"/>
      <c r="U2743" s="1636" t="n"/>
    </row>
    <row r="2744" ht="17.25" customHeight="1">
      <c r="A2744" s="238" t="n"/>
      <c r="B2744" s="238" t="n"/>
      <c r="C2744" s="1636" t="n"/>
      <c r="D2744" s="1636" t="n"/>
      <c r="E2744" s="1638" t="n"/>
      <c r="F2744" s="1636" t="n"/>
      <c r="G2744" s="1647" t="n"/>
      <c r="H2744" s="1647" t="n"/>
      <c r="I2744" s="1647" t="n"/>
      <c r="J2744" s="1646" t="n"/>
      <c r="K2744" s="1647" t="n"/>
      <c r="L2744" s="1647" t="n"/>
      <c r="M2744" s="234" t="n"/>
      <c r="N2744" s="237" t="n"/>
      <c r="O2744" s="548" t="n"/>
      <c r="P2744" s="1634" t="n"/>
      <c r="Q2744" s="1634" t="n"/>
      <c r="R2744" s="892" t="n"/>
      <c r="S2744" s="1635" t="n"/>
      <c r="T2744" s="1636" t="n"/>
      <c r="U2744" s="1636" t="n"/>
    </row>
    <row r="2745" ht="17.25" customHeight="1">
      <c r="A2745" s="238" t="n"/>
      <c r="B2745" s="238" t="n"/>
      <c r="C2745" s="1636" t="n"/>
      <c r="D2745" s="1636" t="n"/>
      <c r="E2745" s="1638" t="n"/>
      <c r="F2745" s="1636" t="n"/>
      <c r="G2745" s="1647" t="n"/>
      <c r="H2745" s="1647" t="n"/>
      <c r="I2745" s="1647" t="n"/>
      <c r="J2745" s="1646" t="n"/>
      <c r="K2745" s="1647" t="n"/>
      <c r="L2745" s="1647" t="n"/>
      <c r="M2745" s="234" t="n"/>
      <c r="N2745" s="237" t="n"/>
      <c r="O2745" s="548" t="n"/>
      <c r="P2745" s="1634" t="n"/>
      <c r="Q2745" s="1634" t="n"/>
      <c r="R2745" s="892" t="n"/>
      <c r="S2745" s="1635" t="n"/>
      <c r="T2745" s="1636" t="n"/>
      <c r="U2745" s="1636" t="n"/>
    </row>
    <row r="2746" ht="17.25" customHeight="1">
      <c r="A2746" s="238" t="n"/>
      <c r="B2746" s="238" t="n"/>
      <c r="C2746" s="1636" t="n"/>
      <c r="D2746" s="1636" t="n"/>
      <c r="E2746" s="1638" t="n"/>
      <c r="F2746" s="1636" t="n"/>
      <c r="G2746" s="1647" t="n"/>
      <c r="H2746" s="1647" t="n"/>
      <c r="I2746" s="1647" t="n"/>
      <c r="J2746" s="1646" t="n"/>
      <c r="K2746" s="1647" t="n"/>
      <c r="L2746" s="1647" t="n"/>
      <c r="M2746" s="234" t="n"/>
      <c r="N2746" s="237" t="n"/>
      <c r="O2746" s="548" t="n"/>
      <c r="P2746" s="1634" t="n"/>
      <c r="Q2746" s="1634" t="n"/>
      <c r="R2746" s="892" t="n"/>
      <c r="S2746" s="1635" t="n"/>
      <c r="T2746" s="1636" t="n"/>
      <c r="U2746" s="1636" t="n"/>
    </row>
    <row r="2747" ht="17.25" customHeight="1">
      <c r="A2747" s="238" t="n"/>
      <c r="B2747" s="238" t="n"/>
      <c r="C2747" s="1636" t="n"/>
      <c r="D2747" s="1636" t="n"/>
      <c r="E2747" s="1638" t="n"/>
      <c r="F2747" s="1636" t="n"/>
      <c r="G2747" s="1647" t="n"/>
      <c r="H2747" s="1647" t="n"/>
      <c r="I2747" s="1647" t="n"/>
      <c r="J2747" s="1646" t="n"/>
      <c r="K2747" s="1647" t="n"/>
      <c r="L2747" s="1647" t="n"/>
      <c r="M2747" s="234" t="n"/>
      <c r="N2747" s="237" t="n"/>
      <c r="O2747" s="548" t="n"/>
      <c r="P2747" s="1634" t="n"/>
      <c r="Q2747" s="1634" t="n"/>
      <c r="R2747" s="892" t="n"/>
      <c r="S2747" s="1635" t="n"/>
      <c r="T2747" s="1636" t="n"/>
      <c r="U2747" s="1636" t="n"/>
    </row>
    <row r="2748" ht="17.25" customHeight="1">
      <c r="A2748" s="238" t="n"/>
      <c r="B2748" s="238" t="n"/>
      <c r="C2748" s="1636" t="n"/>
      <c r="D2748" s="1636" t="n"/>
      <c r="E2748" s="1638" t="n"/>
      <c r="F2748" s="1636" t="n"/>
      <c r="G2748" s="1647" t="n"/>
      <c r="H2748" s="1647" t="n"/>
      <c r="I2748" s="1647" t="n"/>
      <c r="J2748" s="1646" t="n"/>
      <c r="K2748" s="1647" t="n"/>
      <c r="L2748" s="1647" t="n"/>
      <c r="M2748" s="234" t="n"/>
      <c r="N2748" s="237" t="n"/>
      <c r="O2748" s="548" t="n"/>
      <c r="P2748" s="1634" t="n"/>
      <c r="Q2748" s="1634" t="n"/>
      <c r="R2748" s="892" t="n"/>
      <c r="S2748" s="1635" t="n"/>
      <c r="T2748" s="1636" t="n"/>
      <c r="U2748" s="1636" t="n"/>
    </row>
    <row r="2749" ht="17.25" customHeight="1">
      <c r="A2749" s="238" t="n"/>
      <c r="B2749" s="238" t="n"/>
      <c r="C2749" s="1636" t="n"/>
      <c r="D2749" s="1636" t="n"/>
      <c r="E2749" s="1638" t="n"/>
      <c r="F2749" s="1636" t="n"/>
      <c r="G2749" s="1647" t="n"/>
      <c r="H2749" s="1647" t="n"/>
      <c r="I2749" s="1647" t="n"/>
      <c r="J2749" s="1646" t="n"/>
      <c r="K2749" s="1647" t="n"/>
      <c r="L2749" s="1647" t="n"/>
      <c r="M2749" s="234" t="n"/>
      <c r="N2749" s="237" t="n"/>
      <c r="O2749" s="548" t="n"/>
      <c r="P2749" s="1634" t="n"/>
      <c r="Q2749" s="1634" t="n"/>
      <c r="R2749" s="892" t="n"/>
      <c r="S2749" s="1635" t="n"/>
      <c r="T2749" s="1636" t="n"/>
      <c r="U2749" s="1636" t="n"/>
    </row>
    <row r="2750" ht="17.25" customHeight="1">
      <c r="A2750" s="238" t="n"/>
      <c r="B2750" s="238" t="n"/>
      <c r="C2750" s="1636" t="n"/>
      <c r="D2750" s="1636" t="n"/>
      <c r="E2750" s="1638" t="n"/>
      <c r="F2750" s="1636" t="n"/>
      <c r="G2750" s="1647" t="n"/>
      <c r="H2750" s="1647" t="n"/>
      <c r="I2750" s="1647" t="n"/>
      <c r="J2750" s="1646" t="n"/>
      <c r="K2750" s="1647" t="n"/>
      <c r="L2750" s="1647" t="n"/>
      <c r="M2750" s="234" t="n"/>
      <c r="N2750" s="237" t="n"/>
      <c r="O2750" s="548" t="n"/>
      <c r="P2750" s="1634" t="n"/>
      <c r="Q2750" s="1634" t="n"/>
      <c r="R2750" s="892" t="n"/>
      <c r="S2750" s="1635" t="n"/>
      <c r="T2750" s="1636" t="n"/>
      <c r="U2750" s="1636" t="n"/>
    </row>
    <row r="2751" ht="17.25" customHeight="1">
      <c r="A2751" s="238" t="n"/>
      <c r="B2751" s="238" t="n"/>
      <c r="C2751" s="1636" t="n"/>
      <c r="D2751" s="1636" t="n"/>
      <c r="E2751" s="1638" t="n"/>
      <c r="F2751" s="1636" t="n"/>
      <c r="G2751" s="1647" t="n"/>
      <c r="H2751" s="1647" t="n"/>
      <c r="I2751" s="1647" t="n"/>
      <c r="J2751" s="1646" t="n"/>
      <c r="K2751" s="1647" t="n"/>
      <c r="L2751" s="1647" t="n"/>
      <c r="M2751" s="234" t="n"/>
      <c r="N2751" s="237" t="n"/>
      <c r="O2751" s="548" t="n"/>
      <c r="P2751" s="1634" t="n"/>
      <c r="Q2751" s="1634" t="n"/>
      <c r="R2751" s="892" t="n"/>
      <c r="S2751" s="1635" t="n"/>
      <c r="T2751" s="1636" t="n"/>
      <c r="U2751" s="1636" t="n"/>
    </row>
    <row r="2752" ht="17.25" customHeight="1">
      <c r="A2752" s="238" t="n"/>
      <c r="B2752" s="238" t="n"/>
      <c r="C2752" s="1636" t="n"/>
      <c r="D2752" s="1636" t="n"/>
      <c r="E2752" s="1638" t="n"/>
      <c r="F2752" s="1636" t="n"/>
      <c r="G2752" s="1647" t="n"/>
      <c r="H2752" s="1647" t="n"/>
      <c r="I2752" s="1647" t="n"/>
      <c r="J2752" s="1646" t="n"/>
      <c r="K2752" s="1647" t="n"/>
      <c r="L2752" s="1647" t="n"/>
      <c r="M2752" s="234" t="n"/>
      <c r="N2752" s="237" t="n"/>
      <c r="O2752" s="548" t="n"/>
      <c r="P2752" s="1634" t="n"/>
      <c r="Q2752" s="1634" t="n"/>
      <c r="R2752" s="892" t="n"/>
      <c r="S2752" s="1635" t="n"/>
      <c r="T2752" s="1636" t="n"/>
      <c r="U2752" s="1636" t="n"/>
    </row>
    <row r="2753" ht="17.25" customHeight="1">
      <c r="A2753" s="238" t="n"/>
      <c r="B2753" s="238" t="n"/>
      <c r="C2753" s="1636" t="n"/>
      <c r="D2753" s="1636" t="n"/>
      <c r="E2753" s="1638" t="n"/>
      <c r="F2753" s="1636" t="n"/>
      <c r="G2753" s="1647" t="n"/>
      <c r="H2753" s="1647" t="n"/>
      <c r="I2753" s="1647" t="n"/>
      <c r="J2753" s="1646" t="n"/>
      <c r="K2753" s="1647" t="n"/>
      <c r="L2753" s="1647" t="n"/>
      <c r="M2753" s="234" t="n"/>
      <c r="N2753" s="237" t="n"/>
      <c r="O2753" s="548" t="n"/>
      <c r="P2753" s="1634" t="n"/>
      <c r="Q2753" s="1634" t="n"/>
      <c r="R2753" s="892" t="n"/>
      <c r="S2753" s="1635" t="n"/>
      <c r="T2753" s="1636" t="n"/>
      <c r="U2753" s="1636" t="n"/>
    </row>
    <row r="2754" ht="17.25" customHeight="1">
      <c r="A2754" s="238" t="n"/>
      <c r="B2754" s="238" t="n"/>
      <c r="C2754" s="1636" t="n"/>
      <c r="D2754" s="1636" t="n"/>
      <c r="E2754" s="1638" t="n"/>
      <c r="F2754" s="1636" t="n"/>
      <c r="G2754" s="1647" t="n"/>
      <c r="H2754" s="1647" t="n"/>
      <c r="I2754" s="1647" t="n"/>
      <c r="J2754" s="1646" t="n"/>
      <c r="K2754" s="1647" t="n"/>
      <c r="L2754" s="1647" t="n"/>
      <c r="M2754" s="234" t="n"/>
      <c r="N2754" s="237" t="n"/>
      <c r="O2754" s="548" t="n"/>
      <c r="P2754" s="1634" t="n"/>
      <c r="Q2754" s="1634" t="n"/>
      <c r="R2754" s="892" t="n"/>
      <c r="S2754" s="1635" t="n"/>
      <c r="T2754" s="1636" t="n"/>
      <c r="U2754" s="1636" t="n"/>
    </row>
    <row r="2755" ht="17.25" customHeight="1">
      <c r="A2755" s="238" t="n"/>
      <c r="B2755" s="238" t="n"/>
      <c r="C2755" s="1636" t="n"/>
      <c r="D2755" s="1636" t="n"/>
      <c r="E2755" s="1638" t="n"/>
      <c r="F2755" s="1636" t="n"/>
      <c r="G2755" s="1647" t="n"/>
      <c r="H2755" s="1647" t="n"/>
      <c r="I2755" s="1647" t="n"/>
      <c r="J2755" s="1646" t="n"/>
      <c r="K2755" s="1647" t="n"/>
      <c r="L2755" s="1647" t="n"/>
      <c r="M2755" s="234" t="n"/>
      <c r="N2755" s="237" t="n"/>
      <c r="O2755" s="548" t="n"/>
      <c r="P2755" s="1634" t="n"/>
      <c r="Q2755" s="1634" t="n"/>
      <c r="R2755" s="892" t="n"/>
      <c r="S2755" s="1635" t="n"/>
      <c r="T2755" s="1636" t="n"/>
      <c r="U2755" s="1636" t="n"/>
    </row>
    <row r="2756" ht="17.25" customHeight="1">
      <c r="A2756" s="238" t="n"/>
      <c r="B2756" s="238" t="n"/>
      <c r="C2756" s="1636" t="n"/>
      <c r="D2756" s="1636" t="n"/>
      <c r="E2756" s="1638" t="n"/>
      <c r="F2756" s="1636" t="n"/>
      <c r="G2756" s="1647" t="n"/>
      <c r="H2756" s="1647" t="n"/>
      <c r="I2756" s="1647" t="n"/>
      <c r="J2756" s="1646" t="n"/>
      <c r="K2756" s="1647" t="n"/>
      <c r="L2756" s="1647" t="n"/>
      <c r="M2756" s="234" t="n"/>
      <c r="N2756" s="237" t="n"/>
      <c r="O2756" s="548" t="n"/>
      <c r="P2756" s="1634" t="n"/>
      <c r="Q2756" s="1634" t="n"/>
      <c r="R2756" s="892" t="n"/>
      <c r="S2756" s="1635" t="n"/>
      <c r="T2756" s="1636" t="n"/>
      <c r="U2756" s="1636" t="n"/>
    </row>
    <row r="2757" ht="17.25" customHeight="1">
      <c r="A2757" s="238" t="n"/>
      <c r="B2757" s="238" t="n"/>
      <c r="C2757" s="1636" t="n"/>
      <c r="D2757" s="1636" t="n"/>
      <c r="E2757" s="1638" t="n"/>
      <c r="F2757" s="1636" t="n"/>
      <c r="G2757" s="1647" t="n"/>
      <c r="H2757" s="1647" t="n"/>
      <c r="I2757" s="1647" t="n"/>
      <c r="J2757" s="1646" t="n"/>
      <c r="K2757" s="1647" t="n"/>
      <c r="L2757" s="1647" t="n"/>
      <c r="M2757" s="234" t="n"/>
      <c r="N2757" s="237" t="n"/>
      <c r="O2757" s="548" t="n"/>
      <c r="P2757" s="1634" t="n"/>
      <c r="Q2757" s="1634" t="n"/>
      <c r="R2757" s="892" t="n"/>
      <c r="S2757" s="1635" t="n"/>
      <c r="T2757" s="1636" t="n"/>
      <c r="U2757" s="1636" t="n"/>
    </row>
    <row r="2758" ht="17.25" customHeight="1">
      <c r="A2758" s="238" t="n"/>
      <c r="B2758" s="238" t="n"/>
      <c r="C2758" s="1636" t="n"/>
      <c r="D2758" s="1636" t="n"/>
      <c r="E2758" s="1638" t="n"/>
      <c r="F2758" s="1636" t="n"/>
      <c r="G2758" s="1647" t="n"/>
      <c r="H2758" s="1647" t="n"/>
      <c r="I2758" s="1647" t="n"/>
      <c r="J2758" s="1646" t="n"/>
      <c r="K2758" s="1647" t="n"/>
      <c r="L2758" s="1647" t="n"/>
      <c r="M2758" s="234" t="n"/>
      <c r="N2758" s="237" t="n"/>
      <c r="O2758" s="548" t="n"/>
      <c r="P2758" s="1634" t="n"/>
      <c r="Q2758" s="1634" t="n"/>
      <c r="R2758" s="892" t="n"/>
      <c r="S2758" s="1635" t="n"/>
      <c r="T2758" s="1636" t="n"/>
      <c r="U2758" s="1636" t="n"/>
    </row>
    <row r="2759" ht="17.25" customHeight="1">
      <c r="A2759" s="238" t="n"/>
      <c r="B2759" s="238" t="n"/>
      <c r="C2759" s="1636" t="n"/>
      <c r="D2759" s="1636" t="n"/>
      <c r="E2759" s="1638" t="n"/>
      <c r="F2759" s="1636" t="n"/>
      <c r="G2759" s="1647" t="n"/>
      <c r="H2759" s="1647" t="n"/>
      <c r="I2759" s="1647" t="n"/>
      <c r="J2759" s="1646" t="n"/>
      <c r="K2759" s="1647" t="n"/>
      <c r="L2759" s="1647" t="n"/>
      <c r="M2759" s="234" t="n"/>
      <c r="N2759" s="237" t="n"/>
      <c r="O2759" s="548" t="n"/>
      <c r="P2759" s="1634" t="n"/>
      <c r="Q2759" s="1634" t="n"/>
      <c r="R2759" s="892" t="n"/>
      <c r="S2759" s="1635" t="n"/>
      <c r="T2759" s="1636" t="n"/>
      <c r="U2759" s="1636" t="n"/>
    </row>
    <row r="2760" ht="17.25" customHeight="1">
      <c r="A2760" s="238" t="n"/>
      <c r="B2760" s="238" t="n"/>
      <c r="C2760" s="1636" t="n"/>
      <c r="D2760" s="1636" t="n"/>
      <c r="E2760" s="1638" t="n"/>
      <c r="F2760" s="1636" t="n"/>
      <c r="G2760" s="1647" t="n"/>
      <c r="H2760" s="1647" t="n"/>
      <c r="I2760" s="1647" t="n"/>
      <c r="J2760" s="1646" t="n"/>
      <c r="K2760" s="1647" t="n"/>
      <c r="L2760" s="1647" t="n"/>
      <c r="M2760" s="234" t="n"/>
      <c r="N2760" s="237" t="n"/>
      <c r="O2760" s="548" t="n"/>
      <c r="P2760" s="1634" t="n"/>
      <c r="Q2760" s="1634" t="n"/>
      <c r="R2760" s="892" t="n"/>
      <c r="S2760" s="1635" t="n"/>
      <c r="T2760" s="1636" t="n"/>
      <c r="U2760" s="1636" t="n"/>
    </row>
    <row r="2761" ht="17.25" customHeight="1">
      <c r="A2761" s="238" t="n"/>
      <c r="B2761" s="238" t="n"/>
      <c r="C2761" s="1636" t="n"/>
      <c r="D2761" s="1636" t="n"/>
      <c r="E2761" s="1638" t="n"/>
      <c r="F2761" s="1636" t="n"/>
      <c r="G2761" s="1647" t="n"/>
      <c r="H2761" s="1647" t="n"/>
      <c r="I2761" s="1647" t="n"/>
      <c r="J2761" s="1646" t="n"/>
      <c r="K2761" s="1647" t="n"/>
      <c r="L2761" s="1647" t="n"/>
      <c r="M2761" s="234" t="n"/>
      <c r="N2761" s="237" t="n"/>
      <c r="O2761" s="548" t="n"/>
      <c r="P2761" s="1634" t="n"/>
      <c r="Q2761" s="1634" t="n"/>
      <c r="R2761" s="892" t="n"/>
      <c r="S2761" s="1635" t="n"/>
      <c r="T2761" s="1636" t="n"/>
      <c r="U2761" s="1636" t="n"/>
    </row>
    <row r="2762" ht="17.25" customHeight="1">
      <c r="A2762" s="238" t="n"/>
      <c r="B2762" s="238" t="n"/>
      <c r="C2762" s="1636" t="n"/>
      <c r="D2762" s="1636" t="n"/>
      <c r="E2762" s="1638" t="n"/>
      <c r="F2762" s="1636" t="n"/>
      <c r="G2762" s="1647" t="n"/>
      <c r="H2762" s="1647" t="n"/>
      <c r="I2762" s="1647" t="n"/>
      <c r="J2762" s="1646" t="n"/>
      <c r="K2762" s="1647" t="n"/>
      <c r="L2762" s="1647" t="n"/>
      <c r="M2762" s="234" t="n"/>
      <c r="N2762" s="237" t="n"/>
      <c r="O2762" s="548" t="n"/>
      <c r="P2762" s="1634" t="n"/>
      <c r="Q2762" s="1634" t="n"/>
      <c r="R2762" s="892" t="n"/>
      <c r="S2762" s="1635" t="n"/>
      <c r="T2762" s="1636" t="n"/>
      <c r="U2762" s="1636" t="n"/>
    </row>
    <row r="2763" ht="17.25" customHeight="1">
      <c r="A2763" s="238" t="n"/>
      <c r="B2763" s="238" t="n"/>
      <c r="C2763" s="1636" t="n"/>
      <c r="D2763" s="1636" t="n"/>
      <c r="E2763" s="1638" t="n"/>
      <c r="F2763" s="1636" t="n"/>
      <c r="G2763" s="1647" t="n"/>
      <c r="H2763" s="1647" t="n"/>
      <c r="I2763" s="1647" t="n"/>
      <c r="J2763" s="1646" t="n"/>
      <c r="K2763" s="1647" t="n"/>
      <c r="L2763" s="1647" t="n"/>
      <c r="M2763" s="234" t="n"/>
      <c r="N2763" s="237" t="n"/>
      <c r="O2763" s="548" t="n"/>
      <c r="P2763" s="1634" t="n"/>
      <c r="Q2763" s="1634" t="n"/>
      <c r="R2763" s="892" t="n"/>
      <c r="S2763" s="1635" t="n"/>
      <c r="T2763" s="1636" t="n"/>
      <c r="U2763" s="1636" t="n"/>
    </row>
    <row r="2764" ht="17.25" customHeight="1">
      <c r="A2764" s="238" t="n"/>
      <c r="B2764" s="238" t="n"/>
      <c r="C2764" s="1636" t="n"/>
      <c r="D2764" s="1636" t="n"/>
      <c r="E2764" s="1638" t="n"/>
      <c r="F2764" s="1636" t="n"/>
      <c r="G2764" s="1647" t="n"/>
      <c r="H2764" s="1647" t="n"/>
      <c r="I2764" s="1647" t="n"/>
      <c r="J2764" s="1646" t="n"/>
      <c r="K2764" s="1647" t="n"/>
      <c r="L2764" s="1647" t="n"/>
      <c r="M2764" s="234" t="n"/>
      <c r="N2764" s="237" t="n"/>
      <c r="O2764" s="548" t="n"/>
      <c r="P2764" s="1634" t="n"/>
      <c r="Q2764" s="1634" t="n"/>
      <c r="R2764" s="892" t="n"/>
      <c r="S2764" s="1635" t="n"/>
      <c r="T2764" s="1636" t="n"/>
      <c r="U2764" s="1636" t="n"/>
    </row>
    <row r="2765" ht="17.25" customHeight="1">
      <c r="A2765" s="238" t="n"/>
      <c r="B2765" s="238" t="n"/>
      <c r="C2765" s="1636" t="n"/>
      <c r="D2765" s="1636" t="n"/>
      <c r="E2765" s="1638" t="n"/>
      <c r="F2765" s="1636" t="n"/>
      <c r="G2765" s="1647" t="n"/>
      <c r="H2765" s="1647" t="n"/>
      <c r="I2765" s="1647" t="n"/>
      <c r="J2765" s="1646" t="n"/>
      <c r="K2765" s="1647" t="n"/>
      <c r="L2765" s="1647" t="n"/>
      <c r="M2765" s="234" t="n"/>
      <c r="N2765" s="237" t="n"/>
      <c r="O2765" s="548" t="n"/>
      <c r="P2765" s="1634" t="n"/>
      <c r="Q2765" s="1634" t="n"/>
      <c r="R2765" s="892" t="n"/>
      <c r="S2765" s="1635" t="n"/>
      <c r="T2765" s="1636" t="n"/>
      <c r="U2765" s="1636" t="n"/>
    </row>
    <row r="2766" ht="17.25" customHeight="1">
      <c r="A2766" s="238" t="n"/>
      <c r="B2766" s="238" t="n"/>
      <c r="C2766" s="1636" t="n"/>
      <c r="D2766" s="1636" t="n"/>
      <c r="E2766" s="1638" t="n"/>
      <c r="F2766" s="1636" t="n"/>
      <c r="G2766" s="1647" t="n"/>
      <c r="H2766" s="1647" t="n"/>
      <c r="I2766" s="1647" t="n"/>
      <c r="J2766" s="1646" t="n"/>
      <c r="K2766" s="1647" t="n"/>
      <c r="L2766" s="1647" t="n"/>
      <c r="M2766" s="234" t="n"/>
      <c r="N2766" s="237" t="n"/>
      <c r="O2766" s="548" t="n"/>
      <c r="P2766" s="1634" t="n"/>
      <c r="Q2766" s="1634" t="n"/>
      <c r="R2766" s="892" t="n"/>
      <c r="S2766" s="1635" t="n"/>
      <c r="T2766" s="1636" t="n"/>
      <c r="U2766" s="1636" t="n"/>
    </row>
    <row r="2767" ht="17.25" customHeight="1">
      <c r="A2767" s="238" t="n"/>
      <c r="B2767" s="238" t="n"/>
      <c r="C2767" s="1636" t="n"/>
      <c r="D2767" s="1636" t="n"/>
      <c r="E2767" s="1638" t="n"/>
      <c r="F2767" s="1636" t="n"/>
      <c r="G2767" s="1647" t="n"/>
      <c r="H2767" s="1647" t="n"/>
      <c r="I2767" s="1647" t="n"/>
      <c r="J2767" s="1646" t="n"/>
      <c r="K2767" s="1647" t="n"/>
      <c r="L2767" s="1647" t="n"/>
      <c r="M2767" s="234" t="n"/>
      <c r="N2767" s="237" t="n"/>
      <c r="O2767" s="548" t="n"/>
      <c r="P2767" s="1634" t="n"/>
      <c r="Q2767" s="1634" t="n"/>
      <c r="R2767" s="892" t="n"/>
      <c r="S2767" s="1635" t="n"/>
      <c r="T2767" s="1636" t="n"/>
      <c r="U2767" s="1636" t="n"/>
    </row>
    <row r="2768" ht="17.25" customHeight="1">
      <c r="A2768" s="238" t="n"/>
      <c r="B2768" s="238" t="n"/>
      <c r="C2768" s="1636" t="n"/>
      <c r="D2768" s="1636" t="n"/>
      <c r="E2768" s="1638" t="n"/>
      <c r="F2768" s="1636" t="n"/>
      <c r="G2768" s="1647" t="n"/>
      <c r="H2768" s="1647" t="n"/>
      <c r="I2768" s="1647" t="n"/>
      <c r="J2768" s="1646" t="n"/>
      <c r="K2768" s="1647" t="n"/>
      <c r="L2768" s="1647" t="n"/>
      <c r="M2768" s="234" t="n"/>
      <c r="N2768" s="237" t="n"/>
      <c r="O2768" s="548" t="n"/>
      <c r="P2768" s="1634" t="n"/>
      <c r="Q2768" s="1634" t="n"/>
      <c r="R2768" s="892" t="n"/>
      <c r="S2768" s="1635" t="n"/>
      <c r="T2768" s="1636" t="n"/>
      <c r="U2768" s="1636" t="n"/>
    </row>
    <row r="2769" ht="17.25" customHeight="1">
      <c r="A2769" s="238" t="n"/>
      <c r="B2769" s="238" t="n"/>
      <c r="C2769" s="1636" t="n"/>
      <c r="D2769" s="1636" t="n"/>
      <c r="E2769" s="1638" t="n"/>
      <c r="F2769" s="1636" t="n"/>
      <c r="G2769" s="1647" t="n"/>
      <c r="H2769" s="1647" t="n"/>
      <c r="I2769" s="1647" t="n"/>
      <c r="J2769" s="1646" t="n"/>
      <c r="K2769" s="1647" t="n"/>
      <c r="L2769" s="1647" t="n"/>
      <c r="M2769" s="234" t="n"/>
      <c r="N2769" s="237" t="n"/>
      <c r="O2769" s="548" t="n"/>
      <c r="P2769" s="1634" t="n"/>
      <c r="Q2769" s="1634" t="n"/>
      <c r="R2769" s="892" t="n"/>
      <c r="S2769" s="1635" t="n"/>
      <c r="T2769" s="1636" t="n"/>
      <c r="U2769" s="1636" t="n"/>
    </row>
    <row r="2770" ht="17.25" customHeight="1">
      <c r="A2770" s="238" t="n"/>
      <c r="B2770" s="238" t="n"/>
      <c r="C2770" s="1636" t="n"/>
      <c r="D2770" s="1636" t="n"/>
      <c r="E2770" s="1638" t="n"/>
      <c r="F2770" s="1636" t="n"/>
      <c r="G2770" s="1647" t="n"/>
      <c r="H2770" s="1647" t="n"/>
      <c r="I2770" s="1647" t="n"/>
      <c r="J2770" s="1646" t="n"/>
      <c r="K2770" s="1647" t="n"/>
      <c r="L2770" s="1647" t="n"/>
      <c r="M2770" s="234" t="n"/>
      <c r="N2770" s="237" t="n"/>
      <c r="O2770" s="548" t="n"/>
      <c r="P2770" s="1634" t="n"/>
      <c r="Q2770" s="1634" t="n"/>
      <c r="R2770" s="892" t="n"/>
      <c r="S2770" s="1635" t="n"/>
      <c r="T2770" s="1636" t="n"/>
      <c r="U2770" s="1636" t="n"/>
    </row>
    <row r="2771" ht="17.25" customHeight="1">
      <c r="A2771" s="238" t="n"/>
      <c r="B2771" s="238" t="n"/>
      <c r="C2771" s="1636" t="n"/>
      <c r="D2771" s="1636" t="n"/>
      <c r="E2771" s="1638" t="n"/>
      <c r="F2771" s="1636" t="n"/>
      <c r="G2771" s="1647" t="n"/>
      <c r="H2771" s="1647" t="n"/>
      <c r="I2771" s="1647" t="n"/>
      <c r="J2771" s="1646" t="n"/>
      <c r="K2771" s="1647" t="n"/>
      <c r="L2771" s="1647" t="n"/>
      <c r="M2771" s="234" t="n"/>
      <c r="N2771" s="237" t="n"/>
      <c r="O2771" s="548" t="n"/>
      <c r="P2771" s="1634" t="n"/>
      <c r="Q2771" s="1634" t="n"/>
      <c r="R2771" s="892" t="n"/>
      <c r="S2771" s="1635" t="n"/>
      <c r="T2771" s="1636" t="n"/>
      <c r="U2771" s="1636" t="n"/>
    </row>
    <row r="2772" ht="17.25" customHeight="1">
      <c r="A2772" s="238" t="n"/>
      <c r="B2772" s="238" t="n"/>
      <c r="C2772" s="1636" t="n"/>
      <c r="D2772" s="1636" t="n"/>
      <c r="E2772" s="1638" t="n"/>
      <c r="F2772" s="1636" t="n"/>
      <c r="G2772" s="1647" t="n"/>
      <c r="H2772" s="1647" t="n"/>
      <c r="I2772" s="1647" t="n"/>
      <c r="J2772" s="1646" t="n"/>
      <c r="K2772" s="1647" t="n"/>
      <c r="L2772" s="1647" t="n"/>
      <c r="M2772" s="234" t="n"/>
      <c r="N2772" s="237" t="n"/>
      <c r="O2772" s="548" t="n"/>
      <c r="P2772" s="1634" t="n"/>
      <c r="Q2772" s="1634" t="n"/>
      <c r="R2772" s="892" t="n"/>
      <c r="S2772" s="1635" t="n"/>
      <c r="T2772" s="1636" t="n"/>
      <c r="U2772" s="1636" t="n"/>
    </row>
    <row r="2773" ht="17.25" customHeight="1">
      <c r="A2773" s="238" t="n"/>
      <c r="B2773" s="238" t="n"/>
      <c r="C2773" s="1636" t="n"/>
      <c r="D2773" s="1636" t="n"/>
      <c r="E2773" s="1638" t="n"/>
      <c r="F2773" s="1636" t="n"/>
      <c r="G2773" s="1647" t="n"/>
      <c r="H2773" s="1647" t="n"/>
      <c r="I2773" s="1647" t="n"/>
      <c r="J2773" s="1646" t="n"/>
      <c r="K2773" s="1647" t="n"/>
      <c r="L2773" s="1647" t="n"/>
      <c r="M2773" s="234" t="n"/>
      <c r="N2773" s="237" t="n"/>
      <c r="O2773" s="548" t="n"/>
      <c r="P2773" s="1634" t="n"/>
      <c r="Q2773" s="1634" t="n"/>
      <c r="R2773" s="892" t="n"/>
      <c r="S2773" s="1635" t="n"/>
      <c r="T2773" s="1636" t="n"/>
      <c r="U2773" s="1636" t="n"/>
    </row>
    <row r="2774" ht="17.25" customHeight="1">
      <c r="A2774" s="238" t="n"/>
      <c r="B2774" s="238" t="n"/>
      <c r="C2774" s="1636" t="n"/>
      <c r="D2774" s="1636" t="n"/>
      <c r="E2774" s="1638" t="n"/>
      <c r="F2774" s="1636" t="n"/>
      <c r="G2774" s="1647" t="n"/>
      <c r="H2774" s="1647" t="n"/>
      <c r="I2774" s="1647" t="n"/>
      <c r="J2774" s="1646" t="n"/>
      <c r="K2774" s="1647" t="n"/>
      <c r="L2774" s="1647" t="n"/>
      <c r="M2774" s="234" t="n"/>
      <c r="N2774" s="237" t="n"/>
      <c r="O2774" s="548" t="n"/>
      <c r="P2774" s="1634" t="n"/>
      <c r="Q2774" s="1634" t="n"/>
      <c r="R2774" s="892" t="n"/>
      <c r="S2774" s="1635" t="n"/>
      <c r="T2774" s="1636" t="n"/>
      <c r="U2774" s="1636" t="n"/>
    </row>
    <row r="2775" ht="17.25" customHeight="1">
      <c r="A2775" s="238" t="n"/>
      <c r="B2775" s="238" t="n"/>
      <c r="C2775" s="1636" t="n"/>
      <c r="D2775" s="1636" t="n"/>
      <c r="E2775" s="1638" t="n"/>
      <c r="F2775" s="1636" t="n"/>
      <c r="G2775" s="1647" t="n"/>
      <c r="H2775" s="1647" t="n"/>
      <c r="I2775" s="1647" t="n"/>
      <c r="J2775" s="1646" t="n"/>
      <c r="K2775" s="1647" t="n"/>
      <c r="L2775" s="1647" t="n"/>
      <c r="M2775" s="234" t="n"/>
      <c r="N2775" s="237" t="n"/>
      <c r="O2775" s="548" t="n"/>
      <c r="P2775" s="1634" t="n"/>
      <c r="Q2775" s="1634" t="n"/>
      <c r="R2775" s="892" t="n"/>
      <c r="S2775" s="1635" t="n"/>
      <c r="T2775" s="1636" t="n"/>
      <c r="U2775" s="1636" t="n"/>
    </row>
    <row r="2776" ht="17.25" customHeight="1">
      <c r="A2776" s="238" t="n"/>
      <c r="B2776" s="238" t="n"/>
      <c r="C2776" s="1636" t="n"/>
      <c r="D2776" s="1636" t="n"/>
      <c r="E2776" s="1638" t="n"/>
      <c r="F2776" s="1636" t="n"/>
      <c r="G2776" s="1647" t="n"/>
      <c r="H2776" s="1647" t="n"/>
      <c r="I2776" s="1647" t="n"/>
      <c r="J2776" s="1646" t="n"/>
      <c r="K2776" s="1647" t="n"/>
      <c r="L2776" s="1647" t="n"/>
      <c r="M2776" s="234" t="n"/>
      <c r="N2776" s="237" t="n"/>
      <c r="O2776" s="548" t="n"/>
      <c r="P2776" s="1634" t="n"/>
      <c r="Q2776" s="1634" t="n"/>
      <c r="R2776" s="892" t="n"/>
      <c r="S2776" s="1635" t="n"/>
      <c r="T2776" s="1636" t="n"/>
      <c r="U2776" s="1636" t="n"/>
    </row>
    <row r="2777" ht="17.25" customHeight="1">
      <c r="A2777" s="238" t="n"/>
      <c r="B2777" s="238" t="n"/>
      <c r="C2777" s="1636" t="n"/>
      <c r="D2777" s="1636" t="n"/>
      <c r="E2777" s="1638" t="n"/>
      <c r="F2777" s="1636" t="n"/>
      <c r="G2777" s="1647" t="n"/>
      <c r="H2777" s="1647" t="n"/>
      <c r="I2777" s="1647" t="n"/>
      <c r="J2777" s="1646" t="n"/>
      <c r="K2777" s="1647" t="n"/>
      <c r="L2777" s="1647" t="n"/>
      <c r="M2777" s="234" t="n"/>
      <c r="N2777" s="237" t="n"/>
      <c r="O2777" s="548" t="n"/>
      <c r="P2777" s="1634" t="n"/>
      <c r="Q2777" s="1634" t="n"/>
      <c r="R2777" s="892" t="n"/>
      <c r="S2777" s="1635" t="n"/>
      <c r="T2777" s="1636" t="n"/>
      <c r="U2777" s="1636" t="n"/>
    </row>
    <row r="2778" ht="17.25" customHeight="1">
      <c r="A2778" s="238" t="n"/>
      <c r="B2778" s="238" t="n"/>
      <c r="C2778" s="1636" t="n"/>
      <c r="D2778" s="1636" t="n"/>
      <c r="E2778" s="1638" t="n"/>
      <c r="F2778" s="1636" t="n"/>
      <c r="G2778" s="1647" t="n"/>
      <c r="H2778" s="1647" t="n"/>
      <c r="I2778" s="1647" t="n"/>
      <c r="J2778" s="1646" t="n"/>
      <c r="K2778" s="1647" t="n"/>
      <c r="L2778" s="1647" t="n"/>
      <c r="M2778" s="234" t="n"/>
      <c r="N2778" s="237" t="n"/>
      <c r="O2778" s="548" t="n"/>
      <c r="P2778" s="1634" t="n"/>
      <c r="Q2778" s="1634" t="n"/>
      <c r="R2778" s="892" t="n"/>
      <c r="S2778" s="1635" t="n"/>
      <c r="T2778" s="1636" t="n"/>
      <c r="U2778" s="1636" t="n"/>
    </row>
    <row r="2779" ht="17.25" customHeight="1">
      <c r="A2779" s="238" t="n"/>
      <c r="B2779" s="238" t="n"/>
      <c r="C2779" s="1636" t="n"/>
      <c r="D2779" s="1636" t="n"/>
      <c r="E2779" s="1638" t="n"/>
      <c r="F2779" s="1636" t="n"/>
      <c r="G2779" s="1647" t="n"/>
      <c r="H2779" s="1647" t="n"/>
      <c r="I2779" s="1647" t="n"/>
      <c r="J2779" s="1646" t="n"/>
      <c r="K2779" s="1647" t="n"/>
      <c r="L2779" s="1647" t="n"/>
      <c r="M2779" s="234" t="n"/>
      <c r="N2779" s="237" t="n"/>
      <c r="O2779" s="548" t="n"/>
      <c r="P2779" s="1634" t="n"/>
      <c r="Q2779" s="1634" t="n"/>
      <c r="R2779" s="892" t="n"/>
      <c r="S2779" s="1635" t="n"/>
      <c r="T2779" s="1636" t="n"/>
      <c r="U2779" s="1636" t="n"/>
    </row>
    <row r="2780" ht="17.25" customHeight="1">
      <c r="A2780" s="238" t="n"/>
      <c r="B2780" s="238" t="n"/>
      <c r="C2780" s="1636" t="n"/>
      <c r="D2780" s="1636" t="n"/>
      <c r="E2780" s="1638" t="n"/>
      <c r="F2780" s="1636" t="n"/>
      <c r="G2780" s="1647" t="n"/>
      <c r="H2780" s="1647" t="n"/>
      <c r="I2780" s="1647" t="n"/>
      <c r="J2780" s="1646" t="n"/>
      <c r="K2780" s="1647" t="n"/>
      <c r="L2780" s="1647" t="n"/>
      <c r="M2780" s="234" t="n"/>
      <c r="N2780" s="237" t="n"/>
      <c r="O2780" s="548" t="n"/>
      <c r="P2780" s="1634" t="n"/>
      <c r="Q2780" s="1634" t="n"/>
      <c r="R2780" s="892" t="n"/>
      <c r="S2780" s="1635" t="n"/>
      <c r="T2780" s="1636" t="n"/>
      <c r="U2780" s="1636" t="n"/>
    </row>
    <row r="2781" ht="17.25" customHeight="1">
      <c r="A2781" s="238" t="n"/>
      <c r="B2781" s="238" t="n"/>
      <c r="C2781" s="1636" t="n"/>
      <c r="D2781" s="1636" t="n"/>
      <c r="E2781" s="1638" t="n"/>
      <c r="F2781" s="1636" t="n"/>
      <c r="G2781" s="1647" t="n"/>
      <c r="H2781" s="1647" t="n"/>
      <c r="I2781" s="1647" t="n"/>
      <c r="J2781" s="1646" t="n"/>
      <c r="K2781" s="1647" t="n"/>
      <c r="L2781" s="1647" t="n"/>
      <c r="M2781" s="234" t="n"/>
      <c r="N2781" s="237" t="n"/>
      <c r="O2781" s="548" t="n"/>
      <c r="P2781" s="1634" t="n"/>
      <c r="Q2781" s="1634" t="n"/>
      <c r="R2781" s="892" t="n"/>
      <c r="S2781" s="1635" t="n"/>
      <c r="T2781" s="1636" t="n"/>
      <c r="U2781" s="1636" t="n"/>
    </row>
    <row r="2782" ht="17.25" customHeight="1">
      <c r="A2782" s="238" t="n"/>
      <c r="B2782" s="238" t="n"/>
      <c r="C2782" s="1636" t="n"/>
      <c r="D2782" s="1636" t="n"/>
      <c r="E2782" s="1638" t="n"/>
      <c r="F2782" s="1636" t="n"/>
      <c r="G2782" s="1647" t="n"/>
      <c r="H2782" s="1647" t="n"/>
      <c r="I2782" s="1647" t="n"/>
      <c r="J2782" s="1646" t="n"/>
      <c r="K2782" s="1647" t="n"/>
      <c r="L2782" s="1647" t="n"/>
      <c r="M2782" s="234" t="n"/>
      <c r="N2782" s="237" t="n"/>
      <c r="O2782" s="548" t="n"/>
      <c r="P2782" s="1634" t="n"/>
      <c r="Q2782" s="1634" t="n"/>
      <c r="R2782" s="892" t="n"/>
      <c r="S2782" s="1635" t="n"/>
      <c r="T2782" s="1636" t="n"/>
      <c r="U2782" s="1636" t="n"/>
    </row>
    <row r="2783" ht="17.25" customHeight="1">
      <c r="A2783" s="238" t="n"/>
      <c r="B2783" s="238" t="n"/>
      <c r="C2783" s="1636" t="n"/>
      <c r="D2783" s="1636" t="n"/>
      <c r="E2783" s="1638" t="n"/>
      <c r="F2783" s="1636" t="n"/>
      <c r="G2783" s="1647" t="n"/>
      <c r="H2783" s="1647" t="n"/>
      <c r="I2783" s="1647" t="n"/>
      <c r="J2783" s="1646" t="n"/>
      <c r="K2783" s="1647" t="n"/>
      <c r="L2783" s="1647" t="n"/>
      <c r="M2783" s="234" t="n"/>
      <c r="N2783" s="237" t="n"/>
      <c r="O2783" s="548" t="n"/>
      <c r="P2783" s="1634" t="n"/>
      <c r="Q2783" s="1634" t="n"/>
      <c r="R2783" s="892" t="n"/>
      <c r="S2783" s="1635" t="n"/>
      <c r="T2783" s="1636" t="n"/>
      <c r="U2783" s="1636" t="n"/>
    </row>
    <row r="2784" ht="17.25" customHeight="1">
      <c r="A2784" s="238" t="n"/>
      <c r="B2784" s="238" t="n"/>
      <c r="C2784" s="1636" t="n"/>
      <c r="D2784" s="1636" t="n"/>
      <c r="E2784" s="1638" t="n"/>
      <c r="F2784" s="1636" t="n"/>
      <c r="G2784" s="1647" t="n"/>
      <c r="H2784" s="1647" t="n"/>
      <c r="I2784" s="1647" t="n"/>
      <c r="J2784" s="1646" t="n"/>
      <c r="K2784" s="1647" t="n"/>
      <c r="L2784" s="1647" t="n"/>
      <c r="M2784" s="234" t="n"/>
      <c r="N2784" s="237" t="n"/>
      <c r="O2784" s="548" t="n"/>
      <c r="P2784" s="1634" t="n"/>
      <c r="Q2784" s="1634" t="n"/>
      <c r="R2784" s="892" t="n"/>
      <c r="S2784" s="1635" t="n"/>
      <c r="T2784" s="1636" t="n"/>
      <c r="U2784" s="1636" t="n"/>
    </row>
    <row r="2785" ht="17.25" customHeight="1">
      <c r="A2785" s="238" t="n"/>
      <c r="B2785" s="238" t="n"/>
      <c r="C2785" s="1636" t="n"/>
      <c r="D2785" s="1636" t="n"/>
      <c r="E2785" s="1638" t="n"/>
      <c r="F2785" s="1636" t="n"/>
      <c r="G2785" s="1647" t="n"/>
      <c r="H2785" s="1647" t="n"/>
      <c r="I2785" s="1647" t="n"/>
      <c r="J2785" s="1646" t="n"/>
      <c r="K2785" s="1647" t="n"/>
      <c r="L2785" s="1647" t="n"/>
      <c r="M2785" s="234" t="n"/>
      <c r="N2785" s="237" t="n"/>
      <c r="O2785" s="548" t="n"/>
      <c r="P2785" s="1634" t="n"/>
      <c r="Q2785" s="1634" t="n"/>
      <c r="R2785" s="892" t="n"/>
      <c r="S2785" s="1635" t="n"/>
      <c r="T2785" s="1636" t="n"/>
      <c r="U2785" s="1636" t="n"/>
    </row>
    <row r="2786" ht="17.25" customHeight="1">
      <c r="A2786" s="238" t="n"/>
      <c r="B2786" s="238" t="n"/>
      <c r="C2786" s="1636" t="n"/>
      <c r="D2786" s="1636" t="n"/>
      <c r="E2786" s="1638" t="n"/>
      <c r="F2786" s="1636" t="n"/>
      <c r="G2786" s="1647" t="n"/>
      <c r="H2786" s="1647" t="n"/>
      <c r="I2786" s="1647" t="n"/>
      <c r="J2786" s="1646" t="n"/>
      <c r="K2786" s="1647" t="n"/>
      <c r="L2786" s="1647" t="n"/>
      <c r="M2786" s="234" t="n"/>
      <c r="N2786" s="237" t="n"/>
      <c r="O2786" s="548" t="n"/>
      <c r="P2786" s="1634" t="n"/>
      <c r="Q2786" s="1634" t="n"/>
      <c r="R2786" s="892" t="n"/>
      <c r="S2786" s="1635" t="n"/>
      <c r="T2786" s="1636" t="n"/>
      <c r="U2786" s="1636" t="n"/>
    </row>
    <row r="2787" ht="17.25" customHeight="1">
      <c r="A2787" s="238" t="n"/>
      <c r="B2787" s="238" t="n"/>
      <c r="C2787" s="1636" t="n"/>
      <c r="D2787" s="1636" t="n"/>
      <c r="E2787" s="1638" t="n"/>
      <c r="F2787" s="1636" t="n"/>
      <c r="G2787" s="1647" t="n"/>
      <c r="H2787" s="1647" t="n"/>
      <c r="I2787" s="1647" t="n"/>
      <c r="J2787" s="1646" t="n"/>
      <c r="K2787" s="1647" t="n"/>
      <c r="L2787" s="1647" t="n"/>
      <c r="M2787" s="234" t="n"/>
      <c r="N2787" s="237" t="n"/>
      <c r="O2787" s="548" t="n"/>
      <c r="P2787" s="1634" t="n"/>
      <c r="Q2787" s="1634" t="n"/>
      <c r="R2787" s="892" t="n"/>
      <c r="S2787" s="1635" t="n"/>
      <c r="T2787" s="1636" t="n"/>
      <c r="U2787" s="1636" t="n"/>
    </row>
    <row r="2788" ht="17.25" customHeight="1">
      <c r="A2788" s="238" t="n"/>
      <c r="B2788" s="238" t="n"/>
      <c r="C2788" s="1636" t="n"/>
      <c r="D2788" s="1636" t="n"/>
      <c r="E2788" s="1638" t="n"/>
      <c r="F2788" s="1636" t="n"/>
      <c r="G2788" s="1647" t="n"/>
      <c r="H2788" s="1647" t="n"/>
      <c r="I2788" s="1647" t="n"/>
      <c r="J2788" s="1646" t="n"/>
      <c r="K2788" s="1647" t="n"/>
      <c r="L2788" s="1647" t="n"/>
      <c r="M2788" s="234" t="n"/>
      <c r="N2788" s="237" t="n"/>
      <c r="O2788" s="548" t="n"/>
      <c r="P2788" s="1634" t="n"/>
      <c r="Q2788" s="1634" t="n"/>
      <c r="R2788" s="892" t="n"/>
      <c r="S2788" s="1635" t="n"/>
      <c r="T2788" s="1636" t="n"/>
      <c r="U2788" s="1636" t="n"/>
    </row>
    <row r="2789" ht="17.25" customHeight="1">
      <c r="A2789" s="238" t="n"/>
      <c r="B2789" s="238" t="n"/>
      <c r="C2789" s="1636" t="n"/>
      <c r="D2789" s="1636" t="n"/>
      <c r="E2789" s="1638" t="n"/>
      <c r="F2789" s="1636" t="n"/>
      <c r="G2789" s="1647" t="n"/>
      <c r="H2789" s="1647" t="n"/>
      <c r="I2789" s="1647" t="n"/>
      <c r="J2789" s="1646" t="n"/>
      <c r="K2789" s="1647" t="n"/>
      <c r="L2789" s="1647" t="n"/>
      <c r="M2789" s="234" t="n"/>
      <c r="N2789" s="237" t="n"/>
      <c r="O2789" s="548" t="n"/>
      <c r="P2789" s="1634" t="n"/>
      <c r="Q2789" s="1634" t="n"/>
      <c r="R2789" s="892" t="n"/>
      <c r="S2789" s="1635" t="n"/>
      <c r="T2789" s="1636" t="n"/>
      <c r="U2789" s="1636" t="n"/>
    </row>
    <row r="2790" ht="17.25" customHeight="1">
      <c r="A2790" s="238" t="n"/>
      <c r="B2790" s="238" t="n"/>
      <c r="C2790" s="1636" t="n"/>
      <c r="D2790" s="1636" t="n"/>
      <c r="E2790" s="1638" t="n"/>
      <c r="F2790" s="1636" t="n"/>
      <c r="G2790" s="1647" t="n"/>
      <c r="H2790" s="1647" t="n"/>
      <c r="I2790" s="1647" t="n"/>
      <c r="J2790" s="1646" t="n"/>
      <c r="K2790" s="1647" t="n"/>
      <c r="L2790" s="1647" t="n"/>
      <c r="M2790" s="234" t="n"/>
      <c r="N2790" s="237" t="n"/>
      <c r="O2790" s="548" t="n"/>
      <c r="P2790" s="1634" t="n"/>
      <c r="Q2790" s="1634" t="n"/>
      <c r="R2790" s="892" t="n"/>
      <c r="S2790" s="1635" t="n"/>
      <c r="T2790" s="1636" t="n"/>
      <c r="U2790" s="1636" t="n"/>
    </row>
    <row r="2791" ht="17.25" customHeight="1">
      <c r="A2791" s="238" t="n"/>
      <c r="B2791" s="238" t="n"/>
      <c r="C2791" s="1636" t="n"/>
      <c r="D2791" s="1636" t="n"/>
      <c r="E2791" s="1638" t="n"/>
      <c r="F2791" s="1636" t="n"/>
      <c r="G2791" s="1647" t="n"/>
      <c r="H2791" s="1647" t="n"/>
      <c r="I2791" s="1647" t="n"/>
      <c r="J2791" s="1646" t="n"/>
      <c r="K2791" s="1647" t="n"/>
      <c r="L2791" s="1647" t="n"/>
      <c r="M2791" s="234" t="n"/>
      <c r="N2791" s="237" t="n"/>
      <c r="O2791" s="548" t="n"/>
      <c r="P2791" s="1634" t="n"/>
      <c r="Q2791" s="1634" t="n"/>
      <c r="R2791" s="892" t="n"/>
      <c r="S2791" s="1635" t="n"/>
      <c r="T2791" s="1636" t="n"/>
      <c r="U2791" s="1636" t="n"/>
    </row>
    <row r="2792" ht="17.25" customHeight="1">
      <c r="A2792" s="238" t="n"/>
      <c r="B2792" s="238" t="n"/>
      <c r="C2792" s="1636" t="n"/>
      <c r="D2792" s="1636" t="n"/>
      <c r="E2792" s="1638" t="n"/>
      <c r="F2792" s="1636" t="n"/>
      <c r="G2792" s="1647" t="n"/>
      <c r="H2792" s="1647" t="n"/>
      <c r="I2792" s="1647" t="n"/>
      <c r="J2792" s="1646" t="n"/>
      <c r="K2792" s="1647" t="n"/>
      <c r="L2792" s="1647" t="n"/>
      <c r="M2792" s="234" t="n"/>
      <c r="N2792" s="237" t="n"/>
      <c r="O2792" s="548" t="n"/>
      <c r="P2792" s="1634" t="n"/>
      <c r="Q2792" s="1634" t="n"/>
      <c r="R2792" s="892" t="n"/>
      <c r="S2792" s="1635" t="n"/>
      <c r="T2792" s="1636" t="n"/>
      <c r="U2792" s="1636" t="n"/>
    </row>
    <row r="2793" ht="17.25" customHeight="1">
      <c r="A2793" s="238" t="n"/>
      <c r="B2793" s="238" t="n"/>
      <c r="C2793" s="1636" t="n"/>
      <c r="D2793" s="1636" t="n"/>
      <c r="E2793" s="1638" t="n"/>
      <c r="F2793" s="1636" t="n"/>
      <c r="G2793" s="1647" t="n"/>
      <c r="H2793" s="1647" t="n"/>
      <c r="I2793" s="1647" t="n"/>
      <c r="J2793" s="1646" t="n"/>
      <c r="K2793" s="1647" t="n"/>
      <c r="L2793" s="1647" t="n"/>
      <c r="M2793" s="234" t="n"/>
      <c r="N2793" s="237" t="n"/>
      <c r="O2793" s="548" t="n"/>
      <c r="P2793" s="1634" t="n"/>
      <c r="Q2793" s="1634" t="n"/>
      <c r="R2793" s="892" t="n"/>
      <c r="S2793" s="1635" t="n"/>
      <c r="T2793" s="1636" t="n"/>
      <c r="U2793" s="1636" t="n"/>
    </row>
    <row r="2794" ht="17.25" customHeight="1">
      <c r="A2794" s="238" t="n"/>
      <c r="B2794" s="238" t="n"/>
      <c r="C2794" s="1636" t="n"/>
      <c r="D2794" s="1636" t="n"/>
      <c r="E2794" s="1638" t="n"/>
      <c r="F2794" s="1636" t="n"/>
      <c r="G2794" s="1647" t="n"/>
      <c r="H2794" s="1647" t="n"/>
      <c r="I2794" s="1647" t="n"/>
      <c r="J2794" s="1646" t="n"/>
      <c r="K2794" s="1647" t="n"/>
      <c r="L2794" s="1647" t="n"/>
      <c r="M2794" s="234" t="n"/>
      <c r="N2794" s="237" t="n"/>
      <c r="O2794" s="548" t="n"/>
      <c r="P2794" s="1634" t="n"/>
      <c r="Q2794" s="1634" t="n"/>
      <c r="R2794" s="892" t="n"/>
      <c r="S2794" s="1635" t="n"/>
      <c r="T2794" s="1636" t="n"/>
      <c r="U2794" s="1636" t="n"/>
    </row>
    <row r="2795" ht="17.25" customHeight="1">
      <c r="A2795" s="238" t="n"/>
      <c r="B2795" s="238" t="n"/>
      <c r="C2795" s="1636" t="n"/>
      <c r="D2795" s="1636" t="n"/>
      <c r="E2795" s="1638" t="n"/>
      <c r="F2795" s="1636" t="n"/>
      <c r="G2795" s="1647" t="n"/>
      <c r="H2795" s="1647" t="n"/>
      <c r="I2795" s="1647" t="n"/>
      <c r="J2795" s="1646" t="n"/>
      <c r="K2795" s="1647" t="n"/>
      <c r="L2795" s="1647" t="n"/>
      <c r="M2795" s="234" t="n"/>
      <c r="N2795" s="237" t="n"/>
      <c r="O2795" s="548" t="n"/>
      <c r="P2795" s="1634" t="n"/>
      <c r="Q2795" s="1634" t="n"/>
      <c r="R2795" s="892" t="n"/>
      <c r="S2795" s="1635" t="n"/>
      <c r="T2795" s="1636" t="n"/>
      <c r="U2795" s="1636" t="n"/>
    </row>
    <row r="2796" ht="17.25" customHeight="1">
      <c r="A2796" s="238" t="n"/>
      <c r="B2796" s="238" t="n"/>
      <c r="C2796" s="1636" t="n"/>
      <c r="D2796" s="1636" t="n"/>
      <c r="E2796" s="1638" t="n"/>
      <c r="F2796" s="1636" t="n"/>
      <c r="G2796" s="1647" t="n"/>
      <c r="H2796" s="1647" t="n"/>
      <c r="I2796" s="1647" t="n"/>
      <c r="J2796" s="1646" t="n"/>
      <c r="K2796" s="1647" t="n"/>
      <c r="L2796" s="1647" t="n"/>
      <c r="M2796" s="234" t="n"/>
      <c r="N2796" s="237" t="n"/>
      <c r="O2796" s="548" t="n"/>
      <c r="P2796" s="1634" t="n"/>
      <c r="Q2796" s="1634" t="n"/>
      <c r="R2796" s="892" t="n"/>
      <c r="S2796" s="1635" t="n"/>
      <c r="T2796" s="1636" t="n"/>
      <c r="U2796" s="1636" t="n"/>
    </row>
    <row r="2797" ht="17.25" customHeight="1">
      <c r="A2797" s="238" t="n"/>
      <c r="B2797" s="238" t="n"/>
      <c r="C2797" s="1636" t="n"/>
      <c r="D2797" s="1636" t="n"/>
      <c r="E2797" s="1638" t="n"/>
      <c r="F2797" s="1636" t="n"/>
      <c r="G2797" s="1647" t="n"/>
      <c r="H2797" s="1647" t="n"/>
      <c r="I2797" s="1647" t="n"/>
      <c r="J2797" s="1646" t="n"/>
      <c r="K2797" s="1647" t="n"/>
      <c r="L2797" s="1647" t="n"/>
      <c r="M2797" s="234" t="n"/>
      <c r="N2797" s="237" t="n"/>
      <c r="O2797" s="548" t="n"/>
      <c r="P2797" s="1634" t="n"/>
      <c r="Q2797" s="1634" t="n"/>
      <c r="R2797" s="892" t="n"/>
      <c r="S2797" s="1635" t="n"/>
      <c r="T2797" s="1636" t="n"/>
      <c r="U2797" s="1636" t="n"/>
    </row>
    <row r="2798" ht="17.25" customHeight="1">
      <c r="A2798" s="238" t="n"/>
      <c r="B2798" s="238" t="n"/>
      <c r="C2798" s="1636" t="n"/>
      <c r="D2798" s="1636" t="n"/>
      <c r="E2798" s="1638" t="n"/>
      <c r="F2798" s="1636" t="n"/>
      <c r="G2798" s="1647" t="n"/>
      <c r="H2798" s="1647" t="n"/>
      <c r="I2798" s="1647" t="n"/>
      <c r="J2798" s="1646" t="n"/>
      <c r="K2798" s="1647" t="n"/>
      <c r="L2798" s="1647" t="n"/>
      <c r="M2798" s="234" t="n"/>
      <c r="N2798" s="237" t="n"/>
      <c r="O2798" s="548" t="n"/>
      <c r="P2798" s="1634" t="n"/>
      <c r="Q2798" s="1634" t="n"/>
      <c r="R2798" s="892" t="n"/>
      <c r="S2798" s="1635" t="n"/>
      <c r="T2798" s="1636" t="n"/>
      <c r="U2798" s="1636" t="n"/>
    </row>
    <row r="2799" ht="17.25" customHeight="1">
      <c r="A2799" s="238" t="n"/>
      <c r="B2799" s="238" t="n"/>
      <c r="C2799" s="1636" t="n"/>
      <c r="D2799" s="1636" t="n"/>
      <c r="E2799" s="1638" t="n"/>
      <c r="F2799" s="1636" t="n"/>
      <c r="G2799" s="1647" t="n"/>
      <c r="H2799" s="1647" t="n"/>
      <c r="I2799" s="1647" t="n"/>
      <c r="J2799" s="1646" t="n"/>
      <c r="K2799" s="1647" t="n"/>
      <c r="L2799" s="1647" t="n"/>
      <c r="M2799" s="234" t="n"/>
      <c r="N2799" s="237" t="n"/>
      <c r="O2799" s="548" t="n"/>
      <c r="P2799" s="1634" t="n"/>
      <c r="Q2799" s="1634" t="n"/>
      <c r="R2799" s="892" t="n"/>
      <c r="S2799" s="1635" t="n"/>
      <c r="T2799" s="1636" t="n"/>
      <c r="U2799" s="1636" t="n"/>
    </row>
    <row r="2800" ht="17.25" customHeight="1">
      <c r="A2800" s="238" t="n"/>
      <c r="B2800" s="238" t="n"/>
      <c r="C2800" s="1636" t="n"/>
      <c r="D2800" s="1636" t="n"/>
      <c r="E2800" s="1638" t="n"/>
      <c r="F2800" s="1636" t="n"/>
      <c r="G2800" s="1647" t="n"/>
      <c r="H2800" s="1647" t="n"/>
      <c r="I2800" s="1647" t="n"/>
      <c r="J2800" s="1646" t="n"/>
      <c r="K2800" s="1647" t="n"/>
      <c r="L2800" s="1647" t="n"/>
      <c r="M2800" s="234" t="n"/>
      <c r="N2800" s="237" t="n"/>
      <c r="O2800" s="548" t="n"/>
      <c r="P2800" s="1634" t="n"/>
      <c r="Q2800" s="1634" t="n"/>
      <c r="R2800" s="892" t="n"/>
      <c r="S2800" s="1635" t="n"/>
      <c r="T2800" s="1636" t="n"/>
      <c r="U2800" s="1636" t="n"/>
    </row>
    <row r="2801" ht="17.25" customHeight="1">
      <c r="A2801" s="238" t="n"/>
      <c r="B2801" s="238" t="n"/>
      <c r="C2801" s="1636" t="n"/>
      <c r="D2801" s="1636" t="n"/>
      <c r="E2801" s="1638" t="n"/>
      <c r="F2801" s="1636" t="n"/>
      <c r="G2801" s="1647" t="n"/>
      <c r="H2801" s="1647" t="n"/>
      <c r="I2801" s="1647" t="n"/>
      <c r="J2801" s="1646" t="n"/>
      <c r="K2801" s="1647" t="n"/>
      <c r="L2801" s="1647" t="n"/>
      <c r="M2801" s="234" t="n"/>
      <c r="N2801" s="237" t="n"/>
      <c r="O2801" s="548" t="n"/>
      <c r="P2801" s="1634" t="n"/>
      <c r="Q2801" s="1634" t="n"/>
      <c r="R2801" s="892" t="n"/>
      <c r="S2801" s="1635" t="n"/>
      <c r="T2801" s="1636" t="n"/>
      <c r="U2801" s="1636" t="n"/>
    </row>
    <row r="2802" ht="17.25" customHeight="1">
      <c r="A2802" s="238" t="n"/>
      <c r="B2802" s="238" t="n"/>
      <c r="C2802" s="1636" t="n"/>
      <c r="D2802" s="1636" t="n"/>
      <c r="E2802" s="1638" t="n"/>
      <c r="F2802" s="1636" t="n"/>
      <c r="G2802" s="1647" t="n"/>
      <c r="H2802" s="1647" t="n"/>
      <c r="I2802" s="1647" t="n"/>
      <c r="J2802" s="1646" t="n"/>
      <c r="K2802" s="1647" t="n"/>
      <c r="L2802" s="1647" t="n"/>
      <c r="M2802" s="234" t="n"/>
      <c r="N2802" s="237" t="n"/>
      <c r="O2802" s="548" t="n"/>
      <c r="P2802" s="1634" t="n"/>
      <c r="Q2802" s="1634" t="n"/>
      <c r="R2802" s="892" t="n"/>
      <c r="S2802" s="1635" t="n"/>
      <c r="T2802" s="1636" t="n"/>
      <c r="U2802" s="1636" t="n"/>
    </row>
    <row r="2803" ht="17.25" customHeight="1">
      <c r="A2803" s="238" t="n"/>
      <c r="B2803" s="238" t="n"/>
      <c r="C2803" s="1636" t="n"/>
      <c r="D2803" s="1636" t="n"/>
      <c r="E2803" s="1638" t="n"/>
      <c r="F2803" s="1636" t="n"/>
      <c r="G2803" s="1647" t="n"/>
      <c r="H2803" s="1647" t="n"/>
      <c r="I2803" s="1647" t="n"/>
      <c r="J2803" s="1646" t="n"/>
      <c r="K2803" s="1647" t="n"/>
      <c r="L2803" s="1647" t="n"/>
      <c r="M2803" s="234" t="n"/>
      <c r="N2803" s="237" t="n"/>
      <c r="O2803" s="548" t="n"/>
      <c r="P2803" s="1634" t="n"/>
      <c r="Q2803" s="1634" t="n"/>
      <c r="R2803" s="892" t="n"/>
      <c r="S2803" s="1635" t="n"/>
      <c r="T2803" s="1636" t="n"/>
      <c r="U2803" s="1636" t="n"/>
    </row>
    <row r="2804" ht="17.25" customHeight="1">
      <c r="A2804" s="238" t="n"/>
      <c r="B2804" s="238" t="n"/>
      <c r="C2804" s="1636" t="n"/>
      <c r="D2804" s="1636" t="n"/>
      <c r="E2804" s="1638" t="n"/>
      <c r="F2804" s="1636" t="n"/>
      <c r="G2804" s="1647" t="n"/>
      <c r="H2804" s="1647" t="n"/>
      <c r="I2804" s="1647" t="n"/>
      <c r="J2804" s="1646" t="n"/>
      <c r="K2804" s="1647" t="n"/>
      <c r="L2804" s="1647" t="n"/>
      <c r="M2804" s="234" t="n"/>
      <c r="N2804" s="237" t="n"/>
      <c r="O2804" s="548" t="n"/>
      <c r="P2804" s="1634" t="n"/>
      <c r="Q2804" s="1634" t="n"/>
      <c r="R2804" s="892" t="n"/>
      <c r="S2804" s="1635" t="n"/>
      <c r="T2804" s="1636" t="n"/>
      <c r="U2804" s="1636" t="n"/>
    </row>
    <row r="2805" ht="17.25" customHeight="1">
      <c r="A2805" s="238" t="n"/>
      <c r="B2805" s="238" t="n"/>
      <c r="C2805" s="1636" t="n"/>
      <c r="D2805" s="1636" t="n"/>
      <c r="E2805" s="1638" t="n"/>
      <c r="F2805" s="1636" t="n"/>
      <c r="G2805" s="1647" t="n"/>
      <c r="H2805" s="1647" t="n"/>
      <c r="I2805" s="1647" t="n"/>
      <c r="J2805" s="1646" t="n"/>
      <c r="K2805" s="1647" t="n"/>
      <c r="L2805" s="1647" t="n"/>
      <c r="M2805" s="234" t="n"/>
      <c r="N2805" s="237" t="n"/>
      <c r="O2805" s="548" t="n"/>
      <c r="P2805" s="1634" t="n"/>
      <c r="Q2805" s="1634" t="n"/>
      <c r="R2805" s="892" t="n"/>
      <c r="S2805" s="1635" t="n"/>
      <c r="T2805" s="1636" t="n"/>
      <c r="U2805" s="1636" t="n"/>
    </row>
    <row r="2806" ht="17.25" customHeight="1">
      <c r="A2806" s="238" t="n"/>
      <c r="B2806" s="238" t="n"/>
      <c r="C2806" s="1636" t="n"/>
      <c r="D2806" s="1636" t="n"/>
      <c r="E2806" s="1638" t="n"/>
      <c r="F2806" s="1636" t="n"/>
      <c r="G2806" s="1647" t="n"/>
      <c r="H2806" s="1647" t="n"/>
      <c r="I2806" s="1647" t="n"/>
      <c r="J2806" s="1646" t="n"/>
      <c r="K2806" s="1647" t="n"/>
      <c r="L2806" s="1647" t="n"/>
      <c r="M2806" s="234" t="n"/>
      <c r="N2806" s="237" t="n"/>
      <c r="O2806" s="548" t="n"/>
      <c r="P2806" s="1634" t="n"/>
      <c r="Q2806" s="1634" t="n"/>
      <c r="R2806" s="892" t="n"/>
      <c r="S2806" s="1635" t="n"/>
      <c r="T2806" s="1636" t="n"/>
      <c r="U2806" s="1636" t="n"/>
    </row>
    <row r="2807" ht="17.25" customHeight="1">
      <c r="A2807" s="238" t="n"/>
      <c r="B2807" s="238" t="n"/>
      <c r="C2807" s="1636" t="n"/>
      <c r="D2807" s="1636" t="n"/>
      <c r="E2807" s="1638" t="n"/>
      <c r="F2807" s="1636" t="n"/>
      <c r="G2807" s="1647" t="n"/>
      <c r="H2807" s="1647" t="n"/>
      <c r="I2807" s="1647" t="n"/>
      <c r="J2807" s="1646" t="n"/>
      <c r="K2807" s="1647" t="n"/>
      <c r="L2807" s="1647" t="n"/>
      <c r="M2807" s="234" t="n"/>
      <c r="N2807" s="237" t="n"/>
      <c r="O2807" s="548" t="n"/>
      <c r="P2807" s="1634" t="n"/>
      <c r="Q2807" s="1634" t="n"/>
      <c r="R2807" s="892" t="n"/>
      <c r="S2807" s="1635" t="n"/>
      <c r="T2807" s="1636" t="n"/>
      <c r="U2807" s="1636" t="n"/>
    </row>
    <row r="2808" ht="17.25" customHeight="1">
      <c r="A2808" s="238" t="n"/>
      <c r="B2808" s="238" t="n"/>
      <c r="C2808" s="1636" t="n"/>
      <c r="D2808" s="1636" t="n"/>
      <c r="E2808" s="1638" t="n"/>
      <c r="F2808" s="1636" t="n"/>
      <c r="G2808" s="1647" t="n"/>
      <c r="H2808" s="1647" t="n"/>
      <c r="I2808" s="1647" t="n"/>
      <c r="J2808" s="1646" t="n"/>
      <c r="K2808" s="1647" t="n"/>
      <c r="L2808" s="1647" t="n"/>
      <c r="M2808" s="234" t="n"/>
      <c r="N2808" s="237" t="n"/>
      <c r="O2808" s="548" t="n"/>
      <c r="P2808" s="1634" t="n"/>
      <c r="Q2808" s="1634" t="n"/>
      <c r="R2808" s="892" t="n"/>
      <c r="S2808" s="1635" t="n"/>
      <c r="T2808" s="1636" t="n"/>
      <c r="U2808" s="1636" t="n"/>
    </row>
    <row r="2809" ht="17.25" customHeight="1">
      <c r="A2809" s="238" t="n"/>
      <c r="B2809" s="238" t="n"/>
      <c r="C2809" s="1636" t="n"/>
      <c r="D2809" s="1636" t="n"/>
      <c r="E2809" s="1638" t="n"/>
      <c r="F2809" s="1636" t="n"/>
      <c r="G2809" s="1647" t="n"/>
      <c r="H2809" s="1647" t="n"/>
      <c r="I2809" s="1647" t="n"/>
      <c r="J2809" s="1646" t="n"/>
      <c r="K2809" s="1647" t="n"/>
      <c r="L2809" s="1647" t="n"/>
      <c r="M2809" s="234" t="n"/>
      <c r="N2809" s="237" t="n"/>
      <c r="O2809" s="548" t="n"/>
      <c r="P2809" s="1634" t="n"/>
      <c r="Q2809" s="1634" t="n"/>
      <c r="R2809" s="892" t="n"/>
      <c r="S2809" s="1635" t="n"/>
      <c r="T2809" s="1636" t="n"/>
      <c r="U2809" s="1636" t="n"/>
    </row>
    <row r="2810" ht="17.25" customHeight="1">
      <c r="A2810" s="238" t="n"/>
      <c r="B2810" s="238" t="n"/>
      <c r="C2810" s="1636" t="n"/>
      <c r="D2810" s="1636" t="n"/>
      <c r="E2810" s="1638" t="n"/>
      <c r="F2810" s="1636" t="n"/>
      <c r="G2810" s="1647" t="n"/>
      <c r="H2810" s="1647" t="n"/>
      <c r="I2810" s="1647" t="n"/>
      <c r="J2810" s="1646" t="n"/>
      <c r="K2810" s="1647" t="n"/>
      <c r="L2810" s="1647" t="n"/>
      <c r="M2810" s="234" t="n"/>
      <c r="N2810" s="237" t="n"/>
      <c r="O2810" s="548" t="n"/>
      <c r="P2810" s="1634" t="n"/>
      <c r="Q2810" s="1634" t="n"/>
      <c r="R2810" s="892" t="n"/>
      <c r="S2810" s="1635" t="n"/>
      <c r="T2810" s="1636" t="n"/>
      <c r="U2810" s="1636" t="n"/>
    </row>
    <row r="2811" ht="17.25" customHeight="1">
      <c r="A2811" s="238" t="n"/>
      <c r="B2811" s="238" t="n"/>
      <c r="C2811" s="1636" t="n"/>
      <c r="D2811" s="1636" t="n"/>
      <c r="E2811" s="1638" t="n"/>
      <c r="F2811" s="1636" t="n"/>
      <c r="G2811" s="1647" t="n"/>
      <c r="H2811" s="1647" t="n"/>
      <c r="I2811" s="1647" t="n"/>
      <c r="J2811" s="1646" t="n"/>
      <c r="K2811" s="1647" t="n"/>
      <c r="L2811" s="1647" t="n"/>
      <c r="M2811" s="234" t="n"/>
      <c r="N2811" s="237" t="n"/>
      <c r="O2811" s="548" t="n"/>
      <c r="P2811" s="1634" t="n"/>
      <c r="Q2811" s="1634" t="n"/>
      <c r="R2811" s="892" t="n"/>
      <c r="S2811" s="1635" t="n"/>
      <c r="T2811" s="1636" t="n"/>
      <c r="U2811" s="1636" t="n"/>
    </row>
    <row r="2812" ht="17.25" customHeight="1">
      <c r="A2812" s="238" t="n"/>
      <c r="B2812" s="238" t="n"/>
      <c r="C2812" s="1636" t="n"/>
      <c r="D2812" s="1636" t="n"/>
      <c r="E2812" s="1638" t="n"/>
      <c r="F2812" s="1636" t="n"/>
      <c r="G2812" s="1647" t="n"/>
      <c r="H2812" s="1647" t="n"/>
      <c r="I2812" s="1647" t="n"/>
      <c r="J2812" s="1646" t="n"/>
      <c r="K2812" s="1647" t="n"/>
      <c r="L2812" s="1647" t="n"/>
      <c r="M2812" s="234" t="n"/>
      <c r="N2812" s="237" t="n"/>
      <c r="O2812" s="548" t="n"/>
      <c r="P2812" s="1634" t="n"/>
      <c r="Q2812" s="1634" t="n"/>
      <c r="R2812" s="892" t="n"/>
      <c r="S2812" s="1635" t="n"/>
      <c r="T2812" s="1636" t="n"/>
      <c r="U2812" s="1636" t="n"/>
    </row>
    <row r="2813" ht="17.25" customHeight="1">
      <c r="A2813" s="238" t="n"/>
      <c r="B2813" s="238" t="n"/>
      <c r="C2813" s="1636" t="n"/>
      <c r="D2813" s="1636" t="n"/>
      <c r="E2813" s="1638" t="n"/>
      <c r="F2813" s="1636" t="n"/>
      <c r="G2813" s="1647" t="n"/>
      <c r="H2813" s="1647" t="n"/>
      <c r="I2813" s="1647" t="n"/>
      <c r="J2813" s="1646" t="n"/>
      <c r="K2813" s="1647" t="n"/>
      <c r="L2813" s="1647" t="n"/>
      <c r="M2813" s="234" t="n"/>
      <c r="N2813" s="237" t="n"/>
      <c r="O2813" s="548" t="n"/>
      <c r="P2813" s="1634" t="n"/>
      <c r="Q2813" s="1634" t="n"/>
      <c r="R2813" s="892" t="n"/>
      <c r="S2813" s="1635" t="n"/>
      <c r="T2813" s="1636" t="n"/>
      <c r="U2813" s="1636" t="n"/>
    </row>
    <row r="2814" ht="17.25" customHeight="1">
      <c r="A2814" s="238" t="n"/>
      <c r="B2814" s="238" t="n"/>
      <c r="C2814" s="1636" t="n"/>
      <c r="D2814" s="1636" t="n"/>
      <c r="E2814" s="1638" t="n"/>
      <c r="F2814" s="1636" t="n"/>
      <c r="G2814" s="1647" t="n"/>
      <c r="H2814" s="1647" t="n"/>
      <c r="I2814" s="1647" t="n"/>
      <c r="J2814" s="1646" t="n"/>
      <c r="K2814" s="1647" t="n"/>
      <c r="L2814" s="1647" t="n"/>
      <c r="M2814" s="234" t="n"/>
      <c r="N2814" s="237" t="n"/>
      <c r="O2814" s="548" t="n"/>
      <c r="P2814" s="1634" t="n"/>
      <c r="Q2814" s="1634" t="n"/>
      <c r="R2814" s="892" t="n"/>
      <c r="S2814" s="1635" t="n"/>
      <c r="T2814" s="1636" t="n"/>
      <c r="U2814" s="1636" t="n"/>
    </row>
    <row r="2815" ht="17.25" customHeight="1">
      <c r="A2815" s="238" t="n"/>
      <c r="B2815" s="238" t="n"/>
      <c r="C2815" s="1636" t="n"/>
      <c r="D2815" s="1636" t="n"/>
      <c r="E2815" s="1638" t="n"/>
      <c r="F2815" s="1636" t="n"/>
      <c r="G2815" s="1647" t="n"/>
      <c r="H2815" s="1647" t="n"/>
      <c r="I2815" s="1647" t="n"/>
      <c r="J2815" s="1646" t="n"/>
      <c r="K2815" s="1647" t="n"/>
      <c r="L2815" s="1647" t="n"/>
      <c r="M2815" s="234" t="n"/>
      <c r="N2815" s="237" t="n"/>
      <c r="O2815" s="548" t="n"/>
      <c r="P2815" s="1634" t="n"/>
      <c r="Q2815" s="1634" t="n"/>
      <c r="R2815" s="892" t="n"/>
      <c r="S2815" s="1635" t="n"/>
      <c r="T2815" s="1636" t="n"/>
      <c r="U2815" s="1636" t="n"/>
    </row>
    <row r="2816" ht="17.25" customHeight="1">
      <c r="A2816" s="238" t="n"/>
      <c r="B2816" s="238" t="n"/>
      <c r="C2816" s="1636" t="n"/>
      <c r="D2816" s="1636" t="n"/>
      <c r="E2816" s="1638" t="n"/>
      <c r="F2816" s="1636" t="n"/>
      <c r="G2816" s="1647" t="n"/>
      <c r="H2816" s="1647" t="n"/>
      <c r="I2816" s="1647" t="n"/>
      <c r="J2816" s="1646" t="n"/>
      <c r="K2816" s="1647" t="n"/>
      <c r="L2816" s="1647" t="n"/>
      <c r="M2816" s="234" t="n"/>
      <c r="N2816" s="237" t="n"/>
      <c r="O2816" s="548" t="n"/>
      <c r="P2816" s="1634" t="n"/>
      <c r="Q2816" s="1634" t="n"/>
      <c r="R2816" s="892" t="n"/>
      <c r="S2816" s="1635" t="n"/>
      <c r="T2816" s="1636" t="n"/>
      <c r="U2816" s="1636" t="n"/>
    </row>
    <row r="2817" ht="17.25" customHeight="1">
      <c r="A2817" s="238" t="n"/>
      <c r="B2817" s="238" t="n"/>
      <c r="C2817" s="1636" t="n"/>
      <c r="D2817" s="1636" t="n"/>
      <c r="E2817" s="1638" t="n"/>
      <c r="F2817" s="1636" t="n"/>
      <c r="G2817" s="1647" t="n"/>
      <c r="H2817" s="1647" t="n"/>
      <c r="I2817" s="1647" t="n"/>
      <c r="J2817" s="1646" t="n"/>
      <c r="K2817" s="1647" t="n"/>
      <c r="L2817" s="1647" t="n"/>
      <c r="M2817" s="234" t="n"/>
      <c r="N2817" s="237" t="n"/>
      <c r="O2817" s="548" t="n"/>
      <c r="P2817" s="1634" t="n"/>
      <c r="Q2817" s="1634" t="n"/>
      <c r="R2817" s="892" t="n"/>
      <c r="S2817" s="1635" t="n"/>
      <c r="T2817" s="1636" t="n"/>
      <c r="U2817" s="1636" t="n"/>
    </row>
    <row r="2818" ht="17.25" customHeight="1">
      <c r="A2818" s="238" t="n"/>
      <c r="B2818" s="238" t="n"/>
      <c r="C2818" s="1636" t="n"/>
      <c r="D2818" s="1636" t="n"/>
      <c r="E2818" s="1638" t="n"/>
      <c r="F2818" s="1636" t="n"/>
      <c r="G2818" s="1647" t="n"/>
      <c r="H2818" s="1647" t="n"/>
      <c r="I2818" s="1647" t="n"/>
      <c r="J2818" s="1646" t="n"/>
      <c r="K2818" s="1647" t="n"/>
      <c r="L2818" s="1647" t="n"/>
      <c r="M2818" s="234" t="n"/>
      <c r="N2818" s="237" t="n"/>
      <c r="O2818" s="548" t="n"/>
      <c r="P2818" s="1634" t="n"/>
      <c r="Q2818" s="1634" t="n"/>
      <c r="R2818" s="892" t="n"/>
      <c r="S2818" s="1635" t="n"/>
      <c r="T2818" s="1636" t="n"/>
      <c r="U2818" s="1636" t="n"/>
    </row>
    <row r="2819" ht="17.25" customHeight="1">
      <c r="A2819" s="238" t="n"/>
      <c r="B2819" s="238" t="n"/>
      <c r="C2819" s="1636" t="n"/>
      <c r="D2819" s="1636" t="n"/>
      <c r="E2819" s="1638" t="n"/>
      <c r="F2819" s="1636" t="n"/>
      <c r="G2819" s="1647" t="n"/>
      <c r="H2819" s="1647" t="n"/>
      <c r="I2819" s="1647" t="n"/>
      <c r="J2819" s="1646" t="n"/>
      <c r="K2819" s="1647" t="n"/>
      <c r="L2819" s="1647" t="n"/>
      <c r="M2819" s="234" t="n"/>
      <c r="N2819" s="237" t="n"/>
      <c r="O2819" s="548" t="n"/>
      <c r="P2819" s="1634" t="n"/>
      <c r="Q2819" s="1634" t="n"/>
      <c r="R2819" s="892" t="n"/>
      <c r="S2819" s="1635" t="n"/>
      <c r="T2819" s="1636" t="n"/>
      <c r="U2819" s="1636" t="n"/>
    </row>
    <row r="2820" ht="17.25" customHeight="1">
      <c r="A2820" s="238" t="n"/>
      <c r="B2820" s="238" t="n"/>
      <c r="C2820" s="1636" t="n"/>
      <c r="D2820" s="1636" t="n"/>
      <c r="E2820" s="1638" t="n"/>
      <c r="F2820" s="1636" t="n"/>
      <c r="G2820" s="1647" t="n"/>
      <c r="H2820" s="1647" t="n"/>
      <c r="I2820" s="1647" t="n"/>
      <c r="J2820" s="1646" t="n"/>
      <c r="K2820" s="1647" t="n"/>
      <c r="L2820" s="1647" t="n"/>
      <c r="M2820" s="234" t="n"/>
      <c r="N2820" s="237" t="n"/>
      <c r="O2820" s="548" t="n"/>
      <c r="P2820" s="1634" t="n"/>
      <c r="Q2820" s="1634" t="n"/>
      <c r="R2820" s="892" t="n"/>
      <c r="S2820" s="1635" t="n"/>
      <c r="T2820" s="1636" t="n"/>
      <c r="U2820" s="1636" t="n"/>
    </row>
    <row r="2821" ht="17.25" customHeight="1">
      <c r="A2821" s="238" t="n"/>
      <c r="B2821" s="238" t="n"/>
      <c r="C2821" s="1636" t="n"/>
      <c r="D2821" s="1636" t="n"/>
      <c r="E2821" s="1638" t="n"/>
      <c r="F2821" s="1636" t="n"/>
      <c r="G2821" s="1647" t="n"/>
      <c r="H2821" s="1647" t="n"/>
      <c r="I2821" s="1647" t="n"/>
      <c r="J2821" s="1646" t="n"/>
      <c r="K2821" s="1647" t="n"/>
      <c r="L2821" s="1647" t="n"/>
      <c r="M2821" s="234" t="n"/>
      <c r="N2821" s="237" t="n"/>
      <c r="O2821" s="548" t="n"/>
      <c r="P2821" s="1634" t="n"/>
      <c r="Q2821" s="1634" t="n"/>
      <c r="R2821" s="892" t="n"/>
      <c r="S2821" s="1635" t="n"/>
      <c r="T2821" s="1636" t="n"/>
      <c r="U2821" s="1636" t="n"/>
    </row>
    <row r="2822" ht="17.25" customHeight="1">
      <c r="A2822" s="238" t="n"/>
      <c r="B2822" s="238" t="n"/>
      <c r="C2822" s="1636" t="n"/>
      <c r="D2822" s="1636" t="n"/>
      <c r="E2822" s="1638" t="n"/>
      <c r="F2822" s="1636" t="n"/>
      <c r="G2822" s="1647" t="n"/>
      <c r="H2822" s="1647" t="n"/>
      <c r="I2822" s="1647" t="n"/>
      <c r="J2822" s="1646" t="n"/>
      <c r="K2822" s="1647" t="n"/>
      <c r="L2822" s="1647" t="n"/>
      <c r="M2822" s="234" t="n"/>
      <c r="N2822" s="237" t="n"/>
      <c r="O2822" s="548" t="n"/>
      <c r="P2822" s="1634" t="n"/>
      <c r="Q2822" s="1634" t="n"/>
      <c r="R2822" s="892" t="n"/>
      <c r="S2822" s="1635" t="n"/>
      <c r="T2822" s="1636" t="n"/>
      <c r="U2822" s="1636" t="n"/>
    </row>
    <row r="2823" ht="17.25" customHeight="1">
      <c r="A2823" s="238" t="n"/>
      <c r="B2823" s="238" t="n"/>
      <c r="C2823" s="1636" t="n"/>
      <c r="D2823" s="1636" t="n"/>
      <c r="E2823" s="1638" t="n"/>
      <c r="F2823" s="1636" t="n"/>
      <c r="G2823" s="1647" t="n"/>
      <c r="H2823" s="1647" t="n"/>
      <c r="I2823" s="1647" t="n"/>
      <c r="J2823" s="1646" t="n"/>
      <c r="K2823" s="1647" t="n"/>
      <c r="L2823" s="1647" t="n"/>
      <c r="M2823" s="234" t="n"/>
      <c r="N2823" s="237" t="n"/>
      <c r="O2823" s="548" t="n"/>
      <c r="P2823" s="1634" t="n"/>
      <c r="Q2823" s="1634" t="n"/>
      <c r="R2823" s="892" t="n"/>
      <c r="S2823" s="1635" t="n"/>
      <c r="T2823" s="1636" t="n"/>
      <c r="U2823" s="1636" t="n"/>
    </row>
    <row r="2824" ht="17.25" customHeight="1">
      <c r="A2824" s="238" t="n"/>
      <c r="B2824" s="238" t="n"/>
      <c r="C2824" s="1636" t="n"/>
      <c r="D2824" s="1636" t="n"/>
      <c r="E2824" s="1638" t="n"/>
      <c r="F2824" s="1636" t="n"/>
      <c r="G2824" s="1647" t="n"/>
      <c r="H2824" s="1647" t="n"/>
      <c r="I2824" s="1647" t="n"/>
      <c r="J2824" s="1646" t="n"/>
      <c r="K2824" s="1647" t="n"/>
      <c r="L2824" s="1647" t="n"/>
      <c r="M2824" s="234" t="n"/>
      <c r="N2824" s="237" t="n"/>
      <c r="O2824" s="548" t="n"/>
      <c r="P2824" s="1634" t="n"/>
      <c r="Q2824" s="1634" t="n"/>
      <c r="R2824" s="892" t="n"/>
      <c r="S2824" s="1635" t="n"/>
      <c r="T2824" s="1636" t="n"/>
      <c r="U2824" s="1636" t="n"/>
    </row>
    <row r="2825" ht="17.25" customHeight="1">
      <c r="A2825" s="238" t="n"/>
      <c r="B2825" s="238" t="n"/>
      <c r="C2825" s="1636" t="n"/>
      <c r="D2825" s="1636" t="n"/>
      <c r="E2825" s="1638" t="n"/>
      <c r="F2825" s="1636" t="n"/>
      <c r="G2825" s="1647" t="n"/>
      <c r="H2825" s="1647" t="n"/>
      <c r="I2825" s="1647" t="n"/>
      <c r="J2825" s="1646" t="n"/>
      <c r="K2825" s="1647" t="n"/>
      <c r="L2825" s="1647" t="n"/>
      <c r="M2825" s="234" t="n"/>
      <c r="N2825" s="237" t="n"/>
      <c r="O2825" s="548" t="n"/>
      <c r="P2825" s="1634" t="n"/>
      <c r="Q2825" s="1634" t="n"/>
      <c r="R2825" s="892" t="n"/>
      <c r="S2825" s="1635" t="n"/>
      <c r="T2825" s="1636" t="n"/>
      <c r="U2825" s="1636" t="n"/>
    </row>
    <row r="2826" ht="17.25" customHeight="1">
      <c r="A2826" s="238" t="n"/>
      <c r="B2826" s="238" t="n"/>
      <c r="C2826" s="1636" t="n"/>
      <c r="D2826" s="1636" t="n"/>
      <c r="E2826" s="1638" t="n"/>
      <c r="F2826" s="1636" t="n"/>
      <c r="G2826" s="1647" t="n"/>
      <c r="H2826" s="1647" t="n"/>
      <c r="I2826" s="1647" t="n"/>
      <c r="J2826" s="1646" t="n"/>
      <c r="K2826" s="1647" t="n"/>
      <c r="L2826" s="1647" t="n"/>
      <c r="M2826" s="234" t="n"/>
      <c r="N2826" s="237" t="n"/>
      <c r="O2826" s="548" t="n"/>
      <c r="P2826" s="1634" t="n"/>
      <c r="Q2826" s="1634" t="n"/>
      <c r="R2826" s="892" t="n"/>
      <c r="S2826" s="1635" t="n"/>
      <c r="T2826" s="1636" t="n"/>
      <c r="U2826" s="1636" t="n"/>
    </row>
    <row r="2827" ht="17.25" customHeight="1">
      <c r="A2827" s="238" t="n"/>
      <c r="B2827" s="238" t="n"/>
      <c r="C2827" s="1636" t="n"/>
      <c r="D2827" s="1636" t="n"/>
      <c r="E2827" s="1638" t="n"/>
      <c r="F2827" s="1636" t="n"/>
      <c r="G2827" s="1647" t="n"/>
      <c r="H2827" s="1647" t="n"/>
      <c r="I2827" s="1647" t="n"/>
      <c r="J2827" s="1646" t="n"/>
      <c r="K2827" s="1647" t="n"/>
      <c r="L2827" s="1647" t="n"/>
      <c r="M2827" s="234" t="n"/>
      <c r="N2827" s="237" t="n"/>
      <c r="O2827" s="548" t="n"/>
      <c r="P2827" s="1634" t="n"/>
      <c r="Q2827" s="1634" t="n"/>
      <c r="R2827" s="892" t="n"/>
      <c r="S2827" s="1635" t="n"/>
      <c r="T2827" s="1636" t="n"/>
      <c r="U2827" s="1636" t="n"/>
    </row>
    <row r="2828" ht="17.25" customHeight="1">
      <c r="A2828" s="238" t="n"/>
      <c r="B2828" s="238" t="n"/>
      <c r="C2828" s="1636" t="n"/>
      <c r="D2828" s="1636" t="n"/>
      <c r="E2828" s="1638" t="n"/>
      <c r="F2828" s="1636" t="n"/>
      <c r="G2828" s="1647" t="n"/>
      <c r="H2828" s="1647" t="n"/>
      <c r="I2828" s="1647" t="n"/>
      <c r="J2828" s="1646" t="n"/>
      <c r="K2828" s="1647" t="n"/>
      <c r="L2828" s="1647" t="n"/>
      <c r="M2828" s="234" t="n"/>
      <c r="N2828" s="237" t="n"/>
      <c r="O2828" s="548" t="n"/>
      <c r="P2828" s="1634" t="n"/>
      <c r="Q2828" s="1634" t="n"/>
      <c r="R2828" s="892" t="n"/>
      <c r="S2828" s="1635" t="n"/>
      <c r="T2828" s="1636" t="n"/>
      <c r="U2828" s="1636" t="n"/>
    </row>
    <row r="2829" ht="17.25" customHeight="1">
      <c r="A2829" s="238" t="n"/>
      <c r="B2829" s="238" t="n"/>
      <c r="C2829" s="1636" t="n"/>
      <c r="D2829" s="1636" t="n"/>
      <c r="E2829" s="1638" t="n"/>
      <c r="F2829" s="1636" t="n"/>
      <c r="G2829" s="1647" t="n"/>
      <c r="H2829" s="1647" t="n"/>
      <c r="I2829" s="1647" t="n"/>
      <c r="J2829" s="1646" t="n"/>
      <c r="K2829" s="1647" t="n"/>
      <c r="L2829" s="1647" t="n"/>
      <c r="M2829" s="234" t="n"/>
      <c r="N2829" s="237" t="n"/>
      <c r="O2829" s="548" t="n"/>
      <c r="P2829" s="1634" t="n"/>
      <c r="Q2829" s="1634" t="n"/>
      <c r="R2829" s="892" t="n"/>
      <c r="S2829" s="1635" t="n"/>
      <c r="T2829" s="1636" t="n"/>
      <c r="U2829" s="1636" t="n"/>
    </row>
    <row r="2830" ht="17.25" customHeight="1">
      <c r="A2830" s="238" t="n"/>
      <c r="B2830" s="238" t="n"/>
      <c r="C2830" s="1636" t="n"/>
      <c r="D2830" s="1636" t="n"/>
      <c r="E2830" s="1638" t="n"/>
      <c r="F2830" s="1636" t="n"/>
      <c r="G2830" s="1647" t="n"/>
      <c r="H2830" s="1647" t="n"/>
      <c r="I2830" s="1647" t="n"/>
      <c r="J2830" s="1646" t="n"/>
      <c r="K2830" s="1647" t="n"/>
      <c r="L2830" s="1647" t="n"/>
      <c r="M2830" s="234" t="n"/>
      <c r="N2830" s="237" t="n"/>
      <c r="O2830" s="548" t="n"/>
      <c r="P2830" s="1634" t="n"/>
      <c r="Q2830" s="1634" t="n"/>
      <c r="R2830" s="892" t="n"/>
      <c r="S2830" s="1635" t="n"/>
      <c r="T2830" s="1636" t="n"/>
      <c r="U2830" s="1636" t="n"/>
    </row>
    <row r="2831" ht="17.25" customHeight="1">
      <c r="A2831" s="238" t="n"/>
      <c r="B2831" s="238" t="n"/>
      <c r="C2831" s="1636" t="n"/>
      <c r="D2831" s="1636" t="n"/>
      <c r="E2831" s="1638" t="n"/>
      <c r="F2831" s="1636" t="n"/>
      <c r="G2831" s="1647" t="n"/>
      <c r="H2831" s="1647" t="n"/>
      <c r="I2831" s="1647" t="n"/>
      <c r="J2831" s="1646" t="n"/>
      <c r="K2831" s="1647" t="n"/>
      <c r="L2831" s="1647" t="n"/>
      <c r="M2831" s="234" t="n"/>
      <c r="N2831" s="237" t="n"/>
      <c r="O2831" s="548" t="n"/>
      <c r="P2831" s="1634" t="n"/>
      <c r="Q2831" s="1634" t="n"/>
      <c r="R2831" s="892" t="n"/>
      <c r="S2831" s="1635" t="n"/>
      <c r="T2831" s="1636" t="n"/>
      <c r="U2831" s="1636" t="n"/>
    </row>
    <row r="2832" ht="17.25" customHeight="1">
      <c r="A2832" s="238" t="n"/>
      <c r="B2832" s="238" t="n"/>
      <c r="C2832" s="1636" t="n"/>
      <c r="D2832" s="1636" t="n"/>
      <c r="E2832" s="1638" t="n"/>
      <c r="F2832" s="1636" t="n"/>
      <c r="G2832" s="1647" t="n"/>
      <c r="H2832" s="1647" t="n"/>
      <c r="I2832" s="1647" t="n"/>
      <c r="J2832" s="1646" t="n"/>
      <c r="K2832" s="1647" t="n"/>
      <c r="L2832" s="1647" t="n"/>
      <c r="M2832" s="234" t="n"/>
      <c r="N2832" s="237" t="n"/>
      <c r="O2832" s="548" t="n"/>
      <c r="P2832" s="1634" t="n"/>
      <c r="Q2832" s="1634" t="n"/>
      <c r="R2832" s="892" t="n"/>
      <c r="S2832" s="1635" t="n"/>
      <c r="T2832" s="1636" t="n"/>
      <c r="U2832" s="1636" t="n"/>
    </row>
    <row r="2833" ht="17.25" customHeight="1">
      <c r="A2833" s="238" t="n"/>
      <c r="B2833" s="238" t="n"/>
      <c r="C2833" s="1636" t="n"/>
      <c r="D2833" s="1636" t="n"/>
      <c r="E2833" s="1638" t="n"/>
      <c r="F2833" s="1636" t="n"/>
      <c r="G2833" s="1647" t="n"/>
      <c r="H2833" s="1647" t="n"/>
      <c r="I2833" s="1647" t="n"/>
      <c r="J2833" s="1646" t="n"/>
      <c r="K2833" s="1647" t="n"/>
      <c r="L2833" s="1647" t="n"/>
      <c r="M2833" s="234" t="n"/>
      <c r="N2833" s="237" t="n"/>
      <c r="O2833" s="548" t="n"/>
      <c r="P2833" s="1634" t="n"/>
      <c r="Q2833" s="1634" t="n"/>
      <c r="R2833" s="892" t="n"/>
      <c r="S2833" s="1635" t="n"/>
      <c r="T2833" s="1636" t="n"/>
      <c r="U2833" s="1636" t="n"/>
    </row>
    <row r="2834" ht="17.25" customHeight="1">
      <c r="A2834" s="238" t="n"/>
      <c r="B2834" s="238" t="n"/>
      <c r="C2834" s="1636" t="n"/>
      <c r="D2834" s="1636" t="n"/>
      <c r="E2834" s="1638" t="n"/>
      <c r="F2834" s="1636" t="n"/>
      <c r="G2834" s="1647" t="n"/>
      <c r="H2834" s="1647" t="n"/>
      <c r="I2834" s="1647" t="n"/>
      <c r="J2834" s="1646" t="n"/>
      <c r="K2834" s="1647" t="n"/>
      <c r="L2834" s="1647" t="n"/>
      <c r="M2834" s="234" t="n"/>
      <c r="N2834" s="237" t="n"/>
      <c r="O2834" s="548" t="n"/>
      <c r="P2834" s="1634" t="n"/>
      <c r="Q2834" s="1634" t="n"/>
      <c r="R2834" s="892" t="n"/>
      <c r="S2834" s="1635" t="n"/>
      <c r="T2834" s="1636" t="n"/>
      <c r="U2834" s="1636" t="n"/>
    </row>
    <row r="2835" ht="17.25" customHeight="1">
      <c r="A2835" s="238" t="n"/>
      <c r="B2835" s="238" t="n"/>
      <c r="C2835" s="1636" t="n"/>
      <c r="D2835" s="1636" t="n"/>
      <c r="E2835" s="1638" t="n"/>
      <c r="F2835" s="1636" t="n"/>
      <c r="G2835" s="1647" t="n"/>
      <c r="H2835" s="1647" t="n"/>
      <c r="I2835" s="1647" t="n"/>
      <c r="J2835" s="1646" t="n"/>
      <c r="K2835" s="1647" t="n"/>
      <c r="L2835" s="1647" t="n"/>
      <c r="M2835" s="234" t="n"/>
      <c r="N2835" s="237" t="n"/>
      <c r="O2835" s="548" t="n"/>
      <c r="P2835" s="1634" t="n"/>
      <c r="Q2835" s="1634" t="n"/>
      <c r="R2835" s="892" t="n"/>
      <c r="S2835" s="1635" t="n"/>
      <c r="T2835" s="1636" t="n"/>
      <c r="U2835" s="1636" t="n"/>
    </row>
    <row r="2836" ht="17.25" customHeight="1">
      <c r="A2836" s="238" t="n"/>
      <c r="B2836" s="238" t="n"/>
      <c r="C2836" s="1636" t="n"/>
      <c r="D2836" s="1636" t="n"/>
      <c r="E2836" s="1638" t="n"/>
      <c r="F2836" s="1636" t="n"/>
      <c r="G2836" s="1647" t="n"/>
      <c r="H2836" s="1647" t="n"/>
      <c r="I2836" s="1647" t="n"/>
      <c r="J2836" s="1646" t="n"/>
      <c r="K2836" s="1647" t="n"/>
      <c r="L2836" s="1647" t="n"/>
      <c r="M2836" s="234" t="n"/>
      <c r="N2836" s="237" t="n"/>
      <c r="O2836" s="548" t="n"/>
      <c r="P2836" s="1634" t="n"/>
      <c r="Q2836" s="1634" t="n"/>
      <c r="R2836" s="892" t="n"/>
      <c r="S2836" s="1635" t="n"/>
      <c r="T2836" s="1636" t="n"/>
      <c r="U2836" s="1636" t="n"/>
    </row>
    <row r="2837" ht="17.25" customHeight="1">
      <c r="A2837" s="238" t="n"/>
      <c r="B2837" s="238" t="n"/>
      <c r="C2837" s="1636" t="n"/>
      <c r="D2837" s="1636" t="n"/>
      <c r="E2837" s="1638" t="n"/>
      <c r="F2837" s="1636" t="n"/>
      <c r="G2837" s="1647" t="n"/>
      <c r="H2837" s="1647" t="n"/>
      <c r="I2837" s="1647" t="n"/>
      <c r="J2837" s="1646" t="n"/>
      <c r="K2837" s="1647" t="n"/>
      <c r="L2837" s="1647" t="n"/>
      <c r="M2837" s="234" t="n"/>
      <c r="N2837" s="237" t="n"/>
      <c r="O2837" s="548" t="n"/>
      <c r="P2837" s="1634" t="n"/>
      <c r="Q2837" s="1634" t="n"/>
      <c r="R2837" s="892" t="n"/>
      <c r="S2837" s="1635" t="n"/>
      <c r="T2837" s="1636" t="n"/>
      <c r="U2837" s="1636" t="n"/>
    </row>
    <row r="2838" ht="17.25" customHeight="1">
      <c r="A2838" s="238" t="n"/>
      <c r="B2838" s="238" t="n"/>
      <c r="C2838" s="1636" t="n"/>
      <c r="D2838" s="1636" t="n"/>
      <c r="E2838" s="1638" t="n"/>
      <c r="F2838" s="1636" t="n"/>
      <c r="G2838" s="1647" t="n"/>
      <c r="H2838" s="1647" t="n"/>
      <c r="I2838" s="1647" t="n"/>
      <c r="J2838" s="1646" t="n"/>
      <c r="K2838" s="1647" t="n"/>
      <c r="L2838" s="1647" t="n"/>
      <c r="M2838" s="234" t="n"/>
      <c r="N2838" s="237" t="n"/>
      <c r="O2838" s="548" t="n"/>
      <c r="P2838" s="1634" t="n"/>
      <c r="Q2838" s="1634" t="n"/>
      <c r="R2838" s="892" t="n"/>
      <c r="S2838" s="1635" t="n"/>
      <c r="T2838" s="1636" t="n"/>
      <c r="U2838" s="1636" t="n"/>
    </row>
    <row r="2839" ht="17.25" customHeight="1">
      <c r="A2839" s="238" t="n"/>
      <c r="B2839" s="238" t="n"/>
      <c r="C2839" s="1636" t="n"/>
      <c r="D2839" s="1636" t="n"/>
      <c r="E2839" s="1638" t="n"/>
      <c r="F2839" s="1636" t="n"/>
      <c r="G2839" s="1647" t="n"/>
      <c r="H2839" s="1647" t="n"/>
      <c r="I2839" s="1647" t="n"/>
      <c r="J2839" s="1646" t="n"/>
      <c r="K2839" s="1647" t="n"/>
      <c r="L2839" s="1647" t="n"/>
      <c r="M2839" s="234" t="n"/>
      <c r="N2839" s="237" t="n"/>
      <c r="O2839" s="548" t="n"/>
      <c r="P2839" s="1634" t="n"/>
      <c r="Q2839" s="1634" t="n"/>
      <c r="R2839" s="892" t="n"/>
      <c r="S2839" s="1635" t="n"/>
      <c r="T2839" s="1636" t="n"/>
      <c r="U2839" s="1636" t="n"/>
    </row>
    <row r="2840" ht="17.25" customHeight="1">
      <c r="A2840" s="238" t="n"/>
      <c r="B2840" s="238" t="n"/>
      <c r="C2840" s="1636" t="n"/>
      <c r="D2840" s="1636" t="n"/>
      <c r="E2840" s="1638" t="n"/>
      <c r="F2840" s="1636" t="n"/>
      <c r="G2840" s="1647" t="n"/>
      <c r="H2840" s="1647" t="n"/>
      <c r="I2840" s="1647" t="n"/>
      <c r="J2840" s="1646" t="n"/>
      <c r="K2840" s="1647" t="n"/>
      <c r="L2840" s="1647" t="n"/>
      <c r="M2840" s="234" t="n"/>
      <c r="N2840" s="237" t="n"/>
      <c r="O2840" s="548" t="n"/>
      <c r="P2840" s="1634" t="n"/>
      <c r="Q2840" s="1634" t="n"/>
      <c r="R2840" s="892" t="n"/>
      <c r="S2840" s="1635" t="n"/>
      <c r="T2840" s="1636" t="n"/>
      <c r="U2840" s="1636" t="n"/>
    </row>
    <row r="2841" ht="17.25" customHeight="1">
      <c r="A2841" s="238" t="n"/>
      <c r="B2841" s="238" t="n"/>
      <c r="C2841" s="1636" t="n"/>
      <c r="D2841" s="1636" t="n"/>
      <c r="E2841" s="1638" t="n"/>
      <c r="F2841" s="1636" t="n"/>
      <c r="G2841" s="1647" t="n"/>
      <c r="H2841" s="1647" t="n"/>
      <c r="I2841" s="1647" t="n"/>
      <c r="J2841" s="1646" t="n"/>
      <c r="K2841" s="1647" t="n"/>
      <c r="L2841" s="1647" t="n"/>
      <c r="M2841" s="234" t="n"/>
      <c r="N2841" s="237" t="n"/>
      <c r="O2841" s="548" t="n"/>
      <c r="P2841" s="1634" t="n"/>
      <c r="Q2841" s="1634" t="n"/>
      <c r="R2841" s="892" t="n"/>
      <c r="S2841" s="1635" t="n"/>
      <c r="T2841" s="1636" t="n"/>
      <c r="U2841" s="1636" t="n"/>
    </row>
    <row r="2842" ht="17.25" customHeight="1">
      <c r="A2842" s="238" t="n"/>
      <c r="B2842" s="238" t="n"/>
      <c r="C2842" s="1636" t="n"/>
      <c r="D2842" s="1636" t="n"/>
      <c r="E2842" s="1638" t="n"/>
      <c r="F2842" s="1636" t="n"/>
      <c r="G2842" s="1647" t="n"/>
      <c r="H2842" s="1647" t="n"/>
      <c r="I2842" s="1647" t="n"/>
      <c r="J2842" s="1646" t="n"/>
      <c r="K2842" s="1647" t="n"/>
      <c r="L2842" s="1647" t="n"/>
      <c r="M2842" s="234" t="n"/>
      <c r="N2842" s="237" t="n"/>
      <c r="O2842" s="548" t="n"/>
      <c r="P2842" s="1634" t="n"/>
      <c r="Q2842" s="1634" t="n"/>
      <c r="R2842" s="892" t="n"/>
      <c r="S2842" s="1635" t="n"/>
      <c r="T2842" s="1636" t="n"/>
      <c r="U2842" s="1636" t="n"/>
    </row>
    <row r="2843" ht="17.25" customHeight="1">
      <c r="A2843" s="238" t="n"/>
      <c r="B2843" s="238" t="n"/>
      <c r="C2843" s="1636" t="n"/>
      <c r="D2843" s="1636" t="n"/>
      <c r="E2843" s="1638" t="n"/>
      <c r="F2843" s="1636" t="n"/>
      <c r="G2843" s="1647" t="n"/>
      <c r="H2843" s="1647" t="n"/>
      <c r="I2843" s="1647" t="n"/>
      <c r="J2843" s="1646" t="n"/>
      <c r="K2843" s="1647" t="n"/>
      <c r="L2843" s="1647" t="n"/>
      <c r="M2843" s="234" t="n"/>
      <c r="N2843" s="237" t="n"/>
      <c r="O2843" s="548" t="n"/>
      <c r="P2843" s="1634" t="n"/>
      <c r="Q2843" s="1634" t="n"/>
      <c r="R2843" s="892" t="n"/>
      <c r="S2843" s="1635" t="n"/>
      <c r="T2843" s="1636" t="n"/>
      <c r="U2843" s="1636" t="n"/>
    </row>
    <row r="2844" ht="17.25" customHeight="1">
      <c r="A2844" s="238" t="n"/>
      <c r="B2844" s="238" t="n"/>
      <c r="C2844" s="1636" t="n"/>
      <c r="D2844" s="1636" t="n"/>
      <c r="E2844" s="1638" t="n"/>
      <c r="F2844" s="1636" t="n"/>
      <c r="G2844" s="1647" t="n"/>
      <c r="H2844" s="1647" t="n"/>
      <c r="I2844" s="1647" t="n"/>
      <c r="J2844" s="1646" t="n"/>
      <c r="K2844" s="1647" t="n"/>
      <c r="L2844" s="1647" t="n"/>
      <c r="M2844" s="234" t="n"/>
      <c r="N2844" s="237" t="n"/>
      <c r="O2844" s="548" t="n"/>
      <c r="P2844" s="1634" t="n"/>
      <c r="Q2844" s="1634" t="n"/>
      <c r="R2844" s="892" t="n"/>
      <c r="S2844" s="1635" t="n"/>
      <c r="T2844" s="1636" t="n"/>
      <c r="U2844" s="1636" t="n"/>
    </row>
    <row r="2845" ht="17.25" customHeight="1">
      <c r="A2845" s="238" t="n"/>
      <c r="B2845" s="238" t="n"/>
      <c r="C2845" s="1636" t="n"/>
      <c r="D2845" s="1636" t="n"/>
      <c r="E2845" s="1638" t="n"/>
      <c r="F2845" s="1636" t="n"/>
      <c r="G2845" s="1647" t="n"/>
      <c r="H2845" s="1647" t="n"/>
      <c r="I2845" s="1647" t="n"/>
      <c r="J2845" s="1646" t="n"/>
      <c r="K2845" s="1647" t="n"/>
      <c r="L2845" s="1647" t="n"/>
      <c r="M2845" s="234" t="n"/>
      <c r="N2845" s="237" t="n"/>
      <c r="O2845" s="548" t="n"/>
      <c r="P2845" s="1634" t="n"/>
      <c r="Q2845" s="1634" t="n"/>
      <c r="R2845" s="892" t="n"/>
      <c r="S2845" s="1635" t="n"/>
      <c r="T2845" s="1636" t="n"/>
      <c r="U2845" s="1636" t="n"/>
    </row>
    <row r="2846" ht="17.25" customHeight="1">
      <c r="A2846" s="238" t="n"/>
      <c r="B2846" s="238" t="n"/>
      <c r="C2846" s="1636" t="n"/>
      <c r="D2846" s="1636" t="n"/>
      <c r="E2846" s="1638" t="n"/>
      <c r="F2846" s="1636" t="n"/>
      <c r="G2846" s="1647" t="n"/>
      <c r="H2846" s="1647" t="n"/>
      <c r="I2846" s="1647" t="n"/>
      <c r="J2846" s="1646" t="n"/>
      <c r="K2846" s="1647" t="n"/>
      <c r="L2846" s="1647" t="n"/>
      <c r="M2846" s="234" t="n"/>
      <c r="N2846" s="237" t="n"/>
      <c r="O2846" s="548" t="n"/>
      <c r="P2846" s="1634" t="n"/>
      <c r="Q2846" s="1634" t="n"/>
      <c r="R2846" s="892" t="n"/>
      <c r="S2846" s="1635" t="n"/>
      <c r="T2846" s="1636" t="n"/>
      <c r="U2846" s="1636" t="n"/>
    </row>
    <row r="2847" ht="17.25" customHeight="1">
      <c r="A2847" s="238" t="n"/>
      <c r="B2847" s="238" t="n"/>
      <c r="C2847" s="1636" t="n"/>
      <c r="D2847" s="1636" t="n"/>
      <c r="E2847" s="1638" t="n"/>
      <c r="F2847" s="1636" t="n"/>
      <c r="G2847" s="1647" t="n"/>
      <c r="H2847" s="1647" t="n"/>
      <c r="I2847" s="1647" t="n"/>
      <c r="J2847" s="1646" t="n"/>
      <c r="K2847" s="1647" t="n"/>
      <c r="L2847" s="1647" t="n"/>
      <c r="M2847" s="234" t="n"/>
      <c r="N2847" s="237" t="n"/>
      <c r="O2847" s="548" t="n"/>
      <c r="P2847" s="1634" t="n"/>
      <c r="Q2847" s="1634" t="n"/>
      <c r="R2847" s="892" t="n"/>
      <c r="S2847" s="1635" t="n"/>
      <c r="T2847" s="1636" t="n"/>
      <c r="U2847" s="1636" t="n"/>
    </row>
    <row r="2848" ht="17.25" customHeight="1">
      <c r="A2848" s="238" t="n"/>
      <c r="B2848" s="238" t="n"/>
      <c r="C2848" s="1636" t="n"/>
      <c r="D2848" s="1636" t="n"/>
      <c r="E2848" s="1638" t="n"/>
      <c r="F2848" s="1636" t="n"/>
      <c r="G2848" s="1647" t="n"/>
      <c r="H2848" s="1647" t="n"/>
      <c r="I2848" s="1647" t="n"/>
      <c r="J2848" s="1646" t="n"/>
      <c r="K2848" s="1647" t="n"/>
      <c r="L2848" s="1647" t="n"/>
      <c r="M2848" s="234" t="n"/>
      <c r="N2848" s="237" t="n"/>
      <c r="O2848" s="548" t="n"/>
      <c r="P2848" s="1634" t="n"/>
      <c r="Q2848" s="1634" t="n"/>
      <c r="R2848" s="892" t="n"/>
      <c r="S2848" s="1635" t="n"/>
      <c r="T2848" s="1636" t="n"/>
      <c r="U2848" s="1636" t="n"/>
    </row>
    <row r="2849" ht="17.25" customHeight="1">
      <c r="A2849" s="238" t="n"/>
      <c r="B2849" s="238" t="n"/>
      <c r="C2849" s="1636" t="n"/>
      <c r="D2849" s="1636" t="n"/>
      <c r="E2849" s="1638" t="n"/>
      <c r="F2849" s="1636" t="n"/>
      <c r="G2849" s="1647" t="n"/>
      <c r="H2849" s="1647" t="n"/>
      <c r="I2849" s="1647" t="n"/>
      <c r="J2849" s="1646" t="n"/>
      <c r="K2849" s="1647" t="n"/>
      <c r="L2849" s="1647" t="n"/>
      <c r="M2849" s="234" t="n"/>
      <c r="N2849" s="237" t="n"/>
      <c r="O2849" s="548" t="n"/>
      <c r="P2849" s="1634" t="n"/>
      <c r="Q2849" s="1634" t="n"/>
      <c r="R2849" s="892" t="n"/>
      <c r="S2849" s="1635" t="n"/>
      <c r="T2849" s="1636" t="n"/>
      <c r="U2849" s="1636" t="n"/>
    </row>
    <row r="2850" ht="17.25" customHeight="1">
      <c r="A2850" s="238" t="n"/>
      <c r="B2850" s="238" t="n"/>
      <c r="C2850" s="1636" t="n"/>
      <c r="D2850" s="1636" t="n"/>
      <c r="E2850" s="1638" t="n"/>
      <c r="F2850" s="1636" t="n"/>
      <c r="G2850" s="1647" t="n"/>
      <c r="H2850" s="1647" t="n"/>
      <c r="I2850" s="1647" t="n"/>
      <c r="J2850" s="1646" t="n"/>
      <c r="K2850" s="1647" t="n"/>
      <c r="L2850" s="1647" t="n"/>
      <c r="M2850" s="234" t="n"/>
      <c r="N2850" s="237" t="n"/>
      <c r="O2850" s="548" t="n"/>
      <c r="P2850" s="1634" t="n"/>
      <c r="Q2850" s="1634" t="n"/>
      <c r="R2850" s="892" t="n"/>
      <c r="S2850" s="1635" t="n"/>
      <c r="T2850" s="1636" t="n"/>
      <c r="U2850" s="1636" t="n"/>
    </row>
    <row r="2851" ht="17.25" customHeight="1">
      <c r="A2851" s="238" t="n"/>
      <c r="B2851" s="238" t="n"/>
      <c r="C2851" s="1636" t="n"/>
      <c r="D2851" s="1636" t="n"/>
      <c r="E2851" s="1638" t="n"/>
      <c r="F2851" s="1636" t="n"/>
      <c r="G2851" s="1647" t="n"/>
      <c r="H2851" s="1647" t="n"/>
      <c r="I2851" s="1647" t="n"/>
      <c r="J2851" s="1646" t="n"/>
      <c r="K2851" s="1647" t="n"/>
      <c r="L2851" s="1647" t="n"/>
      <c r="M2851" s="234" t="n"/>
      <c r="N2851" s="237" t="n"/>
      <c r="O2851" s="548" t="n"/>
      <c r="P2851" s="1634" t="n"/>
      <c r="Q2851" s="1634" t="n"/>
      <c r="R2851" s="892" t="n"/>
      <c r="S2851" s="1635" t="n"/>
      <c r="T2851" s="1636" t="n"/>
      <c r="U2851" s="1636" t="n"/>
    </row>
    <row r="2852" ht="17.25" customHeight="1">
      <c r="A2852" s="238" t="n"/>
      <c r="B2852" s="238" t="n"/>
      <c r="C2852" s="1636" t="n"/>
      <c r="D2852" s="1636" t="n"/>
      <c r="E2852" s="1638" t="n"/>
      <c r="F2852" s="1636" t="n"/>
      <c r="G2852" s="1647" t="n"/>
      <c r="H2852" s="1647" t="n"/>
      <c r="I2852" s="1647" t="n"/>
      <c r="J2852" s="1646" t="n"/>
      <c r="K2852" s="1647" t="n"/>
      <c r="L2852" s="1647" t="n"/>
      <c r="M2852" s="234" t="n"/>
      <c r="N2852" s="237" t="n"/>
      <c r="O2852" s="548" t="n"/>
      <c r="P2852" s="1634" t="n"/>
      <c r="Q2852" s="1634" t="n"/>
      <c r="R2852" s="892" t="n"/>
      <c r="S2852" s="1635" t="n"/>
      <c r="T2852" s="1636" t="n"/>
      <c r="U2852" s="1636" t="n"/>
    </row>
    <row r="2853" ht="17.25" customHeight="1">
      <c r="A2853" s="238" t="n"/>
      <c r="B2853" s="238" t="n"/>
      <c r="C2853" s="1636" t="n"/>
      <c r="D2853" s="1636" t="n"/>
      <c r="E2853" s="1638" t="n"/>
      <c r="F2853" s="1636" t="n"/>
      <c r="G2853" s="1647" t="n"/>
      <c r="H2853" s="1647" t="n"/>
      <c r="I2853" s="1647" t="n"/>
      <c r="J2853" s="1646" t="n"/>
      <c r="K2853" s="1647" t="n"/>
      <c r="L2853" s="1647" t="n"/>
      <c r="M2853" s="234" t="n"/>
      <c r="N2853" s="237" t="n"/>
      <c r="O2853" s="548" t="n"/>
      <c r="P2853" s="1634" t="n"/>
      <c r="Q2853" s="1634" t="n"/>
      <c r="R2853" s="892" t="n"/>
      <c r="S2853" s="1635" t="n"/>
      <c r="T2853" s="1636" t="n"/>
      <c r="U2853" s="1636" t="n"/>
    </row>
    <row r="2854" ht="17.25" customHeight="1">
      <c r="A2854" s="238" t="n"/>
      <c r="B2854" s="238" t="n"/>
      <c r="C2854" s="1636" t="n"/>
      <c r="D2854" s="1636" t="n"/>
      <c r="E2854" s="1638" t="n"/>
      <c r="F2854" s="1636" t="n"/>
      <c r="G2854" s="1647" t="n"/>
      <c r="H2854" s="1647" t="n"/>
      <c r="I2854" s="1647" t="n"/>
      <c r="J2854" s="1646" t="n"/>
      <c r="K2854" s="1647" t="n"/>
      <c r="L2854" s="1647" t="n"/>
      <c r="M2854" s="234" t="n"/>
      <c r="N2854" s="237" t="n"/>
      <c r="O2854" s="548" t="n"/>
      <c r="P2854" s="1634" t="n"/>
      <c r="Q2854" s="1634" t="n"/>
      <c r="R2854" s="892" t="n"/>
      <c r="S2854" s="1635" t="n"/>
      <c r="T2854" s="1636" t="n"/>
      <c r="U2854" s="1636" t="n"/>
    </row>
    <row r="2855" ht="17.25" customHeight="1">
      <c r="A2855" s="238" t="n"/>
      <c r="B2855" s="238" t="n"/>
      <c r="C2855" s="1636" t="n"/>
      <c r="D2855" s="1636" t="n"/>
      <c r="E2855" s="1638" t="n"/>
      <c r="F2855" s="1636" t="n"/>
      <c r="G2855" s="1647" t="n"/>
      <c r="H2855" s="1647" t="n"/>
      <c r="I2855" s="1647" t="n"/>
      <c r="J2855" s="1646" t="n"/>
      <c r="K2855" s="1647" t="n"/>
      <c r="L2855" s="1647" t="n"/>
      <c r="M2855" s="234" t="n"/>
      <c r="N2855" s="237" t="n"/>
      <c r="O2855" s="548" t="n"/>
      <c r="P2855" s="1634" t="n"/>
      <c r="Q2855" s="1634" t="n"/>
      <c r="R2855" s="892" t="n"/>
      <c r="S2855" s="1635" t="n"/>
      <c r="T2855" s="1636" t="n"/>
      <c r="U2855" s="1636" t="n"/>
    </row>
    <row r="2856" ht="17.25" customHeight="1">
      <c r="A2856" s="238" t="n"/>
      <c r="B2856" s="238" t="n"/>
      <c r="C2856" s="1636" t="n"/>
      <c r="D2856" s="1636" t="n"/>
      <c r="E2856" s="1638" t="n"/>
      <c r="F2856" s="1636" t="n"/>
      <c r="G2856" s="1647" t="n"/>
      <c r="H2856" s="1647" t="n"/>
      <c r="I2856" s="1647" t="n"/>
      <c r="J2856" s="1646" t="n"/>
      <c r="K2856" s="1647" t="n"/>
      <c r="L2856" s="1647" t="n"/>
      <c r="M2856" s="234" t="n"/>
      <c r="N2856" s="237" t="n"/>
      <c r="O2856" s="548" t="n"/>
      <c r="P2856" s="1634" t="n"/>
      <c r="Q2856" s="1634" t="n"/>
      <c r="R2856" s="892" t="n"/>
      <c r="S2856" s="1635" t="n"/>
      <c r="T2856" s="1636" t="n"/>
      <c r="U2856" s="1636" t="n"/>
    </row>
    <row r="2857" ht="17.25" customHeight="1">
      <c r="A2857" s="238" t="n"/>
      <c r="B2857" s="238" t="n"/>
      <c r="C2857" s="1636" t="n"/>
      <c r="D2857" s="1636" t="n"/>
      <c r="E2857" s="1638" t="n"/>
      <c r="F2857" s="1636" t="n"/>
      <c r="G2857" s="1647" t="n"/>
      <c r="H2857" s="1647" t="n"/>
      <c r="I2857" s="1647" t="n"/>
      <c r="J2857" s="1646" t="n"/>
      <c r="K2857" s="1647" t="n"/>
      <c r="L2857" s="1647" t="n"/>
      <c r="M2857" s="234" t="n"/>
      <c r="N2857" s="237" t="n"/>
      <c r="O2857" s="548" t="n"/>
      <c r="P2857" s="1634" t="n"/>
      <c r="Q2857" s="1634" t="n"/>
      <c r="R2857" s="892" t="n"/>
      <c r="S2857" s="1635" t="n"/>
      <c r="T2857" s="1636" t="n"/>
      <c r="U2857" s="1636" t="n"/>
    </row>
    <row r="2858" ht="17.25" customHeight="1">
      <c r="A2858" s="238" t="n"/>
      <c r="B2858" s="238" t="n"/>
      <c r="C2858" s="1636" t="n"/>
      <c r="D2858" s="1636" t="n"/>
      <c r="E2858" s="1638" t="n"/>
      <c r="F2858" s="1636" t="n"/>
      <c r="G2858" s="1647" t="n"/>
      <c r="H2858" s="1647" t="n"/>
      <c r="I2858" s="1647" t="n"/>
      <c r="J2858" s="1646" t="n"/>
      <c r="K2858" s="1647" t="n"/>
      <c r="L2858" s="1647" t="n"/>
      <c r="M2858" s="234" t="n"/>
      <c r="N2858" s="237" t="n"/>
      <c r="O2858" s="548" t="n"/>
      <c r="P2858" s="1634" t="n"/>
      <c r="Q2858" s="1634" t="n"/>
      <c r="R2858" s="892" t="n"/>
      <c r="S2858" s="1635" t="n"/>
      <c r="T2858" s="1636" t="n"/>
      <c r="U2858" s="1636" t="n"/>
    </row>
    <row r="2859" ht="17.25" customHeight="1">
      <c r="A2859" s="238" t="n"/>
      <c r="B2859" s="238" t="n"/>
      <c r="C2859" s="1636" t="n"/>
      <c r="D2859" s="1636" t="n"/>
      <c r="E2859" s="1638" t="n"/>
      <c r="F2859" s="1636" t="n"/>
      <c r="G2859" s="1647" t="n"/>
      <c r="H2859" s="1647" t="n"/>
      <c r="I2859" s="1647" t="n"/>
      <c r="J2859" s="1646" t="n"/>
      <c r="K2859" s="1647" t="n"/>
      <c r="L2859" s="1647" t="n"/>
      <c r="M2859" s="234" t="n"/>
      <c r="N2859" s="237" t="n"/>
      <c r="O2859" s="548" t="n"/>
      <c r="P2859" s="1634" t="n"/>
      <c r="Q2859" s="1634" t="n"/>
      <c r="R2859" s="892" t="n"/>
      <c r="S2859" s="1635" t="n"/>
      <c r="T2859" s="1636" t="n"/>
      <c r="U2859" s="1636" t="n"/>
    </row>
    <row r="2860" ht="17.25" customHeight="1">
      <c r="A2860" s="238" t="n"/>
      <c r="B2860" s="238" t="n"/>
      <c r="C2860" s="1636" t="n"/>
      <c r="D2860" s="1636" t="n"/>
      <c r="E2860" s="1638" t="n"/>
      <c r="F2860" s="1636" t="n"/>
      <c r="G2860" s="1647" t="n"/>
      <c r="H2860" s="1647" t="n"/>
      <c r="I2860" s="1647" t="n"/>
      <c r="J2860" s="1646" t="n"/>
      <c r="K2860" s="1647" t="n"/>
      <c r="L2860" s="1647" t="n"/>
      <c r="M2860" s="234" t="n"/>
      <c r="N2860" s="237" t="n"/>
      <c r="O2860" s="548" t="n"/>
      <c r="P2860" s="1634" t="n"/>
      <c r="Q2860" s="1634" t="n"/>
      <c r="R2860" s="892" t="n"/>
      <c r="S2860" s="1635" t="n"/>
      <c r="T2860" s="1636" t="n"/>
      <c r="U2860" s="1636" t="n"/>
    </row>
    <row r="2861" ht="17.25" customHeight="1">
      <c r="A2861" s="238" t="n"/>
      <c r="B2861" s="238" t="n"/>
      <c r="C2861" s="1636" t="n"/>
      <c r="D2861" s="1636" t="n"/>
      <c r="E2861" s="1638" t="n"/>
      <c r="F2861" s="1636" t="n"/>
      <c r="G2861" s="1647" t="n"/>
      <c r="H2861" s="1647" t="n"/>
      <c r="I2861" s="1647" t="n"/>
      <c r="J2861" s="1646" t="n"/>
      <c r="K2861" s="1647" t="n"/>
      <c r="L2861" s="1647" t="n"/>
      <c r="M2861" s="234" t="n"/>
      <c r="N2861" s="237" t="n"/>
      <c r="O2861" s="548" t="n"/>
      <c r="P2861" s="1634" t="n"/>
      <c r="Q2861" s="1634" t="n"/>
      <c r="R2861" s="892" t="n"/>
      <c r="S2861" s="1635" t="n"/>
      <c r="T2861" s="1636" t="n"/>
      <c r="U2861" s="1636" t="n"/>
    </row>
    <row r="2862" ht="17.25" customHeight="1">
      <c r="A2862" s="238" t="n"/>
      <c r="B2862" s="238" t="n"/>
      <c r="C2862" s="1636" t="n"/>
      <c r="D2862" s="1636" t="n"/>
      <c r="E2862" s="1638" t="n"/>
      <c r="F2862" s="1636" t="n"/>
      <c r="G2862" s="1647" t="n"/>
      <c r="H2862" s="1647" t="n"/>
      <c r="I2862" s="1647" t="n"/>
      <c r="J2862" s="1646" t="n"/>
      <c r="K2862" s="1647" t="n"/>
      <c r="L2862" s="1647" t="n"/>
      <c r="M2862" s="234" t="n"/>
      <c r="N2862" s="237" t="n"/>
      <c r="O2862" s="548" t="n"/>
      <c r="P2862" s="1634" t="n"/>
      <c r="Q2862" s="1634" t="n"/>
      <c r="R2862" s="892" t="n"/>
      <c r="S2862" s="1635" t="n"/>
      <c r="T2862" s="1636" t="n"/>
      <c r="U2862" s="1636" t="n"/>
    </row>
    <row r="2863" ht="17.25" customHeight="1">
      <c r="A2863" s="238" t="n"/>
      <c r="B2863" s="238" t="n"/>
      <c r="C2863" s="1636" t="n"/>
      <c r="D2863" s="1636" t="n"/>
      <c r="E2863" s="1638" t="n"/>
      <c r="F2863" s="1636" t="n"/>
      <c r="G2863" s="1647" t="n"/>
      <c r="H2863" s="1647" t="n"/>
      <c r="I2863" s="1647" t="n"/>
      <c r="J2863" s="1646" t="n"/>
      <c r="K2863" s="1647" t="n"/>
      <c r="L2863" s="1647" t="n"/>
      <c r="M2863" s="234" t="n"/>
      <c r="N2863" s="237" t="n"/>
      <c r="O2863" s="548" t="n"/>
      <c r="P2863" s="1634" t="n"/>
      <c r="Q2863" s="1634" t="n"/>
      <c r="R2863" s="892" t="n"/>
      <c r="S2863" s="1635" t="n"/>
      <c r="T2863" s="1636" t="n"/>
      <c r="U2863" s="1636" t="n"/>
    </row>
    <row r="2864" ht="17.25" customHeight="1">
      <c r="A2864" s="238" t="n"/>
      <c r="B2864" s="238" t="n"/>
      <c r="C2864" s="1636" t="n"/>
      <c r="D2864" s="1636" t="n"/>
      <c r="E2864" s="1638" t="n"/>
      <c r="F2864" s="1636" t="n"/>
      <c r="G2864" s="1647" t="n"/>
      <c r="H2864" s="1647" t="n"/>
      <c r="I2864" s="1647" t="n"/>
      <c r="J2864" s="1646" t="n"/>
      <c r="K2864" s="1647" t="n"/>
      <c r="L2864" s="1647" t="n"/>
      <c r="M2864" s="234" t="n"/>
      <c r="N2864" s="237" t="n"/>
      <c r="O2864" s="548" t="n"/>
      <c r="P2864" s="1634" t="n"/>
      <c r="Q2864" s="1634" t="n"/>
      <c r="R2864" s="892" t="n"/>
      <c r="S2864" s="1635" t="n"/>
      <c r="T2864" s="1636" t="n"/>
      <c r="U2864" s="1636" t="n"/>
    </row>
    <row r="2865" ht="17.25" customHeight="1">
      <c r="A2865" s="238" t="n"/>
      <c r="B2865" s="238" t="n"/>
      <c r="C2865" s="1636" t="n"/>
      <c r="D2865" s="1636" t="n"/>
      <c r="E2865" s="1638" t="n"/>
      <c r="F2865" s="1636" t="n"/>
      <c r="G2865" s="1647" t="n"/>
      <c r="H2865" s="1647" t="n"/>
      <c r="I2865" s="1647" t="n"/>
      <c r="J2865" s="1646" t="n"/>
      <c r="K2865" s="1647" t="n"/>
      <c r="L2865" s="1647" t="n"/>
      <c r="M2865" s="234" t="n"/>
      <c r="N2865" s="237" t="n"/>
      <c r="O2865" s="548" t="n"/>
      <c r="P2865" s="1634" t="n"/>
      <c r="Q2865" s="1634" t="n"/>
      <c r="R2865" s="892" t="n"/>
      <c r="S2865" s="1635" t="n"/>
      <c r="T2865" s="1636" t="n"/>
      <c r="U2865" s="1636" t="n"/>
    </row>
    <row r="2866" ht="17.25" customHeight="1">
      <c r="A2866" s="238" t="n"/>
      <c r="B2866" s="238" t="n"/>
      <c r="C2866" s="1636" t="n"/>
      <c r="D2866" s="1636" t="n"/>
      <c r="E2866" s="1638" t="n"/>
      <c r="F2866" s="1636" t="n"/>
      <c r="G2866" s="1647" t="n"/>
      <c r="H2866" s="1647" t="n"/>
      <c r="I2866" s="1647" t="n"/>
      <c r="J2866" s="1646" t="n"/>
      <c r="K2866" s="1647" t="n"/>
      <c r="L2866" s="1647" t="n"/>
      <c r="M2866" s="234" t="n"/>
      <c r="N2866" s="237" t="n"/>
      <c r="O2866" s="548" t="n"/>
      <c r="P2866" s="1634" t="n"/>
      <c r="Q2866" s="1634" t="n"/>
      <c r="R2866" s="892" t="n"/>
      <c r="S2866" s="1635" t="n"/>
      <c r="T2866" s="1636" t="n"/>
      <c r="U2866" s="1636" t="n"/>
    </row>
    <row r="2867" ht="17.25" customHeight="1">
      <c r="A2867" s="238" t="n"/>
      <c r="B2867" s="238" t="n"/>
      <c r="C2867" s="1636" t="n"/>
      <c r="D2867" s="1636" t="n"/>
      <c r="E2867" s="1638" t="n"/>
      <c r="F2867" s="1636" t="n"/>
      <c r="G2867" s="1647" t="n"/>
      <c r="H2867" s="1647" t="n"/>
      <c r="I2867" s="1647" t="n"/>
      <c r="J2867" s="1646" t="n"/>
      <c r="K2867" s="1647" t="n"/>
      <c r="L2867" s="1647" t="n"/>
      <c r="M2867" s="234" t="n"/>
      <c r="N2867" s="237" t="n"/>
      <c r="O2867" s="548" t="n"/>
      <c r="P2867" s="1634" t="n"/>
      <c r="Q2867" s="1634" t="n"/>
      <c r="R2867" s="892" t="n"/>
      <c r="S2867" s="1635" t="n"/>
      <c r="T2867" s="1636" t="n"/>
      <c r="U2867" s="1636" t="n"/>
    </row>
    <row r="2868" ht="17.25" customHeight="1">
      <c r="A2868" s="238" t="n"/>
      <c r="B2868" s="238" t="n"/>
      <c r="C2868" s="1636" t="n"/>
      <c r="D2868" s="1636" t="n"/>
      <c r="E2868" s="1638" t="n"/>
      <c r="F2868" s="1636" t="n"/>
      <c r="G2868" s="1647" t="n"/>
      <c r="H2868" s="1647" t="n"/>
      <c r="I2868" s="1647" t="n"/>
      <c r="J2868" s="1646" t="n"/>
      <c r="K2868" s="1647" t="n"/>
      <c r="L2868" s="1647" t="n"/>
      <c r="M2868" s="234" t="n"/>
      <c r="N2868" s="237" t="n"/>
      <c r="O2868" s="548" t="n"/>
      <c r="P2868" s="1634" t="n"/>
      <c r="Q2868" s="1634" t="n"/>
      <c r="R2868" s="892" t="n"/>
      <c r="S2868" s="1635" t="n"/>
      <c r="T2868" s="1636" t="n"/>
      <c r="U2868" s="1636" t="n"/>
    </row>
    <row r="2869" ht="17.25" customHeight="1">
      <c r="A2869" s="238" t="n"/>
      <c r="B2869" s="238" t="n"/>
      <c r="C2869" s="1636" t="n"/>
      <c r="D2869" s="1636" t="n"/>
      <c r="E2869" s="1638" t="n"/>
      <c r="F2869" s="1636" t="n"/>
      <c r="G2869" s="1647" t="n"/>
      <c r="H2869" s="1647" t="n"/>
      <c r="I2869" s="1647" t="n"/>
      <c r="J2869" s="1646" t="n"/>
      <c r="K2869" s="1647" t="n"/>
      <c r="L2869" s="1647" t="n"/>
      <c r="M2869" s="234" t="n"/>
      <c r="N2869" s="237" t="n"/>
      <c r="O2869" s="548" t="n"/>
      <c r="P2869" s="1634" t="n"/>
      <c r="Q2869" s="1634" t="n"/>
      <c r="R2869" s="892" t="n"/>
      <c r="S2869" s="1635" t="n"/>
      <c r="T2869" s="1636" t="n"/>
      <c r="U2869" s="1636" t="n"/>
    </row>
    <row r="2870" ht="17.25" customHeight="1">
      <c r="A2870" s="238" t="n"/>
      <c r="B2870" s="238" t="n"/>
      <c r="C2870" s="1636" t="n"/>
      <c r="D2870" s="1636" t="n"/>
      <c r="E2870" s="1638" t="n"/>
      <c r="F2870" s="1636" t="n"/>
      <c r="G2870" s="1647" t="n"/>
      <c r="H2870" s="1647" t="n"/>
      <c r="I2870" s="1647" t="n"/>
      <c r="J2870" s="1646" t="n"/>
      <c r="K2870" s="1647" t="n"/>
      <c r="L2870" s="1647" t="n"/>
      <c r="M2870" s="234" t="n"/>
      <c r="N2870" s="237" t="n"/>
      <c r="O2870" s="548" t="n"/>
      <c r="P2870" s="1634" t="n"/>
      <c r="Q2870" s="1634" t="n"/>
      <c r="R2870" s="892" t="n"/>
      <c r="S2870" s="1635" t="n"/>
      <c r="T2870" s="1636" t="n"/>
      <c r="U2870" s="1636" t="n"/>
    </row>
    <row r="2871" ht="17.25" customHeight="1">
      <c r="A2871" s="238" t="n"/>
      <c r="B2871" s="238" t="n"/>
      <c r="C2871" s="1636" t="n"/>
      <c r="D2871" s="1636" t="n"/>
      <c r="E2871" s="1638" t="n"/>
      <c r="F2871" s="1636" t="n"/>
      <c r="G2871" s="1647" t="n"/>
      <c r="H2871" s="1647" t="n"/>
      <c r="I2871" s="1647" t="n"/>
      <c r="J2871" s="1646" t="n"/>
      <c r="K2871" s="1647" t="n"/>
      <c r="L2871" s="1647" t="n"/>
      <c r="M2871" s="234" t="n"/>
      <c r="N2871" s="237" t="n"/>
      <c r="O2871" s="548" t="n"/>
      <c r="P2871" s="1634" t="n"/>
      <c r="Q2871" s="1634" t="n"/>
      <c r="R2871" s="892" t="n"/>
      <c r="S2871" s="1635" t="n"/>
      <c r="T2871" s="1636" t="n"/>
      <c r="U2871" s="1636" t="n"/>
    </row>
    <row r="2872" ht="17.25" customHeight="1">
      <c r="A2872" s="238" t="n"/>
      <c r="B2872" s="238" t="n"/>
      <c r="C2872" s="1636" t="n"/>
      <c r="D2872" s="1636" t="n"/>
      <c r="E2872" s="1638" t="n"/>
      <c r="F2872" s="1636" t="n"/>
      <c r="G2872" s="1647" t="n"/>
      <c r="H2872" s="1647" t="n"/>
      <c r="I2872" s="1647" t="n"/>
      <c r="J2872" s="1646" t="n"/>
      <c r="K2872" s="1647" t="n"/>
      <c r="L2872" s="1647" t="n"/>
      <c r="M2872" s="234" t="n"/>
      <c r="N2872" s="237" t="n"/>
      <c r="O2872" s="548" t="n"/>
      <c r="P2872" s="1634" t="n"/>
      <c r="Q2872" s="1634" t="n"/>
      <c r="R2872" s="892" t="n"/>
      <c r="S2872" s="1635" t="n"/>
      <c r="T2872" s="1636" t="n"/>
      <c r="U2872" s="1636" t="n"/>
    </row>
    <row r="2873" ht="17.25" customHeight="1">
      <c r="A2873" s="238" t="n"/>
      <c r="B2873" s="238" t="n"/>
      <c r="C2873" s="1636" t="n"/>
      <c r="D2873" s="1636" t="n"/>
      <c r="E2873" s="1638" t="n"/>
      <c r="F2873" s="1636" t="n"/>
      <c r="G2873" s="1647" t="n"/>
      <c r="H2873" s="1647" t="n"/>
      <c r="I2873" s="1647" t="n"/>
      <c r="J2873" s="1646" t="n"/>
      <c r="K2873" s="1647" t="n"/>
      <c r="L2873" s="1647" t="n"/>
      <c r="M2873" s="234" t="n"/>
      <c r="N2873" s="237" t="n"/>
      <c r="O2873" s="548" t="n"/>
      <c r="P2873" s="1634" t="n"/>
      <c r="Q2873" s="1634" t="n"/>
      <c r="R2873" s="892" t="n"/>
      <c r="S2873" s="1635" t="n"/>
      <c r="T2873" s="1636" t="n"/>
      <c r="U2873" s="1636" t="n"/>
    </row>
    <row r="2874" ht="17.25" customHeight="1">
      <c r="A2874" s="238" t="n"/>
      <c r="B2874" s="238" t="n"/>
      <c r="C2874" s="1636" t="n"/>
      <c r="D2874" s="1636" t="n"/>
      <c r="E2874" s="1638" t="n"/>
      <c r="F2874" s="1636" t="n"/>
      <c r="G2874" s="1647" t="n"/>
      <c r="H2874" s="1647" t="n"/>
      <c r="I2874" s="1647" t="n"/>
      <c r="J2874" s="1646" t="n"/>
      <c r="K2874" s="1647" t="n"/>
      <c r="L2874" s="1647" t="n"/>
      <c r="M2874" s="234" t="n"/>
      <c r="N2874" s="237" t="n"/>
      <c r="O2874" s="548" t="n"/>
      <c r="P2874" s="1634" t="n"/>
      <c r="Q2874" s="1634" t="n"/>
      <c r="R2874" s="892" t="n"/>
      <c r="S2874" s="1635" t="n"/>
      <c r="T2874" s="1636" t="n"/>
      <c r="U2874" s="1636" t="n"/>
    </row>
    <row r="2875" ht="17.25" customHeight="1">
      <c r="A2875" s="238" t="n"/>
      <c r="B2875" s="238" t="n"/>
      <c r="C2875" s="1636" t="n"/>
      <c r="D2875" s="1636" t="n"/>
      <c r="E2875" s="1638" t="n"/>
      <c r="F2875" s="1636" t="n"/>
      <c r="G2875" s="1647" t="n"/>
      <c r="H2875" s="1647" t="n"/>
      <c r="I2875" s="1647" t="n"/>
      <c r="J2875" s="1646" t="n"/>
      <c r="K2875" s="1647" t="n"/>
      <c r="L2875" s="1647" t="n"/>
      <c r="M2875" s="234" t="n"/>
      <c r="N2875" s="237" t="n"/>
      <c r="O2875" s="548" t="n"/>
      <c r="P2875" s="1634" t="n"/>
      <c r="Q2875" s="1634" t="n"/>
      <c r="R2875" s="892" t="n"/>
      <c r="S2875" s="1635" t="n"/>
      <c r="T2875" s="1636" t="n"/>
      <c r="U2875" s="1636" t="n"/>
    </row>
    <row r="2876" ht="17.25" customHeight="1">
      <c r="A2876" s="238" t="n"/>
      <c r="B2876" s="238" t="n"/>
      <c r="C2876" s="1636" t="n"/>
      <c r="D2876" s="1636" t="n"/>
      <c r="E2876" s="1638" t="n"/>
      <c r="F2876" s="1636" t="n"/>
      <c r="G2876" s="1647" t="n"/>
      <c r="H2876" s="1647" t="n"/>
      <c r="I2876" s="1647" t="n"/>
      <c r="J2876" s="1646" t="n"/>
      <c r="K2876" s="1647" t="n"/>
      <c r="L2876" s="1647" t="n"/>
      <c r="M2876" s="234" t="n"/>
      <c r="N2876" s="237" t="n"/>
      <c r="O2876" s="548" t="n"/>
      <c r="P2876" s="1634" t="n"/>
      <c r="Q2876" s="1634" t="n"/>
      <c r="R2876" s="892" t="n"/>
      <c r="S2876" s="1635" t="n"/>
      <c r="T2876" s="1636" t="n"/>
      <c r="U2876" s="1636" t="n"/>
    </row>
    <row r="2877" ht="17.25" customHeight="1">
      <c r="A2877" s="238" t="n"/>
      <c r="B2877" s="238" t="n"/>
      <c r="C2877" s="1636" t="n"/>
      <c r="D2877" s="1636" t="n"/>
      <c r="E2877" s="1638" t="n"/>
      <c r="F2877" s="1636" t="n"/>
      <c r="G2877" s="1647" t="n"/>
      <c r="H2877" s="1647" t="n"/>
      <c r="I2877" s="1647" t="n"/>
      <c r="J2877" s="1646" t="n"/>
      <c r="K2877" s="1647" t="n"/>
      <c r="L2877" s="1647" t="n"/>
      <c r="M2877" s="234" t="n"/>
      <c r="N2877" s="237" t="n"/>
      <c r="O2877" s="548" t="n"/>
      <c r="P2877" s="1634" t="n"/>
      <c r="Q2877" s="1634" t="n"/>
      <c r="R2877" s="892" t="n"/>
      <c r="S2877" s="1635" t="n"/>
      <c r="T2877" s="1636" t="n"/>
      <c r="U2877" s="1636" t="n"/>
    </row>
    <row r="2878" ht="17.25" customHeight="1">
      <c r="A2878" s="238" t="n"/>
      <c r="B2878" s="238" t="n"/>
      <c r="C2878" s="1636" t="n"/>
      <c r="D2878" s="1636" t="n"/>
      <c r="E2878" s="1638" t="n"/>
      <c r="F2878" s="1636" t="n"/>
      <c r="G2878" s="1647" t="n"/>
      <c r="H2878" s="1647" t="n"/>
      <c r="I2878" s="1647" t="n"/>
      <c r="J2878" s="1646" t="n"/>
      <c r="K2878" s="1647" t="n"/>
      <c r="L2878" s="1647" t="n"/>
      <c r="M2878" s="234" t="n"/>
      <c r="N2878" s="237" t="n"/>
      <c r="O2878" s="548" t="n"/>
      <c r="P2878" s="1634" t="n"/>
      <c r="Q2878" s="1634" t="n"/>
      <c r="R2878" s="892" t="n"/>
      <c r="S2878" s="1635" t="n"/>
      <c r="T2878" s="1636" t="n"/>
      <c r="U2878" s="1636" t="n"/>
    </row>
    <row r="2879" ht="17.25" customHeight="1">
      <c r="A2879" s="238" t="n"/>
      <c r="B2879" s="238" t="n"/>
      <c r="C2879" s="1636" t="n"/>
      <c r="D2879" s="1636" t="n"/>
      <c r="E2879" s="1638" t="n"/>
      <c r="F2879" s="1636" t="n"/>
      <c r="G2879" s="1647" t="n"/>
      <c r="H2879" s="1647" t="n"/>
      <c r="I2879" s="1647" t="n"/>
      <c r="J2879" s="1646" t="n"/>
      <c r="K2879" s="1647" t="n"/>
      <c r="L2879" s="1647" t="n"/>
      <c r="M2879" s="234" t="n"/>
      <c r="N2879" s="237" t="n"/>
      <c r="O2879" s="548" t="n"/>
      <c r="P2879" s="1634" t="n"/>
      <c r="Q2879" s="1634" t="n"/>
      <c r="R2879" s="892" t="n"/>
      <c r="S2879" s="1635" t="n"/>
      <c r="T2879" s="1636" t="n"/>
      <c r="U2879" s="1636" t="n"/>
    </row>
    <row r="2880" ht="17.25" customHeight="1">
      <c r="A2880" s="238" t="n"/>
      <c r="B2880" s="238" t="n"/>
      <c r="C2880" s="1636" t="n"/>
      <c r="D2880" s="1636" t="n"/>
      <c r="E2880" s="1638" t="n"/>
      <c r="F2880" s="1636" t="n"/>
      <c r="G2880" s="1647" t="n"/>
      <c r="H2880" s="1647" t="n"/>
      <c r="I2880" s="1647" t="n"/>
      <c r="J2880" s="1646" t="n"/>
      <c r="K2880" s="1647" t="n"/>
      <c r="L2880" s="1647" t="n"/>
      <c r="M2880" s="234" t="n"/>
      <c r="N2880" s="237" t="n"/>
      <c r="O2880" s="548" t="n"/>
      <c r="P2880" s="1634" t="n"/>
      <c r="Q2880" s="1634" t="n"/>
      <c r="R2880" s="892" t="n"/>
      <c r="S2880" s="1635" t="n"/>
      <c r="T2880" s="1636" t="n"/>
      <c r="U2880" s="1636" t="n"/>
    </row>
    <row r="2881" ht="17.25" customHeight="1">
      <c r="A2881" s="238" t="n"/>
      <c r="B2881" s="238" t="n"/>
      <c r="C2881" s="1636" t="n"/>
      <c r="D2881" s="1636" t="n"/>
      <c r="E2881" s="1638" t="n"/>
      <c r="F2881" s="1636" t="n"/>
      <c r="G2881" s="1647" t="n"/>
      <c r="H2881" s="1647" t="n"/>
      <c r="I2881" s="1647" t="n"/>
      <c r="J2881" s="1646" t="n"/>
      <c r="K2881" s="1647" t="n"/>
      <c r="L2881" s="1647" t="n"/>
      <c r="M2881" s="234" t="n"/>
      <c r="N2881" s="237" t="n"/>
      <c r="O2881" s="548" t="n"/>
      <c r="P2881" s="1634" t="n"/>
      <c r="Q2881" s="1634" t="n"/>
      <c r="R2881" s="892" t="n"/>
      <c r="S2881" s="1635" t="n"/>
      <c r="T2881" s="1636" t="n"/>
      <c r="U2881" s="1636" t="n"/>
    </row>
    <row r="2882" ht="17.25" customHeight="1">
      <c r="A2882" s="238" t="n"/>
      <c r="B2882" s="238" t="n"/>
      <c r="C2882" s="1636" t="n"/>
      <c r="D2882" s="1636" t="n"/>
      <c r="E2882" s="1638" t="n"/>
      <c r="F2882" s="1636" t="n"/>
      <c r="G2882" s="1647" t="n"/>
      <c r="H2882" s="1647" t="n"/>
      <c r="I2882" s="1647" t="n"/>
      <c r="J2882" s="1646" t="n"/>
      <c r="K2882" s="1647" t="n"/>
      <c r="L2882" s="1647" t="n"/>
      <c r="M2882" s="234" t="n"/>
      <c r="N2882" s="237" t="n"/>
      <c r="O2882" s="548" t="n"/>
      <c r="P2882" s="1634" t="n"/>
      <c r="Q2882" s="1634" t="n"/>
      <c r="R2882" s="892" t="n"/>
      <c r="S2882" s="1635" t="n"/>
      <c r="T2882" s="1636" t="n"/>
      <c r="U2882" s="1636" t="n"/>
    </row>
    <row r="2883" ht="17.25" customHeight="1">
      <c r="A2883" s="238" t="n"/>
      <c r="B2883" s="238" t="n"/>
      <c r="C2883" s="1636" t="n"/>
      <c r="D2883" s="1636" t="n"/>
      <c r="E2883" s="1638" t="n"/>
      <c r="F2883" s="1636" t="n"/>
      <c r="G2883" s="1647" t="n"/>
      <c r="H2883" s="1647" t="n"/>
      <c r="I2883" s="1647" t="n"/>
      <c r="J2883" s="1646" t="n"/>
      <c r="K2883" s="1647" t="n"/>
      <c r="L2883" s="1647" t="n"/>
      <c r="M2883" s="234" t="n"/>
      <c r="N2883" s="237" t="n"/>
      <c r="O2883" s="548" t="n"/>
      <c r="P2883" s="1634" t="n"/>
      <c r="Q2883" s="1634" t="n"/>
      <c r="R2883" s="892" t="n"/>
      <c r="S2883" s="1635" t="n"/>
      <c r="T2883" s="1636" t="n"/>
      <c r="U2883" s="1636" t="n"/>
    </row>
    <row r="2884" ht="17.25" customHeight="1">
      <c r="A2884" s="238" t="n"/>
      <c r="B2884" s="238" t="n"/>
      <c r="C2884" s="1636" t="n"/>
      <c r="D2884" s="1636" t="n"/>
      <c r="E2884" s="1638" t="n"/>
      <c r="F2884" s="1636" t="n"/>
      <c r="G2884" s="1647" t="n"/>
      <c r="H2884" s="1647" t="n"/>
      <c r="I2884" s="1647" t="n"/>
      <c r="J2884" s="1646" t="n"/>
      <c r="K2884" s="1647" t="n"/>
      <c r="L2884" s="1647" t="n"/>
      <c r="M2884" s="234" t="n"/>
      <c r="N2884" s="237" t="n"/>
      <c r="O2884" s="548" t="n"/>
      <c r="P2884" s="1634" t="n"/>
      <c r="Q2884" s="1634" t="n"/>
      <c r="R2884" s="892" t="n"/>
      <c r="S2884" s="1635" t="n"/>
      <c r="T2884" s="1636" t="n"/>
      <c r="U2884" s="1636" t="n"/>
    </row>
    <row r="2885" ht="17.25" customHeight="1">
      <c r="A2885" s="238" t="n"/>
      <c r="B2885" s="238" t="n"/>
      <c r="C2885" s="1636" t="n"/>
      <c r="D2885" s="1636" t="n"/>
      <c r="E2885" s="1638" t="n"/>
      <c r="F2885" s="1636" t="n"/>
      <c r="G2885" s="1647" t="n"/>
      <c r="H2885" s="1647" t="n"/>
      <c r="I2885" s="1647" t="n"/>
      <c r="J2885" s="1646" t="n"/>
      <c r="K2885" s="1647" t="n"/>
      <c r="L2885" s="1647" t="n"/>
      <c r="M2885" s="234" t="n"/>
      <c r="N2885" s="237" t="n"/>
      <c r="O2885" s="548" t="n"/>
      <c r="P2885" s="1634" t="n"/>
      <c r="Q2885" s="1634" t="n"/>
      <c r="R2885" s="892" t="n"/>
      <c r="S2885" s="1635" t="n"/>
      <c r="T2885" s="1636" t="n"/>
      <c r="U2885" s="1636" t="n"/>
    </row>
    <row r="2886" ht="17.25" customHeight="1">
      <c r="A2886" s="238" t="n"/>
      <c r="B2886" s="238" t="n"/>
      <c r="C2886" s="1636" t="n"/>
      <c r="D2886" s="1636" t="n"/>
      <c r="E2886" s="1638" t="n"/>
      <c r="F2886" s="1636" t="n"/>
      <c r="G2886" s="1647" t="n"/>
      <c r="H2886" s="1647" t="n"/>
      <c r="I2886" s="1647" t="n"/>
      <c r="J2886" s="1646" t="n"/>
      <c r="K2886" s="1647" t="n"/>
      <c r="L2886" s="1647" t="n"/>
      <c r="M2886" s="234" t="n"/>
      <c r="N2886" s="237" t="n"/>
      <c r="O2886" s="548" t="n"/>
      <c r="P2886" s="1634" t="n"/>
      <c r="Q2886" s="1634" t="n"/>
      <c r="R2886" s="892" t="n"/>
      <c r="S2886" s="1635" t="n"/>
      <c r="T2886" s="1636" t="n"/>
      <c r="U2886" s="1636" t="n"/>
    </row>
    <row r="2887" ht="17.25" customHeight="1">
      <c r="A2887" s="238" t="n"/>
      <c r="B2887" s="238" t="n"/>
      <c r="C2887" s="1636" t="n"/>
      <c r="D2887" s="1636" t="n"/>
      <c r="E2887" s="1638" t="n"/>
      <c r="F2887" s="1636" t="n"/>
      <c r="G2887" s="1647" t="n"/>
      <c r="H2887" s="1647" t="n"/>
      <c r="I2887" s="1647" t="n"/>
      <c r="J2887" s="1646" t="n"/>
      <c r="K2887" s="1647" t="n"/>
      <c r="L2887" s="1647" t="n"/>
      <c r="M2887" s="234" t="n"/>
      <c r="N2887" s="237" t="n"/>
      <c r="O2887" s="548" t="n"/>
      <c r="P2887" s="1634" t="n"/>
      <c r="Q2887" s="1634" t="n"/>
      <c r="R2887" s="892" t="n"/>
      <c r="S2887" s="1635" t="n"/>
      <c r="T2887" s="1636" t="n"/>
      <c r="U2887" s="1636" t="n"/>
    </row>
    <row r="2888" ht="17.25" customHeight="1">
      <c r="A2888" s="238" t="n"/>
      <c r="B2888" s="238" t="n"/>
      <c r="C2888" s="1636" t="n"/>
      <c r="D2888" s="1636" t="n"/>
      <c r="E2888" s="1638" t="n"/>
      <c r="F2888" s="1636" t="n"/>
      <c r="G2888" s="1647" t="n"/>
      <c r="H2888" s="1647" t="n"/>
      <c r="I2888" s="1647" t="n"/>
      <c r="J2888" s="1646" t="n"/>
      <c r="K2888" s="1647" t="n"/>
      <c r="L2888" s="1647" t="n"/>
      <c r="M2888" s="234" t="n"/>
      <c r="N2888" s="237" t="n"/>
      <c r="O2888" s="548" t="n"/>
      <c r="P2888" s="1634" t="n"/>
      <c r="Q2888" s="1634" t="n"/>
      <c r="R2888" s="892" t="n"/>
      <c r="S2888" s="1635" t="n"/>
      <c r="T2888" s="1636" t="n"/>
      <c r="U2888" s="1636" t="n"/>
    </row>
    <row r="2889" ht="17.25" customHeight="1">
      <c r="A2889" s="238" t="n"/>
      <c r="B2889" s="238" t="n"/>
      <c r="C2889" s="1636" t="n"/>
      <c r="D2889" s="1636" t="n"/>
      <c r="E2889" s="1638" t="n"/>
      <c r="F2889" s="1636" t="n"/>
      <c r="G2889" s="1647" t="n"/>
      <c r="H2889" s="1647" t="n"/>
      <c r="I2889" s="1647" t="n"/>
      <c r="J2889" s="1646" t="n"/>
      <c r="K2889" s="1647" t="n"/>
      <c r="L2889" s="1647" t="n"/>
      <c r="M2889" s="234" t="n"/>
      <c r="N2889" s="237" t="n"/>
      <c r="O2889" s="548" t="n"/>
      <c r="P2889" s="1634" t="n"/>
      <c r="Q2889" s="1634" t="n"/>
      <c r="R2889" s="892" t="n"/>
      <c r="S2889" s="1635" t="n"/>
      <c r="T2889" s="1636" t="n"/>
      <c r="U2889" s="1636" t="n"/>
    </row>
    <row r="2890" ht="17.25" customHeight="1">
      <c r="A2890" s="238" t="n"/>
      <c r="B2890" s="238" t="n"/>
      <c r="C2890" s="1636" t="n"/>
      <c r="D2890" s="1636" t="n"/>
      <c r="E2890" s="1638" t="n"/>
      <c r="F2890" s="1636" t="n"/>
      <c r="G2890" s="1647" t="n"/>
      <c r="H2890" s="1647" t="n"/>
      <c r="I2890" s="1647" t="n"/>
      <c r="J2890" s="1646" t="n"/>
      <c r="K2890" s="1647" t="n"/>
      <c r="L2890" s="1647" t="n"/>
      <c r="M2890" s="234" t="n"/>
      <c r="N2890" s="237" t="n"/>
      <c r="O2890" s="548" t="n"/>
      <c r="P2890" s="1634" t="n"/>
      <c r="Q2890" s="1634" t="n"/>
      <c r="R2890" s="892" t="n"/>
      <c r="S2890" s="1635" t="n"/>
      <c r="T2890" s="1636" t="n"/>
      <c r="U2890" s="1636" t="n"/>
    </row>
    <row r="2891" ht="17.25" customHeight="1">
      <c r="A2891" s="238" t="n"/>
      <c r="B2891" s="238" t="n"/>
      <c r="C2891" s="1636" t="n"/>
      <c r="D2891" s="1636" t="n"/>
      <c r="E2891" s="1638" t="n"/>
      <c r="F2891" s="1636" t="n"/>
      <c r="G2891" s="1647" t="n"/>
      <c r="H2891" s="1647" t="n"/>
      <c r="I2891" s="1647" t="n"/>
      <c r="J2891" s="1646" t="n"/>
      <c r="K2891" s="1647" t="n"/>
      <c r="L2891" s="1647" t="n"/>
      <c r="M2891" s="234" t="n"/>
      <c r="N2891" s="237" t="n"/>
      <c r="O2891" s="548" t="n"/>
      <c r="P2891" s="1634" t="n"/>
      <c r="Q2891" s="1634" t="n"/>
      <c r="R2891" s="892" t="n"/>
      <c r="S2891" s="1635" t="n"/>
      <c r="T2891" s="1636" t="n"/>
      <c r="U2891" s="1636" t="n"/>
    </row>
    <row r="2892" ht="17.25" customHeight="1">
      <c r="A2892" s="238" t="n"/>
      <c r="B2892" s="238" t="n"/>
      <c r="C2892" s="1636" t="n"/>
      <c r="D2892" s="1636" t="n"/>
      <c r="E2892" s="1638" t="n"/>
      <c r="F2892" s="1636" t="n"/>
      <c r="G2892" s="1647" t="n"/>
      <c r="H2892" s="1647" t="n"/>
      <c r="I2892" s="1647" t="n"/>
      <c r="J2892" s="1646" t="n"/>
      <c r="K2892" s="1647" t="n"/>
      <c r="L2892" s="1647" t="n"/>
      <c r="M2892" s="234" t="n"/>
      <c r="N2892" s="237" t="n"/>
      <c r="O2892" s="548" t="n"/>
      <c r="P2892" s="1634" t="n"/>
      <c r="Q2892" s="1634" t="n"/>
      <c r="R2892" s="892" t="n"/>
      <c r="S2892" s="1635" t="n"/>
      <c r="T2892" s="1636" t="n"/>
      <c r="U2892" s="1636" t="n"/>
    </row>
    <row r="2893" ht="17.25" customHeight="1">
      <c r="A2893" s="238" t="n"/>
      <c r="B2893" s="238" t="n"/>
      <c r="C2893" s="1636" t="n"/>
      <c r="D2893" s="1636" t="n"/>
      <c r="E2893" s="1638" t="n"/>
      <c r="F2893" s="1636" t="n"/>
      <c r="G2893" s="1647" t="n"/>
      <c r="H2893" s="1647" t="n"/>
      <c r="I2893" s="1647" t="n"/>
      <c r="J2893" s="1646" t="n"/>
      <c r="K2893" s="1647" t="n"/>
      <c r="L2893" s="1647" t="n"/>
      <c r="M2893" s="234" t="n"/>
      <c r="N2893" s="237" t="n"/>
      <c r="O2893" s="548" t="n"/>
      <c r="P2893" s="1634" t="n"/>
      <c r="Q2893" s="1634" t="n"/>
      <c r="R2893" s="892" t="n"/>
      <c r="S2893" s="1635" t="n"/>
      <c r="T2893" s="1636" t="n"/>
      <c r="U2893" s="1636" t="n"/>
    </row>
    <row r="2894" ht="17.25" customHeight="1">
      <c r="A2894" s="238" t="n"/>
      <c r="B2894" s="238" t="n"/>
      <c r="C2894" s="1636" t="n"/>
      <c r="D2894" s="1636" t="n"/>
      <c r="E2894" s="1638" t="n"/>
      <c r="F2894" s="1636" t="n"/>
      <c r="G2894" s="1647" t="n"/>
      <c r="H2894" s="1647" t="n"/>
      <c r="I2894" s="1647" t="n"/>
      <c r="J2894" s="1646" t="n"/>
      <c r="K2894" s="1647" t="n"/>
      <c r="L2894" s="1647" t="n"/>
      <c r="M2894" s="234" t="n"/>
      <c r="N2894" s="237" t="n"/>
      <c r="O2894" s="548" t="n"/>
      <c r="P2894" s="1634" t="n"/>
      <c r="Q2894" s="1634" t="n"/>
      <c r="R2894" s="892" t="n"/>
      <c r="S2894" s="1635" t="n"/>
      <c r="T2894" s="1636" t="n"/>
      <c r="U2894" s="1636" t="n"/>
    </row>
    <row r="2895" ht="17.25" customHeight="1">
      <c r="A2895" s="238" t="n"/>
      <c r="B2895" s="238" t="n"/>
      <c r="C2895" s="1636" t="n"/>
      <c r="D2895" s="1636" t="n"/>
      <c r="E2895" s="1638" t="n"/>
      <c r="F2895" s="1636" t="n"/>
      <c r="G2895" s="1647" t="n"/>
      <c r="H2895" s="1647" t="n"/>
      <c r="I2895" s="1647" t="n"/>
      <c r="J2895" s="1646" t="n"/>
      <c r="K2895" s="1647" t="n"/>
      <c r="L2895" s="1647" t="n"/>
      <c r="M2895" s="234" t="n"/>
      <c r="N2895" s="237" t="n"/>
      <c r="O2895" s="548" t="n"/>
      <c r="P2895" s="1634" t="n"/>
      <c r="Q2895" s="1634" t="n"/>
      <c r="R2895" s="892" t="n"/>
      <c r="S2895" s="1635" t="n"/>
      <c r="T2895" s="1636" t="n"/>
      <c r="U2895" s="1636" t="n"/>
    </row>
    <row r="2896" ht="17.25" customHeight="1">
      <c r="A2896" s="238" t="n"/>
      <c r="B2896" s="238" t="n"/>
      <c r="C2896" s="1636" t="n"/>
      <c r="D2896" s="1636" t="n"/>
      <c r="E2896" s="1638" t="n"/>
      <c r="F2896" s="1636" t="n"/>
      <c r="G2896" s="1647" t="n"/>
      <c r="H2896" s="1647" t="n"/>
      <c r="I2896" s="1647" t="n"/>
      <c r="J2896" s="1646" t="n"/>
      <c r="K2896" s="1647" t="n"/>
      <c r="L2896" s="1647" t="n"/>
      <c r="M2896" s="234" t="n"/>
      <c r="N2896" s="237" t="n"/>
      <c r="O2896" s="548" t="n"/>
      <c r="P2896" s="1634" t="n"/>
      <c r="Q2896" s="1634" t="n"/>
      <c r="R2896" s="892" t="n"/>
      <c r="S2896" s="1635" t="n"/>
      <c r="T2896" s="1636" t="n"/>
      <c r="U2896" s="1636" t="n"/>
    </row>
    <row r="2897" ht="17.25" customHeight="1">
      <c r="A2897" s="238" t="n"/>
      <c r="B2897" s="238" t="n"/>
      <c r="C2897" s="1636" t="n"/>
      <c r="D2897" s="1636" t="n"/>
      <c r="E2897" s="1638" t="n"/>
      <c r="F2897" s="1636" t="n"/>
      <c r="G2897" s="1647" t="n"/>
      <c r="H2897" s="1647" t="n"/>
      <c r="I2897" s="1647" t="n"/>
      <c r="J2897" s="1646" t="n"/>
      <c r="K2897" s="1647" t="n"/>
      <c r="L2897" s="1647" t="n"/>
      <c r="M2897" s="234" t="n"/>
      <c r="N2897" s="237" t="n"/>
      <c r="O2897" s="548" t="n"/>
      <c r="P2897" s="1634" t="n"/>
      <c r="Q2897" s="1634" t="n"/>
      <c r="R2897" s="892" t="n"/>
      <c r="S2897" s="1635" t="n"/>
      <c r="T2897" s="1636" t="n"/>
      <c r="U2897" s="1636" t="n"/>
    </row>
    <row r="2898" ht="17.25" customHeight="1">
      <c r="A2898" s="238" t="n"/>
      <c r="B2898" s="238" t="n"/>
      <c r="C2898" s="1636" t="n"/>
      <c r="D2898" s="1636" t="n"/>
      <c r="E2898" s="1638" t="n"/>
      <c r="F2898" s="1636" t="n"/>
      <c r="G2898" s="1647" t="n"/>
      <c r="H2898" s="1647" t="n"/>
      <c r="I2898" s="1647" t="n"/>
      <c r="J2898" s="1646" t="n"/>
      <c r="K2898" s="1647" t="n"/>
      <c r="L2898" s="1647" t="n"/>
      <c r="M2898" s="234" t="n"/>
      <c r="N2898" s="237" t="n"/>
      <c r="O2898" s="548" t="n"/>
      <c r="P2898" s="1634" t="n"/>
      <c r="Q2898" s="1634" t="n"/>
      <c r="R2898" s="892" t="n"/>
      <c r="S2898" s="1635" t="n"/>
      <c r="T2898" s="1636" t="n"/>
      <c r="U2898" s="1636" t="n"/>
    </row>
    <row r="2899" ht="17.25" customHeight="1">
      <c r="A2899" s="238" t="n"/>
      <c r="B2899" s="238" t="n"/>
      <c r="C2899" s="1636" t="n"/>
      <c r="D2899" s="1636" t="n"/>
      <c r="E2899" s="1638" t="n"/>
      <c r="F2899" s="1636" t="n"/>
      <c r="G2899" s="1647" t="n"/>
      <c r="H2899" s="1647" t="n"/>
      <c r="I2899" s="1647" t="n"/>
      <c r="J2899" s="1646" t="n"/>
      <c r="K2899" s="1647" t="n"/>
      <c r="L2899" s="1647" t="n"/>
      <c r="M2899" s="234" t="n"/>
      <c r="N2899" s="237" t="n"/>
      <c r="O2899" s="548" t="n"/>
      <c r="P2899" s="1634" t="n"/>
      <c r="Q2899" s="1634" t="n"/>
      <c r="R2899" s="892" t="n"/>
      <c r="S2899" s="1635" t="n"/>
      <c r="T2899" s="1636" t="n"/>
      <c r="U2899" s="1636" t="n"/>
    </row>
    <row r="2900" ht="17.25" customHeight="1">
      <c r="A2900" s="238" t="n"/>
      <c r="B2900" s="238" t="n"/>
      <c r="C2900" s="1636" t="n"/>
      <c r="D2900" s="1636" t="n"/>
      <c r="E2900" s="1638" t="n"/>
      <c r="F2900" s="1636" t="n"/>
      <c r="G2900" s="1647" t="n"/>
      <c r="H2900" s="1647" t="n"/>
      <c r="I2900" s="1647" t="n"/>
      <c r="J2900" s="1646" t="n"/>
      <c r="K2900" s="1647" t="n"/>
      <c r="L2900" s="1647" t="n"/>
      <c r="M2900" s="234" t="n"/>
      <c r="N2900" s="237" t="n"/>
      <c r="O2900" s="548" t="n"/>
      <c r="P2900" s="1634" t="n"/>
      <c r="Q2900" s="1634" t="n"/>
      <c r="R2900" s="892" t="n"/>
      <c r="S2900" s="1635" t="n"/>
      <c r="T2900" s="1636" t="n"/>
      <c r="U2900" s="1636" t="n"/>
    </row>
    <row r="2901" ht="17.25" customHeight="1">
      <c r="A2901" s="238" t="n"/>
      <c r="B2901" s="238" t="n"/>
      <c r="C2901" s="1636" t="n"/>
      <c r="D2901" s="1636" t="n"/>
      <c r="E2901" s="1638" t="n"/>
      <c r="F2901" s="1636" t="n"/>
      <c r="G2901" s="1647" t="n"/>
      <c r="H2901" s="1647" t="n"/>
      <c r="I2901" s="1647" t="n"/>
      <c r="J2901" s="1646" t="n"/>
      <c r="K2901" s="1647" t="n"/>
      <c r="L2901" s="1647" t="n"/>
      <c r="M2901" s="234" t="n"/>
      <c r="N2901" s="237" t="n"/>
      <c r="O2901" s="548" t="n"/>
      <c r="P2901" s="1634" t="n"/>
      <c r="Q2901" s="1634" t="n"/>
      <c r="R2901" s="892" t="n"/>
      <c r="S2901" s="1635" t="n"/>
      <c r="T2901" s="1636" t="n"/>
      <c r="U2901" s="1636" t="n"/>
    </row>
    <row r="2902" ht="17.25" customHeight="1">
      <c r="A2902" s="238" t="n"/>
      <c r="B2902" s="238" t="n"/>
      <c r="C2902" s="1636" t="n"/>
      <c r="D2902" s="1636" t="n"/>
      <c r="E2902" s="1638" t="n"/>
      <c r="F2902" s="1636" t="n"/>
      <c r="G2902" s="1647" t="n"/>
      <c r="H2902" s="1647" t="n"/>
      <c r="I2902" s="1647" t="n"/>
      <c r="J2902" s="1646" t="n"/>
      <c r="K2902" s="1647" t="n"/>
      <c r="L2902" s="1647" t="n"/>
      <c r="M2902" s="234" t="n"/>
      <c r="N2902" s="237" t="n"/>
      <c r="O2902" s="548" t="n"/>
      <c r="P2902" s="1634" t="n"/>
      <c r="Q2902" s="1634" t="n"/>
      <c r="R2902" s="892" t="n"/>
      <c r="S2902" s="1635" t="n"/>
      <c r="T2902" s="1636" t="n"/>
      <c r="U2902" s="1636" t="n"/>
    </row>
    <row r="2903" ht="17.25" customHeight="1">
      <c r="A2903" s="238" t="n"/>
      <c r="B2903" s="238" t="n"/>
      <c r="C2903" s="1636" t="n"/>
      <c r="D2903" s="1636" t="n"/>
      <c r="E2903" s="1638" t="n"/>
      <c r="F2903" s="1636" t="n"/>
      <c r="G2903" s="1647" t="n"/>
      <c r="H2903" s="1647" t="n"/>
      <c r="I2903" s="1647" t="n"/>
      <c r="J2903" s="1646" t="n"/>
      <c r="K2903" s="1647" t="n"/>
      <c r="L2903" s="1647" t="n"/>
      <c r="M2903" s="234" t="n"/>
      <c r="N2903" s="237" t="n"/>
      <c r="O2903" s="548" t="n"/>
      <c r="P2903" s="1634" t="n"/>
      <c r="Q2903" s="1634" t="n"/>
      <c r="R2903" s="892" t="n"/>
      <c r="S2903" s="1635" t="n"/>
      <c r="T2903" s="1636" t="n"/>
      <c r="U2903" s="1636" t="n"/>
    </row>
    <row r="2904" ht="17.25" customHeight="1">
      <c r="A2904" s="238" t="n"/>
      <c r="B2904" s="238" t="n"/>
      <c r="C2904" s="1636" t="n"/>
      <c r="D2904" s="1636" t="n"/>
      <c r="E2904" s="1638" t="n"/>
      <c r="F2904" s="1636" t="n"/>
      <c r="G2904" s="1647" t="n"/>
      <c r="H2904" s="1647" t="n"/>
      <c r="I2904" s="1647" t="n"/>
      <c r="J2904" s="1646" t="n"/>
      <c r="K2904" s="1647" t="n"/>
      <c r="L2904" s="1647" t="n"/>
      <c r="M2904" s="234" t="n"/>
      <c r="N2904" s="237" t="n"/>
      <c r="O2904" s="548" t="n"/>
      <c r="P2904" s="1634" t="n"/>
      <c r="Q2904" s="1634" t="n"/>
      <c r="R2904" s="892" t="n"/>
      <c r="S2904" s="1635" t="n"/>
      <c r="T2904" s="1636" t="n"/>
      <c r="U2904" s="1636" t="n"/>
    </row>
    <row r="2905" ht="17.25" customHeight="1">
      <c r="A2905" s="238" t="n"/>
      <c r="B2905" s="238" t="n"/>
      <c r="C2905" s="1636" t="n"/>
      <c r="D2905" s="1636" t="n"/>
      <c r="E2905" s="1638" t="n"/>
      <c r="F2905" s="1636" t="n"/>
      <c r="G2905" s="1647" t="n"/>
      <c r="H2905" s="1647" t="n"/>
      <c r="I2905" s="1647" t="n"/>
      <c r="J2905" s="1646" t="n"/>
      <c r="K2905" s="1647" t="n"/>
      <c r="L2905" s="1647" t="n"/>
      <c r="M2905" s="234" t="n"/>
      <c r="N2905" s="237" t="n"/>
      <c r="O2905" s="548" t="n"/>
      <c r="P2905" s="1634" t="n"/>
      <c r="Q2905" s="1634" t="n"/>
      <c r="R2905" s="892" t="n"/>
      <c r="S2905" s="1635" t="n"/>
      <c r="T2905" s="1636" t="n"/>
      <c r="U2905" s="1636" t="n"/>
    </row>
    <row r="2906" ht="17.25" customHeight="1">
      <c r="A2906" s="238" t="n"/>
      <c r="B2906" s="238" t="n"/>
      <c r="C2906" s="1636" t="n"/>
      <c r="D2906" s="1636" t="n"/>
      <c r="E2906" s="1638" t="n"/>
      <c r="F2906" s="1636" t="n"/>
      <c r="G2906" s="1647" t="n"/>
      <c r="H2906" s="1647" t="n"/>
      <c r="I2906" s="1647" t="n"/>
      <c r="J2906" s="1646" t="n"/>
      <c r="K2906" s="1647" t="n"/>
      <c r="L2906" s="1647" t="n"/>
      <c r="M2906" s="234" t="n"/>
      <c r="N2906" s="237" t="n"/>
      <c r="O2906" s="548" t="n"/>
      <c r="P2906" s="1634" t="n"/>
      <c r="Q2906" s="1634" t="n"/>
      <c r="R2906" s="892" t="n"/>
      <c r="S2906" s="1635" t="n"/>
      <c r="T2906" s="1636" t="n"/>
      <c r="U2906" s="1636" t="n"/>
    </row>
    <row r="2907" ht="17.25" customHeight="1">
      <c r="A2907" s="238" t="n"/>
      <c r="B2907" s="238" t="n"/>
      <c r="C2907" s="1636" t="n"/>
      <c r="D2907" s="1636" t="n"/>
      <c r="E2907" s="1638" t="n"/>
      <c r="F2907" s="1636" t="n"/>
      <c r="G2907" s="1647" t="n"/>
      <c r="H2907" s="1647" t="n"/>
      <c r="I2907" s="1647" t="n"/>
      <c r="J2907" s="1646" t="n"/>
      <c r="K2907" s="1647" t="n"/>
      <c r="L2907" s="1647" t="n"/>
      <c r="M2907" s="234" t="n"/>
      <c r="N2907" s="237" t="n"/>
      <c r="O2907" s="548" t="n"/>
      <c r="P2907" s="1634" t="n"/>
      <c r="Q2907" s="1634" t="n"/>
      <c r="R2907" s="892" t="n"/>
      <c r="S2907" s="1635" t="n"/>
      <c r="T2907" s="1636" t="n"/>
      <c r="U2907" s="1636" t="n"/>
    </row>
    <row r="2908" ht="17.25" customHeight="1">
      <c r="A2908" s="238" t="n"/>
      <c r="B2908" s="238" t="n"/>
      <c r="C2908" s="1636" t="n"/>
      <c r="D2908" s="1636" t="n"/>
      <c r="E2908" s="1638" t="n"/>
      <c r="F2908" s="1636" t="n"/>
      <c r="G2908" s="1647" t="n"/>
      <c r="H2908" s="1647" t="n"/>
      <c r="I2908" s="1647" t="n"/>
      <c r="J2908" s="1646" t="n"/>
      <c r="K2908" s="1647" t="n"/>
      <c r="L2908" s="1647" t="n"/>
      <c r="M2908" s="234" t="n"/>
      <c r="N2908" s="237" t="n"/>
      <c r="O2908" s="548" t="n"/>
      <c r="P2908" s="1634" t="n"/>
      <c r="Q2908" s="1634" t="n"/>
      <c r="R2908" s="892" t="n"/>
      <c r="S2908" s="1635" t="n"/>
      <c r="T2908" s="1636" t="n"/>
      <c r="U2908" s="1636" t="n"/>
    </row>
    <row r="2909" ht="17.25" customHeight="1">
      <c r="A2909" s="238" t="n"/>
      <c r="B2909" s="238" t="n"/>
      <c r="C2909" s="1636" t="n"/>
      <c r="D2909" s="1636" t="n"/>
      <c r="E2909" s="1638" t="n"/>
      <c r="F2909" s="1636" t="n"/>
      <c r="G2909" s="1647" t="n"/>
      <c r="H2909" s="1647" t="n"/>
      <c r="I2909" s="1647" t="n"/>
      <c r="J2909" s="1646" t="n"/>
      <c r="K2909" s="1647" t="n"/>
      <c r="L2909" s="1647" t="n"/>
      <c r="M2909" s="234" t="n"/>
      <c r="N2909" s="237" t="n"/>
      <c r="O2909" s="548" t="n"/>
      <c r="P2909" s="1634" t="n"/>
      <c r="Q2909" s="1634" t="n"/>
      <c r="R2909" s="892" t="n"/>
      <c r="S2909" s="1635" t="n"/>
      <c r="T2909" s="1636" t="n"/>
      <c r="U2909" s="1636" t="n"/>
    </row>
    <row r="2910" ht="17.25" customHeight="1">
      <c r="A2910" s="238" t="n"/>
      <c r="B2910" s="238" t="n"/>
      <c r="C2910" s="1636" t="n"/>
      <c r="D2910" s="1636" t="n"/>
      <c r="E2910" s="1638" t="n"/>
      <c r="F2910" s="1636" t="n"/>
      <c r="G2910" s="1647" t="n"/>
      <c r="H2910" s="1647" t="n"/>
      <c r="I2910" s="1647" t="n"/>
      <c r="J2910" s="1646" t="n"/>
      <c r="K2910" s="1647" t="n"/>
      <c r="L2910" s="1647" t="n"/>
      <c r="M2910" s="234" t="n"/>
      <c r="N2910" s="237" t="n"/>
      <c r="O2910" s="548" t="n"/>
      <c r="P2910" s="1634" t="n"/>
      <c r="Q2910" s="1634" t="n"/>
      <c r="R2910" s="892" t="n"/>
      <c r="S2910" s="1635" t="n"/>
      <c r="T2910" s="1636" t="n"/>
      <c r="U2910" s="1636" t="n"/>
    </row>
    <row r="2911" ht="17.25" customHeight="1">
      <c r="A2911" s="238" t="n"/>
      <c r="B2911" s="238" t="n"/>
      <c r="C2911" s="1636" t="n"/>
      <c r="D2911" s="1636" t="n"/>
      <c r="E2911" s="1638" t="n"/>
      <c r="F2911" s="1636" t="n"/>
      <c r="G2911" s="1647" t="n"/>
      <c r="H2911" s="1647" t="n"/>
      <c r="I2911" s="1647" t="n"/>
      <c r="J2911" s="1646" t="n"/>
      <c r="K2911" s="1647" t="n"/>
      <c r="L2911" s="1647" t="n"/>
      <c r="M2911" s="234" t="n"/>
      <c r="N2911" s="237" t="n"/>
      <c r="O2911" s="548" t="n"/>
      <c r="P2911" s="1634" t="n"/>
      <c r="Q2911" s="1634" t="n"/>
      <c r="R2911" s="892" t="n"/>
      <c r="S2911" s="1635" t="n"/>
      <c r="T2911" s="1636" t="n"/>
      <c r="U2911" s="1636" t="n"/>
    </row>
    <row r="2912" ht="17.25" customHeight="1">
      <c r="A2912" s="238" t="n"/>
      <c r="B2912" s="238" t="n"/>
      <c r="C2912" s="1636" t="n"/>
      <c r="D2912" s="1636" t="n"/>
      <c r="E2912" s="1638" t="n"/>
      <c r="F2912" s="1636" t="n"/>
      <c r="G2912" s="1647" t="n"/>
      <c r="H2912" s="1647" t="n"/>
      <c r="I2912" s="1647" t="n"/>
      <c r="J2912" s="1646" t="n"/>
      <c r="K2912" s="1647" t="n"/>
      <c r="L2912" s="1647" t="n"/>
      <c r="M2912" s="234" t="n"/>
      <c r="N2912" s="237" t="n"/>
      <c r="O2912" s="548" t="n"/>
      <c r="P2912" s="1634" t="n"/>
      <c r="Q2912" s="1634" t="n"/>
      <c r="R2912" s="892" t="n"/>
      <c r="S2912" s="1635" t="n"/>
      <c r="T2912" s="1636" t="n"/>
      <c r="U2912" s="1636" t="n"/>
    </row>
    <row r="2913" ht="17.25" customHeight="1">
      <c r="A2913" s="238" t="n"/>
      <c r="B2913" s="238" t="n"/>
      <c r="C2913" s="1636" t="n"/>
      <c r="D2913" s="1636" t="n"/>
      <c r="E2913" s="1638" t="n"/>
      <c r="F2913" s="1636" t="n"/>
      <c r="G2913" s="1647" t="n"/>
      <c r="H2913" s="1647" t="n"/>
      <c r="I2913" s="1647" t="n"/>
      <c r="J2913" s="1646" t="n"/>
      <c r="K2913" s="1647" t="n"/>
      <c r="L2913" s="1647" t="n"/>
      <c r="M2913" s="234" t="n"/>
      <c r="N2913" s="237" t="n"/>
      <c r="O2913" s="548" t="n"/>
      <c r="P2913" s="1634" t="n"/>
      <c r="Q2913" s="1634" t="n"/>
      <c r="R2913" s="892" t="n"/>
      <c r="S2913" s="1635" t="n"/>
      <c r="T2913" s="1636" t="n"/>
      <c r="U2913" s="1636" t="n"/>
    </row>
    <row r="2914" ht="17.25" customHeight="1">
      <c r="A2914" s="238" t="n"/>
      <c r="B2914" s="238" t="n"/>
      <c r="C2914" s="1636" t="n"/>
      <c r="D2914" s="1636" t="n"/>
      <c r="E2914" s="1638" t="n"/>
      <c r="F2914" s="1636" t="n"/>
      <c r="G2914" s="1647" t="n"/>
      <c r="H2914" s="1647" t="n"/>
      <c r="I2914" s="1647" t="n"/>
      <c r="J2914" s="1646" t="n"/>
      <c r="K2914" s="1647" t="n"/>
      <c r="L2914" s="1647" t="n"/>
      <c r="M2914" s="234" t="n"/>
      <c r="N2914" s="237" t="n"/>
      <c r="O2914" s="548" t="n"/>
      <c r="P2914" s="1634" t="n"/>
      <c r="Q2914" s="1634" t="n"/>
      <c r="R2914" s="892" t="n"/>
      <c r="S2914" s="1635" t="n"/>
      <c r="T2914" s="1636" t="n"/>
      <c r="U2914" s="1636" t="n"/>
    </row>
    <row r="2915" ht="17.25" customHeight="1">
      <c r="A2915" s="238" t="n"/>
      <c r="B2915" s="238" t="n"/>
      <c r="C2915" s="1636" t="n"/>
      <c r="D2915" s="1636" t="n"/>
      <c r="E2915" s="1638" t="n"/>
      <c r="F2915" s="1636" t="n"/>
      <c r="G2915" s="1647" t="n"/>
      <c r="H2915" s="1647" t="n"/>
      <c r="I2915" s="1647" t="n"/>
      <c r="J2915" s="1646" t="n"/>
      <c r="K2915" s="1647" t="n"/>
      <c r="L2915" s="1647" t="n"/>
      <c r="M2915" s="234" t="n"/>
      <c r="N2915" s="237" t="n"/>
      <c r="O2915" s="548" t="n"/>
      <c r="P2915" s="1634" t="n"/>
      <c r="Q2915" s="1634" t="n"/>
      <c r="R2915" s="892" t="n"/>
      <c r="S2915" s="1635" t="n"/>
      <c r="T2915" s="1636" t="n"/>
      <c r="U2915" s="1636" t="n"/>
    </row>
    <row r="2916" ht="17.25" customHeight="1">
      <c r="A2916" s="238" t="n"/>
      <c r="B2916" s="238" t="n"/>
      <c r="C2916" s="1636" t="n"/>
      <c r="D2916" s="1636" t="n"/>
      <c r="E2916" s="1638" t="n"/>
      <c r="F2916" s="1636" t="n"/>
      <c r="G2916" s="1647" t="n"/>
      <c r="H2916" s="1647" t="n"/>
      <c r="I2916" s="1647" t="n"/>
      <c r="J2916" s="1646" t="n"/>
      <c r="K2916" s="1647" t="n"/>
      <c r="L2916" s="1647" t="n"/>
      <c r="M2916" s="234" t="n"/>
      <c r="N2916" s="237" t="n"/>
      <c r="O2916" s="548" t="n"/>
      <c r="P2916" s="1634" t="n"/>
      <c r="Q2916" s="1634" t="n"/>
      <c r="R2916" s="892" t="n"/>
      <c r="S2916" s="1635" t="n"/>
      <c r="T2916" s="1636" t="n"/>
      <c r="U2916" s="1636" t="n"/>
    </row>
    <row r="2917" ht="17.25" customHeight="1">
      <c r="A2917" s="238" t="n"/>
      <c r="B2917" s="238" t="n"/>
      <c r="C2917" s="1636" t="n"/>
      <c r="D2917" s="1636" t="n"/>
      <c r="E2917" s="1638" t="n"/>
      <c r="F2917" s="1636" t="n"/>
      <c r="G2917" s="1647" t="n"/>
      <c r="H2917" s="1647" t="n"/>
      <c r="I2917" s="1647" t="n"/>
      <c r="J2917" s="1646" t="n"/>
      <c r="K2917" s="1647" t="n"/>
      <c r="L2917" s="1647" t="n"/>
      <c r="M2917" s="234" t="n"/>
      <c r="N2917" s="237" t="n"/>
      <c r="O2917" s="548" t="n"/>
      <c r="P2917" s="1634" t="n"/>
      <c r="Q2917" s="1634" t="n"/>
      <c r="R2917" s="892" t="n"/>
      <c r="S2917" s="1635" t="n"/>
      <c r="T2917" s="1636" t="n"/>
      <c r="U2917" s="1636" t="n"/>
    </row>
    <row r="2918" ht="17.25" customHeight="1">
      <c r="A2918" s="238" t="n"/>
      <c r="B2918" s="238" t="n"/>
      <c r="C2918" s="1636" t="n"/>
      <c r="D2918" s="1636" t="n"/>
      <c r="E2918" s="1638" t="n"/>
      <c r="F2918" s="1636" t="n"/>
      <c r="G2918" s="1647" t="n"/>
      <c r="H2918" s="1647" t="n"/>
      <c r="I2918" s="1647" t="n"/>
      <c r="J2918" s="1646" t="n"/>
      <c r="K2918" s="1647" t="n"/>
      <c r="L2918" s="1647" t="n"/>
      <c r="M2918" s="234" t="n"/>
      <c r="N2918" s="237" t="n"/>
      <c r="O2918" s="548" t="n"/>
      <c r="P2918" s="1634" t="n"/>
      <c r="Q2918" s="1634" t="n"/>
      <c r="R2918" s="892" t="n"/>
      <c r="S2918" s="1635" t="n"/>
      <c r="T2918" s="1636" t="n"/>
      <c r="U2918" s="1636" t="n"/>
    </row>
    <row r="2919" ht="17.25" customHeight="1">
      <c r="A2919" s="238" t="n"/>
      <c r="B2919" s="238" t="n"/>
      <c r="C2919" s="1636" t="n"/>
      <c r="D2919" s="1636" t="n"/>
      <c r="E2919" s="1638" t="n"/>
      <c r="F2919" s="1636" t="n"/>
      <c r="G2919" s="1647" t="n"/>
      <c r="H2919" s="1647" t="n"/>
      <c r="I2919" s="1647" t="n"/>
      <c r="J2919" s="1646" t="n"/>
      <c r="K2919" s="1647" t="n"/>
      <c r="L2919" s="1647" t="n"/>
      <c r="M2919" s="234" t="n"/>
      <c r="N2919" s="237" t="n"/>
      <c r="O2919" s="548" t="n"/>
      <c r="P2919" s="1634" t="n"/>
      <c r="Q2919" s="1634" t="n"/>
      <c r="R2919" s="892" t="n"/>
      <c r="S2919" s="1635" t="n"/>
      <c r="T2919" s="1636" t="n"/>
      <c r="U2919" s="1636" t="n"/>
    </row>
    <row r="2920" ht="17.25" customHeight="1">
      <c r="A2920" s="238" t="n"/>
      <c r="B2920" s="238" t="n"/>
      <c r="C2920" s="1636" t="n"/>
      <c r="D2920" s="1636" t="n"/>
      <c r="E2920" s="1638" t="n"/>
      <c r="F2920" s="1636" t="n"/>
      <c r="G2920" s="1647" t="n"/>
      <c r="H2920" s="1647" t="n"/>
      <c r="I2920" s="1647" t="n"/>
      <c r="J2920" s="1646" t="n"/>
      <c r="K2920" s="1647" t="n"/>
      <c r="L2920" s="1647" t="n"/>
      <c r="M2920" s="234" t="n"/>
      <c r="N2920" s="237" t="n"/>
      <c r="O2920" s="548" t="n"/>
      <c r="P2920" s="1634" t="n"/>
      <c r="Q2920" s="1634" t="n"/>
      <c r="R2920" s="892" t="n"/>
      <c r="S2920" s="1635" t="n"/>
      <c r="T2920" s="1636" t="n"/>
      <c r="U2920" s="1636" t="n"/>
    </row>
    <row r="2921" ht="17.25" customHeight="1">
      <c r="A2921" s="238" t="n"/>
      <c r="B2921" s="238" t="n"/>
      <c r="C2921" s="1636" t="n"/>
      <c r="D2921" s="1636" t="n"/>
      <c r="E2921" s="1638" t="n"/>
      <c r="F2921" s="1636" t="n"/>
      <c r="G2921" s="1647" t="n"/>
      <c r="H2921" s="1647" t="n"/>
      <c r="I2921" s="1647" t="n"/>
      <c r="J2921" s="1646" t="n"/>
      <c r="K2921" s="1647" t="n"/>
      <c r="L2921" s="1647" t="n"/>
      <c r="M2921" s="234" t="n"/>
      <c r="N2921" s="237" t="n"/>
      <c r="O2921" s="548" t="n"/>
      <c r="P2921" s="1634" t="n"/>
      <c r="Q2921" s="1634" t="n"/>
      <c r="R2921" s="892" t="n"/>
      <c r="S2921" s="1635" t="n"/>
      <c r="T2921" s="1636" t="n"/>
      <c r="U2921" s="1636" t="n"/>
    </row>
    <row r="2922" ht="17.25" customHeight="1">
      <c r="A2922" s="238" t="n"/>
      <c r="B2922" s="238" t="n"/>
      <c r="C2922" s="1636" t="n"/>
      <c r="D2922" s="1636" t="n"/>
      <c r="E2922" s="1638" t="n"/>
      <c r="F2922" s="1636" t="n"/>
      <c r="G2922" s="1647" t="n"/>
      <c r="H2922" s="1647" t="n"/>
      <c r="I2922" s="1647" t="n"/>
      <c r="J2922" s="1646" t="n"/>
      <c r="K2922" s="1647" t="n"/>
      <c r="L2922" s="1647" t="n"/>
      <c r="M2922" s="234" t="n"/>
      <c r="N2922" s="237" t="n"/>
      <c r="O2922" s="548" t="n"/>
      <c r="P2922" s="1634" t="n"/>
      <c r="Q2922" s="1634" t="n"/>
      <c r="R2922" s="892" t="n"/>
      <c r="S2922" s="1635" t="n"/>
      <c r="T2922" s="1636" t="n"/>
      <c r="U2922" s="1636" t="n"/>
    </row>
    <row r="2923" ht="17.25" customHeight="1">
      <c r="A2923" s="238" t="n"/>
      <c r="B2923" s="238" t="n"/>
      <c r="C2923" s="1636" t="n"/>
      <c r="D2923" s="1636" t="n"/>
      <c r="E2923" s="1638" t="n"/>
      <c r="F2923" s="1636" t="n"/>
      <c r="G2923" s="1647" t="n"/>
      <c r="H2923" s="1647" t="n"/>
      <c r="I2923" s="1647" t="n"/>
      <c r="J2923" s="1646" t="n"/>
      <c r="K2923" s="1647" t="n"/>
      <c r="L2923" s="1647" t="n"/>
      <c r="M2923" s="234" t="n"/>
      <c r="N2923" s="237" t="n"/>
      <c r="O2923" s="548" t="n"/>
      <c r="P2923" s="1634" t="n"/>
      <c r="Q2923" s="1634" t="n"/>
      <c r="R2923" s="892" t="n"/>
      <c r="S2923" s="1635" t="n"/>
      <c r="T2923" s="1636" t="n"/>
      <c r="U2923" s="1636" t="n"/>
    </row>
    <row r="2924" ht="17.25" customHeight="1">
      <c r="A2924" s="238" t="n"/>
      <c r="B2924" s="238" t="n"/>
      <c r="C2924" s="1636" t="n"/>
      <c r="D2924" s="1636" t="n"/>
      <c r="E2924" s="1638" t="n"/>
      <c r="F2924" s="1636" t="n"/>
      <c r="G2924" s="1647" t="n"/>
      <c r="H2924" s="1647" t="n"/>
      <c r="I2924" s="1647" t="n"/>
      <c r="J2924" s="1646" t="n"/>
      <c r="K2924" s="1647" t="n"/>
      <c r="L2924" s="1647" t="n"/>
      <c r="M2924" s="234" t="n"/>
      <c r="N2924" s="237" t="n"/>
      <c r="O2924" s="548" t="n"/>
      <c r="P2924" s="1634" t="n"/>
      <c r="Q2924" s="1634" t="n"/>
      <c r="R2924" s="892" t="n"/>
      <c r="S2924" s="1635" t="n"/>
      <c r="T2924" s="1636" t="n"/>
      <c r="U2924" s="1636" t="n"/>
    </row>
    <row r="2925" ht="17.25" customHeight="1">
      <c r="A2925" s="238" t="n"/>
      <c r="B2925" s="238" t="n"/>
      <c r="C2925" s="1636" t="n"/>
      <c r="D2925" s="1636" t="n"/>
      <c r="E2925" s="1638" t="n"/>
      <c r="F2925" s="1636" t="n"/>
      <c r="G2925" s="1647" t="n"/>
      <c r="H2925" s="1647" t="n"/>
      <c r="I2925" s="1647" t="n"/>
      <c r="J2925" s="1646" t="n"/>
      <c r="K2925" s="1647" t="n"/>
      <c r="L2925" s="1647" t="n"/>
      <c r="M2925" s="234" t="n"/>
      <c r="N2925" s="237" t="n"/>
      <c r="O2925" s="548" t="n"/>
      <c r="P2925" s="1634" t="n"/>
      <c r="Q2925" s="1634" t="n"/>
      <c r="R2925" s="892" t="n"/>
      <c r="S2925" s="1635" t="n"/>
      <c r="T2925" s="1636" t="n"/>
      <c r="U2925" s="1636" t="n"/>
    </row>
    <row r="2926" ht="17.25" customHeight="1">
      <c r="A2926" s="238" t="n"/>
      <c r="B2926" s="238" t="n"/>
      <c r="C2926" s="1636" t="n"/>
      <c r="D2926" s="1636" t="n"/>
      <c r="E2926" s="1638" t="n"/>
      <c r="F2926" s="1636" t="n"/>
      <c r="G2926" s="1647" t="n"/>
      <c r="H2926" s="1647" t="n"/>
      <c r="I2926" s="1647" t="n"/>
      <c r="J2926" s="1646" t="n"/>
      <c r="K2926" s="1647" t="n"/>
      <c r="L2926" s="1647" t="n"/>
      <c r="M2926" s="234" t="n"/>
      <c r="N2926" s="237" t="n"/>
      <c r="O2926" s="548" t="n"/>
      <c r="P2926" s="1634" t="n"/>
      <c r="Q2926" s="1634" t="n"/>
      <c r="R2926" s="892" t="n"/>
      <c r="S2926" s="1635" t="n"/>
      <c r="T2926" s="1636" t="n"/>
      <c r="U2926" s="1636" t="n"/>
    </row>
    <row r="2927" ht="17.25" customHeight="1">
      <c r="A2927" s="238" t="n"/>
      <c r="B2927" s="238" t="n"/>
      <c r="C2927" s="1636" t="n"/>
      <c r="D2927" s="1636" t="n"/>
      <c r="E2927" s="1638" t="n"/>
      <c r="F2927" s="1636" t="n"/>
      <c r="G2927" s="1647" t="n"/>
      <c r="H2927" s="1647" t="n"/>
      <c r="I2927" s="1647" t="n"/>
      <c r="J2927" s="1646" t="n"/>
      <c r="K2927" s="1647" t="n"/>
      <c r="L2927" s="1647" t="n"/>
      <c r="M2927" s="234" t="n"/>
      <c r="N2927" s="237" t="n"/>
      <c r="O2927" s="548" t="n"/>
      <c r="P2927" s="1634" t="n"/>
      <c r="Q2927" s="1634" t="n"/>
      <c r="R2927" s="892" t="n"/>
      <c r="S2927" s="1635" t="n"/>
      <c r="T2927" s="1636" t="n"/>
      <c r="U2927" s="1636" t="n"/>
    </row>
    <row r="2928" ht="17.25" customHeight="1">
      <c r="A2928" s="238" t="n"/>
      <c r="B2928" s="238" t="n"/>
      <c r="C2928" s="1636" t="n"/>
      <c r="D2928" s="1636" t="n"/>
      <c r="E2928" s="1638" t="n"/>
      <c r="F2928" s="1636" t="n"/>
      <c r="G2928" s="1647" t="n"/>
      <c r="H2928" s="1647" t="n"/>
      <c r="I2928" s="1647" t="n"/>
      <c r="J2928" s="1646" t="n"/>
      <c r="K2928" s="1647" t="n"/>
      <c r="L2928" s="1647" t="n"/>
      <c r="M2928" s="234" t="n"/>
      <c r="N2928" s="237" t="n"/>
      <c r="O2928" s="548" t="n"/>
      <c r="P2928" s="1634" t="n"/>
      <c r="Q2928" s="1634" t="n"/>
      <c r="R2928" s="892" t="n"/>
      <c r="S2928" s="1635" t="n"/>
      <c r="T2928" s="1636" t="n"/>
      <c r="U2928" s="1636" t="n"/>
    </row>
    <row r="2929" ht="17.25" customHeight="1">
      <c r="A2929" s="238" t="n"/>
      <c r="B2929" s="238" t="n"/>
      <c r="C2929" s="1636" t="n"/>
      <c r="D2929" s="1636" t="n"/>
      <c r="E2929" s="1638" t="n"/>
      <c r="F2929" s="1636" t="n"/>
      <c r="G2929" s="1647" t="n"/>
      <c r="H2929" s="1647" t="n"/>
      <c r="I2929" s="1647" t="n"/>
      <c r="J2929" s="1646" t="n"/>
      <c r="K2929" s="1647" t="n"/>
      <c r="L2929" s="1647" t="n"/>
      <c r="M2929" s="234" t="n"/>
      <c r="N2929" s="237" t="n"/>
      <c r="O2929" s="548" t="n"/>
      <c r="P2929" s="1634" t="n"/>
      <c r="Q2929" s="1634" t="n"/>
      <c r="R2929" s="892" t="n"/>
      <c r="S2929" s="1635" t="n"/>
      <c r="T2929" s="1636" t="n"/>
      <c r="U2929" s="1636" t="n"/>
    </row>
    <row r="2930" ht="17.25" customHeight="1">
      <c r="A2930" s="238" t="n"/>
      <c r="B2930" s="238" t="n"/>
      <c r="C2930" s="1636" t="n"/>
      <c r="D2930" s="1636" t="n"/>
      <c r="E2930" s="1638" t="n"/>
      <c r="F2930" s="1636" t="n"/>
      <c r="G2930" s="1647" t="n"/>
      <c r="H2930" s="1647" t="n"/>
      <c r="I2930" s="1647" t="n"/>
      <c r="J2930" s="1646" t="n"/>
      <c r="K2930" s="1647" t="n"/>
      <c r="L2930" s="1647" t="n"/>
      <c r="M2930" s="234" t="n"/>
      <c r="N2930" s="237" t="n"/>
      <c r="O2930" s="548" t="n"/>
      <c r="P2930" s="1634" t="n"/>
      <c r="Q2930" s="1634" t="n"/>
      <c r="R2930" s="892" t="n"/>
      <c r="S2930" s="1635" t="n"/>
      <c r="T2930" s="1636" t="n"/>
      <c r="U2930" s="1636" t="n"/>
    </row>
    <row r="2931" ht="17.25" customHeight="1">
      <c r="A2931" s="238" t="n"/>
      <c r="B2931" s="238" t="n"/>
      <c r="C2931" s="1636" t="n"/>
      <c r="D2931" s="1636" t="n"/>
      <c r="E2931" s="1638" t="n"/>
      <c r="F2931" s="1636" t="n"/>
      <c r="G2931" s="1647" t="n"/>
      <c r="H2931" s="1647" t="n"/>
      <c r="I2931" s="1647" t="n"/>
      <c r="J2931" s="1646" t="n"/>
      <c r="K2931" s="1647" t="n"/>
      <c r="L2931" s="1647" t="n"/>
      <c r="M2931" s="234" t="n"/>
      <c r="N2931" s="237" t="n"/>
      <c r="O2931" s="548" t="n"/>
      <c r="P2931" s="1634" t="n"/>
      <c r="Q2931" s="1634" t="n"/>
      <c r="R2931" s="892" t="n"/>
      <c r="S2931" s="1635" t="n"/>
      <c r="T2931" s="1636" t="n"/>
      <c r="U2931" s="1636" t="n"/>
    </row>
    <row r="2932" ht="17.25" customHeight="1">
      <c r="A2932" s="238" t="n"/>
      <c r="B2932" s="238" t="n"/>
      <c r="C2932" s="1636" t="n"/>
      <c r="D2932" s="1636" t="n"/>
      <c r="E2932" s="1638" t="n"/>
      <c r="F2932" s="1636" t="n"/>
      <c r="G2932" s="1647" t="n"/>
      <c r="H2932" s="1647" t="n"/>
      <c r="I2932" s="1647" t="n"/>
      <c r="J2932" s="1646" t="n"/>
      <c r="K2932" s="1647" t="n"/>
      <c r="L2932" s="1647" t="n"/>
      <c r="M2932" s="234" t="n"/>
      <c r="N2932" s="237" t="n"/>
      <c r="O2932" s="548" t="n"/>
      <c r="P2932" s="1634" t="n"/>
      <c r="Q2932" s="1634" t="n"/>
      <c r="R2932" s="892" t="n"/>
      <c r="S2932" s="1635" t="n"/>
      <c r="T2932" s="1636" t="n"/>
      <c r="U2932" s="1636" t="n"/>
    </row>
    <row r="2933" ht="17.25" customHeight="1">
      <c r="A2933" s="238" t="n"/>
      <c r="B2933" s="238" t="n"/>
      <c r="C2933" s="1636" t="n"/>
      <c r="D2933" s="1636" t="n"/>
      <c r="E2933" s="1638" t="n"/>
      <c r="F2933" s="1636" t="n"/>
      <c r="G2933" s="1647" t="n"/>
      <c r="H2933" s="1647" t="n"/>
      <c r="I2933" s="1647" t="n"/>
      <c r="J2933" s="1646" t="n"/>
      <c r="K2933" s="1647" t="n"/>
      <c r="L2933" s="1647" t="n"/>
      <c r="M2933" s="234" t="n"/>
      <c r="N2933" s="237" t="n"/>
      <c r="O2933" s="548" t="n"/>
      <c r="P2933" s="1634" t="n"/>
      <c r="Q2933" s="1634" t="n"/>
      <c r="R2933" s="892" t="n"/>
      <c r="S2933" s="1635" t="n"/>
      <c r="T2933" s="1636" t="n"/>
      <c r="U2933" s="1636" t="n"/>
    </row>
    <row r="2934" ht="17.25" customHeight="1">
      <c r="A2934" s="238" t="n"/>
      <c r="B2934" s="238" t="n"/>
      <c r="C2934" s="1636" t="n"/>
      <c r="D2934" s="1636" t="n"/>
      <c r="E2934" s="1638" t="n"/>
      <c r="F2934" s="1636" t="n"/>
      <c r="G2934" s="1647" t="n"/>
      <c r="H2934" s="1647" t="n"/>
      <c r="I2934" s="1647" t="n"/>
      <c r="J2934" s="1646" t="n"/>
      <c r="K2934" s="1647" t="n"/>
      <c r="L2934" s="1647" t="n"/>
      <c r="M2934" s="234" t="n"/>
      <c r="N2934" s="237" t="n"/>
      <c r="O2934" s="548" t="n"/>
      <c r="P2934" s="1634" t="n"/>
      <c r="Q2934" s="1634" t="n"/>
      <c r="R2934" s="892" t="n"/>
      <c r="S2934" s="1635" t="n"/>
      <c r="T2934" s="1636" t="n"/>
      <c r="U2934" s="1636" t="n"/>
    </row>
    <row r="2935" ht="17.25" customHeight="1">
      <c r="A2935" s="238" t="n"/>
      <c r="B2935" s="238" t="n"/>
      <c r="C2935" s="1636" t="n"/>
      <c r="D2935" s="1636" t="n"/>
      <c r="E2935" s="1638" t="n"/>
      <c r="F2935" s="1636" t="n"/>
      <c r="G2935" s="1647" t="n"/>
      <c r="H2935" s="1647" t="n"/>
      <c r="I2935" s="1647" t="n"/>
      <c r="J2935" s="1646" t="n"/>
      <c r="K2935" s="1647" t="n"/>
      <c r="L2935" s="1647" t="n"/>
      <c r="M2935" s="234" t="n"/>
      <c r="N2935" s="237" t="n"/>
      <c r="O2935" s="548" t="n"/>
      <c r="P2935" s="1634" t="n"/>
      <c r="Q2935" s="1634" t="n"/>
      <c r="R2935" s="892" t="n"/>
      <c r="S2935" s="1635" t="n"/>
      <c r="T2935" s="1636" t="n"/>
      <c r="U2935" s="1636" t="n"/>
    </row>
    <row r="2936" ht="17.25" customHeight="1">
      <c r="A2936" s="238" t="n"/>
      <c r="B2936" s="238" t="n"/>
      <c r="C2936" s="1636" t="n"/>
      <c r="D2936" s="1636" t="n"/>
      <c r="E2936" s="1638" t="n"/>
      <c r="F2936" s="1636" t="n"/>
      <c r="G2936" s="1647" t="n"/>
      <c r="H2936" s="1647" t="n"/>
      <c r="I2936" s="1647" t="n"/>
      <c r="J2936" s="1646" t="n"/>
      <c r="K2936" s="1647" t="n"/>
      <c r="L2936" s="1647" t="n"/>
      <c r="M2936" s="234" t="n"/>
      <c r="N2936" s="237" t="n"/>
      <c r="O2936" s="548" t="n"/>
      <c r="P2936" s="1634" t="n"/>
      <c r="Q2936" s="1634" t="n"/>
      <c r="R2936" s="892" t="n"/>
      <c r="S2936" s="1635" t="n"/>
      <c r="T2936" s="1636" t="n"/>
      <c r="U2936" s="1636" t="n"/>
    </row>
    <row r="2937" ht="17.25" customHeight="1">
      <c r="A2937" s="238" t="n"/>
      <c r="B2937" s="238" t="n"/>
      <c r="C2937" s="1636" t="n"/>
      <c r="D2937" s="1636" t="n"/>
      <c r="E2937" s="1638" t="n"/>
      <c r="F2937" s="1636" t="n"/>
      <c r="G2937" s="1647" t="n"/>
      <c r="H2937" s="1647" t="n"/>
      <c r="I2937" s="1647" t="n"/>
      <c r="J2937" s="1646" t="n"/>
      <c r="K2937" s="1647" t="n"/>
      <c r="L2937" s="1647" t="n"/>
      <c r="M2937" s="234" t="n"/>
      <c r="N2937" s="237" t="n"/>
      <c r="O2937" s="548" t="n"/>
      <c r="P2937" s="1634" t="n"/>
      <c r="Q2937" s="1634" t="n"/>
      <c r="R2937" s="892" t="n"/>
      <c r="S2937" s="1635" t="n"/>
      <c r="T2937" s="1636" t="n"/>
      <c r="U2937" s="1636" t="n"/>
    </row>
    <row r="2938" ht="17.25" customHeight="1">
      <c r="A2938" s="238" t="n"/>
      <c r="B2938" s="238" t="n"/>
      <c r="C2938" s="1636" t="n"/>
      <c r="D2938" s="1636" t="n"/>
      <c r="E2938" s="1638" t="n"/>
      <c r="F2938" s="1636" t="n"/>
      <c r="G2938" s="1647" t="n"/>
      <c r="H2938" s="1647" t="n"/>
      <c r="I2938" s="1647" t="n"/>
      <c r="J2938" s="1646" t="n"/>
      <c r="K2938" s="1647" t="n"/>
      <c r="L2938" s="1647" t="n"/>
      <c r="M2938" s="234" t="n"/>
      <c r="N2938" s="237" t="n"/>
      <c r="O2938" s="548" t="n"/>
      <c r="P2938" s="1634" t="n"/>
      <c r="Q2938" s="1634" t="n"/>
      <c r="R2938" s="892" t="n"/>
      <c r="S2938" s="1635" t="n"/>
      <c r="T2938" s="1636" t="n"/>
      <c r="U2938" s="1636" t="n"/>
    </row>
    <row r="2939" ht="17.25" customHeight="1">
      <c r="A2939" s="238" t="n"/>
      <c r="B2939" s="238" t="n"/>
      <c r="C2939" s="1636" t="n"/>
      <c r="D2939" s="1636" t="n"/>
      <c r="E2939" s="1638" t="n"/>
      <c r="F2939" s="1636" t="n"/>
      <c r="G2939" s="1647" t="n"/>
      <c r="H2939" s="1647" t="n"/>
      <c r="I2939" s="1647" t="n"/>
      <c r="J2939" s="1646" t="n"/>
      <c r="K2939" s="1647" t="n"/>
      <c r="L2939" s="1647" t="n"/>
      <c r="M2939" s="234" t="n"/>
      <c r="N2939" s="237" t="n"/>
      <c r="O2939" s="548" t="n"/>
      <c r="P2939" s="1634" t="n"/>
      <c r="Q2939" s="1634" t="n"/>
      <c r="R2939" s="892" t="n"/>
      <c r="S2939" s="1635" t="n"/>
      <c r="T2939" s="1636" t="n"/>
      <c r="U2939" s="1636" t="n"/>
    </row>
    <row r="2940" ht="17.25" customHeight="1">
      <c r="A2940" s="238" t="n"/>
      <c r="B2940" s="238" t="n"/>
      <c r="C2940" s="1636" t="n"/>
      <c r="D2940" s="1636" t="n"/>
      <c r="E2940" s="1638" t="n"/>
      <c r="F2940" s="1636" t="n"/>
      <c r="G2940" s="1647" t="n"/>
      <c r="H2940" s="1647" t="n"/>
      <c r="I2940" s="1647" t="n"/>
      <c r="J2940" s="1646" t="n"/>
      <c r="K2940" s="1647" t="n"/>
      <c r="L2940" s="1647" t="n"/>
      <c r="M2940" s="234" t="n"/>
      <c r="N2940" s="237" t="n"/>
      <c r="O2940" s="548" t="n"/>
      <c r="P2940" s="1634" t="n"/>
      <c r="Q2940" s="1634" t="n"/>
      <c r="R2940" s="892" t="n"/>
      <c r="S2940" s="1635" t="n"/>
      <c r="T2940" s="1636" t="n"/>
      <c r="U2940" s="1636" t="n"/>
    </row>
    <row r="2941" ht="17.25" customHeight="1">
      <c r="A2941" s="238" t="n"/>
      <c r="B2941" s="238" t="n"/>
      <c r="C2941" s="1636" t="n"/>
      <c r="D2941" s="1636" t="n"/>
      <c r="E2941" s="1638" t="n"/>
      <c r="F2941" s="1636" t="n"/>
      <c r="G2941" s="1647" t="n"/>
      <c r="H2941" s="1647" t="n"/>
      <c r="I2941" s="1647" t="n"/>
      <c r="J2941" s="1646" t="n"/>
      <c r="K2941" s="1647" t="n"/>
      <c r="L2941" s="1647" t="n"/>
      <c r="M2941" s="234" t="n"/>
      <c r="N2941" s="237" t="n"/>
      <c r="O2941" s="548" t="n"/>
      <c r="P2941" s="1634" t="n"/>
      <c r="Q2941" s="1634" t="n"/>
      <c r="R2941" s="892" t="n"/>
      <c r="S2941" s="1635" t="n"/>
      <c r="T2941" s="1636" t="n"/>
      <c r="U2941" s="1636" t="n"/>
    </row>
    <row r="2942" ht="17.25" customHeight="1">
      <c r="A2942" s="238" t="n"/>
      <c r="B2942" s="238" t="n"/>
      <c r="C2942" s="1636" t="n"/>
      <c r="D2942" s="1636" t="n"/>
      <c r="E2942" s="1638" t="n"/>
      <c r="F2942" s="1636" t="n"/>
      <c r="G2942" s="1647" t="n"/>
      <c r="H2942" s="1647" t="n"/>
      <c r="I2942" s="1647" t="n"/>
      <c r="J2942" s="1646" t="n"/>
      <c r="K2942" s="1647" t="n"/>
      <c r="L2942" s="1647" t="n"/>
      <c r="M2942" s="234" t="n"/>
      <c r="N2942" s="237" t="n"/>
      <c r="O2942" s="548" t="n"/>
      <c r="P2942" s="1634" t="n"/>
      <c r="Q2942" s="1634" t="n"/>
      <c r="R2942" s="892" t="n"/>
      <c r="S2942" s="1635" t="n"/>
      <c r="T2942" s="1636" t="n"/>
      <c r="U2942" s="1636" t="n"/>
    </row>
    <row r="2943" ht="17.25" customHeight="1">
      <c r="A2943" s="238" t="n"/>
      <c r="B2943" s="238" t="n"/>
      <c r="C2943" s="1636" t="n"/>
      <c r="D2943" s="1636" t="n"/>
      <c r="E2943" s="1638" t="n"/>
      <c r="F2943" s="1636" t="n"/>
      <c r="G2943" s="1647" t="n"/>
      <c r="H2943" s="1647" t="n"/>
      <c r="I2943" s="1647" t="n"/>
      <c r="J2943" s="1646" t="n"/>
      <c r="K2943" s="1647" t="n"/>
      <c r="L2943" s="1647" t="n"/>
      <c r="M2943" s="234" t="n"/>
      <c r="N2943" s="237" t="n"/>
      <c r="O2943" s="548" t="n"/>
      <c r="P2943" s="1634" t="n"/>
      <c r="Q2943" s="1634" t="n"/>
      <c r="R2943" s="892" t="n"/>
      <c r="S2943" s="1635" t="n"/>
      <c r="T2943" s="1636" t="n"/>
      <c r="U2943" s="1636" t="n"/>
    </row>
    <row r="2944" ht="17.25" customHeight="1">
      <c r="A2944" s="238" t="n"/>
      <c r="B2944" s="238" t="n"/>
      <c r="C2944" s="1636" t="n"/>
      <c r="D2944" s="1636" t="n"/>
      <c r="E2944" s="1638" t="n"/>
      <c r="F2944" s="1636" t="n"/>
      <c r="G2944" s="1647" t="n"/>
      <c r="H2944" s="1647" t="n"/>
      <c r="I2944" s="1647" t="n"/>
      <c r="J2944" s="1646" t="n"/>
      <c r="K2944" s="1647" t="n"/>
      <c r="L2944" s="1647" t="n"/>
      <c r="M2944" s="234" t="n"/>
      <c r="N2944" s="237" t="n"/>
      <c r="O2944" s="548" t="n"/>
      <c r="P2944" s="1634" t="n"/>
      <c r="Q2944" s="1634" t="n"/>
      <c r="R2944" s="892" t="n"/>
      <c r="S2944" s="1635" t="n"/>
      <c r="T2944" s="1636" t="n"/>
      <c r="U2944" s="1636" t="n"/>
    </row>
    <row r="2945" ht="17.25" customHeight="1">
      <c r="A2945" s="238" t="n"/>
      <c r="B2945" s="238" t="n"/>
      <c r="C2945" s="1636" t="n"/>
      <c r="D2945" s="1636" t="n"/>
      <c r="E2945" s="1638" t="n"/>
      <c r="F2945" s="1636" t="n"/>
      <c r="G2945" s="1647" t="n"/>
      <c r="H2945" s="1647" t="n"/>
      <c r="I2945" s="1647" t="n"/>
      <c r="J2945" s="1646" t="n"/>
      <c r="K2945" s="1647" t="n"/>
      <c r="L2945" s="1647" t="n"/>
      <c r="M2945" s="234" t="n"/>
      <c r="N2945" s="237" t="n"/>
      <c r="O2945" s="548" t="n"/>
      <c r="P2945" s="1634" t="n"/>
      <c r="Q2945" s="1634" t="n"/>
      <c r="R2945" s="892" t="n"/>
      <c r="S2945" s="1635" t="n"/>
      <c r="T2945" s="1636" t="n"/>
      <c r="U2945" s="1636" t="n"/>
    </row>
    <row r="2946" ht="17.25" customHeight="1">
      <c r="A2946" s="238" t="n"/>
      <c r="B2946" s="238" t="n"/>
      <c r="C2946" s="1636" t="n"/>
      <c r="D2946" s="1636" t="n"/>
      <c r="E2946" s="1638" t="n"/>
      <c r="F2946" s="1636" t="n"/>
      <c r="G2946" s="1647" t="n"/>
      <c r="H2946" s="1647" t="n"/>
      <c r="I2946" s="1647" t="n"/>
      <c r="J2946" s="1646" t="n"/>
      <c r="K2946" s="1647" t="n"/>
      <c r="L2946" s="1647" t="n"/>
      <c r="M2946" s="234" t="n"/>
      <c r="N2946" s="237" t="n"/>
      <c r="O2946" s="548" t="n"/>
      <c r="P2946" s="1634" t="n"/>
      <c r="Q2946" s="1634" t="n"/>
      <c r="R2946" s="892" t="n"/>
      <c r="S2946" s="1635" t="n"/>
      <c r="T2946" s="1636" t="n"/>
      <c r="U2946" s="1636" t="n"/>
    </row>
    <row r="2947" ht="17.25" customHeight="1">
      <c r="A2947" s="238" t="n"/>
      <c r="B2947" s="238" t="n"/>
      <c r="C2947" s="1636" t="n"/>
      <c r="D2947" s="1636" t="n"/>
      <c r="E2947" s="1638" t="n"/>
      <c r="F2947" s="1636" t="n"/>
      <c r="G2947" s="1647" t="n"/>
      <c r="H2947" s="1647" t="n"/>
      <c r="I2947" s="1647" t="n"/>
      <c r="J2947" s="1646" t="n"/>
      <c r="K2947" s="1647" t="n"/>
      <c r="L2947" s="1647" t="n"/>
      <c r="M2947" s="234" t="n"/>
      <c r="N2947" s="237" t="n"/>
      <c r="O2947" s="548" t="n"/>
      <c r="P2947" s="1634" t="n"/>
      <c r="Q2947" s="1634" t="n"/>
      <c r="R2947" s="892" t="n"/>
      <c r="S2947" s="1635" t="n"/>
      <c r="T2947" s="1636" t="n"/>
      <c r="U2947" s="1636" t="n"/>
    </row>
    <row r="2948" ht="17.25" customHeight="1">
      <c r="A2948" s="238" t="n"/>
      <c r="B2948" s="238" t="n"/>
      <c r="C2948" s="1636" t="n"/>
      <c r="D2948" s="1636" t="n"/>
      <c r="E2948" s="1638" t="n"/>
      <c r="F2948" s="1636" t="n"/>
      <c r="G2948" s="1647" t="n"/>
      <c r="H2948" s="1647" t="n"/>
      <c r="I2948" s="1647" t="n"/>
      <c r="J2948" s="1646" t="n"/>
      <c r="K2948" s="1647" t="n"/>
      <c r="L2948" s="1647" t="n"/>
      <c r="M2948" s="234" t="n"/>
      <c r="N2948" s="237" t="n"/>
      <c r="O2948" s="548" t="n"/>
      <c r="P2948" s="1634" t="n"/>
      <c r="Q2948" s="1634" t="n"/>
      <c r="R2948" s="892" t="n"/>
      <c r="S2948" s="1635" t="n"/>
      <c r="T2948" s="1636" t="n"/>
      <c r="U2948" s="1636" t="n"/>
    </row>
    <row r="2949" ht="17.25" customHeight="1">
      <c r="A2949" s="238" t="n"/>
      <c r="B2949" s="238" t="n"/>
      <c r="C2949" s="1636" t="n"/>
      <c r="D2949" s="1636" t="n"/>
      <c r="E2949" s="1638" t="n"/>
      <c r="F2949" s="1636" t="n"/>
      <c r="G2949" s="1647" t="n"/>
      <c r="H2949" s="1647" t="n"/>
      <c r="I2949" s="1647" t="n"/>
      <c r="J2949" s="1646" t="n"/>
      <c r="K2949" s="1647" t="n"/>
      <c r="L2949" s="1647" t="n"/>
      <c r="M2949" s="234" t="n"/>
      <c r="N2949" s="237" t="n"/>
      <c r="O2949" s="548" t="n"/>
      <c r="P2949" s="1634" t="n"/>
      <c r="Q2949" s="1634" t="n"/>
      <c r="R2949" s="892" t="n"/>
      <c r="S2949" s="1635" t="n"/>
      <c r="T2949" s="1636" t="n"/>
      <c r="U2949" s="1636" t="n"/>
    </row>
    <row r="2950" ht="17.25" customHeight="1">
      <c r="A2950" s="238" t="n"/>
      <c r="B2950" s="238" t="n"/>
      <c r="C2950" s="1636" t="n"/>
      <c r="D2950" s="1636" t="n"/>
      <c r="E2950" s="1638" t="n"/>
      <c r="F2950" s="1636" t="n"/>
      <c r="G2950" s="1647" t="n"/>
      <c r="H2950" s="1647" t="n"/>
      <c r="I2950" s="1647" t="n"/>
      <c r="J2950" s="1646" t="n"/>
      <c r="K2950" s="1647" t="n"/>
      <c r="L2950" s="1647" t="n"/>
      <c r="M2950" s="234" t="n"/>
      <c r="N2950" s="237" t="n"/>
      <c r="O2950" s="548" t="n"/>
      <c r="P2950" s="1634" t="n"/>
      <c r="Q2950" s="1634" t="n"/>
      <c r="R2950" s="892" t="n"/>
      <c r="S2950" s="1635" t="n"/>
      <c r="T2950" s="1636" t="n"/>
      <c r="U2950" s="1636" t="n"/>
    </row>
    <row r="2951" ht="17.25" customHeight="1">
      <c r="A2951" s="238" t="n"/>
      <c r="B2951" s="238" t="n"/>
      <c r="C2951" s="1636" t="n"/>
      <c r="D2951" s="1636" t="n"/>
      <c r="E2951" s="1638" t="n"/>
      <c r="F2951" s="1636" t="n"/>
      <c r="G2951" s="1647" t="n"/>
      <c r="H2951" s="1647" t="n"/>
      <c r="I2951" s="1647" t="n"/>
      <c r="J2951" s="1646" t="n"/>
      <c r="K2951" s="1647" t="n"/>
      <c r="L2951" s="1647" t="n"/>
      <c r="M2951" s="234" t="n"/>
      <c r="N2951" s="237" t="n"/>
      <c r="O2951" s="548" t="n"/>
      <c r="P2951" s="1634" t="n"/>
      <c r="Q2951" s="1634" t="n"/>
      <c r="R2951" s="892" t="n"/>
      <c r="S2951" s="1635" t="n"/>
      <c r="T2951" s="1636" t="n"/>
      <c r="U2951" s="1636" t="n"/>
    </row>
    <row r="2952" ht="17.25" customHeight="1">
      <c r="A2952" s="238" t="n"/>
      <c r="B2952" s="238" t="n"/>
      <c r="C2952" s="1636" t="n"/>
      <c r="D2952" s="1636" t="n"/>
      <c r="E2952" s="1638" t="n"/>
      <c r="F2952" s="1636" t="n"/>
      <c r="G2952" s="1647" t="n"/>
      <c r="H2952" s="1647" t="n"/>
      <c r="I2952" s="1647" t="n"/>
      <c r="J2952" s="1646" t="n"/>
      <c r="K2952" s="1647" t="n"/>
      <c r="L2952" s="1647" t="n"/>
      <c r="M2952" s="234" t="n"/>
      <c r="N2952" s="237" t="n"/>
      <c r="O2952" s="548" t="n"/>
      <c r="P2952" s="1634" t="n"/>
      <c r="Q2952" s="1634" t="n"/>
      <c r="R2952" s="892" t="n"/>
      <c r="S2952" s="1635" t="n"/>
      <c r="T2952" s="1636" t="n"/>
      <c r="U2952" s="1636" t="n"/>
    </row>
    <row r="2953" ht="17.25" customHeight="1">
      <c r="A2953" s="238" t="n"/>
      <c r="B2953" s="238" t="n"/>
      <c r="C2953" s="1636" t="n"/>
      <c r="D2953" s="1636" t="n"/>
      <c r="E2953" s="1638" t="n"/>
      <c r="F2953" s="1636" t="n"/>
      <c r="G2953" s="1647" t="n"/>
      <c r="H2953" s="1647" t="n"/>
      <c r="I2953" s="1647" t="n"/>
      <c r="J2953" s="1646" t="n"/>
      <c r="K2953" s="1647" t="n"/>
      <c r="L2953" s="1647" t="n"/>
      <c r="M2953" s="234" t="n"/>
      <c r="N2953" s="237" t="n"/>
      <c r="O2953" s="548" t="n"/>
      <c r="P2953" s="1634" t="n"/>
      <c r="Q2953" s="1634" t="n"/>
      <c r="R2953" s="892" t="n"/>
      <c r="S2953" s="1635" t="n"/>
      <c r="T2953" s="1636" t="n"/>
      <c r="U2953" s="1636" t="n"/>
    </row>
    <row r="2954" ht="17.25" customHeight="1">
      <c r="A2954" s="238" t="n"/>
      <c r="B2954" s="238" t="n"/>
      <c r="C2954" s="1636" t="n"/>
      <c r="D2954" s="1636" t="n"/>
      <c r="E2954" s="1638" t="n"/>
      <c r="F2954" s="1636" t="n"/>
      <c r="G2954" s="1647" t="n"/>
      <c r="H2954" s="1647" t="n"/>
      <c r="I2954" s="1647" t="n"/>
      <c r="J2954" s="1646" t="n"/>
      <c r="K2954" s="1647" t="n"/>
      <c r="L2954" s="1647" t="n"/>
      <c r="M2954" s="234" t="n"/>
      <c r="N2954" s="237" t="n"/>
      <c r="O2954" s="548" t="n"/>
      <c r="P2954" s="1634" t="n"/>
      <c r="Q2954" s="1634" t="n"/>
      <c r="R2954" s="892" t="n"/>
      <c r="S2954" s="1635" t="n"/>
      <c r="T2954" s="1636" t="n"/>
      <c r="U2954" s="1636" t="n"/>
    </row>
    <row r="2955" ht="17.25" customHeight="1">
      <c r="A2955" s="238" t="n"/>
      <c r="B2955" s="238" t="n"/>
      <c r="C2955" s="1636" t="n"/>
      <c r="D2955" s="1636" t="n"/>
      <c r="E2955" s="1638" t="n"/>
      <c r="F2955" s="1636" t="n"/>
      <c r="G2955" s="1647" t="n"/>
      <c r="H2955" s="1647" t="n"/>
      <c r="I2955" s="1647" t="n"/>
      <c r="J2955" s="1646" t="n"/>
      <c r="K2955" s="1647" t="n"/>
      <c r="L2955" s="1647" t="n"/>
      <c r="M2955" s="234" t="n"/>
      <c r="N2955" s="237" t="n"/>
      <c r="O2955" s="548" t="n"/>
      <c r="P2955" s="1634" t="n"/>
      <c r="Q2955" s="1634" t="n"/>
      <c r="R2955" s="892" t="n"/>
      <c r="S2955" s="1635" t="n"/>
      <c r="T2955" s="1636" t="n"/>
      <c r="U2955" s="1636" t="n"/>
    </row>
    <row r="2956" ht="17.25" customHeight="1">
      <c r="A2956" s="238" t="n"/>
      <c r="B2956" s="238" t="n"/>
      <c r="C2956" s="1636" t="n"/>
      <c r="D2956" s="1636" t="n"/>
      <c r="E2956" s="1638" t="n"/>
      <c r="F2956" s="1636" t="n"/>
      <c r="G2956" s="1647" t="n"/>
      <c r="H2956" s="1647" t="n"/>
      <c r="I2956" s="1647" t="n"/>
      <c r="J2956" s="1646" t="n"/>
      <c r="K2956" s="1647" t="n"/>
      <c r="L2956" s="1647" t="n"/>
      <c r="M2956" s="234" t="n"/>
      <c r="N2956" s="237" t="n"/>
      <c r="O2956" s="548" t="n"/>
      <c r="P2956" s="1634" t="n"/>
      <c r="Q2956" s="1634" t="n"/>
      <c r="R2956" s="892" t="n"/>
      <c r="S2956" s="1635" t="n"/>
      <c r="T2956" s="1636" t="n"/>
      <c r="U2956" s="1636" t="n"/>
    </row>
    <row r="2957" ht="17.25" customHeight="1">
      <c r="A2957" s="238" t="n"/>
      <c r="B2957" s="238" t="n"/>
      <c r="C2957" s="1636" t="n"/>
      <c r="D2957" s="1636" t="n"/>
      <c r="E2957" s="1638" t="n"/>
      <c r="F2957" s="1636" t="n"/>
      <c r="G2957" s="1647" t="n"/>
      <c r="H2957" s="1647" t="n"/>
      <c r="I2957" s="1647" t="n"/>
      <c r="J2957" s="1646" t="n"/>
      <c r="K2957" s="1647" t="n"/>
      <c r="L2957" s="1647" t="n"/>
      <c r="M2957" s="234" t="n"/>
      <c r="N2957" s="237" t="n"/>
      <c r="O2957" s="548" t="n"/>
      <c r="P2957" s="1634" t="n"/>
      <c r="Q2957" s="1634" t="n"/>
      <c r="R2957" s="892" t="n"/>
      <c r="S2957" s="1635" t="n"/>
      <c r="T2957" s="1636" t="n"/>
      <c r="U2957" s="1636" t="n"/>
    </row>
    <row r="2958" ht="17.25" customHeight="1">
      <c r="A2958" s="238" t="n"/>
      <c r="B2958" s="238" t="n"/>
      <c r="C2958" s="1636" t="n"/>
      <c r="D2958" s="1636" t="n"/>
      <c r="E2958" s="1638" t="n"/>
      <c r="F2958" s="1636" t="n"/>
      <c r="G2958" s="1647" t="n"/>
      <c r="H2958" s="1647" t="n"/>
      <c r="I2958" s="1647" t="n"/>
      <c r="J2958" s="1646" t="n"/>
      <c r="K2958" s="1647" t="n"/>
      <c r="L2958" s="1647" t="n"/>
      <c r="M2958" s="234" t="n"/>
      <c r="N2958" s="237" t="n"/>
      <c r="O2958" s="548" t="n"/>
      <c r="P2958" s="1634" t="n"/>
      <c r="Q2958" s="1634" t="n"/>
      <c r="R2958" s="892" t="n"/>
      <c r="S2958" s="1635" t="n"/>
      <c r="T2958" s="1636" t="n"/>
      <c r="U2958" s="1636" t="n"/>
    </row>
    <row r="2959" ht="17.25" customHeight="1">
      <c r="A2959" s="238" t="n"/>
      <c r="B2959" s="238" t="n"/>
      <c r="C2959" s="1636" t="n"/>
      <c r="D2959" s="1636" t="n"/>
      <c r="E2959" s="1638" t="n"/>
      <c r="F2959" s="1636" t="n"/>
      <c r="G2959" s="1647" t="n"/>
      <c r="H2959" s="1647" t="n"/>
      <c r="I2959" s="1647" t="n"/>
      <c r="J2959" s="1646" t="n"/>
      <c r="K2959" s="1647" t="n"/>
      <c r="L2959" s="1647" t="n"/>
      <c r="M2959" s="234" t="n"/>
      <c r="N2959" s="237" t="n"/>
      <c r="O2959" s="548" t="n"/>
      <c r="P2959" s="1634" t="n"/>
      <c r="Q2959" s="1634" t="n"/>
      <c r="R2959" s="892" t="n"/>
      <c r="S2959" s="1635" t="n"/>
      <c r="T2959" s="1636" t="n"/>
      <c r="U2959" s="1636" t="n"/>
    </row>
    <row r="2960" ht="17.25" customHeight="1">
      <c r="A2960" s="238" t="n"/>
      <c r="B2960" s="238" t="n"/>
      <c r="C2960" s="1636" t="n"/>
      <c r="D2960" s="1636" t="n"/>
      <c r="E2960" s="1638" t="n"/>
      <c r="F2960" s="1636" t="n"/>
      <c r="G2960" s="1647" t="n"/>
      <c r="H2960" s="1647" t="n"/>
      <c r="I2960" s="1647" t="n"/>
      <c r="J2960" s="1646" t="n"/>
      <c r="K2960" s="1647" t="n"/>
      <c r="L2960" s="1647" t="n"/>
      <c r="M2960" s="234" t="n"/>
      <c r="N2960" s="237" t="n"/>
      <c r="O2960" s="548" t="n"/>
      <c r="P2960" s="1634" t="n"/>
      <c r="Q2960" s="1634" t="n"/>
      <c r="R2960" s="892" t="n"/>
      <c r="S2960" s="1635" t="n"/>
      <c r="T2960" s="1636" t="n"/>
      <c r="U2960" s="1636" t="n"/>
    </row>
    <row r="2961" ht="17.25" customHeight="1">
      <c r="A2961" s="238" t="n"/>
      <c r="B2961" s="238" t="n"/>
      <c r="C2961" s="1636" t="n"/>
      <c r="D2961" s="1636" t="n"/>
      <c r="E2961" s="1638" t="n"/>
      <c r="F2961" s="1636" t="n"/>
      <c r="G2961" s="1647" t="n"/>
      <c r="H2961" s="1647" t="n"/>
      <c r="I2961" s="1647" t="n"/>
      <c r="J2961" s="1646" t="n"/>
      <c r="K2961" s="1647" t="n"/>
      <c r="L2961" s="1647" t="n"/>
      <c r="M2961" s="234" t="n"/>
      <c r="N2961" s="237" t="n"/>
      <c r="O2961" s="548" t="n"/>
      <c r="P2961" s="1634" t="n"/>
      <c r="Q2961" s="1634" t="n"/>
      <c r="R2961" s="892" t="n"/>
      <c r="S2961" s="1635" t="n"/>
      <c r="T2961" s="1636" t="n"/>
      <c r="U2961" s="1636" t="n"/>
    </row>
    <row r="2962" ht="17.25" customHeight="1">
      <c r="A2962" s="238" t="n"/>
      <c r="B2962" s="238" t="n"/>
      <c r="C2962" s="1636" t="n"/>
      <c r="D2962" s="1636" t="n"/>
      <c r="E2962" s="1638" t="n"/>
      <c r="F2962" s="1636" t="n"/>
      <c r="G2962" s="1647" t="n"/>
      <c r="H2962" s="1647" t="n"/>
      <c r="I2962" s="1647" t="n"/>
      <c r="J2962" s="1646" t="n"/>
      <c r="K2962" s="1647" t="n"/>
      <c r="L2962" s="1647" t="n"/>
      <c r="M2962" s="234" t="n"/>
      <c r="N2962" s="237" t="n"/>
      <c r="O2962" s="548" t="n"/>
      <c r="P2962" s="1634" t="n"/>
      <c r="Q2962" s="1634" t="n"/>
      <c r="R2962" s="892" t="n"/>
      <c r="S2962" s="1635" t="n"/>
      <c r="T2962" s="1636" t="n"/>
      <c r="U2962" s="1636" t="n"/>
    </row>
    <row r="2963" ht="17.25" customHeight="1">
      <c r="A2963" s="238" t="n"/>
      <c r="B2963" s="238" t="n"/>
      <c r="C2963" s="1636" t="n"/>
      <c r="D2963" s="1636" t="n"/>
      <c r="E2963" s="1638" t="n"/>
      <c r="F2963" s="1636" t="n"/>
      <c r="G2963" s="1647" t="n"/>
      <c r="H2963" s="1647" t="n"/>
      <c r="I2963" s="1647" t="n"/>
      <c r="J2963" s="1646" t="n"/>
      <c r="K2963" s="1647" t="n"/>
      <c r="L2963" s="1647" t="n"/>
      <c r="M2963" s="234" t="n"/>
      <c r="N2963" s="237" t="n"/>
      <c r="O2963" s="548" t="n"/>
      <c r="P2963" s="1634" t="n"/>
      <c r="Q2963" s="1634" t="n"/>
      <c r="R2963" s="892" t="n"/>
      <c r="S2963" s="1635" t="n"/>
      <c r="T2963" s="1636" t="n"/>
      <c r="U2963" s="1636" t="n"/>
    </row>
    <row r="2964" ht="17.25" customHeight="1">
      <c r="A2964" s="238" t="n"/>
      <c r="B2964" s="238" t="n"/>
      <c r="C2964" s="1636" t="n"/>
      <c r="D2964" s="1636" t="n"/>
      <c r="E2964" s="1638" t="n"/>
      <c r="F2964" s="1636" t="n"/>
      <c r="G2964" s="1647" t="n"/>
      <c r="H2964" s="1647" t="n"/>
      <c r="I2964" s="1647" t="n"/>
      <c r="J2964" s="1646" t="n"/>
      <c r="K2964" s="1647" t="n"/>
      <c r="L2964" s="1647" t="n"/>
      <c r="M2964" s="234" t="n"/>
      <c r="N2964" s="237" t="n"/>
      <c r="O2964" s="548" t="n"/>
      <c r="P2964" s="1634" t="n"/>
      <c r="Q2964" s="1634" t="n"/>
      <c r="R2964" s="892" t="n"/>
      <c r="S2964" s="1635" t="n"/>
      <c r="T2964" s="1636" t="n"/>
      <c r="U2964" s="1636" t="n"/>
    </row>
    <row r="2965" ht="17.25" customHeight="1">
      <c r="A2965" s="238" t="n"/>
      <c r="B2965" s="238" t="n"/>
      <c r="C2965" s="1636" t="n"/>
      <c r="D2965" s="1636" t="n"/>
      <c r="E2965" s="1638" t="n"/>
      <c r="F2965" s="1636" t="n"/>
      <c r="G2965" s="1647" t="n"/>
      <c r="H2965" s="1647" t="n"/>
      <c r="I2965" s="1647" t="n"/>
      <c r="J2965" s="1646" t="n"/>
      <c r="K2965" s="1647" t="n"/>
      <c r="L2965" s="1647" t="n"/>
      <c r="M2965" s="234" t="n"/>
      <c r="N2965" s="237" t="n"/>
      <c r="O2965" s="548" t="n"/>
      <c r="P2965" s="1634" t="n"/>
      <c r="Q2965" s="1634" t="n"/>
      <c r="R2965" s="892" t="n"/>
      <c r="S2965" s="1635" t="n"/>
      <c r="T2965" s="1636" t="n"/>
      <c r="U2965" s="1636" t="n"/>
    </row>
    <row r="2966" ht="17.25" customHeight="1">
      <c r="A2966" s="238" t="n"/>
      <c r="B2966" s="238" t="n"/>
      <c r="C2966" s="1636" t="n"/>
      <c r="D2966" s="1636" t="n"/>
      <c r="E2966" s="1638" t="n"/>
      <c r="F2966" s="1636" t="n"/>
      <c r="G2966" s="1647" t="n"/>
      <c r="H2966" s="1647" t="n"/>
      <c r="I2966" s="1647" t="n"/>
      <c r="J2966" s="1646" t="n"/>
      <c r="K2966" s="1647" t="n"/>
      <c r="L2966" s="1647" t="n"/>
      <c r="M2966" s="234" t="n"/>
      <c r="N2966" s="237" t="n"/>
      <c r="O2966" s="548" t="n"/>
      <c r="P2966" s="1634" t="n"/>
      <c r="Q2966" s="1634" t="n"/>
      <c r="R2966" s="892" t="n"/>
      <c r="S2966" s="1635" t="n"/>
      <c r="T2966" s="1636" t="n"/>
      <c r="U2966" s="1636" t="n"/>
    </row>
    <row r="2967" ht="17.25" customHeight="1">
      <c r="A2967" s="238" t="n"/>
      <c r="B2967" s="238" t="n"/>
      <c r="C2967" s="1636" t="n"/>
      <c r="D2967" s="1636" t="n"/>
      <c r="E2967" s="1638" t="n"/>
      <c r="F2967" s="1636" t="n"/>
      <c r="G2967" s="1647" t="n"/>
      <c r="H2967" s="1647" t="n"/>
      <c r="I2967" s="1647" t="n"/>
      <c r="J2967" s="1646" t="n"/>
      <c r="K2967" s="1647" t="n"/>
      <c r="L2967" s="1647" t="n"/>
      <c r="M2967" s="234" t="n"/>
      <c r="N2967" s="237" t="n"/>
      <c r="O2967" s="548" t="n"/>
      <c r="P2967" s="1634" t="n"/>
      <c r="Q2967" s="1634" t="n"/>
      <c r="R2967" s="892" t="n"/>
      <c r="S2967" s="1635" t="n"/>
      <c r="T2967" s="1636" t="n"/>
      <c r="U2967" s="1636" t="n"/>
    </row>
    <row r="2968" ht="17.25" customHeight="1">
      <c r="A2968" s="238" t="n"/>
      <c r="B2968" s="238" t="n"/>
      <c r="C2968" s="1636" t="n"/>
      <c r="D2968" s="1636" t="n"/>
      <c r="E2968" s="1638" t="n"/>
      <c r="F2968" s="1636" t="n"/>
      <c r="G2968" s="1647" t="n"/>
      <c r="H2968" s="1647" t="n"/>
      <c r="I2968" s="1647" t="n"/>
      <c r="J2968" s="1646" t="n"/>
      <c r="K2968" s="1647" t="n"/>
      <c r="L2968" s="1647" t="n"/>
      <c r="M2968" s="234" t="n"/>
      <c r="N2968" s="237" t="n"/>
      <c r="O2968" s="548" t="n"/>
      <c r="P2968" s="1634" t="n"/>
      <c r="Q2968" s="1634" t="n"/>
      <c r="R2968" s="892" t="n"/>
      <c r="S2968" s="1635" t="n"/>
      <c r="T2968" s="1636" t="n"/>
      <c r="U2968" s="1636" t="n"/>
    </row>
    <row r="2969" ht="17.25" customHeight="1">
      <c r="A2969" s="238" t="n"/>
      <c r="B2969" s="238" t="n"/>
      <c r="C2969" s="1636" t="n"/>
      <c r="D2969" s="1636" t="n"/>
      <c r="E2969" s="1638" t="n"/>
      <c r="F2969" s="1636" t="n"/>
      <c r="G2969" s="1647" t="n"/>
      <c r="H2969" s="1647" t="n"/>
      <c r="I2969" s="1647" t="n"/>
      <c r="J2969" s="1646" t="n"/>
      <c r="K2969" s="1647" t="n"/>
      <c r="L2969" s="1647" t="n"/>
      <c r="M2969" s="234" t="n"/>
      <c r="N2969" s="237" t="n"/>
      <c r="O2969" s="548" t="n"/>
      <c r="P2969" s="1634" t="n"/>
      <c r="Q2969" s="1634" t="n"/>
      <c r="R2969" s="892" t="n"/>
      <c r="S2969" s="1635" t="n"/>
      <c r="T2969" s="1636" t="n"/>
      <c r="U2969" s="1636" t="n"/>
    </row>
    <row r="2970" ht="17.25" customHeight="1">
      <c r="A2970" s="238" t="n"/>
      <c r="B2970" s="238" t="n"/>
      <c r="C2970" s="1636" t="n"/>
      <c r="D2970" s="1636" t="n"/>
      <c r="E2970" s="1638" t="n"/>
      <c r="F2970" s="1636" t="n"/>
      <c r="G2970" s="1647" t="n"/>
      <c r="H2970" s="1647" t="n"/>
      <c r="I2970" s="1647" t="n"/>
      <c r="J2970" s="1646" t="n"/>
      <c r="K2970" s="1647" t="n"/>
      <c r="L2970" s="1647" t="n"/>
      <c r="M2970" s="234" t="n"/>
      <c r="N2970" s="237" t="n"/>
      <c r="O2970" s="548" t="n"/>
      <c r="P2970" s="1634" t="n"/>
      <c r="Q2970" s="1634" t="n"/>
      <c r="R2970" s="892" t="n"/>
      <c r="S2970" s="1635" t="n"/>
      <c r="T2970" s="1636" t="n"/>
      <c r="U2970" s="1636" t="n"/>
    </row>
    <row r="2971" ht="17.25" customHeight="1">
      <c r="A2971" s="238" t="n"/>
      <c r="B2971" s="238" t="n"/>
      <c r="C2971" s="1636" t="n"/>
      <c r="D2971" s="1636" t="n"/>
      <c r="E2971" s="1638" t="n"/>
      <c r="F2971" s="1636" t="n"/>
      <c r="G2971" s="1647" t="n"/>
      <c r="H2971" s="1647" t="n"/>
      <c r="I2971" s="1647" t="n"/>
      <c r="J2971" s="1646" t="n"/>
      <c r="K2971" s="1647" t="n"/>
      <c r="L2971" s="1647" t="n"/>
      <c r="M2971" s="234" t="n"/>
      <c r="N2971" s="237" t="n"/>
      <c r="O2971" s="548" t="n"/>
      <c r="P2971" s="1634" t="n"/>
      <c r="Q2971" s="1634" t="n"/>
      <c r="R2971" s="892" t="n"/>
      <c r="S2971" s="1635" t="n"/>
      <c r="T2971" s="1636" t="n"/>
      <c r="U2971" s="1636" t="n"/>
    </row>
    <row r="2972" ht="17.25" customHeight="1">
      <c r="A2972" s="238" t="n"/>
      <c r="B2972" s="238" t="n"/>
      <c r="C2972" s="1636" t="n"/>
      <c r="D2972" s="1636" t="n"/>
      <c r="E2972" s="1638" t="n"/>
      <c r="F2972" s="1636" t="n"/>
      <c r="G2972" s="1647" t="n"/>
      <c r="H2972" s="1647" t="n"/>
      <c r="I2972" s="1647" t="n"/>
      <c r="J2972" s="1646" t="n"/>
      <c r="K2972" s="1647" t="n"/>
      <c r="L2972" s="1647" t="n"/>
      <c r="M2972" s="234" t="n"/>
      <c r="N2972" s="237" t="n"/>
      <c r="O2972" s="548" t="n"/>
      <c r="P2972" s="1634" t="n"/>
      <c r="Q2972" s="1634" t="n"/>
      <c r="R2972" s="892" t="n"/>
      <c r="S2972" s="1635" t="n"/>
      <c r="T2972" s="1636" t="n"/>
      <c r="U2972" s="1636" t="n"/>
    </row>
    <row r="2973" ht="17.25" customHeight="1">
      <c r="A2973" s="238" t="n"/>
      <c r="B2973" s="238" t="n"/>
      <c r="C2973" s="1636" t="n"/>
      <c r="D2973" s="1636" t="n"/>
      <c r="E2973" s="1638" t="n"/>
      <c r="F2973" s="1636" t="n"/>
      <c r="G2973" s="1647" t="n"/>
      <c r="H2973" s="1647" t="n"/>
      <c r="I2973" s="1647" t="n"/>
      <c r="J2973" s="1646" t="n"/>
      <c r="K2973" s="1647" t="n"/>
      <c r="L2973" s="1647" t="n"/>
      <c r="M2973" s="234" t="n"/>
      <c r="N2973" s="237" t="n"/>
      <c r="O2973" s="548" t="n"/>
      <c r="P2973" s="1634" t="n"/>
      <c r="Q2973" s="1634" t="n"/>
      <c r="R2973" s="892" t="n"/>
      <c r="S2973" s="1635" t="n"/>
      <c r="T2973" s="1636" t="n"/>
      <c r="U2973" s="1636" t="n"/>
    </row>
    <row r="2974" ht="17.25" customHeight="1">
      <c r="A2974" s="238" t="n"/>
      <c r="B2974" s="238" t="n"/>
      <c r="C2974" s="1636" t="n"/>
      <c r="D2974" s="1636" t="n"/>
      <c r="E2974" s="1638" t="n"/>
      <c r="F2974" s="1636" t="n"/>
      <c r="G2974" s="1647" t="n"/>
      <c r="H2974" s="1647" t="n"/>
      <c r="I2974" s="1647" t="n"/>
      <c r="J2974" s="1646" t="n"/>
      <c r="K2974" s="1647" t="n"/>
      <c r="L2974" s="1647" t="n"/>
      <c r="M2974" s="234" t="n"/>
      <c r="N2974" s="237" t="n"/>
      <c r="O2974" s="548" t="n"/>
      <c r="P2974" s="1634" t="n"/>
      <c r="Q2974" s="1634" t="n"/>
      <c r="R2974" s="892" t="n"/>
      <c r="S2974" s="1635" t="n"/>
      <c r="T2974" s="1636" t="n"/>
      <c r="U2974" s="1636" t="n"/>
    </row>
    <row r="2975" ht="17.25" customHeight="1">
      <c r="A2975" s="238" t="n"/>
      <c r="B2975" s="238" t="n"/>
      <c r="C2975" s="1636" t="n"/>
      <c r="D2975" s="1636" t="n"/>
      <c r="E2975" s="1638" t="n"/>
      <c r="F2975" s="1636" t="n"/>
      <c r="G2975" s="1647" t="n"/>
      <c r="H2975" s="1647" t="n"/>
      <c r="I2975" s="1647" t="n"/>
      <c r="J2975" s="1646" t="n"/>
      <c r="K2975" s="1647" t="n"/>
      <c r="L2975" s="1647" t="n"/>
      <c r="M2975" s="234" t="n"/>
      <c r="N2975" s="237" t="n"/>
      <c r="O2975" s="548" t="n"/>
      <c r="P2975" s="1634" t="n"/>
      <c r="Q2975" s="1634" t="n"/>
      <c r="R2975" s="892" t="n"/>
      <c r="S2975" s="1635" t="n"/>
      <c r="T2975" s="1636" t="n"/>
      <c r="U2975" s="1636" t="n"/>
    </row>
    <row r="2976" ht="17.25" customHeight="1">
      <c r="A2976" s="238" t="n"/>
      <c r="B2976" s="238" t="n"/>
      <c r="C2976" s="1636" t="n"/>
      <c r="D2976" s="1636" t="n"/>
      <c r="E2976" s="1638" t="n"/>
      <c r="F2976" s="1636" t="n"/>
      <c r="G2976" s="1647" t="n"/>
      <c r="H2976" s="1647" t="n"/>
      <c r="I2976" s="1647" t="n"/>
      <c r="J2976" s="1646" t="n"/>
      <c r="K2976" s="1647" t="n"/>
      <c r="L2976" s="1647" t="n"/>
      <c r="M2976" s="234" t="n"/>
      <c r="N2976" s="237" t="n"/>
      <c r="O2976" s="548" t="n"/>
      <c r="P2976" s="1634" t="n"/>
      <c r="Q2976" s="1634" t="n"/>
      <c r="R2976" s="892" t="n"/>
      <c r="S2976" s="1635" t="n"/>
      <c r="T2976" s="1636" t="n"/>
      <c r="U2976" s="1636" t="n"/>
    </row>
    <row r="2977" ht="17.25" customHeight="1">
      <c r="A2977" s="238" t="n"/>
      <c r="B2977" s="238" t="n"/>
      <c r="C2977" s="1636" t="n"/>
      <c r="D2977" s="1636" t="n"/>
      <c r="E2977" s="1638" t="n"/>
      <c r="F2977" s="1636" t="n"/>
      <c r="G2977" s="1647" t="n"/>
      <c r="H2977" s="1647" t="n"/>
      <c r="I2977" s="1647" t="n"/>
      <c r="J2977" s="1646" t="n"/>
      <c r="K2977" s="1647" t="n"/>
      <c r="L2977" s="1647" t="n"/>
      <c r="M2977" s="234" t="n"/>
      <c r="N2977" s="237" t="n"/>
      <c r="O2977" s="548" t="n"/>
      <c r="P2977" s="1634" t="n"/>
      <c r="Q2977" s="1634" t="n"/>
      <c r="R2977" s="892" t="n"/>
      <c r="S2977" s="1635" t="n"/>
      <c r="T2977" s="1636" t="n"/>
      <c r="U2977" s="1636" t="n"/>
    </row>
    <row r="2978" ht="17.25" customHeight="1">
      <c r="A2978" s="238" t="n"/>
      <c r="B2978" s="238" t="n"/>
      <c r="C2978" s="1636" t="n"/>
      <c r="D2978" s="1636" t="n"/>
      <c r="E2978" s="1638" t="n"/>
      <c r="F2978" s="1636" t="n"/>
      <c r="G2978" s="1647" t="n"/>
      <c r="H2978" s="1647" t="n"/>
      <c r="I2978" s="1647" t="n"/>
      <c r="J2978" s="1646" t="n"/>
      <c r="K2978" s="1647" t="n"/>
      <c r="L2978" s="1647" t="n"/>
      <c r="M2978" s="234" t="n"/>
      <c r="N2978" s="237" t="n"/>
      <c r="O2978" s="548" t="n"/>
      <c r="P2978" s="1634" t="n"/>
      <c r="Q2978" s="1634" t="n"/>
      <c r="R2978" s="892" t="n"/>
      <c r="S2978" s="1635" t="n"/>
      <c r="T2978" s="1636" t="n"/>
      <c r="U2978" s="1636" t="n"/>
    </row>
    <row r="2979" ht="17.25" customHeight="1">
      <c r="A2979" s="238" t="n"/>
      <c r="B2979" s="238" t="n"/>
      <c r="C2979" s="1636" t="n"/>
      <c r="D2979" s="1636" t="n"/>
      <c r="E2979" s="1638" t="n"/>
      <c r="F2979" s="1636" t="n"/>
      <c r="G2979" s="1647" t="n"/>
      <c r="H2979" s="1647" t="n"/>
      <c r="I2979" s="1647" t="n"/>
      <c r="J2979" s="1646" t="n"/>
      <c r="K2979" s="1647" t="n"/>
      <c r="L2979" s="1647" t="n"/>
      <c r="M2979" s="234" t="n"/>
      <c r="N2979" s="237" t="n"/>
      <c r="O2979" s="548" t="n"/>
      <c r="P2979" s="1634" t="n"/>
      <c r="Q2979" s="1634" t="n"/>
      <c r="R2979" s="892" t="n"/>
      <c r="S2979" s="1635" t="n"/>
      <c r="T2979" s="1636" t="n"/>
      <c r="U2979" s="1636" t="n"/>
    </row>
    <row r="2980" ht="17.25" customHeight="1">
      <c r="A2980" s="238" t="n"/>
      <c r="B2980" s="238" t="n"/>
      <c r="C2980" s="1636" t="n"/>
      <c r="D2980" s="1636" t="n"/>
      <c r="E2980" s="1638" t="n"/>
      <c r="F2980" s="1636" t="n"/>
      <c r="G2980" s="1647" t="n"/>
      <c r="H2980" s="1647" t="n"/>
      <c r="I2980" s="1647" t="n"/>
      <c r="J2980" s="1646" t="n"/>
      <c r="K2980" s="1647" t="n"/>
      <c r="L2980" s="1647" t="n"/>
      <c r="M2980" s="234" t="n"/>
      <c r="N2980" s="237" t="n"/>
      <c r="O2980" s="548" t="n"/>
      <c r="P2980" s="1634" t="n"/>
      <c r="Q2980" s="1634" t="n"/>
      <c r="R2980" s="892" t="n"/>
      <c r="S2980" s="1635" t="n"/>
      <c r="T2980" s="1636" t="n"/>
      <c r="U2980" s="1636" t="n"/>
    </row>
    <row r="2981" ht="17.25" customHeight="1">
      <c r="A2981" s="238" t="n"/>
      <c r="B2981" s="238" t="n"/>
      <c r="C2981" s="1636" t="n"/>
      <c r="D2981" s="1636" t="n"/>
      <c r="E2981" s="1638" t="n"/>
      <c r="F2981" s="1636" t="n"/>
      <c r="G2981" s="1647" t="n"/>
      <c r="H2981" s="1647" t="n"/>
      <c r="I2981" s="1647" t="n"/>
      <c r="J2981" s="1646" t="n"/>
      <c r="K2981" s="1647" t="n"/>
      <c r="L2981" s="1647" t="n"/>
      <c r="M2981" s="234" t="n"/>
      <c r="N2981" s="237" t="n"/>
      <c r="O2981" s="548" t="n"/>
      <c r="P2981" s="1634" t="n"/>
      <c r="Q2981" s="1634" t="n"/>
      <c r="R2981" s="892" t="n"/>
      <c r="S2981" s="1635" t="n"/>
      <c r="T2981" s="1636" t="n"/>
      <c r="U2981" s="1636" t="n"/>
    </row>
    <row r="2982" ht="17.25" customHeight="1">
      <c r="A2982" s="238" t="n"/>
      <c r="B2982" s="238" t="n"/>
      <c r="C2982" s="1636" t="n"/>
      <c r="D2982" s="1636" t="n"/>
      <c r="E2982" s="1638" t="n"/>
      <c r="F2982" s="1636" t="n"/>
      <c r="G2982" s="1647" t="n"/>
      <c r="H2982" s="1647" t="n"/>
      <c r="I2982" s="1647" t="n"/>
      <c r="J2982" s="1646" t="n"/>
      <c r="K2982" s="1647" t="n"/>
      <c r="L2982" s="1647" t="n"/>
      <c r="M2982" s="234" t="n"/>
      <c r="N2982" s="237" t="n"/>
      <c r="O2982" s="548" t="n"/>
      <c r="P2982" s="1634" t="n"/>
      <c r="Q2982" s="1634" t="n"/>
      <c r="R2982" s="892" t="n"/>
      <c r="S2982" s="1635" t="n"/>
      <c r="T2982" s="1636" t="n"/>
      <c r="U2982" s="1636" t="n"/>
    </row>
    <row r="2983" ht="17.25" customHeight="1">
      <c r="A2983" s="238" t="n"/>
      <c r="B2983" s="238" t="n"/>
      <c r="C2983" s="1636" t="n"/>
      <c r="D2983" s="1636" t="n"/>
      <c r="E2983" s="1638" t="n"/>
      <c r="F2983" s="1636" t="n"/>
      <c r="G2983" s="1647" t="n"/>
      <c r="H2983" s="1647" t="n"/>
      <c r="I2983" s="1647" t="n"/>
      <c r="J2983" s="1646" t="n"/>
      <c r="K2983" s="1647" t="n"/>
      <c r="L2983" s="1647" t="n"/>
      <c r="M2983" s="234" t="n"/>
      <c r="N2983" s="237" t="n"/>
      <c r="O2983" s="548" t="n"/>
      <c r="P2983" s="1634" t="n"/>
      <c r="Q2983" s="1634" t="n"/>
      <c r="R2983" s="892" t="n"/>
      <c r="S2983" s="1635" t="n"/>
      <c r="T2983" s="1636" t="n"/>
      <c r="U2983" s="1636" t="n"/>
    </row>
    <row r="2984" ht="17.25" customHeight="1">
      <c r="A2984" s="238" t="n"/>
      <c r="B2984" s="238" t="n"/>
      <c r="C2984" s="1636" t="n"/>
      <c r="D2984" s="1636" t="n"/>
      <c r="E2984" s="1638" t="n"/>
      <c r="F2984" s="1636" t="n"/>
      <c r="G2984" s="1647" t="n"/>
      <c r="H2984" s="1647" t="n"/>
      <c r="I2984" s="1647" t="n"/>
      <c r="J2984" s="1646" t="n"/>
      <c r="K2984" s="1647" t="n"/>
      <c r="L2984" s="1647" t="n"/>
      <c r="M2984" s="234" t="n"/>
      <c r="N2984" s="237" t="n"/>
      <c r="O2984" s="548" t="n"/>
      <c r="P2984" s="1634" t="n"/>
      <c r="Q2984" s="1634" t="n"/>
      <c r="R2984" s="892" t="n"/>
      <c r="S2984" s="1635" t="n"/>
      <c r="T2984" s="1636" t="n"/>
      <c r="U2984" s="1636" t="n"/>
    </row>
    <row r="2985" ht="17.25" customHeight="1">
      <c r="A2985" s="238" t="n"/>
      <c r="B2985" s="238" t="n"/>
      <c r="C2985" s="1636" t="n"/>
      <c r="D2985" s="1636" t="n"/>
      <c r="E2985" s="1638" t="n"/>
      <c r="F2985" s="1636" t="n"/>
      <c r="G2985" s="1647" t="n"/>
      <c r="H2985" s="1647" t="n"/>
      <c r="I2985" s="1647" t="n"/>
      <c r="J2985" s="1646" t="n"/>
      <c r="K2985" s="1647" t="n"/>
      <c r="L2985" s="1647" t="n"/>
      <c r="M2985" s="234" t="n"/>
      <c r="N2985" s="237" t="n"/>
      <c r="O2985" s="548" t="n"/>
      <c r="P2985" s="1634" t="n"/>
      <c r="Q2985" s="1634" t="n"/>
      <c r="R2985" s="892" t="n"/>
      <c r="S2985" s="1635" t="n"/>
      <c r="T2985" s="1636" t="n"/>
      <c r="U2985" s="1636" t="n"/>
    </row>
    <row r="2986" ht="17.25" customHeight="1">
      <c r="A2986" s="238" t="n"/>
      <c r="B2986" s="238" t="n"/>
      <c r="C2986" s="1636" t="n"/>
      <c r="D2986" s="1636" t="n"/>
      <c r="E2986" s="1638" t="n"/>
      <c r="F2986" s="1636" t="n"/>
      <c r="G2986" s="1647" t="n"/>
      <c r="H2986" s="1647" t="n"/>
      <c r="I2986" s="1647" t="n"/>
      <c r="J2986" s="1646" t="n"/>
      <c r="K2986" s="1647" t="n"/>
      <c r="L2986" s="1647" t="n"/>
      <c r="M2986" s="234" t="n"/>
      <c r="N2986" s="237" t="n"/>
      <c r="O2986" s="548" t="n"/>
      <c r="P2986" s="1634" t="n"/>
      <c r="Q2986" s="1634" t="n"/>
      <c r="R2986" s="892" t="n"/>
      <c r="S2986" s="1635" t="n"/>
      <c r="T2986" s="1636" t="n"/>
      <c r="U2986" s="1636" t="n"/>
    </row>
    <row r="2987" ht="17.25" customHeight="1">
      <c r="A2987" s="238" t="n"/>
      <c r="B2987" s="238" t="n"/>
      <c r="C2987" s="1636" t="n"/>
      <c r="D2987" s="1636" t="n"/>
      <c r="E2987" s="1638" t="n"/>
      <c r="F2987" s="1636" t="n"/>
      <c r="G2987" s="1647" t="n"/>
      <c r="H2987" s="1647" t="n"/>
      <c r="I2987" s="1647" t="n"/>
      <c r="J2987" s="1646" t="n"/>
      <c r="K2987" s="1647" t="n"/>
      <c r="L2987" s="1647" t="n"/>
      <c r="M2987" s="234" t="n"/>
      <c r="N2987" s="237" t="n"/>
      <c r="O2987" s="548" t="n"/>
      <c r="P2987" s="1634" t="n"/>
      <c r="Q2987" s="1634" t="n"/>
      <c r="R2987" s="892" t="n"/>
      <c r="S2987" s="1635" t="n"/>
      <c r="T2987" s="1636" t="n"/>
      <c r="U2987" s="1636" t="n"/>
    </row>
    <row r="2988" ht="17.25" customHeight="1">
      <c r="A2988" s="238" t="n"/>
      <c r="B2988" s="238" t="n"/>
      <c r="C2988" s="1636" t="n"/>
      <c r="D2988" s="1636" t="n"/>
      <c r="E2988" s="1638" t="n"/>
      <c r="F2988" s="1636" t="n"/>
      <c r="G2988" s="1647" t="n"/>
      <c r="H2988" s="1647" t="n"/>
      <c r="I2988" s="1647" t="n"/>
      <c r="J2988" s="1646" t="n"/>
      <c r="K2988" s="1647" t="n"/>
      <c r="L2988" s="1647" t="n"/>
      <c r="M2988" s="234" t="n"/>
      <c r="N2988" s="237" t="n"/>
      <c r="O2988" s="548" t="n"/>
      <c r="P2988" s="1634" t="n"/>
      <c r="Q2988" s="1634" t="n"/>
      <c r="R2988" s="892" t="n"/>
      <c r="S2988" s="1635" t="n"/>
      <c r="T2988" s="1636" t="n"/>
      <c r="U2988" s="1636" t="n"/>
    </row>
    <row r="2989" ht="17.25" customHeight="1">
      <c r="A2989" s="238" t="n"/>
      <c r="B2989" s="238" t="n"/>
      <c r="C2989" s="1636" t="n"/>
      <c r="D2989" s="1636" t="n"/>
      <c r="E2989" s="1638" t="n"/>
      <c r="F2989" s="1636" t="n"/>
      <c r="G2989" s="1647" t="n"/>
      <c r="H2989" s="1647" t="n"/>
      <c r="I2989" s="1647" t="n"/>
      <c r="J2989" s="1646" t="n"/>
      <c r="K2989" s="1647" t="n"/>
      <c r="L2989" s="1647" t="n"/>
      <c r="M2989" s="234" t="n"/>
      <c r="N2989" s="237" t="n"/>
      <c r="O2989" s="548" t="n"/>
      <c r="P2989" s="1634" t="n"/>
      <c r="Q2989" s="1634" t="n"/>
      <c r="R2989" s="892" t="n"/>
      <c r="S2989" s="1635" t="n"/>
      <c r="T2989" s="1636" t="n"/>
      <c r="U2989" s="1636" t="n"/>
    </row>
    <row r="2990" ht="17.25" customHeight="1">
      <c r="A2990" s="238" t="n"/>
      <c r="B2990" s="238" t="n"/>
      <c r="C2990" s="1636" t="n"/>
      <c r="D2990" s="1636" t="n"/>
      <c r="E2990" s="1638" t="n"/>
      <c r="F2990" s="1636" t="n"/>
      <c r="G2990" s="1647" t="n"/>
      <c r="H2990" s="1647" t="n"/>
      <c r="I2990" s="1647" t="n"/>
      <c r="J2990" s="1646" t="n"/>
      <c r="K2990" s="1647" t="n"/>
      <c r="L2990" s="1647" t="n"/>
      <c r="M2990" s="234" t="n"/>
      <c r="N2990" s="237" t="n"/>
      <c r="O2990" s="548" t="n"/>
      <c r="P2990" s="1634" t="n"/>
      <c r="Q2990" s="1634" t="n"/>
      <c r="R2990" s="892" t="n"/>
      <c r="S2990" s="1635" t="n"/>
      <c r="T2990" s="1636" t="n"/>
      <c r="U2990" s="1636" t="n"/>
    </row>
    <row r="2991" ht="17.25" customHeight="1">
      <c r="A2991" s="238" t="n"/>
      <c r="B2991" s="238" t="n"/>
      <c r="C2991" s="1636" t="n"/>
      <c r="D2991" s="1636" t="n"/>
      <c r="E2991" s="1638" t="n"/>
      <c r="F2991" s="1636" t="n"/>
      <c r="G2991" s="1647" t="n"/>
      <c r="H2991" s="1647" t="n"/>
      <c r="I2991" s="1647" t="n"/>
      <c r="J2991" s="1646" t="n"/>
      <c r="K2991" s="1647" t="n"/>
      <c r="L2991" s="1647" t="n"/>
      <c r="M2991" s="234" t="n"/>
      <c r="N2991" s="237" t="n"/>
      <c r="O2991" s="548" t="n"/>
      <c r="P2991" s="1634" t="n"/>
      <c r="Q2991" s="1634" t="n"/>
      <c r="R2991" s="892" t="n"/>
      <c r="S2991" s="1635" t="n"/>
      <c r="T2991" s="1636" t="n"/>
      <c r="U2991" s="1636" t="n"/>
    </row>
    <row r="2992" ht="17.25" customHeight="1">
      <c r="A2992" s="238" t="n"/>
      <c r="B2992" s="238" t="n"/>
      <c r="C2992" s="1636" t="n"/>
      <c r="D2992" s="1636" t="n"/>
      <c r="E2992" s="1638" t="n"/>
      <c r="F2992" s="1636" t="n"/>
      <c r="G2992" s="1647" t="n"/>
      <c r="H2992" s="1647" t="n"/>
      <c r="I2992" s="1647" t="n"/>
      <c r="J2992" s="1646" t="n"/>
      <c r="K2992" s="1647" t="n"/>
      <c r="L2992" s="1647" t="n"/>
      <c r="M2992" s="234" t="n"/>
      <c r="N2992" s="237" t="n"/>
      <c r="O2992" s="548" t="n"/>
      <c r="P2992" s="1634" t="n"/>
      <c r="Q2992" s="1634" t="n"/>
      <c r="R2992" s="892" t="n"/>
      <c r="S2992" s="1635" t="n"/>
      <c r="T2992" s="1636" t="n"/>
      <c r="U2992" s="1636" t="n"/>
    </row>
    <row r="2993" ht="17.25" customHeight="1">
      <c r="A2993" s="238" t="n"/>
      <c r="B2993" s="238" t="n"/>
      <c r="C2993" s="1636" t="n"/>
      <c r="D2993" s="1636" t="n"/>
      <c r="E2993" s="1638" t="n"/>
      <c r="F2993" s="1636" t="n"/>
      <c r="G2993" s="1647" t="n"/>
      <c r="H2993" s="1647" t="n"/>
      <c r="I2993" s="1647" t="n"/>
      <c r="J2993" s="1646" t="n"/>
      <c r="K2993" s="1647" t="n"/>
      <c r="L2993" s="1647" t="n"/>
      <c r="M2993" s="234" t="n"/>
      <c r="N2993" s="237" t="n"/>
      <c r="O2993" s="548" t="n"/>
      <c r="P2993" s="1634" t="n"/>
      <c r="Q2993" s="1634" t="n"/>
      <c r="R2993" s="892" t="n"/>
      <c r="S2993" s="1635" t="n"/>
      <c r="T2993" s="1636" t="n"/>
      <c r="U2993" s="1636" t="n"/>
    </row>
    <row r="2994" ht="17.25" customHeight="1">
      <c r="A2994" s="238" t="n"/>
      <c r="B2994" s="238" t="n"/>
      <c r="C2994" s="1636" t="n"/>
      <c r="D2994" s="1636" t="n"/>
      <c r="E2994" s="1638" t="n"/>
      <c r="F2994" s="1636" t="n"/>
      <c r="G2994" s="1647" t="n"/>
      <c r="H2994" s="1647" t="n"/>
      <c r="I2994" s="1647" t="n"/>
      <c r="J2994" s="1646" t="n"/>
      <c r="K2994" s="1647" t="n"/>
      <c r="L2994" s="1647" t="n"/>
      <c r="M2994" s="234" t="n"/>
      <c r="N2994" s="237" t="n"/>
      <c r="O2994" s="548" t="n"/>
      <c r="P2994" s="1634" t="n"/>
      <c r="Q2994" s="1634" t="n"/>
      <c r="R2994" s="892" t="n"/>
      <c r="S2994" s="1635" t="n"/>
      <c r="T2994" s="1636" t="n"/>
      <c r="U2994" s="1636" t="n"/>
    </row>
    <row r="2995" ht="17.25" customHeight="1">
      <c r="A2995" s="238" t="n"/>
      <c r="B2995" s="238" t="n"/>
      <c r="C2995" s="1636" t="n"/>
      <c r="D2995" s="1636" t="n"/>
      <c r="E2995" s="1638" t="n"/>
      <c r="F2995" s="1636" t="n"/>
      <c r="G2995" s="1647" t="n"/>
      <c r="H2995" s="1647" t="n"/>
      <c r="I2995" s="1647" t="n"/>
      <c r="J2995" s="1646" t="n"/>
      <c r="K2995" s="1647" t="n"/>
      <c r="L2995" s="1647" t="n"/>
      <c r="M2995" s="234" t="n"/>
      <c r="N2995" s="237" t="n"/>
      <c r="O2995" s="548" t="n"/>
      <c r="P2995" s="1634" t="n"/>
      <c r="Q2995" s="1634" t="n"/>
      <c r="R2995" s="892" t="n"/>
      <c r="S2995" s="1635" t="n"/>
      <c r="T2995" s="1636" t="n"/>
      <c r="U2995" s="1636" t="n"/>
    </row>
    <row r="2996" ht="17.25" customHeight="1">
      <c r="A2996" s="238" t="n"/>
      <c r="B2996" s="238" t="n"/>
      <c r="C2996" s="1636" t="n"/>
      <c r="D2996" s="1636" t="n"/>
      <c r="E2996" s="1638" t="n"/>
      <c r="F2996" s="1636" t="n"/>
      <c r="G2996" s="1647" t="n"/>
      <c r="H2996" s="1647" t="n"/>
      <c r="I2996" s="1647" t="n"/>
      <c r="J2996" s="1646" t="n"/>
      <c r="K2996" s="1647" t="n"/>
      <c r="L2996" s="1647" t="n"/>
      <c r="M2996" s="234" t="n"/>
      <c r="N2996" s="237" t="n"/>
      <c r="O2996" s="548" t="n"/>
      <c r="P2996" s="1634" t="n"/>
      <c r="Q2996" s="1634" t="n"/>
      <c r="R2996" s="892" t="n"/>
      <c r="S2996" s="1635" t="n"/>
      <c r="T2996" s="1636" t="n"/>
      <c r="U2996" s="1636" t="n"/>
    </row>
    <row r="2997" ht="17.25" customHeight="1">
      <c r="A2997" s="238" t="n"/>
      <c r="B2997" s="238" t="n"/>
      <c r="C2997" s="1636" t="n"/>
      <c r="D2997" s="1636" t="n"/>
      <c r="E2997" s="1638" t="n"/>
      <c r="F2997" s="1636" t="n"/>
      <c r="G2997" s="1647" t="n"/>
      <c r="H2997" s="1647" t="n"/>
      <c r="I2997" s="1647" t="n"/>
      <c r="J2997" s="1646" t="n"/>
      <c r="K2997" s="1647" t="n"/>
      <c r="L2997" s="1647" t="n"/>
      <c r="M2997" s="234" t="n"/>
      <c r="N2997" s="237" t="n"/>
      <c r="O2997" s="548" t="n"/>
      <c r="P2997" s="1634" t="n"/>
      <c r="Q2997" s="1634" t="n"/>
      <c r="R2997" s="892" t="n"/>
      <c r="S2997" s="1635" t="n"/>
      <c r="T2997" s="1636" t="n"/>
      <c r="U2997" s="1636" t="n"/>
    </row>
    <row r="2998" ht="17.25" customHeight="1">
      <c r="A2998" s="238" t="n"/>
      <c r="B2998" s="238" t="n"/>
      <c r="C2998" s="1636" t="n"/>
      <c r="D2998" s="1636" t="n"/>
      <c r="E2998" s="1638" t="n"/>
      <c r="F2998" s="1636" t="n"/>
      <c r="G2998" s="1647" t="n"/>
      <c r="H2998" s="1647" t="n"/>
      <c r="I2998" s="1647" t="n"/>
      <c r="J2998" s="1646" t="n"/>
      <c r="K2998" s="1647" t="n"/>
      <c r="L2998" s="1647" t="n"/>
      <c r="M2998" s="234" t="n"/>
      <c r="N2998" s="237" t="n"/>
      <c r="O2998" s="548" t="n"/>
      <c r="P2998" s="1634" t="n"/>
      <c r="Q2998" s="1634" t="n"/>
      <c r="R2998" s="892" t="n"/>
      <c r="S2998" s="1635" t="n"/>
      <c r="T2998" s="1636" t="n"/>
      <c r="U2998" s="1636" t="n"/>
    </row>
    <row r="2999" ht="17.25" customHeight="1">
      <c r="A2999" s="238" t="n"/>
      <c r="B2999" s="238" t="n"/>
      <c r="C2999" s="1636" t="n"/>
      <c r="D2999" s="1636" t="n"/>
      <c r="E2999" s="1638" t="n"/>
      <c r="F2999" s="1636" t="n"/>
      <c r="G2999" s="1647" t="n"/>
      <c r="H2999" s="1647" t="n"/>
      <c r="I2999" s="1647" t="n"/>
      <c r="J2999" s="1646" t="n"/>
      <c r="K2999" s="1647" t="n"/>
      <c r="L2999" s="1647" t="n"/>
      <c r="M2999" s="234" t="n"/>
      <c r="N2999" s="237" t="n"/>
      <c r="O2999" s="548" t="n"/>
      <c r="P2999" s="1634" t="n"/>
      <c r="Q2999" s="1634" t="n"/>
      <c r="R2999" s="892" t="n"/>
      <c r="S2999" s="1635" t="n"/>
      <c r="T2999" s="1636" t="n"/>
      <c r="U2999" s="1636" t="n"/>
    </row>
    <row r="3000" ht="17.25" customHeight="1">
      <c r="A3000" s="238" t="n"/>
      <c r="B3000" s="238" t="n"/>
      <c r="C3000" s="1636" t="n"/>
      <c r="D3000" s="1636" t="n"/>
      <c r="E3000" s="1638" t="n"/>
      <c r="F3000" s="1636" t="n"/>
      <c r="G3000" s="1647" t="n"/>
      <c r="H3000" s="1647" t="n"/>
      <c r="I3000" s="1647" t="n"/>
      <c r="J3000" s="1646" t="n"/>
      <c r="K3000" s="1647" t="n"/>
      <c r="L3000" s="1647" t="n"/>
      <c r="M3000" s="234" t="n"/>
      <c r="N3000" s="237" t="n"/>
      <c r="O3000" s="548" t="n"/>
      <c r="P3000" s="1634" t="n"/>
      <c r="Q3000" s="1634" t="n"/>
      <c r="R3000" s="892" t="n"/>
      <c r="S3000" s="1635" t="n"/>
      <c r="T3000" s="1636" t="n"/>
      <c r="U3000" s="1636" t="n"/>
    </row>
    <row r="3001" ht="17.25" customHeight="1">
      <c r="A3001" s="238" t="n"/>
      <c r="B3001" s="238" t="n"/>
      <c r="C3001" s="1636" t="n"/>
      <c r="D3001" s="1636" t="n"/>
      <c r="E3001" s="1638" t="n"/>
      <c r="F3001" s="1636" t="n"/>
      <c r="G3001" s="1647" t="n"/>
      <c r="H3001" s="1647" t="n"/>
      <c r="I3001" s="1647" t="n"/>
      <c r="J3001" s="1646" t="n"/>
      <c r="K3001" s="1647" t="n"/>
      <c r="L3001" s="1647" t="n"/>
      <c r="M3001" s="234" t="n"/>
      <c r="N3001" s="237" t="n"/>
      <c r="O3001" s="548" t="n"/>
      <c r="P3001" s="1634" t="n"/>
      <c r="Q3001" s="1634" t="n"/>
      <c r="R3001" s="892" t="n"/>
      <c r="S3001" s="1635" t="n"/>
      <c r="T3001" s="1636" t="n"/>
      <c r="U3001" s="1636" t="n"/>
    </row>
    <row r="3002" ht="17.25" customHeight="1">
      <c r="A3002" s="238" t="n"/>
      <c r="B3002" s="238" t="n"/>
      <c r="C3002" s="1636" t="n"/>
      <c r="D3002" s="1636" t="n"/>
      <c r="E3002" s="1638" t="n"/>
      <c r="F3002" s="1636" t="n"/>
      <c r="G3002" s="1647" t="n"/>
      <c r="H3002" s="1647" t="n"/>
      <c r="I3002" s="1647" t="n"/>
      <c r="J3002" s="1646" t="n"/>
      <c r="K3002" s="1647" t="n"/>
      <c r="L3002" s="1647" t="n"/>
      <c r="M3002" s="234" t="n"/>
      <c r="N3002" s="237" t="n"/>
      <c r="O3002" s="548" t="n"/>
      <c r="P3002" s="1634" t="n"/>
      <c r="Q3002" s="1634" t="n"/>
      <c r="R3002" s="892" t="n"/>
      <c r="S3002" s="1635" t="n"/>
      <c r="T3002" s="1636" t="n"/>
      <c r="U3002" s="1636" t="n"/>
    </row>
    <row r="3003" ht="17.25" customHeight="1">
      <c r="A3003" s="238" t="n"/>
      <c r="B3003" s="238" t="n"/>
      <c r="C3003" s="1636" t="n"/>
      <c r="D3003" s="1636" t="n"/>
      <c r="E3003" s="1638" t="n"/>
      <c r="F3003" s="1636" t="n"/>
      <c r="G3003" s="1647" t="n"/>
      <c r="H3003" s="1647" t="n"/>
      <c r="I3003" s="1647" t="n"/>
      <c r="J3003" s="1646" t="n"/>
      <c r="K3003" s="1647" t="n"/>
      <c r="L3003" s="1647" t="n"/>
      <c r="M3003" s="234" t="n"/>
      <c r="N3003" s="237" t="n"/>
      <c r="O3003" s="548" t="n"/>
      <c r="P3003" s="1634" t="n"/>
      <c r="Q3003" s="1634" t="n"/>
      <c r="R3003" s="892" t="n"/>
      <c r="S3003" s="1635" t="n"/>
      <c r="T3003" s="1636" t="n"/>
      <c r="U3003" s="1636" t="n"/>
    </row>
    <row r="3004" ht="17.25" customHeight="1">
      <c r="A3004" s="238" t="n"/>
      <c r="B3004" s="238" t="n"/>
      <c r="C3004" s="1636" t="n"/>
      <c r="D3004" s="1636" t="n"/>
      <c r="E3004" s="1638" t="n"/>
      <c r="F3004" s="1636" t="n"/>
      <c r="G3004" s="1647" t="n"/>
      <c r="H3004" s="1647" t="n"/>
      <c r="I3004" s="1647" t="n"/>
      <c r="J3004" s="1646" t="n"/>
      <c r="K3004" s="1647" t="n"/>
      <c r="L3004" s="1647" t="n"/>
      <c r="M3004" s="234" t="n"/>
      <c r="N3004" s="237" t="n"/>
      <c r="O3004" s="548" t="n"/>
      <c r="P3004" s="1634" t="n"/>
      <c r="Q3004" s="1634" t="n"/>
      <c r="R3004" s="892" t="n"/>
      <c r="S3004" s="1635" t="n"/>
      <c r="T3004" s="1636" t="n"/>
      <c r="U3004" s="1636" t="n"/>
    </row>
    <row r="3005" ht="17.25" customHeight="1">
      <c r="A3005" s="238" t="n"/>
      <c r="B3005" s="238" t="n"/>
      <c r="C3005" s="1636" t="n"/>
      <c r="D3005" s="1636" t="n"/>
      <c r="E3005" s="1638" t="n"/>
      <c r="F3005" s="1636" t="n"/>
      <c r="G3005" s="1647" t="n"/>
      <c r="H3005" s="1647" t="n"/>
      <c r="I3005" s="1647" t="n"/>
      <c r="J3005" s="1646" t="n"/>
      <c r="K3005" s="1647" t="n"/>
      <c r="L3005" s="1647" t="n"/>
      <c r="M3005" s="234" t="n"/>
      <c r="N3005" s="237" t="n"/>
      <c r="O3005" s="548" t="n"/>
      <c r="P3005" s="1634" t="n"/>
      <c r="Q3005" s="1634" t="n"/>
      <c r="R3005" s="892" t="n"/>
      <c r="S3005" s="1635" t="n"/>
      <c r="T3005" s="1636" t="n"/>
      <c r="U3005" s="1636" t="n"/>
    </row>
    <row r="3006" ht="17.25" customHeight="1">
      <c r="A3006" s="238" t="n"/>
      <c r="B3006" s="238" t="n"/>
      <c r="C3006" s="1636" t="n"/>
      <c r="D3006" s="1636" t="n"/>
      <c r="E3006" s="1638" t="n"/>
      <c r="F3006" s="1636" t="n"/>
      <c r="G3006" s="1647" t="n"/>
      <c r="H3006" s="1647" t="n"/>
      <c r="I3006" s="1647" t="n"/>
      <c r="J3006" s="1646" t="n"/>
      <c r="K3006" s="1647" t="n"/>
      <c r="L3006" s="1647" t="n"/>
      <c r="M3006" s="234" t="n"/>
      <c r="N3006" s="237" t="n"/>
      <c r="O3006" s="548" t="n"/>
      <c r="P3006" s="1634" t="n"/>
      <c r="Q3006" s="1634" t="n"/>
      <c r="R3006" s="892" t="n"/>
      <c r="S3006" s="1635" t="n"/>
      <c r="T3006" s="1636" t="n"/>
      <c r="U3006" s="1636" t="n"/>
    </row>
    <row r="3007" ht="17.25" customHeight="1">
      <c r="A3007" s="238" t="n"/>
      <c r="B3007" s="238" t="n"/>
      <c r="C3007" s="1636" t="n"/>
      <c r="D3007" s="1636" t="n"/>
      <c r="E3007" s="1638" t="n"/>
      <c r="F3007" s="1636" t="n"/>
      <c r="G3007" s="1647" t="n"/>
      <c r="H3007" s="1647" t="n"/>
      <c r="I3007" s="1647" t="n"/>
      <c r="J3007" s="1646" t="n"/>
      <c r="K3007" s="1647" t="n"/>
      <c r="L3007" s="1647" t="n"/>
      <c r="M3007" s="234" t="n"/>
      <c r="N3007" s="237" t="n"/>
      <c r="O3007" s="548" t="n"/>
      <c r="P3007" s="1634" t="n"/>
      <c r="Q3007" s="1634" t="n"/>
      <c r="R3007" s="892" t="n"/>
      <c r="S3007" s="1635" t="n"/>
      <c r="T3007" s="1636" t="n"/>
      <c r="U3007" s="1636" t="n"/>
    </row>
    <row r="3008" ht="17.25" customHeight="1">
      <c r="A3008" s="238" t="n"/>
      <c r="B3008" s="238" t="n"/>
      <c r="C3008" s="1636" t="n"/>
      <c r="D3008" s="1636" t="n"/>
      <c r="E3008" s="1638" t="n"/>
      <c r="F3008" s="1636" t="n"/>
      <c r="G3008" s="1647" t="n"/>
      <c r="H3008" s="1647" t="n"/>
      <c r="I3008" s="1647" t="n"/>
      <c r="J3008" s="1646" t="n"/>
      <c r="K3008" s="1647" t="n"/>
      <c r="L3008" s="1647" t="n"/>
      <c r="M3008" s="234" t="n"/>
      <c r="N3008" s="237" t="n"/>
      <c r="O3008" s="548" t="n"/>
      <c r="P3008" s="1634" t="n"/>
      <c r="Q3008" s="1634" t="n"/>
      <c r="R3008" s="892" t="n"/>
      <c r="S3008" s="1635" t="n"/>
      <c r="T3008" s="1636" t="n"/>
      <c r="U3008" s="1636" t="n"/>
    </row>
    <row r="3009" ht="17.25" customHeight="1">
      <c r="A3009" s="238" t="n"/>
      <c r="B3009" s="238" t="n"/>
      <c r="C3009" s="1636" t="n"/>
      <c r="D3009" s="1636" t="n"/>
      <c r="E3009" s="1638" t="n"/>
      <c r="F3009" s="1636" t="n"/>
      <c r="G3009" s="1647" t="n"/>
      <c r="H3009" s="1647" t="n"/>
      <c r="I3009" s="1647" t="n"/>
      <c r="J3009" s="1646" t="n"/>
      <c r="K3009" s="1647" t="n"/>
      <c r="L3009" s="1647" t="n"/>
      <c r="M3009" s="234" t="n"/>
      <c r="N3009" s="237" t="n"/>
      <c r="O3009" s="548" t="n"/>
      <c r="P3009" s="1634" t="n"/>
      <c r="Q3009" s="1634" t="n"/>
      <c r="R3009" s="892" t="n"/>
      <c r="S3009" s="1635" t="n"/>
      <c r="T3009" s="1636" t="n"/>
      <c r="U3009" s="1636" t="n"/>
    </row>
    <row r="3010" ht="17.25" customHeight="1">
      <c r="A3010" s="238" t="n"/>
      <c r="B3010" s="238" t="n"/>
      <c r="C3010" s="1636" t="n"/>
      <c r="D3010" s="1636" t="n"/>
      <c r="E3010" s="1638" t="n"/>
      <c r="F3010" s="1636" t="n"/>
      <c r="G3010" s="1647" t="n"/>
      <c r="H3010" s="1647" t="n"/>
      <c r="I3010" s="1647" t="n"/>
      <c r="J3010" s="1646" t="n"/>
      <c r="K3010" s="1647" t="n"/>
      <c r="L3010" s="1647" t="n"/>
      <c r="M3010" s="234" t="n"/>
      <c r="N3010" s="237" t="n"/>
      <c r="O3010" s="548" t="n"/>
      <c r="P3010" s="1634" t="n"/>
      <c r="Q3010" s="1634" t="n"/>
      <c r="R3010" s="892" t="n"/>
      <c r="S3010" s="1635" t="n"/>
      <c r="T3010" s="1636" t="n"/>
      <c r="U3010" s="1636" t="n"/>
    </row>
    <row r="3011" ht="17.25" customHeight="1">
      <c r="A3011" s="238" t="n"/>
      <c r="B3011" s="238" t="n"/>
      <c r="C3011" s="1636" t="n"/>
      <c r="D3011" s="1636" t="n"/>
      <c r="E3011" s="1638" t="n"/>
      <c r="F3011" s="1636" t="n"/>
      <c r="G3011" s="1647" t="n"/>
      <c r="H3011" s="1647" t="n"/>
      <c r="I3011" s="1647" t="n"/>
      <c r="J3011" s="1646" t="n"/>
      <c r="K3011" s="1647" t="n"/>
      <c r="L3011" s="1647" t="n"/>
      <c r="M3011" s="234" t="n"/>
      <c r="N3011" s="237" t="n"/>
      <c r="O3011" s="548" t="n"/>
      <c r="P3011" s="1634" t="n"/>
      <c r="Q3011" s="1634" t="n"/>
      <c r="R3011" s="892" t="n"/>
      <c r="S3011" s="1635" t="n"/>
      <c r="T3011" s="1636" t="n"/>
      <c r="U3011" s="1636" t="n"/>
    </row>
    <row r="3012" ht="17.25" customHeight="1">
      <c r="A3012" s="238" t="n"/>
      <c r="B3012" s="238" t="n"/>
      <c r="C3012" s="1636" t="n"/>
      <c r="D3012" s="1636" t="n"/>
      <c r="E3012" s="1638" t="n"/>
      <c r="F3012" s="1636" t="n"/>
      <c r="G3012" s="1647" t="n"/>
      <c r="H3012" s="1647" t="n"/>
      <c r="I3012" s="1647" t="n"/>
      <c r="J3012" s="1646" t="n"/>
      <c r="K3012" s="1647" t="n"/>
      <c r="L3012" s="1647" t="n"/>
      <c r="M3012" s="234" t="n"/>
      <c r="N3012" s="237" t="n"/>
      <c r="O3012" s="548" t="n"/>
      <c r="P3012" s="1634" t="n"/>
      <c r="Q3012" s="1634" t="n"/>
      <c r="R3012" s="892" t="n"/>
      <c r="S3012" s="1635" t="n"/>
      <c r="T3012" s="1636" t="n"/>
      <c r="U3012" s="1636" t="n"/>
    </row>
    <row r="3013" ht="17.25" customHeight="1">
      <c r="A3013" s="238" t="n"/>
      <c r="B3013" s="238" t="n"/>
      <c r="C3013" s="1636" t="n"/>
      <c r="D3013" s="1636" t="n"/>
      <c r="E3013" s="1638" t="n"/>
      <c r="F3013" s="1636" t="n"/>
      <c r="G3013" s="1647" t="n"/>
      <c r="H3013" s="1647" t="n"/>
      <c r="I3013" s="1647" t="n"/>
      <c r="J3013" s="1646" t="n"/>
      <c r="K3013" s="1647" t="n"/>
      <c r="L3013" s="1647" t="n"/>
      <c r="M3013" s="234" t="n"/>
      <c r="N3013" s="237" t="n"/>
      <c r="O3013" s="548" t="n"/>
      <c r="P3013" s="1634" t="n"/>
      <c r="Q3013" s="1634" t="n"/>
      <c r="R3013" s="892" t="n"/>
      <c r="S3013" s="1635" t="n"/>
      <c r="T3013" s="1636" t="n"/>
      <c r="U3013" s="1636" t="n"/>
    </row>
    <row r="3014" ht="17.25" customHeight="1">
      <c r="A3014" s="238" t="n"/>
      <c r="B3014" s="238" t="n"/>
      <c r="C3014" s="1636" t="n"/>
      <c r="D3014" s="1636" t="n"/>
      <c r="E3014" s="1638" t="n"/>
      <c r="F3014" s="1636" t="n"/>
      <c r="G3014" s="1647" t="n"/>
      <c r="H3014" s="1647" t="n"/>
      <c r="I3014" s="1647" t="n"/>
      <c r="J3014" s="1646" t="n"/>
      <c r="K3014" s="1647" t="n"/>
      <c r="L3014" s="1647" t="n"/>
      <c r="M3014" s="234" t="n"/>
      <c r="N3014" s="237" t="n"/>
      <c r="O3014" s="548" t="n"/>
      <c r="P3014" s="1634" t="n"/>
      <c r="Q3014" s="1634" t="n"/>
      <c r="R3014" s="892" t="n"/>
      <c r="S3014" s="1635" t="n"/>
      <c r="T3014" s="1636" t="n"/>
      <c r="U3014" s="1636" t="n"/>
    </row>
    <row r="3015" ht="17.25" customHeight="1">
      <c r="A3015" s="238" t="n"/>
      <c r="B3015" s="238" t="n"/>
      <c r="C3015" s="1636" t="n"/>
      <c r="D3015" s="1636" t="n"/>
      <c r="E3015" s="1638" t="n"/>
      <c r="F3015" s="1636" t="n"/>
      <c r="G3015" s="1647" t="n"/>
      <c r="H3015" s="1647" t="n"/>
      <c r="I3015" s="1647" t="n"/>
      <c r="J3015" s="1646" t="n"/>
      <c r="K3015" s="1647" t="n"/>
      <c r="L3015" s="1647" t="n"/>
      <c r="M3015" s="234" t="n"/>
      <c r="N3015" s="237" t="n"/>
      <c r="O3015" s="548" t="n"/>
      <c r="P3015" s="1634" t="n"/>
      <c r="Q3015" s="1634" t="n"/>
      <c r="R3015" s="892" t="n"/>
      <c r="S3015" s="1635" t="n"/>
      <c r="T3015" s="1636" t="n"/>
      <c r="U3015" s="1636" t="n"/>
    </row>
    <row r="3016" ht="17.25" customHeight="1">
      <c r="A3016" s="238" t="n"/>
      <c r="B3016" s="238" t="n"/>
      <c r="C3016" s="1636" t="n"/>
      <c r="D3016" s="1636" t="n"/>
      <c r="E3016" s="1638" t="n"/>
      <c r="F3016" s="1636" t="n"/>
      <c r="G3016" s="1647" t="n"/>
      <c r="H3016" s="1647" t="n"/>
      <c r="I3016" s="1647" t="n"/>
      <c r="J3016" s="1646" t="n"/>
      <c r="K3016" s="1647" t="n"/>
      <c r="L3016" s="1647" t="n"/>
      <c r="M3016" s="234" t="n"/>
      <c r="N3016" s="237" t="n"/>
      <c r="O3016" s="548" t="n"/>
      <c r="P3016" s="1634" t="n"/>
      <c r="Q3016" s="1634" t="n"/>
      <c r="R3016" s="892" t="n"/>
      <c r="S3016" s="1635" t="n"/>
      <c r="T3016" s="1636" t="n"/>
      <c r="U3016" s="1636" t="n"/>
    </row>
    <row r="3017" ht="17.25" customHeight="1">
      <c r="A3017" s="238" t="n"/>
      <c r="B3017" s="238" t="n"/>
      <c r="C3017" s="1636" t="n"/>
      <c r="D3017" s="1636" t="n"/>
      <c r="E3017" s="1638" t="n"/>
      <c r="F3017" s="1636" t="n"/>
      <c r="G3017" s="1647" t="n"/>
      <c r="H3017" s="1647" t="n"/>
      <c r="I3017" s="1647" t="n"/>
      <c r="J3017" s="1646" t="n"/>
      <c r="K3017" s="1647" t="n"/>
      <c r="L3017" s="1647" t="n"/>
      <c r="M3017" s="234" t="n"/>
      <c r="N3017" s="237" t="n"/>
      <c r="O3017" s="548" t="n"/>
      <c r="P3017" s="1634" t="n"/>
      <c r="Q3017" s="1634" t="n"/>
      <c r="R3017" s="892" t="n"/>
      <c r="S3017" s="1635" t="n"/>
      <c r="T3017" s="1636" t="n"/>
      <c r="U3017" s="1636" t="n"/>
    </row>
    <row r="3018" ht="17.25" customHeight="1">
      <c r="A3018" s="238" t="n"/>
      <c r="B3018" s="238" t="n"/>
      <c r="C3018" s="1636" t="n"/>
      <c r="D3018" s="1636" t="n"/>
      <c r="E3018" s="1638" t="n"/>
      <c r="F3018" s="1636" t="n"/>
      <c r="G3018" s="1647" t="n"/>
      <c r="H3018" s="1647" t="n"/>
      <c r="I3018" s="1647" t="n"/>
      <c r="J3018" s="1646" t="n"/>
      <c r="K3018" s="1647" t="n"/>
      <c r="L3018" s="1647" t="n"/>
      <c r="M3018" s="234" t="n"/>
      <c r="N3018" s="237" t="n"/>
      <c r="O3018" s="548" t="n"/>
      <c r="P3018" s="1634" t="n"/>
      <c r="Q3018" s="1634" t="n"/>
      <c r="R3018" s="892" t="n"/>
      <c r="S3018" s="1635" t="n"/>
      <c r="T3018" s="1636" t="n"/>
      <c r="U3018" s="1636" t="n"/>
    </row>
    <row r="3019" ht="17.25" customHeight="1">
      <c r="A3019" s="238" t="n"/>
      <c r="B3019" s="238" t="n"/>
      <c r="C3019" s="1636" t="n"/>
      <c r="D3019" s="1636" t="n"/>
      <c r="E3019" s="1638" t="n"/>
      <c r="F3019" s="1636" t="n"/>
      <c r="G3019" s="1647" t="n"/>
      <c r="H3019" s="1647" t="n"/>
      <c r="I3019" s="1647" t="n"/>
      <c r="J3019" s="1646" t="n"/>
      <c r="K3019" s="1647" t="n"/>
      <c r="L3019" s="1647" t="n"/>
      <c r="M3019" s="234" t="n"/>
      <c r="N3019" s="237" t="n"/>
      <c r="O3019" s="548" t="n"/>
      <c r="P3019" s="1634" t="n"/>
      <c r="Q3019" s="1634" t="n"/>
      <c r="R3019" s="892" t="n"/>
      <c r="S3019" s="1635" t="n"/>
      <c r="T3019" s="1636" t="n"/>
      <c r="U3019" s="1636" t="n"/>
    </row>
    <row r="3020" ht="17.25" customHeight="1">
      <c r="A3020" s="238" t="n"/>
      <c r="B3020" s="238" t="n"/>
      <c r="C3020" s="1636" t="n"/>
      <c r="D3020" s="1636" t="n"/>
      <c r="E3020" s="1638" t="n"/>
      <c r="F3020" s="1636" t="n"/>
      <c r="G3020" s="1647" t="n"/>
      <c r="H3020" s="1647" t="n"/>
      <c r="I3020" s="1647" t="n"/>
      <c r="J3020" s="1646" t="n"/>
      <c r="K3020" s="1647" t="n"/>
      <c r="L3020" s="1647" t="n"/>
      <c r="M3020" s="234" t="n"/>
      <c r="N3020" s="237" t="n"/>
      <c r="O3020" s="548" t="n"/>
      <c r="P3020" s="1634" t="n"/>
      <c r="Q3020" s="1634" t="n"/>
      <c r="R3020" s="892" t="n"/>
      <c r="S3020" s="1635" t="n"/>
      <c r="T3020" s="1636" t="n"/>
      <c r="U3020" s="1636" t="n"/>
    </row>
    <row r="3021" ht="17.25" customHeight="1">
      <c r="A3021" s="238" t="n"/>
      <c r="B3021" s="238" t="n"/>
      <c r="C3021" s="1636" t="n"/>
      <c r="D3021" s="1636" t="n"/>
      <c r="E3021" s="1638" t="n"/>
      <c r="F3021" s="1636" t="n"/>
      <c r="G3021" s="1647" t="n"/>
      <c r="H3021" s="1647" t="n"/>
      <c r="I3021" s="1647" t="n"/>
      <c r="J3021" s="1646" t="n"/>
      <c r="K3021" s="1647" t="n"/>
      <c r="L3021" s="1647" t="n"/>
      <c r="M3021" s="234" t="n"/>
      <c r="N3021" s="237" t="n"/>
      <c r="O3021" s="548" t="n"/>
      <c r="P3021" s="1634" t="n"/>
      <c r="Q3021" s="1634" t="n"/>
      <c r="R3021" s="892" t="n"/>
      <c r="S3021" s="1635" t="n"/>
      <c r="T3021" s="1636" t="n"/>
      <c r="U3021" s="1636" t="n"/>
    </row>
    <row r="3022" ht="17.25" customHeight="1">
      <c r="A3022" s="238" t="n"/>
      <c r="B3022" s="238" t="n"/>
      <c r="C3022" s="1636" t="n"/>
      <c r="D3022" s="1636" t="n"/>
      <c r="E3022" s="1638" t="n"/>
      <c r="F3022" s="1636" t="n"/>
      <c r="G3022" s="1647" t="n"/>
      <c r="H3022" s="1647" t="n"/>
      <c r="I3022" s="1647" t="n"/>
      <c r="J3022" s="1646" t="n"/>
      <c r="K3022" s="1647" t="n"/>
      <c r="L3022" s="1647" t="n"/>
      <c r="M3022" s="234" t="n"/>
      <c r="N3022" s="237" t="n"/>
      <c r="O3022" s="548" t="n"/>
      <c r="P3022" s="1634" t="n"/>
      <c r="Q3022" s="1634" t="n"/>
      <c r="R3022" s="892" t="n"/>
      <c r="S3022" s="1635" t="n"/>
      <c r="T3022" s="1636" t="n"/>
      <c r="U3022" s="1636" t="n"/>
    </row>
    <row r="3023" ht="17.25" customHeight="1">
      <c r="A3023" s="238" t="n"/>
      <c r="B3023" s="238" t="n"/>
      <c r="C3023" s="1636" t="n"/>
      <c r="D3023" s="1636" t="n"/>
      <c r="E3023" s="1638" t="n"/>
      <c r="F3023" s="1636" t="n"/>
      <c r="G3023" s="1647" t="n"/>
      <c r="H3023" s="1647" t="n"/>
      <c r="I3023" s="1647" t="n"/>
      <c r="J3023" s="1646" t="n"/>
      <c r="K3023" s="1647" t="n"/>
      <c r="L3023" s="1647" t="n"/>
      <c r="M3023" s="234" t="n"/>
      <c r="N3023" s="237" t="n"/>
      <c r="O3023" s="548" t="n"/>
      <c r="P3023" s="1634" t="n"/>
      <c r="Q3023" s="1634" t="n"/>
      <c r="R3023" s="892" t="n"/>
      <c r="S3023" s="1635" t="n"/>
      <c r="T3023" s="1636" t="n"/>
      <c r="U3023" s="1636" t="n"/>
    </row>
    <row r="3024" ht="17.25" customHeight="1">
      <c r="A3024" s="238" t="n"/>
      <c r="B3024" s="238" t="n"/>
      <c r="C3024" s="1636" t="n"/>
      <c r="D3024" s="1636" t="n"/>
      <c r="E3024" s="1638" t="n"/>
      <c r="F3024" s="1636" t="n"/>
      <c r="G3024" s="1647" t="n"/>
      <c r="H3024" s="1647" t="n"/>
      <c r="I3024" s="1647" t="n"/>
      <c r="J3024" s="1646" t="n"/>
      <c r="K3024" s="1647" t="n"/>
      <c r="L3024" s="1647" t="n"/>
      <c r="M3024" s="234" t="n"/>
      <c r="N3024" s="237" t="n"/>
      <c r="O3024" s="548" t="n"/>
      <c r="P3024" s="1634" t="n"/>
      <c r="Q3024" s="1634" t="n"/>
      <c r="R3024" s="892" t="n"/>
      <c r="S3024" s="1635" t="n"/>
      <c r="T3024" s="1636" t="n"/>
      <c r="U3024" s="1636" t="n"/>
    </row>
    <row r="3025" ht="17.25" customHeight="1">
      <c r="A3025" s="238" t="n"/>
      <c r="B3025" s="238" t="n"/>
      <c r="C3025" s="1636" t="n"/>
      <c r="D3025" s="1636" t="n"/>
      <c r="E3025" s="1638" t="n"/>
      <c r="F3025" s="1636" t="n"/>
      <c r="G3025" s="1647" t="n"/>
      <c r="H3025" s="1647" t="n"/>
      <c r="I3025" s="1647" t="n"/>
      <c r="J3025" s="1646" t="n"/>
      <c r="K3025" s="1647" t="n"/>
      <c r="L3025" s="1647" t="n"/>
      <c r="M3025" s="234" t="n"/>
      <c r="N3025" s="237" t="n"/>
      <c r="O3025" s="548" t="n"/>
      <c r="P3025" s="1634" t="n"/>
      <c r="Q3025" s="1634" t="n"/>
      <c r="R3025" s="892" t="n"/>
      <c r="S3025" s="1635" t="n"/>
      <c r="T3025" s="1636" t="n"/>
      <c r="U3025" s="1636" t="n"/>
    </row>
    <row r="3026" ht="17.25" customHeight="1">
      <c r="A3026" s="238" t="n"/>
      <c r="B3026" s="238" t="n"/>
      <c r="C3026" s="1636" t="n"/>
      <c r="D3026" s="1636" t="n"/>
      <c r="E3026" s="1638" t="n"/>
      <c r="F3026" s="1636" t="n"/>
      <c r="G3026" s="1647" t="n"/>
      <c r="H3026" s="1647" t="n"/>
      <c r="I3026" s="1647" t="n"/>
      <c r="J3026" s="1646" t="n"/>
      <c r="K3026" s="1647" t="n"/>
      <c r="L3026" s="1647" t="n"/>
      <c r="M3026" s="234" t="n"/>
      <c r="N3026" s="237" t="n"/>
      <c r="O3026" s="548" t="n"/>
      <c r="P3026" s="1634" t="n"/>
      <c r="Q3026" s="1634" t="n"/>
      <c r="R3026" s="892" t="n"/>
      <c r="S3026" s="1635" t="n"/>
      <c r="T3026" s="1636" t="n"/>
      <c r="U3026" s="1636" t="n"/>
    </row>
    <row r="3027" ht="17.25" customHeight="1">
      <c r="A3027" s="238" t="n"/>
      <c r="B3027" s="238" t="n"/>
      <c r="C3027" s="1636" t="n"/>
      <c r="D3027" s="1636" t="n"/>
      <c r="E3027" s="1638" t="n"/>
      <c r="F3027" s="1636" t="n"/>
      <c r="G3027" s="1647" t="n"/>
      <c r="H3027" s="1647" t="n"/>
      <c r="I3027" s="1647" t="n"/>
      <c r="J3027" s="1646" t="n"/>
      <c r="K3027" s="1647" t="n"/>
      <c r="L3027" s="1647" t="n"/>
      <c r="M3027" s="234" t="n"/>
      <c r="N3027" s="237" t="n"/>
      <c r="O3027" s="548" t="n"/>
      <c r="P3027" s="1634" t="n"/>
      <c r="Q3027" s="1634" t="n"/>
      <c r="R3027" s="892" t="n"/>
      <c r="S3027" s="1635" t="n"/>
      <c r="T3027" s="1636" t="n"/>
      <c r="U3027" s="1636" t="n"/>
    </row>
    <row r="3028" ht="17.25" customHeight="1">
      <c r="A3028" s="238" t="n"/>
      <c r="B3028" s="238" t="n"/>
      <c r="C3028" s="1636" t="n"/>
      <c r="D3028" s="1636" t="n"/>
      <c r="E3028" s="1638" t="n"/>
      <c r="F3028" s="1636" t="n"/>
      <c r="G3028" s="1647" t="n"/>
      <c r="H3028" s="1647" t="n"/>
      <c r="I3028" s="1647" t="n"/>
      <c r="J3028" s="1646" t="n"/>
      <c r="K3028" s="1647" t="n"/>
      <c r="L3028" s="1647" t="n"/>
      <c r="M3028" s="234" t="n"/>
      <c r="N3028" s="237" t="n"/>
      <c r="O3028" s="548" t="n"/>
      <c r="P3028" s="1634" t="n"/>
      <c r="Q3028" s="1634" t="n"/>
      <c r="R3028" s="892" t="n"/>
      <c r="S3028" s="1635" t="n"/>
      <c r="T3028" s="1636" t="n"/>
      <c r="U3028" s="1636" t="n"/>
    </row>
    <row r="3029" ht="17.25" customHeight="1">
      <c r="A3029" s="238" t="n"/>
      <c r="B3029" s="238" t="n"/>
      <c r="C3029" s="1636" t="n"/>
      <c r="D3029" s="1636" t="n"/>
      <c r="E3029" s="1638" t="n"/>
      <c r="F3029" s="1636" t="n"/>
      <c r="G3029" s="1647" t="n"/>
      <c r="H3029" s="1647" t="n"/>
      <c r="I3029" s="1647" t="n"/>
      <c r="J3029" s="1646" t="n"/>
      <c r="K3029" s="1647" t="n"/>
      <c r="L3029" s="1647" t="n"/>
      <c r="M3029" s="234" t="n"/>
      <c r="N3029" s="237" t="n"/>
      <c r="O3029" s="548" t="n"/>
      <c r="P3029" s="1634" t="n"/>
      <c r="Q3029" s="1634" t="n"/>
      <c r="R3029" s="892" t="n"/>
      <c r="S3029" s="1635" t="n"/>
      <c r="T3029" s="1636" t="n"/>
      <c r="U3029" s="1636" t="n"/>
    </row>
    <row r="3030" ht="17.25" customHeight="1">
      <c r="A3030" s="238" t="n"/>
      <c r="B3030" s="238" t="n"/>
      <c r="C3030" s="1636" t="n"/>
      <c r="D3030" s="1636" t="n"/>
      <c r="E3030" s="1638" t="n"/>
      <c r="F3030" s="1636" t="n"/>
      <c r="G3030" s="1647" t="n"/>
      <c r="H3030" s="1647" t="n"/>
      <c r="I3030" s="1647" t="n"/>
      <c r="J3030" s="1646" t="n"/>
      <c r="K3030" s="1647" t="n"/>
      <c r="L3030" s="1647" t="n"/>
      <c r="M3030" s="234" t="n"/>
      <c r="N3030" s="237" t="n"/>
      <c r="O3030" s="548" t="n"/>
      <c r="P3030" s="1634" t="n"/>
      <c r="Q3030" s="1634" t="n"/>
      <c r="R3030" s="892" t="n"/>
      <c r="S3030" s="1635" t="n"/>
      <c r="T3030" s="1636" t="n"/>
      <c r="U3030" s="1636" t="n"/>
    </row>
    <row r="3031" ht="17.25" customHeight="1">
      <c r="A3031" s="238" t="n"/>
      <c r="B3031" s="238" t="n"/>
      <c r="C3031" s="1636" t="n"/>
      <c r="D3031" s="1636" t="n"/>
      <c r="E3031" s="1638" t="n"/>
      <c r="F3031" s="1636" t="n"/>
      <c r="G3031" s="1647" t="n"/>
      <c r="H3031" s="1647" t="n"/>
      <c r="I3031" s="1647" t="n"/>
      <c r="J3031" s="1646" t="n"/>
      <c r="K3031" s="1647" t="n"/>
      <c r="L3031" s="1647" t="n"/>
      <c r="M3031" s="234" t="n"/>
      <c r="N3031" s="237" t="n"/>
      <c r="O3031" s="548" t="n"/>
      <c r="P3031" s="1634" t="n"/>
      <c r="Q3031" s="1634" t="n"/>
      <c r="R3031" s="892" t="n"/>
      <c r="S3031" s="1635" t="n"/>
      <c r="T3031" s="1636" t="n"/>
      <c r="U3031" s="1636" t="n"/>
    </row>
    <row r="3032" ht="17.25" customHeight="1">
      <c r="A3032" s="238" t="n"/>
      <c r="B3032" s="238" t="n"/>
      <c r="C3032" s="1636" t="n"/>
      <c r="D3032" s="1636" t="n"/>
      <c r="E3032" s="1638" t="n"/>
      <c r="F3032" s="1636" t="n"/>
      <c r="G3032" s="1647" t="n"/>
      <c r="H3032" s="1647" t="n"/>
      <c r="I3032" s="1647" t="n"/>
      <c r="J3032" s="1646" t="n"/>
      <c r="K3032" s="1647" t="n"/>
      <c r="L3032" s="1647" t="n"/>
      <c r="M3032" s="234" t="n"/>
      <c r="N3032" s="237" t="n"/>
      <c r="O3032" s="548" t="n"/>
      <c r="P3032" s="1634" t="n"/>
      <c r="Q3032" s="1634" t="n"/>
      <c r="R3032" s="892" t="n"/>
      <c r="S3032" s="1635" t="n"/>
      <c r="T3032" s="1636" t="n"/>
      <c r="U3032" s="1636" t="n"/>
    </row>
    <row r="3033" ht="17.25" customHeight="1">
      <c r="A3033" s="238" t="n"/>
      <c r="B3033" s="238" t="n"/>
      <c r="C3033" s="1636" t="n"/>
      <c r="D3033" s="1636" t="n"/>
      <c r="E3033" s="1638" t="n"/>
      <c r="F3033" s="1636" t="n"/>
      <c r="G3033" s="1647" t="n"/>
      <c r="H3033" s="1647" t="n"/>
      <c r="I3033" s="1647" t="n"/>
      <c r="J3033" s="1646" t="n"/>
      <c r="K3033" s="1647" t="n"/>
      <c r="L3033" s="1647" t="n"/>
      <c r="M3033" s="234" t="n"/>
      <c r="N3033" s="237" t="n"/>
      <c r="O3033" s="548" t="n"/>
      <c r="P3033" s="1634" t="n"/>
      <c r="Q3033" s="1634" t="n"/>
      <c r="R3033" s="892" t="n"/>
      <c r="S3033" s="1635" t="n"/>
      <c r="T3033" s="1636" t="n"/>
      <c r="U3033" s="1636" t="n"/>
    </row>
    <row r="3034" ht="17.25" customHeight="1">
      <c r="A3034" s="238" t="n"/>
      <c r="B3034" s="238" t="n"/>
      <c r="C3034" s="1636" t="n"/>
      <c r="D3034" s="1636" t="n"/>
      <c r="E3034" s="1638" t="n"/>
      <c r="F3034" s="1636" t="n"/>
      <c r="G3034" s="1647" t="n"/>
      <c r="H3034" s="1647" t="n"/>
      <c r="I3034" s="1647" t="n"/>
      <c r="J3034" s="1646" t="n"/>
      <c r="K3034" s="1647" t="n"/>
      <c r="L3034" s="1647" t="n"/>
      <c r="M3034" s="234" t="n"/>
      <c r="N3034" s="237" t="n"/>
      <c r="O3034" s="548" t="n"/>
      <c r="P3034" s="1634" t="n"/>
      <c r="Q3034" s="1634" t="n"/>
      <c r="R3034" s="892" t="n"/>
      <c r="S3034" s="1635" t="n"/>
      <c r="T3034" s="1636" t="n"/>
      <c r="U3034" s="1636" t="n"/>
    </row>
    <row r="3035" ht="17.25" customHeight="1">
      <c r="A3035" s="238" t="n"/>
      <c r="B3035" s="238" t="n"/>
      <c r="C3035" s="1636" t="n"/>
      <c r="D3035" s="1636" t="n"/>
      <c r="E3035" s="1638" t="n"/>
      <c r="F3035" s="1636" t="n"/>
      <c r="G3035" s="1647" t="n"/>
      <c r="H3035" s="1647" t="n"/>
      <c r="I3035" s="1647" t="n"/>
      <c r="J3035" s="1646" t="n"/>
      <c r="K3035" s="1647" t="n"/>
      <c r="L3035" s="1647" t="n"/>
      <c r="M3035" s="234" t="n"/>
      <c r="N3035" s="237" t="n"/>
      <c r="O3035" s="548" t="n"/>
      <c r="P3035" s="1634" t="n"/>
      <c r="Q3035" s="1634" t="n"/>
      <c r="R3035" s="892" t="n"/>
      <c r="S3035" s="1635" t="n"/>
      <c r="T3035" s="1636" t="n"/>
      <c r="U3035" s="1636" t="n"/>
    </row>
    <row r="3036" ht="17.25" customHeight="1">
      <c r="A3036" s="238" t="n"/>
      <c r="B3036" s="238" t="n"/>
      <c r="C3036" s="1636" t="n"/>
      <c r="D3036" s="1636" t="n"/>
      <c r="E3036" s="1638" t="n"/>
      <c r="F3036" s="1636" t="n"/>
      <c r="G3036" s="1647" t="n"/>
      <c r="H3036" s="1647" t="n"/>
      <c r="I3036" s="1647" t="n"/>
      <c r="J3036" s="1646" t="n"/>
      <c r="K3036" s="1647" t="n"/>
      <c r="L3036" s="1647" t="n"/>
      <c r="M3036" s="234" t="n"/>
      <c r="N3036" s="237" t="n"/>
      <c r="O3036" s="548" t="n"/>
      <c r="P3036" s="1634" t="n"/>
      <c r="Q3036" s="1634" t="n"/>
      <c r="R3036" s="892" t="n"/>
      <c r="S3036" s="1635" t="n"/>
      <c r="T3036" s="1636" t="n"/>
      <c r="U3036" s="1636" t="n"/>
    </row>
    <row r="3037" ht="17.25" customHeight="1">
      <c r="A3037" s="238" t="n"/>
      <c r="B3037" s="238" t="n"/>
      <c r="C3037" s="1636" t="n"/>
      <c r="D3037" s="1636" t="n"/>
      <c r="E3037" s="1638" t="n"/>
      <c r="F3037" s="1636" t="n"/>
      <c r="G3037" s="1647" t="n"/>
      <c r="H3037" s="1647" t="n"/>
      <c r="I3037" s="1647" t="n"/>
      <c r="J3037" s="1646" t="n"/>
      <c r="K3037" s="1647" t="n"/>
      <c r="L3037" s="1647" t="n"/>
      <c r="M3037" s="234" t="n"/>
      <c r="N3037" s="237" t="n"/>
      <c r="O3037" s="548" t="n"/>
      <c r="P3037" s="1634" t="n"/>
      <c r="Q3037" s="1634" t="n"/>
      <c r="R3037" s="892" t="n"/>
      <c r="S3037" s="1635" t="n"/>
      <c r="T3037" s="1636" t="n"/>
      <c r="U3037" s="1636" t="n"/>
    </row>
    <row r="3038" ht="17.25" customHeight="1">
      <c r="A3038" s="238" t="n"/>
      <c r="B3038" s="238" t="n"/>
      <c r="C3038" s="1636" t="n"/>
      <c r="D3038" s="1636" t="n"/>
      <c r="E3038" s="1638" t="n"/>
      <c r="F3038" s="1636" t="n"/>
      <c r="G3038" s="1647" t="n"/>
      <c r="H3038" s="1647" t="n"/>
      <c r="I3038" s="1647" t="n"/>
      <c r="J3038" s="1646" t="n"/>
      <c r="K3038" s="1647" t="n"/>
      <c r="L3038" s="1647" t="n"/>
      <c r="M3038" s="234" t="n"/>
      <c r="N3038" s="237" t="n"/>
      <c r="O3038" s="548" t="n"/>
      <c r="P3038" s="1634" t="n"/>
      <c r="Q3038" s="1634" t="n"/>
      <c r="R3038" s="892" t="n"/>
      <c r="S3038" s="1635" t="n"/>
      <c r="T3038" s="1636" t="n"/>
      <c r="U3038" s="1636" t="n"/>
    </row>
    <row r="3039" ht="17.25" customHeight="1">
      <c r="A3039" s="238" t="n"/>
      <c r="B3039" s="238" t="n"/>
      <c r="C3039" s="1636" t="n"/>
      <c r="D3039" s="1636" t="n"/>
      <c r="E3039" s="1638" t="n"/>
      <c r="F3039" s="1636" t="n"/>
      <c r="G3039" s="1647" t="n"/>
      <c r="H3039" s="1647" t="n"/>
      <c r="I3039" s="1647" t="n"/>
      <c r="J3039" s="1646" t="n"/>
      <c r="K3039" s="1647" t="n"/>
      <c r="L3039" s="1647" t="n"/>
      <c r="M3039" s="234" t="n"/>
      <c r="N3039" s="237" t="n"/>
      <c r="O3039" s="548" t="n"/>
      <c r="P3039" s="1634" t="n"/>
      <c r="Q3039" s="1634" t="n"/>
      <c r="R3039" s="892" t="n"/>
      <c r="S3039" s="1635" t="n"/>
      <c r="T3039" s="1636" t="n"/>
      <c r="U3039" s="1636" t="n"/>
    </row>
    <row r="3040" ht="17.25" customHeight="1">
      <c r="A3040" s="238" t="n"/>
      <c r="B3040" s="238" t="n"/>
      <c r="C3040" s="1636" t="n"/>
      <c r="D3040" s="1636" t="n"/>
      <c r="E3040" s="1638" t="n"/>
      <c r="F3040" s="1636" t="n"/>
      <c r="G3040" s="1647" t="n"/>
      <c r="H3040" s="1647" t="n"/>
      <c r="I3040" s="1647" t="n"/>
      <c r="J3040" s="1646" t="n"/>
      <c r="K3040" s="1647" t="n"/>
      <c r="L3040" s="1647" t="n"/>
      <c r="M3040" s="234" t="n"/>
      <c r="N3040" s="237" t="n"/>
      <c r="O3040" s="548" t="n"/>
      <c r="P3040" s="1634" t="n"/>
      <c r="Q3040" s="1634" t="n"/>
      <c r="R3040" s="892" t="n"/>
      <c r="S3040" s="1635" t="n"/>
      <c r="T3040" s="1636" t="n"/>
      <c r="U3040" s="1636" t="n"/>
    </row>
    <row r="3041" ht="17.25" customHeight="1">
      <c r="A3041" s="238" t="n"/>
      <c r="B3041" s="238" t="n"/>
      <c r="C3041" s="1636" t="n"/>
      <c r="D3041" s="1636" t="n"/>
      <c r="E3041" s="1638" t="n"/>
      <c r="F3041" s="1636" t="n"/>
      <c r="G3041" s="1647" t="n"/>
      <c r="H3041" s="1647" t="n"/>
      <c r="I3041" s="1647" t="n"/>
      <c r="J3041" s="1646" t="n"/>
      <c r="K3041" s="1647" t="n"/>
      <c r="L3041" s="1647" t="n"/>
      <c r="M3041" s="234" t="n"/>
      <c r="N3041" s="237" t="n"/>
      <c r="O3041" s="548" t="n"/>
      <c r="P3041" s="1634" t="n"/>
      <c r="Q3041" s="1634" t="n"/>
      <c r="R3041" s="892" t="n"/>
      <c r="S3041" s="1635" t="n"/>
      <c r="T3041" s="1636" t="n"/>
      <c r="U3041" s="1636" t="n"/>
    </row>
    <row r="3042" ht="17.25" customHeight="1">
      <c r="A3042" s="238" t="n"/>
      <c r="B3042" s="238" t="n"/>
      <c r="C3042" s="1636" t="n"/>
      <c r="D3042" s="1636" t="n"/>
      <c r="E3042" s="1638" t="n"/>
      <c r="F3042" s="1636" t="n"/>
      <c r="G3042" s="1647" t="n"/>
      <c r="H3042" s="1647" t="n"/>
      <c r="I3042" s="1647" t="n"/>
      <c r="J3042" s="1646" t="n"/>
      <c r="K3042" s="1647" t="n"/>
      <c r="L3042" s="1647" t="n"/>
      <c r="M3042" s="234" t="n"/>
      <c r="N3042" s="237" t="n"/>
      <c r="O3042" s="548" t="n"/>
      <c r="P3042" s="1634" t="n"/>
      <c r="Q3042" s="1634" t="n"/>
      <c r="R3042" s="892" t="n"/>
      <c r="S3042" s="1635" t="n"/>
      <c r="T3042" s="1636" t="n"/>
      <c r="U3042" s="1636" t="n"/>
    </row>
    <row r="3043" ht="17.25" customHeight="1">
      <c r="A3043" s="238" t="n"/>
      <c r="B3043" s="238" t="n"/>
      <c r="C3043" s="1636" t="n"/>
      <c r="D3043" s="1636" t="n"/>
      <c r="E3043" s="1638" t="n"/>
      <c r="F3043" s="1636" t="n"/>
      <c r="G3043" s="1647" t="n"/>
      <c r="H3043" s="1647" t="n"/>
      <c r="I3043" s="1647" t="n"/>
      <c r="J3043" s="1646" t="n"/>
      <c r="K3043" s="1647" t="n"/>
      <c r="L3043" s="1647" t="n"/>
      <c r="M3043" s="234" t="n"/>
      <c r="N3043" s="237" t="n"/>
      <c r="O3043" s="548" t="n"/>
      <c r="P3043" s="1634" t="n"/>
      <c r="Q3043" s="1634" t="n"/>
      <c r="R3043" s="892" t="n"/>
      <c r="S3043" s="1635" t="n"/>
      <c r="T3043" s="1636" t="n"/>
      <c r="U3043" s="1636" t="n"/>
    </row>
    <row r="3044" ht="17.25" customHeight="1">
      <c r="A3044" s="238" t="n"/>
      <c r="B3044" s="238" t="n"/>
      <c r="C3044" s="1636" t="n"/>
      <c r="D3044" s="1636" t="n"/>
      <c r="E3044" s="1638" t="n"/>
      <c r="F3044" s="1636" t="n"/>
      <c r="G3044" s="1647" t="n"/>
      <c r="H3044" s="1647" t="n"/>
      <c r="I3044" s="1647" t="n"/>
      <c r="J3044" s="1646" t="n"/>
      <c r="K3044" s="1647" t="n"/>
      <c r="L3044" s="1647" t="n"/>
      <c r="M3044" s="234" t="n"/>
      <c r="N3044" s="237" t="n"/>
      <c r="O3044" s="548" t="n"/>
      <c r="P3044" s="1634" t="n"/>
      <c r="Q3044" s="1634" t="n"/>
      <c r="R3044" s="892" t="n"/>
      <c r="S3044" s="1635" t="n"/>
      <c r="T3044" s="1636" t="n"/>
      <c r="U3044" s="1636" t="n"/>
    </row>
    <row r="3045" ht="17.25" customHeight="1">
      <c r="A3045" s="238" t="n"/>
      <c r="B3045" s="238" t="n"/>
      <c r="C3045" s="1636" t="n"/>
      <c r="D3045" s="1636" t="n"/>
      <c r="E3045" s="1638" t="n"/>
      <c r="F3045" s="1636" t="n"/>
      <c r="G3045" s="1647" t="n"/>
      <c r="H3045" s="1647" t="n"/>
      <c r="I3045" s="1647" t="n"/>
      <c r="J3045" s="1646" t="n"/>
      <c r="K3045" s="1647" t="n"/>
      <c r="L3045" s="1647" t="n"/>
      <c r="M3045" s="234" t="n"/>
      <c r="N3045" s="237" t="n"/>
      <c r="O3045" s="548" t="n"/>
      <c r="P3045" s="1634" t="n"/>
      <c r="Q3045" s="1634" t="n"/>
      <c r="R3045" s="892" t="n"/>
      <c r="S3045" s="1635" t="n"/>
      <c r="T3045" s="1636" t="n"/>
      <c r="U3045" s="1636" t="n"/>
    </row>
    <row r="3046" ht="17.25" customHeight="1">
      <c r="A3046" s="238" t="n"/>
      <c r="B3046" s="238" t="n"/>
      <c r="C3046" s="1636" t="n"/>
      <c r="D3046" s="1636" t="n"/>
      <c r="E3046" s="1638" t="n"/>
      <c r="F3046" s="1636" t="n"/>
      <c r="G3046" s="1647" t="n"/>
      <c r="H3046" s="1647" t="n"/>
      <c r="I3046" s="1647" t="n"/>
      <c r="J3046" s="1646" t="n"/>
      <c r="K3046" s="1647" t="n"/>
      <c r="L3046" s="1647" t="n"/>
      <c r="M3046" s="234" t="n"/>
      <c r="N3046" s="237" t="n"/>
      <c r="O3046" s="548" t="n"/>
      <c r="P3046" s="1634" t="n"/>
      <c r="Q3046" s="1634" t="n"/>
      <c r="R3046" s="892" t="n"/>
      <c r="S3046" s="1635" t="n"/>
      <c r="T3046" s="1636" t="n"/>
      <c r="U3046" s="1636" t="n"/>
    </row>
    <row r="3047" ht="17.25" customHeight="1">
      <c r="A3047" s="238" t="n"/>
      <c r="B3047" s="238" t="n"/>
      <c r="C3047" s="1636" t="n"/>
      <c r="D3047" s="1636" t="n"/>
      <c r="E3047" s="1638" t="n"/>
      <c r="F3047" s="1636" t="n"/>
      <c r="G3047" s="1647" t="n"/>
      <c r="H3047" s="1647" t="n"/>
      <c r="I3047" s="1647" t="n"/>
      <c r="J3047" s="1646" t="n"/>
      <c r="K3047" s="1647" t="n"/>
      <c r="L3047" s="1647" t="n"/>
      <c r="M3047" s="234" t="n"/>
      <c r="N3047" s="237" t="n"/>
      <c r="O3047" s="548" t="n"/>
      <c r="P3047" s="1634" t="n"/>
      <c r="Q3047" s="1634" t="n"/>
      <c r="R3047" s="892" t="n"/>
      <c r="S3047" s="1635" t="n"/>
      <c r="T3047" s="1636" t="n"/>
      <c r="U3047" s="1636" t="n"/>
    </row>
    <row r="3048" ht="17.25" customHeight="1">
      <c r="A3048" s="238" t="n"/>
      <c r="B3048" s="238" t="n"/>
      <c r="C3048" s="1636" t="n"/>
      <c r="D3048" s="1636" t="n"/>
      <c r="E3048" s="1638" t="n"/>
      <c r="F3048" s="1636" t="n"/>
      <c r="G3048" s="1647" t="n"/>
      <c r="H3048" s="1647" t="n"/>
      <c r="I3048" s="1647" t="n"/>
      <c r="J3048" s="1646" t="n"/>
      <c r="K3048" s="1647" t="n"/>
      <c r="L3048" s="1647" t="n"/>
      <c r="M3048" s="234" t="n"/>
      <c r="N3048" s="237" t="n"/>
      <c r="O3048" s="548" t="n"/>
      <c r="P3048" s="1634" t="n"/>
      <c r="Q3048" s="1634" t="n"/>
      <c r="R3048" s="892" t="n"/>
      <c r="S3048" s="1635" t="n"/>
      <c r="T3048" s="1636" t="n"/>
      <c r="U3048" s="1636" t="n"/>
    </row>
    <row r="3049" ht="17.25" customHeight="1">
      <c r="A3049" s="238" t="n"/>
      <c r="B3049" s="238" t="n"/>
      <c r="C3049" s="1636" t="n"/>
      <c r="D3049" s="1636" t="n"/>
      <c r="E3049" s="1638" t="n"/>
      <c r="F3049" s="1636" t="n"/>
      <c r="G3049" s="1647" t="n"/>
      <c r="H3049" s="1647" t="n"/>
      <c r="I3049" s="1647" t="n"/>
      <c r="J3049" s="1646" t="n"/>
      <c r="K3049" s="1647" t="n"/>
      <c r="L3049" s="1647" t="n"/>
      <c r="M3049" s="234" t="n"/>
      <c r="N3049" s="237" t="n"/>
      <c r="O3049" s="548" t="n"/>
      <c r="P3049" s="1634" t="n"/>
      <c r="Q3049" s="1634" t="n"/>
      <c r="R3049" s="892" t="n"/>
      <c r="S3049" s="1635" t="n"/>
      <c r="T3049" s="1636" t="n"/>
      <c r="U3049" s="1636" t="n"/>
    </row>
    <row r="3050" ht="17.25" customHeight="1">
      <c r="A3050" s="238" t="n"/>
      <c r="B3050" s="238" t="n"/>
      <c r="C3050" s="1636" t="n"/>
      <c r="D3050" s="1636" t="n"/>
      <c r="E3050" s="1638" t="n"/>
      <c r="F3050" s="1636" t="n"/>
      <c r="G3050" s="1647" t="n"/>
      <c r="H3050" s="1647" t="n"/>
      <c r="I3050" s="1647" t="n"/>
      <c r="J3050" s="1646" t="n"/>
      <c r="K3050" s="1647" t="n"/>
      <c r="L3050" s="1647" t="n"/>
      <c r="M3050" s="234" t="n"/>
      <c r="N3050" s="237" t="n"/>
      <c r="O3050" s="548" t="n"/>
      <c r="P3050" s="1634" t="n"/>
      <c r="Q3050" s="1634" t="n"/>
      <c r="R3050" s="892" t="n"/>
      <c r="S3050" s="1635" t="n"/>
      <c r="T3050" s="1636" t="n"/>
      <c r="U3050" s="1636" t="n"/>
    </row>
    <row r="3051" ht="17.25" customHeight="1">
      <c r="A3051" s="238" t="n"/>
      <c r="B3051" s="238" t="n"/>
      <c r="C3051" s="1636" t="n"/>
      <c r="D3051" s="1636" t="n"/>
      <c r="E3051" s="1638" t="n"/>
      <c r="F3051" s="1636" t="n"/>
      <c r="G3051" s="1647" t="n"/>
      <c r="H3051" s="1647" t="n"/>
      <c r="I3051" s="1647" t="n"/>
      <c r="J3051" s="1646" t="n"/>
      <c r="K3051" s="1647" t="n"/>
      <c r="L3051" s="1647" t="n"/>
      <c r="M3051" s="234" t="n"/>
      <c r="N3051" s="237" t="n"/>
      <c r="O3051" s="548" t="n"/>
      <c r="P3051" s="1634" t="n"/>
      <c r="Q3051" s="1634" t="n"/>
      <c r="R3051" s="892" t="n"/>
      <c r="S3051" s="1635" t="n"/>
      <c r="T3051" s="1636" t="n"/>
      <c r="U3051" s="1636" t="n"/>
    </row>
    <row r="3052" ht="17.25" customHeight="1">
      <c r="A3052" s="238" t="n"/>
      <c r="B3052" s="238" t="n"/>
      <c r="C3052" s="1636" t="n"/>
      <c r="D3052" s="1636" t="n"/>
      <c r="E3052" s="1638" t="n"/>
      <c r="F3052" s="1636" t="n"/>
      <c r="G3052" s="1647" t="n"/>
      <c r="H3052" s="1647" t="n"/>
      <c r="I3052" s="1647" t="n"/>
      <c r="J3052" s="1646" t="n"/>
      <c r="K3052" s="1647" t="n"/>
      <c r="L3052" s="1647" t="n"/>
      <c r="M3052" s="234" t="n"/>
      <c r="N3052" s="237" t="n"/>
      <c r="O3052" s="548" t="n"/>
      <c r="P3052" s="1634" t="n"/>
      <c r="Q3052" s="1634" t="n"/>
      <c r="R3052" s="892" t="n"/>
      <c r="S3052" s="1635" t="n"/>
      <c r="T3052" s="1636" t="n"/>
      <c r="U3052" s="1636" t="n"/>
    </row>
    <row r="3053" ht="17.25" customHeight="1">
      <c r="A3053" s="238" t="n"/>
      <c r="B3053" s="238" t="n"/>
      <c r="C3053" s="1636" t="n"/>
      <c r="D3053" s="1636" t="n"/>
      <c r="E3053" s="1638" t="n"/>
      <c r="F3053" s="1636" t="n"/>
      <c r="G3053" s="1647" t="n"/>
      <c r="H3053" s="1647" t="n"/>
      <c r="I3053" s="1647" t="n"/>
      <c r="J3053" s="1646" t="n"/>
      <c r="K3053" s="1647" t="n"/>
      <c r="L3053" s="1647" t="n"/>
      <c r="M3053" s="234" t="n"/>
      <c r="N3053" s="237" t="n"/>
      <c r="O3053" s="548" t="n"/>
      <c r="P3053" s="1634" t="n"/>
      <c r="Q3053" s="1634" t="n"/>
      <c r="R3053" s="892" t="n"/>
      <c r="S3053" s="1635" t="n"/>
      <c r="T3053" s="1636" t="n"/>
      <c r="U3053" s="1636" t="n"/>
    </row>
    <row r="3054" ht="17.25" customHeight="1">
      <c r="A3054" s="238" t="n"/>
      <c r="B3054" s="238" t="n"/>
      <c r="C3054" s="1636" t="n"/>
      <c r="D3054" s="1636" t="n"/>
      <c r="E3054" s="1638" t="n"/>
      <c r="F3054" s="1636" t="n"/>
      <c r="G3054" s="1647" t="n"/>
      <c r="H3054" s="1647" t="n"/>
      <c r="I3054" s="1647" t="n"/>
      <c r="J3054" s="1646" t="n"/>
      <c r="K3054" s="1647" t="n"/>
      <c r="L3054" s="1647" t="n"/>
      <c r="M3054" s="234" t="n"/>
      <c r="N3054" s="237" t="n"/>
      <c r="O3054" s="548" t="n"/>
      <c r="P3054" s="1634" t="n"/>
      <c r="Q3054" s="1634" t="n"/>
      <c r="R3054" s="892" t="n"/>
      <c r="S3054" s="1635" t="n"/>
      <c r="T3054" s="1636" t="n"/>
      <c r="U3054" s="1636" t="n"/>
    </row>
    <row r="3055" ht="17.25" customHeight="1">
      <c r="A3055" s="238" t="n"/>
      <c r="B3055" s="238" t="n"/>
      <c r="C3055" s="1636" t="n"/>
      <c r="D3055" s="1636" t="n"/>
      <c r="E3055" s="1638" t="n"/>
      <c r="F3055" s="1636" t="n"/>
      <c r="G3055" s="1647" t="n"/>
      <c r="H3055" s="1647" t="n"/>
      <c r="I3055" s="1647" t="n"/>
      <c r="J3055" s="1646" t="n"/>
      <c r="K3055" s="1647" t="n"/>
      <c r="L3055" s="1647" t="n"/>
      <c r="M3055" s="234" t="n"/>
      <c r="N3055" s="237" t="n"/>
      <c r="O3055" s="548" t="n"/>
      <c r="P3055" s="1634" t="n"/>
      <c r="Q3055" s="1634" t="n"/>
      <c r="R3055" s="892" t="n"/>
      <c r="S3055" s="1635" t="n"/>
      <c r="T3055" s="1636" t="n"/>
      <c r="U3055" s="1636" t="n"/>
    </row>
    <row r="3056" ht="17.25" customHeight="1">
      <c r="A3056" s="238" t="n"/>
      <c r="B3056" s="238" t="n"/>
      <c r="C3056" s="1636" t="n"/>
      <c r="D3056" s="1636" t="n"/>
      <c r="E3056" s="1638" t="n"/>
      <c r="F3056" s="1636" t="n"/>
      <c r="G3056" s="1647" t="n"/>
      <c r="H3056" s="1647" t="n"/>
      <c r="I3056" s="1647" t="n"/>
      <c r="J3056" s="1646" t="n"/>
      <c r="K3056" s="1647" t="n"/>
      <c r="L3056" s="1647" t="n"/>
      <c r="M3056" s="234" t="n"/>
      <c r="N3056" s="237" t="n"/>
      <c r="O3056" s="548" t="n"/>
      <c r="P3056" s="1634" t="n"/>
      <c r="Q3056" s="1634" t="n"/>
      <c r="R3056" s="892" t="n"/>
      <c r="S3056" s="1635" t="n"/>
      <c r="T3056" s="1636" t="n"/>
      <c r="U3056" s="1636" t="n"/>
    </row>
    <row r="3057" ht="17.25" customHeight="1">
      <c r="A3057" s="238" t="n"/>
      <c r="B3057" s="238" t="n"/>
      <c r="C3057" s="1636" t="n"/>
      <c r="D3057" s="1636" t="n"/>
      <c r="E3057" s="1638" t="n"/>
      <c r="F3057" s="1636" t="n"/>
      <c r="G3057" s="1647" t="n"/>
      <c r="H3057" s="1647" t="n"/>
      <c r="I3057" s="1647" t="n"/>
      <c r="J3057" s="1646" t="n"/>
      <c r="K3057" s="1647" t="n"/>
      <c r="L3057" s="1647" t="n"/>
      <c r="M3057" s="234" t="n"/>
      <c r="N3057" s="237" t="n"/>
      <c r="O3057" s="548" t="n"/>
      <c r="P3057" s="1634" t="n"/>
      <c r="Q3057" s="1634" t="n"/>
      <c r="R3057" s="892" t="n"/>
      <c r="S3057" s="1635" t="n"/>
      <c r="T3057" s="1636" t="n"/>
      <c r="U3057" s="1636" t="n"/>
    </row>
    <row r="3058" ht="17.25" customHeight="1">
      <c r="A3058" s="238" t="n"/>
      <c r="B3058" s="238" t="n"/>
      <c r="C3058" s="1636" t="n"/>
      <c r="D3058" s="1636" t="n"/>
      <c r="E3058" s="1638" t="n"/>
      <c r="F3058" s="1636" t="n"/>
      <c r="G3058" s="1647" t="n"/>
      <c r="H3058" s="1647" t="n"/>
      <c r="I3058" s="1647" t="n"/>
      <c r="J3058" s="1646" t="n"/>
      <c r="K3058" s="1647" t="n"/>
      <c r="L3058" s="1647" t="n"/>
      <c r="M3058" s="234" t="n"/>
      <c r="N3058" s="237" t="n"/>
      <c r="O3058" s="548" t="n"/>
      <c r="P3058" s="1634" t="n"/>
      <c r="Q3058" s="1634" t="n"/>
      <c r="R3058" s="892" t="n"/>
      <c r="S3058" s="1635" t="n"/>
      <c r="T3058" s="1636" t="n"/>
      <c r="U3058" s="1636" t="n"/>
    </row>
    <row r="3059" ht="17.25" customHeight="1">
      <c r="A3059" s="238" t="n"/>
      <c r="B3059" s="238" t="n"/>
      <c r="C3059" s="1636" t="n"/>
      <c r="D3059" s="1636" t="n"/>
      <c r="E3059" s="1638" t="n"/>
      <c r="F3059" s="1636" t="n"/>
      <c r="G3059" s="1647" t="n"/>
      <c r="H3059" s="1647" t="n"/>
      <c r="I3059" s="1647" t="n"/>
      <c r="J3059" s="1646" t="n"/>
      <c r="K3059" s="1647" t="n"/>
      <c r="L3059" s="1647" t="n"/>
      <c r="M3059" s="234" t="n"/>
      <c r="N3059" s="237" t="n"/>
      <c r="O3059" s="548" t="n"/>
      <c r="P3059" s="1634" t="n"/>
      <c r="Q3059" s="1634" t="n"/>
      <c r="R3059" s="892" t="n"/>
      <c r="S3059" s="1635" t="n"/>
      <c r="T3059" s="1636" t="n"/>
      <c r="U3059" s="1636" t="n"/>
    </row>
    <row r="3060" ht="17.25" customHeight="1">
      <c r="A3060" s="238" t="n"/>
      <c r="B3060" s="238" t="n"/>
      <c r="C3060" s="1636" t="n"/>
      <c r="D3060" s="1636" t="n"/>
      <c r="E3060" s="1638" t="n"/>
      <c r="F3060" s="1636" t="n"/>
      <c r="G3060" s="1647" t="n"/>
      <c r="H3060" s="1647" t="n"/>
      <c r="I3060" s="1647" t="n"/>
      <c r="J3060" s="1646" t="n"/>
      <c r="K3060" s="1647" t="n"/>
      <c r="L3060" s="1647" t="n"/>
      <c r="M3060" s="234" t="n"/>
      <c r="N3060" s="237" t="n"/>
      <c r="O3060" s="548" t="n"/>
      <c r="P3060" s="1634" t="n"/>
      <c r="Q3060" s="1634" t="n"/>
      <c r="R3060" s="892" t="n"/>
      <c r="S3060" s="1635" t="n"/>
      <c r="T3060" s="1636" t="n"/>
      <c r="U3060" s="1636" t="n"/>
    </row>
    <row r="3061" ht="17.25" customHeight="1">
      <c r="A3061" s="238" t="n"/>
      <c r="B3061" s="238" t="n"/>
      <c r="C3061" s="1636" t="n"/>
      <c r="D3061" s="1636" t="n"/>
      <c r="E3061" s="1638" t="n"/>
      <c r="F3061" s="1636" t="n"/>
      <c r="G3061" s="1647" t="n"/>
      <c r="H3061" s="1647" t="n"/>
      <c r="I3061" s="1647" t="n"/>
      <c r="J3061" s="1646" t="n"/>
      <c r="K3061" s="1647" t="n"/>
      <c r="L3061" s="1647" t="n"/>
      <c r="M3061" s="234" t="n"/>
      <c r="N3061" s="237" t="n"/>
      <c r="O3061" s="548" t="n"/>
      <c r="P3061" s="1634" t="n"/>
      <c r="Q3061" s="1634" t="n"/>
      <c r="R3061" s="892" t="n"/>
      <c r="S3061" s="1635" t="n"/>
      <c r="T3061" s="1636" t="n"/>
      <c r="U3061" s="1636" t="n"/>
    </row>
    <row r="3062" ht="17.25" customHeight="1">
      <c r="A3062" s="238" t="n"/>
      <c r="B3062" s="238" t="n"/>
      <c r="C3062" s="1636" t="n"/>
      <c r="D3062" s="1636" t="n"/>
      <c r="E3062" s="1638" t="n"/>
      <c r="F3062" s="1636" t="n"/>
      <c r="G3062" s="1647" t="n"/>
      <c r="H3062" s="1647" t="n"/>
      <c r="I3062" s="1647" t="n"/>
      <c r="J3062" s="1646" t="n"/>
      <c r="K3062" s="1647" t="n"/>
      <c r="L3062" s="1647" t="n"/>
      <c r="M3062" s="234" t="n"/>
      <c r="N3062" s="237" t="n"/>
      <c r="O3062" s="548" t="n"/>
      <c r="P3062" s="1634" t="n"/>
      <c r="Q3062" s="1634" t="n"/>
      <c r="R3062" s="892" t="n"/>
      <c r="S3062" s="1635" t="n"/>
      <c r="T3062" s="1636" t="n"/>
      <c r="U3062" s="1636" t="n"/>
    </row>
    <row r="3063" ht="17.25" customHeight="1">
      <c r="A3063" s="238" t="n"/>
      <c r="B3063" s="238" t="n"/>
      <c r="C3063" s="1636" t="n"/>
      <c r="D3063" s="1636" t="n"/>
      <c r="E3063" s="1638" t="n"/>
      <c r="F3063" s="1636" t="n"/>
      <c r="G3063" s="1647" t="n"/>
      <c r="H3063" s="1647" t="n"/>
      <c r="I3063" s="1647" t="n"/>
      <c r="J3063" s="1646" t="n"/>
      <c r="K3063" s="1647" t="n"/>
      <c r="L3063" s="1647" t="n"/>
      <c r="M3063" s="234" t="n"/>
      <c r="N3063" s="237" t="n"/>
      <c r="O3063" s="548" t="n"/>
      <c r="P3063" s="1634" t="n"/>
      <c r="Q3063" s="1634" t="n"/>
      <c r="R3063" s="892" t="n"/>
      <c r="S3063" s="1635" t="n"/>
      <c r="T3063" s="1636" t="n"/>
      <c r="U3063" s="1636" t="n"/>
    </row>
    <row r="3064" ht="17.25" customHeight="1">
      <c r="A3064" s="238" t="n"/>
      <c r="B3064" s="238" t="n"/>
      <c r="C3064" s="1636" t="n"/>
      <c r="D3064" s="1636" t="n"/>
      <c r="E3064" s="1638" t="n"/>
      <c r="F3064" s="1636" t="n"/>
      <c r="G3064" s="1647" t="n"/>
      <c r="H3064" s="1647" t="n"/>
      <c r="I3064" s="1647" t="n"/>
      <c r="J3064" s="1646" t="n"/>
      <c r="K3064" s="1647" t="n"/>
      <c r="L3064" s="1647" t="n"/>
      <c r="M3064" s="234" t="n"/>
      <c r="N3064" s="237" t="n"/>
      <c r="O3064" s="548" t="n"/>
      <c r="P3064" s="1634" t="n"/>
      <c r="Q3064" s="1634" t="n"/>
      <c r="R3064" s="892" t="n"/>
      <c r="S3064" s="1635" t="n"/>
      <c r="T3064" s="1636" t="n"/>
      <c r="U3064" s="1636" t="n"/>
    </row>
    <row r="3065" ht="17.25" customHeight="1">
      <c r="A3065" s="238" t="n"/>
      <c r="B3065" s="238" t="n"/>
      <c r="C3065" s="1636" t="n"/>
      <c r="D3065" s="1636" t="n"/>
      <c r="E3065" s="1638" t="n"/>
      <c r="F3065" s="1636" t="n"/>
      <c r="G3065" s="1647" t="n"/>
      <c r="H3065" s="1647" t="n"/>
      <c r="I3065" s="1647" t="n"/>
      <c r="J3065" s="1646" t="n"/>
      <c r="K3065" s="1647" t="n"/>
      <c r="L3065" s="1647" t="n"/>
      <c r="M3065" s="234" t="n"/>
      <c r="N3065" s="237" t="n"/>
      <c r="O3065" s="548" t="n"/>
      <c r="P3065" s="1634" t="n"/>
      <c r="Q3065" s="1634" t="n"/>
      <c r="R3065" s="892" t="n"/>
      <c r="S3065" s="1635" t="n"/>
      <c r="T3065" s="1636" t="n"/>
      <c r="U3065" s="1636" t="n"/>
    </row>
    <row r="3066" ht="17.25" customHeight="1">
      <c r="A3066" s="238" t="n"/>
      <c r="B3066" s="238" t="n"/>
      <c r="C3066" s="1636" t="n"/>
      <c r="D3066" s="1636" t="n"/>
      <c r="E3066" s="1638" t="n"/>
      <c r="F3066" s="1636" t="n"/>
      <c r="G3066" s="1647" t="n"/>
      <c r="H3066" s="1647" t="n"/>
      <c r="I3066" s="1647" t="n"/>
      <c r="J3066" s="1646" t="n"/>
      <c r="K3066" s="1647" t="n"/>
      <c r="L3066" s="1647" t="n"/>
      <c r="M3066" s="234" t="n"/>
      <c r="N3066" s="237" t="n"/>
      <c r="O3066" s="548" t="n"/>
      <c r="P3066" s="1634" t="n"/>
      <c r="Q3066" s="1634" t="n"/>
      <c r="R3066" s="892" t="n"/>
      <c r="S3066" s="1635" t="n"/>
      <c r="T3066" s="1636" t="n"/>
      <c r="U3066" s="1636" t="n"/>
    </row>
    <row r="3067" ht="17.25" customHeight="1">
      <c r="A3067" s="238" t="n"/>
      <c r="B3067" s="238" t="n"/>
      <c r="C3067" s="1636" t="n"/>
      <c r="D3067" s="1636" t="n"/>
      <c r="E3067" s="1638" t="n"/>
      <c r="F3067" s="1636" t="n"/>
      <c r="G3067" s="1647" t="n"/>
      <c r="H3067" s="1647" t="n"/>
      <c r="I3067" s="1647" t="n"/>
      <c r="J3067" s="1646" t="n"/>
      <c r="K3067" s="1647" t="n"/>
      <c r="L3067" s="1647" t="n"/>
      <c r="M3067" s="234" t="n"/>
      <c r="N3067" s="237" t="n"/>
      <c r="O3067" s="548" t="n"/>
      <c r="P3067" s="1634" t="n"/>
      <c r="Q3067" s="1634" t="n"/>
      <c r="R3067" s="892" t="n"/>
      <c r="S3067" s="1635" t="n"/>
      <c r="T3067" s="1636" t="n"/>
      <c r="U3067" s="1636" t="n"/>
    </row>
    <row r="3068" ht="17.25" customHeight="1">
      <c r="A3068" s="238" t="n"/>
      <c r="B3068" s="238" t="n"/>
      <c r="C3068" s="1636" t="n"/>
      <c r="D3068" s="1636" t="n"/>
      <c r="E3068" s="1638" t="n"/>
      <c r="F3068" s="1636" t="n"/>
      <c r="G3068" s="1647" t="n"/>
      <c r="H3068" s="1647" t="n"/>
      <c r="I3068" s="1647" t="n"/>
      <c r="J3068" s="1646" t="n"/>
      <c r="K3068" s="1647" t="n"/>
      <c r="L3068" s="1647" t="n"/>
      <c r="M3068" s="234" t="n"/>
      <c r="N3068" s="237" t="n"/>
      <c r="O3068" s="548" t="n"/>
      <c r="P3068" s="1634" t="n"/>
      <c r="Q3068" s="1634" t="n"/>
      <c r="R3068" s="892" t="n"/>
      <c r="S3068" s="1635" t="n"/>
      <c r="T3068" s="1636" t="n"/>
      <c r="U3068" s="1636" t="n"/>
    </row>
    <row r="3069" ht="17.25" customHeight="1">
      <c r="A3069" s="238" t="n"/>
      <c r="B3069" s="238" t="n"/>
      <c r="C3069" s="1636" t="n"/>
      <c r="D3069" s="1636" t="n"/>
      <c r="E3069" s="1638" t="n"/>
      <c r="F3069" s="1636" t="n"/>
      <c r="G3069" s="1647" t="n"/>
      <c r="H3069" s="1647" t="n"/>
      <c r="I3069" s="1647" t="n"/>
      <c r="J3069" s="1646" t="n"/>
      <c r="K3069" s="1647" t="n"/>
      <c r="L3069" s="1647" t="n"/>
      <c r="M3069" s="234" t="n"/>
      <c r="N3069" s="237" t="n"/>
      <c r="O3069" s="548" t="n"/>
      <c r="P3069" s="1634" t="n"/>
      <c r="Q3069" s="1634" t="n"/>
      <c r="R3069" s="892" t="n"/>
      <c r="S3069" s="1635" t="n"/>
      <c r="T3069" s="1636" t="n"/>
      <c r="U3069" s="1636" t="n"/>
    </row>
    <row r="3070" ht="17.25" customHeight="1">
      <c r="A3070" s="238" t="n"/>
      <c r="B3070" s="238" t="n"/>
      <c r="C3070" s="1636" t="n"/>
      <c r="D3070" s="1636" t="n"/>
      <c r="E3070" s="1638" t="n"/>
      <c r="F3070" s="1636" t="n"/>
      <c r="G3070" s="1647" t="n"/>
      <c r="H3070" s="1647" t="n"/>
      <c r="I3070" s="1647" t="n"/>
      <c r="J3070" s="1646" t="n"/>
      <c r="K3070" s="1647" t="n"/>
      <c r="L3070" s="1647" t="n"/>
      <c r="M3070" s="234" t="n"/>
      <c r="N3070" s="237" t="n"/>
      <c r="O3070" s="548" t="n"/>
      <c r="P3070" s="1634" t="n"/>
      <c r="Q3070" s="1634" t="n"/>
      <c r="R3070" s="892" t="n"/>
      <c r="S3070" s="1635" t="n"/>
      <c r="T3070" s="1636" t="n"/>
      <c r="U3070" s="1636" t="n"/>
    </row>
    <row r="3071" ht="17.25" customHeight="1">
      <c r="A3071" s="238" t="n"/>
      <c r="B3071" s="238" t="n"/>
      <c r="C3071" s="1636" t="n"/>
      <c r="D3071" s="1636" t="n"/>
      <c r="E3071" s="1638" t="n"/>
      <c r="F3071" s="1636" t="n"/>
      <c r="G3071" s="1647" t="n"/>
      <c r="H3071" s="1647" t="n"/>
      <c r="I3071" s="1647" t="n"/>
      <c r="J3071" s="1646" t="n"/>
      <c r="K3071" s="1647" t="n"/>
      <c r="L3071" s="1647" t="n"/>
      <c r="M3071" s="234" t="n"/>
      <c r="N3071" s="237" t="n"/>
      <c r="O3071" s="548" t="n"/>
      <c r="P3071" s="1634" t="n"/>
      <c r="Q3071" s="1634" t="n"/>
      <c r="R3071" s="892" t="n"/>
      <c r="S3071" s="1635" t="n"/>
      <c r="T3071" s="1636" t="n"/>
      <c r="U3071" s="1636" t="n"/>
    </row>
    <row r="3072" ht="17.25" customHeight="1">
      <c r="A3072" s="238" t="n"/>
      <c r="B3072" s="238" t="n"/>
      <c r="C3072" s="1636" t="n"/>
      <c r="D3072" s="1636" t="n"/>
      <c r="E3072" s="1638" t="n"/>
      <c r="F3072" s="1636" t="n"/>
      <c r="G3072" s="1647" t="n"/>
      <c r="H3072" s="1647" t="n"/>
      <c r="I3072" s="1647" t="n"/>
      <c r="J3072" s="1646" t="n"/>
      <c r="K3072" s="1647" t="n"/>
      <c r="L3072" s="1647" t="n"/>
      <c r="M3072" s="234" t="n"/>
      <c r="N3072" s="237" t="n"/>
      <c r="O3072" s="548" t="n"/>
      <c r="P3072" s="1634" t="n"/>
      <c r="Q3072" s="1634" t="n"/>
      <c r="R3072" s="892" t="n"/>
      <c r="S3072" s="1635" t="n"/>
      <c r="T3072" s="1636" t="n"/>
      <c r="U3072" s="1636" t="n"/>
    </row>
    <row r="3073" ht="17.25" customHeight="1">
      <c r="A3073" s="238" t="n"/>
      <c r="B3073" s="238" t="n"/>
      <c r="C3073" s="1636" t="n"/>
      <c r="D3073" s="1636" t="n"/>
      <c r="E3073" s="1638" t="n"/>
      <c r="F3073" s="1636" t="n"/>
      <c r="G3073" s="1647" t="n"/>
      <c r="H3073" s="1647" t="n"/>
      <c r="I3073" s="1647" t="n"/>
      <c r="J3073" s="1646" t="n"/>
      <c r="K3073" s="1647" t="n"/>
      <c r="L3073" s="1647" t="n"/>
      <c r="M3073" s="234" t="n"/>
      <c r="N3073" s="237" t="n"/>
      <c r="O3073" s="548" t="n"/>
      <c r="P3073" s="1634" t="n"/>
      <c r="Q3073" s="1634" t="n"/>
      <c r="R3073" s="892" t="n"/>
      <c r="S3073" s="1635" t="n"/>
      <c r="T3073" s="1636" t="n"/>
      <c r="U3073" s="1636" t="n"/>
    </row>
    <row r="3074" ht="17.25" customHeight="1">
      <c r="A3074" s="238" t="n"/>
      <c r="B3074" s="238" t="n"/>
      <c r="C3074" s="1636" t="n"/>
      <c r="D3074" s="1636" t="n"/>
      <c r="E3074" s="1638" t="n"/>
      <c r="F3074" s="1636" t="n"/>
      <c r="G3074" s="1647" t="n"/>
      <c r="H3074" s="1647" t="n"/>
      <c r="I3074" s="1647" t="n"/>
      <c r="J3074" s="1646" t="n"/>
      <c r="K3074" s="1647" t="n"/>
      <c r="L3074" s="1647" t="n"/>
      <c r="M3074" s="234" t="n"/>
      <c r="N3074" s="237" t="n"/>
      <c r="O3074" s="548" t="n"/>
      <c r="P3074" s="1634" t="n"/>
      <c r="Q3074" s="1634" t="n"/>
      <c r="R3074" s="892" t="n"/>
      <c r="S3074" s="1635" t="n"/>
      <c r="T3074" s="1636" t="n"/>
      <c r="U3074" s="1636" t="n"/>
    </row>
    <row r="3075" ht="17.25" customHeight="1">
      <c r="A3075" s="238" t="n"/>
      <c r="B3075" s="238" t="n"/>
      <c r="C3075" s="1636" t="n"/>
      <c r="D3075" s="1636" t="n"/>
      <c r="E3075" s="1638" t="n"/>
      <c r="F3075" s="1636" t="n"/>
      <c r="G3075" s="1647" t="n"/>
      <c r="H3075" s="1647" t="n"/>
      <c r="I3075" s="1647" t="n"/>
      <c r="J3075" s="1646" t="n"/>
      <c r="K3075" s="1647" t="n"/>
      <c r="L3075" s="1647" t="n"/>
      <c r="M3075" s="234" t="n"/>
      <c r="N3075" s="237" t="n"/>
      <c r="O3075" s="548" t="n"/>
      <c r="P3075" s="1634" t="n"/>
      <c r="Q3075" s="1634" t="n"/>
      <c r="R3075" s="892" t="n"/>
      <c r="S3075" s="1635" t="n"/>
      <c r="T3075" s="1636" t="n"/>
      <c r="U3075" s="1636" t="n"/>
    </row>
    <row r="3076" ht="17.25" customHeight="1">
      <c r="A3076" s="238" t="n"/>
      <c r="B3076" s="238" t="n"/>
      <c r="C3076" s="1636" t="n"/>
      <c r="D3076" s="1636" t="n"/>
      <c r="E3076" s="1638" t="n"/>
      <c r="F3076" s="1636" t="n"/>
      <c r="G3076" s="1647" t="n"/>
      <c r="H3076" s="1647" t="n"/>
      <c r="I3076" s="1647" t="n"/>
      <c r="J3076" s="1646" t="n"/>
      <c r="K3076" s="1647" t="n"/>
      <c r="L3076" s="1647" t="n"/>
      <c r="M3076" s="234" t="n"/>
      <c r="N3076" s="237" t="n"/>
      <c r="O3076" s="548" t="n"/>
      <c r="P3076" s="1634" t="n"/>
      <c r="Q3076" s="1634" t="n"/>
      <c r="R3076" s="892" t="n"/>
      <c r="S3076" s="1635" t="n"/>
      <c r="T3076" s="1636" t="n"/>
      <c r="U3076" s="1636" t="n"/>
    </row>
    <row r="3077" ht="17.25" customHeight="1">
      <c r="A3077" s="238" t="n"/>
      <c r="B3077" s="238" t="n"/>
      <c r="C3077" s="1636" t="n"/>
      <c r="D3077" s="1636" t="n"/>
      <c r="E3077" s="1638" t="n"/>
      <c r="F3077" s="1636" t="n"/>
      <c r="G3077" s="1647" t="n"/>
      <c r="H3077" s="1647" t="n"/>
      <c r="I3077" s="1647" t="n"/>
      <c r="J3077" s="1646" t="n"/>
      <c r="K3077" s="1647" t="n"/>
      <c r="L3077" s="1647" t="n"/>
      <c r="M3077" s="234" t="n"/>
      <c r="N3077" s="237" t="n"/>
      <c r="O3077" s="548" t="n"/>
      <c r="P3077" s="1634" t="n"/>
      <c r="Q3077" s="1634" t="n"/>
      <c r="R3077" s="892" t="n"/>
      <c r="S3077" s="1635" t="n"/>
      <c r="T3077" s="1636" t="n"/>
      <c r="U3077" s="1636" t="n"/>
    </row>
    <row r="3078" ht="17.25" customHeight="1">
      <c r="A3078" s="238" t="n"/>
      <c r="B3078" s="238" t="n"/>
      <c r="C3078" s="1636" t="n"/>
      <c r="D3078" s="1636" t="n"/>
      <c r="E3078" s="1638" t="n"/>
      <c r="F3078" s="1636" t="n"/>
      <c r="G3078" s="1647" t="n"/>
      <c r="H3078" s="1647" t="n"/>
      <c r="I3078" s="1647" t="n"/>
      <c r="J3078" s="1646" t="n"/>
      <c r="K3078" s="1647" t="n"/>
      <c r="L3078" s="1647" t="n"/>
      <c r="M3078" s="234" t="n"/>
      <c r="N3078" s="237" t="n"/>
      <c r="O3078" s="548" t="n"/>
      <c r="P3078" s="1634" t="n"/>
      <c r="Q3078" s="1634" t="n"/>
      <c r="R3078" s="892" t="n"/>
      <c r="S3078" s="1635" t="n"/>
      <c r="T3078" s="1636" t="n"/>
      <c r="U3078" s="1636" t="n"/>
    </row>
    <row r="3079" ht="17.25" customHeight="1">
      <c r="A3079" s="238" t="n"/>
      <c r="B3079" s="238" t="n"/>
      <c r="C3079" s="1636" t="n"/>
      <c r="D3079" s="1636" t="n"/>
      <c r="E3079" s="1638" t="n"/>
      <c r="F3079" s="1636" t="n"/>
      <c r="G3079" s="1647" t="n"/>
      <c r="H3079" s="1647" t="n"/>
      <c r="I3079" s="1647" t="n"/>
      <c r="J3079" s="1646" t="n"/>
      <c r="K3079" s="1647" t="n"/>
      <c r="L3079" s="1647" t="n"/>
      <c r="M3079" s="234" t="n"/>
      <c r="N3079" s="237" t="n"/>
      <c r="O3079" s="548" t="n"/>
      <c r="P3079" s="1634" t="n"/>
      <c r="Q3079" s="1634" t="n"/>
      <c r="R3079" s="892" t="n"/>
      <c r="S3079" s="1635" t="n"/>
      <c r="T3079" s="1636" t="n"/>
      <c r="U3079" s="1636" t="n"/>
    </row>
    <row r="3080" ht="17.25" customHeight="1">
      <c r="A3080" s="238" t="n"/>
      <c r="B3080" s="238" t="n"/>
      <c r="C3080" s="1636" t="n"/>
      <c r="D3080" s="1636" t="n"/>
      <c r="E3080" s="1638" t="n"/>
      <c r="F3080" s="1636" t="n"/>
      <c r="G3080" s="1647" t="n"/>
      <c r="H3080" s="1647" t="n"/>
      <c r="I3080" s="1647" t="n"/>
      <c r="J3080" s="1646" t="n"/>
      <c r="K3080" s="1647" t="n"/>
      <c r="L3080" s="1647" t="n"/>
      <c r="M3080" s="234" t="n"/>
      <c r="N3080" s="237" t="n"/>
      <c r="O3080" s="548" t="n"/>
      <c r="P3080" s="1634" t="n"/>
      <c r="Q3080" s="1634" t="n"/>
      <c r="R3080" s="892" t="n"/>
      <c r="S3080" s="1635" t="n"/>
      <c r="T3080" s="1636" t="n"/>
      <c r="U3080" s="1636" t="n"/>
    </row>
    <row r="3081" ht="17.25" customHeight="1">
      <c r="A3081" s="238" t="n"/>
      <c r="B3081" s="238" t="n"/>
      <c r="C3081" s="1636" t="n"/>
      <c r="D3081" s="1636" t="n"/>
      <c r="E3081" s="1638" t="n"/>
      <c r="F3081" s="1636" t="n"/>
      <c r="G3081" s="1647" t="n"/>
      <c r="H3081" s="1647" t="n"/>
      <c r="I3081" s="1647" t="n"/>
      <c r="J3081" s="1646" t="n"/>
      <c r="K3081" s="1647" t="n"/>
      <c r="L3081" s="1647" t="n"/>
      <c r="M3081" s="234" t="n"/>
      <c r="N3081" s="237" t="n"/>
      <c r="O3081" s="548" t="n"/>
      <c r="P3081" s="1634" t="n"/>
      <c r="Q3081" s="1634" t="n"/>
      <c r="R3081" s="892" t="n"/>
      <c r="S3081" s="1635" t="n"/>
      <c r="T3081" s="1636" t="n"/>
      <c r="U3081" s="1636" t="n"/>
    </row>
    <row r="3082" ht="17.25" customHeight="1">
      <c r="A3082" s="238" t="n"/>
      <c r="B3082" s="238" t="n"/>
      <c r="C3082" s="1636" t="n"/>
      <c r="D3082" s="1636" t="n"/>
      <c r="E3082" s="1638" t="n"/>
      <c r="F3082" s="1636" t="n"/>
      <c r="G3082" s="1647" t="n"/>
      <c r="H3082" s="1647" t="n"/>
      <c r="I3082" s="1647" t="n"/>
      <c r="J3082" s="1646" t="n"/>
      <c r="K3082" s="1647" t="n"/>
      <c r="L3082" s="1647" t="n"/>
      <c r="M3082" s="234" t="n"/>
      <c r="N3082" s="237" t="n"/>
      <c r="O3082" s="548" t="n"/>
      <c r="P3082" s="1634" t="n"/>
      <c r="Q3082" s="1634" t="n"/>
      <c r="R3082" s="892" t="n"/>
      <c r="S3082" s="1635" t="n"/>
      <c r="T3082" s="1636" t="n"/>
      <c r="U3082" s="1636" t="n"/>
    </row>
    <row r="3083" ht="17.25" customHeight="1">
      <c r="A3083" s="238" t="n"/>
      <c r="B3083" s="238" t="n"/>
      <c r="C3083" s="1636" t="n"/>
      <c r="D3083" s="1636" t="n"/>
      <c r="E3083" s="1638" t="n"/>
      <c r="F3083" s="1636" t="n"/>
      <c r="G3083" s="1647" t="n"/>
      <c r="H3083" s="1647" t="n"/>
      <c r="I3083" s="1647" t="n"/>
      <c r="J3083" s="1646" t="n"/>
      <c r="K3083" s="1647" t="n"/>
      <c r="L3083" s="1647" t="n"/>
      <c r="M3083" s="234" t="n"/>
      <c r="N3083" s="237" t="n"/>
      <c r="O3083" s="548" t="n"/>
      <c r="P3083" s="1634" t="n"/>
      <c r="Q3083" s="1634" t="n"/>
      <c r="R3083" s="892" t="n"/>
      <c r="S3083" s="1635" t="n"/>
      <c r="T3083" s="1636" t="n"/>
      <c r="U3083" s="1636" t="n"/>
    </row>
    <row r="3084" ht="17.25" customHeight="1">
      <c r="A3084" s="238" t="n"/>
      <c r="B3084" s="238" t="n"/>
      <c r="C3084" s="1636" t="n"/>
      <c r="D3084" s="1636" t="n"/>
      <c r="E3084" s="1638" t="n"/>
      <c r="F3084" s="1636" t="n"/>
      <c r="G3084" s="1647" t="n"/>
      <c r="H3084" s="1647" t="n"/>
      <c r="I3084" s="1647" t="n"/>
      <c r="J3084" s="1646" t="n"/>
      <c r="K3084" s="1647" t="n"/>
      <c r="L3084" s="1647" t="n"/>
      <c r="M3084" s="234" t="n"/>
      <c r="N3084" s="237" t="n"/>
      <c r="O3084" s="548" t="n"/>
      <c r="P3084" s="1634" t="n"/>
      <c r="Q3084" s="1634" t="n"/>
      <c r="R3084" s="892" t="n"/>
      <c r="S3084" s="1635" t="n"/>
      <c r="T3084" s="1636" t="n"/>
      <c r="U3084" s="1636" t="n"/>
    </row>
    <row r="3085" ht="17.25" customHeight="1">
      <c r="A3085" s="238" t="n"/>
      <c r="B3085" s="238" t="n"/>
      <c r="C3085" s="1636" t="n"/>
      <c r="D3085" s="1636" t="n"/>
      <c r="E3085" s="1638" t="n"/>
      <c r="F3085" s="1636" t="n"/>
      <c r="G3085" s="1647" t="n"/>
      <c r="H3085" s="1647" t="n"/>
      <c r="I3085" s="1647" t="n"/>
      <c r="J3085" s="1646" t="n"/>
      <c r="K3085" s="1647" t="n"/>
      <c r="L3085" s="1647" t="n"/>
      <c r="M3085" s="234" t="n"/>
      <c r="N3085" s="237" t="n"/>
      <c r="O3085" s="548" t="n"/>
      <c r="P3085" s="1634" t="n"/>
      <c r="Q3085" s="1634" t="n"/>
      <c r="R3085" s="892" t="n"/>
      <c r="S3085" s="1635" t="n"/>
      <c r="T3085" s="1636" t="n"/>
      <c r="U3085" s="1636" t="n"/>
    </row>
    <row r="3086" ht="17.25" customHeight="1">
      <c r="A3086" s="238" t="n"/>
      <c r="B3086" s="238" t="n"/>
      <c r="C3086" s="1636" t="n"/>
      <c r="D3086" s="1636" t="n"/>
      <c r="E3086" s="1638" t="n"/>
      <c r="F3086" s="1636" t="n"/>
      <c r="G3086" s="1647" t="n"/>
      <c r="H3086" s="1647" t="n"/>
      <c r="I3086" s="1647" t="n"/>
      <c r="J3086" s="1646" t="n"/>
      <c r="K3086" s="1647" t="n"/>
      <c r="L3086" s="1647" t="n"/>
      <c r="M3086" s="234" t="n"/>
      <c r="N3086" s="237" t="n"/>
      <c r="O3086" s="548" t="n"/>
      <c r="P3086" s="1634" t="n"/>
      <c r="Q3086" s="1634" t="n"/>
      <c r="R3086" s="892" t="n"/>
      <c r="S3086" s="1635" t="n"/>
      <c r="T3086" s="1636" t="n"/>
      <c r="U3086" s="1636" t="n"/>
    </row>
    <row r="3087" ht="17.25" customHeight="1">
      <c r="A3087" s="238" t="n"/>
      <c r="B3087" s="238" t="n"/>
      <c r="C3087" s="1636" t="n"/>
      <c r="D3087" s="1636" t="n"/>
      <c r="E3087" s="1638" t="n"/>
      <c r="F3087" s="1636" t="n"/>
      <c r="G3087" s="1647" t="n"/>
      <c r="H3087" s="1647" t="n"/>
      <c r="I3087" s="1647" t="n"/>
      <c r="J3087" s="1646" t="n"/>
      <c r="K3087" s="1647" t="n"/>
      <c r="L3087" s="1647" t="n"/>
      <c r="M3087" s="234" t="n"/>
      <c r="N3087" s="237" t="n"/>
      <c r="O3087" s="548" t="n"/>
      <c r="P3087" s="1634" t="n"/>
      <c r="Q3087" s="1634" t="n"/>
      <c r="R3087" s="892" t="n"/>
      <c r="S3087" s="1635" t="n"/>
      <c r="T3087" s="1636" t="n"/>
      <c r="U3087" s="1636" t="n"/>
    </row>
    <row r="3088" ht="17.25" customHeight="1">
      <c r="A3088" s="238" t="n"/>
      <c r="B3088" s="238" t="n"/>
      <c r="C3088" s="1636" t="n"/>
      <c r="D3088" s="1636" t="n"/>
      <c r="E3088" s="1638" t="n"/>
      <c r="F3088" s="1636" t="n"/>
      <c r="G3088" s="1647" t="n"/>
      <c r="H3088" s="1647" t="n"/>
      <c r="I3088" s="1647" t="n"/>
      <c r="J3088" s="1646" t="n"/>
      <c r="K3088" s="1647" t="n"/>
      <c r="L3088" s="1647" t="n"/>
      <c r="M3088" s="234" t="n"/>
      <c r="N3088" s="237" t="n"/>
      <c r="O3088" s="548" t="n"/>
      <c r="P3088" s="1634" t="n"/>
      <c r="Q3088" s="1634" t="n"/>
      <c r="R3088" s="892" t="n"/>
      <c r="S3088" s="1635" t="n"/>
      <c r="T3088" s="1636" t="n"/>
      <c r="U3088" s="1636" t="n"/>
    </row>
    <row r="3089" ht="17.25" customHeight="1">
      <c r="A3089" s="238" t="n"/>
      <c r="B3089" s="238" t="n"/>
      <c r="C3089" s="1636" t="n"/>
      <c r="D3089" s="1636" t="n"/>
      <c r="E3089" s="1638" t="n"/>
      <c r="F3089" s="1636" t="n"/>
      <c r="G3089" s="1647" t="n"/>
      <c r="H3089" s="1647" t="n"/>
      <c r="I3089" s="1647" t="n"/>
      <c r="J3089" s="1646" t="n"/>
      <c r="K3089" s="1647" t="n"/>
      <c r="L3089" s="1647" t="n"/>
      <c r="M3089" s="234" t="n"/>
      <c r="N3089" s="237" t="n"/>
      <c r="O3089" s="548" t="n"/>
      <c r="P3089" s="1634" t="n"/>
      <c r="Q3089" s="1634" t="n"/>
      <c r="R3089" s="892" t="n"/>
      <c r="S3089" s="1635" t="n"/>
      <c r="T3089" s="1636" t="n"/>
      <c r="U3089" s="1636" t="n"/>
    </row>
    <row r="3090" ht="17.25" customHeight="1">
      <c r="A3090" s="238" t="n"/>
      <c r="B3090" s="238" t="n"/>
      <c r="C3090" s="1636" t="n"/>
      <c r="D3090" s="1636" t="n"/>
      <c r="E3090" s="1638" t="n"/>
      <c r="F3090" s="1636" t="n"/>
      <c r="G3090" s="1647" t="n"/>
      <c r="H3090" s="1647" t="n"/>
      <c r="I3090" s="1647" t="n"/>
      <c r="J3090" s="1646" t="n"/>
      <c r="K3090" s="1647" t="n"/>
      <c r="L3090" s="1647" t="n"/>
      <c r="M3090" s="234" t="n"/>
      <c r="N3090" s="237" t="n"/>
      <c r="O3090" s="548" t="n"/>
      <c r="P3090" s="1634" t="n"/>
      <c r="Q3090" s="1634" t="n"/>
      <c r="R3090" s="892" t="n"/>
      <c r="S3090" s="1635" t="n"/>
      <c r="T3090" s="1636" t="n"/>
      <c r="U3090" s="1636" t="n"/>
    </row>
    <row r="3091" ht="17.25" customHeight="1">
      <c r="A3091" s="238" t="n"/>
      <c r="B3091" s="238" t="n"/>
      <c r="C3091" s="1636" t="n"/>
      <c r="D3091" s="1636" t="n"/>
      <c r="E3091" s="1638" t="n"/>
      <c r="F3091" s="1636" t="n"/>
      <c r="G3091" s="1647" t="n"/>
      <c r="H3091" s="1647" t="n"/>
      <c r="I3091" s="1647" t="n"/>
      <c r="J3091" s="1646" t="n"/>
      <c r="K3091" s="1647" t="n"/>
      <c r="L3091" s="1647" t="n"/>
      <c r="M3091" s="234" t="n"/>
      <c r="N3091" s="237" t="n"/>
      <c r="O3091" s="548" t="n"/>
      <c r="P3091" s="1634" t="n"/>
      <c r="Q3091" s="1634" t="n"/>
      <c r="R3091" s="892" t="n"/>
      <c r="S3091" s="1635" t="n"/>
      <c r="T3091" s="1636" t="n"/>
      <c r="U3091" s="1636" t="n"/>
    </row>
    <row r="3092" ht="17.25" customHeight="1">
      <c r="A3092" s="238" t="n"/>
      <c r="B3092" s="238" t="n"/>
      <c r="C3092" s="1636" t="n"/>
      <c r="D3092" s="1636" t="n"/>
      <c r="E3092" s="1638" t="n"/>
      <c r="F3092" s="1636" t="n"/>
      <c r="G3092" s="1647" t="n"/>
      <c r="H3092" s="1647" t="n"/>
      <c r="I3092" s="1647" t="n"/>
      <c r="J3092" s="1646" t="n"/>
      <c r="K3092" s="1647" t="n"/>
      <c r="L3092" s="1647" t="n"/>
      <c r="M3092" s="234" t="n"/>
      <c r="N3092" s="237" t="n"/>
      <c r="O3092" s="548" t="n"/>
      <c r="P3092" s="1634" t="n"/>
      <c r="Q3092" s="1634" t="n"/>
      <c r="R3092" s="892" t="n"/>
      <c r="S3092" s="1635" t="n"/>
      <c r="T3092" s="1636" t="n"/>
      <c r="U3092" s="1636" t="n"/>
    </row>
    <row r="3093" ht="17.25" customHeight="1">
      <c r="A3093" s="238" t="n"/>
      <c r="B3093" s="238" t="n"/>
      <c r="C3093" s="1636" t="n"/>
      <c r="D3093" s="1636" t="n"/>
      <c r="E3093" s="1638" t="n"/>
      <c r="F3093" s="1636" t="n"/>
      <c r="G3093" s="1647" t="n"/>
      <c r="H3093" s="1647" t="n"/>
      <c r="I3093" s="1647" t="n"/>
      <c r="J3093" s="1646" t="n"/>
      <c r="K3093" s="1647" t="n"/>
      <c r="L3093" s="1647" t="n"/>
      <c r="M3093" s="234" t="n"/>
      <c r="N3093" s="237" t="n"/>
      <c r="O3093" s="548" t="n"/>
      <c r="P3093" s="1634" t="n"/>
      <c r="Q3093" s="1634" t="n"/>
      <c r="R3093" s="892" t="n"/>
      <c r="S3093" s="1635" t="n"/>
      <c r="T3093" s="1636" t="n"/>
      <c r="U3093" s="1636" t="n"/>
    </row>
    <row r="3094" ht="17.25" customHeight="1">
      <c r="A3094" s="238" t="n"/>
      <c r="B3094" s="238" t="n"/>
      <c r="C3094" s="1636" t="n"/>
      <c r="D3094" s="1636" t="n"/>
      <c r="E3094" s="1638" t="n"/>
      <c r="F3094" s="1636" t="n"/>
      <c r="G3094" s="1647" t="n"/>
      <c r="H3094" s="1647" t="n"/>
      <c r="I3094" s="1647" t="n"/>
      <c r="J3094" s="1646" t="n"/>
      <c r="K3094" s="1647" t="n"/>
      <c r="L3094" s="1647" t="n"/>
      <c r="M3094" s="234" t="n"/>
      <c r="N3094" s="237" t="n"/>
      <c r="O3094" s="548" t="n"/>
      <c r="P3094" s="1634" t="n"/>
      <c r="Q3094" s="1634" t="n"/>
      <c r="R3094" s="892" t="n"/>
      <c r="S3094" s="1635" t="n"/>
      <c r="T3094" s="1636" t="n"/>
      <c r="U3094" s="1636" t="n"/>
    </row>
    <row r="3095" ht="17.25" customHeight="1">
      <c r="A3095" s="238" t="n"/>
      <c r="B3095" s="238" t="n"/>
      <c r="C3095" s="1636" t="n"/>
      <c r="D3095" s="1636" t="n"/>
      <c r="E3095" s="1638" t="n"/>
      <c r="F3095" s="1636" t="n"/>
      <c r="G3095" s="1647" t="n"/>
      <c r="H3095" s="1647" t="n"/>
      <c r="I3095" s="1647" t="n"/>
      <c r="J3095" s="1646" t="n"/>
      <c r="K3095" s="1647" t="n"/>
      <c r="L3095" s="1647" t="n"/>
      <c r="M3095" s="234" t="n"/>
      <c r="N3095" s="237" t="n"/>
      <c r="O3095" s="548" t="n"/>
      <c r="P3095" s="1634" t="n"/>
      <c r="Q3095" s="1634" t="n"/>
      <c r="R3095" s="892" t="n"/>
      <c r="S3095" s="1635" t="n"/>
      <c r="T3095" s="1636" t="n"/>
      <c r="U3095" s="1636" t="n"/>
    </row>
    <row r="3096" ht="17.25" customHeight="1">
      <c r="A3096" s="238" t="n"/>
      <c r="B3096" s="238" t="n"/>
      <c r="C3096" s="1636" t="n"/>
      <c r="D3096" s="1636" t="n"/>
      <c r="E3096" s="1638" t="n"/>
      <c r="F3096" s="1636" t="n"/>
      <c r="G3096" s="1647" t="n"/>
      <c r="H3096" s="1647" t="n"/>
      <c r="I3096" s="1647" t="n"/>
      <c r="J3096" s="1646" t="n"/>
      <c r="K3096" s="1647" t="n"/>
      <c r="L3096" s="1647" t="n"/>
      <c r="M3096" s="234" t="n"/>
      <c r="N3096" s="237" t="n"/>
      <c r="O3096" s="548" t="n"/>
      <c r="P3096" s="1634" t="n"/>
      <c r="Q3096" s="1634" t="n"/>
      <c r="R3096" s="892" t="n"/>
      <c r="S3096" s="1635" t="n"/>
      <c r="T3096" s="1636" t="n"/>
      <c r="U3096" s="1636" t="n"/>
    </row>
    <row r="3097" ht="17.25" customHeight="1">
      <c r="A3097" s="238" t="n"/>
      <c r="B3097" s="238" t="n"/>
      <c r="C3097" s="1636" t="n"/>
      <c r="D3097" s="1636" t="n"/>
      <c r="E3097" s="1638" t="n"/>
      <c r="F3097" s="1636" t="n"/>
      <c r="G3097" s="1647" t="n"/>
      <c r="H3097" s="1647" t="n"/>
      <c r="I3097" s="1647" t="n"/>
      <c r="J3097" s="1646" t="n"/>
      <c r="K3097" s="1647" t="n"/>
      <c r="L3097" s="1647" t="n"/>
      <c r="M3097" s="234" t="n"/>
      <c r="N3097" s="237" t="n"/>
      <c r="O3097" s="548" t="n"/>
      <c r="P3097" s="1634" t="n"/>
      <c r="Q3097" s="1634" t="n"/>
      <c r="R3097" s="892" t="n"/>
      <c r="S3097" s="1635" t="n"/>
      <c r="T3097" s="1636" t="n"/>
      <c r="U3097" s="1636" t="n"/>
    </row>
    <row r="3098" ht="17.25" customHeight="1">
      <c r="A3098" s="238" t="n"/>
      <c r="B3098" s="238" t="n"/>
      <c r="C3098" s="1636" t="n"/>
      <c r="D3098" s="1636" t="n"/>
      <c r="E3098" s="1638" t="n"/>
      <c r="F3098" s="1636" t="n"/>
      <c r="G3098" s="1647" t="n"/>
      <c r="H3098" s="1647" t="n"/>
      <c r="I3098" s="1647" t="n"/>
      <c r="J3098" s="1646" t="n"/>
      <c r="K3098" s="1647" t="n"/>
      <c r="L3098" s="1647" t="n"/>
      <c r="M3098" s="234" t="n"/>
      <c r="N3098" s="237" t="n"/>
      <c r="O3098" s="548" t="n"/>
      <c r="P3098" s="1634" t="n"/>
      <c r="Q3098" s="1634" t="n"/>
      <c r="R3098" s="892" t="n"/>
      <c r="S3098" s="1635" t="n"/>
      <c r="T3098" s="1636" t="n"/>
      <c r="U3098" s="1636" t="n"/>
    </row>
    <row r="3099" ht="17.25" customHeight="1">
      <c r="A3099" s="238" t="n"/>
      <c r="B3099" s="238" t="n"/>
      <c r="C3099" s="1636" t="n"/>
      <c r="D3099" s="1636" t="n"/>
      <c r="E3099" s="1638" t="n"/>
      <c r="F3099" s="1636" t="n"/>
      <c r="G3099" s="1647" t="n"/>
      <c r="H3099" s="1647" t="n"/>
      <c r="I3099" s="1647" t="n"/>
      <c r="J3099" s="1646" t="n"/>
      <c r="K3099" s="1647" t="n"/>
      <c r="L3099" s="1647" t="n"/>
      <c r="M3099" s="234" t="n"/>
      <c r="N3099" s="237" t="n"/>
      <c r="O3099" s="548" t="n"/>
      <c r="P3099" s="1634" t="n"/>
      <c r="Q3099" s="1634" t="n"/>
      <c r="R3099" s="892" t="n"/>
      <c r="S3099" s="1635" t="n"/>
      <c r="T3099" s="1636" t="n"/>
      <c r="U3099" s="1636" t="n"/>
    </row>
    <row r="3100" ht="17.25" customHeight="1">
      <c r="A3100" s="238" t="n"/>
      <c r="B3100" s="238" t="n"/>
      <c r="C3100" s="1636" t="n"/>
      <c r="D3100" s="1636" t="n"/>
      <c r="E3100" s="1638" t="n"/>
      <c r="F3100" s="1636" t="n"/>
      <c r="G3100" s="1647" t="n"/>
      <c r="H3100" s="1647" t="n"/>
      <c r="I3100" s="1647" t="n"/>
      <c r="J3100" s="1646" t="n"/>
      <c r="K3100" s="1647" t="n"/>
      <c r="L3100" s="1647" t="n"/>
      <c r="M3100" s="234" t="n"/>
      <c r="N3100" s="237" t="n"/>
      <c r="O3100" s="548" t="n"/>
      <c r="P3100" s="1634" t="n"/>
      <c r="Q3100" s="1634" t="n"/>
      <c r="R3100" s="892" t="n"/>
      <c r="S3100" s="1635" t="n"/>
      <c r="T3100" s="1636" t="n"/>
      <c r="U3100" s="1636" t="n"/>
    </row>
    <row r="3101" ht="17.25" customHeight="1">
      <c r="A3101" s="238" t="n"/>
      <c r="B3101" s="238" t="n"/>
      <c r="C3101" s="1636" t="n"/>
      <c r="D3101" s="1636" t="n"/>
      <c r="E3101" s="1638" t="n"/>
      <c r="F3101" s="1636" t="n"/>
      <c r="G3101" s="1647" t="n"/>
      <c r="H3101" s="1647" t="n"/>
      <c r="I3101" s="1647" t="n"/>
      <c r="J3101" s="1646" t="n"/>
      <c r="K3101" s="1647" t="n"/>
      <c r="L3101" s="1647" t="n"/>
      <c r="M3101" s="234" t="n"/>
      <c r="N3101" s="237" t="n"/>
      <c r="O3101" s="548" t="n"/>
      <c r="P3101" s="1634" t="n"/>
      <c r="Q3101" s="1634" t="n"/>
      <c r="R3101" s="892" t="n"/>
      <c r="S3101" s="1635" t="n"/>
      <c r="T3101" s="1636" t="n"/>
      <c r="U3101" s="1636" t="n"/>
    </row>
    <row r="3102" ht="17.25" customHeight="1">
      <c r="A3102" s="238" t="n"/>
      <c r="B3102" s="238" t="n"/>
      <c r="C3102" s="1636" t="n"/>
      <c r="D3102" s="1636" t="n"/>
      <c r="E3102" s="1638" t="n"/>
      <c r="F3102" s="1636" t="n"/>
      <c r="G3102" s="1647" t="n"/>
      <c r="H3102" s="1647" t="n"/>
      <c r="I3102" s="1647" t="n"/>
      <c r="J3102" s="1646" t="n"/>
      <c r="K3102" s="1647" t="n"/>
      <c r="L3102" s="1647" t="n"/>
      <c r="M3102" s="234" t="n"/>
      <c r="N3102" s="237" t="n"/>
      <c r="O3102" s="548" t="n"/>
      <c r="P3102" s="1634" t="n"/>
      <c r="Q3102" s="1634" t="n"/>
      <c r="R3102" s="892" t="n"/>
      <c r="S3102" s="1635" t="n"/>
      <c r="T3102" s="1636" t="n"/>
      <c r="U3102" s="1636" t="n"/>
    </row>
    <row r="3103" ht="17.25" customHeight="1">
      <c r="A3103" s="238" t="n"/>
      <c r="B3103" s="238" t="n"/>
      <c r="C3103" s="1636" t="n"/>
      <c r="D3103" s="1636" t="n"/>
      <c r="E3103" s="1638" t="n"/>
      <c r="F3103" s="1636" t="n"/>
      <c r="G3103" s="1647" t="n"/>
      <c r="H3103" s="1647" t="n"/>
      <c r="I3103" s="1647" t="n"/>
      <c r="J3103" s="1646" t="n"/>
      <c r="K3103" s="1647" t="n"/>
      <c r="L3103" s="1647" t="n"/>
      <c r="M3103" s="234" t="n"/>
      <c r="N3103" s="237" t="n"/>
      <c r="O3103" s="548" t="n"/>
      <c r="P3103" s="1634" t="n"/>
      <c r="Q3103" s="1634" t="n"/>
      <c r="R3103" s="892" t="n"/>
      <c r="S3103" s="1635" t="n"/>
      <c r="T3103" s="1636" t="n"/>
      <c r="U3103" s="1636" t="n"/>
    </row>
    <row r="3104" ht="17.25" customHeight="1">
      <c r="A3104" s="238" t="n"/>
      <c r="B3104" s="238" t="n"/>
      <c r="C3104" s="1636" t="n"/>
      <c r="D3104" s="1636" t="n"/>
      <c r="E3104" s="1638" t="n"/>
      <c r="F3104" s="1636" t="n"/>
      <c r="G3104" s="1647" t="n"/>
      <c r="H3104" s="1647" t="n"/>
      <c r="I3104" s="1647" t="n"/>
      <c r="J3104" s="1646" t="n"/>
      <c r="K3104" s="1647" t="n"/>
      <c r="L3104" s="1647" t="n"/>
      <c r="M3104" s="234" t="n"/>
      <c r="N3104" s="237" t="n"/>
      <c r="O3104" s="548" t="n"/>
      <c r="P3104" s="1634" t="n"/>
      <c r="Q3104" s="1634" t="n"/>
      <c r="R3104" s="892" t="n"/>
      <c r="S3104" s="1635" t="n"/>
      <c r="T3104" s="1636" t="n"/>
      <c r="U3104" s="1636" t="n"/>
    </row>
    <row r="3105" ht="17.25" customHeight="1">
      <c r="A3105" s="238" t="n"/>
      <c r="B3105" s="238" t="n"/>
      <c r="C3105" s="1636" t="n"/>
      <c r="D3105" s="1636" t="n"/>
      <c r="E3105" s="1638" t="n"/>
      <c r="F3105" s="1636" t="n"/>
      <c r="G3105" s="1647" t="n"/>
      <c r="H3105" s="1647" t="n"/>
      <c r="I3105" s="1647" t="n"/>
      <c r="J3105" s="1646" t="n"/>
      <c r="K3105" s="1647" t="n"/>
      <c r="L3105" s="1647" t="n"/>
      <c r="M3105" s="234" t="n"/>
      <c r="N3105" s="237" t="n"/>
      <c r="O3105" s="548" t="n"/>
      <c r="P3105" s="1634" t="n"/>
      <c r="Q3105" s="1634" t="n"/>
      <c r="R3105" s="892" t="n"/>
      <c r="S3105" s="1635" t="n"/>
      <c r="T3105" s="1636" t="n"/>
      <c r="U3105" s="1636" t="n"/>
    </row>
    <row r="3106" ht="17.25" customHeight="1">
      <c r="A3106" s="238" t="n"/>
      <c r="B3106" s="238" t="n"/>
      <c r="C3106" s="1636" t="n"/>
      <c r="D3106" s="1636" t="n"/>
      <c r="E3106" s="1638" t="n"/>
      <c r="F3106" s="1636" t="n"/>
      <c r="G3106" s="1647" t="n"/>
      <c r="H3106" s="1647" t="n"/>
      <c r="I3106" s="1647" t="n"/>
      <c r="J3106" s="1646" t="n"/>
      <c r="K3106" s="1647" t="n"/>
      <c r="L3106" s="1647" t="n"/>
      <c r="M3106" s="234" t="n"/>
      <c r="N3106" s="237" t="n"/>
      <c r="O3106" s="548" t="n"/>
      <c r="P3106" s="1634" t="n"/>
      <c r="Q3106" s="1634" t="n"/>
      <c r="R3106" s="892" t="n"/>
      <c r="S3106" s="1635" t="n"/>
      <c r="T3106" s="1636" t="n"/>
      <c r="U3106" s="1636" t="n"/>
    </row>
    <row r="3107" ht="17.25" customHeight="1">
      <c r="A3107" s="238" t="n"/>
      <c r="B3107" s="238" t="n"/>
      <c r="C3107" s="1636" t="n"/>
      <c r="D3107" s="1636" t="n"/>
      <c r="E3107" s="1638" t="n"/>
      <c r="F3107" s="1636" t="n"/>
      <c r="G3107" s="1647" t="n"/>
      <c r="H3107" s="1647" t="n"/>
      <c r="I3107" s="1647" t="n"/>
      <c r="J3107" s="1646" t="n"/>
      <c r="K3107" s="1647" t="n"/>
      <c r="L3107" s="1647" t="n"/>
      <c r="M3107" s="234" t="n"/>
      <c r="N3107" s="237" t="n"/>
      <c r="O3107" s="548" t="n"/>
      <c r="P3107" s="1634" t="n"/>
      <c r="Q3107" s="1634" t="n"/>
      <c r="R3107" s="892" t="n"/>
      <c r="S3107" s="1635" t="n"/>
      <c r="T3107" s="1636" t="n"/>
      <c r="U3107" s="1636" t="n"/>
    </row>
    <row r="3108" ht="17.25" customHeight="1">
      <c r="A3108" s="238" t="n"/>
      <c r="B3108" s="238" t="n"/>
      <c r="C3108" s="1636" t="n"/>
      <c r="D3108" s="1636" t="n"/>
      <c r="E3108" s="1638" t="n"/>
      <c r="F3108" s="1636" t="n"/>
      <c r="G3108" s="1647" t="n"/>
      <c r="H3108" s="1647" t="n"/>
      <c r="I3108" s="1647" t="n"/>
      <c r="J3108" s="1646" t="n"/>
      <c r="K3108" s="1647" t="n"/>
      <c r="L3108" s="1647" t="n"/>
      <c r="M3108" s="234" t="n"/>
      <c r="N3108" s="237" t="n"/>
      <c r="O3108" s="548" t="n"/>
      <c r="P3108" s="1634" t="n"/>
      <c r="Q3108" s="1634" t="n"/>
      <c r="R3108" s="892" t="n"/>
      <c r="S3108" s="1635" t="n"/>
      <c r="T3108" s="1636" t="n"/>
      <c r="U3108" s="1636" t="n"/>
    </row>
    <row r="3109" ht="17.25" customHeight="1">
      <c r="A3109" s="238" t="n"/>
      <c r="B3109" s="238" t="n"/>
      <c r="C3109" s="1636" t="n"/>
      <c r="D3109" s="1636" t="n"/>
      <c r="E3109" s="1638" t="n"/>
      <c r="F3109" s="1636" t="n"/>
      <c r="G3109" s="1647" t="n"/>
      <c r="H3109" s="1647" t="n"/>
      <c r="I3109" s="1647" t="n"/>
      <c r="J3109" s="1646" t="n"/>
      <c r="K3109" s="1647" t="n"/>
      <c r="L3109" s="1647" t="n"/>
      <c r="M3109" s="234" t="n"/>
      <c r="N3109" s="237" t="n"/>
      <c r="O3109" s="548" t="n"/>
      <c r="P3109" s="1634" t="n"/>
      <c r="Q3109" s="1634" t="n"/>
      <c r="R3109" s="892" t="n"/>
      <c r="S3109" s="1635" t="n"/>
      <c r="T3109" s="1636" t="n"/>
      <c r="U3109" s="1636" t="n"/>
    </row>
    <row r="3110" ht="17.25" customHeight="1">
      <c r="A3110" s="238" t="n"/>
      <c r="B3110" s="238" t="n"/>
      <c r="C3110" s="1636" t="n"/>
      <c r="D3110" s="1636" t="n"/>
      <c r="E3110" s="1638" t="n"/>
      <c r="F3110" s="1636" t="n"/>
      <c r="G3110" s="1647" t="n"/>
      <c r="H3110" s="1647" t="n"/>
      <c r="I3110" s="1647" t="n"/>
      <c r="J3110" s="1646" t="n"/>
      <c r="K3110" s="1647" t="n"/>
      <c r="L3110" s="1647" t="n"/>
      <c r="M3110" s="234" t="n"/>
      <c r="N3110" s="237" t="n"/>
      <c r="O3110" s="548" t="n"/>
      <c r="P3110" s="1634" t="n"/>
      <c r="Q3110" s="1634" t="n"/>
      <c r="R3110" s="892" t="n"/>
      <c r="S3110" s="1635" t="n"/>
      <c r="T3110" s="1636" t="n"/>
      <c r="U3110" s="1636" t="n"/>
    </row>
    <row r="3111" ht="17.25" customHeight="1">
      <c r="A3111" s="238" t="n"/>
      <c r="B3111" s="238" t="n"/>
      <c r="C3111" s="1636" t="n"/>
      <c r="D3111" s="1636" t="n"/>
      <c r="E3111" s="1638" t="n"/>
      <c r="F3111" s="1636" t="n"/>
      <c r="G3111" s="1647" t="n"/>
      <c r="H3111" s="1647" t="n"/>
      <c r="I3111" s="1647" t="n"/>
      <c r="J3111" s="1646" t="n"/>
      <c r="K3111" s="1647" t="n"/>
      <c r="L3111" s="1647" t="n"/>
      <c r="M3111" s="234" t="n"/>
      <c r="N3111" s="237" t="n"/>
      <c r="O3111" s="548" t="n"/>
      <c r="P3111" s="1634" t="n"/>
      <c r="Q3111" s="1634" t="n"/>
      <c r="R3111" s="892" t="n"/>
      <c r="S3111" s="1635" t="n"/>
      <c r="T3111" s="1636" t="n"/>
      <c r="U3111" s="1636" t="n"/>
    </row>
    <row r="3112" ht="17.25" customHeight="1">
      <c r="A3112" s="238" t="n"/>
      <c r="B3112" s="238" t="n"/>
      <c r="C3112" s="1636" t="n"/>
      <c r="D3112" s="1636" t="n"/>
      <c r="E3112" s="1638" t="n"/>
      <c r="F3112" s="1636" t="n"/>
      <c r="G3112" s="1647" t="n"/>
      <c r="H3112" s="1647" t="n"/>
      <c r="I3112" s="1647" t="n"/>
      <c r="J3112" s="1646" t="n"/>
      <c r="K3112" s="1647" t="n"/>
      <c r="L3112" s="1647" t="n"/>
      <c r="M3112" s="234" t="n"/>
      <c r="N3112" s="237" t="n"/>
      <c r="O3112" s="548" t="n"/>
      <c r="P3112" s="1634" t="n"/>
      <c r="Q3112" s="1634" t="n"/>
      <c r="R3112" s="892" t="n"/>
      <c r="S3112" s="1635" t="n"/>
      <c r="T3112" s="1636" t="n"/>
      <c r="U3112" s="1636" t="n"/>
    </row>
    <row r="3113" ht="17.25" customHeight="1">
      <c r="A3113" s="238" t="n"/>
      <c r="B3113" s="238" t="n"/>
      <c r="C3113" s="1636" t="n"/>
      <c r="D3113" s="1636" t="n"/>
      <c r="E3113" s="1638" t="n"/>
      <c r="F3113" s="1636" t="n"/>
      <c r="G3113" s="1647" t="n"/>
      <c r="H3113" s="1647" t="n"/>
      <c r="I3113" s="1647" t="n"/>
      <c r="J3113" s="1646" t="n"/>
      <c r="K3113" s="1647" t="n"/>
      <c r="L3113" s="1647" t="n"/>
      <c r="M3113" s="234" t="n"/>
      <c r="N3113" s="237" t="n"/>
      <c r="O3113" s="548" t="n"/>
      <c r="P3113" s="1634" t="n"/>
      <c r="Q3113" s="1634" t="n"/>
      <c r="R3113" s="892" t="n"/>
      <c r="S3113" s="1635" t="n"/>
      <c r="T3113" s="1636" t="n"/>
      <c r="U3113" s="1636" t="n"/>
    </row>
    <row r="3114" ht="17.25" customHeight="1">
      <c r="A3114" s="238" t="n"/>
      <c r="B3114" s="238" t="n"/>
      <c r="C3114" s="1636" t="n"/>
      <c r="D3114" s="1636" t="n"/>
      <c r="E3114" s="1638" t="n"/>
      <c r="F3114" s="1636" t="n"/>
      <c r="G3114" s="1647" t="n"/>
      <c r="H3114" s="1647" t="n"/>
      <c r="I3114" s="1647" t="n"/>
      <c r="J3114" s="1646" t="n"/>
      <c r="K3114" s="1647" t="n"/>
      <c r="L3114" s="1647" t="n"/>
      <c r="M3114" s="234" t="n"/>
      <c r="N3114" s="237" t="n"/>
      <c r="O3114" s="548" t="n"/>
      <c r="P3114" s="1634" t="n"/>
      <c r="Q3114" s="1634" t="n"/>
      <c r="R3114" s="892" t="n"/>
      <c r="S3114" s="1635" t="n"/>
      <c r="T3114" s="1636" t="n"/>
      <c r="U3114" s="1636" t="n"/>
    </row>
    <row r="3115" ht="17.25" customHeight="1">
      <c r="A3115" s="238" t="n"/>
      <c r="B3115" s="238" t="n"/>
      <c r="C3115" s="1636" t="n"/>
      <c r="D3115" s="1636" t="n"/>
      <c r="E3115" s="1638" t="n"/>
      <c r="F3115" s="1636" t="n"/>
      <c r="G3115" s="1647" t="n"/>
      <c r="H3115" s="1647" t="n"/>
      <c r="I3115" s="1647" t="n"/>
      <c r="J3115" s="1646" t="n"/>
      <c r="K3115" s="1647" t="n"/>
      <c r="L3115" s="1647" t="n"/>
      <c r="M3115" s="234" t="n"/>
      <c r="N3115" s="237" t="n"/>
      <c r="O3115" s="548" t="n"/>
      <c r="P3115" s="1634" t="n"/>
      <c r="Q3115" s="1634" t="n"/>
      <c r="R3115" s="892" t="n"/>
      <c r="S3115" s="1635" t="n"/>
      <c r="T3115" s="1636" t="n"/>
      <c r="U3115" s="1636" t="n"/>
    </row>
    <row r="3116" ht="17.25" customHeight="1">
      <c r="A3116" s="238" t="n"/>
      <c r="B3116" s="238" t="n"/>
      <c r="C3116" s="1636" t="n"/>
      <c r="D3116" s="1636" t="n"/>
      <c r="E3116" s="1638" t="n"/>
      <c r="F3116" s="1636" t="n"/>
      <c r="G3116" s="1647" t="n"/>
      <c r="H3116" s="1647" t="n"/>
      <c r="I3116" s="1647" t="n"/>
      <c r="J3116" s="1646" t="n"/>
      <c r="K3116" s="1647" t="n"/>
      <c r="L3116" s="1647" t="n"/>
      <c r="M3116" s="234" t="n"/>
      <c r="N3116" s="237" t="n"/>
      <c r="O3116" s="548" t="n"/>
      <c r="P3116" s="1634" t="n"/>
      <c r="Q3116" s="1634" t="n"/>
      <c r="R3116" s="892" t="n"/>
      <c r="S3116" s="1635" t="n"/>
      <c r="T3116" s="1636" t="n"/>
      <c r="U3116" s="1636" t="n"/>
    </row>
    <row r="3117" ht="17.25" customHeight="1">
      <c r="A3117" s="238" t="n"/>
      <c r="B3117" s="238" t="n"/>
      <c r="C3117" s="1636" t="n"/>
      <c r="D3117" s="1636" t="n"/>
      <c r="E3117" s="1638" t="n"/>
      <c r="F3117" s="1636" t="n"/>
      <c r="G3117" s="1647" t="n"/>
      <c r="H3117" s="1647" t="n"/>
      <c r="I3117" s="1647" t="n"/>
      <c r="J3117" s="1646" t="n"/>
      <c r="K3117" s="1647" t="n"/>
      <c r="L3117" s="1647" t="n"/>
      <c r="M3117" s="234" t="n"/>
      <c r="N3117" s="237" t="n"/>
      <c r="O3117" s="548" t="n"/>
      <c r="P3117" s="1634" t="n"/>
      <c r="Q3117" s="1634" t="n"/>
      <c r="R3117" s="892" t="n"/>
      <c r="S3117" s="1635" t="n"/>
      <c r="T3117" s="1636" t="n"/>
      <c r="U3117" s="1636" t="n"/>
    </row>
    <row r="3118" ht="17.25" customHeight="1">
      <c r="A3118" s="238" t="n"/>
      <c r="B3118" s="238" t="n"/>
      <c r="C3118" s="1636" t="n"/>
      <c r="D3118" s="1636" t="n"/>
      <c r="E3118" s="1638" t="n"/>
      <c r="F3118" s="1636" t="n"/>
      <c r="G3118" s="1647" t="n"/>
      <c r="H3118" s="1647" t="n"/>
      <c r="I3118" s="1647" t="n"/>
      <c r="J3118" s="1646" t="n"/>
      <c r="K3118" s="1647" t="n"/>
      <c r="L3118" s="1647" t="n"/>
      <c r="M3118" s="234" t="n"/>
      <c r="N3118" s="237" t="n"/>
      <c r="O3118" s="548" t="n"/>
      <c r="P3118" s="1634" t="n"/>
      <c r="Q3118" s="1634" t="n"/>
      <c r="R3118" s="892" t="n"/>
      <c r="S3118" s="1635" t="n"/>
      <c r="T3118" s="1636" t="n"/>
      <c r="U3118" s="1636" t="n"/>
    </row>
    <row r="3119" ht="17.25" customHeight="1">
      <c r="A3119" s="238" t="n"/>
      <c r="B3119" s="238" t="n"/>
      <c r="C3119" s="1636" t="n"/>
      <c r="D3119" s="1636" t="n"/>
      <c r="E3119" s="1638" t="n"/>
      <c r="F3119" s="1636" t="n"/>
      <c r="G3119" s="1647" t="n"/>
      <c r="H3119" s="1647" t="n"/>
      <c r="I3119" s="1647" t="n"/>
      <c r="J3119" s="1646" t="n"/>
      <c r="K3119" s="1647" t="n"/>
      <c r="L3119" s="1647" t="n"/>
      <c r="M3119" s="234" t="n"/>
      <c r="N3119" s="237" t="n"/>
      <c r="O3119" s="548" t="n"/>
      <c r="P3119" s="1634" t="n"/>
      <c r="Q3119" s="1634" t="n"/>
      <c r="R3119" s="892" t="n"/>
      <c r="S3119" s="1635" t="n"/>
      <c r="T3119" s="1636" t="n"/>
      <c r="U3119" s="1636" t="n"/>
    </row>
    <row r="3120" ht="17.25" customHeight="1">
      <c r="A3120" s="238" t="n"/>
      <c r="B3120" s="238" t="n"/>
      <c r="C3120" s="1636" t="n"/>
      <c r="D3120" s="1636" t="n"/>
      <c r="E3120" s="1638" t="n"/>
      <c r="F3120" s="1636" t="n"/>
      <c r="G3120" s="1647" t="n"/>
      <c r="H3120" s="1647" t="n"/>
      <c r="I3120" s="1647" t="n"/>
      <c r="J3120" s="1646" t="n"/>
      <c r="K3120" s="1647" t="n"/>
      <c r="L3120" s="1647" t="n"/>
      <c r="M3120" s="234" t="n"/>
      <c r="N3120" s="237" t="n"/>
      <c r="O3120" s="548" t="n"/>
      <c r="P3120" s="1634" t="n"/>
      <c r="Q3120" s="1634" t="n"/>
      <c r="R3120" s="892" t="n"/>
      <c r="S3120" s="1635" t="n"/>
      <c r="T3120" s="1636" t="n"/>
      <c r="U3120" s="1636" t="n"/>
    </row>
    <row r="3121" ht="17.25" customHeight="1">
      <c r="A3121" s="238" t="n"/>
      <c r="B3121" s="238" t="n"/>
      <c r="C3121" s="1636" t="n"/>
      <c r="D3121" s="1636" t="n"/>
      <c r="E3121" s="1638" t="n"/>
      <c r="F3121" s="1636" t="n"/>
      <c r="G3121" s="1647" t="n"/>
      <c r="H3121" s="1647" t="n"/>
      <c r="I3121" s="1647" t="n"/>
      <c r="J3121" s="1646" t="n"/>
      <c r="K3121" s="1647" t="n"/>
      <c r="L3121" s="1647" t="n"/>
      <c r="M3121" s="234" t="n"/>
      <c r="N3121" s="237" t="n"/>
      <c r="O3121" s="548" t="n"/>
      <c r="P3121" s="1634" t="n"/>
      <c r="Q3121" s="1634" t="n"/>
      <c r="R3121" s="892" t="n"/>
      <c r="S3121" s="1635" t="n"/>
      <c r="T3121" s="1636" t="n"/>
      <c r="U3121" s="1636" t="n"/>
    </row>
    <row r="3122" ht="17.25" customHeight="1">
      <c r="A3122" s="238" t="n"/>
      <c r="B3122" s="238" t="n"/>
      <c r="C3122" s="1636" t="n"/>
      <c r="D3122" s="1636" t="n"/>
      <c r="E3122" s="1638" t="n"/>
      <c r="F3122" s="1636" t="n"/>
      <c r="G3122" s="1647" t="n"/>
      <c r="H3122" s="1647" t="n"/>
      <c r="I3122" s="1647" t="n"/>
      <c r="J3122" s="1646" t="n"/>
      <c r="K3122" s="1647" t="n"/>
      <c r="L3122" s="1647" t="n"/>
      <c r="M3122" s="234" t="n"/>
      <c r="N3122" s="237" t="n"/>
      <c r="O3122" s="548" t="n"/>
      <c r="P3122" s="1634" t="n"/>
      <c r="Q3122" s="1634" t="n"/>
      <c r="R3122" s="892" t="n"/>
      <c r="S3122" s="1635" t="n"/>
      <c r="T3122" s="1636" t="n"/>
      <c r="U3122" s="1636" t="n"/>
    </row>
    <row r="3123" ht="17.25" customHeight="1">
      <c r="A3123" s="238" t="n"/>
      <c r="B3123" s="238" t="n"/>
      <c r="C3123" s="1636" t="n"/>
      <c r="D3123" s="1636" t="n"/>
      <c r="E3123" s="1638" t="n"/>
      <c r="F3123" s="1636" t="n"/>
      <c r="G3123" s="1647" t="n"/>
      <c r="H3123" s="1647" t="n"/>
      <c r="I3123" s="1647" t="n"/>
      <c r="J3123" s="1646" t="n"/>
      <c r="K3123" s="1647" t="n"/>
      <c r="L3123" s="1647" t="n"/>
      <c r="M3123" s="234" t="n"/>
      <c r="N3123" s="237" t="n"/>
      <c r="O3123" s="548" t="n"/>
      <c r="P3123" s="1634" t="n"/>
      <c r="Q3123" s="1634" t="n"/>
      <c r="R3123" s="892" t="n"/>
      <c r="S3123" s="1635" t="n"/>
      <c r="T3123" s="1636" t="n"/>
      <c r="U3123" s="1636" t="n"/>
    </row>
    <row r="3124" ht="17.25" customHeight="1">
      <c r="A3124" s="238" t="n"/>
      <c r="B3124" s="238" t="n"/>
      <c r="C3124" s="1636" t="n"/>
      <c r="D3124" s="1636" t="n"/>
      <c r="E3124" s="1638" t="n"/>
      <c r="F3124" s="1636" t="n"/>
      <c r="G3124" s="1647" t="n"/>
      <c r="H3124" s="1647" t="n"/>
      <c r="I3124" s="1647" t="n"/>
      <c r="J3124" s="1646" t="n"/>
      <c r="K3124" s="1647" t="n"/>
      <c r="L3124" s="1647" t="n"/>
      <c r="M3124" s="234" t="n"/>
      <c r="N3124" s="237" t="n"/>
      <c r="O3124" s="548" t="n"/>
      <c r="P3124" s="1634" t="n"/>
      <c r="Q3124" s="1634" t="n"/>
      <c r="R3124" s="892" t="n"/>
      <c r="S3124" s="1635" t="n"/>
      <c r="T3124" s="1636" t="n"/>
      <c r="U3124" s="1636" t="n"/>
    </row>
    <row r="3125" ht="17.25" customHeight="1">
      <c r="A3125" s="238" t="n"/>
      <c r="B3125" s="238" t="n"/>
      <c r="C3125" s="1636" t="n"/>
      <c r="D3125" s="1636" t="n"/>
      <c r="E3125" s="1638" t="n"/>
      <c r="F3125" s="1636" t="n"/>
      <c r="G3125" s="1647" t="n"/>
      <c r="H3125" s="1647" t="n"/>
      <c r="I3125" s="1647" t="n"/>
      <c r="J3125" s="1646" t="n"/>
      <c r="K3125" s="1647" t="n"/>
      <c r="L3125" s="1647" t="n"/>
      <c r="M3125" s="234" t="n"/>
      <c r="N3125" s="237" t="n"/>
      <c r="O3125" s="548" t="n"/>
      <c r="P3125" s="1634" t="n"/>
      <c r="Q3125" s="1634" t="n"/>
      <c r="R3125" s="892" t="n"/>
      <c r="S3125" s="1635" t="n"/>
      <c r="T3125" s="1636" t="n"/>
      <c r="U3125" s="1636" t="n"/>
    </row>
    <row r="3126" ht="17.25" customHeight="1">
      <c r="A3126" s="238" t="n"/>
      <c r="B3126" s="238" t="n"/>
      <c r="C3126" s="1636" t="n"/>
      <c r="D3126" s="1636" t="n"/>
      <c r="E3126" s="1638" t="n"/>
      <c r="F3126" s="1636" t="n"/>
      <c r="G3126" s="1647" t="n"/>
      <c r="H3126" s="1647" t="n"/>
      <c r="I3126" s="1647" t="n"/>
      <c r="J3126" s="1646" t="n"/>
      <c r="K3126" s="1647" t="n"/>
      <c r="L3126" s="1647" t="n"/>
      <c r="M3126" s="234" t="n"/>
      <c r="N3126" s="237" t="n"/>
      <c r="O3126" s="548" t="n"/>
      <c r="P3126" s="1634" t="n"/>
      <c r="Q3126" s="1634" t="n"/>
      <c r="R3126" s="892" t="n"/>
      <c r="S3126" s="1635" t="n"/>
      <c r="T3126" s="1636" t="n"/>
      <c r="U3126" s="1636" t="n"/>
    </row>
    <row r="3127" ht="17.25" customHeight="1">
      <c r="A3127" s="238" t="n"/>
      <c r="B3127" s="238" t="n"/>
      <c r="C3127" s="1636" t="n"/>
      <c r="D3127" s="1636" t="n"/>
      <c r="E3127" s="1638" t="n"/>
      <c r="F3127" s="1636" t="n"/>
      <c r="G3127" s="1647" t="n"/>
      <c r="H3127" s="1647" t="n"/>
      <c r="I3127" s="1647" t="n"/>
      <c r="J3127" s="1646" t="n"/>
      <c r="K3127" s="1647" t="n"/>
      <c r="L3127" s="1647" t="n"/>
      <c r="M3127" s="234" t="n"/>
      <c r="N3127" s="237" t="n"/>
      <c r="O3127" s="548" t="n"/>
      <c r="P3127" s="1634" t="n"/>
      <c r="Q3127" s="1634" t="n"/>
      <c r="R3127" s="892" t="n"/>
      <c r="S3127" s="1635" t="n"/>
      <c r="T3127" s="1636" t="n"/>
      <c r="U3127" s="1636" t="n"/>
    </row>
    <row r="3128" ht="17.25" customHeight="1">
      <c r="A3128" s="238" t="n"/>
      <c r="B3128" s="238" t="n"/>
      <c r="C3128" s="1636" t="n"/>
      <c r="D3128" s="1636" t="n"/>
      <c r="E3128" s="1638" t="n"/>
      <c r="F3128" s="1636" t="n"/>
      <c r="G3128" s="1647" t="n"/>
      <c r="H3128" s="1647" t="n"/>
      <c r="I3128" s="1647" t="n"/>
      <c r="J3128" s="1646" t="n"/>
      <c r="K3128" s="1647" t="n"/>
      <c r="L3128" s="1647" t="n"/>
      <c r="M3128" s="234" t="n"/>
      <c r="N3128" s="237" t="n"/>
      <c r="O3128" s="548" t="n"/>
      <c r="P3128" s="1634" t="n"/>
      <c r="Q3128" s="1634" t="n"/>
      <c r="R3128" s="892" t="n"/>
      <c r="S3128" s="1635" t="n"/>
      <c r="T3128" s="1636" t="n"/>
      <c r="U3128" s="1636" t="n"/>
    </row>
    <row r="3129" ht="17.25" customHeight="1">
      <c r="A3129" s="238" t="n"/>
      <c r="B3129" s="238" t="n"/>
      <c r="C3129" s="1636" t="n"/>
      <c r="D3129" s="1636" t="n"/>
      <c r="E3129" s="1638" t="n"/>
      <c r="F3129" s="1636" t="n"/>
      <c r="G3129" s="1647" t="n"/>
      <c r="H3129" s="1647" t="n"/>
      <c r="I3129" s="1647" t="n"/>
      <c r="J3129" s="1646" t="n"/>
      <c r="K3129" s="1647" t="n"/>
      <c r="L3129" s="1647" t="n"/>
      <c r="M3129" s="234" t="n"/>
      <c r="N3129" s="237" t="n"/>
      <c r="O3129" s="548" t="n"/>
      <c r="P3129" s="1634" t="n"/>
      <c r="Q3129" s="1634" t="n"/>
      <c r="R3129" s="892" t="n"/>
      <c r="S3129" s="1635" t="n"/>
      <c r="T3129" s="1636" t="n"/>
      <c r="U3129" s="1636" t="n"/>
    </row>
    <row r="3130" ht="17.25" customHeight="1">
      <c r="A3130" s="238" t="n"/>
      <c r="B3130" s="238" t="n"/>
      <c r="C3130" s="1636" t="n"/>
      <c r="D3130" s="1636" t="n"/>
      <c r="E3130" s="1638" t="n"/>
      <c r="F3130" s="1636" t="n"/>
      <c r="G3130" s="1647" t="n"/>
      <c r="H3130" s="1647" t="n"/>
      <c r="I3130" s="1647" t="n"/>
      <c r="J3130" s="1646" t="n"/>
      <c r="K3130" s="1647" t="n"/>
      <c r="L3130" s="1647" t="n"/>
      <c r="M3130" s="234" t="n"/>
      <c r="N3130" s="237" t="n"/>
      <c r="O3130" s="548" t="n"/>
      <c r="P3130" s="1634" t="n"/>
      <c r="Q3130" s="1634" t="n"/>
      <c r="R3130" s="892" t="n"/>
      <c r="S3130" s="1635" t="n"/>
      <c r="T3130" s="1636" t="n"/>
      <c r="U3130" s="1636" t="n"/>
    </row>
    <row r="3131" ht="17.25" customHeight="1">
      <c r="A3131" s="238" t="n"/>
      <c r="B3131" s="238" t="n"/>
      <c r="C3131" s="1636" t="n"/>
      <c r="D3131" s="1636" t="n"/>
      <c r="E3131" s="1638" t="n"/>
      <c r="F3131" s="1636" t="n"/>
      <c r="G3131" s="1647" t="n"/>
      <c r="H3131" s="1647" t="n"/>
      <c r="I3131" s="1647" t="n"/>
      <c r="J3131" s="1646" t="n"/>
      <c r="K3131" s="1647" t="n"/>
      <c r="L3131" s="1647" t="n"/>
      <c r="M3131" s="234" t="n"/>
      <c r="N3131" s="237" t="n"/>
      <c r="O3131" s="548" t="n"/>
      <c r="P3131" s="1634" t="n"/>
      <c r="Q3131" s="1634" t="n"/>
      <c r="R3131" s="892" t="n"/>
      <c r="S3131" s="1635" t="n"/>
      <c r="T3131" s="1636" t="n"/>
      <c r="U3131" s="1636" t="n"/>
    </row>
    <row r="3132" ht="17.25" customHeight="1">
      <c r="A3132" s="238" t="n"/>
      <c r="B3132" s="238" t="n"/>
      <c r="C3132" s="1636" t="n"/>
      <c r="D3132" s="1636" t="n"/>
      <c r="E3132" s="1638" t="n"/>
      <c r="F3132" s="1636" t="n"/>
      <c r="G3132" s="1647" t="n"/>
      <c r="H3132" s="1647" t="n"/>
      <c r="I3132" s="1647" t="n"/>
      <c r="J3132" s="1646" t="n"/>
      <c r="K3132" s="1647" t="n"/>
      <c r="L3132" s="1647" t="n"/>
      <c r="M3132" s="234" t="n"/>
      <c r="N3132" s="237" t="n"/>
      <c r="O3132" s="548" t="n"/>
      <c r="P3132" s="1634" t="n"/>
      <c r="Q3132" s="1634" t="n"/>
      <c r="R3132" s="892" t="n"/>
      <c r="S3132" s="1635" t="n"/>
      <c r="T3132" s="1636" t="n"/>
      <c r="U3132" s="1636" t="n"/>
    </row>
    <row r="3133" ht="17.25" customHeight="1">
      <c r="A3133" s="238" t="n"/>
      <c r="B3133" s="238" t="n"/>
      <c r="C3133" s="1636" t="n"/>
      <c r="D3133" s="1636" t="n"/>
      <c r="E3133" s="1638" t="n"/>
      <c r="F3133" s="1636" t="n"/>
      <c r="G3133" s="1647" t="n"/>
      <c r="H3133" s="1647" t="n"/>
      <c r="I3133" s="1647" t="n"/>
      <c r="J3133" s="1646" t="n"/>
      <c r="K3133" s="1647" t="n"/>
      <c r="L3133" s="1647" t="n"/>
      <c r="M3133" s="234" t="n"/>
      <c r="N3133" s="237" t="n"/>
      <c r="O3133" s="548" t="n"/>
      <c r="P3133" s="1634" t="n"/>
      <c r="Q3133" s="1634" t="n"/>
      <c r="R3133" s="892" t="n"/>
      <c r="S3133" s="1635" t="n"/>
      <c r="T3133" s="1636" t="n"/>
      <c r="U3133" s="1636" t="n"/>
    </row>
    <row r="3134" ht="17.25" customHeight="1">
      <c r="A3134" s="238" t="n"/>
      <c r="B3134" s="238" t="n"/>
      <c r="C3134" s="1636" t="n"/>
      <c r="D3134" s="1636" t="n"/>
      <c r="E3134" s="1638" t="n"/>
      <c r="F3134" s="1636" t="n"/>
      <c r="G3134" s="1647" t="n"/>
      <c r="H3134" s="1647" t="n"/>
      <c r="I3134" s="1647" t="n"/>
      <c r="J3134" s="1646" t="n"/>
      <c r="K3134" s="1647" t="n"/>
      <c r="L3134" s="1647" t="n"/>
      <c r="M3134" s="234" t="n"/>
      <c r="N3134" s="237" t="n"/>
      <c r="O3134" s="548" t="n"/>
      <c r="P3134" s="1634" t="n"/>
      <c r="Q3134" s="1634" t="n"/>
      <c r="R3134" s="892" t="n"/>
      <c r="S3134" s="1635" t="n"/>
      <c r="T3134" s="1636" t="n"/>
      <c r="U3134" s="1636" t="n"/>
    </row>
    <row r="3135" ht="17.25" customHeight="1">
      <c r="A3135" s="238" t="n"/>
      <c r="B3135" s="238" t="n"/>
      <c r="C3135" s="1636" t="n"/>
      <c r="D3135" s="1636" t="n"/>
      <c r="E3135" s="1638" t="n"/>
      <c r="F3135" s="1636" t="n"/>
      <c r="G3135" s="1647" t="n"/>
      <c r="H3135" s="1647" t="n"/>
      <c r="I3135" s="1647" t="n"/>
      <c r="J3135" s="1646" t="n"/>
      <c r="K3135" s="1647" t="n"/>
      <c r="L3135" s="1647" t="n"/>
      <c r="M3135" s="234" t="n"/>
      <c r="N3135" s="237" t="n"/>
      <c r="O3135" s="548" t="n"/>
      <c r="P3135" s="1634" t="n"/>
      <c r="Q3135" s="1634" t="n"/>
      <c r="R3135" s="892" t="n"/>
      <c r="S3135" s="1635" t="n"/>
      <c r="T3135" s="1636" t="n"/>
      <c r="U3135" s="1636" t="n"/>
    </row>
    <row r="3136" ht="17.25" customHeight="1">
      <c r="A3136" s="238" t="n"/>
      <c r="B3136" s="238" t="n"/>
      <c r="C3136" s="1636" t="n"/>
      <c r="D3136" s="1636" t="n"/>
      <c r="E3136" s="1638" t="n"/>
      <c r="F3136" s="1636" t="n"/>
      <c r="G3136" s="1647" t="n"/>
      <c r="H3136" s="1647" t="n"/>
      <c r="I3136" s="1647" t="n"/>
      <c r="J3136" s="1646" t="n"/>
      <c r="K3136" s="1647" t="n"/>
      <c r="L3136" s="1647" t="n"/>
      <c r="M3136" s="234" t="n"/>
      <c r="N3136" s="237" t="n"/>
      <c r="O3136" s="548" t="n"/>
      <c r="P3136" s="1634" t="n"/>
      <c r="Q3136" s="1634" t="n"/>
      <c r="R3136" s="892" t="n"/>
      <c r="S3136" s="1635" t="n"/>
      <c r="T3136" s="1636" t="n"/>
      <c r="U3136" s="1636" t="n"/>
    </row>
    <row r="3137" ht="17.25" customHeight="1">
      <c r="A3137" s="238" t="n"/>
      <c r="B3137" s="238" t="n"/>
      <c r="C3137" s="1636" t="n"/>
      <c r="D3137" s="1636" t="n"/>
      <c r="E3137" s="1638" t="n"/>
      <c r="F3137" s="1636" t="n"/>
      <c r="G3137" s="1647" t="n"/>
      <c r="H3137" s="1647" t="n"/>
      <c r="I3137" s="1647" t="n"/>
      <c r="J3137" s="1646" t="n"/>
      <c r="K3137" s="1647" t="n"/>
      <c r="L3137" s="1647" t="n"/>
      <c r="M3137" s="234" t="n"/>
      <c r="N3137" s="237" t="n"/>
      <c r="O3137" s="548" t="n"/>
      <c r="P3137" s="1634" t="n"/>
      <c r="Q3137" s="1634" t="n"/>
      <c r="R3137" s="892" t="n"/>
      <c r="S3137" s="1635" t="n"/>
      <c r="T3137" s="1636" t="n"/>
      <c r="U3137" s="1636" t="n"/>
    </row>
    <row r="3138" ht="17.25" customHeight="1">
      <c r="A3138" s="238" t="n"/>
      <c r="B3138" s="238" t="n"/>
      <c r="C3138" s="1636" t="n"/>
      <c r="D3138" s="1636" t="n"/>
      <c r="E3138" s="1638" t="n"/>
      <c r="F3138" s="1636" t="n"/>
      <c r="G3138" s="1647" t="n"/>
      <c r="H3138" s="1647" t="n"/>
      <c r="I3138" s="1647" t="n"/>
      <c r="J3138" s="1646" t="n"/>
      <c r="K3138" s="1647" t="n"/>
      <c r="L3138" s="1647" t="n"/>
      <c r="M3138" s="234" t="n"/>
      <c r="N3138" s="237" t="n"/>
      <c r="O3138" s="548" t="n"/>
      <c r="P3138" s="1634" t="n"/>
      <c r="Q3138" s="1634" t="n"/>
      <c r="R3138" s="892" t="n"/>
      <c r="S3138" s="1635" t="n"/>
      <c r="T3138" s="1636" t="n"/>
      <c r="U3138" s="1636" t="n"/>
    </row>
    <row r="3139" ht="17.25" customHeight="1">
      <c r="A3139" s="238" t="n"/>
      <c r="B3139" s="238" t="n"/>
      <c r="C3139" s="1636" t="n"/>
      <c r="D3139" s="1636" t="n"/>
      <c r="E3139" s="1638" t="n"/>
      <c r="F3139" s="1636" t="n"/>
      <c r="G3139" s="1647" t="n"/>
      <c r="H3139" s="1647" t="n"/>
      <c r="I3139" s="1647" t="n"/>
      <c r="J3139" s="1646" t="n"/>
      <c r="K3139" s="1647" t="n"/>
      <c r="L3139" s="1647" t="n"/>
      <c r="M3139" s="234" t="n"/>
      <c r="N3139" s="237" t="n"/>
      <c r="O3139" s="548" t="n"/>
      <c r="P3139" s="1634" t="n"/>
      <c r="Q3139" s="1634" t="n"/>
      <c r="R3139" s="892" t="n"/>
      <c r="S3139" s="1635" t="n"/>
      <c r="T3139" s="1636" t="n"/>
      <c r="U3139" s="1636" t="n"/>
    </row>
    <row r="3140" ht="17.25" customHeight="1">
      <c r="A3140" s="238" t="n"/>
      <c r="B3140" s="238" t="n"/>
      <c r="C3140" s="1636" t="n"/>
      <c r="D3140" s="1636" t="n"/>
      <c r="E3140" s="1638" t="n"/>
      <c r="F3140" s="1636" t="n"/>
      <c r="G3140" s="1647" t="n"/>
      <c r="H3140" s="1647" t="n"/>
      <c r="I3140" s="1647" t="n"/>
      <c r="J3140" s="1646" t="n"/>
      <c r="K3140" s="1647" t="n"/>
      <c r="L3140" s="1647" t="n"/>
      <c r="M3140" s="234" t="n"/>
      <c r="N3140" s="237" t="n"/>
      <c r="O3140" s="548" t="n"/>
      <c r="P3140" s="1634" t="n"/>
      <c r="Q3140" s="1634" t="n"/>
      <c r="R3140" s="892" t="n"/>
      <c r="S3140" s="1635" t="n"/>
      <c r="T3140" s="1636" t="n"/>
      <c r="U3140" s="1636" t="n"/>
    </row>
    <row r="3141" ht="17.25" customHeight="1">
      <c r="A3141" s="238" t="n"/>
      <c r="B3141" s="238" t="n"/>
      <c r="C3141" s="1636" t="n"/>
      <c r="D3141" s="1636" t="n"/>
      <c r="E3141" s="1638" t="n"/>
      <c r="F3141" s="1636" t="n"/>
      <c r="G3141" s="1647" t="n"/>
      <c r="H3141" s="1647" t="n"/>
      <c r="I3141" s="1647" t="n"/>
      <c r="J3141" s="1646" t="n"/>
      <c r="K3141" s="1647" t="n"/>
      <c r="L3141" s="1647" t="n"/>
      <c r="M3141" s="234" t="n"/>
      <c r="N3141" s="237" t="n"/>
      <c r="O3141" s="548" t="n"/>
      <c r="P3141" s="1634" t="n"/>
      <c r="Q3141" s="1634" t="n"/>
      <c r="R3141" s="892" t="n"/>
      <c r="S3141" s="1635" t="n"/>
      <c r="T3141" s="1636" t="n"/>
      <c r="U3141" s="1636" t="n"/>
    </row>
    <row r="3142" ht="17.25" customHeight="1">
      <c r="A3142" s="238" t="n"/>
      <c r="B3142" s="238" t="n"/>
      <c r="C3142" s="1636" t="n"/>
      <c r="D3142" s="1636" t="n"/>
      <c r="E3142" s="1638" t="n"/>
      <c r="F3142" s="1636" t="n"/>
      <c r="G3142" s="1647" t="n"/>
      <c r="H3142" s="1647" t="n"/>
      <c r="I3142" s="1647" t="n"/>
      <c r="J3142" s="1646" t="n"/>
      <c r="K3142" s="1647" t="n"/>
      <c r="L3142" s="1647" t="n"/>
      <c r="M3142" s="234" t="n"/>
      <c r="N3142" s="237" t="n"/>
      <c r="O3142" s="548" t="n"/>
      <c r="P3142" s="1634" t="n"/>
      <c r="Q3142" s="1634" t="n"/>
      <c r="R3142" s="892" t="n"/>
      <c r="S3142" s="1635" t="n"/>
      <c r="T3142" s="1636" t="n"/>
      <c r="U3142" s="1636" t="n"/>
    </row>
    <row r="3143" ht="17.25" customHeight="1">
      <c r="A3143" s="238" t="n"/>
      <c r="B3143" s="238" t="n"/>
      <c r="C3143" s="1636" t="n"/>
      <c r="D3143" s="1636" t="n"/>
      <c r="E3143" s="1638" t="n"/>
      <c r="F3143" s="1636" t="n"/>
      <c r="G3143" s="1647" t="n"/>
      <c r="H3143" s="1647" t="n"/>
      <c r="I3143" s="1647" t="n"/>
      <c r="J3143" s="1646" t="n"/>
      <c r="K3143" s="1647" t="n"/>
      <c r="L3143" s="1647" t="n"/>
      <c r="M3143" s="234" t="n"/>
      <c r="N3143" s="237" t="n"/>
      <c r="O3143" s="548" t="n"/>
      <c r="P3143" s="1634" t="n"/>
      <c r="Q3143" s="1634" t="n"/>
      <c r="R3143" s="892" t="n"/>
      <c r="S3143" s="1635" t="n"/>
      <c r="T3143" s="1636" t="n"/>
      <c r="U3143" s="1636" t="n"/>
    </row>
    <row r="3144" ht="17.25" customHeight="1">
      <c r="A3144" s="238" t="n"/>
      <c r="B3144" s="238" t="n"/>
      <c r="C3144" s="1636" t="n"/>
      <c r="D3144" s="1636" t="n"/>
      <c r="E3144" s="1638" t="n"/>
      <c r="F3144" s="1636" t="n"/>
      <c r="G3144" s="1647" t="n"/>
      <c r="H3144" s="1647" t="n"/>
      <c r="I3144" s="1647" t="n"/>
      <c r="J3144" s="1646" t="n"/>
      <c r="K3144" s="1647" t="n"/>
      <c r="L3144" s="1647" t="n"/>
      <c r="M3144" s="234" t="n"/>
      <c r="N3144" s="237" t="n"/>
      <c r="O3144" s="548" t="n"/>
      <c r="P3144" s="1634" t="n"/>
      <c r="Q3144" s="1634" t="n"/>
      <c r="R3144" s="892" t="n"/>
      <c r="S3144" s="1635" t="n"/>
      <c r="T3144" s="1636" t="n"/>
      <c r="U3144" s="1636" t="n"/>
    </row>
    <row r="3145" ht="17.25" customHeight="1">
      <c r="A3145" s="238" t="n"/>
      <c r="B3145" s="238" t="n"/>
      <c r="C3145" s="1636" t="n"/>
      <c r="D3145" s="1636" t="n"/>
      <c r="E3145" s="1638" t="n"/>
      <c r="F3145" s="1636" t="n"/>
      <c r="G3145" s="1647" t="n"/>
      <c r="H3145" s="1647" t="n"/>
      <c r="I3145" s="1647" t="n"/>
      <c r="J3145" s="1646" t="n"/>
      <c r="K3145" s="1647" t="n"/>
      <c r="L3145" s="1647" t="n"/>
      <c r="M3145" s="234" t="n"/>
      <c r="N3145" s="237" t="n"/>
      <c r="O3145" s="548" t="n"/>
      <c r="P3145" s="1634" t="n"/>
      <c r="Q3145" s="1634" t="n"/>
      <c r="R3145" s="892" t="n"/>
      <c r="S3145" s="1635" t="n"/>
      <c r="T3145" s="1636" t="n"/>
      <c r="U3145" s="1636" t="n"/>
    </row>
    <row r="3146" ht="17.25" customHeight="1">
      <c r="A3146" s="238" t="n"/>
      <c r="B3146" s="238" t="n"/>
      <c r="C3146" s="1636" t="n"/>
      <c r="D3146" s="1636" t="n"/>
      <c r="E3146" s="1638" t="n"/>
      <c r="F3146" s="1636" t="n"/>
      <c r="G3146" s="1647" t="n"/>
      <c r="H3146" s="1647" t="n"/>
      <c r="I3146" s="1647" t="n"/>
      <c r="J3146" s="1646" t="n"/>
      <c r="K3146" s="1647" t="n"/>
      <c r="L3146" s="1647" t="n"/>
      <c r="M3146" s="234" t="n"/>
      <c r="N3146" s="237" t="n"/>
      <c r="O3146" s="548" t="n"/>
      <c r="P3146" s="1634" t="n"/>
      <c r="Q3146" s="1634" t="n"/>
      <c r="R3146" s="892" t="n"/>
      <c r="S3146" s="1635" t="n"/>
      <c r="T3146" s="1636" t="n"/>
      <c r="U3146" s="1636" t="n"/>
    </row>
    <row r="3147" ht="17.25" customHeight="1">
      <c r="A3147" s="238" t="n"/>
      <c r="B3147" s="238" t="n"/>
      <c r="C3147" s="1636" t="n"/>
      <c r="D3147" s="1636" t="n"/>
      <c r="E3147" s="1638" t="n"/>
      <c r="F3147" s="1636" t="n"/>
      <c r="G3147" s="1647" t="n"/>
      <c r="H3147" s="1647" t="n"/>
      <c r="I3147" s="1647" t="n"/>
      <c r="J3147" s="1646" t="n"/>
      <c r="K3147" s="1647" t="n"/>
      <c r="L3147" s="1647" t="n"/>
      <c r="M3147" s="234" t="n"/>
      <c r="N3147" s="237" t="n"/>
      <c r="O3147" s="548" t="n"/>
      <c r="P3147" s="1634" t="n"/>
      <c r="Q3147" s="1634" t="n"/>
      <c r="R3147" s="892" t="n"/>
      <c r="S3147" s="1635" t="n"/>
      <c r="T3147" s="1636" t="n"/>
      <c r="U3147" s="1636" t="n"/>
    </row>
    <row r="3148" ht="17.25" customHeight="1">
      <c r="A3148" s="238" t="n"/>
      <c r="B3148" s="238" t="n"/>
      <c r="C3148" s="1636" t="n"/>
      <c r="D3148" s="1636" t="n"/>
      <c r="E3148" s="1638" t="n"/>
      <c r="F3148" s="1636" t="n"/>
      <c r="G3148" s="1647" t="n"/>
      <c r="H3148" s="1647" t="n"/>
      <c r="I3148" s="1647" t="n"/>
      <c r="J3148" s="1646" t="n"/>
      <c r="K3148" s="1647" t="n"/>
      <c r="L3148" s="1647" t="n"/>
      <c r="M3148" s="234" t="n"/>
      <c r="N3148" s="237" t="n"/>
      <c r="O3148" s="548" t="n"/>
      <c r="P3148" s="1634" t="n"/>
      <c r="Q3148" s="1634" t="n"/>
      <c r="R3148" s="892" t="n"/>
      <c r="S3148" s="1635" t="n"/>
      <c r="T3148" s="1636" t="n"/>
      <c r="U3148" s="1636" t="n"/>
    </row>
    <row r="3149" ht="17.25" customHeight="1">
      <c r="A3149" s="238" t="n"/>
      <c r="B3149" s="238" t="n"/>
      <c r="C3149" s="1636" t="n"/>
      <c r="D3149" s="1636" t="n"/>
      <c r="E3149" s="1638" t="n"/>
      <c r="F3149" s="1636" t="n"/>
      <c r="G3149" s="1647" t="n"/>
      <c r="H3149" s="1647" t="n"/>
      <c r="I3149" s="1647" t="n"/>
      <c r="J3149" s="1646" t="n"/>
      <c r="K3149" s="1647" t="n"/>
      <c r="L3149" s="1647" t="n"/>
      <c r="M3149" s="234" t="n"/>
      <c r="N3149" s="237" t="n"/>
      <c r="O3149" s="548" t="n"/>
      <c r="P3149" s="1634" t="n"/>
      <c r="Q3149" s="1634" t="n"/>
      <c r="R3149" s="892" t="n"/>
      <c r="S3149" s="1635" t="n"/>
      <c r="T3149" s="1636" t="n"/>
      <c r="U3149" s="1636" t="n"/>
    </row>
    <row r="3150" ht="17.25" customHeight="1">
      <c r="A3150" s="238" t="n"/>
      <c r="B3150" s="238" t="n"/>
      <c r="C3150" s="1636" t="n"/>
      <c r="D3150" s="1636" t="n"/>
      <c r="E3150" s="1638" t="n"/>
      <c r="F3150" s="1636" t="n"/>
      <c r="G3150" s="1647" t="n"/>
      <c r="H3150" s="1647" t="n"/>
      <c r="I3150" s="1647" t="n"/>
      <c r="J3150" s="1646" t="n"/>
      <c r="K3150" s="1647" t="n"/>
      <c r="L3150" s="1647" t="n"/>
      <c r="M3150" s="234" t="n"/>
      <c r="N3150" s="237" t="n"/>
      <c r="O3150" s="548" t="n"/>
      <c r="P3150" s="1634" t="n"/>
      <c r="Q3150" s="1634" t="n"/>
      <c r="R3150" s="892" t="n"/>
      <c r="S3150" s="1635" t="n"/>
      <c r="T3150" s="1636" t="n"/>
      <c r="U3150" s="1636" t="n"/>
    </row>
    <row r="3151" ht="17.25" customHeight="1">
      <c r="A3151" s="238" t="n"/>
      <c r="B3151" s="238" t="n"/>
      <c r="C3151" s="1636" t="n"/>
      <c r="D3151" s="1636" t="n"/>
      <c r="E3151" s="1638" t="n"/>
      <c r="F3151" s="1636" t="n"/>
      <c r="G3151" s="1647" t="n"/>
      <c r="H3151" s="1647" t="n"/>
      <c r="I3151" s="1647" t="n"/>
      <c r="J3151" s="1646" t="n"/>
      <c r="K3151" s="1647" t="n"/>
      <c r="L3151" s="1647" t="n"/>
      <c r="M3151" s="234" t="n"/>
      <c r="N3151" s="237" t="n"/>
      <c r="O3151" s="548" t="n"/>
      <c r="P3151" s="1634" t="n"/>
      <c r="Q3151" s="1634" t="n"/>
      <c r="R3151" s="892" t="n"/>
      <c r="S3151" s="1635" t="n"/>
      <c r="T3151" s="1636" t="n"/>
      <c r="U3151" s="1636" t="n"/>
    </row>
    <row r="3152" ht="17.25" customHeight="1">
      <c r="A3152" s="238" t="n"/>
      <c r="B3152" s="238" t="n"/>
      <c r="C3152" s="1636" t="n"/>
      <c r="D3152" s="1636" t="n"/>
      <c r="E3152" s="1638" t="n"/>
      <c r="F3152" s="1636" t="n"/>
      <c r="G3152" s="1647" t="n"/>
      <c r="H3152" s="1647" t="n"/>
      <c r="I3152" s="1647" t="n"/>
      <c r="J3152" s="1646" t="n"/>
      <c r="K3152" s="1647" t="n"/>
      <c r="L3152" s="1647" t="n"/>
      <c r="M3152" s="234" t="n"/>
      <c r="N3152" s="237" t="n"/>
      <c r="O3152" s="548" t="n"/>
      <c r="P3152" s="1634" t="n"/>
      <c r="Q3152" s="1634" t="n"/>
      <c r="R3152" s="892" t="n"/>
      <c r="S3152" s="1635" t="n"/>
      <c r="T3152" s="1636" t="n"/>
      <c r="U3152" s="1636" t="n"/>
    </row>
    <row r="3153" ht="17.25" customHeight="1">
      <c r="A3153" s="238" t="n"/>
      <c r="B3153" s="238" t="n"/>
      <c r="C3153" s="1636" t="n"/>
      <c r="D3153" s="1636" t="n"/>
      <c r="E3153" s="1638" t="n"/>
      <c r="F3153" s="1636" t="n"/>
      <c r="G3153" s="1647" t="n"/>
      <c r="H3153" s="1647" t="n"/>
      <c r="I3153" s="1647" t="n"/>
      <c r="J3153" s="1646" t="n"/>
      <c r="K3153" s="1647" t="n"/>
      <c r="L3153" s="1647" t="n"/>
      <c r="M3153" s="234" t="n"/>
      <c r="N3153" s="237" t="n"/>
      <c r="O3153" s="548" t="n"/>
      <c r="P3153" s="1634" t="n"/>
      <c r="Q3153" s="1634" t="n"/>
      <c r="R3153" s="892" t="n"/>
      <c r="S3153" s="1635" t="n"/>
      <c r="T3153" s="1636" t="n"/>
      <c r="U3153" s="1636" t="n"/>
    </row>
    <row r="3154" ht="17.25" customHeight="1">
      <c r="A3154" s="238" t="n"/>
      <c r="B3154" s="238" t="n"/>
      <c r="C3154" s="1636" t="n"/>
      <c r="D3154" s="1636" t="n"/>
      <c r="E3154" s="1638" t="n"/>
      <c r="F3154" s="1636" t="n"/>
      <c r="G3154" s="1647" t="n"/>
      <c r="H3154" s="1647" t="n"/>
      <c r="I3154" s="1647" t="n"/>
      <c r="J3154" s="1646" t="n"/>
      <c r="K3154" s="1647" t="n"/>
      <c r="L3154" s="1647" t="n"/>
      <c r="M3154" s="234" t="n"/>
      <c r="N3154" s="237" t="n"/>
      <c r="O3154" s="548" t="n"/>
      <c r="P3154" s="1634" t="n"/>
      <c r="Q3154" s="1634" t="n"/>
      <c r="R3154" s="892" t="n"/>
      <c r="S3154" s="1635" t="n"/>
      <c r="T3154" s="1636" t="n"/>
      <c r="U3154" s="1636" t="n"/>
    </row>
    <row r="3155" ht="17.25" customHeight="1">
      <c r="A3155" s="238" t="n"/>
      <c r="B3155" s="238" t="n"/>
      <c r="C3155" s="1636" t="n"/>
      <c r="D3155" s="1636" t="n"/>
      <c r="E3155" s="1638" t="n"/>
      <c r="F3155" s="1636" t="n"/>
      <c r="G3155" s="1647" t="n"/>
      <c r="H3155" s="1647" t="n"/>
      <c r="I3155" s="1647" t="n"/>
      <c r="J3155" s="1646" t="n"/>
      <c r="K3155" s="1647" t="n"/>
      <c r="L3155" s="1647" t="n"/>
      <c r="M3155" s="234" t="n"/>
      <c r="N3155" s="237" t="n"/>
      <c r="O3155" s="548" t="n"/>
      <c r="P3155" s="1634" t="n"/>
      <c r="Q3155" s="1634" t="n"/>
      <c r="R3155" s="892" t="n"/>
      <c r="S3155" s="1635" t="n"/>
      <c r="T3155" s="1636" t="n"/>
      <c r="U3155" s="1636" t="n"/>
    </row>
    <row r="3156" ht="17.25" customHeight="1">
      <c r="A3156" s="238" t="n"/>
      <c r="B3156" s="238" t="n"/>
      <c r="C3156" s="1636" t="n"/>
      <c r="D3156" s="1636" t="n"/>
      <c r="E3156" s="1638" t="n"/>
      <c r="F3156" s="1636" t="n"/>
      <c r="G3156" s="1647" t="n"/>
      <c r="H3156" s="1647" t="n"/>
      <c r="I3156" s="1647" t="n"/>
      <c r="J3156" s="1646" t="n"/>
      <c r="K3156" s="1647" t="n"/>
      <c r="L3156" s="1647" t="n"/>
      <c r="M3156" s="234" t="n"/>
      <c r="N3156" s="237" t="n"/>
      <c r="O3156" s="548" t="n"/>
      <c r="P3156" s="1634" t="n"/>
      <c r="Q3156" s="1634" t="n"/>
      <c r="R3156" s="892" t="n"/>
      <c r="S3156" s="1635" t="n"/>
      <c r="T3156" s="1636" t="n"/>
      <c r="U3156" s="1636" t="n"/>
    </row>
    <row r="3157" ht="17.25" customHeight="1">
      <c r="A3157" s="238" t="n"/>
      <c r="B3157" s="238" t="n"/>
      <c r="C3157" s="1636" t="n"/>
      <c r="D3157" s="1636" t="n"/>
      <c r="E3157" s="1638" t="n"/>
      <c r="F3157" s="1636" t="n"/>
      <c r="G3157" s="1647" t="n"/>
      <c r="H3157" s="1647" t="n"/>
      <c r="I3157" s="1647" t="n"/>
      <c r="J3157" s="1646" t="n"/>
      <c r="K3157" s="1647" t="n"/>
      <c r="L3157" s="1647" t="n"/>
      <c r="M3157" s="234" t="n"/>
      <c r="N3157" s="237" t="n"/>
      <c r="O3157" s="548" t="n"/>
      <c r="P3157" s="1634" t="n"/>
      <c r="Q3157" s="1634" t="n"/>
      <c r="R3157" s="892" t="n"/>
      <c r="S3157" s="1635" t="n"/>
      <c r="T3157" s="1636" t="n"/>
      <c r="U3157" s="1636" t="n"/>
    </row>
    <row r="3158" ht="17.25" customHeight="1">
      <c r="A3158" s="238" t="n"/>
      <c r="B3158" s="238" t="n"/>
      <c r="C3158" s="1636" t="n"/>
      <c r="D3158" s="1636" t="n"/>
      <c r="E3158" s="1638" t="n"/>
      <c r="F3158" s="1636" t="n"/>
      <c r="G3158" s="1647" t="n"/>
      <c r="H3158" s="1647" t="n"/>
      <c r="I3158" s="1647" t="n"/>
      <c r="J3158" s="1646" t="n"/>
      <c r="K3158" s="1647" t="n"/>
      <c r="L3158" s="1647" t="n"/>
      <c r="M3158" s="234" t="n"/>
      <c r="N3158" s="237" t="n"/>
      <c r="O3158" s="548" t="n"/>
      <c r="P3158" s="1634" t="n"/>
      <c r="Q3158" s="1634" t="n"/>
      <c r="R3158" s="892" t="n"/>
      <c r="S3158" s="1635" t="n"/>
      <c r="T3158" s="1636" t="n"/>
      <c r="U3158" s="1636" t="n"/>
    </row>
    <row r="3159" ht="17.25" customHeight="1">
      <c r="A3159" s="238" t="n"/>
      <c r="B3159" s="238" t="n"/>
      <c r="C3159" s="1636" t="n"/>
      <c r="D3159" s="1636" t="n"/>
      <c r="E3159" s="1638" t="n"/>
      <c r="F3159" s="1636" t="n"/>
      <c r="G3159" s="1647" t="n"/>
      <c r="H3159" s="1647" t="n"/>
      <c r="I3159" s="1647" t="n"/>
      <c r="J3159" s="1646" t="n"/>
      <c r="K3159" s="1647" t="n"/>
      <c r="L3159" s="1647" t="n"/>
      <c r="M3159" s="234" t="n"/>
      <c r="N3159" s="237" t="n"/>
      <c r="O3159" s="548" t="n"/>
      <c r="P3159" s="1634" t="n"/>
      <c r="Q3159" s="1634" t="n"/>
      <c r="R3159" s="892" t="n"/>
      <c r="S3159" s="1635" t="n"/>
      <c r="T3159" s="1636" t="n"/>
      <c r="U3159" s="1636" t="n"/>
    </row>
    <row r="3160" ht="17.25" customHeight="1">
      <c r="A3160" s="238" t="n"/>
      <c r="B3160" s="238" t="n"/>
      <c r="C3160" s="1636" t="n"/>
      <c r="D3160" s="1636" t="n"/>
      <c r="E3160" s="1638" t="n"/>
      <c r="F3160" s="1636" t="n"/>
      <c r="G3160" s="1647" t="n"/>
      <c r="H3160" s="1647" t="n"/>
      <c r="I3160" s="1647" t="n"/>
      <c r="J3160" s="1646" t="n"/>
      <c r="K3160" s="1647" t="n"/>
      <c r="L3160" s="1647" t="n"/>
      <c r="M3160" s="234" t="n"/>
      <c r="N3160" s="237" t="n"/>
      <c r="O3160" s="548" t="n"/>
      <c r="P3160" s="1634" t="n"/>
      <c r="Q3160" s="1634" t="n"/>
      <c r="R3160" s="892" t="n"/>
      <c r="S3160" s="1635" t="n"/>
      <c r="T3160" s="1636" t="n"/>
      <c r="U3160" s="1636" t="n"/>
    </row>
    <row r="3161" ht="17.25" customHeight="1">
      <c r="A3161" s="238" t="n"/>
      <c r="B3161" s="238" t="n"/>
      <c r="C3161" s="1636" t="n"/>
      <c r="D3161" s="1636" t="n"/>
      <c r="E3161" s="1638" t="n"/>
      <c r="F3161" s="1636" t="n"/>
      <c r="G3161" s="1647" t="n"/>
      <c r="H3161" s="1647" t="n"/>
      <c r="I3161" s="1647" t="n"/>
      <c r="J3161" s="1646" t="n"/>
      <c r="K3161" s="1647" t="n"/>
      <c r="L3161" s="1647" t="n"/>
      <c r="M3161" s="234" t="n"/>
      <c r="N3161" s="237" t="n"/>
      <c r="O3161" s="548" t="n"/>
      <c r="P3161" s="1634" t="n"/>
      <c r="Q3161" s="1634" t="n"/>
      <c r="R3161" s="892" t="n"/>
      <c r="S3161" s="1635" t="n"/>
      <c r="T3161" s="1636" t="n"/>
      <c r="U3161" s="1636" t="n"/>
    </row>
    <row r="3162" ht="17.25" customHeight="1">
      <c r="A3162" s="238" t="n"/>
      <c r="B3162" s="238" t="n"/>
      <c r="C3162" s="1636" t="n"/>
      <c r="D3162" s="1636" t="n"/>
      <c r="E3162" s="1638" t="n"/>
      <c r="F3162" s="1636" t="n"/>
      <c r="G3162" s="1647" t="n"/>
      <c r="H3162" s="1647" t="n"/>
      <c r="I3162" s="1647" t="n"/>
      <c r="J3162" s="1646" t="n"/>
      <c r="K3162" s="1647" t="n"/>
      <c r="L3162" s="1647" t="n"/>
      <c r="M3162" s="234" t="n"/>
      <c r="N3162" s="237" t="n"/>
      <c r="O3162" s="548" t="n"/>
      <c r="P3162" s="1634" t="n"/>
      <c r="Q3162" s="1634" t="n"/>
      <c r="R3162" s="892" t="n"/>
      <c r="S3162" s="1635" t="n"/>
      <c r="T3162" s="1636" t="n"/>
      <c r="U3162" s="1636" t="n"/>
    </row>
    <row r="3163" ht="17.25" customHeight="1">
      <c r="A3163" s="238" t="n"/>
      <c r="B3163" s="238" t="n"/>
      <c r="C3163" s="1636" t="n"/>
      <c r="D3163" s="1636" t="n"/>
      <c r="E3163" s="1638" t="n"/>
      <c r="F3163" s="1636" t="n"/>
      <c r="G3163" s="1647" t="n"/>
      <c r="H3163" s="1647" t="n"/>
      <c r="I3163" s="1647" t="n"/>
      <c r="J3163" s="1646" t="n"/>
      <c r="K3163" s="1647" t="n"/>
      <c r="L3163" s="1647" t="n"/>
      <c r="M3163" s="234" t="n"/>
      <c r="N3163" s="237" t="n"/>
      <c r="O3163" s="548" t="n"/>
      <c r="P3163" s="1634" t="n"/>
      <c r="Q3163" s="1634" t="n"/>
      <c r="R3163" s="892" t="n"/>
      <c r="S3163" s="1635" t="n"/>
      <c r="T3163" s="1636" t="n"/>
      <c r="U3163" s="1636" t="n"/>
    </row>
    <row r="3164" ht="17.25" customHeight="1">
      <c r="A3164" s="238" t="n"/>
      <c r="B3164" s="238" t="n"/>
      <c r="C3164" s="1636" t="n"/>
      <c r="D3164" s="1636" t="n"/>
      <c r="E3164" s="1638" t="n"/>
      <c r="F3164" s="1636" t="n"/>
      <c r="G3164" s="1647" t="n"/>
      <c r="H3164" s="1647" t="n"/>
      <c r="I3164" s="1647" t="n"/>
      <c r="J3164" s="1646" t="n"/>
      <c r="K3164" s="1647" t="n"/>
      <c r="L3164" s="1647" t="n"/>
      <c r="M3164" s="234" t="n"/>
      <c r="N3164" s="237" t="n"/>
      <c r="O3164" s="548" t="n"/>
      <c r="P3164" s="1634" t="n"/>
      <c r="Q3164" s="1634" t="n"/>
      <c r="R3164" s="892" t="n"/>
      <c r="S3164" s="1635" t="n"/>
      <c r="T3164" s="1636" t="n"/>
      <c r="U3164" s="1636" t="n"/>
    </row>
    <row r="3165" ht="17.25" customHeight="1">
      <c r="A3165" s="238" t="n"/>
      <c r="B3165" s="238" t="n"/>
      <c r="C3165" s="1636" t="n"/>
      <c r="D3165" s="1636" t="n"/>
      <c r="E3165" s="1638" t="n"/>
      <c r="F3165" s="1636" t="n"/>
      <c r="G3165" s="1647" t="n"/>
      <c r="H3165" s="1647" t="n"/>
      <c r="I3165" s="1647" t="n"/>
      <c r="J3165" s="1646" t="n"/>
      <c r="K3165" s="1647" t="n"/>
      <c r="L3165" s="1647" t="n"/>
      <c r="M3165" s="234" t="n"/>
      <c r="N3165" s="237" t="n"/>
      <c r="O3165" s="548" t="n"/>
      <c r="P3165" s="1634" t="n"/>
      <c r="Q3165" s="1634" t="n"/>
      <c r="R3165" s="892" t="n"/>
      <c r="S3165" s="1635" t="n"/>
      <c r="T3165" s="1636" t="n"/>
      <c r="U3165" s="1636" t="n"/>
    </row>
    <row r="3166" ht="17.25" customHeight="1">
      <c r="A3166" s="238" t="n"/>
      <c r="B3166" s="238" t="n"/>
      <c r="C3166" s="1636" t="n"/>
      <c r="D3166" s="1636" t="n"/>
      <c r="E3166" s="1638" t="n"/>
      <c r="F3166" s="1636" t="n"/>
      <c r="G3166" s="1647" t="n"/>
      <c r="H3166" s="1647" t="n"/>
      <c r="I3166" s="1647" t="n"/>
      <c r="J3166" s="1646" t="n"/>
      <c r="K3166" s="1647" t="n"/>
      <c r="L3166" s="1647" t="n"/>
      <c r="M3166" s="234" t="n"/>
      <c r="N3166" s="237" t="n"/>
      <c r="O3166" s="548" t="n"/>
      <c r="P3166" s="1634" t="n"/>
      <c r="Q3166" s="1634" t="n"/>
      <c r="R3166" s="892" t="n"/>
      <c r="S3166" s="1635" t="n"/>
      <c r="T3166" s="1636" t="n"/>
      <c r="U3166" s="1636" t="n"/>
    </row>
    <row r="3167" ht="17.25" customHeight="1">
      <c r="A3167" s="238" t="n"/>
      <c r="B3167" s="238" t="n"/>
      <c r="C3167" s="1636" t="n"/>
      <c r="D3167" s="1636" t="n"/>
      <c r="E3167" s="1638" t="n"/>
      <c r="F3167" s="1636" t="n"/>
      <c r="G3167" s="1647" t="n"/>
      <c r="H3167" s="1647" t="n"/>
      <c r="I3167" s="1647" t="n"/>
      <c r="J3167" s="1646" t="n"/>
      <c r="K3167" s="1647" t="n"/>
      <c r="L3167" s="1647" t="n"/>
      <c r="M3167" s="234" t="n"/>
      <c r="N3167" s="237" t="n"/>
      <c r="O3167" s="548" t="n"/>
      <c r="P3167" s="1634" t="n"/>
      <c r="Q3167" s="1634" t="n"/>
      <c r="R3167" s="892" t="n"/>
      <c r="S3167" s="1635" t="n"/>
      <c r="T3167" s="1636" t="n"/>
      <c r="U3167" s="1636" t="n"/>
    </row>
    <row r="3168" ht="17.25" customHeight="1">
      <c r="A3168" s="238" t="n"/>
      <c r="B3168" s="238" t="n"/>
      <c r="C3168" s="1636" t="n"/>
      <c r="D3168" s="1636" t="n"/>
      <c r="E3168" s="1638" t="n"/>
      <c r="F3168" s="1636" t="n"/>
      <c r="G3168" s="1647" t="n"/>
      <c r="H3168" s="1647" t="n"/>
      <c r="I3168" s="1647" t="n"/>
      <c r="J3168" s="1646" t="n"/>
      <c r="K3168" s="1647" t="n"/>
      <c r="L3168" s="1647" t="n"/>
      <c r="M3168" s="234" t="n"/>
      <c r="N3168" s="237" t="n"/>
      <c r="O3168" s="548" t="n"/>
      <c r="P3168" s="1634" t="n"/>
      <c r="Q3168" s="1634" t="n"/>
      <c r="R3168" s="892" t="n"/>
      <c r="S3168" s="1635" t="n"/>
      <c r="T3168" s="1636" t="n"/>
      <c r="U3168" s="1636" t="n"/>
    </row>
    <row r="3169" ht="17.25" customHeight="1">
      <c r="A3169" s="238" t="n"/>
      <c r="B3169" s="238" t="n"/>
      <c r="C3169" s="1636" t="n"/>
      <c r="D3169" s="1636" t="n"/>
      <c r="E3169" s="1638" t="n"/>
      <c r="F3169" s="1636" t="n"/>
      <c r="G3169" s="1647" t="n"/>
      <c r="H3169" s="1647" t="n"/>
      <c r="I3169" s="1647" t="n"/>
      <c r="J3169" s="1646" t="n"/>
      <c r="K3169" s="1647" t="n"/>
      <c r="L3169" s="1647" t="n"/>
      <c r="M3169" s="234" t="n"/>
      <c r="N3169" s="237" t="n"/>
      <c r="O3169" s="548" t="n"/>
      <c r="P3169" s="1634" t="n"/>
      <c r="Q3169" s="1634" t="n"/>
      <c r="R3169" s="892" t="n"/>
      <c r="S3169" s="1635" t="n"/>
      <c r="T3169" s="1636" t="n"/>
      <c r="U3169" s="1636" t="n"/>
    </row>
    <row r="3170" ht="17.25" customHeight="1">
      <c r="A3170" s="238" t="n"/>
      <c r="B3170" s="238" t="n"/>
      <c r="C3170" s="1636" t="n"/>
      <c r="D3170" s="1636" t="n"/>
      <c r="E3170" s="1638" t="n"/>
      <c r="F3170" s="1636" t="n"/>
      <c r="G3170" s="1647" t="n"/>
      <c r="H3170" s="1647" t="n"/>
      <c r="I3170" s="1647" t="n"/>
      <c r="J3170" s="1646" t="n"/>
      <c r="K3170" s="1647" t="n"/>
      <c r="L3170" s="1647" t="n"/>
      <c r="M3170" s="234" t="n"/>
      <c r="N3170" s="237" t="n"/>
      <c r="O3170" s="548" t="n"/>
      <c r="P3170" s="1634" t="n"/>
      <c r="Q3170" s="1634" t="n"/>
      <c r="R3170" s="892" t="n"/>
      <c r="S3170" s="1635" t="n"/>
      <c r="T3170" s="1636" t="n"/>
      <c r="U3170" s="1636" t="n"/>
    </row>
    <row r="3171" ht="17.25" customHeight="1">
      <c r="A3171" s="238" t="n"/>
      <c r="B3171" s="238" t="n"/>
      <c r="C3171" s="1636" t="n"/>
      <c r="D3171" s="1636" t="n"/>
      <c r="E3171" s="1638" t="n"/>
      <c r="F3171" s="1636" t="n"/>
      <c r="G3171" s="1647" t="n"/>
      <c r="H3171" s="1647" t="n"/>
      <c r="I3171" s="1647" t="n"/>
      <c r="J3171" s="1646" t="n"/>
      <c r="K3171" s="1647" t="n"/>
      <c r="L3171" s="1647" t="n"/>
      <c r="M3171" s="234" t="n"/>
      <c r="N3171" s="237" t="n"/>
      <c r="O3171" s="548" t="n"/>
      <c r="P3171" s="1634" t="n"/>
      <c r="Q3171" s="1634" t="n"/>
      <c r="R3171" s="892" t="n"/>
      <c r="S3171" s="1635" t="n"/>
      <c r="T3171" s="1636" t="n"/>
      <c r="U3171" s="1636" t="n"/>
    </row>
    <row r="3172" ht="17.25" customHeight="1">
      <c r="A3172" s="238" t="n"/>
      <c r="B3172" s="238" t="n"/>
      <c r="C3172" s="1636" t="n"/>
      <c r="D3172" s="1636" t="n"/>
      <c r="E3172" s="1638" t="n"/>
      <c r="F3172" s="1636" t="n"/>
      <c r="G3172" s="1647" t="n"/>
      <c r="H3172" s="1647" t="n"/>
      <c r="I3172" s="1647" t="n"/>
      <c r="J3172" s="1646" t="n"/>
      <c r="K3172" s="1647" t="n"/>
      <c r="L3172" s="1647" t="n"/>
      <c r="M3172" s="234" t="n"/>
      <c r="N3172" s="237" t="n"/>
      <c r="O3172" s="548" t="n"/>
      <c r="P3172" s="1634" t="n"/>
      <c r="Q3172" s="1634" t="n"/>
      <c r="R3172" s="892" t="n"/>
      <c r="S3172" s="1635" t="n"/>
      <c r="T3172" s="1636" t="n"/>
      <c r="U3172" s="1636" t="n"/>
    </row>
    <row r="3173" ht="17.25" customHeight="1">
      <c r="A3173" s="238" t="n"/>
      <c r="B3173" s="238" t="n"/>
      <c r="C3173" s="1636" t="n"/>
      <c r="D3173" s="1636" t="n"/>
      <c r="E3173" s="1638" t="n"/>
      <c r="F3173" s="1636" t="n"/>
      <c r="G3173" s="1647" t="n"/>
      <c r="H3173" s="1647" t="n"/>
      <c r="I3173" s="1647" t="n"/>
      <c r="J3173" s="1646" t="n"/>
      <c r="K3173" s="1647" t="n"/>
      <c r="L3173" s="1647" t="n"/>
      <c r="M3173" s="234" t="n"/>
      <c r="N3173" s="237" t="n"/>
      <c r="O3173" s="548" t="n"/>
      <c r="P3173" s="1634" t="n"/>
      <c r="Q3173" s="1634" t="n"/>
      <c r="R3173" s="892" t="n"/>
      <c r="S3173" s="1635" t="n"/>
      <c r="T3173" s="1636" t="n"/>
      <c r="U3173" s="1636" t="n"/>
    </row>
    <row r="3174" ht="17.25" customHeight="1">
      <c r="A3174" s="238" t="n"/>
      <c r="B3174" s="238" t="n"/>
      <c r="C3174" s="1636" t="n"/>
      <c r="D3174" s="1636" t="n"/>
      <c r="E3174" s="1638" t="n"/>
      <c r="F3174" s="1636" t="n"/>
      <c r="G3174" s="1647" t="n"/>
      <c r="H3174" s="1647" t="n"/>
      <c r="I3174" s="1647" t="n"/>
      <c r="J3174" s="1646" t="n"/>
      <c r="K3174" s="1647" t="n"/>
      <c r="L3174" s="1647" t="n"/>
      <c r="M3174" s="234" t="n"/>
      <c r="N3174" s="237" t="n"/>
      <c r="O3174" s="548" t="n"/>
      <c r="P3174" s="1634" t="n"/>
      <c r="Q3174" s="1634" t="n"/>
      <c r="R3174" s="892" t="n"/>
      <c r="S3174" s="1635" t="n"/>
      <c r="T3174" s="1636" t="n"/>
      <c r="U3174" s="1636" t="n"/>
    </row>
    <row r="3175" ht="17.25" customHeight="1">
      <c r="A3175" s="238" t="n"/>
      <c r="B3175" s="238" t="n"/>
      <c r="C3175" s="1636" t="n"/>
      <c r="D3175" s="1636" t="n"/>
      <c r="E3175" s="1638" t="n"/>
      <c r="F3175" s="1636" t="n"/>
      <c r="G3175" s="1647" t="n"/>
      <c r="H3175" s="1647" t="n"/>
      <c r="I3175" s="1647" t="n"/>
      <c r="J3175" s="1646" t="n"/>
      <c r="K3175" s="1647" t="n"/>
      <c r="L3175" s="1647" t="n"/>
      <c r="M3175" s="234" t="n"/>
      <c r="N3175" s="237" t="n"/>
      <c r="O3175" s="548" t="n"/>
      <c r="P3175" s="1634" t="n"/>
      <c r="Q3175" s="1634" t="n"/>
      <c r="R3175" s="892" t="n"/>
      <c r="S3175" s="1635" t="n"/>
      <c r="T3175" s="1636" t="n"/>
      <c r="U3175" s="1636" t="n"/>
    </row>
    <row r="3176" ht="17.25" customHeight="1">
      <c r="A3176" s="238" t="n"/>
      <c r="B3176" s="238" t="n"/>
      <c r="C3176" s="1636" t="n"/>
      <c r="D3176" s="1636" t="n"/>
      <c r="E3176" s="1638" t="n"/>
      <c r="F3176" s="1636" t="n"/>
      <c r="G3176" s="1647" t="n"/>
      <c r="H3176" s="1647" t="n"/>
      <c r="I3176" s="1647" t="n"/>
      <c r="J3176" s="1646" t="n"/>
      <c r="K3176" s="1647" t="n"/>
      <c r="L3176" s="1647" t="n"/>
      <c r="M3176" s="234" t="n"/>
      <c r="N3176" s="237" t="n"/>
      <c r="O3176" s="548" t="n"/>
      <c r="P3176" s="1634" t="n"/>
      <c r="Q3176" s="1634" t="n"/>
      <c r="R3176" s="892" t="n"/>
      <c r="S3176" s="1635" t="n"/>
      <c r="T3176" s="1636" t="n"/>
      <c r="U3176" s="1636" t="n"/>
    </row>
    <row r="3177" ht="17.25" customHeight="1">
      <c r="A3177" s="238" t="n"/>
      <c r="B3177" s="238" t="n"/>
      <c r="C3177" s="1636" t="n"/>
      <c r="D3177" s="1636" t="n"/>
      <c r="E3177" s="1638" t="n"/>
      <c r="F3177" s="1636" t="n"/>
      <c r="G3177" s="1647" t="n"/>
      <c r="H3177" s="1647" t="n"/>
      <c r="I3177" s="1647" t="n"/>
      <c r="J3177" s="1646" t="n"/>
      <c r="K3177" s="1647" t="n"/>
      <c r="L3177" s="1647" t="n"/>
      <c r="M3177" s="234" t="n"/>
      <c r="N3177" s="237" t="n"/>
      <c r="O3177" s="548" t="n"/>
      <c r="P3177" s="1634" t="n"/>
      <c r="Q3177" s="1634" t="n"/>
      <c r="R3177" s="892" t="n"/>
      <c r="S3177" s="1635" t="n"/>
      <c r="T3177" s="1636" t="n"/>
      <c r="U3177" s="1636" t="n"/>
    </row>
    <row r="3178" ht="17.25" customHeight="1">
      <c r="A3178" s="238" t="n"/>
      <c r="B3178" s="238" t="n"/>
      <c r="C3178" s="1636" t="n"/>
      <c r="D3178" s="1636" t="n"/>
      <c r="E3178" s="1638" t="n"/>
      <c r="F3178" s="1636" t="n"/>
      <c r="G3178" s="1647" t="n"/>
      <c r="H3178" s="1647" t="n"/>
      <c r="I3178" s="1647" t="n"/>
      <c r="J3178" s="1646" t="n"/>
      <c r="K3178" s="1647" t="n"/>
      <c r="L3178" s="1647" t="n"/>
      <c r="M3178" s="234" t="n"/>
      <c r="N3178" s="237" t="n"/>
      <c r="O3178" s="548" t="n"/>
      <c r="P3178" s="1634" t="n"/>
      <c r="Q3178" s="1634" t="n"/>
      <c r="R3178" s="892" t="n"/>
      <c r="S3178" s="1635" t="n"/>
      <c r="T3178" s="1636" t="n"/>
      <c r="U3178" s="1636" t="n"/>
    </row>
    <row r="3179" ht="17.25" customHeight="1">
      <c r="A3179" s="238" t="n"/>
      <c r="B3179" s="238" t="n"/>
      <c r="C3179" s="1636" t="n"/>
      <c r="D3179" s="1636" t="n"/>
      <c r="E3179" s="1638" t="n"/>
      <c r="F3179" s="1636" t="n"/>
      <c r="G3179" s="1647" t="n"/>
      <c r="H3179" s="1647" t="n"/>
      <c r="I3179" s="1647" t="n"/>
      <c r="J3179" s="1646" t="n"/>
      <c r="K3179" s="1647" t="n"/>
      <c r="L3179" s="1647" t="n"/>
      <c r="M3179" s="234" t="n"/>
      <c r="N3179" s="237" t="n"/>
      <c r="O3179" s="548" t="n"/>
      <c r="P3179" s="1634" t="n"/>
      <c r="Q3179" s="1634" t="n"/>
      <c r="R3179" s="892" t="n"/>
      <c r="S3179" s="1635" t="n"/>
      <c r="T3179" s="1636" t="n"/>
      <c r="U3179" s="1636" t="n"/>
    </row>
    <row r="3180" ht="17.25" customHeight="1">
      <c r="A3180" s="238" t="n"/>
      <c r="B3180" s="238" t="n"/>
      <c r="C3180" s="1636" t="n"/>
      <c r="D3180" s="1636" t="n"/>
      <c r="E3180" s="1638" t="n"/>
      <c r="F3180" s="1636" t="n"/>
      <c r="G3180" s="1647" t="n"/>
      <c r="H3180" s="1647" t="n"/>
      <c r="I3180" s="1647" t="n"/>
      <c r="J3180" s="1646" t="n"/>
      <c r="K3180" s="1647" t="n"/>
      <c r="L3180" s="1647" t="n"/>
      <c r="M3180" s="234" t="n"/>
      <c r="N3180" s="237" t="n"/>
      <c r="O3180" s="548" t="n"/>
      <c r="P3180" s="1634" t="n"/>
      <c r="Q3180" s="1634" t="n"/>
      <c r="R3180" s="892" t="n"/>
      <c r="S3180" s="1635" t="n"/>
      <c r="T3180" s="1636" t="n"/>
      <c r="U3180" s="1636" t="n"/>
    </row>
    <row r="3181" ht="17.25" customHeight="1">
      <c r="A3181" s="238" t="n"/>
      <c r="B3181" s="238" t="n"/>
      <c r="C3181" s="1636" t="n"/>
      <c r="D3181" s="1636" t="n"/>
      <c r="E3181" s="1638" t="n"/>
      <c r="F3181" s="1636" t="n"/>
      <c r="G3181" s="1647" t="n"/>
      <c r="H3181" s="1647" t="n"/>
      <c r="I3181" s="1647" t="n"/>
      <c r="J3181" s="1646" t="n"/>
      <c r="K3181" s="1647" t="n"/>
      <c r="L3181" s="1647" t="n"/>
      <c r="M3181" s="234" t="n"/>
      <c r="N3181" s="237" t="n"/>
      <c r="O3181" s="548" t="n"/>
      <c r="P3181" s="1634" t="n"/>
      <c r="Q3181" s="1634" t="n"/>
      <c r="R3181" s="892" t="n"/>
      <c r="S3181" s="1635" t="n"/>
      <c r="T3181" s="1636" t="n"/>
      <c r="U3181" s="1636" t="n"/>
    </row>
    <row r="3182" ht="17.25" customHeight="1">
      <c r="A3182" s="238" t="n"/>
      <c r="B3182" s="238" t="n"/>
      <c r="C3182" s="1636" t="n"/>
      <c r="D3182" s="1636" t="n"/>
      <c r="E3182" s="1638" t="n"/>
      <c r="F3182" s="1636" t="n"/>
      <c r="G3182" s="1647" t="n"/>
      <c r="H3182" s="1647" t="n"/>
      <c r="I3182" s="1647" t="n"/>
      <c r="J3182" s="1646" t="n"/>
      <c r="K3182" s="1647" t="n"/>
      <c r="L3182" s="1647" t="n"/>
      <c r="M3182" s="234" t="n"/>
      <c r="N3182" s="237" t="n"/>
      <c r="O3182" s="548" t="n"/>
      <c r="P3182" s="1634" t="n"/>
      <c r="Q3182" s="1634" t="n"/>
      <c r="R3182" s="892" t="n"/>
      <c r="S3182" s="1635" t="n"/>
      <c r="T3182" s="1636" t="n"/>
      <c r="U3182" s="1636" t="n"/>
    </row>
    <row r="3183" ht="17.25" customHeight="1">
      <c r="A3183" s="238" t="n"/>
      <c r="B3183" s="238" t="n"/>
      <c r="C3183" s="1636" t="n"/>
      <c r="D3183" s="1636" t="n"/>
      <c r="E3183" s="1638" t="n"/>
      <c r="F3183" s="1636" t="n"/>
      <c r="G3183" s="1647" t="n"/>
      <c r="H3183" s="1647" t="n"/>
      <c r="I3183" s="1647" t="n"/>
      <c r="J3183" s="1646" t="n"/>
      <c r="K3183" s="1647" t="n"/>
      <c r="L3183" s="1647" t="n"/>
      <c r="M3183" s="234" t="n"/>
      <c r="N3183" s="237" t="n"/>
      <c r="O3183" s="548" t="n"/>
      <c r="P3183" s="1634" t="n"/>
      <c r="Q3183" s="1634" t="n"/>
      <c r="R3183" s="892" t="n"/>
      <c r="S3183" s="1635" t="n"/>
      <c r="T3183" s="1636" t="n"/>
      <c r="U3183" s="1636" t="n"/>
    </row>
    <row r="3184" ht="17.25" customHeight="1">
      <c r="A3184" s="238" t="n"/>
      <c r="B3184" s="238" t="n"/>
      <c r="C3184" s="1636" t="n"/>
      <c r="D3184" s="1636" t="n"/>
      <c r="E3184" s="1638" t="n"/>
      <c r="F3184" s="1636" t="n"/>
      <c r="G3184" s="1647" t="n"/>
      <c r="H3184" s="1647" t="n"/>
      <c r="I3184" s="1647" t="n"/>
      <c r="J3184" s="1646" t="n"/>
      <c r="K3184" s="1647" t="n"/>
      <c r="L3184" s="1647" t="n"/>
      <c r="M3184" s="234" t="n"/>
      <c r="N3184" s="237" t="n"/>
      <c r="O3184" s="548" t="n"/>
      <c r="P3184" s="1634" t="n"/>
      <c r="Q3184" s="1634" t="n"/>
      <c r="R3184" s="892" t="n"/>
      <c r="S3184" s="1635" t="n"/>
      <c r="T3184" s="1636" t="n"/>
      <c r="U3184" s="1636" t="n"/>
    </row>
    <row r="3185" ht="17.25" customHeight="1">
      <c r="A3185" s="238" t="n"/>
      <c r="B3185" s="238" t="n"/>
      <c r="C3185" s="1636" t="n"/>
      <c r="D3185" s="1636" t="n"/>
      <c r="E3185" s="1638" t="n"/>
      <c r="F3185" s="1636" t="n"/>
      <c r="G3185" s="1647" t="n"/>
      <c r="H3185" s="1647" t="n"/>
      <c r="I3185" s="1647" t="n"/>
      <c r="J3185" s="1646" t="n"/>
      <c r="K3185" s="1647" t="n"/>
      <c r="L3185" s="1647" t="n"/>
      <c r="M3185" s="234" t="n"/>
      <c r="N3185" s="237" t="n"/>
      <c r="O3185" s="548" t="n"/>
      <c r="P3185" s="1634" t="n"/>
      <c r="Q3185" s="1634" t="n"/>
      <c r="R3185" s="892" t="n"/>
      <c r="S3185" s="1635" t="n"/>
      <c r="T3185" s="1636" t="n"/>
      <c r="U3185" s="1636" t="n"/>
    </row>
    <row r="3186" ht="17.25" customHeight="1">
      <c r="A3186" s="238" t="n"/>
      <c r="B3186" s="238" t="n"/>
      <c r="C3186" s="1636" t="n"/>
      <c r="D3186" s="1636" t="n"/>
      <c r="E3186" s="1638" t="n"/>
      <c r="F3186" s="1636" t="n"/>
      <c r="G3186" s="1647" t="n"/>
      <c r="H3186" s="1647" t="n"/>
      <c r="I3186" s="1647" t="n"/>
      <c r="J3186" s="1646" t="n"/>
      <c r="K3186" s="1647" t="n"/>
      <c r="L3186" s="1647" t="n"/>
      <c r="M3186" s="234" t="n"/>
      <c r="N3186" s="237" t="n"/>
      <c r="O3186" s="548" t="n"/>
      <c r="P3186" s="1634" t="n"/>
      <c r="Q3186" s="1634" t="n"/>
      <c r="R3186" s="892" t="n"/>
      <c r="S3186" s="1635" t="n"/>
      <c r="T3186" s="1636" t="n"/>
      <c r="U3186" s="1636" t="n"/>
    </row>
    <row r="3187" ht="17.25" customHeight="1">
      <c r="A3187" s="238" t="n"/>
      <c r="B3187" s="238" t="n"/>
      <c r="C3187" s="1636" t="n"/>
      <c r="D3187" s="1636" t="n"/>
      <c r="E3187" s="1638" t="n"/>
      <c r="F3187" s="1636" t="n"/>
      <c r="G3187" s="1647" t="n"/>
      <c r="H3187" s="1647" t="n"/>
      <c r="I3187" s="1647" t="n"/>
      <c r="J3187" s="1646" t="n"/>
      <c r="K3187" s="1647" t="n"/>
      <c r="L3187" s="1647" t="n"/>
      <c r="M3187" s="234" t="n"/>
      <c r="N3187" s="237" t="n"/>
      <c r="O3187" s="548" t="n"/>
      <c r="P3187" s="1634" t="n"/>
      <c r="Q3187" s="1634" t="n"/>
      <c r="R3187" s="892" t="n"/>
      <c r="S3187" s="1635" t="n"/>
      <c r="T3187" s="1636" t="n"/>
      <c r="U3187" s="1636" t="n"/>
    </row>
    <row r="3188" ht="17.25" customHeight="1">
      <c r="A3188" s="238" t="n"/>
      <c r="B3188" s="238" t="n"/>
      <c r="C3188" s="1636" t="n"/>
      <c r="D3188" s="1636" t="n"/>
      <c r="E3188" s="1638" t="n"/>
      <c r="F3188" s="1636" t="n"/>
      <c r="G3188" s="1647" t="n"/>
      <c r="H3188" s="1647" t="n"/>
      <c r="I3188" s="1647" t="n"/>
      <c r="J3188" s="1646" t="n"/>
      <c r="K3188" s="1647" t="n"/>
      <c r="L3188" s="1647" t="n"/>
      <c r="M3188" s="234" t="n"/>
      <c r="N3188" s="237" t="n"/>
      <c r="O3188" s="548" t="n"/>
      <c r="P3188" s="1634" t="n"/>
      <c r="Q3188" s="1634" t="n"/>
      <c r="R3188" s="892" t="n"/>
      <c r="S3188" s="1635" t="n"/>
      <c r="T3188" s="1636" t="n"/>
      <c r="U3188" s="1636" t="n"/>
    </row>
    <row r="3189" ht="17.25" customHeight="1">
      <c r="A3189" s="238" t="n"/>
      <c r="B3189" s="238" t="n"/>
      <c r="C3189" s="1636" t="n"/>
      <c r="D3189" s="1636" t="n"/>
      <c r="E3189" s="1638" t="n"/>
      <c r="F3189" s="1636" t="n"/>
      <c r="G3189" s="1647" t="n"/>
      <c r="H3189" s="1647" t="n"/>
      <c r="I3189" s="1647" t="n"/>
      <c r="J3189" s="1646" t="n"/>
      <c r="K3189" s="1647" t="n"/>
      <c r="L3189" s="1647" t="n"/>
      <c r="M3189" s="234" t="n"/>
      <c r="N3189" s="237" t="n"/>
      <c r="O3189" s="548" t="n"/>
      <c r="P3189" s="1634" t="n"/>
      <c r="Q3189" s="1634" t="n"/>
      <c r="R3189" s="892" t="n"/>
      <c r="S3189" s="1635" t="n"/>
      <c r="T3189" s="1636" t="n"/>
      <c r="U3189" s="1636" t="n"/>
    </row>
    <row r="3190" ht="17.25" customHeight="1">
      <c r="A3190" s="238" t="n"/>
      <c r="B3190" s="238" t="n"/>
      <c r="C3190" s="1636" t="n"/>
      <c r="D3190" s="1636" t="n"/>
      <c r="E3190" s="1638" t="n"/>
      <c r="F3190" s="1636" t="n"/>
      <c r="G3190" s="1647" t="n"/>
      <c r="H3190" s="1647" t="n"/>
      <c r="I3190" s="1647" t="n"/>
      <c r="J3190" s="1646" t="n"/>
      <c r="K3190" s="1647" t="n"/>
      <c r="L3190" s="1647" t="n"/>
      <c r="M3190" s="234" t="n"/>
      <c r="N3190" s="237" t="n"/>
      <c r="O3190" s="548" t="n"/>
      <c r="P3190" s="1634" t="n"/>
      <c r="Q3190" s="1634" t="n"/>
      <c r="R3190" s="892" t="n"/>
      <c r="S3190" s="1635" t="n"/>
      <c r="T3190" s="1636" t="n"/>
      <c r="U3190" s="1636" t="n"/>
    </row>
    <row r="3191" ht="17.25" customHeight="1">
      <c r="A3191" s="238" t="n"/>
      <c r="B3191" s="238" t="n"/>
      <c r="C3191" s="1636" t="n"/>
      <c r="D3191" s="1636" t="n"/>
      <c r="E3191" s="1638" t="n"/>
      <c r="F3191" s="1636" t="n"/>
      <c r="G3191" s="1647" t="n"/>
      <c r="H3191" s="1647" t="n"/>
      <c r="I3191" s="1647" t="n"/>
      <c r="J3191" s="1646" t="n"/>
      <c r="K3191" s="1647" t="n"/>
      <c r="L3191" s="1647" t="n"/>
      <c r="M3191" s="234" t="n"/>
      <c r="N3191" s="237" t="n"/>
      <c r="O3191" s="548" t="n"/>
      <c r="P3191" s="1634" t="n"/>
      <c r="Q3191" s="1634" t="n"/>
      <c r="R3191" s="892" t="n"/>
      <c r="S3191" s="1635" t="n"/>
      <c r="T3191" s="1636" t="n"/>
      <c r="U3191" s="1636" t="n"/>
    </row>
    <row r="3192" ht="17.25" customHeight="1">
      <c r="A3192" s="238" t="n"/>
      <c r="B3192" s="238" t="n"/>
      <c r="C3192" s="1636" t="n"/>
      <c r="D3192" s="1636" t="n"/>
      <c r="E3192" s="1638" t="n"/>
      <c r="F3192" s="1636" t="n"/>
      <c r="G3192" s="1647" t="n"/>
      <c r="H3192" s="1647" t="n"/>
      <c r="I3192" s="1647" t="n"/>
      <c r="J3192" s="1646" t="n"/>
      <c r="K3192" s="1647" t="n"/>
      <c r="L3192" s="1647" t="n"/>
      <c r="M3192" s="234" t="n"/>
      <c r="N3192" s="237" t="n"/>
      <c r="O3192" s="548" t="n"/>
      <c r="P3192" s="1634" t="n"/>
      <c r="Q3192" s="1634" t="n"/>
      <c r="R3192" s="892" t="n"/>
      <c r="S3192" s="1635" t="n"/>
      <c r="T3192" s="1636" t="n"/>
      <c r="U3192" s="1636" t="n"/>
    </row>
    <row r="3193" ht="17.25" customHeight="1">
      <c r="A3193" s="238" t="n"/>
      <c r="B3193" s="238" t="n"/>
      <c r="C3193" s="1636" t="n"/>
      <c r="D3193" s="1636" t="n"/>
      <c r="E3193" s="1638" t="n"/>
      <c r="F3193" s="1636" t="n"/>
      <c r="G3193" s="1647" t="n"/>
      <c r="H3193" s="1647" t="n"/>
      <c r="I3193" s="1647" t="n"/>
      <c r="J3193" s="1646" t="n"/>
      <c r="K3193" s="1647" t="n"/>
      <c r="L3193" s="1647" t="n"/>
      <c r="M3193" s="234" t="n"/>
      <c r="N3193" s="237" t="n"/>
      <c r="O3193" s="548" t="n"/>
      <c r="P3193" s="1634" t="n"/>
      <c r="Q3193" s="1634" t="n"/>
      <c r="R3193" s="892" t="n"/>
      <c r="S3193" s="1635" t="n"/>
      <c r="T3193" s="1636" t="n"/>
      <c r="U3193" s="1636" t="n"/>
    </row>
    <row r="3194" ht="17.25" customHeight="1">
      <c r="A3194" s="238" t="n"/>
      <c r="B3194" s="238" t="n"/>
      <c r="C3194" s="1636" t="n"/>
      <c r="D3194" s="1636" t="n"/>
      <c r="E3194" s="1638" t="n"/>
      <c r="F3194" s="1636" t="n"/>
      <c r="G3194" s="1647" t="n"/>
      <c r="H3194" s="1647" t="n"/>
      <c r="I3194" s="1647" t="n"/>
      <c r="J3194" s="1646" t="n"/>
      <c r="K3194" s="1647" t="n"/>
      <c r="L3194" s="1647" t="n"/>
      <c r="M3194" s="234" t="n"/>
      <c r="N3194" s="237" t="n"/>
      <c r="O3194" s="548" t="n"/>
      <c r="P3194" s="1634" t="n"/>
      <c r="Q3194" s="1634" t="n"/>
      <c r="R3194" s="892" t="n"/>
      <c r="S3194" s="1635" t="n"/>
      <c r="T3194" s="1636" t="n"/>
      <c r="U3194" s="1636" t="n"/>
    </row>
    <row r="3195" ht="17.25" customHeight="1">
      <c r="A3195" s="238" t="n"/>
      <c r="B3195" s="238" t="n"/>
      <c r="C3195" s="1636" t="n"/>
      <c r="D3195" s="1636" t="n"/>
      <c r="E3195" s="1638" t="n"/>
      <c r="F3195" s="1636" t="n"/>
      <c r="G3195" s="1647" t="n"/>
      <c r="H3195" s="1647" t="n"/>
      <c r="I3195" s="1647" t="n"/>
      <c r="J3195" s="1646" t="n"/>
      <c r="K3195" s="1647" t="n"/>
      <c r="L3195" s="1647" t="n"/>
      <c r="M3195" s="234" t="n"/>
      <c r="N3195" s="237" t="n"/>
      <c r="O3195" s="548" t="n"/>
      <c r="P3195" s="1634" t="n"/>
      <c r="Q3195" s="1634" t="n"/>
      <c r="R3195" s="892" t="n"/>
      <c r="S3195" s="1635" t="n"/>
      <c r="T3195" s="1636" t="n"/>
      <c r="U3195" s="1636" t="n"/>
    </row>
    <row r="3196" ht="17.25" customHeight="1">
      <c r="A3196" s="238" t="n"/>
      <c r="B3196" s="238" t="n"/>
      <c r="C3196" s="1636" t="n"/>
      <c r="D3196" s="1636" t="n"/>
      <c r="E3196" s="1638" t="n"/>
      <c r="F3196" s="1636" t="n"/>
      <c r="G3196" s="1647" t="n"/>
      <c r="H3196" s="1647" t="n"/>
      <c r="I3196" s="1647" t="n"/>
      <c r="J3196" s="1646" t="n"/>
      <c r="K3196" s="1647" t="n"/>
      <c r="L3196" s="1647" t="n"/>
      <c r="M3196" s="234" t="n"/>
      <c r="N3196" s="237" t="n"/>
      <c r="O3196" s="548" t="n"/>
      <c r="P3196" s="1634" t="n"/>
      <c r="Q3196" s="1634" t="n"/>
      <c r="R3196" s="892" t="n"/>
      <c r="S3196" s="1635" t="n"/>
      <c r="T3196" s="1636" t="n"/>
      <c r="U3196" s="1636" t="n"/>
    </row>
    <row r="3197" ht="17.25" customHeight="1">
      <c r="A3197" s="238" t="n"/>
      <c r="B3197" s="238" t="n"/>
      <c r="C3197" s="1636" t="n"/>
      <c r="D3197" s="1636" t="n"/>
      <c r="E3197" s="1638" t="n"/>
      <c r="F3197" s="1636" t="n"/>
      <c r="G3197" s="1647" t="n"/>
      <c r="H3197" s="1647" t="n"/>
      <c r="I3197" s="1647" t="n"/>
      <c r="J3197" s="1646" t="n"/>
      <c r="K3197" s="1647" t="n"/>
      <c r="L3197" s="1647" t="n"/>
      <c r="M3197" s="234" t="n"/>
      <c r="N3197" s="237" t="n"/>
      <c r="O3197" s="548" t="n"/>
      <c r="P3197" s="1634" t="n"/>
      <c r="Q3197" s="1634" t="n"/>
      <c r="R3197" s="892" t="n"/>
      <c r="S3197" s="1635" t="n"/>
      <c r="T3197" s="1636" t="n"/>
      <c r="U3197" s="1636" t="n"/>
    </row>
    <row r="3198" ht="17.25" customHeight="1">
      <c r="A3198" s="238" t="n"/>
      <c r="B3198" s="238" t="n"/>
      <c r="C3198" s="1636" t="n"/>
      <c r="D3198" s="1636" t="n"/>
      <c r="E3198" s="1638" t="n"/>
      <c r="F3198" s="1636" t="n"/>
      <c r="G3198" s="1647" t="n"/>
      <c r="H3198" s="1647" t="n"/>
      <c r="I3198" s="1647" t="n"/>
      <c r="J3198" s="1646" t="n"/>
      <c r="K3198" s="1647" t="n"/>
      <c r="L3198" s="1647" t="n"/>
      <c r="M3198" s="234" t="n"/>
      <c r="N3198" s="237" t="n"/>
      <c r="O3198" s="548" t="n"/>
      <c r="P3198" s="1634" t="n"/>
      <c r="Q3198" s="1634" t="n"/>
      <c r="R3198" s="892" t="n"/>
      <c r="S3198" s="1635" t="n"/>
      <c r="T3198" s="1636" t="n"/>
      <c r="U3198" s="1636" t="n"/>
    </row>
    <row r="3199" ht="17.25" customHeight="1">
      <c r="A3199" s="238" t="n"/>
      <c r="B3199" s="238" t="n"/>
      <c r="C3199" s="1636" t="n"/>
      <c r="D3199" s="1636" t="n"/>
      <c r="E3199" s="1638" t="n"/>
      <c r="F3199" s="1636" t="n"/>
      <c r="G3199" s="1647" t="n"/>
      <c r="H3199" s="1647" t="n"/>
      <c r="I3199" s="1647" t="n"/>
      <c r="J3199" s="1646" t="n"/>
      <c r="K3199" s="1647" t="n"/>
      <c r="L3199" s="1647" t="n"/>
      <c r="M3199" s="234" t="n"/>
      <c r="N3199" s="237" t="n"/>
      <c r="O3199" s="548" t="n"/>
      <c r="P3199" s="1634" t="n"/>
      <c r="Q3199" s="1634" t="n"/>
      <c r="R3199" s="892" t="n"/>
      <c r="S3199" s="1635" t="n"/>
      <c r="T3199" s="1636" t="n"/>
      <c r="U3199" s="1636" t="n"/>
    </row>
    <row r="3200" ht="17.25" customHeight="1">
      <c r="A3200" s="238" t="n"/>
      <c r="B3200" s="238" t="n"/>
      <c r="C3200" s="1636" t="n"/>
      <c r="D3200" s="1636" t="n"/>
      <c r="E3200" s="1638" t="n"/>
      <c r="F3200" s="1636" t="n"/>
      <c r="G3200" s="1647" t="n"/>
      <c r="H3200" s="1647" t="n"/>
      <c r="I3200" s="1647" t="n"/>
      <c r="J3200" s="1646" t="n"/>
      <c r="K3200" s="1647" t="n"/>
      <c r="L3200" s="1647" t="n"/>
      <c r="M3200" s="234" t="n"/>
      <c r="N3200" s="237" t="n"/>
      <c r="O3200" s="548" t="n"/>
      <c r="P3200" s="1634" t="n"/>
      <c r="Q3200" s="1634" t="n"/>
      <c r="R3200" s="892" t="n"/>
      <c r="S3200" s="1635" t="n"/>
      <c r="T3200" s="1636" t="n"/>
      <c r="U3200" s="1636" t="n"/>
    </row>
    <row r="3201" ht="17.25" customHeight="1">
      <c r="A3201" s="238" t="n"/>
      <c r="B3201" s="238" t="n"/>
      <c r="C3201" s="1636" t="n"/>
      <c r="D3201" s="1636" t="n"/>
      <c r="E3201" s="1638" t="n"/>
      <c r="F3201" s="1636" t="n"/>
      <c r="G3201" s="1647" t="n"/>
      <c r="H3201" s="1647" t="n"/>
      <c r="I3201" s="1647" t="n"/>
      <c r="J3201" s="1646" t="n"/>
      <c r="K3201" s="1647" t="n"/>
      <c r="L3201" s="1647" t="n"/>
      <c r="M3201" s="234" t="n"/>
      <c r="N3201" s="237" t="n"/>
      <c r="O3201" s="548" t="n"/>
      <c r="P3201" s="1634" t="n"/>
      <c r="Q3201" s="1634" t="n"/>
      <c r="R3201" s="892" t="n"/>
      <c r="S3201" s="1635" t="n"/>
      <c r="T3201" s="1636" t="n"/>
      <c r="U3201" s="1636" t="n"/>
    </row>
    <row r="3202" ht="17.25" customHeight="1">
      <c r="A3202" s="238" t="n"/>
      <c r="B3202" s="238" t="n"/>
      <c r="C3202" s="1636" t="n"/>
      <c r="D3202" s="1636" t="n"/>
      <c r="E3202" s="1638" t="n"/>
      <c r="F3202" s="1636" t="n"/>
      <c r="G3202" s="1647" t="n"/>
      <c r="H3202" s="1647" t="n"/>
      <c r="I3202" s="1647" t="n"/>
      <c r="J3202" s="1646" t="n"/>
      <c r="K3202" s="1647" t="n"/>
      <c r="L3202" s="1647" t="n"/>
      <c r="M3202" s="234" t="n"/>
      <c r="N3202" s="237" t="n"/>
      <c r="O3202" s="548" t="n"/>
      <c r="P3202" s="1634" t="n"/>
      <c r="Q3202" s="1634" t="n"/>
      <c r="R3202" s="892" t="n"/>
      <c r="S3202" s="1635" t="n"/>
      <c r="T3202" s="1636" t="n"/>
      <c r="U3202" s="1636" t="n"/>
    </row>
    <row r="3203" ht="17.25" customHeight="1">
      <c r="A3203" s="238" t="n"/>
      <c r="B3203" s="238" t="n"/>
      <c r="C3203" s="1636" t="n"/>
      <c r="D3203" s="1636" t="n"/>
      <c r="E3203" s="1638" t="n"/>
      <c r="F3203" s="1636" t="n"/>
      <c r="G3203" s="1647" t="n"/>
      <c r="H3203" s="1647" t="n"/>
      <c r="I3203" s="1647" t="n"/>
      <c r="J3203" s="1646" t="n"/>
      <c r="K3203" s="1647" t="n"/>
      <c r="L3203" s="1647" t="n"/>
      <c r="M3203" s="234" t="n"/>
      <c r="N3203" s="237" t="n"/>
      <c r="O3203" s="548" t="n"/>
      <c r="P3203" s="1634" t="n"/>
      <c r="Q3203" s="1634" t="n"/>
      <c r="R3203" s="892" t="n"/>
      <c r="S3203" s="1635" t="n"/>
      <c r="T3203" s="1636" t="n"/>
      <c r="U3203" s="1636" t="n"/>
    </row>
    <row r="3204" ht="17.25" customHeight="1">
      <c r="A3204" s="238" t="n"/>
      <c r="B3204" s="238" t="n"/>
      <c r="C3204" s="1636" t="n"/>
      <c r="D3204" s="1636" t="n"/>
      <c r="E3204" s="1638" t="n"/>
      <c r="F3204" s="1636" t="n"/>
      <c r="G3204" s="1647" t="n"/>
      <c r="H3204" s="1647" t="n"/>
      <c r="I3204" s="1647" t="n"/>
      <c r="J3204" s="1646" t="n"/>
      <c r="K3204" s="1647" t="n"/>
      <c r="L3204" s="1647" t="n"/>
      <c r="M3204" s="234" t="n"/>
      <c r="N3204" s="237" t="n"/>
      <c r="O3204" s="548" t="n"/>
      <c r="P3204" s="1634" t="n"/>
      <c r="Q3204" s="1634" t="n"/>
      <c r="R3204" s="892" t="n"/>
      <c r="S3204" s="1635" t="n"/>
      <c r="T3204" s="1636" t="n"/>
      <c r="U3204" s="1636" t="n"/>
    </row>
    <row r="3205" ht="17.25" customHeight="1">
      <c r="A3205" s="238" t="n"/>
      <c r="B3205" s="238" t="n"/>
      <c r="C3205" s="1636" t="n"/>
      <c r="D3205" s="1636" t="n"/>
      <c r="E3205" s="1638" t="n"/>
      <c r="F3205" s="1636" t="n"/>
      <c r="G3205" s="1647" t="n"/>
      <c r="H3205" s="1647" t="n"/>
      <c r="I3205" s="1647" t="n"/>
      <c r="J3205" s="1646" t="n"/>
      <c r="K3205" s="1647" t="n"/>
      <c r="L3205" s="1647" t="n"/>
      <c r="M3205" s="234" t="n"/>
      <c r="N3205" s="237" t="n"/>
      <c r="O3205" s="548" t="n"/>
      <c r="P3205" s="1634" t="n"/>
      <c r="Q3205" s="1634" t="n"/>
      <c r="R3205" s="892" t="n"/>
      <c r="S3205" s="1635" t="n"/>
      <c r="T3205" s="1636" t="n"/>
      <c r="U3205" s="1636" t="n"/>
    </row>
    <row r="3206" ht="17.25" customHeight="1">
      <c r="A3206" s="238" t="n"/>
      <c r="B3206" s="238" t="n"/>
      <c r="C3206" s="1636" t="n"/>
      <c r="D3206" s="1636" t="n"/>
      <c r="E3206" s="1638" t="n"/>
      <c r="F3206" s="1636" t="n"/>
      <c r="G3206" s="1647" t="n"/>
      <c r="H3206" s="1647" t="n"/>
      <c r="I3206" s="1647" t="n"/>
      <c r="J3206" s="1646" t="n"/>
      <c r="K3206" s="1647" t="n"/>
      <c r="L3206" s="1647" t="n"/>
      <c r="M3206" s="234" t="n"/>
      <c r="N3206" s="237" t="n"/>
      <c r="O3206" s="548" t="n"/>
      <c r="P3206" s="1634" t="n"/>
      <c r="Q3206" s="1634" t="n"/>
      <c r="R3206" s="892" t="n"/>
      <c r="S3206" s="1635" t="n"/>
      <c r="T3206" s="1636" t="n"/>
      <c r="U3206" s="1636" t="n"/>
    </row>
    <row r="3207" ht="17.25" customHeight="1">
      <c r="A3207" s="238" t="n"/>
      <c r="B3207" s="238" t="n"/>
      <c r="C3207" s="1636" t="n"/>
      <c r="D3207" s="1636" t="n"/>
      <c r="E3207" s="1638" t="n"/>
      <c r="F3207" s="1636" t="n"/>
      <c r="G3207" s="1647" t="n"/>
      <c r="H3207" s="1647" t="n"/>
      <c r="I3207" s="1647" t="n"/>
      <c r="J3207" s="1646" t="n"/>
      <c r="K3207" s="1647" t="n"/>
      <c r="L3207" s="1647" t="n"/>
      <c r="M3207" s="234" t="n"/>
      <c r="N3207" s="237" t="n"/>
      <c r="O3207" s="548" t="n"/>
      <c r="P3207" s="1634" t="n"/>
      <c r="Q3207" s="1634" t="n"/>
      <c r="R3207" s="892" t="n"/>
      <c r="S3207" s="1635" t="n"/>
      <c r="T3207" s="1636" t="n"/>
      <c r="U3207" s="1636" t="n"/>
    </row>
    <row r="3208" ht="17.25" customHeight="1">
      <c r="A3208" s="238" t="n"/>
      <c r="B3208" s="238" t="n"/>
      <c r="C3208" s="1636" t="n"/>
      <c r="D3208" s="1636" t="n"/>
      <c r="E3208" s="1638" t="n"/>
      <c r="F3208" s="1636" t="n"/>
      <c r="G3208" s="1647" t="n"/>
      <c r="H3208" s="1647" t="n"/>
      <c r="I3208" s="1647" t="n"/>
      <c r="J3208" s="1646" t="n"/>
      <c r="K3208" s="1647" t="n"/>
      <c r="L3208" s="1647" t="n"/>
      <c r="M3208" s="234" t="n"/>
      <c r="N3208" s="237" t="n"/>
      <c r="O3208" s="548" t="n"/>
      <c r="P3208" s="1634" t="n"/>
      <c r="Q3208" s="1634" t="n"/>
      <c r="R3208" s="892" t="n"/>
      <c r="S3208" s="1635" t="n"/>
      <c r="T3208" s="1636" t="n"/>
      <c r="U3208" s="1636" t="n"/>
    </row>
    <row r="3209" ht="17.25" customHeight="1">
      <c r="A3209" s="238" t="n"/>
      <c r="B3209" s="238" t="n"/>
      <c r="C3209" s="1636" t="n"/>
      <c r="D3209" s="1636" t="n"/>
      <c r="E3209" s="1638" t="n"/>
      <c r="F3209" s="1636" t="n"/>
      <c r="G3209" s="1647" t="n"/>
      <c r="H3209" s="1647" t="n"/>
      <c r="I3209" s="1647" t="n"/>
      <c r="J3209" s="1646" t="n"/>
      <c r="K3209" s="1647" t="n"/>
      <c r="L3209" s="1647" t="n"/>
      <c r="M3209" s="234" t="n"/>
      <c r="N3209" s="237" t="n"/>
      <c r="O3209" s="548" t="n"/>
      <c r="P3209" s="1634" t="n"/>
      <c r="Q3209" s="1634" t="n"/>
      <c r="R3209" s="892" t="n"/>
      <c r="S3209" s="1635" t="n"/>
      <c r="T3209" s="1636" t="n"/>
      <c r="U3209" s="1636" t="n"/>
    </row>
    <row r="3210" ht="17.25" customHeight="1">
      <c r="A3210" s="238" t="n"/>
      <c r="B3210" s="238" t="n"/>
      <c r="C3210" s="1636" t="n"/>
      <c r="D3210" s="1636" t="n"/>
      <c r="E3210" s="1638" t="n"/>
      <c r="F3210" s="1636" t="n"/>
      <c r="G3210" s="1647" t="n"/>
      <c r="H3210" s="1647" t="n"/>
      <c r="I3210" s="1647" t="n"/>
      <c r="J3210" s="1646" t="n"/>
      <c r="K3210" s="1647" t="n"/>
      <c r="L3210" s="1647" t="n"/>
      <c r="M3210" s="234" t="n"/>
      <c r="N3210" s="237" t="n"/>
      <c r="O3210" s="548" t="n"/>
      <c r="P3210" s="1634" t="n"/>
      <c r="Q3210" s="1634" t="n"/>
      <c r="R3210" s="892" t="n"/>
      <c r="S3210" s="1635" t="n"/>
      <c r="T3210" s="1636" t="n"/>
      <c r="U3210" s="1636" t="n"/>
    </row>
    <row r="3211" ht="17.25" customHeight="1">
      <c r="A3211" s="238" t="n"/>
      <c r="B3211" s="238" t="n"/>
      <c r="C3211" s="1636" t="n"/>
      <c r="D3211" s="1636" t="n"/>
      <c r="E3211" s="1638" t="n"/>
      <c r="F3211" s="1636" t="n"/>
      <c r="G3211" s="1647" t="n"/>
      <c r="H3211" s="1647" t="n"/>
      <c r="I3211" s="1647" t="n"/>
      <c r="J3211" s="1646" t="n"/>
      <c r="K3211" s="1647" t="n"/>
      <c r="L3211" s="1647" t="n"/>
      <c r="M3211" s="234" t="n"/>
      <c r="N3211" s="237" t="n"/>
      <c r="O3211" s="548" t="n"/>
      <c r="P3211" s="1634" t="n"/>
      <c r="Q3211" s="1634" t="n"/>
      <c r="R3211" s="892" t="n"/>
      <c r="S3211" s="1635" t="n"/>
      <c r="T3211" s="1636" t="n"/>
      <c r="U3211" s="1636" t="n"/>
    </row>
    <row r="3212" ht="17.25" customHeight="1">
      <c r="A3212" s="238" t="n"/>
      <c r="B3212" s="238" t="n"/>
      <c r="C3212" s="1636" t="n"/>
      <c r="D3212" s="1636" t="n"/>
      <c r="E3212" s="1638" t="n"/>
      <c r="F3212" s="1636" t="n"/>
      <c r="G3212" s="1647" t="n"/>
      <c r="H3212" s="1647" t="n"/>
      <c r="I3212" s="1647" t="n"/>
      <c r="J3212" s="1646" t="n"/>
      <c r="K3212" s="1647" t="n"/>
      <c r="L3212" s="1647" t="n"/>
      <c r="M3212" s="234" t="n"/>
      <c r="N3212" s="237" t="n"/>
      <c r="O3212" s="548" t="n"/>
      <c r="P3212" s="1634" t="n"/>
      <c r="Q3212" s="1634" t="n"/>
      <c r="R3212" s="892" t="n"/>
      <c r="S3212" s="1635" t="n"/>
      <c r="T3212" s="1636" t="n"/>
      <c r="U3212" s="1636" t="n"/>
    </row>
    <row r="3213" ht="17.25" customHeight="1">
      <c r="A3213" s="238" t="n"/>
      <c r="B3213" s="238" t="n"/>
      <c r="C3213" s="1636" t="n"/>
      <c r="D3213" s="1636" t="n"/>
      <c r="E3213" s="1638" t="n"/>
      <c r="F3213" s="1636" t="n"/>
      <c r="G3213" s="1647" t="n"/>
      <c r="H3213" s="1647" t="n"/>
      <c r="I3213" s="1647" t="n"/>
      <c r="J3213" s="1646" t="n"/>
      <c r="K3213" s="1647" t="n"/>
      <c r="L3213" s="1647" t="n"/>
      <c r="M3213" s="234" t="n"/>
      <c r="N3213" s="237" t="n"/>
      <c r="O3213" s="548" t="n"/>
      <c r="P3213" s="1634" t="n"/>
      <c r="Q3213" s="1634" t="n"/>
      <c r="R3213" s="892" t="n"/>
      <c r="S3213" s="1635" t="n"/>
      <c r="T3213" s="1636" t="n"/>
      <c r="U3213" s="1636" t="n"/>
    </row>
    <row r="3214" ht="17.25" customHeight="1">
      <c r="A3214" s="238" t="n"/>
      <c r="B3214" s="238" t="n"/>
      <c r="C3214" s="1636" t="n"/>
      <c r="D3214" s="1636" t="n"/>
      <c r="E3214" s="1638" t="n"/>
      <c r="F3214" s="1636" t="n"/>
      <c r="G3214" s="1647" t="n"/>
      <c r="H3214" s="1647" t="n"/>
      <c r="I3214" s="1647" t="n"/>
      <c r="J3214" s="1646" t="n"/>
      <c r="K3214" s="1647" t="n"/>
      <c r="L3214" s="1647" t="n"/>
      <c r="M3214" s="234" t="n"/>
      <c r="N3214" s="237" t="n"/>
      <c r="O3214" s="548" t="n"/>
      <c r="P3214" s="1634" t="n"/>
      <c r="Q3214" s="1634" t="n"/>
      <c r="R3214" s="892" t="n"/>
      <c r="S3214" s="1635" t="n"/>
      <c r="T3214" s="1636" t="n"/>
      <c r="U3214" s="1636" t="n"/>
    </row>
    <row r="3215" ht="17.25" customHeight="1">
      <c r="A3215" s="238" t="n"/>
      <c r="B3215" s="238" t="n"/>
      <c r="C3215" s="1636" t="n"/>
      <c r="D3215" s="1636" t="n"/>
      <c r="E3215" s="1638" t="n"/>
      <c r="F3215" s="1636" t="n"/>
      <c r="G3215" s="1647" t="n"/>
      <c r="H3215" s="1647" t="n"/>
      <c r="I3215" s="1647" t="n"/>
      <c r="J3215" s="1646" t="n"/>
      <c r="K3215" s="1647" t="n"/>
      <c r="L3215" s="1647" t="n"/>
      <c r="M3215" s="234" t="n"/>
      <c r="N3215" s="237" t="n"/>
      <c r="O3215" s="548" t="n"/>
      <c r="P3215" s="1634" t="n"/>
      <c r="Q3215" s="1634" t="n"/>
      <c r="R3215" s="892" t="n"/>
      <c r="S3215" s="1635" t="n"/>
      <c r="T3215" s="1636" t="n"/>
      <c r="U3215" s="1636" t="n"/>
    </row>
    <row r="3216" ht="17.25" customHeight="1">
      <c r="A3216" s="238" t="n"/>
      <c r="B3216" s="238" t="n"/>
      <c r="C3216" s="1636" t="n"/>
      <c r="D3216" s="1636" t="n"/>
      <c r="E3216" s="1638" t="n"/>
      <c r="F3216" s="1636" t="n"/>
      <c r="G3216" s="1647" t="n"/>
      <c r="H3216" s="1647" t="n"/>
      <c r="I3216" s="1647" t="n"/>
      <c r="J3216" s="1646" t="n"/>
      <c r="K3216" s="1647" t="n"/>
      <c r="L3216" s="1647" t="n"/>
      <c r="M3216" s="234" t="n"/>
      <c r="N3216" s="237" t="n"/>
      <c r="O3216" s="548" t="n"/>
      <c r="P3216" s="1634" t="n"/>
      <c r="Q3216" s="1634" t="n"/>
      <c r="R3216" s="892" t="n"/>
      <c r="S3216" s="1635" t="n"/>
      <c r="T3216" s="1636" t="n"/>
      <c r="U3216" s="1636" t="n"/>
    </row>
    <row r="3217" ht="17.25" customHeight="1">
      <c r="A3217" s="238" t="n"/>
      <c r="B3217" s="238" t="n"/>
      <c r="C3217" s="1636" t="n"/>
      <c r="D3217" s="1636" t="n"/>
      <c r="E3217" s="1638" t="n"/>
      <c r="F3217" s="1636" t="n"/>
      <c r="G3217" s="1647" t="n"/>
      <c r="H3217" s="1647" t="n"/>
      <c r="I3217" s="1647" t="n"/>
      <c r="J3217" s="1646" t="n"/>
      <c r="K3217" s="1647" t="n"/>
      <c r="L3217" s="1647" t="n"/>
      <c r="M3217" s="234" t="n"/>
      <c r="N3217" s="237" t="n"/>
      <c r="O3217" s="548" t="n"/>
      <c r="P3217" s="1634" t="n"/>
      <c r="Q3217" s="1634" t="n"/>
      <c r="R3217" s="892" t="n"/>
      <c r="S3217" s="1635" t="n"/>
      <c r="T3217" s="1636" t="n"/>
      <c r="U3217" s="1636" t="n"/>
    </row>
    <row r="3218" ht="17.25" customHeight="1">
      <c r="A3218" s="238" t="n"/>
      <c r="B3218" s="238" t="n"/>
      <c r="C3218" s="1636" t="n"/>
      <c r="D3218" s="1636" t="n"/>
      <c r="E3218" s="1638" t="n"/>
      <c r="F3218" s="1636" t="n"/>
      <c r="G3218" s="1647" t="n"/>
      <c r="H3218" s="1647" t="n"/>
      <c r="I3218" s="1647" t="n"/>
      <c r="J3218" s="1646" t="n"/>
      <c r="K3218" s="1647" t="n"/>
      <c r="L3218" s="1647" t="n"/>
      <c r="M3218" s="234" t="n"/>
      <c r="N3218" s="237" t="n"/>
      <c r="O3218" s="548" t="n"/>
      <c r="P3218" s="1634" t="n"/>
      <c r="Q3218" s="1634" t="n"/>
      <c r="R3218" s="892" t="n"/>
      <c r="S3218" s="1635" t="n"/>
      <c r="T3218" s="1636" t="n"/>
      <c r="U3218" s="1636" t="n"/>
    </row>
    <row r="3219" ht="17.25" customHeight="1">
      <c r="A3219" s="238" t="n"/>
      <c r="B3219" s="238" t="n"/>
      <c r="C3219" s="1636" t="n"/>
      <c r="D3219" s="1636" t="n"/>
      <c r="E3219" s="1638" t="n"/>
      <c r="F3219" s="1636" t="n"/>
      <c r="G3219" s="1647" t="n"/>
      <c r="H3219" s="1647" t="n"/>
      <c r="I3219" s="1647" t="n"/>
      <c r="J3219" s="1646" t="n"/>
      <c r="K3219" s="1647" t="n"/>
      <c r="L3219" s="1647" t="n"/>
      <c r="M3219" s="234" t="n"/>
      <c r="N3219" s="237" t="n"/>
      <c r="O3219" s="548" t="n"/>
      <c r="P3219" s="1634" t="n"/>
      <c r="Q3219" s="1634" t="n"/>
      <c r="R3219" s="892" t="n"/>
      <c r="S3219" s="1635" t="n"/>
      <c r="T3219" s="1636" t="n"/>
      <c r="U3219" s="1636" t="n"/>
    </row>
    <row r="3220" ht="17.25" customHeight="1">
      <c r="A3220" s="238" t="n"/>
      <c r="B3220" s="238" t="n"/>
      <c r="C3220" s="1636" t="n"/>
      <c r="D3220" s="1636" t="n"/>
      <c r="E3220" s="1638" t="n"/>
      <c r="F3220" s="1636" t="n"/>
      <c r="G3220" s="1647" t="n"/>
      <c r="H3220" s="1647" t="n"/>
      <c r="I3220" s="1647" t="n"/>
      <c r="J3220" s="1646" t="n"/>
      <c r="K3220" s="1647" t="n"/>
      <c r="L3220" s="1647" t="n"/>
      <c r="M3220" s="234" t="n"/>
      <c r="N3220" s="237" t="n"/>
      <c r="O3220" s="548" t="n"/>
      <c r="P3220" s="1634" t="n"/>
      <c r="Q3220" s="1634" t="n"/>
      <c r="R3220" s="892" t="n"/>
      <c r="S3220" s="1635" t="n"/>
      <c r="T3220" s="1636" t="n"/>
      <c r="U3220" s="1636" t="n"/>
    </row>
    <row r="3221" ht="17.25" customHeight="1">
      <c r="A3221" s="238" t="n"/>
      <c r="B3221" s="238" t="n"/>
      <c r="C3221" s="1636" t="n"/>
      <c r="D3221" s="1636" t="n"/>
      <c r="E3221" s="1638" t="n"/>
      <c r="F3221" s="1636" t="n"/>
      <c r="G3221" s="1647" t="n"/>
      <c r="H3221" s="1647" t="n"/>
      <c r="I3221" s="1647" t="n"/>
      <c r="J3221" s="1646" t="n"/>
      <c r="K3221" s="1647" t="n"/>
      <c r="L3221" s="1647" t="n"/>
      <c r="M3221" s="234" t="n"/>
      <c r="N3221" s="237" t="n"/>
      <c r="O3221" s="548" t="n"/>
      <c r="P3221" s="1634" t="n"/>
      <c r="Q3221" s="1634" t="n"/>
      <c r="R3221" s="892" t="n"/>
      <c r="S3221" s="1635" t="n"/>
      <c r="T3221" s="1636" t="n"/>
      <c r="U3221" s="1636" t="n"/>
    </row>
    <row r="3222" ht="17.25" customHeight="1">
      <c r="A3222" s="238" t="n"/>
      <c r="B3222" s="238" t="n"/>
      <c r="C3222" s="1636" t="n"/>
      <c r="D3222" s="1636" t="n"/>
      <c r="E3222" s="1638" t="n"/>
      <c r="F3222" s="1636" t="n"/>
      <c r="G3222" s="1647" t="n"/>
      <c r="H3222" s="1647" t="n"/>
      <c r="I3222" s="1647" t="n"/>
      <c r="J3222" s="1646" t="n"/>
      <c r="K3222" s="1647" t="n"/>
      <c r="L3222" s="1647" t="n"/>
      <c r="M3222" s="234" t="n"/>
      <c r="N3222" s="237" t="n"/>
      <c r="O3222" s="548" t="n"/>
      <c r="P3222" s="1634" t="n"/>
      <c r="Q3222" s="1634" t="n"/>
      <c r="R3222" s="892" t="n"/>
      <c r="S3222" s="1635" t="n"/>
      <c r="T3222" s="1636" t="n"/>
      <c r="U3222" s="1636" t="n"/>
    </row>
    <row r="3223" ht="17.25" customHeight="1">
      <c r="A3223" s="238" t="n"/>
      <c r="B3223" s="238" t="n"/>
      <c r="C3223" s="1636" t="n"/>
      <c r="D3223" s="1636" t="n"/>
      <c r="E3223" s="1638" t="n"/>
      <c r="F3223" s="1636" t="n"/>
      <c r="G3223" s="1647" t="n"/>
      <c r="H3223" s="1647" t="n"/>
      <c r="I3223" s="1647" t="n"/>
      <c r="J3223" s="1646" t="n"/>
      <c r="K3223" s="1647" t="n"/>
      <c r="L3223" s="1647" t="n"/>
      <c r="M3223" s="234" t="n"/>
      <c r="N3223" s="237" t="n"/>
      <c r="O3223" s="548" t="n"/>
      <c r="P3223" s="1634" t="n"/>
      <c r="Q3223" s="1634" t="n"/>
      <c r="R3223" s="892" t="n"/>
      <c r="S3223" s="1635" t="n"/>
      <c r="T3223" s="1636" t="n"/>
      <c r="U3223" s="1636" t="n"/>
    </row>
    <row r="3224" ht="17.25" customHeight="1">
      <c r="A3224" s="238" t="n"/>
      <c r="B3224" s="238" t="n"/>
      <c r="C3224" s="1636" t="n"/>
      <c r="D3224" s="1636" t="n"/>
      <c r="E3224" s="1638" t="n"/>
      <c r="F3224" s="1636" t="n"/>
      <c r="G3224" s="1647" t="n"/>
      <c r="H3224" s="1647" t="n"/>
      <c r="I3224" s="1647" t="n"/>
      <c r="J3224" s="1646" t="n"/>
      <c r="K3224" s="1647" t="n"/>
      <c r="L3224" s="1647" t="n"/>
      <c r="M3224" s="234" t="n"/>
      <c r="N3224" s="237" t="n"/>
      <c r="O3224" s="548" t="n"/>
      <c r="P3224" s="1634" t="n"/>
      <c r="Q3224" s="1634" t="n"/>
      <c r="R3224" s="892" t="n"/>
      <c r="S3224" s="1635" t="n"/>
      <c r="T3224" s="1636" t="n"/>
      <c r="U3224" s="1636" t="n"/>
    </row>
    <row r="3225" ht="17.25" customHeight="1">
      <c r="A3225" s="238" t="n"/>
      <c r="B3225" s="238" t="n"/>
      <c r="C3225" s="1636" t="n"/>
      <c r="D3225" s="1636" t="n"/>
      <c r="E3225" s="1638" t="n"/>
      <c r="F3225" s="1636" t="n"/>
      <c r="G3225" s="1647" t="n"/>
      <c r="H3225" s="1647" t="n"/>
      <c r="I3225" s="1647" t="n"/>
      <c r="J3225" s="1646" t="n"/>
      <c r="K3225" s="1647" t="n"/>
      <c r="L3225" s="1647" t="n"/>
      <c r="M3225" s="234" t="n"/>
      <c r="N3225" s="237" t="n"/>
      <c r="O3225" s="548" t="n"/>
      <c r="P3225" s="1634" t="n"/>
      <c r="Q3225" s="1634" t="n"/>
      <c r="R3225" s="892" t="n"/>
      <c r="S3225" s="1635" t="n"/>
      <c r="T3225" s="1636" t="n"/>
      <c r="U3225" s="1636" t="n"/>
    </row>
    <row r="3226" ht="17.25" customHeight="1">
      <c r="A3226" s="238" t="n"/>
      <c r="B3226" s="238" t="n"/>
      <c r="C3226" s="1636" t="n"/>
      <c r="D3226" s="1636" t="n"/>
      <c r="E3226" s="1638" t="n"/>
      <c r="F3226" s="1636" t="n"/>
      <c r="G3226" s="1647" t="n"/>
      <c r="H3226" s="1647" t="n"/>
      <c r="I3226" s="1647" t="n"/>
      <c r="J3226" s="1646" t="n"/>
      <c r="K3226" s="1647" t="n"/>
      <c r="L3226" s="1647" t="n"/>
      <c r="M3226" s="234" t="n"/>
      <c r="N3226" s="237" t="n"/>
      <c r="O3226" s="548" t="n"/>
      <c r="P3226" s="1634" t="n"/>
      <c r="Q3226" s="1634" t="n"/>
      <c r="R3226" s="892" t="n"/>
      <c r="S3226" s="1635" t="n"/>
      <c r="T3226" s="1636" t="n"/>
      <c r="U3226" s="1636" t="n"/>
    </row>
    <row r="3227" ht="17.25" customHeight="1">
      <c r="A3227" s="238" t="n"/>
      <c r="B3227" s="238" t="n"/>
      <c r="C3227" s="1636" t="n"/>
      <c r="D3227" s="1636" t="n"/>
      <c r="E3227" s="1638" t="n"/>
      <c r="F3227" s="1636" t="n"/>
      <c r="G3227" s="1647" t="n"/>
      <c r="H3227" s="1647" t="n"/>
      <c r="I3227" s="1647" t="n"/>
      <c r="J3227" s="1646" t="n"/>
      <c r="K3227" s="1647" t="n"/>
      <c r="L3227" s="1647" t="n"/>
      <c r="M3227" s="234" t="n"/>
      <c r="N3227" s="237" t="n"/>
      <c r="O3227" s="548" t="n"/>
      <c r="P3227" s="1634" t="n"/>
      <c r="Q3227" s="1634" t="n"/>
      <c r="R3227" s="892" t="n"/>
      <c r="S3227" s="1635" t="n"/>
      <c r="T3227" s="1636" t="n"/>
      <c r="U3227" s="1636" t="n"/>
    </row>
    <row r="3228" ht="17.25" customHeight="1">
      <c r="A3228" s="238" t="n"/>
      <c r="B3228" s="238" t="n"/>
      <c r="C3228" s="1636" t="n"/>
      <c r="D3228" s="1636" t="n"/>
      <c r="E3228" s="1638" t="n"/>
      <c r="F3228" s="1636" t="n"/>
      <c r="G3228" s="1647" t="n"/>
      <c r="H3228" s="1647" t="n"/>
      <c r="I3228" s="1647" t="n"/>
      <c r="J3228" s="1646" t="n"/>
      <c r="K3228" s="1647" t="n"/>
      <c r="L3228" s="1647" t="n"/>
      <c r="M3228" s="234" t="n"/>
      <c r="N3228" s="237" t="n"/>
      <c r="O3228" s="548" t="n"/>
      <c r="P3228" s="1634" t="n"/>
      <c r="Q3228" s="1634" t="n"/>
      <c r="R3228" s="892" t="n"/>
      <c r="S3228" s="1635" t="n"/>
      <c r="T3228" s="1636" t="n"/>
      <c r="U3228" s="1636" t="n"/>
    </row>
    <row r="3229" ht="17.25" customHeight="1">
      <c r="A3229" s="238" t="n"/>
      <c r="B3229" s="238" t="n"/>
      <c r="C3229" s="1636" t="n"/>
      <c r="D3229" s="1636" t="n"/>
      <c r="E3229" s="1638" t="n"/>
      <c r="F3229" s="1636" t="n"/>
      <c r="G3229" s="1647" t="n"/>
      <c r="H3229" s="1647" t="n"/>
      <c r="I3229" s="1647" t="n"/>
      <c r="J3229" s="1646" t="n"/>
      <c r="K3229" s="1647" t="n"/>
      <c r="L3229" s="1647" t="n"/>
      <c r="M3229" s="234" t="n"/>
      <c r="N3229" s="237" t="n"/>
      <c r="O3229" s="548" t="n"/>
      <c r="P3229" s="1634" t="n"/>
      <c r="Q3229" s="1634" t="n"/>
      <c r="R3229" s="892" t="n"/>
      <c r="S3229" s="1635" t="n"/>
      <c r="T3229" s="1636" t="n"/>
      <c r="U3229" s="1636" t="n"/>
    </row>
    <row r="3230" ht="17.25" customHeight="1">
      <c r="A3230" s="238" t="n"/>
      <c r="B3230" s="238" t="n"/>
      <c r="C3230" s="1636" t="n"/>
      <c r="D3230" s="1636" t="n"/>
      <c r="E3230" s="1638" t="n"/>
      <c r="F3230" s="1636" t="n"/>
      <c r="G3230" s="1647" t="n"/>
      <c r="H3230" s="1647" t="n"/>
      <c r="I3230" s="1647" t="n"/>
      <c r="J3230" s="1646" t="n"/>
      <c r="K3230" s="1647" t="n"/>
      <c r="L3230" s="1647" t="n"/>
      <c r="M3230" s="234" t="n"/>
      <c r="N3230" s="237" t="n"/>
      <c r="O3230" s="548" t="n"/>
      <c r="P3230" s="1634" t="n"/>
      <c r="Q3230" s="1634" t="n"/>
      <c r="R3230" s="892" t="n"/>
      <c r="S3230" s="1635" t="n"/>
      <c r="T3230" s="1636" t="n"/>
      <c r="U3230" s="1636" t="n"/>
    </row>
    <row r="3231" ht="17.25" customHeight="1">
      <c r="A3231" s="238" t="n"/>
      <c r="B3231" s="238" t="n"/>
      <c r="C3231" s="1636" t="n"/>
      <c r="D3231" s="1636" t="n"/>
      <c r="E3231" s="1638" t="n"/>
      <c r="F3231" s="1636" t="n"/>
      <c r="G3231" s="1647" t="n"/>
      <c r="H3231" s="1647" t="n"/>
      <c r="I3231" s="1647" t="n"/>
      <c r="J3231" s="1646" t="n"/>
      <c r="K3231" s="1647" t="n"/>
      <c r="L3231" s="1647" t="n"/>
      <c r="M3231" s="234" t="n"/>
      <c r="N3231" s="237" t="n"/>
      <c r="O3231" s="548" t="n"/>
      <c r="P3231" s="1634" t="n"/>
      <c r="Q3231" s="1634" t="n"/>
      <c r="R3231" s="892" t="n"/>
      <c r="S3231" s="1635" t="n"/>
      <c r="T3231" s="1636" t="n"/>
      <c r="U3231" s="1636" t="n"/>
    </row>
    <row r="3232" ht="17.25" customHeight="1">
      <c r="A3232" s="238" t="n"/>
      <c r="B3232" s="238" t="n"/>
      <c r="C3232" s="1636" t="n"/>
      <c r="D3232" s="1636" t="n"/>
      <c r="E3232" s="1638" t="n"/>
      <c r="F3232" s="1636" t="n"/>
      <c r="G3232" s="1647" t="n"/>
      <c r="H3232" s="1647" t="n"/>
      <c r="I3232" s="1647" t="n"/>
      <c r="J3232" s="1646" t="n"/>
      <c r="K3232" s="1647" t="n"/>
      <c r="L3232" s="1647" t="n"/>
      <c r="M3232" s="234" t="n"/>
      <c r="N3232" s="237" t="n"/>
      <c r="O3232" s="548" t="n"/>
      <c r="P3232" s="1634" t="n"/>
      <c r="Q3232" s="1634" t="n"/>
      <c r="R3232" s="892" t="n"/>
      <c r="S3232" s="1635" t="n"/>
      <c r="T3232" s="1636" t="n"/>
      <c r="U3232" s="1636" t="n"/>
    </row>
    <row r="3233" ht="17.25" customHeight="1">
      <c r="A3233" s="238" t="n"/>
      <c r="B3233" s="238" t="n"/>
      <c r="C3233" s="1636" t="n"/>
      <c r="D3233" s="1636" t="n"/>
      <c r="E3233" s="1638" t="n"/>
      <c r="F3233" s="1636" t="n"/>
      <c r="G3233" s="1647" t="n"/>
      <c r="H3233" s="1647" t="n"/>
      <c r="I3233" s="1647" t="n"/>
      <c r="J3233" s="1646" t="n"/>
      <c r="K3233" s="1647" t="n"/>
      <c r="L3233" s="1647" t="n"/>
      <c r="M3233" s="234" t="n"/>
      <c r="N3233" s="237" t="n"/>
      <c r="O3233" s="548" t="n"/>
      <c r="P3233" s="1634" t="n"/>
      <c r="Q3233" s="1634" t="n"/>
      <c r="R3233" s="892" t="n"/>
      <c r="S3233" s="1635" t="n"/>
      <c r="T3233" s="1636" t="n"/>
      <c r="U3233" s="1636" t="n"/>
    </row>
    <row r="3234" ht="17.25" customHeight="1">
      <c r="A3234" s="238" t="n"/>
      <c r="B3234" s="238" t="n"/>
      <c r="C3234" s="1636" t="n"/>
      <c r="D3234" s="1636" t="n"/>
      <c r="E3234" s="1638" t="n"/>
      <c r="F3234" s="1636" t="n"/>
      <c r="G3234" s="1647" t="n"/>
      <c r="H3234" s="1647" t="n"/>
      <c r="I3234" s="1647" t="n"/>
      <c r="J3234" s="1646" t="n"/>
      <c r="K3234" s="1647" t="n"/>
      <c r="L3234" s="1647" t="n"/>
      <c r="M3234" s="234" t="n"/>
      <c r="N3234" s="237" t="n"/>
      <c r="O3234" s="548" t="n"/>
      <c r="P3234" s="1634" t="n"/>
      <c r="Q3234" s="1634" t="n"/>
      <c r="R3234" s="892" t="n"/>
      <c r="S3234" s="1635" t="n"/>
      <c r="T3234" s="1636" t="n"/>
      <c r="U3234" s="1636" t="n"/>
    </row>
    <row r="3235" ht="17.25" customHeight="1">
      <c r="A3235" s="238" t="n"/>
      <c r="B3235" s="238" t="n"/>
      <c r="C3235" s="1636" t="n"/>
      <c r="D3235" s="1636" t="n"/>
      <c r="E3235" s="1638" t="n"/>
      <c r="F3235" s="1636" t="n"/>
      <c r="G3235" s="1647" t="n"/>
      <c r="H3235" s="1647" t="n"/>
      <c r="I3235" s="1647" t="n"/>
      <c r="J3235" s="1646" t="n"/>
      <c r="K3235" s="1647" t="n"/>
      <c r="L3235" s="1647" t="n"/>
      <c r="M3235" s="234" t="n"/>
      <c r="N3235" s="237" t="n"/>
      <c r="O3235" s="548" t="n"/>
      <c r="P3235" s="1634" t="n"/>
      <c r="Q3235" s="1634" t="n"/>
      <c r="R3235" s="892" t="n"/>
      <c r="S3235" s="1635" t="n"/>
      <c r="T3235" s="1636" t="n"/>
      <c r="U3235" s="1636" t="n"/>
    </row>
    <row r="3236" ht="17.25" customHeight="1">
      <c r="A3236" s="238" t="n"/>
      <c r="B3236" s="238" t="n"/>
      <c r="C3236" s="1636" t="n"/>
      <c r="D3236" s="1636" t="n"/>
      <c r="E3236" s="1638" t="n"/>
      <c r="F3236" s="1636" t="n"/>
      <c r="G3236" s="1647" t="n"/>
      <c r="H3236" s="1647" t="n"/>
      <c r="I3236" s="1647" t="n"/>
      <c r="J3236" s="1646" t="n"/>
      <c r="K3236" s="1647" t="n"/>
      <c r="L3236" s="1647" t="n"/>
      <c r="M3236" s="234" t="n"/>
      <c r="N3236" s="237" t="n"/>
      <c r="O3236" s="548" t="n"/>
      <c r="P3236" s="1634" t="n"/>
      <c r="Q3236" s="1634" t="n"/>
      <c r="R3236" s="892" t="n"/>
      <c r="S3236" s="1635" t="n"/>
      <c r="T3236" s="1636" t="n"/>
      <c r="U3236" s="1636" t="n"/>
    </row>
    <row r="3237" ht="17.25" customHeight="1">
      <c r="A3237" s="238" t="n"/>
      <c r="B3237" s="238" t="n"/>
      <c r="C3237" s="1636" t="n"/>
      <c r="D3237" s="1636" t="n"/>
      <c r="E3237" s="1638" t="n"/>
      <c r="F3237" s="1636" t="n"/>
      <c r="G3237" s="1647" t="n"/>
      <c r="H3237" s="1647" t="n"/>
      <c r="I3237" s="1647" t="n"/>
      <c r="J3237" s="1646" t="n"/>
      <c r="K3237" s="1647" t="n"/>
      <c r="L3237" s="1647" t="n"/>
      <c r="M3237" s="234" t="n"/>
      <c r="N3237" s="237" t="n"/>
      <c r="O3237" s="548" t="n"/>
      <c r="P3237" s="1634" t="n"/>
      <c r="Q3237" s="1634" t="n"/>
      <c r="R3237" s="892" t="n"/>
      <c r="S3237" s="1635" t="n"/>
      <c r="T3237" s="1636" t="n"/>
      <c r="U3237" s="1636" t="n"/>
    </row>
    <row r="3238" ht="17.25" customHeight="1">
      <c r="A3238" s="238" t="n"/>
      <c r="B3238" s="238" t="n"/>
      <c r="C3238" s="1636" t="n"/>
      <c r="D3238" s="1636" t="n"/>
      <c r="E3238" s="1638" t="n"/>
      <c r="F3238" s="1636" t="n"/>
      <c r="G3238" s="1647" t="n"/>
      <c r="H3238" s="1647" t="n"/>
      <c r="I3238" s="1647" t="n"/>
      <c r="J3238" s="1646" t="n"/>
      <c r="K3238" s="1647" t="n"/>
      <c r="L3238" s="1647" t="n"/>
      <c r="M3238" s="234" t="n"/>
      <c r="N3238" s="237" t="n"/>
      <c r="O3238" s="548" t="n"/>
      <c r="P3238" s="1634" t="n"/>
      <c r="Q3238" s="1634" t="n"/>
      <c r="R3238" s="892" t="n"/>
      <c r="S3238" s="1635" t="n"/>
      <c r="T3238" s="1636" t="n"/>
      <c r="U3238" s="1636" t="n"/>
    </row>
    <row r="3239" ht="17.25" customHeight="1">
      <c r="A3239" s="238" t="n"/>
      <c r="B3239" s="238" t="n"/>
      <c r="C3239" s="1636" t="n"/>
      <c r="D3239" s="1636" t="n"/>
      <c r="E3239" s="1638" t="n"/>
      <c r="F3239" s="1636" t="n"/>
      <c r="G3239" s="1647" t="n"/>
      <c r="H3239" s="1647" t="n"/>
      <c r="I3239" s="1647" t="n"/>
      <c r="J3239" s="1646" t="n"/>
      <c r="K3239" s="1647" t="n"/>
      <c r="L3239" s="1647" t="n"/>
      <c r="M3239" s="234" t="n"/>
      <c r="N3239" s="237" t="n"/>
      <c r="O3239" s="548" t="n"/>
      <c r="P3239" s="1634" t="n"/>
      <c r="Q3239" s="1634" t="n"/>
      <c r="R3239" s="892" t="n"/>
      <c r="S3239" s="1635" t="n"/>
      <c r="T3239" s="1636" t="n"/>
      <c r="U3239" s="1636" t="n"/>
    </row>
    <row r="3240" ht="17.25" customHeight="1">
      <c r="A3240" s="238" t="n"/>
      <c r="B3240" s="238" t="n"/>
      <c r="C3240" s="1636" t="n"/>
      <c r="D3240" s="1636" t="n"/>
      <c r="E3240" s="1638" t="n"/>
      <c r="F3240" s="1636" t="n"/>
      <c r="G3240" s="1647" t="n"/>
      <c r="H3240" s="1647" t="n"/>
      <c r="I3240" s="1647" t="n"/>
      <c r="J3240" s="1646" t="n"/>
      <c r="K3240" s="1647" t="n"/>
      <c r="L3240" s="1647" t="n"/>
      <c r="M3240" s="234" t="n"/>
      <c r="N3240" s="237" t="n"/>
      <c r="O3240" s="548" t="n"/>
      <c r="P3240" s="1634" t="n"/>
      <c r="Q3240" s="1634" t="n"/>
      <c r="R3240" s="892" t="n"/>
      <c r="S3240" s="1635" t="n"/>
      <c r="T3240" s="1636" t="n"/>
      <c r="U3240" s="1636" t="n"/>
    </row>
    <row r="3241" ht="17.25" customHeight="1">
      <c r="A3241" s="238" t="n"/>
      <c r="B3241" s="238" t="n"/>
      <c r="C3241" s="1636" t="n"/>
      <c r="D3241" s="1636" t="n"/>
      <c r="E3241" s="1638" t="n"/>
      <c r="F3241" s="1636" t="n"/>
      <c r="G3241" s="1647" t="n"/>
      <c r="H3241" s="1647" t="n"/>
      <c r="I3241" s="1647" t="n"/>
      <c r="J3241" s="1646" t="n"/>
      <c r="K3241" s="1647" t="n"/>
      <c r="L3241" s="1647" t="n"/>
      <c r="M3241" s="234" t="n"/>
      <c r="N3241" s="237" t="n"/>
      <c r="O3241" s="548" t="n"/>
      <c r="P3241" s="1634" t="n"/>
      <c r="Q3241" s="1634" t="n"/>
      <c r="R3241" s="892" t="n"/>
      <c r="S3241" s="1635" t="n"/>
      <c r="T3241" s="1636" t="n"/>
      <c r="U3241" s="1636" t="n"/>
    </row>
    <row r="3242" ht="17.25" customHeight="1">
      <c r="A3242" s="238" t="n"/>
      <c r="B3242" s="238" t="n"/>
      <c r="C3242" s="1636" t="n"/>
      <c r="D3242" s="1636" t="n"/>
      <c r="E3242" s="1638" t="n"/>
      <c r="F3242" s="1636" t="n"/>
      <c r="G3242" s="1647" t="n"/>
      <c r="H3242" s="1647" t="n"/>
      <c r="I3242" s="1647" t="n"/>
      <c r="J3242" s="1646" t="n"/>
      <c r="K3242" s="1647" t="n"/>
      <c r="L3242" s="1647" t="n"/>
      <c r="M3242" s="234" t="n"/>
      <c r="N3242" s="237" t="n"/>
      <c r="O3242" s="548" t="n"/>
      <c r="P3242" s="1634" t="n"/>
      <c r="Q3242" s="1634" t="n"/>
      <c r="R3242" s="892" t="n"/>
      <c r="S3242" s="1635" t="n"/>
      <c r="T3242" s="1636" t="n"/>
      <c r="U3242" s="1636" t="n"/>
    </row>
    <row r="3243" ht="17.25" customHeight="1">
      <c r="A3243" s="238" t="n"/>
      <c r="B3243" s="238" t="n"/>
      <c r="C3243" s="1636" t="n"/>
      <c r="D3243" s="1636" t="n"/>
      <c r="E3243" s="1638" t="n"/>
      <c r="F3243" s="1636" t="n"/>
      <c r="G3243" s="1647" t="n"/>
      <c r="H3243" s="1647" t="n"/>
      <c r="I3243" s="1647" t="n"/>
      <c r="J3243" s="1646" t="n"/>
      <c r="K3243" s="1647" t="n"/>
      <c r="L3243" s="1647" t="n"/>
      <c r="M3243" s="234" t="n"/>
      <c r="N3243" s="237" t="n"/>
      <c r="O3243" s="548" t="n"/>
      <c r="P3243" s="1634" t="n"/>
      <c r="Q3243" s="1634" t="n"/>
      <c r="R3243" s="892" t="n"/>
      <c r="S3243" s="1635" t="n"/>
      <c r="T3243" s="1636" t="n"/>
      <c r="U3243" s="1636" t="n"/>
    </row>
    <row r="3244" ht="17.25" customHeight="1">
      <c r="A3244" s="238" t="n"/>
      <c r="B3244" s="238" t="n"/>
      <c r="C3244" s="1636" t="n"/>
      <c r="D3244" s="1636" t="n"/>
      <c r="E3244" s="1638" t="n"/>
      <c r="F3244" s="1636" t="n"/>
      <c r="G3244" s="1647" t="n"/>
      <c r="H3244" s="1647" t="n"/>
      <c r="I3244" s="1647" t="n"/>
      <c r="J3244" s="1646" t="n"/>
      <c r="K3244" s="1647" t="n"/>
      <c r="L3244" s="1647" t="n"/>
      <c r="M3244" s="234" t="n"/>
      <c r="N3244" s="237" t="n"/>
      <c r="O3244" s="548" t="n"/>
      <c r="P3244" s="1634" t="n"/>
      <c r="Q3244" s="1634" t="n"/>
      <c r="R3244" s="892" t="n"/>
      <c r="S3244" s="1635" t="n"/>
      <c r="T3244" s="1636" t="n"/>
      <c r="U3244" s="1636" t="n"/>
    </row>
    <row r="3245" ht="17.25" customHeight="1">
      <c r="A3245" s="238" t="n"/>
      <c r="B3245" s="238" t="n"/>
      <c r="C3245" s="1636" t="n"/>
      <c r="D3245" s="1636" t="n"/>
      <c r="E3245" s="1638" t="n"/>
      <c r="F3245" s="1636" t="n"/>
      <c r="G3245" s="1647" t="n"/>
      <c r="H3245" s="1647" t="n"/>
      <c r="I3245" s="1647" t="n"/>
      <c r="J3245" s="1646" t="n"/>
      <c r="K3245" s="1647" t="n"/>
      <c r="L3245" s="1647" t="n"/>
      <c r="M3245" s="234" t="n"/>
      <c r="N3245" s="237" t="n"/>
      <c r="O3245" s="548" t="n"/>
      <c r="P3245" s="1634" t="n"/>
      <c r="Q3245" s="1634" t="n"/>
      <c r="R3245" s="892" t="n"/>
      <c r="S3245" s="1635" t="n"/>
      <c r="T3245" s="1636" t="n"/>
      <c r="U3245" s="1636" t="n"/>
    </row>
    <row r="3246" ht="17.25" customHeight="1">
      <c r="A3246" s="238" t="n"/>
      <c r="B3246" s="238" t="n"/>
      <c r="C3246" s="1636" t="n"/>
      <c r="D3246" s="1636" t="n"/>
      <c r="E3246" s="1638" t="n"/>
      <c r="F3246" s="1636" t="n"/>
      <c r="G3246" s="1647" t="n"/>
      <c r="H3246" s="1647" t="n"/>
      <c r="I3246" s="1647" t="n"/>
      <c r="J3246" s="1646" t="n"/>
      <c r="K3246" s="1647" t="n"/>
      <c r="L3246" s="1647" t="n"/>
      <c r="M3246" s="234" t="n"/>
      <c r="N3246" s="237" t="n"/>
      <c r="O3246" s="548" t="n"/>
      <c r="P3246" s="1634" t="n"/>
      <c r="Q3246" s="1634" t="n"/>
      <c r="R3246" s="892" t="n"/>
      <c r="S3246" s="1635" t="n"/>
      <c r="T3246" s="1636" t="n"/>
      <c r="U3246" s="1636" t="n"/>
    </row>
    <row r="3247" ht="17.25" customHeight="1">
      <c r="A3247" s="238" t="n"/>
      <c r="B3247" s="238" t="n"/>
      <c r="C3247" s="1636" t="n"/>
      <c r="D3247" s="1636" t="n"/>
      <c r="E3247" s="1638" t="n"/>
      <c r="F3247" s="1636" t="n"/>
      <c r="G3247" s="1647" t="n"/>
      <c r="H3247" s="1647" t="n"/>
      <c r="I3247" s="1647" t="n"/>
      <c r="J3247" s="1646" t="n"/>
      <c r="K3247" s="1647" t="n"/>
      <c r="L3247" s="1647" t="n"/>
      <c r="M3247" s="234" t="n"/>
      <c r="N3247" s="237" t="n"/>
      <c r="O3247" s="548" t="n"/>
      <c r="P3247" s="1634" t="n"/>
      <c r="Q3247" s="1634" t="n"/>
      <c r="R3247" s="892" t="n"/>
      <c r="S3247" s="1635" t="n"/>
      <c r="T3247" s="1636" t="n"/>
      <c r="U3247" s="1636" t="n"/>
    </row>
    <row r="3248" ht="17.25" customHeight="1">
      <c r="A3248" s="238" t="n"/>
      <c r="B3248" s="238" t="n"/>
      <c r="C3248" s="1636" t="n"/>
      <c r="D3248" s="1636" t="n"/>
      <c r="E3248" s="1638" t="n"/>
      <c r="F3248" s="1636" t="n"/>
      <c r="G3248" s="1647" t="n"/>
      <c r="H3248" s="1647" t="n"/>
      <c r="I3248" s="1647" t="n"/>
      <c r="J3248" s="1646" t="n"/>
      <c r="K3248" s="1647" t="n"/>
      <c r="L3248" s="1647" t="n"/>
      <c r="M3248" s="234" t="n"/>
      <c r="N3248" s="237" t="n"/>
      <c r="O3248" s="548" t="n"/>
      <c r="P3248" s="1634" t="n"/>
      <c r="Q3248" s="1634" t="n"/>
      <c r="R3248" s="892" t="n"/>
      <c r="S3248" s="1635" t="n"/>
      <c r="T3248" s="1636" t="n"/>
      <c r="U3248" s="1636" t="n"/>
    </row>
    <row r="3249" ht="17.25" customHeight="1">
      <c r="A3249" s="238" t="n"/>
      <c r="B3249" s="238" t="n"/>
      <c r="C3249" s="1636" t="n"/>
      <c r="D3249" s="1636" t="n"/>
      <c r="E3249" s="1638" t="n"/>
      <c r="F3249" s="1636" t="n"/>
      <c r="G3249" s="1647" t="n"/>
      <c r="H3249" s="1647" t="n"/>
      <c r="I3249" s="1647" t="n"/>
      <c r="J3249" s="1646" t="n"/>
      <c r="K3249" s="1647" t="n"/>
      <c r="L3249" s="1647" t="n"/>
      <c r="M3249" s="234" t="n"/>
      <c r="N3249" s="237" t="n"/>
      <c r="O3249" s="548" t="n"/>
      <c r="P3249" s="1634" t="n"/>
      <c r="Q3249" s="1634" t="n"/>
      <c r="R3249" s="892" t="n"/>
      <c r="S3249" s="1635" t="n"/>
      <c r="T3249" s="1636" t="n"/>
      <c r="U3249" s="1636" t="n"/>
    </row>
    <row r="3250" ht="17.25" customHeight="1">
      <c r="A3250" s="238" t="n"/>
      <c r="B3250" s="238" t="n"/>
      <c r="C3250" s="1636" t="n"/>
      <c r="D3250" s="1636" t="n"/>
      <c r="E3250" s="1638" t="n"/>
      <c r="F3250" s="1636" t="n"/>
      <c r="G3250" s="1647" t="n"/>
      <c r="H3250" s="1647" t="n"/>
      <c r="I3250" s="1647" t="n"/>
      <c r="J3250" s="1646" t="n"/>
      <c r="K3250" s="1647" t="n"/>
      <c r="L3250" s="1647" t="n"/>
      <c r="M3250" s="234" t="n"/>
      <c r="N3250" s="237" t="n"/>
      <c r="O3250" s="548" t="n"/>
      <c r="P3250" s="1634" t="n"/>
      <c r="Q3250" s="1634" t="n"/>
      <c r="R3250" s="892" t="n"/>
      <c r="S3250" s="1635" t="n"/>
      <c r="T3250" s="1636" t="n"/>
      <c r="U3250" s="1636" t="n"/>
    </row>
    <row r="3251" ht="17.25" customHeight="1">
      <c r="A3251" s="238" t="n"/>
      <c r="B3251" s="238" t="n"/>
      <c r="C3251" s="1636" t="n"/>
      <c r="D3251" s="1636" t="n"/>
      <c r="E3251" s="1638" t="n"/>
      <c r="F3251" s="1636" t="n"/>
      <c r="G3251" s="1647" t="n"/>
      <c r="H3251" s="1647" t="n"/>
      <c r="I3251" s="1647" t="n"/>
      <c r="J3251" s="1646" t="n"/>
      <c r="K3251" s="1647" t="n"/>
      <c r="L3251" s="1647" t="n"/>
      <c r="M3251" s="234" t="n"/>
      <c r="N3251" s="237" t="n"/>
      <c r="O3251" s="548" t="n"/>
      <c r="P3251" s="1634" t="n"/>
      <c r="Q3251" s="1634" t="n"/>
      <c r="R3251" s="892" t="n"/>
      <c r="S3251" s="1635" t="n"/>
      <c r="T3251" s="1636" t="n"/>
      <c r="U3251" s="1636" t="n"/>
    </row>
    <row r="3252" ht="17.25" customHeight="1">
      <c r="A3252" s="238" t="n"/>
      <c r="B3252" s="238" t="n"/>
      <c r="C3252" s="1636" t="n"/>
      <c r="D3252" s="1636" t="n"/>
      <c r="E3252" s="1638" t="n"/>
      <c r="F3252" s="1636" t="n"/>
      <c r="G3252" s="1647" t="n"/>
      <c r="H3252" s="1647" t="n"/>
      <c r="I3252" s="1647" t="n"/>
      <c r="J3252" s="1646" t="n"/>
      <c r="K3252" s="1647" t="n"/>
      <c r="L3252" s="1647" t="n"/>
      <c r="M3252" s="234" t="n"/>
      <c r="N3252" s="237" t="n"/>
      <c r="O3252" s="548" t="n"/>
      <c r="P3252" s="1634" t="n"/>
      <c r="Q3252" s="1634" t="n"/>
      <c r="R3252" s="892" t="n"/>
      <c r="S3252" s="1635" t="n"/>
      <c r="T3252" s="1636" t="n"/>
      <c r="U3252" s="1636" t="n"/>
    </row>
    <row r="3253" ht="17.25" customHeight="1">
      <c r="A3253" s="238" t="n"/>
      <c r="B3253" s="238" t="n"/>
      <c r="C3253" s="1636" t="n"/>
      <c r="D3253" s="1636" t="n"/>
      <c r="E3253" s="1638" t="n"/>
      <c r="F3253" s="1636" t="n"/>
      <c r="G3253" s="1647" t="n"/>
      <c r="H3253" s="1647" t="n"/>
      <c r="I3253" s="1647" t="n"/>
      <c r="J3253" s="1646" t="n"/>
      <c r="K3253" s="1647" t="n"/>
      <c r="L3253" s="1647" t="n"/>
      <c r="M3253" s="234" t="n"/>
      <c r="N3253" s="237" t="n"/>
      <c r="O3253" s="548" t="n"/>
      <c r="P3253" s="1634" t="n"/>
      <c r="Q3253" s="1634" t="n"/>
      <c r="R3253" s="892" t="n"/>
      <c r="S3253" s="1635" t="n"/>
      <c r="T3253" s="1636" t="n"/>
      <c r="U3253" s="1636" t="n"/>
    </row>
    <row r="3254" ht="17.25" customHeight="1">
      <c r="A3254" s="238" t="n"/>
      <c r="B3254" s="238" t="n"/>
      <c r="C3254" s="1636" t="n"/>
      <c r="D3254" s="1636" t="n"/>
      <c r="E3254" s="1638" t="n"/>
      <c r="F3254" s="1636" t="n"/>
      <c r="G3254" s="1647" t="n"/>
      <c r="H3254" s="1647" t="n"/>
      <c r="I3254" s="1647" t="n"/>
      <c r="J3254" s="1646" t="n"/>
      <c r="K3254" s="1647" t="n"/>
      <c r="L3254" s="1647" t="n"/>
      <c r="M3254" s="234" t="n"/>
      <c r="N3254" s="237" t="n"/>
      <c r="O3254" s="548" t="n"/>
      <c r="P3254" s="1634" t="n"/>
      <c r="Q3254" s="1634" t="n"/>
      <c r="R3254" s="892" t="n"/>
      <c r="S3254" s="1635" t="n"/>
      <c r="T3254" s="1636" t="n"/>
      <c r="U3254" s="1636" t="n"/>
    </row>
    <row r="3255" ht="17.25" customHeight="1">
      <c r="A3255" s="238" t="n"/>
      <c r="B3255" s="238" t="n"/>
      <c r="C3255" s="1636" t="n"/>
      <c r="D3255" s="1636" t="n"/>
      <c r="E3255" s="1638" t="n"/>
      <c r="F3255" s="1636" t="n"/>
      <c r="G3255" s="1647" t="n"/>
      <c r="H3255" s="1647" t="n"/>
      <c r="I3255" s="1647" t="n"/>
      <c r="J3255" s="1646" t="n"/>
      <c r="K3255" s="1647" t="n"/>
      <c r="L3255" s="1647" t="n"/>
      <c r="M3255" s="234" t="n"/>
      <c r="N3255" s="237" t="n"/>
      <c r="O3255" s="548" t="n"/>
      <c r="P3255" s="1634" t="n"/>
      <c r="Q3255" s="1634" t="n"/>
      <c r="R3255" s="892" t="n"/>
      <c r="S3255" s="1635" t="n"/>
      <c r="T3255" s="1636" t="n"/>
      <c r="U3255" s="1636" t="n"/>
    </row>
    <row r="3256" ht="17.25" customHeight="1">
      <c r="A3256" s="238" t="n"/>
      <c r="B3256" s="238" t="n"/>
      <c r="C3256" s="1636" t="n"/>
      <c r="D3256" s="1636" t="n"/>
      <c r="E3256" s="1638" t="n"/>
      <c r="F3256" s="1636" t="n"/>
      <c r="G3256" s="1647" t="n"/>
      <c r="H3256" s="1647" t="n"/>
      <c r="I3256" s="1647" t="n"/>
      <c r="J3256" s="1646" t="n"/>
      <c r="K3256" s="1647" t="n"/>
      <c r="L3256" s="1647" t="n"/>
      <c r="M3256" s="234" t="n"/>
      <c r="N3256" s="237" t="n"/>
      <c r="O3256" s="548" t="n"/>
      <c r="P3256" s="1634" t="n"/>
      <c r="Q3256" s="1634" t="n"/>
      <c r="R3256" s="892" t="n"/>
      <c r="S3256" s="1635" t="n"/>
      <c r="T3256" s="1636" t="n"/>
      <c r="U3256" s="1636" t="n"/>
    </row>
    <row r="3257" ht="17.25" customHeight="1">
      <c r="A3257" s="238" t="n"/>
      <c r="B3257" s="238" t="n"/>
      <c r="C3257" s="1636" t="n"/>
      <c r="D3257" s="1636" t="n"/>
      <c r="E3257" s="1638" t="n"/>
      <c r="F3257" s="1636" t="n"/>
      <c r="G3257" s="1647" t="n"/>
      <c r="H3257" s="1647" t="n"/>
      <c r="I3257" s="1647" t="n"/>
      <c r="J3257" s="1646" t="n"/>
      <c r="K3257" s="1647" t="n"/>
      <c r="L3257" s="1647" t="n"/>
      <c r="M3257" s="234" t="n"/>
      <c r="N3257" s="237" t="n"/>
      <c r="O3257" s="548" t="n"/>
      <c r="P3257" s="1634" t="n"/>
      <c r="Q3257" s="1634" t="n"/>
      <c r="R3257" s="892" t="n"/>
      <c r="S3257" s="1635" t="n"/>
      <c r="T3257" s="1636" t="n"/>
      <c r="U3257" s="1636" t="n"/>
    </row>
    <row r="3258" ht="17.25" customHeight="1">
      <c r="A3258" s="238" t="n"/>
      <c r="B3258" s="238" t="n"/>
      <c r="C3258" s="1636" t="n"/>
      <c r="D3258" s="1636" t="n"/>
      <c r="E3258" s="1638" t="n"/>
      <c r="F3258" s="1636" t="n"/>
      <c r="G3258" s="1647" t="n"/>
      <c r="H3258" s="1647" t="n"/>
      <c r="I3258" s="1647" t="n"/>
      <c r="J3258" s="1646" t="n"/>
      <c r="K3258" s="1647" t="n"/>
      <c r="L3258" s="1647" t="n"/>
      <c r="M3258" s="234" t="n"/>
      <c r="N3258" s="237" t="n"/>
      <c r="O3258" s="548" t="n"/>
      <c r="P3258" s="1634" t="n"/>
      <c r="Q3258" s="1634" t="n"/>
      <c r="R3258" s="892" t="n"/>
      <c r="S3258" s="1635" t="n"/>
      <c r="T3258" s="1636" t="n"/>
      <c r="U3258" s="1636" t="n"/>
    </row>
    <row r="3259" ht="17.25" customHeight="1">
      <c r="A3259" s="238" t="n"/>
      <c r="B3259" s="238" t="n"/>
      <c r="C3259" s="1636" t="n"/>
      <c r="D3259" s="1636" t="n"/>
      <c r="E3259" s="1638" t="n"/>
      <c r="F3259" s="1636" t="n"/>
      <c r="G3259" s="1647" t="n"/>
      <c r="H3259" s="1647" t="n"/>
      <c r="I3259" s="1647" t="n"/>
      <c r="J3259" s="1646" t="n"/>
      <c r="K3259" s="1647" t="n"/>
      <c r="L3259" s="1647" t="n"/>
      <c r="M3259" s="234" t="n"/>
      <c r="N3259" s="237" t="n"/>
      <c r="O3259" s="548" t="n"/>
      <c r="P3259" s="1634" t="n"/>
      <c r="Q3259" s="1634" t="n"/>
      <c r="R3259" s="892" t="n"/>
      <c r="S3259" s="1635" t="n"/>
      <c r="T3259" s="1636" t="n"/>
      <c r="U3259" s="1636" t="n"/>
    </row>
    <row r="3260" ht="17.25" customHeight="1">
      <c r="A3260" s="238" t="n"/>
      <c r="B3260" s="238" t="n"/>
      <c r="C3260" s="1636" t="n"/>
      <c r="D3260" s="1636" t="n"/>
      <c r="E3260" s="1638" t="n"/>
      <c r="F3260" s="1636" t="n"/>
      <c r="G3260" s="1647" t="n"/>
      <c r="H3260" s="1647" t="n"/>
      <c r="I3260" s="1647" t="n"/>
      <c r="J3260" s="1646" t="n"/>
      <c r="K3260" s="1647" t="n"/>
      <c r="L3260" s="1647" t="n"/>
      <c r="M3260" s="234" t="n"/>
      <c r="N3260" s="237" t="n"/>
      <c r="O3260" s="548" t="n"/>
      <c r="P3260" s="1634" t="n"/>
      <c r="Q3260" s="1634" t="n"/>
      <c r="R3260" s="892" t="n"/>
      <c r="S3260" s="1635" t="n"/>
      <c r="T3260" s="1636" t="n"/>
      <c r="U3260" s="1636" t="n"/>
    </row>
    <row r="3261" ht="17.25" customHeight="1">
      <c r="A3261" s="238" t="n"/>
      <c r="B3261" s="238" t="n"/>
      <c r="C3261" s="1636" t="n"/>
      <c r="D3261" s="1636" t="n"/>
      <c r="E3261" s="1638" t="n"/>
      <c r="F3261" s="1636" t="n"/>
      <c r="G3261" s="1647" t="n"/>
      <c r="H3261" s="1647" t="n"/>
      <c r="I3261" s="1647" t="n"/>
      <c r="J3261" s="1646" t="n"/>
      <c r="K3261" s="1647" t="n"/>
      <c r="L3261" s="1647" t="n"/>
      <c r="M3261" s="234" t="n"/>
      <c r="N3261" s="237" t="n"/>
      <c r="O3261" s="548" t="n"/>
      <c r="P3261" s="1634" t="n"/>
      <c r="Q3261" s="1634" t="n"/>
      <c r="R3261" s="892" t="n"/>
      <c r="S3261" s="1635" t="n"/>
      <c r="T3261" s="1636" t="n"/>
      <c r="U3261" s="1636" t="n"/>
    </row>
    <row r="3262" ht="17.25" customHeight="1">
      <c r="A3262" s="238" t="n"/>
      <c r="B3262" s="238" t="n"/>
      <c r="C3262" s="1636" t="n"/>
      <c r="D3262" s="1636" t="n"/>
      <c r="E3262" s="1638" t="n"/>
      <c r="F3262" s="1636" t="n"/>
      <c r="G3262" s="1647" t="n"/>
      <c r="H3262" s="1647" t="n"/>
      <c r="I3262" s="1647" t="n"/>
      <c r="J3262" s="1646" t="n"/>
      <c r="K3262" s="1647" t="n"/>
      <c r="L3262" s="1647" t="n"/>
      <c r="M3262" s="234" t="n"/>
      <c r="N3262" s="237" t="n"/>
      <c r="O3262" s="548" t="n"/>
      <c r="P3262" s="1634" t="n"/>
      <c r="Q3262" s="1634" t="n"/>
      <c r="R3262" s="892" t="n"/>
      <c r="S3262" s="1635" t="n"/>
      <c r="T3262" s="1636" t="n"/>
      <c r="U3262" s="1636" t="n"/>
    </row>
    <row r="3263" ht="17.25" customHeight="1">
      <c r="A3263" s="238" t="n"/>
      <c r="B3263" s="238" t="n"/>
      <c r="C3263" s="1636" t="n"/>
      <c r="D3263" s="1636" t="n"/>
      <c r="E3263" s="1638" t="n"/>
      <c r="F3263" s="1636" t="n"/>
      <c r="G3263" s="1647" t="n"/>
      <c r="H3263" s="1647" t="n"/>
      <c r="I3263" s="1647" t="n"/>
      <c r="J3263" s="1646" t="n"/>
      <c r="K3263" s="1647" t="n"/>
      <c r="L3263" s="1647" t="n"/>
      <c r="M3263" s="234" t="n"/>
      <c r="N3263" s="237" t="n"/>
      <c r="O3263" s="548" t="n"/>
      <c r="P3263" s="1634" t="n"/>
      <c r="Q3263" s="1634" t="n"/>
      <c r="R3263" s="892" t="n"/>
      <c r="S3263" s="1635" t="n"/>
      <c r="T3263" s="1636" t="n"/>
      <c r="U3263" s="1636" t="n"/>
    </row>
    <row r="3264" ht="17.25" customHeight="1">
      <c r="A3264" s="238" t="n"/>
      <c r="B3264" s="238" t="n"/>
      <c r="C3264" s="1636" t="n"/>
      <c r="D3264" s="1636" t="n"/>
      <c r="E3264" s="1638" t="n"/>
      <c r="F3264" s="1636" t="n"/>
      <c r="G3264" s="1647" t="n"/>
      <c r="H3264" s="1647" t="n"/>
      <c r="I3264" s="1647" t="n"/>
      <c r="J3264" s="1646" t="n"/>
      <c r="K3264" s="1647" t="n"/>
      <c r="L3264" s="1647" t="n"/>
      <c r="M3264" s="234" t="n"/>
      <c r="N3264" s="237" t="n"/>
      <c r="O3264" s="548" t="n"/>
      <c r="P3264" s="1634" t="n"/>
      <c r="Q3264" s="1634" t="n"/>
      <c r="R3264" s="892" t="n"/>
      <c r="S3264" s="1635" t="n"/>
      <c r="T3264" s="1636" t="n"/>
      <c r="U3264" s="1636" t="n"/>
    </row>
    <row r="3265" ht="17.25" customHeight="1">
      <c r="A3265" s="238" t="n"/>
      <c r="B3265" s="238" t="n"/>
      <c r="C3265" s="1636" t="n"/>
      <c r="D3265" s="1636" t="n"/>
      <c r="E3265" s="1638" t="n"/>
      <c r="F3265" s="1636" t="n"/>
      <c r="G3265" s="1647" t="n"/>
      <c r="H3265" s="1647" t="n"/>
      <c r="I3265" s="1647" t="n"/>
      <c r="J3265" s="1646" t="n"/>
      <c r="K3265" s="1647" t="n"/>
      <c r="L3265" s="1647" t="n"/>
      <c r="M3265" s="234" t="n"/>
      <c r="N3265" s="237" t="n"/>
      <c r="O3265" s="548" t="n"/>
      <c r="P3265" s="1634" t="n"/>
      <c r="Q3265" s="1634" t="n"/>
      <c r="R3265" s="892" t="n"/>
      <c r="S3265" s="1635" t="n"/>
      <c r="T3265" s="1636" t="n"/>
      <c r="U3265" s="1636" t="n"/>
    </row>
    <row r="3266" ht="17.25" customHeight="1">
      <c r="A3266" s="238" t="n"/>
      <c r="B3266" s="238" t="n"/>
      <c r="C3266" s="1636" t="n"/>
      <c r="D3266" s="1636" t="n"/>
      <c r="E3266" s="1638" t="n"/>
      <c r="F3266" s="1636" t="n"/>
      <c r="G3266" s="1647" t="n"/>
      <c r="H3266" s="1647" t="n"/>
      <c r="I3266" s="1647" t="n"/>
      <c r="J3266" s="1646" t="n"/>
      <c r="K3266" s="1647" t="n"/>
      <c r="L3266" s="1647" t="n"/>
      <c r="M3266" s="234" t="n"/>
      <c r="N3266" s="237" t="n"/>
      <c r="O3266" s="548" t="n"/>
      <c r="P3266" s="1634" t="n"/>
      <c r="Q3266" s="1634" t="n"/>
      <c r="R3266" s="892" t="n"/>
      <c r="S3266" s="1635" t="n"/>
      <c r="T3266" s="1636" t="n"/>
      <c r="U3266" s="1636" t="n"/>
    </row>
    <row r="3267" ht="17.25" customHeight="1">
      <c r="A3267" s="238" t="n"/>
      <c r="B3267" s="238" t="n"/>
      <c r="C3267" s="1636" t="n"/>
      <c r="D3267" s="1636" t="n"/>
      <c r="E3267" s="1638" t="n"/>
      <c r="F3267" s="1636" t="n"/>
      <c r="G3267" s="1647" t="n"/>
      <c r="H3267" s="1647" t="n"/>
      <c r="I3267" s="1647" t="n"/>
      <c r="J3267" s="1646" t="n"/>
      <c r="K3267" s="1647" t="n"/>
      <c r="L3267" s="1647" t="n"/>
      <c r="M3267" s="234" t="n"/>
      <c r="N3267" s="237" t="n"/>
      <c r="O3267" s="548" t="n"/>
      <c r="P3267" s="1634" t="n"/>
      <c r="Q3267" s="1634" t="n"/>
      <c r="R3267" s="892" t="n"/>
      <c r="S3267" s="1635" t="n"/>
      <c r="T3267" s="1636" t="n"/>
      <c r="U3267" s="1636" t="n"/>
    </row>
    <row r="3268" ht="17.25" customHeight="1">
      <c r="A3268" s="238" t="n"/>
      <c r="B3268" s="238" t="n"/>
      <c r="C3268" s="1636" t="n"/>
      <c r="D3268" s="1636" t="n"/>
      <c r="E3268" s="1638" t="n"/>
      <c r="F3268" s="1636" t="n"/>
      <c r="G3268" s="1647" t="n"/>
      <c r="H3268" s="1647" t="n"/>
      <c r="I3268" s="1647" t="n"/>
      <c r="J3268" s="1646" t="n"/>
      <c r="K3268" s="1647" t="n"/>
      <c r="L3268" s="1647" t="n"/>
      <c r="M3268" s="234" t="n"/>
      <c r="N3268" s="237" t="n"/>
      <c r="O3268" s="548" t="n"/>
      <c r="P3268" s="1634" t="n"/>
      <c r="Q3268" s="1634" t="n"/>
      <c r="R3268" s="892" t="n"/>
      <c r="S3268" s="1635" t="n"/>
      <c r="T3268" s="1636" t="n"/>
      <c r="U3268" s="1636" t="n"/>
    </row>
    <row r="3269" ht="17.25" customHeight="1">
      <c r="A3269" s="238" t="n"/>
      <c r="B3269" s="238" t="n"/>
      <c r="C3269" s="1636" t="n"/>
      <c r="D3269" s="1636" t="n"/>
      <c r="E3269" s="1638" t="n"/>
      <c r="F3269" s="1636" t="n"/>
      <c r="G3269" s="1647" t="n"/>
      <c r="H3269" s="1647" t="n"/>
      <c r="I3269" s="1647" t="n"/>
      <c r="J3269" s="1646" t="n"/>
      <c r="K3269" s="1647" t="n"/>
      <c r="L3269" s="1647" t="n"/>
      <c r="M3269" s="234" t="n"/>
      <c r="N3269" s="237" t="n"/>
      <c r="O3269" s="548" t="n"/>
      <c r="P3269" s="1634" t="n"/>
      <c r="Q3269" s="1634" t="n"/>
      <c r="R3269" s="892" t="n"/>
      <c r="S3269" s="1635" t="n"/>
      <c r="T3269" s="1636" t="n"/>
      <c r="U3269" s="1636" t="n"/>
    </row>
    <row r="3270" ht="17.25" customHeight="1">
      <c r="A3270" s="238" t="n"/>
      <c r="B3270" s="238" t="n"/>
      <c r="C3270" s="1636" t="n"/>
      <c r="D3270" s="1636" t="n"/>
      <c r="E3270" s="1638" t="n"/>
      <c r="F3270" s="1636" t="n"/>
      <c r="G3270" s="1647" t="n"/>
      <c r="H3270" s="1647" t="n"/>
      <c r="I3270" s="1647" t="n"/>
      <c r="J3270" s="1646" t="n"/>
      <c r="K3270" s="1647" t="n"/>
      <c r="L3270" s="1647" t="n"/>
      <c r="M3270" s="234" t="n"/>
      <c r="N3270" s="237" t="n"/>
      <c r="O3270" s="548" t="n"/>
      <c r="P3270" s="1634" t="n"/>
      <c r="Q3270" s="1634" t="n"/>
      <c r="R3270" s="892" t="n"/>
      <c r="S3270" s="1635" t="n"/>
      <c r="T3270" s="1636" t="n"/>
      <c r="U3270" s="1636" t="n"/>
    </row>
    <row r="3271" ht="17.25" customHeight="1">
      <c r="A3271" s="238" t="n"/>
      <c r="B3271" s="238" t="n"/>
      <c r="C3271" s="1636" t="n"/>
      <c r="D3271" s="1636" t="n"/>
      <c r="E3271" s="1638" t="n"/>
      <c r="F3271" s="1636" t="n"/>
      <c r="G3271" s="1647" t="n"/>
      <c r="H3271" s="1647" t="n"/>
      <c r="I3271" s="1647" t="n"/>
      <c r="J3271" s="1646" t="n"/>
      <c r="K3271" s="1647" t="n"/>
      <c r="L3271" s="1647" t="n"/>
      <c r="M3271" s="234" t="n"/>
      <c r="N3271" s="237" t="n"/>
      <c r="O3271" s="548" t="n"/>
      <c r="P3271" s="1634" t="n"/>
      <c r="Q3271" s="1634" t="n"/>
      <c r="R3271" s="892" t="n"/>
      <c r="S3271" s="1635" t="n"/>
      <c r="T3271" s="1636" t="n"/>
      <c r="U3271" s="1636" t="n"/>
    </row>
    <row r="3272" ht="17.25" customHeight="1">
      <c r="A3272" s="238" t="n"/>
      <c r="B3272" s="238" t="n"/>
      <c r="C3272" s="1636" t="n"/>
      <c r="D3272" s="1636" t="n"/>
      <c r="E3272" s="1638" t="n"/>
      <c r="F3272" s="1636" t="n"/>
      <c r="G3272" s="1647" t="n"/>
      <c r="H3272" s="1647" t="n"/>
      <c r="I3272" s="1647" t="n"/>
      <c r="J3272" s="1646" t="n"/>
      <c r="K3272" s="1647" t="n"/>
      <c r="L3272" s="1647" t="n"/>
      <c r="M3272" s="234" t="n"/>
      <c r="N3272" s="237" t="n"/>
      <c r="O3272" s="548" t="n"/>
      <c r="P3272" s="1634" t="n"/>
      <c r="Q3272" s="1634" t="n"/>
      <c r="R3272" s="892" t="n"/>
      <c r="S3272" s="1635" t="n"/>
      <c r="T3272" s="1636" t="n"/>
      <c r="U3272" s="1636" t="n"/>
    </row>
    <row r="3273" ht="17.25" customHeight="1">
      <c r="A3273" s="238" t="n"/>
      <c r="B3273" s="238" t="n"/>
      <c r="C3273" s="1636" t="n"/>
      <c r="D3273" s="1636" t="n"/>
      <c r="E3273" s="1638" t="n"/>
      <c r="F3273" s="1636" t="n"/>
      <c r="G3273" s="1647" t="n"/>
      <c r="H3273" s="1647" t="n"/>
      <c r="I3273" s="1647" t="n"/>
      <c r="J3273" s="1646" t="n"/>
      <c r="K3273" s="1647" t="n"/>
      <c r="L3273" s="1647" t="n"/>
      <c r="M3273" s="234" t="n"/>
      <c r="N3273" s="237" t="n"/>
      <c r="O3273" s="548" t="n"/>
      <c r="P3273" s="1634" t="n"/>
      <c r="Q3273" s="1634" t="n"/>
      <c r="R3273" s="892" t="n"/>
      <c r="S3273" s="1635" t="n"/>
      <c r="T3273" s="1636" t="n"/>
      <c r="U3273" s="1636" t="n"/>
    </row>
    <row r="3274" ht="17.25" customHeight="1">
      <c r="A3274" s="238" t="n"/>
      <c r="B3274" s="238" t="n"/>
      <c r="C3274" s="1636" t="n"/>
      <c r="D3274" s="1636" t="n"/>
      <c r="E3274" s="1638" t="n"/>
      <c r="F3274" s="1636" t="n"/>
      <c r="G3274" s="1647" t="n"/>
      <c r="H3274" s="1647" t="n"/>
      <c r="I3274" s="1647" t="n"/>
      <c r="J3274" s="1646" t="n"/>
      <c r="K3274" s="1647" t="n"/>
      <c r="L3274" s="1647" t="n"/>
      <c r="M3274" s="234" t="n"/>
      <c r="N3274" s="237" t="n"/>
      <c r="O3274" s="548" t="n"/>
      <c r="P3274" s="1634" t="n"/>
      <c r="Q3274" s="1634" t="n"/>
      <c r="R3274" s="892" t="n"/>
      <c r="S3274" s="1635" t="n"/>
      <c r="T3274" s="1636" t="n"/>
      <c r="U3274" s="1636" t="n"/>
    </row>
    <row r="3275" ht="17.25" customHeight="1">
      <c r="A3275" s="238" t="n"/>
      <c r="B3275" s="238" t="n"/>
      <c r="C3275" s="1636" t="n"/>
      <c r="D3275" s="1636" t="n"/>
      <c r="E3275" s="1638" t="n"/>
      <c r="F3275" s="1636" t="n"/>
      <c r="G3275" s="1647" t="n"/>
      <c r="H3275" s="1647" t="n"/>
      <c r="I3275" s="1647" t="n"/>
      <c r="J3275" s="1646" t="n"/>
      <c r="K3275" s="1647" t="n"/>
      <c r="L3275" s="1647" t="n"/>
      <c r="M3275" s="234" t="n"/>
      <c r="N3275" s="237" t="n"/>
      <c r="O3275" s="548" t="n"/>
      <c r="P3275" s="1634" t="n"/>
      <c r="Q3275" s="1634" t="n"/>
      <c r="R3275" s="892" t="n"/>
      <c r="S3275" s="1635" t="n"/>
      <c r="T3275" s="1636" t="n"/>
      <c r="U3275" s="1636" t="n"/>
    </row>
    <row r="3276" ht="17.25" customHeight="1">
      <c r="A3276" s="238" t="n"/>
      <c r="B3276" s="238" t="n"/>
      <c r="C3276" s="1636" t="n"/>
      <c r="D3276" s="1636" t="n"/>
      <c r="E3276" s="1638" t="n"/>
      <c r="F3276" s="1636" t="n"/>
      <c r="G3276" s="1647" t="n"/>
      <c r="H3276" s="1647" t="n"/>
      <c r="I3276" s="1647" t="n"/>
      <c r="J3276" s="1646" t="n"/>
      <c r="K3276" s="1647" t="n"/>
      <c r="L3276" s="1647" t="n"/>
      <c r="M3276" s="234" t="n"/>
      <c r="N3276" s="237" t="n"/>
      <c r="O3276" s="548" t="n"/>
      <c r="P3276" s="1634" t="n"/>
      <c r="Q3276" s="1634" t="n"/>
      <c r="R3276" s="892" t="n"/>
      <c r="S3276" s="1635" t="n"/>
      <c r="T3276" s="1636" t="n"/>
      <c r="U3276" s="1636" t="n"/>
    </row>
    <row r="3277" ht="17.25" customHeight="1">
      <c r="A3277" s="238" t="n"/>
      <c r="B3277" s="238" t="n"/>
      <c r="C3277" s="1636" t="n"/>
      <c r="D3277" s="1636" t="n"/>
      <c r="E3277" s="1638" t="n"/>
      <c r="F3277" s="1636" t="n"/>
      <c r="G3277" s="1647" t="n"/>
      <c r="H3277" s="1647" t="n"/>
      <c r="I3277" s="1647" t="n"/>
      <c r="J3277" s="1646" t="n"/>
      <c r="K3277" s="1647" t="n"/>
      <c r="L3277" s="1647" t="n"/>
      <c r="M3277" s="234" t="n"/>
      <c r="N3277" s="237" t="n"/>
      <c r="O3277" s="548" t="n"/>
      <c r="P3277" s="1634" t="n"/>
      <c r="Q3277" s="1634" t="n"/>
      <c r="R3277" s="892" t="n"/>
      <c r="S3277" s="1635" t="n"/>
      <c r="T3277" s="1636" t="n"/>
      <c r="U3277" s="1636" t="n"/>
    </row>
    <row r="3278" ht="17.25" customHeight="1">
      <c r="A3278" s="238" t="n"/>
      <c r="B3278" s="238" t="n"/>
      <c r="C3278" s="1636" t="n"/>
      <c r="D3278" s="1636" t="n"/>
      <c r="E3278" s="1638" t="n"/>
      <c r="F3278" s="1636" t="n"/>
      <c r="G3278" s="1647" t="n"/>
      <c r="H3278" s="1647" t="n"/>
      <c r="I3278" s="1647" t="n"/>
      <c r="J3278" s="1646" t="n"/>
      <c r="K3278" s="1647" t="n"/>
      <c r="L3278" s="1647" t="n"/>
      <c r="M3278" s="234" t="n"/>
      <c r="N3278" s="237" t="n"/>
      <c r="O3278" s="548" t="n"/>
      <c r="P3278" s="1634" t="n"/>
      <c r="Q3278" s="1634" t="n"/>
      <c r="R3278" s="892" t="n"/>
      <c r="S3278" s="1635" t="n"/>
      <c r="T3278" s="1636" t="n"/>
      <c r="U3278" s="1636" t="n"/>
    </row>
    <row r="3279" ht="17.25" customHeight="1">
      <c r="A3279" s="238" t="n"/>
      <c r="B3279" s="238" t="n"/>
      <c r="C3279" s="1636" t="n"/>
      <c r="D3279" s="1636" t="n"/>
      <c r="E3279" s="1638" t="n"/>
      <c r="F3279" s="1636" t="n"/>
      <c r="G3279" s="1647" t="n"/>
      <c r="H3279" s="1647" t="n"/>
      <c r="I3279" s="1647" t="n"/>
      <c r="J3279" s="1646" t="n"/>
      <c r="K3279" s="1647" t="n"/>
      <c r="L3279" s="1647" t="n"/>
      <c r="M3279" s="234" t="n"/>
      <c r="N3279" s="237" t="n"/>
      <c r="O3279" s="548" t="n"/>
      <c r="P3279" s="1634" t="n"/>
      <c r="Q3279" s="1634" t="n"/>
      <c r="R3279" s="892" t="n"/>
      <c r="S3279" s="1635" t="n"/>
      <c r="T3279" s="1636" t="n"/>
      <c r="U3279" s="1636" t="n"/>
    </row>
    <row r="3280" ht="17.25" customHeight="1">
      <c r="A3280" s="238" t="n"/>
      <c r="B3280" s="238" t="n"/>
      <c r="C3280" s="1636" t="n"/>
      <c r="D3280" s="1636" t="n"/>
      <c r="E3280" s="1638" t="n"/>
      <c r="F3280" s="1636" t="n"/>
      <c r="G3280" s="1647" t="n"/>
      <c r="H3280" s="1647" t="n"/>
      <c r="I3280" s="1647" t="n"/>
      <c r="J3280" s="1646" t="n"/>
      <c r="K3280" s="1647" t="n"/>
      <c r="L3280" s="1647" t="n"/>
      <c r="M3280" s="234" t="n"/>
      <c r="N3280" s="237" t="n"/>
      <c r="O3280" s="548" t="n"/>
      <c r="P3280" s="1634" t="n"/>
      <c r="Q3280" s="1634" t="n"/>
      <c r="R3280" s="892" t="n"/>
      <c r="S3280" s="1635" t="n"/>
      <c r="T3280" s="1636" t="n"/>
      <c r="U3280" s="1636" t="n"/>
    </row>
    <row r="3281" ht="17.25" customHeight="1">
      <c r="A3281" s="238" t="n"/>
      <c r="B3281" s="238" t="n"/>
      <c r="C3281" s="1636" t="n"/>
      <c r="D3281" s="1636" t="n"/>
      <c r="E3281" s="1638" t="n"/>
      <c r="F3281" s="1636" t="n"/>
      <c r="G3281" s="1647" t="n"/>
      <c r="H3281" s="1647" t="n"/>
      <c r="I3281" s="1647" t="n"/>
      <c r="J3281" s="1646" t="n"/>
      <c r="K3281" s="1647" t="n"/>
      <c r="L3281" s="1647" t="n"/>
      <c r="M3281" s="234" t="n"/>
      <c r="N3281" s="237" t="n"/>
      <c r="O3281" s="548" t="n"/>
      <c r="P3281" s="1634" t="n"/>
      <c r="Q3281" s="1634" t="n"/>
      <c r="R3281" s="892" t="n"/>
      <c r="S3281" s="1635" t="n"/>
      <c r="T3281" s="1636" t="n"/>
      <c r="U3281" s="1636" t="n"/>
    </row>
    <row r="3282" ht="17.25" customHeight="1">
      <c r="A3282" s="238" t="n"/>
      <c r="B3282" s="238" t="n"/>
      <c r="C3282" s="1636" t="n"/>
      <c r="D3282" s="1636" t="n"/>
      <c r="E3282" s="1638" t="n"/>
      <c r="F3282" s="1636" t="n"/>
      <c r="G3282" s="1647" t="n"/>
      <c r="H3282" s="1647" t="n"/>
      <c r="I3282" s="1647" t="n"/>
      <c r="J3282" s="1646" t="n"/>
      <c r="K3282" s="1647" t="n"/>
      <c r="L3282" s="1647" t="n"/>
      <c r="M3282" s="234" t="n"/>
      <c r="N3282" s="237" t="n"/>
      <c r="O3282" s="548" t="n"/>
      <c r="P3282" s="1634" t="n"/>
      <c r="Q3282" s="1634" t="n"/>
      <c r="R3282" s="892" t="n"/>
      <c r="S3282" s="1635" t="n"/>
      <c r="T3282" s="1636" t="n"/>
      <c r="U3282" s="1636" t="n"/>
    </row>
    <row r="3283" ht="17.25" customHeight="1">
      <c r="A3283" s="238" t="n"/>
      <c r="B3283" s="238" t="n"/>
      <c r="C3283" s="1636" t="n"/>
      <c r="D3283" s="1636" t="n"/>
      <c r="E3283" s="1638" t="n"/>
      <c r="F3283" s="1636" t="n"/>
      <c r="G3283" s="1647" t="n"/>
      <c r="H3283" s="1647" t="n"/>
      <c r="I3283" s="1647" t="n"/>
      <c r="J3283" s="1646" t="n"/>
      <c r="K3283" s="1647" t="n"/>
      <c r="L3283" s="1647" t="n"/>
      <c r="M3283" s="234" t="n"/>
      <c r="N3283" s="237" t="n"/>
      <c r="O3283" s="548" t="n"/>
      <c r="P3283" s="1634" t="n"/>
      <c r="Q3283" s="1634" t="n"/>
      <c r="R3283" s="892" t="n"/>
      <c r="S3283" s="1635" t="n"/>
      <c r="T3283" s="1636" t="n"/>
      <c r="U3283" s="1636" t="n"/>
    </row>
    <row r="3284" ht="17.25" customHeight="1">
      <c r="A3284" s="238" t="n"/>
      <c r="B3284" s="238" t="n"/>
      <c r="C3284" s="1636" t="n"/>
      <c r="D3284" s="1636" t="n"/>
      <c r="E3284" s="1638" t="n"/>
      <c r="F3284" s="1636" t="n"/>
      <c r="G3284" s="1647" t="n"/>
      <c r="H3284" s="1647" t="n"/>
      <c r="I3284" s="1647" t="n"/>
      <c r="J3284" s="1646" t="n"/>
      <c r="K3284" s="1647" t="n"/>
      <c r="L3284" s="1647" t="n"/>
      <c r="M3284" s="234" t="n"/>
      <c r="N3284" s="237" t="n"/>
      <c r="O3284" s="548" t="n"/>
      <c r="P3284" s="1634" t="n"/>
      <c r="Q3284" s="1634" t="n"/>
      <c r="R3284" s="892" t="n"/>
      <c r="S3284" s="1635" t="n"/>
      <c r="T3284" s="1636" t="n"/>
      <c r="U3284" s="1636" t="n"/>
    </row>
    <row r="3285" ht="17.25" customHeight="1">
      <c r="A3285" s="238" t="n"/>
      <c r="B3285" s="238" t="n"/>
      <c r="C3285" s="1636" t="n"/>
      <c r="D3285" s="1636" t="n"/>
      <c r="E3285" s="1638" t="n"/>
      <c r="F3285" s="1636" t="n"/>
      <c r="G3285" s="1647" t="n"/>
      <c r="H3285" s="1647" t="n"/>
      <c r="I3285" s="1647" t="n"/>
      <c r="J3285" s="1646" t="n"/>
      <c r="K3285" s="1647" t="n"/>
      <c r="L3285" s="1647" t="n"/>
      <c r="M3285" s="234" t="n"/>
      <c r="N3285" s="237" t="n"/>
      <c r="O3285" s="548" t="n"/>
      <c r="P3285" s="1634" t="n"/>
      <c r="Q3285" s="1634" t="n"/>
      <c r="R3285" s="892" t="n"/>
      <c r="S3285" s="1635" t="n"/>
      <c r="T3285" s="1636" t="n"/>
      <c r="U3285" s="1636" t="n"/>
    </row>
    <row r="3286" ht="17.25" customHeight="1">
      <c r="A3286" s="238" t="n"/>
      <c r="B3286" s="238" t="n"/>
      <c r="C3286" s="1636" t="n"/>
      <c r="D3286" s="1636" t="n"/>
      <c r="E3286" s="1638" t="n"/>
      <c r="F3286" s="1636" t="n"/>
      <c r="G3286" s="1647" t="n"/>
      <c r="H3286" s="1647" t="n"/>
      <c r="I3286" s="1647" t="n"/>
      <c r="J3286" s="1646" t="n"/>
      <c r="K3286" s="1647" t="n"/>
      <c r="L3286" s="1647" t="n"/>
      <c r="M3286" s="234" t="n"/>
      <c r="N3286" s="237" t="n"/>
      <c r="O3286" s="548" t="n"/>
      <c r="P3286" s="1634" t="n"/>
      <c r="Q3286" s="1634" t="n"/>
      <c r="R3286" s="892" t="n"/>
      <c r="S3286" s="1635" t="n"/>
      <c r="T3286" s="1636" t="n"/>
      <c r="U3286" s="1636" t="n"/>
    </row>
    <row r="3287" ht="17.25" customHeight="1">
      <c r="A3287" s="238" t="n"/>
      <c r="B3287" s="238" t="n"/>
      <c r="C3287" s="1636" t="n"/>
      <c r="D3287" s="1636" t="n"/>
      <c r="E3287" s="1638" t="n"/>
      <c r="F3287" s="1636" t="n"/>
      <c r="G3287" s="1647" t="n"/>
      <c r="H3287" s="1647" t="n"/>
      <c r="I3287" s="1647" t="n"/>
      <c r="J3287" s="1646" t="n"/>
      <c r="K3287" s="1647" t="n"/>
      <c r="L3287" s="1647" t="n"/>
      <c r="M3287" s="234" t="n"/>
      <c r="N3287" s="237" t="n"/>
      <c r="O3287" s="548" t="n"/>
      <c r="P3287" s="1634" t="n"/>
      <c r="Q3287" s="1634" t="n"/>
      <c r="R3287" s="892" t="n"/>
      <c r="S3287" s="1635" t="n"/>
      <c r="T3287" s="1636" t="n"/>
      <c r="U3287" s="1636" t="n"/>
    </row>
    <row r="3288" ht="17.25" customHeight="1">
      <c r="A3288" s="238" t="n"/>
      <c r="B3288" s="238" t="n"/>
      <c r="C3288" s="1636" t="n"/>
      <c r="D3288" s="1636" t="n"/>
      <c r="E3288" s="1638" t="n"/>
      <c r="F3288" s="1636" t="n"/>
      <c r="G3288" s="1647" t="n"/>
      <c r="H3288" s="1647" t="n"/>
      <c r="I3288" s="1647" t="n"/>
      <c r="J3288" s="1646" t="n"/>
      <c r="K3288" s="1647" t="n"/>
      <c r="L3288" s="1647" t="n"/>
      <c r="M3288" s="234" t="n"/>
      <c r="N3288" s="237" t="n"/>
      <c r="O3288" s="548" t="n"/>
      <c r="P3288" s="1634" t="n"/>
      <c r="Q3288" s="1634" t="n"/>
      <c r="R3288" s="892" t="n"/>
      <c r="S3288" s="1635" t="n"/>
      <c r="T3288" s="1636" t="n"/>
      <c r="U3288" s="1636" t="n"/>
    </row>
    <row r="3289" ht="17.25" customHeight="1">
      <c r="A3289" s="238" t="n"/>
      <c r="B3289" s="238" t="n"/>
      <c r="C3289" s="1636" t="n"/>
      <c r="D3289" s="1636" t="n"/>
      <c r="E3289" s="1638" t="n"/>
      <c r="F3289" s="1636" t="n"/>
      <c r="G3289" s="1647" t="n"/>
      <c r="H3289" s="1647" t="n"/>
      <c r="I3289" s="1647" t="n"/>
      <c r="J3289" s="1646" t="n"/>
      <c r="K3289" s="1647" t="n"/>
      <c r="L3289" s="1647" t="n"/>
      <c r="M3289" s="234" t="n"/>
      <c r="N3289" s="237" t="n"/>
      <c r="O3289" s="548" t="n"/>
      <c r="P3289" s="1634" t="n"/>
      <c r="Q3289" s="1634" t="n"/>
      <c r="R3289" s="892" t="n"/>
      <c r="S3289" s="1635" t="n"/>
      <c r="T3289" s="1636" t="n"/>
      <c r="U3289" s="1636" t="n"/>
    </row>
    <row r="3290" ht="17.25" customHeight="1">
      <c r="A3290" s="238" t="n"/>
      <c r="B3290" s="238" t="n"/>
      <c r="C3290" s="1636" t="n"/>
      <c r="D3290" s="1636" t="n"/>
      <c r="E3290" s="1638" t="n"/>
      <c r="F3290" s="1636" t="n"/>
      <c r="G3290" s="1647" t="n"/>
      <c r="H3290" s="1647" t="n"/>
      <c r="I3290" s="1647" t="n"/>
      <c r="J3290" s="1646" t="n"/>
      <c r="K3290" s="1647" t="n"/>
      <c r="L3290" s="1647" t="n"/>
      <c r="M3290" s="234" t="n"/>
      <c r="N3290" s="237" t="n"/>
      <c r="O3290" s="548" t="n"/>
      <c r="P3290" s="1634" t="n"/>
      <c r="Q3290" s="1634" t="n"/>
      <c r="R3290" s="892" t="n"/>
      <c r="S3290" s="1635" t="n"/>
      <c r="T3290" s="1636" t="n"/>
      <c r="U3290" s="1636" t="n"/>
    </row>
    <row r="3291" ht="17.25" customHeight="1">
      <c r="A3291" s="238" t="n"/>
      <c r="B3291" s="238" t="n"/>
      <c r="C3291" s="1636" t="n"/>
      <c r="D3291" s="1636" t="n"/>
      <c r="E3291" s="1638" t="n"/>
      <c r="F3291" s="1636" t="n"/>
      <c r="G3291" s="1647" t="n"/>
      <c r="H3291" s="1647" t="n"/>
      <c r="I3291" s="1647" t="n"/>
      <c r="J3291" s="1646" t="n"/>
      <c r="K3291" s="1647" t="n"/>
      <c r="L3291" s="1647" t="n"/>
      <c r="M3291" s="234" t="n"/>
      <c r="N3291" s="237" t="n"/>
      <c r="O3291" s="548" t="n"/>
      <c r="P3291" s="1634" t="n"/>
      <c r="Q3291" s="1634" t="n"/>
      <c r="R3291" s="892" t="n"/>
      <c r="S3291" s="1635" t="n"/>
      <c r="T3291" s="1636" t="n"/>
      <c r="U3291" s="1636" t="n"/>
    </row>
    <row r="3292" ht="17.25" customHeight="1">
      <c r="A3292" s="238" t="n"/>
      <c r="B3292" s="238" t="n"/>
      <c r="C3292" s="1636" t="n"/>
      <c r="D3292" s="1636" t="n"/>
      <c r="E3292" s="1638" t="n"/>
      <c r="F3292" s="1636" t="n"/>
      <c r="G3292" s="1647" t="n"/>
      <c r="H3292" s="1647" t="n"/>
      <c r="I3292" s="1647" t="n"/>
      <c r="J3292" s="1646" t="n"/>
      <c r="K3292" s="1647" t="n"/>
      <c r="L3292" s="1647" t="n"/>
      <c r="M3292" s="234" t="n"/>
      <c r="N3292" s="237" t="n"/>
      <c r="O3292" s="548" t="n"/>
      <c r="P3292" s="1634" t="n"/>
      <c r="Q3292" s="1634" t="n"/>
      <c r="R3292" s="892" t="n"/>
      <c r="S3292" s="1635" t="n"/>
      <c r="T3292" s="1636" t="n"/>
      <c r="U3292" s="1636" t="n"/>
    </row>
    <row r="3293" ht="17.25" customHeight="1">
      <c r="A3293" s="238" t="n"/>
      <c r="B3293" s="238" t="n"/>
      <c r="C3293" s="1636" t="n"/>
      <c r="D3293" s="1636" t="n"/>
      <c r="E3293" s="1638" t="n"/>
      <c r="F3293" s="1636" t="n"/>
      <c r="G3293" s="1647" t="n"/>
      <c r="H3293" s="1647" t="n"/>
      <c r="I3293" s="1647" t="n"/>
      <c r="J3293" s="1646" t="n"/>
      <c r="K3293" s="1647" t="n"/>
      <c r="L3293" s="1647" t="n"/>
      <c r="M3293" s="234" t="n"/>
      <c r="N3293" s="237" t="n"/>
      <c r="O3293" s="548" t="n"/>
      <c r="P3293" s="1634" t="n"/>
      <c r="Q3293" s="1634" t="n"/>
      <c r="R3293" s="892" t="n"/>
      <c r="S3293" s="1635" t="n"/>
      <c r="T3293" s="1636" t="n"/>
      <c r="U3293" s="1636" t="n"/>
    </row>
    <row r="3294" ht="17.25" customHeight="1">
      <c r="A3294" s="238" t="n"/>
      <c r="B3294" s="238" t="n"/>
      <c r="C3294" s="1636" t="n"/>
      <c r="D3294" s="1636" t="n"/>
      <c r="E3294" s="1638" t="n"/>
      <c r="F3294" s="1636" t="n"/>
      <c r="G3294" s="1647" t="n"/>
      <c r="H3294" s="1647" t="n"/>
      <c r="I3294" s="1647" t="n"/>
      <c r="J3294" s="1646" t="n"/>
      <c r="K3294" s="1647" t="n"/>
      <c r="L3294" s="1647" t="n"/>
      <c r="M3294" s="234" t="n"/>
      <c r="N3294" s="237" t="n"/>
      <c r="O3294" s="548" t="n"/>
      <c r="P3294" s="1634" t="n"/>
      <c r="Q3294" s="1634" t="n"/>
      <c r="R3294" s="892" t="n"/>
      <c r="S3294" s="1635" t="n"/>
      <c r="T3294" s="1636" t="n"/>
      <c r="U3294" s="1636" t="n"/>
    </row>
    <row r="3295" ht="17.25" customHeight="1">
      <c r="A3295" s="238" t="n"/>
      <c r="B3295" s="238" t="n"/>
      <c r="C3295" s="1636" t="n"/>
      <c r="D3295" s="1636" t="n"/>
      <c r="E3295" s="1638" t="n"/>
      <c r="F3295" s="1636" t="n"/>
      <c r="G3295" s="1647" t="n"/>
      <c r="H3295" s="1647" t="n"/>
      <c r="I3295" s="1647" t="n"/>
      <c r="J3295" s="1646" t="n"/>
      <c r="K3295" s="1647" t="n"/>
      <c r="L3295" s="1647" t="n"/>
      <c r="M3295" s="234" t="n"/>
      <c r="N3295" s="237" t="n"/>
      <c r="O3295" s="548" t="n"/>
      <c r="P3295" s="1634" t="n"/>
      <c r="Q3295" s="1634" t="n"/>
      <c r="R3295" s="892" t="n"/>
      <c r="S3295" s="1635" t="n"/>
      <c r="T3295" s="1636" t="n"/>
      <c r="U3295" s="1636" t="n"/>
    </row>
    <row r="3296" ht="17.25" customHeight="1">
      <c r="A3296" s="238" t="n"/>
      <c r="B3296" s="238" t="n"/>
      <c r="C3296" s="1636" t="n"/>
      <c r="D3296" s="1636" t="n"/>
      <c r="E3296" s="1638" t="n"/>
      <c r="F3296" s="1636" t="n"/>
      <c r="G3296" s="1647" t="n"/>
      <c r="H3296" s="1647" t="n"/>
      <c r="I3296" s="1647" t="n"/>
      <c r="J3296" s="1646" t="n"/>
      <c r="K3296" s="1647" t="n"/>
      <c r="L3296" s="1647" t="n"/>
      <c r="M3296" s="234" t="n"/>
      <c r="N3296" s="237" t="n"/>
      <c r="O3296" s="548" t="n"/>
      <c r="P3296" s="1634" t="n"/>
      <c r="Q3296" s="1634" t="n"/>
      <c r="R3296" s="892" t="n"/>
      <c r="S3296" s="1635" t="n"/>
      <c r="T3296" s="1636" t="n"/>
      <c r="U3296" s="1636" t="n"/>
    </row>
    <row r="3297" ht="17.25" customHeight="1">
      <c r="A3297" s="238" t="n"/>
      <c r="B3297" s="238" t="n"/>
      <c r="C3297" s="1636" t="n"/>
      <c r="D3297" s="1636" t="n"/>
      <c r="E3297" s="1638" t="n"/>
      <c r="F3297" s="1636" t="n"/>
      <c r="G3297" s="1647" t="n"/>
      <c r="H3297" s="1647" t="n"/>
      <c r="I3297" s="1647" t="n"/>
      <c r="J3297" s="1646" t="n"/>
      <c r="K3297" s="1647" t="n"/>
      <c r="L3297" s="1647" t="n"/>
      <c r="M3297" s="234" t="n"/>
      <c r="N3297" s="237" t="n"/>
      <c r="O3297" s="548" t="n"/>
      <c r="P3297" s="1634" t="n"/>
      <c r="Q3297" s="1634" t="n"/>
      <c r="R3297" s="892" t="n"/>
      <c r="S3297" s="1635" t="n"/>
      <c r="T3297" s="1636" t="n"/>
      <c r="U3297" s="1636" t="n"/>
    </row>
    <row r="3298" ht="17.25" customHeight="1">
      <c r="A3298" s="238" t="n"/>
      <c r="B3298" s="238" t="n"/>
      <c r="C3298" s="1636" t="n"/>
      <c r="D3298" s="1636" t="n"/>
      <c r="E3298" s="1638" t="n"/>
      <c r="F3298" s="1636" t="n"/>
      <c r="G3298" s="1647" t="n"/>
      <c r="H3298" s="1647" t="n"/>
      <c r="I3298" s="1647" t="n"/>
      <c r="J3298" s="1646" t="n"/>
      <c r="K3298" s="1647" t="n"/>
      <c r="L3298" s="1647" t="n"/>
      <c r="M3298" s="234" t="n"/>
      <c r="N3298" s="237" t="n"/>
      <c r="O3298" s="548" t="n"/>
      <c r="P3298" s="1634" t="n"/>
      <c r="Q3298" s="1634" t="n"/>
      <c r="R3298" s="892" t="n"/>
      <c r="S3298" s="1635" t="n"/>
      <c r="T3298" s="1636" t="n"/>
      <c r="U3298" s="1636" t="n"/>
    </row>
    <row r="3299" ht="17.25" customHeight="1">
      <c r="A3299" s="238" t="n"/>
      <c r="B3299" s="238" t="n"/>
      <c r="C3299" s="1636" t="n"/>
      <c r="D3299" s="1636" t="n"/>
      <c r="E3299" s="1638" t="n"/>
      <c r="F3299" s="1636" t="n"/>
      <c r="G3299" s="1647" t="n"/>
      <c r="H3299" s="1647" t="n"/>
      <c r="I3299" s="1647" t="n"/>
      <c r="J3299" s="1646" t="n"/>
      <c r="K3299" s="1647" t="n"/>
      <c r="L3299" s="1647" t="n"/>
      <c r="M3299" s="234" t="n"/>
      <c r="N3299" s="237" t="n"/>
      <c r="O3299" s="548" t="n"/>
      <c r="P3299" s="1634" t="n"/>
      <c r="Q3299" s="1634" t="n"/>
      <c r="R3299" s="892" t="n"/>
      <c r="S3299" s="1635" t="n"/>
      <c r="T3299" s="1636" t="n"/>
      <c r="U3299" s="1636" t="n"/>
    </row>
    <row r="3300" ht="17.25" customHeight="1">
      <c r="A3300" s="238" t="n"/>
      <c r="B3300" s="238" t="n"/>
      <c r="C3300" s="1636" t="n"/>
      <c r="D3300" s="1636" t="n"/>
      <c r="E3300" s="1638" t="n"/>
      <c r="F3300" s="1636" t="n"/>
      <c r="G3300" s="1647" t="n"/>
      <c r="H3300" s="1647" t="n"/>
      <c r="I3300" s="1647" t="n"/>
      <c r="J3300" s="1646" t="n"/>
      <c r="K3300" s="1647" t="n"/>
      <c r="L3300" s="1647" t="n"/>
      <c r="M3300" s="234" t="n"/>
      <c r="N3300" s="237" t="n"/>
      <c r="O3300" s="548" t="n"/>
      <c r="P3300" s="1634" t="n"/>
      <c r="Q3300" s="1634" t="n"/>
      <c r="R3300" s="892" t="n"/>
      <c r="S3300" s="1635" t="n"/>
      <c r="T3300" s="1636" t="n"/>
      <c r="U3300" s="1636" t="n"/>
    </row>
    <row r="3301" ht="17.25" customHeight="1">
      <c r="A3301" s="238" t="n"/>
      <c r="B3301" s="238" t="n"/>
      <c r="C3301" s="1636" t="n"/>
      <c r="D3301" s="1636" t="n"/>
      <c r="E3301" s="1638" t="n"/>
      <c r="F3301" s="1636" t="n"/>
      <c r="G3301" s="1647" t="n"/>
      <c r="H3301" s="1647" t="n"/>
      <c r="I3301" s="1647" t="n"/>
      <c r="J3301" s="1646" t="n"/>
      <c r="K3301" s="1647" t="n"/>
      <c r="L3301" s="1647" t="n"/>
      <c r="M3301" s="234" t="n"/>
      <c r="N3301" s="237" t="n"/>
      <c r="O3301" s="548" t="n"/>
      <c r="P3301" s="1634" t="n"/>
      <c r="Q3301" s="1634" t="n"/>
      <c r="R3301" s="892" t="n"/>
      <c r="S3301" s="1635" t="n"/>
      <c r="T3301" s="1636" t="n"/>
      <c r="U3301" s="1636" t="n"/>
    </row>
    <row r="3302" ht="17.25" customHeight="1">
      <c r="A3302" s="238" t="n"/>
      <c r="B3302" s="238" t="n"/>
      <c r="C3302" s="1636" t="n"/>
      <c r="D3302" s="1636" t="n"/>
      <c r="E3302" s="1638" t="n"/>
      <c r="F3302" s="1636" t="n"/>
      <c r="G3302" s="1647" t="n"/>
      <c r="H3302" s="1647" t="n"/>
      <c r="I3302" s="1647" t="n"/>
      <c r="J3302" s="1646" t="n"/>
      <c r="K3302" s="1647" t="n"/>
      <c r="L3302" s="1647" t="n"/>
      <c r="M3302" s="234" t="n"/>
      <c r="N3302" s="237" t="n"/>
      <c r="O3302" s="548" t="n"/>
      <c r="P3302" s="1634" t="n"/>
      <c r="Q3302" s="1634" t="n"/>
      <c r="R3302" s="892" t="n"/>
      <c r="S3302" s="1635" t="n"/>
      <c r="T3302" s="1636" t="n"/>
      <c r="U3302" s="1636" t="n"/>
    </row>
    <row r="3303" ht="17.25" customHeight="1">
      <c r="A3303" s="238" t="n"/>
      <c r="B3303" s="238" t="n"/>
      <c r="C3303" s="1636" t="n"/>
      <c r="D3303" s="1636" t="n"/>
      <c r="E3303" s="1638" t="n"/>
      <c r="F3303" s="1636" t="n"/>
      <c r="G3303" s="1647" t="n"/>
      <c r="H3303" s="1647" t="n"/>
      <c r="I3303" s="1647" t="n"/>
      <c r="J3303" s="1646" t="n"/>
      <c r="K3303" s="1647" t="n"/>
      <c r="L3303" s="1647" t="n"/>
      <c r="M3303" s="234" t="n"/>
      <c r="N3303" s="237" t="n"/>
      <c r="O3303" s="548" t="n"/>
      <c r="P3303" s="1634" t="n"/>
      <c r="Q3303" s="1634" t="n"/>
      <c r="R3303" s="892" t="n"/>
      <c r="S3303" s="1635" t="n"/>
      <c r="T3303" s="1636" t="n"/>
      <c r="U3303" s="1636" t="n"/>
    </row>
    <row r="3304" ht="17.25" customHeight="1">
      <c r="A3304" s="238" t="n"/>
      <c r="B3304" s="238" t="n"/>
      <c r="C3304" s="1636" t="n"/>
      <c r="D3304" s="1636" t="n"/>
      <c r="E3304" s="1638" t="n"/>
      <c r="F3304" s="1636" t="n"/>
      <c r="G3304" s="1647" t="n"/>
      <c r="H3304" s="1647" t="n"/>
      <c r="I3304" s="1647" t="n"/>
      <c r="J3304" s="1646" t="n"/>
      <c r="K3304" s="1647" t="n"/>
      <c r="L3304" s="1647" t="n"/>
      <c r="M3304" s="234" t="n"/>
      <c r="N3304" s="237" t="n"/>
      <c r="O3304" s="548" t="n"/>
      <c r="P3304" s="1634" t="n"/>
      <c r="Q3304" s="1634" t="n"/>
      <c r="R3304" s="892" t="n"/>
      <c r="S3304" s="1635" t="n"/>
      <c r="T3304" s="1636" t="n"/>
      <c r="U3304" s="1636" t="n"/>
    </row>
    <row r="3305" ht="17.25" customHeight="1">
      <c r="A3305" s="238" t="n"/>
      <c r="B3305" s="238" t="n"/>
      <c r="C3305" s="1636" t="n"/>
      <c r="D3305" s="1636" t="n"/>
      <c r="E3305" s="1638" t="n"/>
      <c r="F3305" s="1636" t="n"/>
      <c r="G3305" s="1647" t="n"/>
      <c r="H3305" s="1647" t="n"/>
      <c r="I3305" s="1647" t="n"/>
      <c r="J3305" s="1646" t="n"/>
      <c r="K3305" s="1647" t="n"/>
      <c r="L3305" s="1647" t="n"/>
      <c r="M3305" s="234" t="n"/>
      <c r="N3305" s="237" t="n"/>
      <c r="O3305" s="548" t="n"/>
      <c r="P3305" s="1634" t="n"/>
      <c r="Q3305" s="1634" t="n"/>
      <c r="R3305" s="892" t="n"/>
      <c r="S3305" s="1635" t="n"/>
      <c r="T3305" s="1636" t="n"/>
      <c r="U3305" s="1636" t="n"/>
    </row>
    <row r="3306" ht="17.25" customHeight="1">
      <c r="A3306" s="238" t="n"/>
      <c r="B3306" s="238" t="n"/>
      <c r="C3306" s="1636" t="n"/>
      <c r="D3306" s="1636" t="n"/>
      <c r="E3306" s="1638" t="n"/>
      <c r="F3306" s="1636" t="n"/>
      <c r="G3306" s="1647" t="n"/>
      <c r="H3306" s="1647" t="n"/>
      <c r="I3306" s="1647" t="n"/>
      <c r="J3306" s="1646" t="n"/>
      <c r="K3306" s="1647" t="n"/>
      <c r="L3306" s="1647" t="n"/>
      <c r="M3306" s="234" t="n"/>
      <c r="N3306" s="237" t="n"/>
      <c r="O3306" s="548" t="n"/>
      <c r="P3306" s="1634" t="n"/>
      <c r="Q3306" s="1634" t="n"/>
      <c r="R3306" s="892" t="n"/>
      <c r="S3306" s="1635" t="n"/>
      <c r="T3306" s="1636" t="n"/>
      <c r="U3306" s="1636" t="n"/>
    </row>
    <row r="3307" ht="17.25" customHeight="1">
      <c r="A3307" s="238" t="n"/>
      <c r="B3307" s="238" t="n"/>
      <c r="C3307" s="1636" t="n"/>
      <c r="D3307" s="1636" t="n"/>
      <c r="E3307" s="1638" t="n"/>
      <c r="F3307" s="1636" t="n"/>
      <c r="G3307" s="1647" t="n"/>
      <c r="H3307" s="1647" t="n"/>
      <c r="I3307" s="1647" t="n"/>
      <c r="J3307" s="1646" t="n"/>
      <c r="K3307" s="1647" t="n"/>
      <c r="L3307" s="1647" t="n"/>
      <c r="M3307" s="234" t="n"/>
      <c r="N3307" s="237" t="n"/>
      <c r="O3307" s="548" t="n"/>
      <c r="P3307" s="1634" t="n"/>
      <c r="Q3307" s="1634" t="n"/>
      <c r="R3307" s="892" t="n"/>
      <c r="S3307" s="1635" t="n"/>
      <c r="T3307" s="1636" t="n"/>
      <c r="U3307" s="1636" t="n"/>
    </row>
    <row r="3308" ht="17.25" customHeight="1">
      <c r="A3308" s="238" t="n"/>
      <c r="B3308" s="238" t="n"/>
      <c r="C3308" s="1636" t="n"/>
      <c r="D3308" s="1636" t="n"/>
      <c r="E3308" s="1638" t="n"/>
      <c r="F3308" s="1636" t="n"/>
      <c r="G3308" s="1647" t="n"/>
      <c r="H3308" s="1647" t="n"/>
      <c r="I3308" s="1647" t="n"/>
      <c r="J3308" s="1646" t="n"/>
      <c r="K3308" s="1647" t="n"/>
      <c r="L3308" s="1647" t="n"/>
      <c r="M3308" s="234" t="n"/>
      <c r="N3308" s="237" t="n"/>
      <c r="O3308" s="548" t="n"/>
      <c r="P3308" s="1634" t="n"/>
      <c r="Q3308" s="1634" t="n"/>
      <c r="R3308" s="892" t="n"/>
      <c r="S3308" s="1635" t="n"/>
      <c r="T3308" s="1636" t="n"/>
      <c r="U3308" s="1636" t="n"/>
    </row>
    <row r="3309" ht="17.25" customHeight="1">
      <c r="A3309" s="238" t="n"/>
      <c r="B3309" s="238" t="n"/>
      <c r="C3309" s="1636" t="n"/>
      <c r="D3309" s="1636" t="n"/>
      <c r="E3309" s="1638" t="n"/>
      <c r="F3309" s="1636" t="n"/>
      <c r="G3309" s="1647" t="n"/>
      <c r="H3309" s="1647" t="n"/>
      <c r="I3309" s="1647" t="n"/>
      <c r="J3309" s="1646" t="n"/>
      <c r="K3309" s="1647" t="n"/>
      <c r="L3309" s="1647" t="n"/>
      <c r="M3309" s="234" t="n"/>
      <c r="N3309" s="237" t="n"/>
      <c r="O3309" s="548" t="n"/>
      <c r="P3309" s="1634" t="n"/>
      <c r="Q3309" s="1634" t="n"/>
      <c r="R3309" s="892" t="n"/>
      <c r="S3309" s="1635" t="n"/>
      <c r="T3309" s="1636" t="n"/>
      <c r="U3309" s="1636" t="n"/>
    </row>
    <row r="3310" ht="17.25" customHeight="1">
      <c r="A3310" s="238" t="n"/>
      <c r="B3310" s="238" t="n"/>
      <c r="C3310" s="1636" t="n"/>
      <c r="D3310" s="1636" t="n"/>
      <c r="E3310" s="1638" t="n"/>
      <c r="F3310" s="1636" t="n"/>
      <c r="G3310" s="1647" t="n"/>
      <c r="H3310" s="1647" t="n"/>
      <c r="I3310" s="1647" t="n"/>
      <c r="J3310" s="1646" t="n"/>
      <c r="K3310" s="1647" t="n"/>
      <c r="L3310" s="1647" t="n"/>
      <c r="M3310" s="234" t="n"/>
      <c r="N3310" s="237" t="n"/>
      <c r="O3310" s="548" t="n"/>
      <c r="P3310" s="1634" t="n"/>
      <c r="Q3310" s="1634" t="n"/>
      <c r="R3310" s="892" t="n"/>
      <c r="S3310" s="1635" t="n"/>
      <c r="T3310" s="1636" t="n"/>
      <c r="U3310" s="1636" t="n"/>
    </row>
    <row r="3311" ht="17.25" customHeight="1">
      <c r="A3311" s="238" t="n"/>
      <c r="B3311" s="238" t="n"/>
      <c r="C3311" s="1636" t="n"/>
      <c r="D3311" s="1636" t="n"/>
      <c r="E3311" s="1638" t="n"/>
      <c r="F3311" s="1636" t="n"/>
      <c r="G3311" s="1647" t="n"/>
      <c r="H3311" s="1647" t="n"/>
      <c r="I3311" s="1647" t="n"/>
      <c r="J3311" s="1646" t="n"/>
      <c r="K3311" s="1647" t="n"/>
      <c r="L3311" s="1647" t="n"/>
      <c r="M3311" s="234" t="n"/>
      <c r="N3311" s="237" t="n"/>
      <c r="O3311" s="548" t="n"/>
      <c r="P3311" s="1634" t="n"/>
      <c r="Q3311" s="1634" t="n"/>
      <c r="R3311" s="892" t="n"/>
      <c r="S3311" s="1635" t="n"/>
      <c r="T3311" s="1636" t="n"/>
      <c r="U3311" s="1636" t="n"/>
    </row>
    <row r="3312" ht="17.25" customHeight="1">
      <c r="A3312" s="238" t="n"/>
      <c r="B3312" s="238" t="n"/>
      <c r="C3312" s="1636" t="n"/>
      <c r="D3312" s="1636" t="n"/>
      <c r="E3312" s="1638" t="n"/>
      <c r="F3312" s="1636" t="n"/>
      <c r="G3312" s="1647" t="n"/>
      <c r="H3312" s="1647" t="n"/>
      <c r="I3312" s="1647" t="n"/>
      <c r="J3312" s="1646" t="n"/>
      <c r="K3312" s="1647" t="n"/>
      <c r="L3312" s="1647" t="n"/>
      <c r="M3312" s="234" t="n"/>
      <c r="N3312" s="237" t="n"/>
      <c r="O3312" s="548" t="n"/>
      <c r="P3312" s="1634" t="n"/>
      <c r="Q3312" s="1634" t="n"/>
      <c r="R3312" s="892" t="n"/>
      <c r="S3312" s="1635" t="n"/>
      <c r="T3312" s="1636" t="n"/>
      <c r="U3312" s="1636" t="n"/>
    </row>
    <row r="3313" ht="17.25" customHeight="1">
      <c r="A3313" s="238" t="n"/>
      <c r="B3313" s="238" t="n"/>
      <c r="C3313" s="1636" t="n"/>
      <c r="D3313" s="1636" t="n"/>
      <c r="E3313" s="1638" t="n"/>
      <c r="F3313" s="1636" t="n"/>
      <c r="G3313" s="1647" t="n"/>
      <c r="H3313" s="1647" t="n"/>
      <c r="I3313" s="1647" t="n"/>
      <c r="J3313" s="1646" t="n"/>
      <c r="K3313" s="1647" t="n"/>
      <c r="L3313" s="1647" t="n"/>
      <c r="M3313" s="234" t="n"/>
      <c r="N3313" s="237" t="n"/>
      <c r="O3313" s="548" t="n"/>
      <c r="P3313" s="1634" t="n"/>
      <c r="Q3313" s="1634" t="n"/>
      <c r="R3313" s="892" t="n"/>
      <c r="S3313" s="1635" t="n"/>
      <c r="T3313" s="1636" t="n"/>
      <c r="U3313" s="1636" t="n"/>
    </row>
    <row r="3314" ht="17.25" customHeight="1">
      <c r="A3314" s="238" t="n"/>
      <c r="B3314" s="238" t="n"/>
      <c r="C3314" s="1636" t="n"/>
      <c r="D3314" s="1636" t="n"/>
      <c r="E3314" s="1638" t="n"/>
      <c r="F3314" s="1636" t="n"/>
      <c r="G3314" s="1647" t="n"/>
      <c r="H3314" s="1647" t="n"/>
      <c r="I3314" s="1647" t="n"/>
      <c r="J3314" s="1646" t="n"/>
      <c r="K3314" s="1647" t="n"/>
      <c r="L3314" s="1647" t="n"/>
      <c r="M3314" s="234" t="n"/>
      <c r="N3314" s="237" t="n"/>
      <c r="O3314" s="548" t="n"/>
      <c r="P3314" s="1634" t="n"/>
      <c r="Q3314" s="1634" t="n"/>
      <c r="R3314" s="892" t="n"/>
      <c r="S3314" s="1635" t="n"/>
      <c r="T3314" s="1636" t="n"/>
      <c r="U3314" s="1636" t="n"/>
    </row>
    <row r="3315" ht="17.25" customHeight="1">
      <c r="A3315" s="238" t="n"/>
      <c r="B3315" s="238" t="n"/>
      <c r="C3315" s="1636" t="n"/>
      <c r="D3315" s="1636" t="n"/>
      <c r="E3315" s="1638" t="n"/>
      <c r="F3315" s="1636" t="n"/>
      <c r="G3315" s="1647" t="n"/>
      <c r="H3315" s="1647" t="n"/>
      <c r="I3315" s="1647" t="n"/>
      <c r="J3315" s="1646" t="n"/>
      <c r="K3315" s="1647" t="n"/>
      <c r="L3315" s="1647" t="n"/>
      <c r="M3315" s="234" t="n"/>
      <c r="N3315" s="237" t="n"/>
      <c r="O3315" s="548" t="n"/>
      <c r="P3315" s="1634" t="n"/>
      <c r="Q3315" s="1634" t="n"/>
      <c r="R3315" s="892" t="n"/>
      <c r="S3315" s="1635" t="n"/>
      <c r="T3315" s="1636" t="n"/>
      <c r="U3315" s="1636" t="n"/>
    </row>
    <row r="3316" ht="17.25" customHeight="1">
      <c r="A3316" s="238" t="n"/>
      <c r="B3316" s="238" t="n"/>
      <c r="C3316" s="1636" t="n"/>
      <c r="D3316" s="1636" t="n"/>
      <c r="E3316" s="1638" t="n"/>
      <c r="F3316" s="1636" t="n"/>
      <c r="G3316" s="1647" t="n"/>
      <c r="H3316" s="1647" t="n"/>
      <c r="I3316" s="1647" t="n"/>
      <c r="J3316" s="1646" t="n"/>
      <c r="K3316" s="1647" t="n"/>
      <c r="L3316" s="1647" t="n"/>
      <c r="M3316" s="234" t="n"/>
      <c r="N3316" s="237" t="n"/>
      <c r="O3316" s="548" t="n"/>
      <c r="P3316" s="1634" t="n"/>
      <c r="Q3316" s="1634" t="n"/>
      <c r="R3316" s="892" t="n"/>
      <c r="S3316" s="1635" t="n"/>
      <c r="T3316" s="1636" t="n"/>
      <c r="U3316" s="1636" t="n"/>
    </row>
    <row r="3317" ht="17.25" customHeight="1">
      <c r="A3317" s="238" t="n"/>
      <c r="B3317" s="238" t="n"/>
      <c r="C3317" s="1636" t="n"/>
      <c r="D3317" s="1636" t="n"/>
      <c r="E3317" s="1638" t="n"/>
      <c r="F3317" s="1636" t="n"/>
      <c r="G3317" s="1647" t="n"/>
      <c r="H3317" s="1647" t="n"/>
      <c r="I3317" s="1647" t="n"/>
      <c r="J3317" s="1646" t="n"/>
      <c r="K3317" s="1647" t="n"/>
      <c r="L3317" s="1647" t="n"/>
      <c r="M3317" s="234" t="n"/>
      <c r="N3317" s="237" t="n"/>
      <c r="O3317" s="548" t="n"/>
      <c r="P3317" s="1634" t="n"/>
      <c r="Q3317" s="1634" t="n"/>
      <c r="R3317" s="892" t="n"/>
      <c r="S3317" s="1635" t="n"/>
      <c r="T3317" s="1636" t="n"/>
      <c r="U3317" s="1636" t="n"/>
    </row>
    <row r="3318" ht="17.25" customHeight="1">
      <c r="A3318" s="238" t="n"/>
      <c r="B3318" s="238" t="n"/>
      <c r="C3318" s="1636" t="n"/>
      <c r="D3318" s="1636" t="n"/>
      <c r="E3318" s="1638" t="n"/>
      <c r="F3318" s="1636" t="n"/>
      <c r="G3318" s="1647" t="n"/>
      <c r="H3318" s="1647" t="n"/>
      <c r="I3318" s="1647" t="n"/>
      <c r="J3318" s="1646" t="n"/>
      <c r="K3318" s="1647" t="n"/>
      <c r="L3318" s="1647" t="n"/>
      <c r="M3318" s="234" t="n"/>
      <c r="N3318" s="237" t="n"/>
      <c r="O3318" s="548" t="n"/>
      <c r="P3318" s="1634" t="n"/>
      <c r="Q3318" s="1634" t="n"/>
      <c r="R3318" s="892" t="n"/>
      <c r="S3318" s="1635" t="n"/>
      <c r="T3318" s="1636" t="n"/>
      <c r="U3318" s="1636" t="n"/>
    </row>
    <row r="3319" ht="17.25" customHeight="1">
      <c r="A3319" s="238" t="n"/>
      <c r="B3319" s="238" t="n"/>
      <c r="C3319" s="1636" t="n"/>
      <c r="D3319" s="1636" t="n"/>
      <c r="E3319" s="1638" t="n"/>
      <c r="F3319" s="1636" t="n"/>
      <c r="G3319" s="1647" t="n"/>
      <c r="H3319" s="1647" t="n"/>
      <c r="I3319" s="1647" t="n"/>
      <c r="J3319" s="1646" t="n"/>
      <c r="K3319" s="1647" t="n"/>
      <c r="L3319" s="1647" t="n"/>
      <c r="M3319" s="234" t="n"/>
      <c r="N3319" s="237" t="n"/>
      <c r="O3319" s="548" t="n"/>
      <c r="P3319" s="1634" t="n"/>
      <c r="Q3319" s="1634" t="n"/>
      <c r="R3319" s="892" t="n"/>
      <c r="S3319" s="1635" t="n"/>
      <c r="T3319" s="1636" t="n"/>
      <c r="U3319" s="1636" t="n"/>
    </row>
    <row r="3320" ht="17.25" customHeight="1">
      <c r="A3320" s="238" t="n"/>
      <c r="B3320" s="238" t="n"/>
      <c r="C3320" s="1636" t="n"/>
      <c r="D3320" s="1636" t="n"/>
      <c r="E3320" s="1638" t="n"/>
      <c r="F3320" s="1636" t="n"/>
      <c r="G3320" s="1647" t="n"/>
      <c r="H3320" s="1647" t="n"/>
      <c r="I3320" s="1647" t="n"/>
      <c r="J3320" s="1646" t="n"/>
      <c r="K3320" s="1647" t="n"/>
      <c r="L3320" s="1647" t="n"/>
      <c r="M3320" s="234" t="n"/>
      <c r="N3320" s="237" t="n"/>
      <c r="O3320" s="548" t="n"/>
      <c r="P3320" s="1634" t="n"/>
      <c r="Q3320" s="1634" t="n"/>
      <c r="R3320" s="892" t="n"/>
      <c r="S3320" s="1635" t="n"/>
      <c r="T3320" s="1636" t="n"/>
      <c r="U3320" s="1636" t="n"/>
    </row>
    <row r="3321" ht="17.25" customHeight="1">
      <c r="A3321" s="238" t="n"/>
      <c r="B3321" s="238" t="n"/>
      <c r="C3321" s="1636" t="n"/>
      <c r="D3321" s="1636" t="n"/>
      <c r="E3321" s="1638" t="n"/>
      <c r="F3321" s="1636" t="n"/>
      <c r="G3321" s="1647" t="n"/>
      <c r="H3321" s="1647" t="n"/>
      <c r="I3321" s="1647" t="n"/>
      <c r="J3321" s="1646" t="n"/>
      <c r="K3321" s="1647" t="n"/>
      <c r="L3321" s="1647" t="n"/>
      <c r="M3321" s="234" t="n"/>
      <c r="N3321" s="237" t="n"/>
      <c r="O3321" s="548" t="n"/>
      <c r="P3321" s="1634" t="n"/>
      <c r="Q3321" s="1634" t="n"/>
      <c r="R3321" s="892" t="n"/>
      <c r="S3321" s="1635" t="n"/>
      <c r="T3321" s="1636" t="n"/>
      <c r="U3321" s="1636" t="n"/>
    </row>
    <row r="3322" ht="17.25" customHeight="1">
      <c r="A3322" s="238" t="n"/>
      <c r="B3322" s="238" t="n"/>
      <c r="C3322" s="1636" t="n"/>
      <c r="D3322" s="1636" t="n"/>
      <c r="E3322" s="1638" t="n"/>
      <c r="F3322" s="1636" t="n"/>
      <c r="G3322" s="1647" t="n"/>
      <c r="H3322" s="1647" t="n"/>
      <c r="I3322" s="1647" t="n"/>
      <c r="J3322" s="1646" t="n"/>
      <c r="K3322" s="1647" t="n"/>
      <c r="L3322" s="1647" t="n"/>
      <c r="M3322" s="234" t="n"/>
      <c r="N3322" s="237" t="n"/>
      <c r="O3322" s="548" t="n"/>
      <c r="P3322" s="1634" t="n"/>
      <c r="Q3322" s="1634" t="n"/>
      <c r="R3322" s="892" t="n"/>
      <c r="S3322" s="1635" t="n"/>
      <c r="T3322" s="1636" t="n"/>
      <c r="U3322" s="1636" t="n"/>
    </row>
    <row r="3323" ht="17.25" customHeight="1">
      <c r="A3323" s="238" t="n"/>
      <c r="B3323" s="238" t="n"/>
      <c r="C3323" s="1636" t="n"/>
      <c r="D3323" s="1636" t="n"/>
      <c r="E3323" s="1638" t="n"/>
      <c r="F3323" s="1636" t="n"/>
      <c r="G3323" s="1647" t="n"/>
      <c r="H3323" s="1647" t="n"/>
      <c r="I3323" s="1647" t="n"/>
      <c r="J3323" s="1646" t="n"/>
      <c r="K3323" s="1647" t="n"/>
      <c r="L3323" s="1647" t="n"/>
      <c r="M3323" s="234" t="n"/>
      <c r="N3323" s="237" t="n"/>
      <c r="O3323" s="548" t="n"/>
      <c r="P3323" s="1634" t="n"/>
      <c r="Q3323" s="1634" t="n"/>
      <c r="R3323" s="892" t="n"/>
      <c r="S3323" s="1635" t="n"/>
      <c r="T3323" s="1636" t="n"/>
      <c r="U3323" s="1636" t="n"/>
    </row>
    <row r="3324" ht="17.25" customHeight="1">
      <c r="A3324" s="238" t="n"/>
      <c r="B3324" s="238" t="n"/>
      <c r="C3324" s="1636" t="n"/>
      <c r="D3324" s="1636" t="n"/>
      <c r="E3324" s="1638" t="n"/>
      <c r="F3324" s="1636" t="n"/>
      <c r="G3324" s="1647" t="n"/>
      <c r="H3324" s="1647" t="n"/>
      <c r="I3324" s="1647" t="n"/>
      <c r="J3324" s="1646" t="n"/>
      <c r="K3324" s="1647" t="n"/>
      <c r="L3324" s="1647" t="n"/>
      <c r="M3324" s="234" t="n"/>
      <c r="N3324" s="237" t="n"/>
      <c r="O3324" s="548" t="n"/>
      <c r="P3324" s="1634" t="n"/>
      <c r="Q3324" s="1634" t="n"/>
      <c r="R3324" s="892" t="n"/>
      <c r="S3324" s="1635" t="n"/>
      <c r="T3324" s="1636" t="n"/>
      <c r="U3324" s="1636" t="n"/>
    </row>
    <row r="3325" ht="17.25" customHeight="1">
      <c r="A3325" s="238" t="n"/>
      <c r="B3325" s="238" t="n"/>
      <c r="C3325" s="1636" t="n"/>
      <c r="D3325" s="1636" t="n"/>
      <c r="E3325" s="1638" t="n"/>
      <c r="F3325" s="1636" t="n"/>
      <c r="G3325" s="1647" t="n"/>
      <c r="H3325" s="1647" t="n"/>
      <c r="I3325" s="1647" t="n"/>
      <c r="J3325" s="1646" t="n"/>
      <c r="K3325" s="1647" t="n"/>
      <c r="L3325" s="1647" t="n"/>
      <c r="M3325" s="234" t="n"/>
      <c r="N3325" s="237" t="n"/>
      <c r="O3325" s="548" t="n"/>
      <c r="P3325" s="1634" t="n"/>
      <c r="Q3325" s="1634" t="n"/>
      <c r="R3325" s="892" t="n"/>
      <c r="S3325" s="1635" t="n"/>
      <c r="T3325" s="1636" t="n"/>
      <c r="U3325" s="1636" t="n"/>
    </row>
    <row r="3326" ht="17.25" customHeight="1">
      <c r="A3326" s="238" t="n"/>
      <c r="B3326" s="238" t="n"/>
      <c r="C3326" s="1636" t="n"/>
      <c r="D3326" s="1636" t="n"/>
      <c r="E3326" s="1638" t="n"/>
      <c r="F3326" s="1636" t="n"/>
      <c r="G3326" s="1647" t="n"/>
      <c r="H3326" s="1647" t="n"/>
      <c r="I3326" s="1647" t="n"/>
      <c r="J3326" s="1646" t="n"/>
      <c r="K3326" s="1647" t="n"/>
      <c r="L3326" s="1647" t="n"/>
      <c r="M3326" s="234" t="n"/>
      <c r="N3326" s="237" t="n"/>
      <c r="O3326" s="548" t="n"/>
      <c r="P3326" s="1634" t="n"/>
      <c r="Q3326" s="1634" t="n"/>
      <c r="R3326" s="892" t="n"/>
      <c r="S3326" s="1635" t="n"/>
      <c r="T3326" s="1636" t="n"/>
      <c r="U3326" s="1636" t="n"/>
    </row>
    <row r="3327" ht="17.25" customHeight="1">
      <c r="A3327" s="238" t="n"/>
      <c r="B3327" s="238" t="n"/>
      <c r="C3327" s="1636" t="n"/>
      <c r="D3327" s="1636" t="n"/>
      <c r="E3327" s="1638" t="n"/>
      <c r="F3327" s="1636" t="n"/>
      <c r="G3327" s="1647" t="n"/>
      <c r="H3327" s="1647" t="n"/>
      <c r="I3327" s="1647" t="n"/>
      <c r="J3327" s="1646" t="n"/>
      <c r="K3327" s="1647" t="n"/>
      <c r="L3327" s="1647" t="n"/>
      <c r="M3327" s="234" t="n"/>
      <c r="N3327" s="237" t="n"/>
      <c r="O3327" s="548" t="n"/>
      <c r="P3327" s="1634" t="n"/>
      <c r="Q3327" s="1634" t="n"/>
      <c r="R3327" s="892" t="n"/>
      <c r="S3327" s="1635" t="n"/>
      <c r="T3327" s="1636" t="n"/>
      <c r="U3327" s="1636" t="n"/>
    </row>
    <row r="3328" ht="17.25" customHeight="1">
      <c r="A3328" s="238" t="n"/>
      <c r="B3328" s="238" t="n"/>
      <c r="C3328" s="1636" t="n"/>
      <c r="D3328" s="1636" t="n"/>
      <c r="E3328" s="1638" t="n"/>
      <c r="F3328" s="1636" t="n"/>
      <c r="G3328" s="1647" t="n"/>
      <c r="H3328" s="1647" t="n"/>
      <c r="I3328" s="1647" t="n"/>
      <c r="J3328" s="1646" t="n"/>
      <c r="K3328" s="1647" t="n"/>
      <c r="L3328" s="1647" t="n"/>
      <c r="M3328" s="234" t="n"/>
      <c r="N3328" s="237" t="n"/>
      <c r="O3328" s="548" t="n"/>
      <c r="P3328" s="1634" t="n"/>
      <c r="Q3328" s="1634" t="n"/>
      <c r="R3328" s="892" t="n"/>
      <c r="S3328" s="1635" t="n"/>
      <c r="T3328" s="1636" t="n"/>
      <c r="U3328" s="1636" t="n"/>
    </row>
    <row r="3329" ht="17.25" customHeight="1">
      <c r="A3329" s="238" t="n"/>
      <c r="B3329" s="238" t="n"/>
      <c r="C3329" s="1636" t="n"/>
      <c r="D3329" s="1636" t="n"/>
      <c r="E3329" s="1638" t="n"/>
      <c r="F3329" s="1636" t="n"/>
      <c r="G3329" s="1647" t="n"/>
      <c r="H3329" s="1647" t="n"/>
      <c r="I3329" s="1647" t="n"/>
      <c r="J3329" s="1646" t="n"/>
      <c r="K3329" s="1647" t="n"/>
      <c r="L3329" s="1647" t="n"/>
      <c r="M3329" s="234" t="n"/>
      <c r="N3329" s="237" t="n"/>
      <c r="O3329" s="548" t="n"/>
      <c r="P3329" s="1634" t="n"/>
      <c r="Q3329" s="1634" t="n"/>
      <c r="R3329" s="892" t="n"/>
      <c r="S3329" s="1635" t="n"/>
      <c r="T3329" s="1636" t="n"/>
      <c r="U3329" s="1636" t="n"/>
    </row>
    <row r="3330" ht="17.25" customHeight="1">
      <c r="A3330" s="238" t="n"/>
      <c r="B3330" s="238" t="n"/>
      <c r="C3330" s="1636" t="n"/>
      <c r="D3330" s="1636" t="n"/>
      <c r="E3330" s="1638" t="n"/>
      <c r="F3330" s="1636" t="n"/>
      <c r="G3330" s="1647" t="n"/>
      <c r="H3330" s="1647" t="n"/>
      <c r="I3330" s="1647" t="n"/>
      <c r="J3330" s="1646" t="n"/>
      <c r="K3330" s="1647" t="n"/>
      <c r="L3330" s="1647" t="n"/>
      <c r="M3330" s="234" t="n"/>
      <c r="N3330" s="237" t="n"/>
      <c r="O3330" s="548" t="n"/>
      <c r="P3330" s="1634" t="n"/>
      <c r="Q3330" s="1634" t="n"/>
      <c r="R3330" s="892" t="n"/>
      <c r="S3330" s="1635" t="n"/>
      <c r="T3330" s="1636" t="n"/>
      <c r="U3330" s="1636" t="n"/>
    </row>
    <row r="3331" ht="17.25" customHeight="1">
      <c r="A3331" s="238" t="n"/>
      <c r="B3331" s="238" t="n"/>
      <c r="C3331" s="1636" t="n"/>
      <c r="D3331" s="1636" t="n"/>
      <c r="E3331" s="1638" t="n"/>
      <c r="F3331" s="1636" t="n"/>
      <c r="G3331" s="1647" t="n"/>
      <c r="H3331" s="1647" t="n"/>
      <c r="I3331" s="1647" t="n"/>
      <c r="J3331" s="1646" t="n"/>
      <c r="K3331" s="1647" t="n"/>
      <c r="L3331" s="1647" t="n"/>
      <c r="M3331" s="234" t="n"/>
      <c r="N3331" s="237" t="n"/>
      <c r="O3331" s="548" t="n"/>
      <c r="P3331" s="1634" t="n"/>
      <c r="Q3331" s="1634" t="n"/>
      <c r="R3331" s="892" t="n"/>
      <c r="S3331" s="1635" t="n"/>
      <c r="T3331" s="1636" t="n"/>
      <c r="U3331" s="1636" t="n"/>
    </row>
    <row r="3332" ht="17.25" customHeight="1">
      <c r="A3332" s="238" t="n"/>
      <c r="B3332" s="238" t="n"/>
      <c r="C3332" s="1636" t="n"/>
      <c r="D3332" s="1636" t="n"/>
      <c r="E3332" s="1638" t="n"/>
      <c r="F3332" s="1636" t="n"/>
      <c r="G3332" s="1647" t="n"/>
      <c r="H3332" s="1647" t="n"/>
      <c r="I3332" s="1647" t="n"/>
      <c r="J3332" s="1646" t="n"/>
      <c r="K3332" s="1647" t="n"/>
      <c r="L3332" s="1647" t="n"/>
      <c r="M3332" s="234" t="n"/>
      <c r="N3332" s="237" t="n"/>
      <c r="O3332" s="548" t="n"/>
      <c r="P3332" s="1634" t="n"/>
      <c r="Q3332" s="1634" t="n"/>
      <c r="R3332" s="892" t="n"/>
      <c r="S3332" s="1635" t="n"/>
      <c r="T3332" s="1636" t="n"/>
      <c r="U3332" s="1636" t="n"/>
    </row>
    <row r="3333" ht="17.25" customHeight="1">
      <c r="A3333" s="238" t="n"/>
      <c r="B3333" s="238" t="n"/>
      <c r="C3333" s="1636" t="n"/>
      <c r="D3333" s="1636" t="n"/>
      <c r="E3333" s="1638" t="n"/>
      <c r="F3333" s="1636" t="n"/>
      <c r="G3333" s="1647" t="n"/>
      <c r="H3333" s="1647" t="n"/>
      <c r="I3333" s="1647" t="n"/>
      <c r="J3333" s="1646" t="n"/>
      <c r="K3333" s="1647" t="n"/>
      <c r="L3333" s="1647" t="n"/>
      <c r="M3333" s="234" t="n"/>
      <c r="N3333" s="237" t="n"/>
      <c r="O3333" s="548" t="n"/>
      <c r="P3333" s="1634" t="n"/>
      <c r="Q3333" s="1634" t="n"/>
      <c r="R3333" s="892" t="n"/>
      <c r="S3333" s="1635" t="n"/>
      <c r="T3333" s="1636" t="n"/>
      <c r="U3333" s="1636" t="n"/>
    </row>
    <row r="3334" ht="17.25" customHeight="1">
      <c r="A3334" s="238" t="n"/>
      <c r="B3334" s="238" t="n"/>
      <c r="C3334" s="1636" t="n"/>
      <c r="D3334" s="1636" t="n"/>
      <c r="E3334" s="1638" t="n"/>
      <c r="F3334" s="1636" t="n"/>
      <c r="G3334" s="1647" t="n"/>
      <c r="H3334" s="1647" t="n"/>
      <c r="I3334" s="1647" t="n"/>
      <c r="J3334" s="1646" t="n"/>
      <c r="K3334" s="1647" t="n"/>
      <c r="L3334" s="1647" t="n"/>
      <c r="M3334" s="234" t="n"/>
      <c r="N3334" s="237" t="n"/>
      <c r="O3334" s="548" t="n"/>
      <c r="P3334" s="1634" t="n"/>
      <c r="Q3334" s="1634" t="n"/>
      <c r="R3334" s="892" t="n"/>
      <c r="S3334" s="1635" t="n"/>
      <c r="T3334" s="1636" t="n"/>
      <c r="U3334" s="1636" t="n"/>
    </row>
    <row r="3335" ht="17.25" customHeight="1">
      <c r="A3335" s="238" t="n"/>
      <c r="B3335" s="238" t="n"/>
      <c r="C3335" s="1636" t="n"/>
      <c r="D3335" s="1636" t="n"/>
      <c r="E3335" s="1638" t="n"/>
      <c r="F3335" s="1636" t="n"/>
      <c r="G3335" s="1647" t="n"/>
      <c r="H3335" s="1647" t="n"/>
      <c r="I3335" s="1647" t="n"/>
      <c r="J3335" s="1646" t="n"/>
      <c r="K3335" s="1647" t="n"/>
      <c r="L3335" s="1647" t="n"/>
      <c r="M3335" s="234" t="n"/>
      <c r="N3335" s="237" t="n"/>
      <c r="O3335" s="548" t="n"/>
      <c r="P3335" s="1634" t="n"/>
      <c r="Q3335" s="1634" t="n"/>
      <c r="R3335" s="892" t="n"/>
      <c r="S3335" s="1635" t="n"/>
      <c r="T3335" s="1636" t="n"/>
      <c r="U3335" s="1636" t="n"/>
    </row>
    <row r="3336" ht="17.25" customHeight="1">
      <c r="A3336" s="238" t="n"/>
      <c r="B3336" s="238" t="n"/>
      <c r="C3336" s="1636" t="n"/>
      <c r="D3336" s="1636" t="n"/>
      <c r="E3336" s="1638" t="n"/>
      <c r="F3336" s="1636" t="n"/>
      <c r="G3336" s="1647" t="n"/>
      <c r="H3336" s="1647" t="n"/>
      <c r="I3336" s="1647" t="n"/>
      <c r="J3336" s="1646" t="n"/>
      <c r="K3336" s="1647" t="n"/>
      <c r="L3336" s="1647" t="n"/>
      <c r="M3336" s="234" t="n"/>
      <c r="N3336" s="237" t="n"/>
      <c r="O3336" s="548" t="n"/>
      <c r="P3336" s="1634" t="n"/>
      <c r="Q3336" s="1634" t="n"/>
      <c r="R3336" s="892" t="n"/>
      <c r="S3336" s="1635" t="n"/>
      <c r="T3336" s="1636" t="n"/>
      <c r="U3336" s="1636" t="n"/>
    </row>
    <row r="3337" ht="17.25" customHeight="1">
      <c r="A3337" s="238" t="n"/>
      <c r="B3337" s="238" t="n"/>
      <c r="C3337" s="1636" t="n"/>
      <c r="D3337" s="1636" t="n"/>
      <c r="E3337" s="1638" t="n"/>
      <c r="F3337" s="1636" t="n"/>
      <c r="G3337" s="1647" t="n"/>
      <c r="H3337" s="1647" t="n"/>
      <c r="I3337" s="1647" t="n"/>
      <c r="J3337" s="1646" t="n"/>
      <c r="K3337" s="1647" t="n"/>
      <c r="L3337" s="1647" t="n"/>
      <c r="M3337" s="234" t="n"/>
      <c r="N3337" s="237" t="n"/>
      <c r="O3337" s="548" t="n"/>
      <c r="P3337" s="1634" t="n"/>
      <c r="Q3337" s="1634" t="n"/>
      <c r="R3337" s="892" t="n"/>
      <c r="S3337" s="1635" t="n"/>
      <c r="T3337" s="1636" t="n"/>
      <c r="U3337" s="1636" t="n"/>
    </row>
    <row r="3338" ht="17.25" customHeight="1">
      <c r="A3338" s="238" t="n"/>
      <c r="B3338" s="238" t="n"/>
      <c r="C3338" s="1636" t="n"/>
      <c r="D3338" s="1636" t="n"/>
      <c r="E3338" s="1638" t="n"/>
      <c r="F3338" s="1636" t="n"/>
      <c r="G3338" s="1647" t="n"/>
      <c r="H3338" s="1647" t="n"/>
      <c r="I3338" s="1647" t="n"/>
      <c r="J3338" s="1646" t="n"/>
      <c r="K3338" s="1647" t="n"/>
      <c r="L3338" s="1647" t="n"/>
      <c r="M3338" s="234" t="n"/>
      <c r="N3338" s="237" t="n"/>
      <c r="O3338" s="548" t="n"/>
      <c r="P3338" s="1634" t="n"/>
      <c r="Q3338" s="1634" t="n"/>
      <c r="R3338" s="892" t="n"/>
      <c r="S3338" s="1635" t="n"/>
      <c r="T3338" s="1636" t="n"/>
      <c r="U3338" s="1636" t="n"/>
    </row>
    <row r="3339" ht="17.25" customHeight="1">
      <c r="A3339" s="238" t="n"/>
      <c r="B3339" s="238" t="n"/>
      <c r="C3339" s="1636" t="n"/>
      <c r="D3339" s="1636" t="n"/>
      <c r="E3339" s="1638" t="n"/>
      <c r="F3339" s="1636" t="n"/>
      <c r="G3339" s="1647" t="n"/>
      <c r="H3339" s="1647" t="n"/>
      <c r="I3339" s="1647" t="n"/>
      <c r="J3339" s="1646" t="n"/>
      <c r="K3339" s="1647" t="n"/>
      <c r="L3339" s="1647" t="n"/>
      <c r="M3339" s="234" t="n"/>
      <c r="N3339" s="237" t="n"/>
      <c r="O3339" s="548" t="n"/>
      <c r="P3339" s="1634" t="n"/>
      <c r="Q3339" s="1634" t="n"/>
      <c r="R3339" s="892" t="n"/>
      <c r="S3339" s="1635" t="n"/>
      <c r="T3339" s="1636" t="n"/>
      <c r="U3339" s="1636" t="n"/>
    </row>
    <row r="3340" ht="17.25" customHeight="1">
      <c r="A3340" s="238" t="n"/>
      <c r="B3340" s="238" t="n"/>
      <c r="C3340" s="1636" t="n"/>
      <c r="D3340" s="1636" t="n"/>
      <c r="E3340" s="1638" t="n"/>
      <c r="F3340" s="1636" t="n"/>
      <c r="G3340" s="1647" t="n"/>
      <c r="H3340" s="1647" t="n"/>
      <c r="I3340" s="1647" t="n"/>
      <c r="J3340" s="1646" t="n"/>
      <c r="K3340" s="1647" t="n"/>
      <c r="L3340" s="1647" t="n"/>
      <c r="M3340" s="234" t="n"/>
      <c r="N3340" s="237" t="n"/>
      <c r="O3340" s="548" t="n"/>
      <c r="P3340" s="1634" t="n"/>
      <c r="Q3340" s="1634" t="n"/>
      <c r="R3340" s="892" t="n"/>
      <c r="S3340" s="1635" t="n"/>
      <c r="T3340" s="1636" t="n"/>
      <c r="U3340" s="1636" t="n"/>
    </row>
    <row r="3341" ht="17.25" customHeight="1">
      <c r="A3341" s="238" t="n"/>
      <c r="B3341" s="238" t="n"/>
      <c r="C3341" s="1636" t="n"/>
      <c r="D3341" s="1636" t="n"/>
      <c r="E3341" s="1638" t="n"/>
      <c r="F3341" s="1636" t="n"/>
      <c r="G3341" s="1647" t="n"/>
      <c r="H3341" s="1647" t="n"/>
      <c r="I3341" s="1647" t="n"/>
      <c r="J3341" s="1646" t="n"/>
      <c r="K3341" s="1647" t="n"/>
      <c r="L3341" s="1647" t="n"/>
      <c r="M3341" s="234" t="n"/>
      <c r="N3341" s="237" t="n"/>
      <c r="O3341" s="548" t="n"/>
      <c r="P3341" s="1634" t="n"/>
      <c r="Q3341" s="1634" t="n"/>
      <c r="R3341" s="892" t="n"/>
      <c r="S3341" s="1635" t="n"/>
      <c r="T3341" s="1636" t="n"/>
      <c r="U3341" s="1636" t="n"/>
    </row>
    <row r="3342" ht="17.25" customHeight="1">
      <c r="A3342" s="238" t="n"/>
      <c r="B3342" s="238" t="n"/>
      <c r="C3342" s="1636" t="n"/>
      <c r="D3342" s="1636" t="n"/>
      <c r="E3342" s="1638" t="n"/>
      <c r="F3342" s="1636" t="n"/>
      <c r="G3342" s="1647" t="n"/>
      <c r="H3342" s="1647" t="n"/>
      <c r="I3342" s="1647" t="n"/>
      <c r="J3342" s="1646" t="n"/>
      <c r="K3342" s="1647" t="n"/>
      <c r="L3342" s="1647" t="n"/>
      <c r="M3342" s="234" t="n"/>
      <c r="N3342" s="237" t="n"/>
      <c r="O3342" s="548" t="n"/>
      <c r="P3342" s="1634" t="n"/>
      <c r="Q3342" s="1634" t="n"/>
      <c r="R3342" s="892" t="n"/>
      <c r="S3342" s="1635" t="n"/>
      <c r="T3342" s="1636" t="n"/>
      <c r="U3342" s="1636" t="n"/>
    </row>
    <row r="3343" ht="17.25" customHeight="1">
      <c r="A3343" s="238" t="n"/>
      <c r="B3343" s="238" t="n"/>
      <c r="C3343" s="1636" t="n"/>
      <c r="D3343" s="1636" t="n"/>
      <c r="E3343" s="1638" t="n"/>
      <c r="F3343" s="1636" t="n"/>
      <c r="G3343" s="1647" t="n"/>
      <c r="H3343" s="1647" t="n"/>
      <c r="I3343" s="1647" t="n"/>
      <c r="J3343" s="1646" t="n"/>
      <c r="K3343" s="1647" t="n"/>
      <c r="L3343" s="1647" t="n"/>
      <c r="M3343" s="234" t="n"/>
      <c r="N3343" s="237" t="n"/>
      <c r="O3343" s="548" t="n"/>
      <c r="P3343" s="1634" t="n"/>
      <c r="Q3343" s="1634" t="n"/>
      <c r="R3343" s="892" t="n"/>
      <c r="S3343" s="1635" t="n"/>
      <c r="T3343" s="1636" t="n"/>
      <c r="U3343" s="1636" t="n"/>
    </row>
    <row r="3344" ht="17.25" customHeight="1">
      <c r="A3344" s="238" t="n"/>
      <c r="B3344" s="238" t="n"/>
      <c r="C3344" s="1636" t="n"/>
      <c r="D3344" s="1636" t="n"/>
      <c r="E3344" s="1638" t="n"/>
      <c r="F3344" s="1636" t="n"/>
      <c r="G3344" s="1647" t="n"/>
      <c r="H3344" s="1647" t="n"/>
      <c r="I3344" s="1647" t="n"/>
      <c r="J3344" s="1646" t="n"/>
      <c r="K3344" s="1647" t="n"/>
      <c r="L3344" s="1647" t="n"/>
      <c r="M3344" s="234" t="n"/>
      <c r="N3344" s="237" t="n"/>
      <c r="O3344" s="548" t="n"/>
      <c r="P3344" s="1634" t="n"/>
      <c r="Q3344" s="1634" t="n"/>
      <c r="R3344" s="892" t="n"/>
      <c r="S3344" s="1635" t="n"/>
      <c r="T3344" s="1636" t="n"/>
      <c r="U3344" s="1636" t="n"/>
    </row>
    <row r="3345" ht="17.25" customHeight="1">
      <c r="A3345" s="238" t="n"/>
      <c r="B3345" s="238" t="n"/>
      <c r="C3345" s="1636" t="n"/>
      <c r="D3345" s="1636" t="n"/>
      <c r="E3345" s="1638" t="n"/>
      <c r="F3345" s="1636" t="n"/>
      <c r="G3345" s="1647" t="n"/>
      <c r="H3345" s="1647" t="n"/>
      <c r="I3345" s="1647" t="n"/>
      <c r="J3345" s="1646" t="n"/>
      <c r="K3345" s="1647" t="n"/>
      <c r="L3345" s="1647" t="n"/>
      <c r="M3345" s="234" t="n"/>
      <c r="N3345" s="237" t="n"/>
      <c r="O3345" s="548" t="n"/>
      <c r="P3345" s="1634" t="n"/>
      <c r="Q3345" s="1634" t="n"/>
      <c r="R3345" s="892" t="n"/>
      <c r="S3345" s="1635" t="n"/>
      <c r="T3345" s="1636" t="n"/>
      <c r="U3345" s="1636" t="n"/>
    </row>
    <row r="3346" ht="17.25" customHeight="1">
      <c r="A3346" s="238" t="n"/>
      <c r="B3346" s="238" t="n"/>
      <c r="C3346" s="1636" t="n"/>
      <c r="D3346" s="1636" t="n"/>
      <c r="E3346" s="1638" t="n"/>
      <c r="F3346" s="1636" t="n"/>
      <c r="G3346" s="1647" t="n"/>
      <c r="H3346" s="1647" t="n"/>
      <c r="I3346" s="1647" t="n"/>
      <c r="J3346" s="1646" t="n"/>
      <c r="K3346" s="1647" t="n"/>
      <c r="L3346" s="1647" t="n"/>
      <c r="M3346" s="234" t="n"/>
      <c r="N3346" s="237" t="n"/>
      <c r="O3346" s="548" t="n"/>
      <c r="P3346" s="1634" t="n"/>
      <c r="Q3346" s="1634" t="n"/>
      <c r="R3346" s="892" t="n"/>
      <c r="S3346" s="1635" t="n"/>
      <c r="T3346" s="1636" t="n"/>
      <c r="U3346" s="1636" t="n"/>
    </row>
    <row r="3347" ht="17.25" customHeight="1">
      <c r="A3347" s="238" t="n"/>
      <c r="B3347" s="238" t="n"/>
      <c r="C3347" s="1636" t="n"/>
      <c r="D3347" s="1636" t="n"/>
      <c r="E3347" s="1638" t="n"/>
      <c r="F3347" s="1636" t="n"/>
      <c r="G3347" s="1647" t="n"/>
      <c r="H3347" s="1647" t="n"/>
      <c r="I3347" s="1647" t="n"/>
      <c r="J3347" s="1646" t="n"/>
      <c r="K3347" s="1647" t="n"/>
      <c r="L3347" s="1647" t="n"/>
      <c r="M3347" s="234" t="n"/>
      <c r="N3347" s="237" t="n"/>
      <c r="O3347" s="548" t="n"/>
      <c r="P3347" s="1634" t="n"/>
      <c r="Q3347" s="1634" t="n"/>
      <c r="R3347" s="892" t="n"/>
      <c r="S3347" s="1635" t="n"/>
      <c r="T3347" s="1636" t="n"/>
      <c r="U3347" s="1636" t="n"/>
    </row>
    <row r="3348" ht="17.25" customHeight="1">
      <c r="A3348" s="238" t="n"/>
      <c r="B3348" s="238" t="n"/>
      <c r="C3348" s="1636" t="n"/>
      <c r="D3348" s="1636" t="n"/>
      <c r="E3348" s="1638" t="n"/>
      <c r="F3348" s="1636" t="n"/>
      <c r="G3348" s="1647" t="n"/>
      <c r="H3348" s="1647" t="n"/>
      <c r="I3348" s="1647" t="n"/>
      <c r="J3348" s="1646" t="n"/>
      <c r="K3348" s="1647" t="n"/>
      <c r="L3348" s="1647" t="n"/>
      <c r="M3348" s="234" t="n"/>
      <c r="N3348" s="237" t="n"/>
      <c r="O3348" s="548" t="n"/>
      <c r="P3348" s="1634" t="n"/>
      <c r="Q3348" s="1634" t="n"/>
      <c r="R3348" s="892" t="n"/>
      <c r="S3348" s="1635" t="n"/>
      <c r="T3348" s="1636" t="n"/>
      <c r="U3348" s="1636" t="n"/>
    </row>
    <row r="3349" ht="17.25" customHeight="1">
      <c r="A3349" s="238" t="n"/>
      <c r="B3349" s="238" t="n"/>
      <c r="C3349" s="1636" t="n"/>
      <c r="D3349" s="1636" t="n"/>
      <c r="E3349" s="1638" t="n"/>
      <c r="F3349" s="1636" t="n"/>
      <c r="G3349" s="1647" t="n"/>
      <c r="H3349" s="1647" t="n"/>
      <c r="I3349" s="1647" t="n"/>
      <c r="J3349" s="1646" t="n"/>
      <c r="K3349" s="1647" t="n"/>
      <c r="L3349" s="1647" t="n"/>
      <c r="M3349" s="234" t="n"/>
      <c r="N3349" s="237" t="n"/>
      <c r="O3349" s="548" t="n"/>
      <c r="P3349" s="1634" t="n"/>
      <c r="Q3349" s="1634" t="n"/>
      <c r="R3349" s="892" t="n"/>
      <c r="S3349" s="1635" t="n"/>
      <c r="T3349" s="1636" t="n"/>
      <c r="U3349" s="1636" t="n"/>
    </row>
    <row r="3350" ht="17.25" customHeight="1">
      <c r="A3350" s="238" t="n"/>
      <c r="B3350" s="238" t="n"/>
      <c r="C3350" s="1636" t="n"/>
      <c r="D3350" s="1636" t="n"/>
      <c r="E3350" s="1638" t="n"/>
      <c r="F3350" s="1636" t="n"/>
      <c r="G3350" s="1647" t="n"/>
      <c r="H3350" s="1647" t="n"/>
      <c r="I3350" s="1647" t="n"/>
      <c r="J3350" s="1646" t="n"/>
      <c r="K3350" s="1647" t="n"/>
      <c r="L3350" s="1647" t="n"/>
      <c r="M3350" s="234" t="n"/>
      <c r="N3350" s="237" t="n"/>
      <c r="O3350" s="548" t="n"/>
      <c r="P3350" s="1634" t="n"/>
      <c r="Q3350" s="1634" t="n"/>
      <c r="R3350" s="892" t="n"/>
      <c r="S3350" s="1635" t="n"/>
      <c r="T3350" s="1636" t="n"/>
      <c r="U3350" s="1636" t="n"/>
    </row>
    <row r="3351" ht="17.25" customHeight="1">
      <c r="A3351" s="238" t="n"/>
      <c r="B3351" s="238" t="n"/>
      <c r="C3351" s="1636" t="n"/>
      <c r="D3351" s="1636" t="n"/>
      <c r="E3351" s="1638" t="n"/>
      <c r="F3351" s="1636" t="n"/>
      <c r="G3351" s="1647" t="n"/>
      <c r="H3351" s="1647" t="n"/>
      <c r="I3351" s="1647" t="n"/>
      <c r="J3351" s="1646" t="n"/>
      <c r="K3351" s="1647" t="n"/>
      <c r="L3351" s="1647" t="n"/>
      <c r="M3351" s="234" t="n"/>
      <c r="N3351" s="237" t="n"/>
      <c r="O3351" s="548" t="n"/>
      <c r="P3351" s="1634" t="n"/>
      <c r="Q3351" s="1634" t="n"/>
      <c r="R3351" s="892" t="n"/>
      <c r="S3351" s="1635" t="n"/>
      <c r="T3351" s="1636" t="n"/>
      <c r="U3351" s="1636" t="n"/>
    </row>
    <row r="3352" ht="17.25" customHeight="1">
      <c r="A3352" s="238" t="n"/>
      <c r="B3352" s="238" t="n"/>
      <c r="C3352" s="1636" t="n"/>
      <c r="D3352" s="1636" t="n"/>
      <c r="E3352" s="1638" t="n"/>
      <c r="F3352" s="1636" t="n"/>
      <c r="G3352" s="1647" t="n"/>
      <c r="H3352" s="1647" t="n"/>
      <c r="I3352" s="1647" t="n"/>
      <c r="J3352" s="1646" t="n"/>
      <c r="K3352" s="1647" t="n"/>
      <c r="L3352" s="1647" t="n"/>
      <c r="M3352" s="234" t="n"/>
      <c r="N3352" s="237" t="n"/>
      <c r="O3352" s="548" t="n"/>
      <c r="P3352" s="1634" t="n"/>
      <c r="Q3352" s="1634" t="n"/>
      <c r="R3352" s="892" t="n"/>
      <c r="S3352" s="1635" t="n"/>
      <c r="T3352" s="1636" t="n"/>
      <c r="U3352" s="1636" t="n"/>
    </row>
    <row r="3353" ht="17.25" customHeight="1">
      <c r="A3353" s="238" t="n"/>
      <c r="B3353" s="238" t="n"/>
      <c r="C3353" s="1636" t="n"/>
      <c r="D3353" s="1636" t="n"/>
      <c r="E3353" s="1638" t="n"/>
      <c r="F3353" s="1636" t="n"/>
      <c r="G3353" s="1647" t="n"/>
      <c r="H3353" s="1647" t="n"/>
      <c r="I3353" s="1647" t="n"/>
      <c r="J3353" s="1646" t="n"/>
      <c r="K3353" s="1647" t="n"/>
      <c r="L3353" s="1647" t="n"/>
      <c r="M3353" s="234" t="n"/>
      <c r="N3353" s="237" t="n"/>
      <c r="O3353" s="548" t="n"/>
      <c r="P3353" s="1634" t="n"/>
      <c r="Q3353" s="1634" t="n"/>
      <c r="R3353" s="892" t="n"/>
      <c r="S3353" s="1635" t="n"/>
      <c r="T3353" s="1636" t="n"/>
      <c r="U3353" s="1636" t="n"/>
    </row>
    <row r="3354" ht="17.25" customHeight="1">
      <c r="A3354" s="238" t="n"/>
      <c r="B3354" s="238" t="n"/>
      <c r="C3354" s="1636" t="n"/>
      <c r="D3354" s="1636" t="n"/>
      <c r="E3354" s="1638" t="n"/>
      <c r="F3354" s="1636" t="n"/>
      <c r="G3354" s="1647" t="n"/>
      <c r="H3354" s="1647" t="n"/>
      <c r="I3354" s="1647" t="n"/>
      <c r="J3354" s="1646" t="n"/>
      <c r="K3354" s="1647" t="n"/>
      <c r="L3354" s="1647" t="n"/>
      <c r="M3354" s="234" t="n"/>
      <c r="N3354" s="237" t="n"/>
      <c r="O3354" s="548" t="n"/>
      <c r="P3354" s="1634" t="n"/>
      <c r="Q3354" s="1634" t="n"/>
      <c r="R3354" s="892" t="n"/>
      <c r="S3354" s="1635" t="n"/>
      <c r="T3354" s="1636" t="n"/>
      <c r="U3354" s="1636" t="n"/>
    </row>
    <row r="3355" ht="17.25" customHeight="1">
      <c r="A3355" s="238" t="n"/>
      <c r="B3355" s="238" t="n"/>
      <c r="C3355" s="1636" t="n"/>
      <c r="D3355" s="1636" t="n"/>
      <c r="E3355" s="1638" t="n"/>
      <c r="F3355" s="1636" t="n"/>
      <c r="G3355" s="1647" t="n"/>
      <c r="H3355" s="1647" t="n"/>
      <c r="I3355" s="1647" t="n"/>
      <c r="J3355" s="1646" t="n"/>
      <c r="K3355" s="1647" t="n"/>
      <c r="L3355" s="1647" t="n"/>
      <c r="M3355" s="234" t="n"/>
      <c r="N3355" s="237" t="n"/>
      <c r="O3355" s="548" t="n"/>
      <c r="P3355" s="1634" t="n"/>
      <c r="Q3355" s="1634" t="n"/>
      <c r="R3355" s="892" t="n"/>
      <c r="S3355" s="1635" t="n"/>
      <c r="T3355" s="1636" t="n"/>
      <c r="U3355" s="1636" t="n"/>
    </row>
    <row r="3356" ht="17.25" customHeight="1">
      <c r="A3356" s="238" t="n"/>
      <c r="B3356" s="238" t="n"/>
      <c r="C3356" s="1636" t="n"/>
      <c r="D3356" s="1636" t="n"/>
      <c r="E3356" s="1638" t="n"/>
      <c r="F3356" s="1636" t="n"/>
      <c r="G3356" s="1647" t="n"/>
      <c r="H3356" s="1647" t="n"/>
      <c r="I3356" s="1647" t="n"/>
      <c r="J3356" s="1646" t="n"/>
      <c r="K3356" s="1647" t="n"/>
      <c r="L3356" s="1647" t="n"/>
      <c r="M3356" s="234" t="n"/>
      <c r="N3356" s="237" t="n"/>
      <c r="O3356" s="548" t="n"/>
      <c r="P3356" s="1634" t="n"/>
      <c r="Q3356" s="1634" t="n"/>
      <c r="R3356" s="892" t="n"/>
      <c r="S3356" s="1635" t="n"/>
      <c r="T3356" s="1636" t="n"/>
      <c r="U3356" s="1636" t="n"/>
    </row>
    <row r="3357" ht="17.25" customHeight="1">
      <c r="A3357" s="238" t="n"/>
      <c r="B3357" s="238" t="n"/>
      <c r="C3357" s="1636" t="n"/>
      <c r="D3357" s="1636" t="n"/>
      <c r="E3357" s="1638" t="n"/>
      <c r="F3357" s="1636" t="n"/>
      <c r="G3357" s="1647" t="n"/>
      <c r="H3357" s="1647" t="n"/>
      <c r="I3357" s="1647" t="n"/>
      <c r="J3357" s="1646" t="n"/>
      <c r="K3357" s="1647" t="n"/>
      <c r="L3357" s="1647" t="n"/>
      <c r="M3357" s="234" t="n"/>
      <c r="N3357" s="237" t="n"/>
      <c r="O3357" s="548" t="n"/>
      <c r="P3357" s="1634" t="n"/>
      <c r="Q3357" s="1634" t="n"/>
      <c r="R3357" s="892" t="n"/>
      <c r="S3357" s="1635" t="n"/>
      <c r="T3357" s="1636" t="n"/>
      <c r="U3357" s="1636" t="n"/>
    </row>
    <row r="3358" ht="17.25" customHeight="1">
      <c r="A3358" s="238" t="n"/>
      <c r="B3358" s="238" t="n"/>
      <c r="C3358" s="1636" t="n"/>
      <c r="D3358" s="1636" t="n"/>
      <c r="E3358" s="1638" t="n"/>
      <c r="F3358" s="1636" t="n"/>
      <c r="G3358" s="1647" t="n"/>
      <c r="H3358" s="1647" t="n"/>
      <c r="I3358" s="1647" t="n"/>
      <c r="J3358" s="1646" t="n"/>
      <c r="K3358" s="1647" t="n"/>
      <c r="L3358" s="1647" t="n"/>
      <c r="M3358" s="234" t="n"/>
      <c r="N3358" s="237" t="n"/>
      <c r="O3358" s="548" t="n"/>
      <c r="P3358" s="1634" t="n"/>
      <c r="Q3358" s="1634" t="n"/>
      <c r="R3358" s="892" t="n"/>
      <c r="S3358" s="1635" t="n"/>
      <c r="T3358" s="1636" t="n"/>
      <c r="U3358" s="1636" t="n"/>
    </row>
    <row r="3359" ht="17.25" customHeight="1">
      <c r="A3359" s="238" t="n"/>
      <c r="B3359" s="238" t="n"/>
      <c r="C3359" s="1636" t="n"/>
      <c r="D3359" s="1636" t="n"/>
      <c r="E3359" s="1638" t="n"/>
      <c r="F3359" s="1636" t="n"/>
      <c r="G3359" s="1647" t="n"/>
      <c r="H3359" s="1647" t="n"/>
      <c r="I3359" s="1647" t="n"/>
      <c r="J3359" s="1646" t="n"/>
      <c r="K3359" s="1647" t="n"/>
      <c r="L3359" s="1647" t="n"/>
      <c r="M3359" s="234" t="n"/>
      <c r="N3359" s="237" t="n"/>
      <c r="O3359" s="548" t="n"/>
      <c r="P3359" s="1634" t="n"/>
      <c r="Q3359" s="1634" t="n"/>
      <c r="R3359" s="892" t="n"/>
      <c r="S3359" s="1635" t="n"/>
      <c r="T3359" s="1636" t="n"/>
      <c r="U3359" s="1636" t="n"/>
    </row>
    <row r="3360" ht="17.25" customHeight="1">
      <c r="A3360" s="238" t="n"/>
      <c r="B3360" s="238" t="n"/>
      <c r="C3360" s="1636" t="n"/>
      <c r="D3360" s="1636" t="n"/>
      <c r="E3360" s="1638" t="n"/>
      <c r="F3360" s="1636" t="n"/>
      <c r="G3360" s="1647" t="n"/>
      <c r="H3360" s="1647" t="n"/>
      <c r="I3360" s="1647" t="n"/>
      <c r="J3360" s="1646" t="n"/>
      <c r="K3360" s="1647" t="n"/>
      <c r="L3360" s="1647" t="n"/>
      <c r="M3360" s="234" t="n"/>
      <c r="N3360" s="237" t="n"/>
      <c r="O3360" s="548" t="n"/>
      <c r="P3360" s="1634" t="n"/>
      <c r="Q3360" s="1634" t="n"/>
      <c r="R3360" s="892" t="n"/>
      <c r="S3360" s="1635" t="n"/>
      <c r="T3360" s="1636" t="n"/>
      <c r="U3360" s="1636" t="n"/>
    </row>
    <row r="3361" ht="17.25" customHeight="1">
      <c r="A3361" s="238" t="n"/>
      <c r="B3361" s="238" t="n"/>
      <c r="C3361" s="1636" t="n"/>
      <c r="D3361" s="1636" t="n"/>
      <c r="E3361" s="1638" t="n"/>
      <c r="F3361" s="1636" t="n"/>
      <c r="G3361" s="1647" t="n"/>
      <c r="H3361" s="1647" t="n"/>
      <c r="I3361" s="1647" t="n"/>
      <c r="J3361" s="1646" t="n"/>
      <c r="K3361" s="1647" t="n"/>
      <c r="L3361" s="1647" t="n"/>
      <c r="M3361" s="234" t="n"/>
      <c r="N3361" s="237" t="n"/>
      <c r="O3361" s="548" t="n"/>
      <c r="P3361" s="1634" t="n"/>
      <c r="Q3361" s="1634" t="n"/>
      <c r="R3361" s="892" t="n"/>
      <c r="S3361" s="1635" t="n"/>
      <c r="T3361" s="1636" t="n"/>
      <c r="U3361" s="1636" t="n"/>
    </row>
    <row r="3362" ht="17.25" customHeight="1">
      <c r="A3362" s="238" t="n"/>
      <c r="B3362" s="238" t="n"/>
      <c r="C3362" s="1636" t="n"/>
      <c r="D3362" s="1636" t="n"/>
      <c r="E3362" s="1638" t="n"/>
      <c r="F3362" s="1636" t="n"/>
      <c r="G3362" s="1647" t="n"/>
      <c r="H3362" s="1647" t="n"/>
      <c r="I3362" s="1647" t="n"/>
      <c r="J3362" s="1646" t="n"/>
      <c r="K3362" s="1647" t="n"/>
      <c r="L3362" s="1647" t="n"/>
      <c r="M3362" s="234" t="n"/>
      <c r="N3362" s="237" t="n"/>
      <c r="O3362" s="548" t="n"/>
      <c r="P3362" s="1634" t="n"/>
      <c r="Q3362" s="1634" t="n"/>
      <c r="R3362" s="892" t="n"/>
      <c r="S3362" s="1635" t="n"/>
      <c r="T3362" s="1636" t="n"/>
      <c r="U3362" s="1636" t="n"/>
    </row>
    <row r="3363" ht="17.25" customHeight="1">
      <c r="A3363" s="238" t="n"/>
      <c r="B3363" s="238" t="n"/>
      <c r="C3363" s="1636" t="n"/>
      <c r="D3363" s="1636" t="n"/>
      <c r="E3363" s="1638" t="n"/>
      <c r="F3363" s="1636" t="n"/>
      <c r="G3363" s="1647" t="n"/>
      <c r="H3363" s="1647" t="n"/>
      <c r="I3363" s="1647" t="n"/>
      <c r="J3363" s="1646" t="n"/>
      <c r="K3363" s="1647" t="n"/>
      <c r="L3363" s="1647" t="n"/>
      <c r="M3363" s="234" t="n"/>
      <c r="N3363" s="237" t="n"/>
      <c r="O3363" s="548" t="n"/>
      <c r="P3363" s="1634" t="n"/>
      <c r="Q3363" s="1634" t="n"/>
      <c r="R3363" s="892" t="n"/>
      <c r="S3363" s="1635" t="n"/>
      <c r="T3363" s="1636" t="n"/>
      <c r="U3363" s="1636" t="n"/>
    </row>
    <row r="3364" ht="17.25" customHeight="1">
      <c r="A3364" s="238" t="n"/>
      <c r="B3364" s="238" t="n"/>
      <c r="C3364" s="1636" t="n"/>
      <c r="D3364" s="1636" t="n"/>
      <c r="E3364" s="1638" t="n"/>
      <c r="F3364" s="1636" t="n"/>
      <c r="G3364" s="1647" t="n"/>
      <c r="H3364" s="1647" t="n"/>
      <c r="I3364" s="1647" t="n"/>
      <c r="J3364" s="1646" t="n"/>
      <c r="K3364" s="1647" t="n"/>
      <c r="L3364" s="1647" t="n"/>
      <c r="M3364" s="234" t="n"/>
      <c r="N3364" s="237" t="n"/>
      <c r="O3364" s="548" t="n"/>
      <c r="P3364" s="1634" t="n"/>
      <c r="Q3364" s="1634" t="n"/>
      <c r="R3364" s="892" t="n"/>
      <c r="S3364" s="1635" t="n"/>
      <c r="T3364" s="1636" t="n"/>
      <c r="U3364" s="1636" t="n"/>
    </row>
    <row r="3365" ht="17.25" customHeight="1">
      <c r="A3365" s="238" t="n"/>
      <c r="B3365" s="238" t="n"/>
      <c r="C3365" s="1636" t="n"/>
      <c r="D3365" s="1636" t="n"/>
      <c r="E3365" s="1638" t="n"/>
      <c r="F3365" s="1636" t="n"/>
      <c r="G3365" s="1647" t="n"/>
      <c r="H3365" s="1647" t="n"/>
      <c r="I3365" s="1647" t="n"/>
      <c r="J3365" s="1646" t="n"/>
      <c r="K3365" s="1647" t="n"/>
      <c r="L3365" s="1647" t="n"/>
      <c r="M3365" s="234" t="n"/>
      <c r="N3365" s="237" t="n"/>
      <c r="O3365" s="548" t="n"/>
      <c r="P3365" s="1634" t="n"/>
      <c r="Q3365" s="1634" t="n"/>
      <c r="R3365" s="892" t="n"/>
      <c r="S3365" s="1635" t="n"/>
      <c r="T3365" s="1636" t="n"/>
      <c r="U3365" s="1636" t="n"/>
    </row>
    <row r="3366" ht="17.25" customHeight="1">
      <c r="A3366" s="238" t="n"/>
      <c r="B3366" s="238" t="n"/>
      <c r="C3366" s="1636" t="n"/>
      <c r="D3366" s="1636" t="n"/>
      <c r="E3366" s="1638" t="n"/>
      <c r="F3366" s="1636" t="n"/>
      <c r="G3366" s="1647" t="n"/>
      <c r="H3366" s="1647" t="n"/>
      <c r="I3366" s="1647" t="n"/>
      <c r="J3366" s="1646" t="n"/>
      <c r="K3366" s="1647" t="n"/>
      <c r="L3366" s="1647" t="n"/>
      <c r="M3366" s="234" t="n"/>
      <c r="N3366" s="237" t="n"/>
      <c r="O3366" s="548" t="n"/>
      <c r="P3366" s="1634" t="n"/>
      <c r="Q3366" s="1634" t="n"/>
      <c r="R3366" s="892" t="n"/>
      <c r="S3366" s="1635" t="n"/>
      <c r="T3366" s="1636" t="n"/>
      <c r="U3366" s="1636" t="n"/>
    </row>
    <row r="3367" ht="17.25" customHeight="1">
      <c r="A3367" s="238" t="n"/>
      <c r="B3367" s="238" t="n"/>
      <c r="C3367" s="1636" t="n"/>
      <c r="D3367" s="1636" t="n"/>
      <c r="E3367" s="1638" t="n"/>
      <c r="F3367" s="1636" t="n"/>
      <c r="G3367" s="1647" t="n"/>
      <c r="H3367" s="1647" t="n"/>
      <c r="I3367" s="1647" t="n"/>
      <c r="J3367" s="1646" t="n"/>
      <c r="K3367" s="1647" t="n"/>
      <c r="L3367" s="1647" t="n"/>
      <c r="M3367" s="234" t="n"/>
      <c r="N3367" s="237" t="n"/>
      <c r="O3367" s="548" t="n"/>
      <c r="P3367" s="1634" t="n"/>
      <c r="Q3367" s="1634" t="n"/>
      <c r="R3367" s="892" t="n"/>
      <c r="S3367" s="1635" t="n"/>
      <c r="T3367" s="1636" t="n"/>
      <c r="U3367" s="1636" t="n"/>
    </row>
    <row r="3368" ht="17.25" customHeight="1">
      <c r="A3368" s="238" t="n"/>
      <c r="B3368" s="238" t="n"/>
      <c r="C3368" s="1636" t="n"/>
      <c r="D3368" s="1636" t="n"/>
      <c r="E3368" s="1638" t="n"/>
      <c r="F3368" s="1636" t="n"/>
      <c r="G3368" s="1647" t="n"/>
      <c r="H3368" s="1647" t="n"/>
      <c r="I3368" s="1647" t="n"/>
      <c r="J3368" s="1646" t="n"/>
      <c r="K3368" s="1647" t="n"/>
      <c r="L3368" s="1647" t="n"/>
      <c r="M3368" s="234" t="n"/>
      <c r="N3368" s="237" t="n"/>
      <c r="O3368" s="548" t="n"/>
      <c r="P3368" s="1634" t="n"/>
      <c r="Q3368" s="1634" t="n"/>
      <c r="R3368" s="892" t="n"/>
      <c r="S3368" s="1635" t="n"/>
      <c r="T3368" s="1636" t="n"/>
      <c r="U3368" s="1636" t="n"/>
    </row>
    <row r="3369" ht="17.25" customHeight="1">
      <c r="A3369" s="238" t="n"/>
      <c r="B3369" s="238" t="n"/>
      <c r="C3369" s="1636" t="n"/>
      <c r="D3369" s="1636" t="n"/>
      <c r="E3369" s="1638" t="n"/>
      <c r="F3369" s="1636" t="n"/>
      <c r="G3369" s="1647" t="n"/>
      <c r="H3369" s="1647" t="n"/>
      <c r="I3369" s="1647" t="n"/>
      <c r="J3369" s="1646" t="n"/>
      <c r="K3369" s="1647" t="n"/>
      <c r="L3369" s="1647" t="n"/>
      <c r="M3369" s="234" t="n"/>
      <c r="N3369" s="237" t="n"/>
      <c r="O3369" s="548" t="n"/>
      <c r="P3369" s="1634" t="n"/>
      <c r="Q3369" s="1634" t="n"/>
      <c r="R3369" s="892" t="n"/>
      <c r="S3369" s="1635" t="n"/>
      <c r="T3369" s="1636" t="n"/>
      <c r="U3369" s="1636" t="n"/>
    </row>
    <row r="3370" ht="17.25" customHeight="1">
      <c r="A3370" s="238" t="n"/>
      <c r="B3370" s="238" t="n"/>
      <c r="C3370" s="1636" t="n"/>
      <c r="D3370" s="1636" t="n"/>
      <c r="E3370" s="1638" t="n"/>
      <c r="F3370" s="1636" t="n"/>
      <c r="G3370" s="1647" t="n"/>
      <c r="H3370" s="1647" t="n"/>
      <c r="I3370" s="1647" t="n"/>
      <c r="J3370" s="1646" t="n"/>
      <c r="K3370" s="1647" t="n"/>
      <c r="L3370" s="1647" t="n"/>
      <c r="M3370" s="234" t="n"/>
      <c r="N3370" s="237" t="n"/>
      <c r="O3370" s="548" t="n"/>
      <c r="P3370" s="1634" t="n"/>
      <c r="Q3370" s="1634" t="n"/>
      <c r="R3370" s="892" t="n"/>
      <c r="S3370" s="1635" t="n"/>
      <c r="T3370" s="1636" t="n"/>
      <c r="U3370" s="1636" t="n"/>
    </row>
    <row r="3371" ht="17.25" customHeight="1">
      <c r="A3371" s="238" t="n"/>
      <c r="B3371" s="238" t="n"/>
      <c r="C3371" s="1636" t="n"/>
      <c r="D3371" s="1636" t="n"/>
      <c r="E3371" s="1638" t="n"/>
      <c r="F3371" s="1636" t="n"/>
      <c r="G3371" s="1647" t="n"/>
      <c r="H3371" s="1647" t="n"/>
      <c r="I3371" s="1647" t="n"/>
      <c r="J3371" s="1646" t="n"/>
      <c r="K3371" s="1647" t="n"/>
      <c r="L3371" s="1647" t="n"/>
      <c r="M3371" s="234" t="n"/>
      <c r="N3371" s="237" t="n"/>
      <c r="O3371" s="548" t="n"/>
      <c r="P3371" s="1634" t="n"/>
      <c r="Q3371" s="1634" t="n"/>
      <c r="R3371" s="892" t="n"/>
      <c r="S3371" s="1635" t="n"/>
      <c r="T3371" s="1636" t="n"/>
      <c r="U3371" s="1636" t="n"/>
    </row>
    <row r="3372" ht="17.25" customHeight="1">
      <c r="A3372" s="238" t="n"/>
      <c r="B3372" s="238" t="n"/>
      <c r="C3372" s="1636" t="n"/>
      <c r="D3372" s="1636" t="n"/>
      <c r="E3372" s="1638" t="n"/>
      <c r="F3372" s="1636" t="n"/>
      <c r="G3372" s="1647" t="n"/>
      <c r="H3372" s="1647" t="n"/>
      <c r="I3372" s="1647" t="n"/>
      <c r="J3372" s="1646" t="n"/>
      <c r="K3372" s="1647" t="n"/>
      <c r="L3372" s="1647" t="n"/>
      <c r="M3372" s="234" t="n"/>
      <c r="N3372" s="237" t="n"/>
      <c r="O3372" s="548" t="n"/>
      <c r="P3372" s="1634" t="n"/>
      <c r="Q3372" s="1634" t="n"/>
      <c r="R3372" s="892" t="n"/>
      <c r="S3372" s="1635" t="n"/>
      <c r="T3372" s="1636" t="n"/>
      <c r="U3372" s="1636" t="n"/>
    </row>
    <row r="3373" ht="17.25" customHeight="1">
      <c r="A3373" s="238" t="n"/>
      <c r="B3373" s="238" t="n"/>
      <c r="C3373" s="1636" t="n"/>
      <c r="D3373" s="1636" t="n"/>
      <c r="E3373" s="1638" t="n"/>
      <c r="F3373" s="1636" t="n"/>
      <c r="G3373" s="1647" t="n"/>
      <c r="H3373" s="1647" t="n"/>
      <c r="I3373" s="1647" t="n"/>
      <c r="J3373" s="1646" t="n"/>
      <c r="K3373" s="1647" t="n"/>
      <c r="L3373" s="1647" t="n"/>
      <c r="M3373" s="234" t="n"/>
      <c r="N3373" s="237" t="n"/>
      <c r="O3373" s="548" t="n"/>
      <c r="P3373" s="1634" t="n"/>
      <c r="Q3373" s="1634" t="n"/>
      <c r="R3373" s="892" t="n"/>
      <c r="S3373" s="1635" t="n"/>
      <c r="T3373" s="1636" t="n"/>
      <c r="U3373" s="1636" t="n"/>
    </row>
    <row r="3374" ht="17.25" customHeight="1">
      <c r="A3374" s="238" t="n"/>
      <c r="B3374" s="238" t="n"/>
      <c r="C3374" s="1636" t="n"/>
      <c r="D3374" s="1636" t="n"/>
      <c r="E3374" s="1638" t="n"/>
      <c r="F3374" s="1636" t="n"/>
      <c r="G3374" s="1647" t="n"/>
      <c r="H3374" s="1647" t="n"/>
      <c r="I3374" s="1647" t="n"/>
      <c r="J3374" s="1646" t="n"/>
      <c r="K3374" s="1647" t="n"/>
      <c r="L3374" s="1647" t="n"/>
      <c r="M3374" s="234" t="n"/>
      <c r="N3374" s="237" t="n"/>
      <c r="O3374" s="548" t="n"/>
      <c r="P3374" s="1634" t="n"/>
      <c r="Q3374" s="1634" t="n"/>
      <c r="R3374" s="892" t="n"/>
      <c r="S3374" s="1635" t="n"/>
      <c r="T3374" s="1636" t="n"/>
      <c r="U3374" s="1636" t="n"/>
    </row>
    <row r="3375" ht="17.25" customHeight="1">
      <c r="A3375" s="238" t="n"/>
      <c r="B3375" s="238" t="n"/>
      <c r="C3375" s="1636" t="n"/>
      <c r="D3375" s="1636" t="n"/>
      <c r="E3375" s="1638" t="n"/>
      <c r="F3375" s="1636" t="n"/>
      <c r="G3375" s="1647" t="n"/>
      <c r="H3375" s="1647" t="n"/>
      <c r="I3375" s="1647" t="n"/>
      <c r="J3375" s="1646" t="n"/>
      <c r="K3375" s="1647" t="n"/>
      <c r="L3375" s="1647" t="n"/>
      <c r="M3375" s="234" t="n"/>
      <c r="N3375" s="237" t="n"/>
      <c r="O3375" s="548" t="n"/>
      <c r="P3375" s="1634" t="n"/>
      <c r="Q3375" s="1634" t="n"/>
      <c r="R3375" s="892" t="n"/>
      <c r="S3375" s="1635" t="n"/>
      <c r="T3375" s="1636" t="n"/>
      <c r="U3375" s="1636" t="n"/>
    </row>
    <row r="3376" ht="17.25" customHeight="1">
      <c r="A3376" s="238" t="n"/>
      <c r="B3376" s="238" t="n"/>
      <c r="C3376" s="1636" t="n"/>
      <c r="D3376" s="1636" t="n"/>
      <c r="E3376" s="1638" t="n"/>
      <c r="F3376" s="1636" t="n"/>
      <c r="G3376" s="1647" t="n"/>
      <c r="H3376" s="1647" t="n"/>
      <c r="I3376" s="1647" t="n"/>
      <c r="J3376" s="1646" t="n"/>
      <c r="K3376" s="1647" t="n"/>
      <c r="L3376" s="1647" t="n"/>
      <c r="M3376" s="234" t="n"/>
      <c r="N3376" s="237" t="n"/>
      <c r="O3376" s="548" t="n"/>
      <c r="P3376" s="1634" t="n"/>
      <c r="Q3376" s="1634" t="n"/>
      <c r="R3376" s="892" t="n"/>
      <c r="S3376" s="1635" t="n"/>
      <c r="T3376" s="1636" t="n"/>
      <c r="U3376" s="1636" t="n"/>
    </row>
    <row r="3377" ht="17.25" customHeight="1">
      <c r="A3377" s="238" t="n"/>
      <c r="B3377" s="238" t="n"/>
      <c r="C3377" s="1636" t="n"/>
      <c r="D3377" s="1636" t="n"/>
      <c r="E3377" s="1638" t="n"/>
      <c r="F3377" s="1636" t="n"/>
      <c r="G3377" s="1647" t="n"/>
      <c r="H3377" s="1647" t="n"/>
      <c r="I3377" s="1647" t="n"/>
      <c r="J3377" s="1646" t="n"/>
      <c r="K3377" s="1647" t="n"/>
      <c r="L3377" s="1647" t="n"/>
      <c r="M3377" s="234" t="n"/>
      <c r="N3377" s="237" t="n"/>
      <c r="O3377" s="548" t="n"/>
      <c r="P3377" s="1634" t="n"/>
      <c r="Q3377" s="1634" t="n"/>
      <c r="R3377" s="892" t="n"/>
      <c r="S3377" s="1635" t="n"/>
      <c r="T3377" s="1636" t="n"/>
      <c r="U3377" s="1636" t="n"/>
    </row>
    <row r="3378" ht="17.25" customHeight="1">
      <c r="A3378" s="238" t="n"/>
      <c r="B3378" s="238" t="n"/>
      <c r="C3378" s="1636" t="n"/>
      <c r="D3378" s="1636" t="n"/>
      <c r="E3378" s="1638" t="n"/>
      <c r="F3378" s="1636" t="n"/>
      <c r="G3378" s="1647" t="n"/>
      <c r="H3378" s="1647" t="n"/>
      <c r="I3378" s="1647" t="n"/>
      <c r="J3378" s="1646" t="n"/>
      <c r="K3378" s="1647" t="n"/>
      <c r="L3378" s="1647" t="n"/>
      <c r="M3378" s="234" t="n"/>
      <c r="N3378" s="237" t="n"/>
      <c r="O3378" s="548" t="n"/>
      <c r="P3378" s="1634" t="n"/>
      <c r="Q3378" s="1634" t="n"/>
      <c r="R3378" s="892" t="n"/>
      <c r="S3378" s="1635" t="n"/>
      <c r="T3378" s="1636" t="n"/>
      <c r="U3378" s="1636" t="n"/>
    </row>
    <row r="3379" ht="17.25" customHeight="1">
      <c r="A3379" s="238" t="n"/>
      <c r="B3379" s="238" t="n"/>
      <c r="C3379" s="1636" t="n"/>
      <c r="D3379" s="1636" t="n"/>
      <c r="E3379" s="1638" t="n"/>
      <c r="F3379" s="1636" t="n"/>
      <c r="G3379" s="1647" t="n"/>
      <c r="H3379" s="1647" t="n"/>
      <c r="I3379" s="1647" t="n"/>
      <c r="J3379" s="1646" t="n"/>
      <c r="K3379" s="1647" t="n"/>
      <c r="L3379" s="1647" t="n"/>
      <c r="M3379" s="234" t="n"/>
      <c r="N3379" s="237" t="n"/>
      <c r="O3379" s="548" t="n"/>
      <c r="P3379" s="1634" t="n"/>
      <c r="Q3379" s="1634" t="n"/>
      <c r="R3379" s="892" t="n"/>
      <c r="S3379" s="1635" t="n"/>
      <c r="T3379" s="1636" t="n"/>
      <c r="U3379" s="1636" t="n"/>
    </row>
    <row r="3380" ht="17.25" customHeight="1">
      <c r="A3380" s="238" t="n"/>
      <c r="B3380" s="238" t="n"/>
      <c r="C3380" s="1636" t="n"/>
      <c r="D3380" s="1636" t="n"/>
      <c r="E3380" s="1638" t="n"/>
      <c r="F3380" s="1636" t="n"/>
      <c r="G3380" s="1647" t="n"/>
      <c r="H3380" s="1647" t="n"/>
      <c r="I3380" s="1647" t="n"/>
      <c r="J3380" s="1646" t="n"/>
      <c r="K3380" s="1647" t="n"/>
      <c r="L3380" s="1647" t="n"/>
      <c r="M3380" s="234" t="n"/>
      <c r="N3380" s="237" t="n"/>
      <c r="O3380" s="548" t="n"/>
      <c r="P3380" s="1634" t="n"/>
      <c r="Q3380" s="1634" t="n"/>
      <c r="R3380" s="892" t="n"/>
      <c r="S3380" s="1635" t="n"/>
      <c r="T3380" s="1636" t="n"/>
      <c r="U3380" s="1636" t="n"/>
    </row>
    <row r="3381" ht="17.25" customHeight="1">
      <c r="A3381" s="238" t="n"/>
      <c r="B3381" s="238" t="n"/>
      <c r="C3381" s="1636" t="n"/>
      <c r="D3381" s="1636" t="n"/>
      <c r="E3381" s="1638" t="n"/>
      <c r="F3381" s="1636" t="n"/>
      <c r="G3381" s="1647" t="n"/>
      <c r="H3381" s="1647" t="n"/>
      <c r="I3381" s="1647" t="n"/>
      <c r="J3381" s="1646" t="n"/>
      <c r="K3381" s="1647" t="n"/>
      <c r="L3381" s="1647" t="n"/>
      <c r="M3381" s="234" t="n"/>
      <c r="N3381" s="237" t="n"/>
      <c r="O3381" s="548" t="n"/>
      <c r="P3381" s="1634" t="n"/>
      <c r="Q3381" s="1634" t="n"/>
      <c r="R3381" s="892" t="n"/>
      <c r="S3381" s="1635" t="n"/>
      <c r="T3381" s="1636" t="n"/>
      <c r="U3381" s="1636" t="n"/>
    </row>
    <row r="3382" ht="17.25" customHeight="1">
      <c r="A3382" s="238" t="n"/>
      <c r="B3382" s="238" t="n"/>
      <c r="C3382" s="1636" t="n"/>
      <c r="D3382" s="1636" t="n"/>
      <c r="E3382" s="1638" t="n"/>
      <c r="F3382" s="1636" t="n"/>
      <c r="G3382" s="1647" t="n"/>
      <c r="H3382" s="1647" t="n"/>
      <c r="I3382" s="1647" t="n"/>
      <c r="J3382" s="1646" t="n"/>
      <c r="K3382" s="1647" t="n"/>
      <c r="L3382" s="1647" t="n"/>
      <c r="M3382" s="234" t="n"/>
      <c r="N3382" s="237" t="n"/>
      <c r="O3382" s="548" t="n"/>
      <c r="P3382" s="1634" t="n"/>
      <c r="Q3382" s="1634" t="n"/>
      <c r="R3382" s="892" t="n"/>
      <c r="S3382" s="1635" t="n"/>
      <c r="T3382" s="1636" t="n"/>
      <c r="U3382" s="1636" t="n"/>
    </row>
    <row r="3383" ht="17.25" customHeight="1">
      <c r="A3383" s="238" t="n"/>
      <c r="B3383" s="238" t="n"/>
      <c r="C3383" s="1636" t="n"/>
      <c r="D3383" s="1636" t="n"/>
      <c r="E3383" s="1638" t="n"/>
      <c r="F3383" s="1636" t="n"/>
      <c r="G3383" s="1647" t="n"/>
      <c r="H3383" s="1647" t="n"/>
      <c r="I3383" s="1647" t="n"/>
      <c r="J3383" s="1646" t="n"/>
      <c r="K3383" s="1647" t="n"/>
      <c r="L3383" s="1647" t="n"/>
      <c r="M3383" s="234" t="n"/>
      <c r="N3383" s="237" t="n"/>
      <c r="O3383" s="548" t="n"/>
      <c r="P3383" s="1634" t="n"/>
      <c r="Q3383" s="1634" t="n"/>
      <c r="R3383" s="892" t="n"/>
      <c r="S3383" s="1635" t="n"/>
      <c r="T3383" s="1636" t="n"/>
      <c r="U3383" s="1636" t="n"/>
    </row>
    <row r="3384" ht="17.25" customHeight="1">
      <c r="A3384" s="238" t="n"/>
      <c r="B3384" s="238" t="n"/>
      <c r="C3384" s="1636" t="n"/>
      <c r="D3384" s="1636" t="n"/>
      <c r="E3384" s="1638" t="n"/>
      <c r="F3384" s="1636" t="n"/>
      <c r="G3384" s="1647" t="n"/>
      <c r="H3384" s="1647" t="n"/>
      <c r="I3384" s="1647" t="n"/>
      <c r="J3384" s="1646" t="n"/>
      <c r="K3384" s="1647" t="n"/>
      <c r="L3384" s="1647" t="n"/>
      <c r="M3384" s="234" t="n"/>
      <c r="N3384" s="237" t="n"/>
      <c r="O3384" s="548" t="n"/>
      <c r="P3384" s="1634" t="n"/>
      <c r="Q3384" s="1634" t="n"/>
      <c r="R3384" s="892" t="n"/>
      <c r="S3384" s="1635" t="n"/>
      <c r="T3384" s="1636" t="n"/>
      <c r="U3384" s="1636" t="n"/>
    </row>
    <row r="3385" ht="17.25" customHeight="1">
      <c r="A3385" s="238" t="n"/>
      <c r="B3385" s="238" t="n"/>
      <c r="C3385" s="1636" t="n"/>
      <c r="D3385" s="1636" t="n"/>
      <c r="E3385" s="1638" t="n"/>
      <c r="F3385" s="1636" t="n"/>
      <c r="G3385" s="1647" t="n"/>
      <c r="H3385" s="1647" t="n"/>
      <c r="I3385" s="1647" t="n"/>
      <c r="J3385" s="1646" t="n"/>
      <c r="K3385" s="1647" t="n"/>
      <c r="L3385" s="1647" t="n"/>
      <c r="M3385" s="234" t="n"/>
      <c r="N3385" s="237" t="n"/>
      <c r="O3385" s="548" t="n"/>
      <c r="P3385" s="1634" t="n"/>
      <c r="Q3385" s="1634" t="n"/>
      <c r="R3385" s="892" t="n"/>
      <c r="S3385" s="1635" t="n"/>
      <c r="T3385" s="1636" t="n"/>
      <c r="U3385" s="1636" t="n"/>
    </row>
    <row r="3386" ht="17.25" customHeight="1">
      <c r="A3386" s="238" t="n"/>
      <c r="B3386" s="238" t="n"/>
      <c r="C3386" s="1636" t="n"/>
      <c r="D3386" s="1636" t="n"/>
      <c r="E3386" s="1638" t="n"/>
      <c r="F3386" s="1636" t="n"/>
      <c r="G3386" s="1647" t="n"/>
      <c r="H3386" s="1647" t="n"/>
      <c r="I3386" s="1647" t="n"/>
      <c r="J3386" s="1646" t="n"/>
      <c r="K3386" s="1647" t="n"/>
      <c r="L3386" s="1647" t="n"/>
      <c r="M3386" s="234" t="n"/>
      <c r="N3386" s="237" t="n"/>
      <c r="O3386" s="548" t="n"/>
      <c r="P3386" s="1634" t="n"/>
      <c r="Q3386" s="1634" t="n"/>
      <c r="R3386" s="892" t="n"/>
      <c r="S3386" s="1635" t="n"/>
      <c r="T3386" s="1636" t="n"/>
      <c r="U3386" s="1636" t="n"/>
    </row>
    <row r="3387" ht="17.25" customHeight="1">
      <c r="A3387" s="238" t="n"/>
      <c r="B3387" s="238" t="n"/>
      <c r="C3387" s="1636" t="n"/>
      <c r="D3387" s="1636" t="n"/>
      <c r="E3387" s="1638" t="n"/>
      <c r="F3387" s="1636" t="n"/>
      <c r="G3387" s="1647" t="n"/>
      <c r="H3387" s="1647" t="n"/>
      <c r="I3387" s="1647" t="n"/>
      <c r="J3387" s="1646" t="n"/>
      <c r="K3387" s="1647" t="n"/>
      <c r="L3387" s="1647" t="n"/>
      <c r="M3387" s="234" t="n"/>
      <c r="N3387" s="237" t="n"/>
      <c r="O3387" s="548" t="n"/>
      <c r="P3387" s="1634" t="n"/>
      <c r="Q3387" s="1634" t="n"/>
      <c r="R3387" s="892" t="n"/>
      <c r="S3387" s="1635" t="n"/>
      <c r="T3387" s="1636" t="n"/>
      <c r="U3387" s="1636" t="n"/>
    </row>
    <row r="3388" ht="17.25" customHeight="1">
      <c r="A3388" s="238" t="n"/>
      <c r="B3388" s="238" t="n"/>
      <c r="C3388" s="1636" t="n"/>
      <c r="D3388" s="1636" t="n"/>
      <c r="E3388" s="1638" t="n"/>
      <c r="F3388" s="1636" t="n"/>
      <c r="G3388" s="1647" t="n"/>
      <c r="H3388" s="1647" t="n"/>
      <c r="I3388" s="1647" t="n"/>
      <c r="J3388" s="1646" t="n"/>
      <c r="K3388" s="1647" t="n"/>
      <c r="L3388" s="1647" t="n"/>
      <c r="M3388" s="234" t="n"/>
      <c r="N3388" s="237" t="n"/>
      <c r="O3388" s="548" t="n"/>
      <c r="P3388" s="1634" t="n"/>
      <c r="Q3388" s="1634" t="n"/>
      <c r="R3388" s="892" t="n"/>
      <c r="S3388" s="1635" t="n"/>
      <c r="T3388" s="1636" t="n"/>
      <c r="U3388" s="1636" t="n"/>
    </row>
    <row r="3389" ht="17.25" customHeight="1">
      <c r="A3389" s="238" t="n"/>
      <c r="B3389" s="238" t="n"/>
      <c r="C3389" s="1636" t="n"/>
      <c r="D3389" s="1636" t="n"/>
      <c r="E3389" s="1638" t="n"/>
      <c r="F3389" s="1636" t="n"/>
      <c r="G3389" s="1647" t="n"/>
      <c r="H3389" s="1647" t="n"/>
      <c r="I3389" s="1647" t="n"/>
      <c r="J3389" s="1646" t="n"/>
      <c r="K3389" s="1647" t="n"/>
      <c r="L3389" s="1647" t="n"/>
      <c r="M3389" s="234" t="n"/>
      <c r="N3389" s="237" t="n"/>
      <c r="O3389" s="548" t="n"/>
      <c r="P3389" s="1634" t="n"/>
      <c r="Q3389" s="1634" t="n"/>
      <c r="R3389" s="892" t="n"/>
      <c r="S3389" s="1635" t="n"/>
      <c r="T3389" s="1636" t="n"/>
      <c r="U3389" s="1636" t="n"/>
    </row>
    <row r="3390" ht="17.25" customHeight="1">
      <c r="A3390" s="238" t="n"/>
      <c r="B3390" s="238" t="n"/>
      <c r="C3390" s="1636" t="n"/>
      <c r="D3390" s="1636" t="n"/>
      <c r="E3390" s="1638" t="n"/>
      <c r="F3390" s="1636" t="n"/>
      <c r="G3390" s="1647" t="n"/>
      <c r="H3390" s="1647" t="n"/>
      <c r="I3390" s="1647" t="n"/>
      <c r="J3390" s="1646" t="n"/>
      <c r="K3390" s="1647" t="n"/>
      <c r="L3390" s="1647" t="n"/>
      <c r="M3390" s="234" t="n"/>
      <c r="N3390" s="237" t="n"/>
      <c r="O3390" s="548" t="n"/>
      <c r="P3390" s="1634" t="n"/>
      <c r="Q3390" s="1634" t="n"/>
      <c r="R3390" s="892" t="n"/>
      <c r="S3390" s="1635" t="n"/>
      <c r="T3390" s="1636" t="n"/>
      <c r="U3390" s="1636" t="n"/>
    </row>
    <row r="3391" ht="17.25" customHeight="1">
      <c r="A3391" s="238" t="n"/>
      <c r="B3391" s="238" t="n"/>
      <c r="C3391" s="1636" t="n"/>
      <c r="D3391" s="1636" t="n"/>
      <c r="E3391" s="1638" t="n"/>
      <c r="F3391" s="1636" t="n"/>
      <c r="G3391" s="1647" t="n"/>
      <c r="H3391" s="1647" t="n"/>
      <c r="I3391" s="1647" t="n"/>
      <c r="J3391" s="1646" t="n"/>
      <c r="K3391" s="1647" t="n"/>
      <c r="L3391" s="1647" t="n"/>
      <c r="M3391" s="234" t="n"/>
      <c r="N3391" s="237" t="n"/>
      <c r="O3391" s="548" t="n"/>
      <c r="P3391" s="1634" t="n"/>
      <c r="Q3391" s="1634" t="n"/>
      <c r="R3391" s="892" t="n"/>
      <c r="S3391" s="1635" t="n"/>
      <c r="T3391" s="1636" t="n"/>
      <c r="U3391" s="1636" t="n"/>
    </row>
    <row r="3392" ht="17.25" customHeight="1">
      <c r="A3392" s="238" t="n"/>
      <c r="B3392" s="238" t="n"/>
      <c r="C3392" s="1636" t="n"/>
      <c r="D3392" s="1636" t="n"/>
      <c r="E3392" s="1638" t="n"/>
      <c r="F3392" s="1636" t="n"/>
      <c r="G3392" s="1647" t="n"/>
      <c r="H3392" s="1647" t="n"/>
      <c r="I3392" s="1647" t="n"/>
      <c r="J3392" s="1646" t="n"/>
      <c r="K3392" s="1647" t="n"/>
      <c r="L3392" s="1647" t="n"/>
      <c r="M3392" s="234" t="n"/>
      <c r="N3392" s="237" t="n"/>
      <c r="O3392" s="548" t="n"/>
      <c r="P3392" s="1634" t="n"/>
      <c r="Q3392" s="1634" t="n"/>
      <c r="R3392" s="892" t="n"/>
      <c r="S3392" s="1635" t="n"/>
      <c r="T3392" s="1636" t="n"/>
      <c r="U3392" s="1636" t="n"/>
    </row>
    <row r="3393" ht="17.25" customHeight="1">
      <c r="A3393" s="238" t="n"/>
      <c r="B3393" s="238" t="n"/>
      <c r="C3393" s="1636" t="n"/>
      <c r="D3393" s="1636" t="n"/>
      <c r="E3393" s="1638" t="n"/>
      <c r="F3393" s="1636" t="n"/>
      <c r="G3393" s="1647" t="n"/>
      <c r="H3393" s="1647" t="n"/>
      <c r="I3393" s="1647" t="n"/>
      <c r="J3393" s="1646" t="n"/>
      <c r="K3393" s="1647" t="n"/>
      <c r="L3393" s="1647" t="n"/>
      <c r="M3393" s="234" t="n"/>
      <c r="N3393" s="237" t="n"/>
      <c r="O3393" s="548" t="n"/>
      <c r="P3393" s="1634" t="n"/>
      <c r="Q3393" s="1634" t="n"/>
      <c r="R3393" s="892" t="n"/>
      <c r="S3393" s="1635" t="n"/>
      <c r="T3393" s="1636" t="n"/>
      <c r="U3393" s="1636" t="n"/>
    </row>
    <row r="3394" ht="17.25" customHeight="1">
      <c r="A3394" s="238" t="n"/>
      <c r="B3394" s="238" t="n"/>
      <c r="C3394" s="1636" t="n"/>
      <c r="D3394" s="1636" t="n"/>
      <c r="E3394" s="1638" t="n"/>
      <c r="F3394" s="1636" t="n"/>
      <c r="G3394" s="1647" t="n"/>
      <c r="H3394" s="1647" t="n"/>
      <c r="I3394" s="1647" t="n"/>
      <c r="J3394" s="1646" t="n"/>
      <c r="K3394" s="1647" t="n"/>
      <c r="L3394" s="1647" t="n"/>
      <c r="M3394" s="234" t="n"/>
      <c r="N3394" s="237" t="n"/>
      <c r="O3394" s="548" t="n"/>
      <c r="P3394" s="1634" t="n"/>
      <c r="Q3394" s="1634" t="n"/>
      <c r="R3394" s="892" t="n"/>
      <c r="S3394" s="1635" t="n"/>
      <c r="T3394" s="1636" t="n"/>
      <c r="U3394" s="1636" t="n"/>
    </row>
    <row r="3395" ht="17.25" customHeight="1">
      <c r="A3395" s="238" t="n"/>
      <c r="B3395" s="238" t="n"/>
      <c r="C3395" s="1636" t="n"/>
      <c r="D3395" s="1636" t="n"/>
      <c r="E3395" s="1638" t="n"/>
      <c r="F3395" s="1636" t="n"/>
      <c r="G3395" s="1647" t="n"/>
      <c r="H3395" s="1647" t="n"/>
      <c r="I3395" s="1647" t="n"/>
      <c r="J3395" s="1646" t="n"/>
      <c r="K3395" s="1647" t="n"/>
      <c r="L3395" s="1647" t="n"/>
      <c r="M3395" s="234" t="n"/>
      <c r="N3395" s="237" t="n"/>
      <c r="O3395" s="548" t="n"/>
      <c r="P3395" s="1634" t="n"/>
      <c r="Q3395" s="1634" t="n"/>
      <c r="R3395" s="892" t="n"/>
      <c r="S3395" s="1635" t="n"/>
      <c r="T3395" s="1636" t="n"/>
      <c r="U3395" s="1636" t="n"/>
    </row>
    <row r="3396" ht="17.25" customHeight="1">
      <c r="A3396" s="238" t="n"/>
      <c r="B3396" s="238" t="n"/>
      <c r="C3396" s="1636" t="n"/>
      <c r="D3396" s="1636" t="n"/>
      <c r="E3396" s="1638" t="n"/>
      <c r="F3396" s="1636" t="n"/>
      <c r="G3396" s="1647" t="n"/>
      <c r="H3396" s="1647" t="n"/>
      <c r="I3396" s="1647" t="n"/>
      <c r="J3396" s="1646" t="n"/>
      <c r="K3396" s="1647" t="n"/>
      <c r="L3396" s="1647" t="n"/>
      <c r="M3396" s="234" t="n"/>
      <c r="N3396" s="237" t="n"/>
      <c r="O3396" s="548" t="n"/>
      <c r="P3396" s="1634" t="n"/>
      <c r="Q3396" s="1634" t="n"/>
      <c r="R3396" s="892" t="n"/>
      <c r="S3396" s="1635" t="n"/>
      <c r="T3396" s="1636" t="n"/>
      <c r="U3396" s="1636" t="n"/>
    </row>
    <row r="3397" ht="17.25" customHeight="1">
      <c r="A3397" s="238" t="n"/>
      <c r="B3397" s="238" t="n"/>
      <c r="C3397" s="1636" t="n"/>
      <c r="D3397" s="1636" t="n"/>
      <c r="E3397" s="1638" t="n"/>
      <c r="F3397" s="1636" t="n"/>
      <c r="G3397" s="1647" t="n"/>
      <c r="H3397" s="1647" t="n"/>
      <c r="I3397" s="1647" t="n"/>
      <c r="J3397" s="1646" t="n"/>
      <c r="K3397" s="1647" t="n"/>
      <c r="L3397" s="1647" t="n"/>
      <c r="M3397" s="234" t="n"/>
      <c r="N3397" s="237" t="n"/>
      <c r="O3397" s="548" t="n"/>
      <c r="P3397" s="1634" t="n"/>
      <c r="Q3397" s="1634" t="n"/>
      <c r="R3397" s="892" t="n"/>
      <c r="S3397" s="1635" t="n"/>
      <c r="T3397" s="1636" t="n"/>
      <c r="U3397" s="1636" t="n"/>
    </row>
    <row r="3398" ht="17.25" customHeight="1">
      <c r="A3398" s="238" t="n"/>
      <c r="B3398" s="238" t="n"/>
      <c r="C3398" s="1636" t="n"/>
      <c r="D3398" s="1636" t="n"/>
      <c r="E3398" s="1638" t="n"/>
      <c r="F3398" s="1636" t="n"/>
      <c r="G3398" s="1647" t="n"/>
      <c r="H3398" s="1647" t="n"/>
      <c r="I3398" s="1647" t="n"/>
      <c r="J3398" s="1646" t="n"/>
      <c r="K3398" s="1647" t="n"/>
      <c r="L3398" s="1647" t="n"/>
      <c r="M3398" s="234" t="n"/>
      <c r="N3398" s="237" t="n"/>
      <c r="O3398" s="548" t="n"/>
      <c r="P3398" s="1634" t="n"/>
      <c r="Q3398" s="1634" t="n"/>
      <c r="R3398" s="892" t="n"/>
      <c r="S3398" s="1635" t="n"/>
      <c r="T3398" s="1636" t="n"/>
      <c r="U3398" s="1636" t="n"/>
    </row>
    <row r="3399" ht="17.25" customHeight="1">
      <c r="A3399" s="238" t="n"/>
      <c r="B3399" s="238" t="n"/>
      <c r="C3399" s="1636" t="n"/>
      <c r="D3399" s="1636" t="n"/>
      <c r="E3399" s="1638" t="n"/>
      <c r="F3399" s="1636" t="n"/>
      <c r="G3399" s="1647" t="n"/>
      <c r="H3399" s="1647" t="n"/>
      <c r="I3399" s="1647" t="n"/>
      <c r="J3399" s="1646" t="n"/>
      <c r="K3399" s="1647" t="n"/>
      <c r="L3399" s="1647" t="n"/>
      <c r="M3399" s="234" t="n"/>
      <c r="N3399" s="237" t="n"/>
      <c r="O3399" s="548" t="n"/>
      <c r="P3399" s="1634" t="n"/>
      <c r="Q3399" s="1634" t="n"/>
      <c r="R3399" s="892" t="n"/>
      <c r="S3399" s="1635" t="n"/>
      <c r="T3399" s="1636" t="n"/>
      <c r="U3399" s="1636" t="n"/>
    </row>
    <row r="3400" ht="17.25" customHeight="1">
      <c r="A3400" s="238" t="n"/>
      <c r="B3400" s="238" t="n"/>
      <c r="C3400" s="1636" t="n"/>
      <c r="D3400" s="1636" t="n"/>
      <c r="E3400" s="1638" t="n"/>
      <c r="F3400" s="1636" t="n"/>
      <c r="G3400" s="1647" t="n"/>
      <c r="H3400" s="1647" t="n"/>
      <c r="I3400" s="1647" t="n"/>
      <c r="J3400" s="1646" t="n"/>
      <c r="K3400" s="1647" t="n"/>
      <c r="L3400" s="1647" t="n"/>
      <c r="M3400" s="234" t="n"/>
      <c r="N3400" s="237" t="n"/>
      <c r="O3400" s="548" t="n"/>
      <c r="P3400" s="1634" t="n"/>
      <c r="Q3400" s="1634" t="n"/>
      <c r="R3400" s="892" t="n"/>
      <c r="S3400" s="1635" t="n"/>
      <c r="T3400" s="1636" t="n"/>
      <c r="U3400" s="1636" t="n"/>
    </row>
    <row r="3401" ht="17.25" customHeight="1">
      <c r="A3401" s="238" t="n"/>
      <c r="B3401" s="238" t="n"/>
      <c r="C3401" s="1636" t="n"/>
      <c r="D3401" s="1636" t="n"/>
      <c r="E3401" s="1638" t="n"/>
      <c r="F3401" s="1636" t="n"/>
      <c r="G3401" s="1647" t="n"/>
      <c r="H3401" s="1647" t="n"/>
      <c r="I3401" s="1647" t="n"/>
      <c r="J3401" s="1646" t="n"/>
      <c r="K3401" s="1647" t="n"/>
      <c r="L3401" s="1647" t="n"/>
      <c r="M3401" s="234" t="n"/>
      <c r="N3401" s="237" t="n"/>
      <c r="O3401" s="548" t="n"/>
      <c r="P3401" s="1634" t="n"/>
      <c r="Q3401" s="1634" t="n"/>
      <c r="R3401" s="892" t="n"/>
      <c r="S3401" s="1635" t="n"/>
      <c r="T3401" s="1636" t="n"/>
      <c r="U3401" s="1636" t="n"/>
    </row>
    <row r="3402" ht="17.25" customHeight="1">
      <c r="A3402" s="238" t="n"/>
      <c r="B3402" s="238" t="n"/>
      <c r="C3402" s="1636" t="n"/>
      <c r="D3402" s="1636" t="n"/>
      <c r="E3402" s="1638" t="n"/>
      <c r="F3402" s="1636" t="n"/>
      <c r="G3402" s="1647" t="n"/>
      <c r="H3402" s="1647" t="n"/>
      <c r="I3402" s="1647" t="n"/>
      <c r="J3402" s="1646" t="n"/>
      <c r="K3402" s="1647" t="n"/>
      <c r="L3402" s="1647" t="n"/>
      <c r="M3402" s="234" t="n"/>
      <c r="N3402" s="237" t="n"/>
      <c r="O3402" s="548" t="n"/>
      <c r="P3402" s="1634" t="n"/>
      <c r="Q3402" s="1634" t="n"/>
      <c r="R3402" s="892" t="n"/>
      <c r="S3402" s="1635" t="n"/>
      <c r="T3402" s="1636" t="n"/>
      <c r="U3402" s="1636" t="n"/>
    </row>
    <row r="3403" ht="17.25" customHeight="1">
      <c r="A3403" s="238" t="n"/>
      <c r="B3403" s="238" t="n"/>
      <c r="C3403" s="1636" t="n"/>
      <c r="D3403" s="1636" t="n"/>
      <c r="E3403" s="1638" t="n"/>
      <c r="F3403" s="1636" t="n"/>
      <c r="G3403" s="1647" t="n"/>
      <c r="H3403" s="1647" t="n"/>
      <c r="I3403" s="1647" t="n"/>
      <c r="J3403" s="1646" t="n"/>
      <c r="K3403" s="1647" t="n"/>
      <c r="L3403" s="1647" t="n"/>
      <c r="M3403" s="234" t="n"/>
      <c r="N3403" s="237" t="n"/>
      <c r="O3403" s="548" t="n"/>
      <c r="P3403" s="1634" t="n"/>
      <c r="Q3403" s="1634" t="n"/>
      <c r="R3403" s="892" t="n"/>
      <c r="S3403" s="1635" t="n"/>
      <c r="T3403" s="1636" t="n"/>
      <c r="U3403" s="1636" t="n"/>
    </row>
    <row r="3404" ht="17.25" customHeight="1">
      <c r="A3404" s="238" t="n"/>
      <c r="B3404" s="238" t="n"/>
      <c r="C3404" s="1636" t="n"/>
      <c r="D3404" s="1636" t="n"/>
      <c r="E3404" s="1638" t="n"/>
      <c r="F3404" s="1636" t="n"/>
      <c r="G3404" s="1647" t="n"/>
      <c r="H3404" s="1647" t="n"/>
      <c r="I3404" s="1647" t="n"/>
      <c r="J3404" s="1646" t="n"/>
      <c r="K3404" s="1647" t="n"/>
      <c r="L3404" s="1647" t="n"/>
      <c r="M3404" s="234" t="n"/>
      <c r="N3404" s="237" t="n"/>
      <c r="O3404" s="548" t="n"/>
      <c r="P3404" s="1634" t="n"/>
      <c r="Q3404" s="1634" t="n"/>
      <c r="R3404" s="892" t="n"/>
      <c r="S3404" s="1635" t="n"/>
      <c r="T3404" s="1636" t="n"/>
      <c r="U3404" s="1636" t="n"/>
    </row>
    <row r="3405" ht="17.25" customHeight="1">
      <c r="A3405" s="238" t="n"/>
      <c r="B3405" s="238" t="n"/>
      <c r="C3405" s="1636" t="n"/>
      <c r="D3405" s="1636" t="n"/>
      <c r="E3405" s="1638" t="n"/>
      <c r="F3405" s="1636" t="n"/>
      <c r="G3405" s="1647" t="n"/>
      <c r="H3405" s="1647" t="n"/>
      <c r="I3405" s="1647" t="n"/>
      <c r="J3405" s="1646" t="n"/>
      <c r="K3405" s="1647" t="n"/>
      <c r="L3405" s="1647" t="n"/>
      <c r="M3405" s="234" t="n"/>
      <c r="N3405" s="237" t="n"/>
      <c r="O3405" s="548" t="n"/>
      <c r="P3405" s="1634" t="n"/>
      <c r="Q3405" s="1634" t="n"/>
      <c r="R3405" s="892" t="n"/>
      <c r="S3405" s="1635" t="n"/>
      <c r="T3405" s="1636" t="n"/>
      <c r="U3405" s="1636" t="n"/>
    </row>
    <row r="3406" ht="17.25" customHeight="1">
      <c r="A3406" s="238" t="n"/>
      <c r="B3406" s="238" t="n"/>
      <c r="C3406" s="1636" t="n"/>
      <c r="D3406" s="1636" t="n"/>
      <c r="E3406" s="1638" t="n"/>
      <c r="F3406" s="1636" t="n"/>
      <c r="G3406" s="1647" t="n"/>
      <c r="H3406" s="1647" t="n"/>
      <c r="I3406" s="1647" t="n"/>
      <c r="J3406" s="1646" t="n"/>
      <c r="K3406" s="1647" t="n"/>
      <c r="L3406" s="1647" t="n"/>
      <c r="M3406" s="234" t="n"/>
      <c r="N3406" s="237" t="n"/>
      <c r="O3406" s="548" t="n"/>
      <c r="P3406" s="1634" t="n"/>
      <c r="Q3406" s="1634" t="n"/>
      <c r="R3406" s="892" t="n"/>
      <c r="S3406" s="1635" t="n"/>
      <c r="T3406" s="1636" t="n"/>
      <c r="U3406" s="1636" t="n"/>
    </row>
    <row r="3407" ht="17.25" customHeight="1">
      <c r="A3407" s="238" t="n"/>
      <c r="B3407" s="238" t="n"/>
      <c r="C3407" s="1636" t="n"/>
      <c r="D3407" s="1636" t="n"/>
      <c r="E3407" s="1638" t="n"/>
      <c r="F3407" s="1636" t="n"/>
      <c r="G3407" s="1647" t="n"/>
      <c r="H3407" s="1647" t="n"/>
      <c r="I3407" s="1647" t="n"/>
      <c r="J3407" s="1646" t="n"/>
      <c r="K3407" s="1647" t="n"/>
      <c r="L3407" s="1647" t="n"/>
      <c r="M3407" s="234" t="n"/>
      <c r="N3407" s="237" t="n"/>
      <c r="O3407" s="548" t="n"/>
      <c r="P3407" s="1634" t="n"/>
      <c r="Q3407" s="1634" t="n"/>
      <c r="R3407" s="892" t="n"/>
      <c r="S3407" s="1635" t="n"/>
      <c r="T3407" s="1636" t="n"/>
      <c r="U3407" s="1636" t="n"/>
    </row>
    <row r="3408" ht="17.25" customHeight="1">
      <c r="A3408" s="238" t="n"/>
      <c r="B3408" s="238" t="n"/>
      <c r="C3408" s="1636" t="n"/>
      <c r="D3408" s="1636" t="n"/>
      <c r="E3408" s="1638" t="n"/>
      <c r="F3408" s="1636" t="n"/>
      <c r="G3408" s="1647" t="n"/>
      <c r="H3408" s="1647" t="n"/>
      <c r="I3408" s="1647" t="n"/>
      <c r="J3408" s="1646" t="n"/>
      <c r="K3408" s="1647" t="n"/>
      <c r="L3408" s="1647" t="n"/>
      <c r="M3408" s="234" t="n"/>
      <c r="N3408" s="237" t="n"/>
      <c r="O3408" s="548" t="n"/>
      <c r="P3408" s="1634" t="n"/>
      <c r="Q3408" s="1634" t="n"/>
      <c r="R3408" s="892" t="n"/>
      <c r="S3408" s="1635" t="n"/>
      <c r="T3408" s="1636" t="n"/>
      <c r="U3408" s="1636" t="n"/>
    </row>
    <row r="3409" ht="17.25" customHeight="1">
      <c r="A3409" s="238" t="n"/>
      <c r="B3409" s="238" t="n"/>
      <c r="C3409" s="1636" t="n"/>
      <c r="D3409" s="1636" t="n"/>
      <c r="E3409" s="1638" t="n"/>
      <c r="F3409" s="1636" t="n"/>
      <c r="G3409" s="1647" t="n"/>
      <c r="H3409" s="1647" t="n"/>
      <c r="I3409" s="1647" t="n"/>
      <c r="J3409" s="1646" t="n"/>
      <c r="K3409" s="1647" t="n"/>
      <c r="L3409" s="1647" t="n"/>
      <c r="M3409" s="234" t="n"/>
      <c r="N3409" s="237" t="n"/>
      <c r="O3409" s="548" t="n"/>
      <c r="P3409" s="1634" t="n"/>
      <c r="Q3409" s="1634" t="n"/>
      <c r="R3409" s="892" t="n"/>
      <c r="S3409" s="1635" t="n"/>
      <c r="T3409" s="1636" t="n"/>
      <c r="U3409" s="1636" t="n"/>
    </row>
    <row r="3410" ht="17.25" customHeight="1">
      <c r="A3410" s="238" t="n"/>
      <c r="B3410" s="238" t="n"/>
      <c r="C3410" s="1636" t="n"/>
      <c r="D3410" s="1636" t="n"/>
      <c r="E3410" s="1638" t="n"/>
      <c r="F3410" s="1636" t="n"/>
      <c r="G3410" s="1647" t="n"/>
      <c r="H3410" s="1647" t="n"/>
      <c r="I3410" s="1647" t="n"/>
      <c r="J3410" s="1646" t="n"/>
      <c r="K3410" s="1647" t="n"/>
      <c r="L3410" s="1647" t="n"/>
      <c r="M3410" s="234" t="n"/>
      <c r="N3410" s="237" t="n"/>
      <c r="O3410" s="548" t="n"/>
      <c r="P3410" s="1634" t="n"/>
      <c r="Q3410" s="1634" t="n"/>
      <c r="R3410" s="892" t="n"/>
      <c r="S3410" s="1635" t="n"/>
      <c r="T3410" s="1636" t="n"/>
      <c r="U3410" s="1636" t="n"/>
    </row>
    <row r="3411" ht="17.25" customHeight="1">
      <c r="A3411" s="238" t="n"/>
      <c r="B3411" s="238" t="n"/>
      <c r="C3411" s="1636" t="n"/>
      <c r="D3411" s="1636" t="n"/>
      <c r="E3411" s="1638" t="n"/>
      <c r="F3411" s="1636" t="n"/>
      <c r="G3411" s="1647" t="n"/>
      <c r="H3411" s="1647" t="n"/>
      <c r="I3411" s="1647" t="n"/>
      <c r="J3411" s="1646" t="n"/>
      <c r="K3411" s="1647" t="n"/>
      <c r="L3411" s="1647" t="n"/>
      <c r="M3411" s="234" t="n"/>
      <c r="N3411" s="237" t="n"/>
      <c r="O3411" s="548" t="n"/>
      <c r="P3411" s="1634" t="n"/>
      <c r="Q3411" s="1634" t="n"/>
      <c r="R3411" s="892" t="n"/>
      <c r="S3411" s="1635" t="n"/>
      <c r="T3411" s="1636" t="n"/>
      <c r="U3411" s="1636" t="n"/>
    </row>
    <row r="3412" ht="17.25" customHeight="1">
      <c r="A3412" s="238" t="n"/>
      <c r="B3412" s="238" t="n"/>
      <c r="C3412" s="1636" t="n"/>
      <c r="D3412" s="1636" t="n"/>
      <c r="E3412" s="1638" t="n"/>
      <c r="F3412" s="1636" t="n"/>
      <c r="G3412" s="1647" t="n"/>
      <c r="H3412" s="1647" t="n"/>
      <c r="I3412" s="1647" t="n"/>
      <c r="J3412" s="1646" t="n"/>
      <c r="K3412" s="1647" t="n"/>
      <c r="L3412" s="1647" t="n"/>
      <c r="M3412" s="234" t="n"/>
      <c r="N3412" s="237" t="n"/>
      <c r="O3412" s="548" t="n"/>
      <c r="P3412" s="1634" t="n"/>
      <c r="Q3412" s="1634" t="n"/>
      <c r="R3412" s="892" t="n"/>
      <c r="S3412" s="1635" t="n"/>
      <c r="T3412" s="1636" t="n"/>
      <c r="U3412" s="1636" t="n"/>
    </row>
    <row r="3413" ht="17.25" customHeight="1">
      <c r="A3413" s="238" t="n"/>
      <c r="B3413" s="238" t="n"/>
      <c r="C3413" s="1636" t="n"/>
      <c r="D3413" s="1636" t="n"/>
      <c r="E3413" s="1638" t="n"/>
      <c r="F3413" s="1636" t="n"/>
      <c r="G3413" s="1647" t="n"/>
      <c r="H3413" s="1647" t="n"/>
      <c r="I3413" s="1647" t="n"/>
      <c r="J3413" s="1646" t="n"/>
      <c r="K3413" s="1647" t="n"/>
      <c r="L3413" s="1647" t="n"/>
      <c r="M3413" s="234" t="n"/>
      <c r="N3413" s="237" t="n"/>
      <c r="O3413" s="548" t="n"/>
      <c r="P3413" s="1634" t="n"/>
      <c r="Q3413" s="1634" t="n"/>
      <c r="R3413" s="892" t="n"/>
      <c r="S3413" s="1635" t="n"/>
      <c r="T3413" s="1636" t="n"/>
      <c r="U3413" s="1636" t="n"/>
    </row>
    <row r="3414" ht="17.25" customHeight="1">
      <c r="A3414" s="238" t="n"/>
      <c r="B3414" s="238" t="n"/>
      <c r="C3414" s="1636" t="n"/>
      <c r="D3414" s="1636" t="n"/>
      <c r="E3414" s="1638" t="n"/>
      <c r="F3414" s="1636" t="n"/>
      <c r="G3414" s="1647" t="n"/>
      <c r="H3414" s="1647" t="n"/>
      <c r="I3414" s="1647" t="n"/>
      <c r="J3414" s="1646" t="n"/>
      <c r="K3414" s="1647" t="n"/>
      <c r="L3414" s="1647" t="n"/>
      <c r="M3414" s="234" t="n"/>
      <c r="N3414" s="237" t="n"/>
      <c r="O3414" s="548" t="n"/>
      <c r="P3414" s="1634" t="n"/>
      <c r="Q3414" s="1634" t="n"/>
      <c r="R3414" s="892" t="n"/>
      <c r="S3414" s="1635" t="n"/>
      <c r="T3414" s="1636" t="n"/>
      <c r="U3414" s="1636" t="n"/>
    </row>
    <row r="3415" ht="17.25" customHeight="1">
      <c r="A3415" s="238" t="n"/>
      <c r="B3415" s="238" t="n"/>
      <c r="C3415" s="1636" t="n"/>
      <c r="D3415" s="1636" t="n"/>
      <c r="E3415" s="1638" t="n"/>
      <c r="F3415" s="1636" t="n"/>
      <c r="G3415" s="1647" t="n"/>
      <c r="H3415" s="1647" t="n"/>
      <c r="I3415" s="1647" t="n"/>
      <c r="J3415" s="1646" t="n"/>
      <c r="K3415" s="1647" t="n"/>
      <c r="L3415" s="1647" t="n"/>
      <c r="M3415" s="234" t="n"/>
      <c r="N3415" s="237" t="n"/>
      <c r="O3415" s="548" t="n"/>
      <c r="P3415" s="1634" t="n"/>
      <c r="Q3415" s="1634" t="n"/>
      <c r="R3415" s="892" t="n"/>
      <c r="S3415" s="1635" t="n"/>
      <c r="T3415" s="1636" t="n"/>
      <c r="U3415" s="1636" t="n"/>
    </row>
    <row r="3416" ht="17.25" customHeight="1">
      <c r="A3416" s="238" t="n"/>
      <c r="B3416" s="238" t="n"/>
      <c r="C3416" s="1636" t="n"/>
      <c r="D3416" s="1636" t="n"/>
      <c r="E3416" s="1638" t="n"/>
      <c r="F3416" s="1636" t="n"/>
      <c r="G3416" s="1647" t="n"/>
      <c r="H3416" s="1647" t="n"/>
      <c r="I3416" s="1647" t="n"/>
      <c r="J3416" s="1646" t="n"/>
      <c r="K3416" s="1647" t="n"/>
      <c r="L3416" s="1647" t="n"/>
      <c r="M3416" s="234" t="n"/>
      <c r="N3416" s="237" t="n"/>
      <c r="O3416" s="548" t="n"/>
      <c r="P3416" s="1634" t="n"/>
      <c r="Q3416" s="1634" t="n"/>
      <c r="R3416" s="892" t="n"/>
      <c r="S3416" s="1635" t="n"/>
      <c r="T3416" s="1636" t="n"/>
      <c r="U3416" s="1636" t="n"/>
    </row>
    <row r="3417" ht="17.25" customHeight="1">
      <c r="A3417" s="238" t="n"/>
      <c r="B3417" s="238" t="n"/>
      <c r="C3417" s="1636" t="n"/>
      <c r="D3417" s="1636" t="n"/>
      <c r="E3417" s="1638" t="n"/>
      <c r="F3417" s="1636" t="n"/>
      <c r="G3417" s="1647" t="n"/>
      <c r="H3417" s="1647" t="n"/>
      <c r="I3417" s="1647" t="n"/>
      <c r="J3417" s="1646" t="n"/>
      <c r="K3417" s="1647" t="n"/>
      <c r="L3417" s="1647" t="n"/>
      <c r="M3417" s="234" t="n"/>
      <c r="N3417" s="237" t="n"/>
      <c r="O3417" s="548" t="n"/>
      <c r="P3417" s="1634" t="n"/>
      <c r="Q3417" s="1634" t="n"/>
      <c r="R3417" s="892" t="n"/>
      <c r="S3417" s="1635" t="n"/>
      <c r="T3417" s="1636" t="n"/>
      <c r="U3417" s="1636" t="n"/>
    </row>
    <row r="3418" ht="17.25" customHeight="1">
      <c r="A3418" s="238" t="n"/>
      <c r="B3418" s="238" t="n"/>
      <c r="C3418" s="1636" t="n"/>
      <c r="D3418" s="1636" t="n"/>
      <c r="E3418" s="1638" t="n"/>
      <c r="F3418" s="1636" t="n"/>
      <c r="G3418" s="1647" t="n"/>
      <c r="H3418" s="1647" t="n"/>
      <c r="I3418" s="1647" t="n"/>
      <c r="J3418" s="1646" t="n"/>
      <c r="K3418" s="1647" t="n"/>
      <c r="L3418" s="1647" t="n"/>
      <c r="M3418" s="234" t="n"/>
      <c r="N3418" s="237" t="n"/>
      <c r="O3418" s="548" t="n"/>
      <c r="P3418" s="1634" t="n"/>
      <c r="Q3418" s="1634" t="n"/>
      <c r="R3418" s="892" t="n"/>
      <c r="S3418" s="1635" t="n"/>
      <c r="T3418" s="1636" t="n"/>
      <c r="U3418" s="1636" t="n"/>
    </row>
    <row r="3419" ht="17.25" customHeight="1">
      <c r="A3419" s="238" t="n"/>
      <c r="B3419" s="238" t="n"/>
      <c r="C3419" s="1636" t="n"/>
      <c r="D3419" s="1636" t="n"/>
      <c r="E3419" s="1638" t="n"/>
      <c r="F3419" s="1636" t="n"/>
      <c r="G3419" s="1647" t="n"/>
      <c r="H3419" s="1647" t="n"/>
      <c r="I3419" s="1647" t="n"/>
      <c r="J3419" s="1646" t="n"/>
      <c r="K3419" s="1647" t="n"/>
      <c r="L3419" s="1647" t="n"/>
      <c r="M3419" s="234" t="n"/>
      <c r="N3419" s="237" t="n"/>
      <c r="O3419" s="548" t="n"/>
      <c r="P3419" s="1634" t="n"/>
      <c r="Q3419" s="1634" t="n"/>
      <c r="R3419" s="892" t="n"/>
      <c r="S3419" s="1635" t="n"/>
      <c r="T3419" s="1636" t="n"/>
      <c r="U3419" s="1636" t="n"/>
    </row>
    <row r="3420" ht="17.25" customHeight="1">
      <c r="A3420" s="238" t="n"/>
      <c r="B3420" s="238" t="n"/>
      <c r="C3420" s="1636" t="n"/>
      <c r="D3420" s="1636" t="n"/>
      <c r="E3420" s="1638" t="n"/>
      <c r="F3420" s="1636" t="n"/>
      <c r="G3420" s="1647" t="n"/>
      <c r="H3420" s="1647" t="n"/>
      <c r="I3420" s="1647" t="n"/>
      <c r="J3420" s="1646" t="n"/>
      <c r="K3420" s="1647" t="n"/>
      <c r="L3420" s="1647" t="n"/>
      <c r="M3420" s="234" t="n"/>
      <c r="N3420" s="237" t="n"/>
      <c r="O3420" s="548" t="n"/>
      <c r="P3420" s="1634" t="n"/>
      <c r="Q3420" s="1634" t="n"/>
      <c r="R3420" s="892" t="n"/>
      <c r="S3420" s="1635" t="n"/>
      <c r="T3420" s="1636" t="n"/>
      <c r="U3420" s="1636" t="n"/>
    </row>
    <row r="3421" ht="17.25" customHeight="1">
      <c r="A3421" s="238" t="n"/>
      <c r="B3421" s="238" t="n"/>
      <c r="C3421" s="1636" t="n"/>
      <c r="D3421" s="1636" t="n"/>
      <c r="E3421" s="1638" t="n"/>
      <c r="F3421" s="1636" t="n"/>
      <c r="G3421" s="1647" t="n"/>
      <c r="H3421" s="1647" t="n"/>
      <c r="I3421" s="1647" t="n"/>
      <c r="J3421" s="1646" t="n"/>
      <c r="K3421" s="1647" t="n"/>
      <c r="L3421" s="1647" t="n"/>
      <c r="M3421" s="234" t="n"/>
      <c r="N3421" s="237" t="n"/>
      <c r="O3421" s="548" t="n"/>
      <c r="P3421" s="1634" t="n"/>
      <c r="Q3421" s="1634" t="n"/>
      <c r="R3421" s="892" t="n"/>
      <c r="S3421" s="1635" t="n"/>
      <c r="T3421" s="1636" t="n"/>
      <c r="U3421" s="1636" t="n"/>
    </row>
    <row r="3422" ht="17.25" customHeight="1">
      <c r="A3422" s="238" t="n"/>
      <c r="B3422" s="238" t="n"/>
      <c r="C3422" s="1636" t="n"/>
      <c r="D3422" s="1636" t="n"/>
      <c r="E3422" s="1638" t="n"/>
      <c r="F3422" s="1636" t="n"/>
      <c r="G3422" s="1647" t="n"/>
      <c r="H3422" s="1647" t="n"/>
      <c r="I3422" s="1647" t="n"/>
      <c r="J3422" s="1646" t="n"/>
      <c r="K3422" s="1647" t="n"/>
      <c r="L3422" s="1647" t="n"/>
      <c r="M3422" s="234" t="n"/>
      <c r="N3422" s="237" t="n"/>
      <c r="O3422" s="548" t="n"/>
      <c r="P3422" s="1634" t="n"/>
      <c r="Q3422" s="1634" t="n"/>
      <c r="R3422" s="892" t="n"/>
      <c r="S3422" s="1635" t="n"/>
      <c r="T3422" s="1636" t="n"/>
      <c r="U3422" s="1636" t="n"/>
    </row>
    <row r="3423" ht="17.25" customHeight="1">
      <c r="A3423" s="238" t="n"/>
      <c r="B3423" s="238" t="n"/>
      <c r="C3423" s="1636" t="n"/>
      <c r="D3423" s="1636" t="n"/>
      <c r="E3423" s="1638" t="n"/>
      <c r="F3423" s="1636" t="n"/>
      <c r="G3423" s="1647" t="n"/>
      <c r="H3423" s="1647" t="n"/>
      <c r="I3423" s="1647" t="n"/>
      <c r="J3423" s="1646" t="n"/>
      <c r="K3423" s="1647" t="n"/>
      <c r="L3423" s="1647" t="n"/>
      <c r="M3423" s="234" t="n"/>
      <c r="N3423" s="237" t="n"/>
      <c r="O3423" s="548" t="n"/>
      <c r="P3423" s="1634" t="n"/>
      <c r="Q3423" s="1634" t="n"/>
      <c r="R3423" s="892" t="n"/>
      <c r="S3423" s="1635" t="n"/>
      <c r="T3423" s="1636" t="n"/>
      <c r="U3423" s="1636" t="n"/>
    </row>
    <row r="3424" ht="17.25" customHeight="1">
      <c r="A3424" s="238" t="n"/>
      <c r="B3424" s="238" t="n"/>
      <c r="C3424" s="1636" t="n"/>
      <c r="D3424" s="1636" t="n"/>
      <c r="E3424" s="1638" t="n"/>
      <c r="F3424" s="1636" t="n"/>
      <c r="G3424" s="1647" t="n"/>
      <c r="H3424" s="1647" t="n"/>
      <c r="I3424" s="1647" t="n"/>
      <c r="J3424" s="1646" t="n"/>
      <c r="K3424" s="1647" t="n"/>
      <c r="L3424" s="1647" t="n"/>
      <c r="M3424" s="234" t="n"/>
      <c r="N3424" s="237" t="n"/>
      <c r="O3424" s="548" t="n"/>
      <c r="P3424" s="1634" t="n"/>
      <c r="Q3424" s="1634" t="n"/>
      <c r="R3424" s="892" t="n"/>
      <c r="S3424" s="1635" t="n"/>
      <c r="T3424" s="1636" t="n"/>
      <c r="U3424" s="1636" t="n"/>
    </row>
    <row r="3425" ht="17.25" customHeight="1">
      <c r="A3425" s="238" t="n"/>
      <c r="B3425" s="238" t="n"/>
      <c r="C3425" s="1636" t="n"/>
      <c r="D3425" s="1636" t="n"/>
      <c r="E3425" s="1638" t="n"/>
      <c r="F3425" s="1636" t="n"/>
      <c r="G3425" s="1647" t="n"/>
      <c r="H3425" s="1647" t="n"/>
      <c r="I3425" s="1647" t="n"/>
      <c r="J3425" s="1646" t="n"/>
      <c r="K3425" s="1647" t="n"/>
      <c r="L3425" s="1647" t="n"/>
      <c r="M3425" s="234" t="n"/>
      <c r="N3425" s="237" t="n"/>
      <c r="O3425" s="548" t="n"/>
      <c r="P3425" s="1634" t="n"/>
      <c r="Q3425" s="1634" t="n"/>
      <c r="R3425" s="892" t="n"/>
      <c r="S3425" s="1635" t="n"/>
      <c r="T3425" s="1636" t="n"/>
      <c r="U3425" s="1636" t="n"/>
    </row>
    <row r="3426" ht="17.25" customHeight="1">
      <c r="A3426" s="238" t="n"/>
      <c r="B3426" s="238" t="n"/>
      <c r="C3426" s="1636" t="n"/>
      <c r="D3426" s="1636" t="n"/>
      <c r="E3426" s="1638" t="n"/>
      <c r="F3426" s="1636" t="n"/>
      <c r="G3426" s="1647" t="n"/>
      <c r="H3426" s="1647" t="n"/>
      <c r="I3426" s="1647" t="n"/>
      <c r="J3426" s="1646" t="n"/>
      <c r="K3426" s="1647" t="n"/>
      <c r="L3426" s="1647" t="n"/>
      <c r="M3426" s="234" t="n"/>
      <c r="N3426" s="237" t="n"/>
      <c r="O3426" s="548" t="n"/>
      <c r="P3426" s="1634" t="n"/>
      <c r="Q3426" s="1634" t="n"/>
      <c r="R3426" s="892" t="n"/>
      <c r="S3426" s="1635" t="n"/>
      <c r="T3426" s="1636" t="n"/>
      <c r="U3426" s="1636" t="n"/>
    </row>
    <row r="3427" ht="17.25" customHeight="1">
      <c r="A3427" s="238" t="n"/>
      <c r="B3427" s="238" t="n"/>
      <c r="C3427" s="1636" t="n"/>
      <c r="D3427" s="1636" t="n"/>
      <c r="E3427" s="1638" t="n"/>
      <c r="F3427" s="1636" t="n"/>
      <c r="G3427" s="1647" t="n"/>
      <c r="H3427" s="1647" t="n"/>
      <c r="I3427" s="1647" t="n"/>
      <c r="J3427" s="1646" t="n"/>
      <c r="K3427" s="1647" t="n"/>
      <c r="L3427" s="1647" t="n"/>
      <c r="M3427" s="234" t="n"/>
      <c r="N3427" s="237" t="n"/>
      <c r="O3427" s="548" t="n"/>
      <c r="P3427" s="1634" t="n"/>
      <c r="Q3427" s="1634" t="n"/>
      <c r="R3427" s="892" t="n"/>
      <c r="S3427" s="1635" t="n"/>
      <c r="T3427" s="1636" t="n"/>
      <c r="U3427" s="1636" t="n"/>
    </row>
    <row r="3428" ht="17.25" customHeight="1">
      <c r="A3428" s="238" t="n"/>
      <c r="B3428" s="238" t="n"/>
      <c r="C3428" s="1636" t="n"/>
      <c r="D3428" s="1636" t="n"/>
      <c r="E3428" s="1638" t="n"/>
      <c r="F3428" s="1636" t="n"/>
      <c r="G3428" s="1647" t="n"/>
      <c r="H3428" s="1647" t="n"/>
      <c r="I3428" s="1647" t="n"/>
      <c r="J3428" s="1646" t="n"/>
      <c r="K3428" s="1647" t="n"/>
      <c r="L3428" s="1647" t="n"/>
      <c r="M3428" s="234" t="n"/>
      <c r="N3428" s="237" t="n"/>
      <c r="O3428" s="548" t="n"/>
      <c r="P3428" s="1634" t="n"/>
      <c r="Q3428" s="1634" t="n"/>
      <c r="R3428" s="892" t="n"/>
      <c r="S3428" s="1635" t="n"/>
      <c r="T3428" s="1636" t="n"/>
      <c r="U3428" s="1636" t="n"/>
    </row>
    <row r="3429" ht="17.25" customHeight="1">
      <c r="A3429" s="238" t="n"/>
      <c r="B3429" s="238" t="n"/>
      <c r="C3429" s="1636" t="n"/>
      <c r="D3429" s="1636" t="n"/>
      <c r="E3429" s="1638" t="n"/>
      <c r="F3429" s="1636" t="n"/>
      <c r="G3429" s="1647" t="n"/>
      <c r="H3429" s="1647" t="n"/>
      <c r="I3429" s="1647" t="n"/>
      <c r="J3429" s="1646" t="n"/>
      <c r="K3429" s="1647" t="n"/>
      <c r="L3429" s="1647" t="n"/>
      <c r="M3429" s="234" t="n"/>
      <c r="N3429" s="237" t="n"/>
      <c r="O3429" s="548" t="n"/>
      <c r="P3429" s="1634" t="n"/>
      <c r="Q3429" s="1634" t="n"/>
      <c r="R3429" s="892" t="n"/>
      <c r="S3429" s="1635" t="n"/>
      <c r="T3429" s="1636" t="n"/>
      <c r="U3429" s="1636" t="n"/>
    </row>
    <row r="3430" ht="17.25" customHeight="1">
      <c r="A3430" s="238" t="n"/>
      <c r="B3430" s="238" t="n"/>
      <c r="C3430" s="1636" t="n"/>
      <c r="D3430" s="1636" t="n"/>
      <c r="E3430" s="1638" t="n"/>
      <c r="F3430" s="1636" t="n"/>
      <c r="G3430" s="1647" t="n"/>
      <c r="H3430" s="1647" t="n"/>
      <c r="I3430" s="1647" t="n"/>
      <c r="J3430" s="1646" t="n"/>
      <c r="K3430" s="1647" t="n"/>
      <c r="L3430" s="1647" t="n"/>
      <c r="M3430" s="234" t="n"/>
      <c r="N3430" s="237" t="n"/>
      <c r="O3430" s="548" t="n"/>
      <c r="P3430" s="1634" t="n"/>
      <c r="Q3430" s="1634" t="n"/>
      <c r="R3430" s="892" t="n"/>
      <c r="S3430" s="1635" t="n"/>
      <c r="T3430" s="1636" t="n"/>
      <c r="U3430" s="1636" t="n"/>
    </row>
    <row r="3431" ht="17.25" customHeight="1">
      <c r="A3431" s="238" t="n"/>
      <c r="B3431" s="238" t="n"/>
      <c r="C3431" s="1636" t="n"/>
      <c r="D3431" s="1636" t="n"/>
      <c r="E3431" s="1638" t="n"/>
      <c r="F3431" s="1636" t="n"/>
      <c r="G3431" s="1647" t="n"/>
      <c r="H3431" s="1647" t="n"/>
      <c r="I3431" s="1647" t="n"/>
      <c r="J3431" s="1646" t="n"/>
      <c r="K3431" s="1647" t="n"/>
      <c r="L3431" s="1647" t="n"/>
      <c r="M3431" s="234" t="n"/>
      <c r="N3431" s="237" t="n"/>
      <c r="O3431" s="548" t="n"/>
      <c r="P3431" s="1634" t="n"/>
      <c r="Q3431" s="1634" t="n"/>
      <c r="R3431" s="892" t="n"/>
      <c r="S3431" s="1635" t="n"/>
      <c r="T3431" s="1636" t="n"/>
      <c r="U3431" s="1636" t="n"/>
    </row>
    <row r="3432" ht="17.25" customHeight="1">
      <c r="A3432" s="238" t="n"/>
      <c r="B3432" s="238" t="n"/>
      <c r="C3432" s="1636" t="n"/>
      <c r="D3432" s="1636" t="n"/>
      <c r="E3432" s="1638" t="n"/>
      <c r="F3432" s="1636" t="n"/>
      <c r="G3432" s="1647" t="n"/>
      <c r="H3432" s="1647" t="n"/>
      <c r="I3432" s="1647" t="n"/>
      <c r="J3432" s="1646" t="n"/>
      <c r="K3432" s="1647" t="n"/>
      <c r="L3432" s="1647" t="n"/>
      <c r="M3432" s="234" t="n"/>
      <c r="N3432" s="237" t="n"/>
      <c r="O3432" s="548" t="n"/>
      <c r="P3432" s="1634" t="n"/>
      <c r="Q3432" s="1634" t="n"/>
      <c r="R3432" s="892" t="n"/>
      <c r="S3432" s="1635" t="n"/>
      <c r="T3432" s="1636" t="n"/>
      <c r="U3432" s="1636" t="n"/>
    </row>
    <row r="3433" ht="17.25" customHeight="1">
      <c r="A3433" s="238" t="n"/>
      <c r="B3433" s="238" t="n"/>
      <c r="C3433" s="1636" t="n"/>
      <c r="D3433" s="1636" t="n"/>
      <c r="E3433" s="1638" t="n"/>
      <c r="F3433" s="1636" t="n"/>
      <c r="G3433" s="1647" t="n"/>
      <c r="H3433" s="1647" t="n"/>
      <c r="I3433" s="1647" t="n"/>
      <c r="J3433" s="1646" t="n"/>
      <c r="K3433" s="1647" t="n"/>
      <c r="L3433" s="1647" t="n"/>
      <c r="M3433" s="234" t="n"/>
      <c r="N3433" s="237" t="n"/>
      <c r="O3433" s="548" t="n"/>
      <c r="P3433" s="1634" t="n"/>
      <c r="Q3433" s="1634" t="n"/>
      <c r="R3433" s="892" t="n"/>
      <c r="S3433" s="1635" t="n"/>
      <c r="T3433" s="1636" t="n"/>
      <c r="U3433" s="1636" t="n"/>
    </row>
    <row r="3434" ht="17.25" customHeight="1">
      <c r="A3434" s="238" t="n"/>
      <c r="B3434" s="238" t="n"/>
      <c r="C3434" s="1636" t="n"/>
      <c r="D3434" s="1636" t="n"/>
      <c r="E3434" s="1638" t="n"/>
      <c r="F3434" s="1636" t="n"/>
      <c r="G3434" s="1647" t="n"/>
      <c r="H3434" s="1647" t="n"/>
      <c r="I3434" s="1647" t="n"/>
      <c r="J3434" s="1646" t="n"/>
      <c r="K3434" s="1647" t="n"/>
      <c r="L3434" s="1647" t="n"/>
      <c r="M3434" s="234" t="n"/>
      <c r="N3434" s="237" t="n"/>
      <c r="O3434" s="548" t="n"/>
      <c r="P3434" s="1634" t="n"/>
      <c r="Q3434" s="1634" t="n"/>
      <c r="R3434" s="892" t="n"/>
      <c r="S3434" s="1635" t="n"/>
      <c r="T3434" s="1636" t="n"/>
      <c r="U3434" s="1636" t="n"/>
    </row>
    <row r="3435" ht="17.25" customHeight="1">
      <c r="A3435" s="238" t="n"/>
      <c r="B3435" s="238" t="n"/>
      <c r="C3435" s="1636" t="n"/>
      <c r="D3435" s="1636" t="n"/>
      <c r="E3435" s="1638" t="n"/>
      <c r="F3435" s="1636" t="n"/>
      <c r="G3435" s="1647" t="n"/>
      <c r="H3435" s="1647" t="n"/>
      <c r="I3435" s="1647" t="n"/>
      <c r="J3435" s="1646" t="n"/>
      <c r="K3435" s="1647" t="n"/>
      <c r="L3435" s="1647" t="n"/>
      <c r="M3435" s="234" t="n"/>
      <c r="N3435" s="237" t="n"/>
      <c r="O3435" s="548" t="n"/>
      <c r="P3435" s="1634" t="n"/>
      <c r="Q3435" s="1634" t="n"/>
      <c r="R3435" s="892" t="n"/>
      <c r="S3435" s="1635" t="n"/>
      <c r="T3435" s="1636" t="n"/>
      <c r="U3435" s="1636" t="n"/>
    </row>
    <row r="3436" ht="17.25" customHeight="1">
      <c r="A3436" s="238" t="n"/>
      <c r="B3436" s="238" t="n"/>
      <c r="C3436" s="1636" t="n"/>
      <c r="D3436" s="1636" t="n"/>
      <c r="E3436" s="1638" t="n"/>
      <c r="F3436" s="1636" t="n"/>
      <c r="G3436" s="1647" t="n"/>
      <c r="H3436" s="1647" t="n"/>
      <c r="I3436" s="1647" t="n"/>
      <c r="J3436" s="1646" t="n"/>
      <c r="K3436" s="1647" t="n"/>
      <c r="L3436" s="1647" t="n"/>
      <c r="M3436" s="234" t="n"/>
      <c r="N3436" s="237" t="n"/>
      <c r="O3436" s="548" t="n"/>
      <c r="P3436" s="1634" t="n"/>
      <c r="Q3436" s="1634" t="n"/>
      <c r="R3436" s="892" t="n"/>
      <c r="S3436" s="1635" t="n"/>
      <c r="T3436" s="1636" t="n"/>
      <c r="U3436" s="1636" t="n"/>
    </row>
    <row r="3437" ht="17.25" customHeight="1">
      <c r="A3437" s="238" t="n"/>
      <c r="B3437" s="238" t="n"/>
      <c r="C3437" s="1636" t="n"/>
      <c r="D3437" s="1636" t="n"/>
      <c r="E3437" s="1638" t="n"/>
      <c r="F3437" s="1636" t="n"/>
      <c r="G3437" s="1647" t="n"/>
      <c r="H3437" s="1647" t="n"/>
      <c r="I3437" s="1647" t="n"/>
      <c r="J3437" s="1646" t="n"/>
      <c r="K3437" s="1647" t="n"/>
      <c r="L3437" s="1647" t="n"/>
      <c r="M3437" s="234" t="n"/>
      <c r="N3437" s="237" t="n"/>
      <c r="O3437" s="548" t="n"/>
      <c r="P3437" s="1634" t="n"/>
      <c r="Q3437" s="1634" t="n"/>
      <c r="R3437" s="892" t="n"/>
      <c r="S3437" s="1635" t="n"/>
      <c r="T3437" s="1636" t="n"/>
      <c r="U3437" s="1636" t="n"/>
    </row>
    <row r="3438" ht="17.25" customHeight="1">
      <c r="A3438" s="238" t="n"/>
      <c r="B3438" s="238" t="n"/>
      <c r="C3438" s="1636" t="n"/>
      <c r="D3438" s="1636" t="n"/>
      <c r="E3438" s="1638" t="n"/>
      <c r="F3438" s="1636" t="n"/>
      <c r="G3438" s="1647" t="n"/>
      <c r="H3438" s="1647" t="n"/>
      <c r="I3438" s="1647" t="n"/>
      <c r="J3438" s="1646" t="n"/>
      <c r="K3438" s="1647" t="n"/>
      <c r="L3438" s="1647" t="n"/>
      <c r="M3438" s="234" t="n"/>
      <c r="N3438" s="237" t="n"/>
      <c r="O3438" s="548" t="n"/>
      <c r="P3438" s="1634" t="n"/>
      <c r="Q3438" s="1634" t="n"/>
      <c r="R3438" s="892" t="n"/>
      <c r="S3438" s="1635" t="n"/>
      <c r="T3438" s="1636" t="n"/>
      <c r="U3438" s="1636" t="n"/>
    </row>
    <row r="3439" ht="17.25" customHeight="1">
      <c r="A3439" s="238" t="n"/>
      <c r="B3439" s="238" t="n"/>
      <c r="C3439" s="1636" t="n"/>
      <c r="D3439" s="1636" t="n"/>
      <c r="E3439" s="1638" t="n"/>
      <c r="F3439" s="1636" t="n"/>
      <c r="G3439" s="1647" t="n"/>
      <c r="H3439" s="1647" t="n"/>
      <c r="I3439" s="1647" t="n"/>
      <c r="J3439" s="1646" t="n"/>
      <c r="K3439" s="1647" t="n"/>
      <c r="L3439" s="1647" t="n"/>
      <c r="M3439" s="234" t="n"/>
      <c r="N3439" s="237" t="n"/>
      <c r="O3439" s="548" t="n"/>
      <c r="P3439" s="1634" t="n"/>
      <c r="Q3439" s="1634" t="n"/>
      <c r="R3439" s="892" t="n"/>
      <c r="S3439" s="1635" t="n"/>
      <c r="T3439" s="1636" t="n"/>
      <c r="U3439" s="1636" t="n"/>
    </row>
    <row r="3440" ht="17.25" customHeight="1">
      <c r="A3440" s="238" t="n"/>
      <c r="B3440" s="238" t="n"/>
      <c r="C3440" s="1636" t="n"/>
      <c r="D3440" s="1636" t="n"/>
      <c r="E3440" s="1638" t="n"/>
      <c r="F3440" s="1636" t="n"/>
      <c r="G3440" s="1647" t="n"/>
      <c r="H3440" s="1647" t="n"/>
      <c r="I3440" s="1647" t="n"/>
      <c r="J3440" s="1646" t="n"/>
      <c r="K3440" s="1647" t="n"/>
      <c r="L3440" s="1647" t="n"/>
      <c r="M3440" s="234" t="n"/>
      <c r="N3440" s="237" t="n"/>
      <c r="O3440" s="548" t="n"/>
      <c r="P3440" s="1634" t="n"/>
      <c r="Q3440" s="1634" t="n"/>
      <c r="R3440" s="892" t="n"/>
      <c r="S3440" s="1635" t="n"/>
      <c r="T3440" s="1636" t="n"/>
      <c r="U3440" s="1636" t="n"/>
    </row>
    <row r="3441" ht="17.25" customHeight="1">
      <c r="A3441" s="238" t="n"/>
      <c r="B3441" s="238" t="n"/>
      <c r="C3441" s="1636" t="n"/>
      <c r="D3441" s="1636" t="n"/>
      <c r="E3441" s="1638" t="n"/>
      <c r="F3441" s="1636" t="n"/>
      <c r="G3441" s="1647" t="n"/>
      <c r="H3441" s="1647" t="n"/>
      <c r="I3441" s="1647" t="n"/>
      <c r="J3441" s="1646" t="n"/>
      <c r="K3441" s="1647" t="n"/>
      <c r="L3441" s="1647" t="n"/>
      <c r="M3441" s="234" t="n"/>
      <c r="N3441" s="237" t="n"/>
      <c r="O3441" s="548" t="n"/>
      <c r="P3441" s="1634" t="n"/>
      <c r="Q3441" s="1634" t="n"/>
      <c r="R3441" s="892" t="n"/>
      <c r="S3441" s="1635" t="n"/>
      <c r="T3441" s="1636" t="n"/>
      <c r="U3441" s="1636" t="n"/>
    </row>
    <row r="3442" ht="17.25" customHeight="1">
      <c r="A3442" s="238" t="n"/>
      <c r="B3442" s="238" t="n"/>
      <c r="C3442" s="1636" t="n"/>
      <c r="D3442" s="1636" t="n"/>
      <c r="E3442" s="1638" t="n"/>
      <c r="F3442" s="1636" t="n"/>
      <c r="G3442" s="1647" t="n"/>
      <c r="H3442" s="1647" t="n"/>
      <c r="I3442" s="1647" t="n"/>
      <c r="J3442" s="1646" t="n"/>
      <c r="K3442" s="1647" t="n"/>
      <c r="L3442" s="1647" t="n"/>
      <c r="M3442" s="234" t="n"/>
      <c r="N3442" s="237" t="n"/>
      <c r="O3442" s="548" t="n"/>
      <c r="P3442" s="1634" t="n"/>
      <c r="Q3442" s="1634" t="n"/>
      <c r="R3442" s="892" t="n"/>
      <c r="S3442" s="1635" t="n"/>
      <c r="T3442" s="1636" t="n"/>
      <c r="U3442" s="1636" t="n"/>
    </row>
    <row r="3443" ht="17.25" customHeight="1">
      <c r="A3443" s="238" t="n"/>
      <c r="B3443" s="238" t="n"/>
      <c r="C3443" s="1636" t="n"/>
      <c r="D3443" s="1636" t="n"/>
      <c r="E3443" s="1638" t="n"/>
      <c r="F3443" s="1636" t="n"/>
      <c r="G3443" s="1647" t="n"/>
      <c r="H3443" s="1647" t="n"/>
      <c r="I3443" s="1647" t="n"/>
      <c r="J3443" s="1646" t="n"/>
      <c r="K3443" s="1647" t="n"/>
      <c r="L3443" s="1647" t="n"/>
      <c r="M3443" s="234" t="n"/>
      <c r="N3443" s="237" t="n"/>
      <c r="O3443" s="548" t="n"/>
      <c r="P3443" s="1634" t="n"/>
      <c r="Q3443" s="1634" t="n"/>
      <c r="R3443" s="892" t="n"/>
      <c r="S3443" s="1635" t="n"/>
      <c r="T3443" s="1636" t="n"/>
      <c r="U3443" s="1636" t="n"/>
    </row>
    <row r="3444" ht="17.25" customHeight="1">
      <c r="A3444" s="238" t="n"/>
      <c r="B3444" s="238" t="n"/>
      <c r="C3444" s="1636" t="n"/>
      <c r="D3444" s="1636" t="n"/>
      <c r="E3444" s="1638" t="n"/>
      <c r="F3444" s="1636" t="n"/>
      <c r="G3444" s="1647" t="n"/>
      <c r="H3444" s="1647" t="n"/>
      <c r="I3444" s="1647" t="n"/>
      <c r="J3444" s="1646" t="n"/>
      <c r="K3444" s="1647" t="n"/>
      <c r="L3444" s="1647" t="n"/>
      <c r="M3444" s="234" t="n"/>
      <c r="N3444" s="237" t="n"/>
      <c r="O3444" s="548" t="n"/>
      <c r="P3444" s="1634" t="n"/>
      <c r="Q3444" s="1634" t="n"/>
      <c r="R3444" s="892" t="n"/>
      <c r="S3444" s="1635" t="n"/>
      <c r="T3444" s="1636" t="n"/>
      <c r="U3444" s="1636" t="n"/>
    </row>
    <row r="3445" ht="17.25" customHeight="1">
      <c r="A3445" s="238" t="n"/>
      <c r="B3445" s="238" t="n"/>
      <c r="C3445" s="1636" t="n"/>
      <c r="D3445" s="1636" t="n"/>
      <c r="E3445" s="1638" t="n"/>
      <c r="F3445" s="1636" t="n"/>
      <c r="G3445" s="1647" t="n"/>
      <c r="H3445" s="1647" t="n"/>
      <c r="I3445" s="1647" t="n"/>
      <c r="J3445" s="1646" t="n"/>
      <c r="K3445" s="1647" t="n"/>
      <c r="L3445" s="1647" t="n"/>
      <c r="M3445" s="234" t="n"/>
      <c r="N3445" s="237" t="n"/>
      <c r="O3445" s="548" t="n"/>
      <c r="P3445" s="1634" t="n"/>
      <c r="Q3445" s="1634" t="n"/>
      <c r="R3445" s="892" t="n"/>
      <c r="S3445" s="1635" t="n"/>
      <c r="T3445" s="1636" t="n"/>
      <c r="U3445" s="1636" t="n"/>
    </row>
    <row r="3446" ht="17.25" customHeight="1">
      <c r="A3446" s="238" t="n"/>
      <c r="B3446" s="238" t="n"/>
      <c r="C3446" s="1636" t="n"/>
      <c r="D3446" s="1636" t="n"/>
      <c r="E3446" s="1638" t="n"/>
      <c r="F3446" s="1636" t="n"/>
      <c r="G3446" s="1647" t="n"/>
      <c r="H3446" s="1647" t="n"/>
      <c r="I3446" s="1647" t="n"/>
      <c r="J3446" s="1646" t="n"/>
      <c r="K3446" s="1647" t="n"/>
      <c r="L3446" s="1647" t="n"/>
      <c r="M3446" s="234" t="n"/>
      <c r="N3446" s="237" t="n"/>
      <c r="O3446" s="548" t="n"/>
      <c r="P3446" s="1634" t="n"/>
      <c r="Q3446" s="1634" t="n"/>
      <c r="R3446" s="892" t="n"/>
      <c r="S3446" s="1635" t="n"/>
      <c r="T3446" s="1636" t="n"/>
      <c r="U3446" s="1636" t="n"/>
    </row>
    <row r="3447" ht="17.25" customHeight="1">
      <c r="A3447" s="238" t="n"/>
      <c r="B3447" s="238" t="n"/>
      <c r="C3447" s="1636" t="n"/>
      <c r="D3447" s="1636" t="n"/>
      <c r="E3447" s="1638" t="n"/>
      <c r="F3447" s="1636" t="n"/>
      <c r="G3447" s="1647" t="n"/>
      <c r="H3447" s="1647" t="n"/>
      <c r="I3447" s="1647" t="n"/>
      <c r="J3447" s="1646" t="n"/>
      <c r="K3447" s="1647" t="n"/>
      <c r="L3447" s="1647" t="n"/>
      <c r="M3447" s="234" t="n"/>
      <c r="N3447" s="237" t="n"/>
      <c r="O3447" s="548" t="n"/>
      <c r="P3447" s="1634" t="n"/>
      <c r="Q3447" s="1634" t="n"/>
      <c r="R3447" s="892" t="n"/>
      <c r="S3447" s="1635" t="n"/>
      <c r="T3447" s="1636" t="n"/>
      <c r="U3447" s="1636" t="n"/>
    </row>
    <row r="3448" ht="17.25" customHeight="1">
      <c r="A3448" s="238" t="n"/>
      <c r="B3448" s="238" t="n"/>
      <c r="C3448" s="1636" t="n"/>
      <c r="D3448" s="1636" t="n"/>
      <c r="E3448" s="1638" t="n"/>
      <c r="F3448" s="1636" t="n"/>
      <c r="G3448" s="1647" t="n"/>
      <c r="H3448" s="1647" t="n"/>
      <c r="I3448" s="1647" t="n"/>
      <c r="J3448" s="1646" t="n"/>
      <c r="K3448" s="1647" t="n"/>
      <c r="L3448" s="1647" t="n"/>
      <c r="M3448" s="234" t="n"/>
      <c r="N3448" s="237" t="n"/>
      <c r="O3448" s="548" t="n"/>
      <c r="P3448" s="1634" t="n"/>
      <c r="Q3448" s="1634" t="n"/>
      <c r="R3448" s="892" t="n"/>
      <c r="S3448" s="1635" t="n"/>
      <c r="T3448" s="1636" t="n"/>
      <c r="U3448" s="1636" t="n"/>
    </row>
    <row r="3449" ht="17.25" customHeight="1">
      <c r="A3449" s="238" t="n"/>
      <c r="B3449" s="238" t="n"/>
      <c r="C3449" s="1636" t="n"/>
      <c r="D3449" s="1636" t="n"/>
      <c r="E3449" s="1638" t="n"/>
      <c r="F3449" s="1636" t="n"/>
      <c r="G3449" s="1647" t="n"/>
      <c r="H3449" s="1647" t="n"/>
      <c r="I3449" s="1647" t="n"/>
      <c r="J3449" s="1646" t="n"/>
      <c r="K3449" s="1647" t="n"/>
      <c r="L3449" s="1647" t="n"/>
      <c r="M3449" s="234" t="n"/>
      <c r="N3449" s="237" t="n"/>
      <c r="O3449" s="548" t="n"/>
      <c r="P3449" s="1634" t="n"/>
      <c r="Q3449" s="1634" t="n"/>
      <c r="R3449" s="892" t="n"/>
      <c r="S3449" s="1635" t="n"/>
      <c r="T3449" s="1636" t="n"/>
      <c r="U3449" s="1636" t="n"/>
    </row>
    <row r="3450" ht="17.25" customHeight="1">
      <c r="A3450" s="238" t="n"/>
      <c r="B3450" s="238" t="n"/>
      <c r="C3450" s="1636" t="n"/>
      <c r="D3450" s="1636" t="n"/>
      <c r="E3450" s="1638" t="n"/>
      <c r="F3450" s="1636" t="n"/>
      <c r="G3450" s="1647" t="n"/>
      <c r="H3450" s="1647" t="n"/>
      <c r="I3450" s="1647" t="n"/>
      <c r="J3450" s="1646" t="n"/>
      <c r="K3450" s="1647" t="n"/>
      <c r="L3450" s="1647" t="n"/>
      <c r="M3450" s="234" t="n"/>
      <c r="N3450" s="237" t="n"/>
      <c r="O3450" s="548" t="n"/>
      <c r="P3450" s="1634" t="n"/>
      <c r="Q3450" s="1634" t="n"/>
      <c r="R3450" s="892" t="n"/>
      <c r="S3450" s="1635" t="n"/>
      <c r="T3450" s="1636" t="n"/>
      <c r="U3450" s="1636" t="n"/>
    </row>
    <row r="3451" ht="17.25" customHeight="1">
      <c r="A3451" s="238" t="n"/>
      <c r="B3451" s="238" t="n"/>
      <c r="C3451" s="1636" t="n"/>
      <c r="D3451" s="1636" t="n"/>
      <c r="E3451" s="1638" t="n"/>
      <c r="F3451" s="1636" t="n"/>
      <c r="G3451" s="1647" t="n"/>
      <c r="H3451" s="1647" t="n"/>
      <c r="I3451" s="1647" t="n"/>
      <c r="J3451" s="1646" t="n"/>
      <c r="K3451" s="1647" t="n"/>
      <c r="L3451" s="1647" t="n"/>
      <c r="M3451" s="234" t="n"/>
      <c r="N3451" s="237" t="n"/>
      <c r="O3451" s="548" t="n"/>
      <c r="P3451" s="1634" t="n"/>
      <c r="Q3451" s="1634" t="n"/>
      <c r="R3451" s="892" t="n"/>
      <c r="S3451" s="1635" t="n"/>
      <c r="T3451" s="1636" t="n"/>
      <c r="U3451" s="1636" t="n"/>
    </row>
    <row r="3452" ht="17.25" customHeight="1">
      <c r="A3452" s="238" t="n"/>
      <c r="B3452" s="238" t="n"/>
      <c r="C3452" s="1636" t="n"/>
      <c r="D3452" s="1636" t="n"/>
      <c r="E3452" s="1638" t="n"/>
      <c r="F3452" s="1636" t="n"/>
      <c r="G3452" s="1647" t="n"/>
      <c r="H3452" s="1647" t="n"/>
      <c r="I3452" s="1647" t="n"/>
      <c r="J3452" s="1646" t="n"/>
      <c r="K3452" s="1647" t="n"/>
      <c r="L3452" s="1647" t="n"/>
      <c r="M3452" s="234" t="n"/>
      <c r="N3452" s="237" t="n"/>
      <c r="O3452" s="548" t="n"/>
      <c r="P3452" s="1634" t="n"/>
      <c r="Q3452" s="1634" t="n"/>
      <c r="R3452" s="892" t="n"/>
      <c r="S3452" s="1635" t="n"/>
      <c r="T3452" s="1636" t="n"/>
      <c r="U3452" s="1636" t="n"/>
    </row>
    <row r="3453" ht="17.25" customHeight="1">
      <c r="A3453" s="238" t="n"/>
      <c r="B3453" s="238" t="n"/>
      <c r="C3453" s="1636" t="n"/>
      <c r="D3453" s="1636" t="n"/>
      <c r="E3453" s="1638" t="n"/>
      <c r="F3453" s="1636" t="n"/>
      <c r="G3453" s="1647" t="n"/>
      <c r="H3453" s="1647" t="n"/>
      <c r="I3453" s="1647" t="n"/>
      <c r="J3453" s="1646" t="n"/>
      <c r="K3453" s="1647" t="n"/>
      <c r="L3453" s="1647" t="n"/>
      <c r="M3453" s="234" t="n"/>
      <c r="N3453" s="237" t="n"/>
      <c r="O3453" s="548" t="n"/>
      <c r="P3453" s="1634" t="n"/>
      <c r="Q3453" s="1634" t="n"/>
      <c r="R3453" s="892" t="n"/>
      <c r="S3453" s="1635" t="n"/>
      <c r="T3453" s="1636" t="n"/>
      <c r="U3453" s="1636" t="n"/>
    </row>
    <row r="3454" ht="17.25" customHeight="1">
      <c r="A3454" s="238" t="n"/>
      <c r="B3454" s="238" t="n"/>
      <c r="C3454" s="1636" t="n"/>
      <c r="D3454" s="1636" t="n"/>
      <c r="E3454" s="1638" t="n"/>
      <c r="F3454" s="1636" t="n"/>
      <c r="G3454" s="1647" t="n"/>
      <c r="H3454" s="1647" t="n"/>
      <c r="I3454" s="1647" t="n"/>
      <c r="J3454" s="1646" t="n"/>
      <c r="K3454" s="1647" t="n"/>
      <c r="L3454" s="1647" t="n"/>
      <c r="M3454" s="234" t="n"/>
      <c r="N3454" s="237" t="n"/>
      <c r="O3454" s="548" t="n"/>
      <c r="P3454" s="1634" t="n"/>
      <c r="Q3454" s="1634" t="n"/>
      <c r="R3454" s="892" t="n"/>
      <c r="S3454" s="1635" t="n"/>
      <c r="T3454" s="1636" t="n"/>
      <c r="U3454" s="1636" t="n"/>
    </row>
    <row r="3455" ht="17.25" customHeight="1">
      <c r="A3455" s="238" t="n"/>
      <c r="B3455" s="238" t="n"/>
      <c r="C3455" s="1636" t="n"/>
      <c r="D3455" s="1636" t="n"/>
      <c r="E3455" s="1638" t="n"/>
      <c r="F3455" s="1636" t="n"/>
      <c r="G3455" s="1647" t="n"/>
      <c r="H3455" s="1647" t="n"/>
      <c r="I3455" s="1647" t="n"/>
      <c r="J3455" s="1646" t="n"/>
      <c r="K3455" s="1647" t="n"/>
      <c r="L3455" s="1647" t="n"/>
      <c r="M3455" s="234" t="n"/>
      <c r="N3455" s="237" t="n"/>
      <c r="O3455" s="548" t="n"/>
      <c r="P3455" s="1634" t="n"/>
      <c r="Q3455" s="1634" t="n"/>
      <c r="R3455" s="892" t="n"/>
      <c r="S3455" s="1635" t="n"/>
      <c r="T3455" s="1636" t="n"/>
      <c r="U3455" s="1636" t="n"/>
    </row>
    <row r="3456" ht="17.25" customHeight="1">
      <c r="A3456" s="238" t="n"/>
      <c r="B3456" s="238" t="n"/>
      <c r="C3456" s="1636" t="n"/>
      <c r="D3456" s="1636" t="n"/>
      <c r="E3456" s="1638" t="n"/>
      <c r="F3456" s="1636" t="n"/>
      <c r="G3456" s="1647" t="n"/>
      <c r="H3456" s="1647" t="n"/>
      <c r="I3456" s="1647" t="n"/>
      <c r="J3456" s="1646" t="n"/>
      <c r="K3456" s="1647" t="n"/>
      <c r="L3456" s="1647" t="n"/>
      <c r="M3456" s="234" t="n"/>
      <c r="N3456" s="237" t="n"/>
      <c r="O3456" s="548" t="n"/>
      <c r="P3456" s="1634" t="n"/>
      <c r="Q3456" s="1634" t="n"/>
      <c r="R3456" s="892" t="n"/>
      <c r="S3456" s="1635" t="n"/>
      <c r="T3456" s="1636" t="n"/>
      <c r="U3456" s="1636" t="n"/>
    </row>
    <row r="3457" ht="17.25" customHeight="1">
      <c r="A3457" s="238" t="n"/>
      <c r="B3457" s="238" t="n"/>
      <c r="C3457" s="1636" t="n"/>
      <c r="D3457" s="1636" t="n"/>
      <c r="E3457" s="1638" t="n"/>
      <c r="F3457" s="1636" t="n"/>
      <c r="G3457" s="1647" t="n"/>
      <c r="H3457" s="1647" t="n"/>
      <c r="I3457" s="1647" t="n"/>
      <c r="J3457" s="1646" t="n"/>
      <c r="K3457" s="1647" t="n"/>
      <c r="L3457" s="1647" t="n"/>
      <c r="M3457" s="234" t="n"/>
      <c r="N3457" s="237" t="n"/>
      <c r="O3457" s="548" t="n"/>
      <c r="P3457" s="1634" t="n"/>
      <c r="Q3457" s="1634" t="n"/>
      <c r="R3457" s="892" t="n"/>
      <c r="S3457" s="1635" t="n"/>
      <c r="T3457" s="1636" t="n"/>
      <c r="U3457" s="1636" t="n"/>
    </row>
    <row r="3458" ht="17.25" customHeight="1">
      <c r="A3458" s="238" t="n"/>
      <c r="B3458" s="238" t="n"/>
      <c r="C3458" s="1636" t="n"/>
      <c r="D3458" s="1636" t="n"/>
      <c r="E3458" s="1638" t="n"/>
      <c r="F3458" s="1636" t="n"/>
      <c r="G3458" s="1647" t="n"/>
      <c r="H3458" s="1647" t="n"/>
      <c r="I3458" s="1647" t="n"/>
      <c r="J3458" s="1646" t="n"/>
      <c r="K3458" s="1647" t="n"/>
      <c r="L3458" s="1647" t="n"/>
      <c r="M3458" s="234" t="n"/>
      <c r="N3458" s="237" t="n"/>
      <c r="O3458" s="548" t="n"/>
      <c r="P3458" s="1634" t="n"/>
      <c r="Q3458" s="1634" t="n"/>
      <c r="R3458" s="892" t="n"/>
      <c r="S3458" s="1635" t="n"/>
      <c r="T3458" s="1636" t="n"/>
      <c r="U3458" s="1636" t="n"/>
    </row>
    <row r="3459" ht="17.25" customHeight="1">
      <c r="A3459" s="238" t="n"/>
      <c r="B3459" s="238" t="n"/>
      <c r="C3459" s="1636" t="n"/>
      <c r="D3459" s="1636" t="n"/>
      <c r="E3459" s="1638" t="n"/>
      <c r="F3459" s="1636" t="n"/>
      <c r="G3459" s="1647" t="n"/>
      <c r="H3459" s="1647" t="n"/>
      <c r="I3459" s="1647" t="n"/>
      <c r="J3459" s="1646" t="n"/>
      <c r="K3459" s="1647" t="n"/>
      <c r="L3459" s="1647" t="n"/>
      <c r="M3459" s="234" t="n"/>
      <c r="N3459" s="237" t="n"/>
      <c r="O3459" s="548" t="n"/>
      <c r="P3459" s="1634" t="n"/>
      <c r="Q3459" s="1634" t="n"/>
      <c r="R3459" s="892" t="n"/>
      <c r="S3459" s="1635" t="n"/>
      <c r="T3459" s="1636" t="n"/>
      <c r="U3459" s="1636" t="n"/>
    </row>
    <row r="3460" ht="17.25" customHeight="1">
      <c r="A3460" s="238" t="n"/>
      <c r="B3460" s="238" t="n"/>
      <c r="C3460" s="1636" t="n"/>
      <c r="D3460" s="1636" t="n"/>
      <c r="E3460" s="1638" t="n"/>
      <c r="F3460" s="1636" t="n"/>
      <c r="G3460" s="1647" t="n"/>
      <c r="H3460" s="1647" t="n"/>
      <c r="I3460" s="1647" t="n"/>
      <c r="J3460" s="1646" t="n"/>
      <c r="K3460" s="1647" t="n"/>
      <c r="L3460" s="1647" t="n"/>
      <c r="M3460" s="234" t="n"/>
      <c r="N3460" s="237" t="n"/>
      <c r="O3460" s="548" t="n"/>
      <c r="P3460" s="1634" t="n"/>
      <c r="Q3460" s="1634" t="n"/>
      <c r="R3460" s="892" t="n"/>
      <c r="S3460" s="1635" t="n"/>
      <c r="T3460" s="1636" t="n"/>
      <c r="U3460" s="1636" t="n"/>
    </row>
    <row r="3461" ht="17.25" customHeight="1">
      <c r="A3461" s="238" t="n"/>
      <c r="B3461" s="238" t="n"/>
      <c r="C3461" s="1636" t="n"/>
      <c r="D3461" s="1636" t="n"/>
      <c r="E3461" s="1638" t="n"/>
      <c r="F3461" s="1636" t="n"/>
      <c r="G3461" s="1647" t="n"/>
      <c r="H3461" s="1647" t="n"/>
      <c r="I3461" s="1647" t="n"/>
      <c r="J3461" s="1646" t="n"/>
      <c r="K3461" s="1647" t="n"/>
      <c r="L3461" s="1647" t="n"/>
      <c r="M3461" s="234" t="n"/>
      <c r="N3461" s="237" t="n"/>
      <c r="O3461" s="548" t="n"/>
      <c r="P3461" s="1634" t="n"/>
      <c r="Q3461" s="1634" t="n"/>
      <c r="R3461" s="892" t="n"/>
      <c r="S3461" s="1635" t="n"/>
      <c r="T3461" s="1636" t="n"/>
      <c r="U3461" s="1636" t="n"/>
    </row>
    <row r="3462" ht="17.25" customHeight="1">
      <c r="A3462" s="238" t="n"/>
      <c r="B3462" s="238" t="n"/>
      <c r="C3462" s="1636" t="n"/>
      <c r="D3462" s="1636" t="n"/>
      <c r="E3462" s="1638" t="n"/>
      <c r="F3462" s="1636" t="n"/>
      <c r="G3462" s="1647" t="n"/>
      <c r="H3462" s="1647" t="n"/>
      <c r="I3462" s="1647" t="n"/>
      <c r="J3462" s="1646" t="n"/>
      <c r="K3462" s="1647" t="n"/>
      <c r="L3462" s="1647" t="n"/>
      <c r="M3462" s="234" t="n"/>
      <c r="N3462" s="237" t="n"/>
      <c r="O3462" s="548" t="n"/>
      <c r="P3462" s="1634" t="n"/>
      <c r="Q3462" s="1634" t="n"/>
      <c r="R3462" s="892" t="n"/>
      <c r="S3462" s="1635" t="n"/>
      <c r="T3462" s="1636" t="n"/>
      <c r="U3462" s="1636" t="n"/>
    </row>
    <row r="3463" ht="17.25" customHeight="1">
      <c r="A3463" s="238" t="n"/>
      <c r="B3463" s="238" t="n"/>
      <c r="C3463" s="1636" t="n"/>
      <c r="D3463" s="1636" t="n"/>
      <c r="E3463" s="1638" t="n"/>
      <c r="F3463" s="1636" t="n"/>
      <c r="G3463" s="1647" t="n"/>
      <c r="H3463" s="1647" t="n"/>
      <c r="I3463" s="1647" t="n"/>
      <c r="J3463" s="1646" t="n"/>
      <c r="K3463" s="1647" t="n"/>
      <c r="L3463" s="1647" t="n"/>
      <c r="M3463" s="234" t="n"/>
      <c r="N3463" s="237" t="n"/>
      <c r="O3463" s="548" t="n"/>
      <c r="P3463" s="1634" t="n"/>
      <c r="Q3463" s="1634" t="n"/>
      <c r="R3463" s="892" t="n"/>
      <c r="S3463" s="1635" t="n"/>
      <c r="T3463" s="1636" t="n"/>
      <c r="U3463" s="1636" t="n"/>
    </row>
    <row r="3464" ht="17.25" customHeight="1">
      <c r="A3464" s="238" t="n"/>
      <c r="B3464" s="238" t="n"/>
      <c r="C3464" s="1636" t="n"/>
      <c r="D3464" s="1636" t="n"/>
      <c r="E3464" s="1638" t="n"/>
      <c r="F3464" s="1636" t="n"/>
      <c r="G3464" s="1647" t="n"/>
      <c r="H3464" s="1647" t="n"/>
      <c r="I3464" s="1647" t="n"/>
      <c r="J3464" s="1646" t="n"/>
      <c r="K3464" s="1647" t="n"/>
      <c r="L3464" s="1647" t="n"/>
      <c r="M3464" s="234" t="n"/>
      <c r="N3464" s="237" t="n"/>
      <c r="O3464" s="548" t="n"/>
      <c r="P3464" s="1634" t="n"/>
      <c r="Q3464" s="1634" t="n"/>
      <c r="R3464" s="892" t="n"/>
      <c r="S3464" s="1635" t="n"/>
      <c r="T3464" s="1636" t="n"/>
      <c r="U3464" s="1636" t="n"/>
    </row>
    <row r="3465" ht="17.25" customHeight="1">
      <c r="A3465" s="238" t="n"/>
      <c r="B3465" s="238" t="n"/>
      <c r="C3465" s="1636" t="n"/>
      <c r="D3465" s="1636" t="n"/>
      <c r="E3465" s="1638" t="n"/>
      <c r="F3465" s="1636" t="n"/>
      <c r="G3465" s="1647" t="n"/>
      <c r="H3465" s="1647" t="n"/>
      <c r="I3465" s="1647" t="n"/>
      <c r="J3465" s="1646" t="n"/>
      <c r="K3465" s="1647" t="n"/>
      <c r="L3465" s="1647" t="n"/>
      <c r="M3465" s="234" t="n"/>
      <c r="N3465" s="237" t="n"/>
      <c r="O3465" s="548" t="n"/>
      <c r="P3465" s="1634" t="n"/>
      <c r="Q3465" s="1634" t="n"/>
      <c r="R3465" s="892" t="n"/>
      <c r="S3465" s="1635" t="n"/>
      <c r="T3465" s="1636" t="n"/>
      <c r="U3465" s="1636" t="n"/>
    </row>
    <row r="3466" ht="17.25" customHeight="1">
      <c r="A3466" s="238" t="n"/>
      <c r="B3466" s="238" t="n"/>
      <c r="C3466" s="1636" t="n"/>
      <c r="D3466" s="1636" t="n"/>
      <c r="E3466" s="1638" t="n"/>
      <c r="F3466" s="1636" t="n"/>
      <c r="G3466" s="1647" t="n"/>
      <c r="H3466" s="1647" t="n"/>
      <c r="I3466" s="1647" t="n"/>
      <c r="J3466" s="1646" t="n"/>
      <c r="K3466" s="1647" t="n"/>
      <c r="L3466" s="1647" t="n"/>
      <c r="M3466" s="234" t="n"/>
      <c r="N3466" s="237" t="n"/>
      <c r="O3466" s="548" t="n"/>
      <c r="P3466" s="1634" t="n"/>
      <c r="Q3466" s="1634" t="n"/>
      <c r="R3466" s="892" t="n"/>
      <c r="S3466" s="1635" t="n"/>
      <c r="T3466" s="1636" t="n"/>
      <c r="U3466" s="1636" t="n"/>
    </row>
    <row r="3467" ht="17.25" customHeight="1">
      <c r="A3467" s="238" t="n"/>
      <c r="B3467" s="238" t="n"/>
      <c r="C3467" s="1636" t="n"/>
      <c r="D3467" s="1636" t="n"/>
      <c r="E3467" s="1638" t="n"/>
      <c r="F3467" s="1636" t="n"/>
      <c r="G3467" s="1647" t="n"/>
      <c r="H3467" s="1647" t="n"/>
      <c r="I3467" s="1647" t="n"/>
      <c r="J3467" s="1646" t="n"/>
      <c r="K3467" s="1647" t="n"/>
      <c r="L3467" s="1647" t="n"/>
      <c r="M3467" s="234" t="n"/>
      <c r="N3467" s="237" t="n"/>
      <c r="O3467" s="548" t="n"/>
      <c r="P3467" s="1634" t="n"/>
      <c r="Q3467" s="1634" t="n"/>
      <c r="R3467" s="892" t="n"/>
      <c r="S3467" s="1635" t="n"/>
      <c r="T3467" s="1636" t="n"/>
      <c r="U3467" s="1636" t="n"/>
    </row>
    <row r="3468" ht="17.25" customHeight="1">
      <c r="A3468" s="238" t="n"/>
      <c r="B3468" s="238" t="n"/>
      <c r="C3468" s="1636" t="n"/>
      <c r="D3468" s="1636" t="n"/>
      <c r="E3468" s="1638" t="n"/>
      <c r="F3468" s="1636" t="n"/>
      <c r="G3468" s="1647" t="n"/>
      <c r="H3468" s="1647" t="n"/>
      <c r="I3468" s="1647" t="n"/>
      <c r="J3468" s="1646" t="n"/>
      <c r="K3468" s="1647" t="n"/>
      <c r="L3468" s="1647" t="n"/>
      <c r="M3468" s="234" t="n"/>
      <c r="N3468" s="237" t="n"/>
      <c r="O3468" s="548" t="n"/>
      <c r="P3468" s="1634" t="n"/>
      <c r="Q3468" s="1634" t="n"/>
      <c r="R3468" s="892" t="n"/>
      <c r="S3468" s="1635" t="n"/>
      <c r="T3468" s="1636" t="n"/>
      <c r="U3468" s="1636" t="n"/>
    </row>
    <row r="3469" ht="17.25" customHeight="1">
      <c r="A3469" s="238" t="n"/>
      <c r="B3469" s="238" t="n"/>
      <c r="C3469" s="1636" t="n"/>
      <c r="D3469" s="1636" t="n"/>
      <c r="E3469" s="1638" t="n"/>
      <c r="F3469" s="1636" t="n"/>
      <c r="G3469" s="1647" t="n"/>
      <c r="H3469" s="1647" t="n"/>
      <c r="I3469" s="1647" t="n"/>
      <c r="J3469" s="1646" t="n"/>
      <c r="K3469" s="1647" t="n"/>
      <c r="L3469" s="1647" t="n"/>
      <c r="M3469" s="234" t="n"/>
      <c r="N3469" s="237" t="n"/>
      <c r="O3469" s="548" t="n"/>
      <c r="P3469" s="1634" t="n"/>
      <c r="Q3469" s="1634" t="n"/>
      <c r="R3469" s="892" t="n"/>
      <c r="S3469" s="1635" t="n"/>
      <c r="T3469" s="1636" t="n"/>
      <c r="U3469" s="1636" t="n"/>
    </row>
    <row r="3470" ht="17.25" customHeight="1">
      <c r="A3470" s="238" t="n"/>
      <c r="B3470" s="238" t="n"/>
      <c r="C3470" s="1636" t="n"/>
      <c r="D3470" s="1636" t="n"/>
      <c r="E3470" s="1638" t="n"/>
      <c r="F3470" s="1636" t="n"/>
      <c r="G3470" s="1647" t="n"/>
      <c r="H3470" s="1647" t="n"/>
      <c r="I3470" s="1647" t="n"/>
      <c r="J3470" s="1646" t="n"/>
      <c r="K3470" s="1647" t="n"/>
      <c r="L3470" s="1647" t="n"/>
      <c r="M3470" s="234" t="n"/>
      <c r="N3470" s="237" t="n"/>
      <c r="O3470" s="548" t="n"/>
      <c r="P3470" s="1634" t="n"/>
      <c r="Q3470" s="1634" t="n"/>
      <c r="R3470" s="892" t="n"/>
      <c r="S3470" s="1635" t="n"/>
      <c r="T3470" s="1636" t="n"/>
      <c r="U3470" s="1636" t="n"/>
    </row>
    <row r="3471" ht="17.25" customHeight="1">
      <c r="A3471" s="238" t="n"/>
      <c r="B3471" s="238" t="n"/>
      <c r="C3471" s="1636" t="n"/>
      <c r="D3471" s="1636" t="n"/>
      <c r="E3471" s="1638" t="n"/>
      <c r="F3471" s="1636" t="n"/>
      <c r="G3471" s="1647" t="n"/>
      <c r="H3471" s="1647" t="n"/>
      <c r="I3471" s="1647" t="n"/>
      <c r="J3471" s="1646" t="n"/>
      <c r="K3471" s="1647" t="n"/>
      <c r="L3471" s="1647" t="n"/>
      <c r="M3471" s="234" t="n"/>
      <c r="N3471" s="237" t="n"/>
      <c r="O3471" s="548" t="n"/>
      <c r="P3471" s="1634" t="n"/>
      <c r="Q3471" s="1634" t="n"/>
      <c r="R3471" s="892" t="n"/>
      <c r="S3471" s="1635" t="n"/>
      <c r="T3471" s="1636" t="n"/>
      <c r="U3471" s="1636" t="n"/>
    </row>
    <row r="3472" ht="17.25" customHeight="1">
      <c r="A3472" s="238" t="n"/>
      <c r="B3472" s="238" t="n"/>
      <c r="C3472" s="1636" t="n"/>
      <c r="D3472" s="1636" t="n"/>
      <c r="E3472" s="1638" t="n"/>
      <c r="F3472" s="1636" t="n"/>
      <c r="G3472" s="1647" t="n"/>
      <c r="H3472" s="1647" t="n"/>
      <c r="I3472" s="1647" t="n"/>
      <c r="J3472" s="1646" t="n"/>
      <c r="K3472" s="1647" t="n"/>
      <c r="L3472" s="1647" t="n"/>
      <c r="M3472" s="234" t="n"/>
      <c r="N3472" s="237" t="n"/>
      <c r="O3472" s="548" t="n"/>
      <c r="P3472" s="1634" t="n"/>
      <c r="Q3472" s="1634" t="n"/>
      <c r="R3472" s="892" t="n"/>
      <c r="S3472" s="1635" t="n"/>
      <c r="T3472" s="1636" t="n"/>
      <c r="U3472" s="1636" t="n"/>
    </row>
    <row r="3473" ht="17.25" customHeight="1">
      <c r="A3473" s="238" t="n"/>
      <c r="B3473" s="238" t="n"/>
      <c r="C3473" s="1636" t="n"/>
      <c r="D3473" s="1636" t="n"/>
      <c r="E3473" s="1638" t="n"/>
      <c r="F3473" s="1636" t="n"/>
      <c r="G3473" s="1647" t="n"/>
      <c r="H3473" s="1647" t="n"/>
      <c r="I3473" s="1647" t="n"/>
      <c r="J3473" s="1646" t="n"/>
      <c r="K3473" s="1647" t="n"/>
      <c r="L3473" s="1647" t="n"/>
      <c r="M3473" s="234" t="n"/>
      <c r="N3473" s="237" t="n"/>
      <c r="O3473" s="548" t="n"/>
      <c r="P3473" s="1634" t="n"/>
      <c r="Q3473" s="1634" t="n"/>
      <c r="R3473" s="892" t="n"/>
      <c r="S3473" s="1635" t="n"/>
      <c r="T3473" s="1636" t="n"/>
      <c r="U3473" s="1636" t="n"/>
    </row>
    <row r="3474" ht="17.25" customHeight="1">
      <c r="A3474" s="238" t="n"/>
      <c r="B3474" s="238" t="n"/>
      <c r="C3474" s="1636" t="n"/>
      <c r="D3474" s="1636" t="n"/>
      <c r="E3474" s="1638" t="n"/>
      <c r="F3474" s="1636" t="n"/>
      <c r="G3474" s="1647" t="n"/>
      <c r="H3474" s="1647" t="n"/>
      <c r="I3474" s="1647" t="n"/>
      <c r="J3474" s="1646" t="n"/>
      <c r="K3474" s="1647" t="n"/>
      <c r="L3474" s="1647" t="n"/>
      <c r="M3474" s="234" t="n"/>
      <c r="N3474" s="237" t="n"/>
      <c r="O3474" s="548" t="n"/>
      <c r="P3474" s="1634" t="n"/>
      <c r="Q3474" s="1634" t="n"/>
      <c r="R3474" s="892" t="n"/>
      <c r="S3474" s="1635" t="n"/>
      <c r="T3474" s="1636" t="n"/>
      <c r="U3474" s="1636" t="n"/>
    </row>
    <row r="3475" ht="17.25" customHeight="1">
      <c r="A3475" s="238" t="n"/>
      <c r="B3475" s="238" t="n"/>
      <c r="C3475" s="1636" t="n"/>
      <c r="D3475" s="1636" t="n"/>
      <c r="E3475" s="1638" t="n"/>
      <c r="F3475" s="1636" t="n"/>
      <c r="G3475" s="1647" t="n"/>
      <c r="H3475" s="1647" t="n"/>
      <c r="I3475" s="1647" t="n"/>
      <c r="J3475" s="1646" t="n"/>
      <c r="K3475" s="1647" t="n"/>
      <c r="L3475" s="1647" t="n"/>
      <c r="M3475" s="234" t="n"/>
      <c r="N3475" s="237" t="n"/>
      <c r="O3475" s="548" t="n"/>
      <c r="P3475" s="1634" t="n"/>
      <c r="Q3475" s="1634" t="n"/>
      <c r="R3475" s="892" t="n"/>
      <c r="S3475" s="1635" t="n"/>
      <c r="T3475" s="1636" t="n"/>
      <c r="U3475" s="1636" t="n"/>
    </row>
    <row r="3476" ht="17.25" customHeight="1">
      <c r="A3476" s="238" t="n"/>
      <c r="B3476" s="238" t="n"/>
      <c r="C3476" s="1636" t="n"/>
      <c r="D3476" s="1636" t="n"/>
      <c r="E3476" s="1638" t="n"/>
      <c r="F3476" s="1636" t="n"/>
      <c r="G3476" s="1647" t="n"/>
      <c r="H3476" s="1647" t="n"/>
      <c r="I3476" s="1647" t="n"/>
      <c r="J3476" s="1646" t="n"/>
      <c r="K3476" s="1647" t="n"/>
      <c r="L3476" s="1647" t="n"/>
      <c r="M3476" s="234" t="n"/>
      <c r="N3476" s="237" t="n"/>
      <c r="O3476" s="548" t="n"/>
      <c r="P3476" s="1634" t="n"/>
      <c r="Q3476" s="1634" t="n"/>
      <c r="R3476" s="892" t="n"/>
      <c r="S3476" s="1635" t="n"/>
      <c r="T3476" s="1636" t="n"/>
      <c r="U3476" s="1636" t="n"/>
    </row>
    <row r="3477" ht="17.25" customHeight="1">
      <c r="A3477" s="238" t="n"/>
      <c r="B3477" s="238" t="n"/>
      <c r="C3477" s="1636" t="n"/>
      <c r="D3477" s="1636" t="n"/>
      <c r="E3477" s="1638" t="n"/>
      <c r="F3477" s="1636" t="n"/>
      <c r="G3477" s="1647" t="n"/>
      <c r="H3477" s="1647" t="n"/>
      <c r="I3477" s="1647" t="n"/>
      <c r="J3477" s="1646" t="n"/>
      <c r="K3477" s="1647" t="n"/>
      <c r="L3477" s="1647" t="n"/>
      <c r="M3477" s="234" t="n"/>
      <c r="N3477" s="237" t="n"/>
      <c r="O3477" s="548" t="n"/>
      <c r="P3477" s="1634" t="n"/>
      <c r="Q3477" s="1634" t="n"/>
      <c r="R3477" s="892" t="n"/>
      <c r="S3477" s="1635" t="n"/>
      <c r="T3477" s="1636" t="n"/>
      <c r="U3477" s="1636" t="n"/>
    </row>
    <row r="3478" ht="17.25" customHeight="1">
      <c r="A3478" s="238" t="n"/>
      <c r="B3478" s="238" t="n"/>
      <c r="C3478" s="1636" t="n"/>
      <c r="D3478" s="1636" t="n"/>
      <c r="E3478" s="1638" t="n"/>
      <c r="F3478" s="1636" t="n"/>
      <c r="G3478" s="1647" t="n"/>
      <c r="H3478" s="1647" t="n"/>
      <c r="I3478" s="1647" t="n"/>
      <c r="J3478" s="1646" t="n"/>
      <c r="K3478" s="1647" t="n"/>
      <c r="L3478" s="1647" t="n"/>
      <c r="M3478" s="234" t="n"/>
      <c r="N3478" s="237" t="n"/>
      <c r="O3478" s="548" t="n"/>
      <c r="P3478" s="1634" t="n"/>
      <c r="Q3478" s="1634" t="n"/>
      <c r="R3478" s="892" t="n"/>
      <c r="S3478" s="1635" t="n"/>
      <c r="T3478" s="1636" t="n"/>
      <c r="U3478" s="1636" t="n"/>
    </row>
    <row r="3479" ht="17.25" customHeight="1">
      <c r="A3479" s="238" t="n"/>
      <c r="B3479" s="238" t="n"/>
      <c r="C3479" s="1636" t="n"/>
      <c r="D3479" s="1636" t="n"/>
      <c r="E3479" s="1638" t="n"/>
      <c r="F3479" s="1636" t="n"/>
      <c r="G3479" s="1647" t="n"/>
      <c r="H3479" s="1647" t="n"/>
      <c r="I3479" s="1647" t="n"/>
      <c r="J3479" s="1646" t="n"/>
      <c r="K3479" s="1647" t="n"/>
      <c r="L3479" s="1647" t="n"/>
      <c r="M3479" s="234" t="n"/>
      <c r="N3479" s="237" t="n"/>
      <c r="O3479" s="548" t="n"/>
      <c r="P3479" s="1634" t="n"/>
      <c r="Q3479" s="1634" t="n"/>
      <c r="R3479" s="892" t="n"/>
      <c r="S3479" s="1635" t="n"/>
      <c r="T3479" s="1636" t="n"/>
      <c r="U3479" s="1636" t="n"/>
    </row>
    <row r="3480" ht="17.25" customHeight="1">
      <c r="A3480" s="238" t="n"/>
      <c r="B3480" s="238" t="n"/>
      <c r="C3480" s="1636" t="n"/>
      <c r="D3480" s="1636" t="n"/>
      <c r="E3480" s="1638" t="n"/>
      <c r="F3480" s="1636" t="n"/>
      <c r="G3480" s="1647" t="n"/>
      <c r="H3480" s="1647" t="n"/>
      <c r="I3480" s="1647" t="n"/>
      <c r="J3480" s="1646" t="n"/>
      <c r="K3480" s="1647" t="n"/>
      <c r="L3480" s="1647" t="n"/>
      <c r="M3480" s="234" t="n"/>
      <c r="N3480" s="237" t="n"/>
      <c r="O3480" s="548" t="n"/>
      <c r="P3480" s="1634" t="n"/>
      <c r="Q3480" s="1634" t="n"/>
      <c r="R3480" s="892" t="n"/>
      <c r="S3480" s="1635" t="n"/>
      <c r="T3480" s="1636" t="n"/>
      <c r="U3480" s="1636" t="n"/>
    </row>
    <row r="3481" ht="17.25" customHeight="1">
      <c r="A3481" s="238" t="n"/>
      <c r="B3481" s="238" t="n"/>
      <c r="C3481" s="1636" t="n"/>
      <c r="D3481" s="1636" t="n"/>
      <c r="E3481" s="1638" t="n"/>
      <c r="F3481" s="1636" t="n"/>
      <c r="G3481" s="1647" t="n"/>
      <c r="H3481" s="1647" t="n"/>
      <c r="I3481" s="1647" t="n"/>
      <c r="J3481" s="1646" t="n"/>
      <c r="K3481" s="1647" t="n"/>
      <c r="L3481" s="1647" t="n"/>
      <c r="M3481" s="234" t="n"/>
      <c r="N3481" s="237" t="n"/>
      <c r="O3481" s="548" t="n"/>
      <c r="P3481" s="1634" t="n"/>
      <c r="Q3481" s="1634" t="n"/>
      <c r="R3481" s="892" t="n"/>
      <c r="S3481" s="1635" t="n"/>
      <c r="T3481" s="1636" t="n"/>
      <c r="U3481" s="1636" t="n"/>
    </row>
    <row r="3482" ht="17.25" customHeight="1">
      <c r="A3482" s="238" t="n"/>
      <c r="B3482" s="238" t="n"/>
      <c r="C3482" s="1636" t="n"/>
      <c r="D3482" s="1636" t="n"/>
      <c r="E3482" s="1638" t="n"/>
      <c r="F3482" s="1636" t="n"/>
      <c r="G3482" s="1647" t="n"/>
      <c r="H3482" s="1647" t="n"/>
      <c r="I3482" s="1647" t="n"/>
      <c r="J3482" s="1646" t="n"/>
      <c r="K3482" s="1647" t="n"/>
      <c r="L3482" s="1647" t="n"/>
      <c r="M3482" s="234" t="n"/>
      <c r="N3482" s="237" t="n"/>
      <c r="O3482" s="548" t="n"/>
      <c r="P3482" s="1634" t="n"/>
      <c r="Q3482" s="1634" t="n"/>
      <c r="R3482" s="892" t="n"/>
      <c r="S3482" s="1635" t="n"/>
      <c r="T3482" s="1636" t="n"/>
      <c r="U3482" s="1636" t="n"/>
    </row>
    <row r="3483" ht="17.25" customHeight="1">
      <c r="A3483" s="238" t="n"/>
      <c r="B3483" s="238" t="n"/>
      <c r="C3483" s="1636" t="n"/>
      <c r="D3483" s="1636" t="n"/>
      <c r="E3483" s="1638" t="n"/>
      <c r="F3483" s="1636" t="n"/>
      <c r="G3483" s="1647" t="n"/>
      <c r="H3483" s="1647" t="n"/>
      <c r="I3483" s="1647" t="n"/>
      <c r="J3483" s="1646" t="n"/>
      <c r="K3483" s="1647" t="n"/>
      <c r="L3483" s="1647" t="n"/>
      <c r="M3483" s="234" t="n"/>
      <c r="N3483" s="237" t="n"/>
      <c r="O3483" s="548" t="n"/>
      <c r="P3483" s="1634" t="n"/>
      <c r="Q3483" s="1634" t="n"/>
      <c r="R3483" s="892" t="n"/>
      <c r="S3483" s="1635" t="n"/>
      <c r="T3483" s="1636" t="n"/>
      <c r="U3483" s="1636" t="n"/>
    </row>
    <row r="3484" ht="17.25" customHeight="1">
      <c r="A3484" s="238" t="n"/>
      <c r="B3484" s="238" t="n"/>
      <c r="C3484" s="1636" t="n"/>
      <c r="D3484" s="1636" t="n"/>
      <c r="E3484" s="1638" t="n"/>
      <c r="F3484" s="1636" t="n"/>
      <c r="G3484" s="1647" t="n"/>
      <c r="H3484" s="1647" t="n"/>
      <c r="I3484" s="1647" t="n"/>
      <c r="J3484" s="1646" t="n"/>
      <c r="K3484" s="1647" t="n"/>
      <c r="L3484" s="1647" t="n"/>
      <c r="M3484" s="234" t="n"/>
      <c r="N3484" s="237" t="n"/>
      <c r="O3484" s="548" t="n"/>
      <c r="P3484" s="1634" t="n"/>
      <c r="Q3484" s="1634" t="n"/>
      <c r="R3484" s="892" t="n"/>
      <c r="S3484" s="1635" t="n"/>
      <c r="T3484" s="1636" t="n"/>
      <c r="U3484" s="1636" t="n"/>
    </row>
    <row r="3485" ht="17.25" customHeight="1">
      <c r="A3485" s="238" t="n"/>
      <c r="B3485" s="238" t="n"/>
      <c r="C3485" s="1636" t="n"/>
      <c r="D3485" s="1636" t="n"/>
      <c r="E3485" s="1638" t="n"/>
      <c r="F3485" s="1636" t="n"/>
      <c r="G3485" s="1647" t="n"/>
      <c r="H3485" s="1647" t="n"/>
      <c r="I3485" s="1647" t="n"/>
      <c r="J3485" s="1646" t="n"/>
      <c r="K3485" s="1647" t="n"/>
      <c r="L3485" s="1647" t="n"/>
      <c r="M3485" s="234" t="n"/>
      <c r="N3485" s="237" t="n"/>
      <c r="O3485" s="548" t="n"/>
      <c r="P3485" s="1634" t="n"/>
      <c r="Q3485" s="1634" t="n"/>
      <c r="R3485" s="892" t="n"/>
      <c r="S3485" s="1635" t="n"/>
      <c r="T3485" s="1636" t="n"/>
      <c r="U3485" s="1636" t="n"/>
    </row>
    <row r="3486" ht="17.25" customHeight="1">
      <c r="A3486" s="238" t="n"/>
      <c r="B3486" s="238" t="n"/>
      <c r="C3486" s="1636" t="n"/>
      <c r="D3486" s="1636" t="n"/>
      <c r="E3486" s="1638" t="n"/>
      <c r="F3486" s="1636" t="n"/>
      <c r="G3486" s="1647" t="n"/>
      <c r="H3486" s="1647" t="n"/>
      <c r="I3486" s="1647" t="n"/>
      <c r="J3486" s="1646" t="n"/>
      <c r="K3486" s="1647" t="n"/>
      <c r="L3486" s="1647" t="n"/>
      <c r="M3486" s="234" t="n"/>
      <c r="N3486" s="237" t="n"/>
      <c r="O3486" s="548" t="n"/>
      <c r="P3486" s="1634" t="n"/>
      <c r="Q3486" s="1634" t="n"/>
      <c r="R3486" s="892" t="n"/>
      <c r="S3486" s="1635" t="n"/>
      <c r="T3486" s="1636" t="n"/>
      <c r="U3486" s="1636" t="n"/>
    </row>
    <row r="3487" ht="17.25" customHeight="1">
      <c r="A3487" s="238" t="n"/>
      <c r="B3487" s="238" t="n"/>
      <c r="C3487" s="1636" t="n"/>
      <c r="D3487" s="1636" t="n"/>
      <c r="E3487" s="1638" t="n"/>
      <c r="F3487" s="1636" t="n"/>
      <c r="G3487" s="1647" t="n"/>
      <c r="H3487" s="1647" t="n"/>
      <c r="I3487" s="1647" t="n"/>
      <c r="J3487" s="1646" t="n"/>
      <c r="K3487" s="1647" t="n"/>
      <c r="L3487" s="1647" t="n"/>
      <c r="M3487" s="234" t="n"/>
      <c r="N3487" s="237" t="n"/>
      <c r="O3487" s="548" t="n"/>
      <c r="P3487" s="1634" t="n"/>
      <c r="Q3487" s="1634" t="n"/>
      <c r="R3487" s="892" t="n"/>
      <c r="S3487" s="1635" t="n"/>
      <c r="T3487" s="1636" t="n"/>
      <c r="U3487" s="1636" t="n"/>
    </row>
    <row r="3488" ht="17.25" customHeight="1">
      <c r="A3488" s="238" t="n"/>
      <c r="B3488" s="238" t="n"/>
      <c r="C3488" s="1636" t="n"/>
      <c r="D3488" s="1636" t="n"/>
      <c r="E3488" s="1638" t="n"/>
      <c r="F3488" s="1636" t="n"/>
      <c r="G3488" s="1647" t="n"/>
      <c r="H3488" s="1647" t="n"/>
      <c r="I3488" s="1647" t="n"/>
      <c r="J3488" s="1646" t="n"/>
      <c r="K3488" s="1647" t="n"/>
      <c r="L3488" s="1647" t="n"/>
      <c r="M3488" s="234" t="n"/>
      <c r="N3488" s="237" t="n"/>
      <c r="O3488" s="548" t="n"/>
      <c r="P3488" s="1634" t="n"/>
      <c r="Q3488" s="1634" t="n"/>
      <c r="R3488" s="892" t="n"/>
      <c r="S3488" s="1635" t="n"/>
      <c r="T3488" s="1636" t="n"/>
      <c r="U3488" s="1636" t="n"/>
    </row>
    <row r="3489" ht="17.25" customHeight="1">
      <c r="A3489" s="238" t="n"/>
      <c r="B3489" s="238" t="n"/>
      <c r="C3489" s="1636" t="n"/>
      <c r="D3489" s="1636" t="n"/>
      <c r="E3489" s="1638" t="n"/>
      <c r="F3489" s="1636" t="n"/>
      <c r="G3489" s="1647" t="n"/>
      <c r="H3489" s="1647" t="n"/>
      <c r="I3489" s="1647" t="n"/>
      <c r="J3489" s="1646" t="n"/>
      <c r="K3489" s="1647" t="n"/>
      <c r="L3489" s="1647" t="n"/>
      <c r="M3489" s="234" t="n"/>
      <c r="N3489" s="237" t="n"/>
      <c r="O3489" s="548" t="n"/>
      <c r="P3489" s="1634" t="n"/>
      <c r="Q3489" s="1634" t="n"/>
      <c r="R3489" s="892" t="n"/>
      <c r="S3489" s="1635" t="n"/>
      <c r="T3489" s="1636" t="n"/>
      <c r="U3489" s="1636" t="n"/>
    </row>
    <row r="3490" ht="17.25" customHeight="1">
      <c r="A3490" s="238" t="n"/>
      <c r="B3490" s="238" t="n"/>
      <c r="C3490" s="1636" t="n"/>
      <c r="D3490" s="1636" t="n"/>
      <c r="E3490" s="1638" t="n"/>
      <c r="F3490" s="1636" t="n"/>
      <c r="G3490" s="1647" t="n"/>
      <c r="H3490" s="1647" t="n"/>
      <c r="I3490" s="1647" t="n"/>
      <c r="J3490" s="1646" t="n"/>
      <c r="K3490" s="1647" t="n"/>
      <c r="L3490" s="1647" t="n"/>
      <c r="M3490" s="234" t="n"/>
      <c r="N3490" s="237" t="n"/>
      <c r="O3490" s="548" t="n"/>
      <c r="P3490" s="1634" t="n"/>
      <c r="Q3490" s="1634" t="n"/>
      <c r="R3490" s="892" t="n"/>
      <c r="S3490" s="1635" t="n"/>
      <c r="T3490" s="1636" t="n"/>
      <c r="U3490" s="1636" t="n"/>
    </row>
    <row r="3491" ht="17.25" customHeight="1">
      <c r="A3491" s="238" t="n"/>
      <c r="B3491" s="238" t="n"/>
      <c r="C3491" s="1636" t="n"/>
      <c r="D3491" s="1636" t="n"/>
      <c r="E3491" s="1638" t="n"/>
      <c r="F3491" s="1636" t="n"/>
      <c r="G3491" s="1647" t="n"/>
      <c r="H3491" s="1647" t="n"/>
      <c r="I3491" s="1647" t="n"/>
      <c r="J3491" s="1646" t="n"/>
      <c r="K3491" s="1647" t="n"/>
      <c r="L3491" s="1647" t="n"/>
      <c r="M3491" s="234" t="n"/>
      <c r="N3491" s="237" t="n"/>
      <c r="O3491" s="548" t="n"/>
      <c r="P3491" s="1634" t="n"/>
      <c r="Q3491" s="1634" t="n"/>
      <c r="R3491" s="892" t="n"/>
      <c r="S3491" s="1635" t="n"/>
      <c r="T3491" s="1636" t="n"/>
      <c r="U3491" s="1636" t="n"/>
    </row>
    <row r="3492" ht="17.25" customHeight="1">
      <c r="A3492" s="238" t="n"/>
      <c r="B3492" s="238" t="n"/>
      <c r="C3492" s="1636" t="n"/>
      <c r="D3492" s="1636" t="n"/>
      <c r="E3492" s="1638" t="n"/>
      <c r="F3492" s="1636" t="n"/>
      <c r="G3492" s="1647" t="n"/>
      <c r="H3492" s="1647" t="n"/>
      <c r="I3492" s="1647" t="n"/>
      <c r="J3492" s="1646" t="n"/>
      <c r="K3492" s="1647" t="n"/>
      <c r="L3492" s="1647" t="n"/>
      <c r="M3492" s="234" t="n"/>
      <c r="N3492" s="237" t="n"/>
      <c r="O3492" s="548" t="n"/>
      <c r="P3492" s="1634" t="n"/>
      <c r="Q3492" s="1634" t="n"/>
      <c r="R3492" s="892" t="n"/>
      <c r="S3492" s="1635" t="n"/>
      <c r="T3492" s="1636" t="n"/>
      <c r="U3492" s="1636" t="n"/>
    </row>
    <row r="3493" ht="17.25" customHeight="1">
      <c r="A3493" s="238" t="n"/>
      <c r="B3493" s="238" t="n"/>
      <c r="C3493" s="1636" t="n"/>
      <c r="D3493" s="1636" t="n"/>
      <c r="E3493" s="1638" t="n"/>
      <c r="F3493" s="1636" t="n"/>
      <c r="G3493" s="1647" t="n"/>
      <c r="H3493" s="1647" t="n"/>
      <c r="I3493" s="1647" t="n"/>
      <c r="J3493" s="1646" t="n"/>
      <c r="K3493" s="1647" t="n"/>
      <c r="L3493" s="1647" t="n"/>
      <c r="M3493" s="234" t="n"/>
      <c r="N3493" s="237" t="n"/>
      <c r="O3493" s="548" t="n"/>
      <c r="P3493" s="1634" t="n"/>
      <c r="Q3493" s="1634" t="n"/>
      <c r="R3493" s="892" t="n"/>
      <c r="S3493" s="1635" t="n"/>
      <c r="T3493" s="1636" t="n"/>
      <c r="U3493" s="1636" t="n"/>
    </row>
    <row r="3494" ht="17.25" customHeight="1">
      <c r="A3494" s="238" t="n"/>
      <c r="B3494" s="238" t="n"/>
      <c r="C3494" s="1636" t="n"/>
      <c r="D3494" s="1636" t="n"/>
      <c r="E3494" s="1638" t="n"/>
      <c r="F3494" s="1636" t="n"/>
      <c r="G3494" s="1647" t="n"/>
      <c r="H3494" s="1647" t="n"/>
      <c r="I3494" s="1647" t="n"/>
      <c r="J3494" s="1646" t="n"/>
      <c r="K3494" s="1647" t="n"/>
      <c r="L3494" s="1647" t="n"/>
      <c r="M3494" s="234" t="n"/>
      <c r="N3494" s="237" t="n"/>
      <c r="O3494" s="548" t="n"/>
      <c r="P3494" s="1634" t="n"/>
      <c r="Q3494" s="1634" t="n"/>
      <c r="R3494" s="892" t="n"/>
      <c r="S3494" s="1635" t="n"/>
      <c r="T3494" s="1636" t="n"/>
      <c r="U3494" s="1636" t="n"/>
    </row>
    <row r="3495" ht="17.25" customHeight="1">
      <c r="A3495" s="238" t="n"/>
      <c r="B3495" s="238" t="n"/>
      <c r="C3495" s="1636" t="n"/>
      <c r="D3495" s="1636" t="n"/>
      <c r="E3495" s="1638" t="n"/>
      <c r="F3495" s="1636" t="n"/>
      <c r="G3495" s="1647" t="n"/>
      <c r="H3495" s="1647" t="n"/>
      <c r="I3495" s="1647" t="n"/>
      <c r="J3495" s="1646" t="n"/>
      <c r="K3495" s="1647" t="n"/>
      <c r="L3495" s="1647" t="n"/>
      <c r="M3495" s="234" t="n"/>
      <c r="N3495" s="237" t="n"/>
      <c r="O3495" s="548" t="n"/>
      <c r="P3495" s="1634" t="n"/>
      <c r="Q3495" s="1634" t="n"/>
      <c r="R3495" s="892" t="n"/>
      <c r="S3495" s="1635" t="n"/>
      <c r="T3495" s="1636" t="n"/>
      <c r="U3495" s="1636" t="n"/>
    </row>
    <row r="3496" ht="17.25" customHeight="1">
      <c r="A3496" s="238" t="n"/>
      <c r="B3496" s="238" t="n"/>
      <c r="C3496" s="1636" t="n"/>
      <c r="D3496" s="1636" t="n"/>
      <c r="E3496" s="1638" t="n"/>
      <c r="F3496" s="1636" t="n"/>
      <c r="G3496" s="1647" t="n"/>
      <c r="H3496" s="1647" t="n"/>
      <c r="I3496" s="1647" t="n"/>
      <c r="J3496" s="1646" t="n"/>
      <c r="K3496" s="1647" t="n"/>
      <c r="L3496" s="1647" t="n"/>
      <c r="M3496" s="234" t="n"/>
      <c r="N3496" s="237" t="n"/>
      <c r="O3496" s="548" t="n"/>
      <c r="P3496" s="1634" t="n"/>
      <c r="Q3496" s="1634" t="n"/>
      <c r="R3496" s="892" t="n"/>
      <c r="S3496" s="1635" t="n"/>
      <c r="T3496" s="1636" t="n"/>
      <c r="U3496" s="1636" t="n"/>
    </row>
    <row r="3497" ht="17.25" customHeight="1">
      <c r="A3497" s="238" t="n"/>
      <c r="B3497" s="238" t="n"/>
      <c r="C3497" s="1636" t="n"/>
      <c r="D3497" s="1636" t="n"/>
      <c r="E3497" s="1638" t="n"/>
      <c r="F3497" s="1636" t="n"/>
      <c r="G3497" s="1647" t="n"/>
      <c r="H3497" s="1647" t="n"/>
      <c r="I3497" s="1647" t="n"/>
      <c r="J3497" s="1646" t="n"/>
      <c r="K3497" s="1647" t="n"/>
      <c r="L3497" s="1647" t="n"/>
      <c r="M3497" s="234" t="n"/>
      <c r="N3497" s="237" t="n"/>
      <c r="O3497" s="548" t="n"/>
      <c r="P3497" s="1634" t="n"/>
      <c r="Q3497" s="1634" t="n"/>
      <c r="R3497" s="892" t="n"/>
      <c r="S3497" s="1635" t="n"/>
      <c r="T3497" s="1636" t="n"/>
      <c r="U3497" s="1636" t="n"/>
    </row>
    <row r="3498" ht="17.25" customHeight="1">
      <c r="A3498" s="238" t="n"/>
      <c r="B3498" s="238" t="n"/>
      <c r="C3498" s="1636" t="n"/>
      <c r="D3498" s="1636" t="n"/>
      <c r="E3498" s="1638" t="n"/>
      <c r="F3498" s="1636" t="n"/>
      <c r="G3498" s="1647" t="n"/>
      <c r="H3498" s="1647" t="n"/>
      <c r="I3498" s="1647" t="n"/>
      <c r="J3498" s="1646" t="n"/>
      <c r="K3498" s="1647" t="n"/>
      <c r="L3498" s="1647" t="n"/>
      <c r="M3498" s="234" t="n"/>
      <c r="N3498" s="237" t="n"/>
      <c r="O3498" s="548" t="n"/>
      <c r="P3498" s="1634" t="n"/>
      <c r="Q3498" s="1634" t="n"/>
      <c r="R3498" s="892" t="n"/>
      <c r="S3498" s="1635" t="n"/>
      <c r="T3498" s="1636" t="n"/>
      <c r="U3498" s="1636" t="n"/>
    </row>
    <row r="3499" ht="17.25" customHeight="1">
      <c r="A3499" s="238" t="n"/>
      <c r="B3499" s="238" t="n"/>
      <c r="C3499" s="1636" t="n"/>
      <c r="D3499" s="1636" t="n"/>
      <c r="E3499" s="1638" t="n"/>
      <c r="F3499" s="1636" t="n"/>
      <c r="G3499" s="1647" t="n"/>
      <c r="H3499" s="1647" t="n"/>
      <c r="I3499" s="1647" t="n"/>
      <c r="J3499" s="1646" t="n"/>
      <c r="K3499" s="1647" t="n"/>
      <c r="L3499" s="1647" t="n"/>
      <c r="M3499" s="234" t="n"/>
      <c r="N3499" s="237" t="n"/>
      <c r="O3499" s="548" t="n"/>
      <c r="P3499" s="1634" t="n"/>
      <c r="Q3499" s="1634" t="n"/>
      <c r="R3499" s="892" t="n"/>
      <c r="S3499" s="1635" t="n"/>
      <c r="T3499" s="1636" t="n"/>
      <c r="U3499" s="1636" t="n"/>
    </row>
    <row r="3500" ht="17.25" customHeight="1">
      <c r="A3500" s="238" t="n"/>
      <c r="B3500" s="238" t="n"/>
      <c r="C3500" s="1636" t="n"/>
      <c r="D3500" s="1636" t="n"/>
      <c r="E3500" s="1638" t="n"/>
      <c r="F3500" s="1636" t="n"/>
      <c r="G3500" s="1647" t="n"/>
      <c r="H3500" s="1647" t="n"/>
      <c r="I3500" s="1647" t="n"/>
      <c r="J3500" s="1646" t="n"/>
      <c r="K3500" s="1647" t="n"/>
      <c r="L3500" s="1647" t="n"/>
      <c r="M3500" s="234" t="n"/>
      <c r="N3500" s="237" t="n"/>
      <c r="O3500" s="548" t="n"/>
      <c r="P3500" s="1634" t="n"/>
      <c r="Q3500" s="1634" t="n"/>
      <c r="R3500" s="892" t="n"/>
      <c r="S3500" s="1635" t="n"/>
      <c r="T3500" s="1636" t="n"/>
      <c r="U3500" s="1636" t="n"/>
    </row>
    <row r="3501" ht="17.25" customHeight="1">
      <c r="A3501" s="238" t="n"/>
      <c r="B3501" s="238" t="n"/>
      <c r="C3501" s="1636" t="n"/>
      <c r="D3501" s="1636" t="n"/>
      <c r="E3501" s="1638" t="n"/>
      <c r="F3501" s="1636" t="n"/>
      <c r="G3501" s="1647" t="n"/>
      <c r="H3501" s="1647" t="n"/>
      <c r="I3501" s="1647" t="n"/>
      <c r="J3501" s="1646" t="n"/>
      <c r="K3501" s="1647" t="n"/>
      <c r="L3501" s="1647" t="n"/>
      <c r="M3501" s="234" t="n"/>
      <c r="N3501" s="237" t="n"/>
      <c r="O3501" s="548" t="n"/>
      <c r="P3501" s="1634" t="n"/>
      <c r="Q3501" s="1634" t="n"/>
      <c r="R3501" s="892" t="n"/>
      <c r="S3501" s="1635" t="n"/>
      <c r="T3501" s="1636" t="n"/>
      <c r="U3501" s="1636" t="n"/>
    </row>
    <row r="3502" ht="17.25" customHeight="1">
      <c r="A3502" s="238" t="n"/>
      <c r="B3502" s="238" t="n"/>
      <c r="C3502" s="1636" t="n"/>
      <c r="D3502" s="1636" t="n"/>
      <c r="E3502" s="1638" t="n"/>
      <c r="F3502" s="1636" t="n"/>
      <c r="G3502" s="1647" t="n"/>
      <c r="H3502" s="1647" t="n"/>
      <c r="I3502" s="1647" t="n"/>
      <c r="J3502" s="1646" t="n"/>
      <c r="K3502" s="1647" t="n"/>
      <c r="L3502" s="1647" t="n"/>
      <c r="M3502" s="234" t="n"/>
      <c r="N3502" s="237" t="n"/>
      <c r="O3502" s="548" t="n"/>
      <c r="P3502" s="1634" t="n"/>
      <c r="Q3502" s="1634" t="n"/>
      <c r="R3502" s="892" t="n"/>
      <c r="S3502" s="1635" t="n"/>
      <c r="T3502" s="1636" t="n"/>
      <c r="U3502" s="1636" t="n"/>
    </row>
    <row r="3503" ht="17.25" customHeight="1">
      <c r="A3503" s="238" t="n"/>
      <c r="B3503" s="238" t="n"/>
      <c r="C3503" s="1636" t="n"/>
      <c r="D3503" s="1636" t="n"/>
      <c r="E3503" s="1638" t="n"/>
      <c r="F3503" s="1636" t="n"/>
      <c r="G3503" s="1647" t="n"/>
      <c r="H3503" s="1647" t="n"/>
      <c r="I3503" s="1647" t="n"/>
      <c r="J3503" s="1646" t="n"/>
      <c r="K3503" s="1647" t="n"/>
      <c r="L3503" s="1647" t="n"/>
      <c r="M3503" s="234" t="n"/>
      <c r="N3503" s="237" t="n"/>
      <c r="O3503" s="548" t="n"/>
      <c r="P3503" s="1634" t="n"/>
      <c r="Q3503" s="1634" t="n"/>
      <c r="R3503" s="892" t="n"/>
      <c r="S3503" s="1635" t="n"/>
      <c r="T3503" s="1636" t="n"/>
      <c r="U3503" s="1636" t="n"/>
    </row>
    <row r="3504" ht="17.25" customHeight="1">
      <c r="A3504" s="238" t="n"/>
      <c r="B3504" s="238" t="n"/>
      <c r="C3504" s="1636" t="n"/>
      <c r="D3504" s="1636" t="n"/>
      <c r="E3504" s="1638" t="n"/>
      <c r="F3504" s="1636" t="n"/>
      <c r="G3504" s="1647" t="n"/>
      <c r="H3504" s="1647" t="n"/>
      <c r="I3504" s="1647" t="n"/>
      <c r="J3504" s="1646" t="n"/>
      <c r="K3504" s="1647" t="n"/>
      <c r="L3504" s="1647" t="n"/>
      <c r="M3504" s="234" t="n"/>
      <c r="N3504" s="237" t="n"/>
      <c r="O3504" s="548" t="n"/>
      <c r="P3504" s="1634" t="n"/>
      <c r="Q3504" s="1634" t="n"/>
      <c r="R3504" s="892" t="n"/>
      <c r="S3504" s="1635" t="n"/>
      <c r="T3504" s="1636" t="n"/>
      <c r="U3504" s="1636" t="n"/>
    </row>
    <row r="3505" ht="17.25" customHeight="1">
      <c r="A3505" s="238" t="n"/>
      <c r="B3505" s="238" t="n"/>
      <c r="C3505" s="1636" t="n"/>
      <c r="D3505" s="1636" t="n"/>
      <c r="E3505" s="1638" t="n"/>
      <c r="F3505" s="1636" t="n"/>
      <c r="G3505" s="1647" t="n"/>
      <c r="H3505" s="1647" t="n"/>
      <c r="I3505" s="1647" t="n"/>
      <c r="J3505" s="1646" t="n"/>
      <c r="K3505" s="1647" t="n"/>
      <c r="L3505" s="1647" t="n"/>
      <c r="M3505" s="234" t="n"/>
      <c r="N3505" s="237" t="n"/>
      <c r="O3505" s="548" t="n"/>
      <c r="P3505" s="1634" t="n"/>
      <c r="Q3505" s="1634" t="n"/>
      <c r="R3505" s="892" t="n"/>
      <c r="S3505" s="1635" t="n"/>
      <c r="T3505" s="1636" t="n"/>
      <c r="U3505" s="1636" t="n"/>
    </row>
    <row r="3506" ht="17.25" customHeight="1">
      <c r="A3506" s="238" t="n"/>
      <c r="B3506" s="238" t="n"/>
      <c r="C3506" s="1636" t="n"/>
      <c r="D3506" s="1636" t="n"/>
      <c r="E3506" s="1638" t="n"/>
      <c r="F3506" s="1636" t="n"/>
      <c r="G3506" s="1647" t="n"/>
      <c r="H3506" s="1647" t="n"/>
      <c r="I3506" s="1647" t="n"/>
      <c r="J3506" s="1646" t="n"/>
      <c r="K3506" s="1647" t="n"/>
      <c r="L3506" s="1647" t="n"/>
      <c r="M3506" s="234" t="n"/>
      <c r="N3506" s="237" t="n"/>
      <c r="O3506" s="548" t="n"/>
      <c r="P3506" s="1634" t="n"/>
      <c r="Q3506" s="1634" t="n"/>
      <c r="R3506" s="892" t="n"/>
      <c r="S3506" s="1635" t="n"/>
      <c r="T3506" s="1636" t="n"/>
      <c r="U3506" s="1636" t="n"/>
    </row>
    <row r="3507" ht="17.25" customHeight="1">
      <c r="A3507" s="238" t="n"/>
      <c r="B3507" s="238" t="n"/>
      <c r="C3507" s="1636" t="n"/>
      <c r="D3507" s="1636" t="n"/>
      <c r="E3507" s="1638" t="n"/>
      <c r="F3507" s="1636" t="n"/>
      <c r="G3507" s="1647" t="n"/>
      <c r="H3507" s="1647" t="n"/>
      <c r="I3507" s="1647" t="n"/>
      <c r="J3507" s="1646" t="n"/>
      <c r="K3507" s="1647" t="n"/>
      <c r="L3507" s="1647" t="n"/>
      <c r="M3507" s="234" t="n"/>
      <c r="N3507" s="237" t="n"/>
      <c r="O3507" s="548" t="n"/>
      <c r="P3507" s="1634" t="n"/>
      <c r="Q3507" s="1634" t="n"/>
      <c r="R3507" s="892" t="n"/>
      <c r="S3507" s="1635" t="n"/>
      <c r="T3507" s="1636" t="n"/>
      <c r="U3507" s="1636" t="n"/>
    </row>
    <row r="3508" ht="17.25" customHeight="1">
      <c r="A3508" s="238" t="n"/>
      <c r="B3508" s="238" t="n"/>
      <c r="C3508" s="1636" t="n"/>
      <c r="D3508" s="1636" t="n"/>
      <c r="E3508" s="1638" t="n"/>
      <c r="F3508" s="1636" t="n"/>
      <c r="G3508" s="1647" t="n"/>
      <c r="H3508" s="1647" t="n"/>
      <c r="I3508" s="1647" t="n"/>
      <c r="J3508" s="1646" t="n"/>
      <c r="K3508" s="1647" t="n"/>
      <c r="L3508" s="1647" t="n"/>
      <c r="M3508" s="234" t="n"/>
      <c r="N3508" s="237" t="n"/>
      <c r="O3508" s="548" t="n"/>
      <c r="P3508" s="1634" t="n"/>
      <c r="Q3508" s="1634" t="n"/>
      <c r="R3508" s="892" t="n"/>
      <c r="S3508" s="1635" t="n"/>
      <c r="T3508" s="1636" t="n"/>
      <c r="U3508" s="1636" t="n"/>
    </row>
    <row r="3509" ht="17.25" customHeight="1">
      <c r="A3509" s="238" t="n"/>
      <c r="B3509" s="238" t="n"/>
      <c r="C3509" s="1636" t="n"/>
      <c r="D3509" s="1636" t="n"/>
      <c r="E3509" s="1638" t="n"/>
      <c r="F3509" s="1636" t="n"/>
      <c r="G3509" s="1647" t="n"/>
      <c r="H3509" s="1647" t="n"/>
      <c r="I3509" s="1647" t="n"/>
      <c r="J3509" s="1646" t="n"/>
      <c r="K3509" s="1647" t="n"/>
      <c r="L3509" s="1647" t="n"/>
      <c r="M3509" s="234" t="n"/>
      <c r="N3509" s="237" t="n"/>
      <c r="O3509" s="548" t="n"/>
      <c r="P3509" s="1634" t="n"/>
      <c r="Q3509" s="1634" t="n"/>
      <c r="R3509" s="892" t="n"/>
      <c r="S3509" s="1635" t="n"/>
      <c r="T3509" s="1636" t="n"/>
      <c r="U3509" s="1636" t="n"/>
    </row>
    <row r="3510" ht="17.25" customHeight="1">
      <c r="A3510" s="238" t="n"/>
      <c r="B3510" s="238" t="n"/>
      <c r="C3510" s="1636" t="n"/>
      <c r="D3510" s="1636" t="n"/>
      <c r="E3510" s="1638" t="n"/>
      <c r="F3510" s="1636" t="n"/>
      <c r="G3510" s="1647" t="n"/>
      <c r="H3510" s="1647" t="n"/>
      <c r="I3510" s="1647" t="n"/>
      <c r="J3510" s="1646" t="n"/>
      <c r="K3510" s="1647" t="n"/>
      <c r="L3510" s="1647" t="n"/>
      <c r="M3510" s="234" t="n"/>
      <c r="N3510" s="237" t="n"/>
      <c r="O3510" s="548" t="n"/>
      <c r="P3510" s="1634" t="n"/>
      <c r="Q3510" s="1634" t="n"/>
      <c r="R3510" s="892" t="n"/>
      <c r="S3510" s="1635" t="n"/>
      <c r="T3510" s="1636" t="n"/>
      <c r="U3510" s="1636" t="n"/>
    </row>
    <row r="3511" ht="17.25" customHeight="1">
      <c r="A3511" s="238" t="n"/>
      <c r="B3511" s="238" t="n"/>
      <c r="C3511" s="1636" t="n"/>
      <c r="D3511" s="1636" t="n"/>
      <c r="E3511" s="1638" t="n"/>
      <c r="F3511" s="1636" t="n"/>
      <c r="G3511" s="1647" t="n"/>
      <c r="H3511" s="1647" t="n"/>
      <c r="I3511" s="1647" t="n"/>
      <c r="J3511" s="1646" t="n"/>
      <c r="K3511" s="1647" t="n"/>
      <c r="L3511" s="1647" t="n"/>
      <c r="M3511" s="234" t="n"/>
      <c r="N3511" s="237" t="n"/>
      <c r="O3511" s="548" t="n"/>
      <c r="P3511" s="1634" t="n"/>
      <c r="Q3511" s="1634" t="n"/>
      <c r="R3511" s="892" t="n"/>
      <c r="S3511" s="1635" t="n"/>
      <c r="T3511" s="1636" t="n"/>
      <c r="U3511" s="1636" t="n"/>
    </row>
    <row r="3512" ht="17.25" customHeight="1">
      <c r="A3512" s="238" t="n"/>
      <c r="B3512" s="238" t="n"/>
      <c r="C3512" s="1636" t="n"/>
      <c r="D3512" s="1636" t="n"/>
      <c r="E3512" s="1638" t="n"/>
      <c r="F3512" s="1636" t="n"/>
      <c r="G3512" s="1647" t="n"/>
      <c r="H3512" s="1647" t="n"/>
      <c r="I3512" s="1647" t="n"/>
      <c r="J3512" s="1646" t="n"/>
      <c r="K3512" s="1647" t="n"/>
      <c r="L3512" s="1647" t="n"/>
      <c r="M3512" s="234" t="n"/>
      <c r="N3512" s="237" t="n"/>
      <c r="O3512" s="548" t="n"/>
      <c r="P3512" s="1634" t="n"/>
      <c r="Q3512" s="1634" t="n"/>
      <c r="R3512" s="892" t="n"/>
      <c r="S3512" s="1635" t="n"/>
      <c r="T3512" s="1636" t="n"/>
      <c r="U3512" s="1636" t="n"/>
    </row>
    <row r="3513" ht="17.25" customHeight="1">
      <c r="A3513" s="238" t="n"/>
      <c r="B3513" s="238" t="n"/>
      <c r="C3513" s="1636" t="n"/>
      <c r="D3513" s="1636" t="n"/>
      <c r="E3513" s="1638" t="n"/>
      <c r="F3513" s="1636" t="n"/>
      <c r="G3513" s="1647" t="n"/>
      <c r="H3513" s="1647" t="n"/>
      <c r="I3513" s="1647" t="n"/>
      <c r="J3513" s="1646" t="n"/>
      <c r="K3513" s="1647" t="n"/>
      <c r="L3513" s="1647" t="n"/>
      <c r="M3513" s="234" t="n"/>
      <c r="N3513" s="237" t="n"/>
      <c r="O3513" s="548" t="n"/>
      <c r="P3513" s="1634" t="n"/>
      <c r="Q3513" s="1634" t="n"/>
      <c r="R3513" s="892" t="n"/>
      <c r="S3513" s="1635" t="n"/>
      <c r="T3513" s="1636" t="n"/>
      <c r="U3513" s="1636" t="n"/>
    </row>
    <row r="3514" ht="17.25" customHeight="1">
      <c r="A3514" s="238" t="n"/>
      <c r="B3514" s="238" t="n"/>
      <c r="C3514" s="1636" t="n"/>
      <c r="D3514" s="1636" t="n"/>
      <c r="E3514" s="1638" t="n"/>
      <c r="F3514" s="1636" t="n"/>
      <c r="G3514" s="1647" t="n"/>
      <c r="H3514" s="1647" t="n"/>
      <c r="I3514" s="1647" t="n"/>
      <c r="J3514" s="1646" t="n"/>
      <c r="K3514" s="1647" t="n"/>
      <c r="L3514" s="1647" t="n"/>
      <c r="M3514" s="234" t="n"/>
      <c r="N3514" s="237" t="n"/>
      <c r="O3514" s="548" t="n"/>
      <c r="P3514" s="1634" t="n"/>
      <c r="Q3514" s="1634" t="n"/>
      <c r="R3514" s="892" t="n"/>
      <c r="S3514" s="1635" t="n"/>
      <c r="T3514" s="1636" t="n"/>
      <c r="U3514" s="1636" t="n"/>
    </row>
    <row r="3515" ht="17.25" customHeight="1">
      <c r="A3515" s="238" t="n"/>
      <c r="B3515" s="238" t="n"/>
      <c r="C3515" s="1636" t="n"/>
      <c r="D3515" s="1636" t="n"/>
      <c r="E3515" s="1638" t="n"/>
      <c r="F3515" s="1636" t="n"/>
      <c r="G3515" s="1647" t="n"/>
      <c r="H3515" s="1647" t="n"/>
      <c r="I3515" s="1647" t="n"/>
      <c r="J3515" s="1646" t="n"/>
      <c r="K3515" s="1647" t="n"/>
      <c r="L3515" s="1647" t="n"/>
      <c r="M3515" s="234" t="n"/>
      <c r="N3515" s="237" t="n"/>
      <c r="O3515" s="548" t="n"/>
      <c r="P3515" s="1634" t="n"/>
      <c r="Q3515" s="1634" t="n"/>
      <c r="R3515" s="892" t="n"/>
      <c r="S3515" s="1635" t="n"/>
      <c r="T3515" s="1636" t="n"/>
      <c r="U3515" s="1636" t="n"/>
    </row>
    <row r="3516" ht="17.25" customHeight="1">
      <c r="A3516" s="238" t="n"/>
      <c r="B3516" s="238" t="n"/>
      <c r="C3516" s="1636" t="n"/>
      <c r="D3516" s="1636" t="n"/>
      <c r="E3516" s="1638" t="n"/>
      <c r="F3516" s="1636" t="n"/>
      <c r="G3516" s="1647" t="n"/>
      <c r="H3516" s="1647" t="n"/>
      <c r="I3516" s="1647" t="n"/>
      <c r="J3516" s="1646" t="n"/>
      <c r="K3516" s="1647" t="n"/>
      <c r="L3516" s="1647" t="n"/>
      <c r="M3516" s="234" t="n"/>
      <c r="N3516" s="237" t="n"/>
      <c r="O3516" s="548" t="n"/>
      <c r="P3516" s="1634" t="n"/>
      <c r="Q3516" s="1634" t="n"/>
      <c r="R3516" s="892" t="n"/>
      <c r="S3516" s="1635" t="n"/>
      <c r="T3516" s="1636" t="n"/>
      <c r="U3516" s="1636" t="n"/>
    </row>
    <row r="3517" ht="17.25" customHeight="1">
      <c r="A3517" s="238" t="n"/>
      <c r="B3517" s="238" t="n"/>
      <c r="C3517" s="1636" t="n"/>
      <c r="D3517" s="1636" t="n"/>
      <c r="E3517" s="1638" t="n"/>
      <c r="F3517" s="1636" t="n"/>
      <c r="G3517" s="1647" t="n"/>
      <c r="H3517" s="1647" t="n"/>
      <c r="I3517" s="1647" t="n"/>
      <c r="J3517" s="1646" t="n"/>
      <c r="K3517" s="1647" t="n"/>
      <c r="L3517" s="1647" t="n"/>
      <c r="M3517" s="234" t="n"/>
      <c r="N3517" s="237" t="n"/>
      <c r="O3517" s="548" t="n"/>
      <c r="P3517" s="1634" t="n"/>
      <c r="Q3517" s="1634" t="n"/>
      <c r="R3517" s="892" t="n"/>
      <c r="S3517" s="1635" t="n"/>
      <c r="T3517" s="1636" t="n"/>
      <c r="U3517" s="1636" t="n"/>
    </row>
    <row r="3518" ht="17.25" customHeight="1">
      <c r="A3518" s="238" t="n"/>
      <c r="B3518" s="238" t="n"/>
      <c r="C3518" s="1636" t="n"/>
      <c r="D3518" s="1636" t="n"/>
      <c r="E3518" s="1638" t="n"/>
      <c r="F3518" s="1636" t="n"/>
      <c r="G3518" s="1647" t="n"/>
      <c r="H3518" s="1647" t="n"/>
      <c r="I3518" s="1647" t="n"/>
      <c r="J3518" s="1646" t="n"/>
      <c r="K3518" s="1647" t="n"/>
      <c r="L3518" s="1647" t="n"/>
      <c r="M3518" s="234" t="n"/>
      <c r="N3518" s="237" t="n"/>
      <c r="O3518" s="548" t="n"/>
      <c r="P3518" s="1634" t="n"/>
      <c r="Q3518" s="1634" t="n"/>
      <c r="R3518" s="892" t="n"/>
      <c r="S3518" s="1635" t="n"/>
      <c r="T3518" s="1636" t="n"/>
      <c r="U3518" s="1636" t="n"/>
    </row>
    <row r="3519" ht="17.25" customHeight="1">
      <c r="A3519" s="238" t="n"/>
      <c r="B3519" s="238" t="n"/>
      <c r="C3519" s="1636" t="n"/>
      <c r="D3519" s="1636" t="n"/>
      <c r="E3519" s="1638" t="n"/>
      <c r="F3519" s="1636" t="n"/>
      <c r="G3519" s="1647" t="n"/>
      <c r="H3519" s="1647" t="n"/>
      <c r="I3519" s="1647" t="n"/>
      <c r="J3519" s="1646" t="n"/>
      <c r="K3519" s="1647" t="n"/>
      <c r="L3519" s="1647" t="n"/>
      <c r="M3519" s="234" t="n"/>
      <c r="N3519" s="237" t="n"/>
      <c r="O3519" s="548" t="n"/>
      <c r="P3519" s="1634" t="n"/>
      <c r="Q3519" s="1634" t="n"/>
      <c r="R3519" s="892" t="n"/>
      <c r="S3519" s="1635" t="n"/>
      <c r="T3519" s="1636" t="n"/>
      <c r="U3519" s="1636" t="n"/>
    </row>
    <row r="3520" ht="17.25" customHeight="1">
      <c r="A3520" s="238" t="n"/>
      <c r="B3520" s="238" t="n"/>
      <c r="C3520" s="1636" t="n"/>
      <c r="D3520" s="1636" t="n"/>
      <c r="E3520" s="1638" t="n"/>
      <c r="F3520" s="1636" t="n"/>
      <c r="G3520" s="1647" t="n"/>
      <c r="H3520" s="1647" t="n"/>
      <c r="I3520" s="1647" t="n"/>
      <c r="J3520" s="1646" t="n"/>
      <c r="K3520" s="1647" t="n"/>
      <c r="L3520" s="1647" t="n"/>
      <c r="M3520" s="234" t="n"/>
      <c r="N3520" s="237" t="n"/>
      <c r="O3520" s="548" t="n"/>
      <c r="P3520" s="1634" t="n"/>
      <c r="Q3520" s="1634" t="n"/>
      <c r="R3520" s="892" t="n"/>
      <c r="S3520" s="1635" t="n"/>
      <c r="T3520" s="1636" t="n"/>
      <c r="U3520" s="1636" t="n"/>
    </row>
    <row r="3521" ht="17.25" customHeight="1">
      <c r="A3521" s="238" t="n"/>
      <c r="B3521" s="238" t="n"/>
      <c r="C3521" s="1636" t="n"/>
      <c r="D3521" s="1636" t="n"/>
      <c r="E3521" s="1638" t="n"/>
      <c r="F3521" s="1636" t="n"/>
      <c r="G3521" s="1647" t="n"/>
      <c r="H3521" s="1647" t="n"/>
      <c r="I3521" s="1647" t="n"/>
      <c r="J3521" s="1646" t="n"/>
      <c r="K3521" s="1647" t="n"/>
      <c r="L3521" s="1647" t="n"/>
      <c r="M3521" s="234" t="n"/>
      <c r="N3521" s="237" t="n"/>
      <c r="O3521" s="548" t="n"/>
      <c r="P3521" s="1634" t="n"/>
      <c r="Q3521" s="1634" t="n"/>
      <c r="R3521" s="892" t="n"/>
      <c r="S3521" s="1635" t="n"/>
      <c r="T3521" s="1636" t="n"/>
      <c r="U3521" s="1636" t="n"/>
    </row>
    <row r="3522" ht="17.25" customHeight="1">
      <c r="A3522" s="238" t="n"/>
      <c r="B3522" s="238" t="n"/>
      <c r="C3522" s="1636" t="n"/>
      <c r="D3522" s="1636" t="n"/>
      <c r="E3522" s="1638" t="n"/>
      <c r="F3522" s="1636" t="n"/>
      <c r="G3522" s="1647" t="n"/>
      <c r="H3522" s="1647" t="n"/>
      <c r="I3522" s="1647" t="n"/>
      <c r="J3522" s="1646" t="n"/>
      <c r="K3522" s="1647" t="n"/>
      <c r="L3522" s="1647" t="n"/>
      <c r="M3522" s="234" t="n"/>
      <c r="N3522" s="237" t="n"/>
      <c r="O3522" s="548" t="n"/>
      <c r="P3522" s="1634" t="n"/>
      <c r="Q3522" s="1634" t="n"/>
      <c r="R3522" s="892" t="n"/>
      <c r="S3522" s="1635" t="n"/>
      <c r="T3522" s="1636" t="n"/>
      <c r="U3522" s="1636" t="n"/>
    </row>
    <row r="3523" ht="17.25" customHeight="1">
      <c r="A3523" s="238" t="n"/>
      <c r="B3523" s="238" t="n"/>
      <c r="C3523" s="1636" t="n"/>
      <c r="D3523" s="1636" t="n"/>
      <c r="E3523" s="1638" t="n"/>
      <c r="F3523" s="1636" t="n"/>
      <c r="G3523" s="1647" t="n"/>
      <c r="H3523" s="1647" t="n"/>
      <c r="I3523" s="1647" t="n"/>
      <c r="J3523" s="1646" t="n"/>
      <c r="K3523" s="1647" t="n"/>
      <c r="L3523" s="1647" t="n"/>
      <c r="M3523" s="234" t="n"/>
      <c r="N3523" s="237" t="n"/>
      <c r="O3523" s="548" t="n"/>
      <c r="P3523" s="1634" t="n"/>
      <c r="Q3523" s="1634" t="n"/>
      <c r="R3523" s="892" t="n"/>
      <c r="S3523" s="1635" t="n"/>
      <c r="T3523" s="1636" t="n"/>
      <c r="U3523" s="1636" t="n"/>
    </row>
    <row r="3524" ht="17.25" customHeight="1">
      <c r="A3524" s="238" t="n"/>
      <c r="B3524" s="238" t="n"/>
      <c r="C3524" s="1636" t="n"/>
      <c r="D3524" s="1636" t="n"/>
      <c r="E3524" s="1638" t="n"/>
      <c r="F3524" s="1636" t="n"/>
      <c r="G3524" s="1647" t="n"/>
      <c r="H3524" s="1647" t="n"/>
      <c r="I3524" s="1647" t="n"/>
      <c r="J3524" s="1646" t="n"/>
      <c r="K3524" s="1647" t="n"/>
      <c r="L3524" s="1647" t="n"/>
      <c r="M3524" s="234" t="n"/>
      <c r="N3524" s="237" t="n"/>
      <c r="O3524" s="548" t="n"/>
      <c r="P3524" s="1634" t="n"/>
      <c r="Q3524" s="1634" t="n"/>
      <c r="R3524" s="892" t="n"/>
      <c r="S3524" s="1635" t="n"/>
      <c r="T3524" s="1636" t="n"/>
      <c r="U3524" s="1636" t="n"/>
    </row>
    <row r="3525" ht="17.25" customHeight="1">
      <c r="A3525" s="238" t="n"/>
      <c r="B3525" s="238" t="n"/>
      <c r="C3525" s="1636" t="n"/>
      <c r="D3525" s="1636" t="n"/>
      <c r="E3525" s="1638" t="n"/>
      <c r="F3525" s="1636" t="n"/>
      <c r="G3525" s="1647" t="n"/>
      <c r="H3525" s="1647" t="n"/>
      <c r="I3525" s="1647" t="n"/>
      <c r="J3525" s="1646" t="n"/>
      <c r="K3525" s="1647" t="n"/>
      <c r="L3525" s="1647" t="n"/>
      <c r="M3525" s="234" t="n"/>
      <c r="N3525" s="237" t="n"/>
      <c r="O3525" s="548" t="n"/>
      <c r="P3525" s="1634" t="n"/>
      <c r="Q3525" s="1634" t="n"/>
      <c r="R3525" s="892" t="n"/>
      <c r="S3525" s="1635" t="n"/>
      <c r="T3525" s="1636" t="n"/>
      <c r="U3525" s="1636" t="n"/>
    </row>
    <row r="3526" ht="17.25" customHeight="1">
      <c r="A3526" s="238" t="n"/>
      <c r="B3526" s="238" t="n"/>
      <c r="C3526" s="1636" t="n"/>
      <c r="D3526" s="1636" t="n"/>
      <c r="E3526" s="1638" t="n"/>
      <c r="F3526" s="1636" t="n"/>
      <c r="G3526" s="1647" t="n"/>
      <c r="H3526" s="1647" t="n"/>
      <c r="I3526" s="1647" t="n"/>
      <c r="J3526" s="1646" t="n"/>
      <c r="K3526" s="1647" t="n"/>
      <c r="L3526" s="1647" t="n"/>
      <c r="M3526" s="234" t="n"/>
      <c r="N3526" s="237" t="n"/>
      <c r="O3526" s="548" t="n"/>
      <c r="P3526" s="1634" t="n"/>
      <c r="Q3526" s="1634" t="n"/>
      <c r="R3526" s="892" t="n"/>
      <c r="S3526" s="1635" t="n"/>
      <c r="T3526" s="1636" t="n"/>
      <c r="U3526" s="1636" t="n"/>
    </row>
    <row r="3527" ht="17.25" customHeight="1">
      <c r="A3527" s="238" t="n"/>
      <c r="B3527" s="238" t="n"/>
      <c r="C3527" s="1636" t="n"/>
      <c r="D3527" s="1636" t="n"/>
      <c r="E3527" s="1638" t="n"/>
      <c r="F3527" s="1636" t="n"/>
      <c r="G3527" s="1647" t="n"/>
      <c r="H3527" s="1647" t="n"/>
      <c r="I3527" s="1647" t="n"/>
      <c r="J3527" s="1646" t="n"/>
      <c r="K3527" s="1647" t="n"/>
      <c r="L3527" s="1647" t="n"/>
      <c r="M3527" s="234" t="n"/>
      <c r="N3527" s="237" t="n"/>
      <c r="O3527" s="548" t="n"/>
      <c r="P3527" s="1634" t="n"/>
      <c r="Q3527" s="1634" t="n"/>
      <c r="R3527" s="892" t="n"/>
      <c r="S3527" s="1635" t="n"/>
      <c r="T3527" s="1636" t="n"/>
      <c r="U3527" s="1636" t="n"/>
    </row>
    <row r="3528" ht="17.25" customHeight="1">
      <c r="A3528" s="238" t="n"/>
      <c r="B3528" s="238" t="n"/>
      <c r="C3528" s="1636" t="n"/>
      <c r="D3528" s="1636" t="n"/>
      <c r="E3528" s="1638" t="n"/>
      <c r="F3528" s="1636" t="n"/>
      <c r="G3528" s="1647" t="n"/>
      <c r="H3528" s="1647" t="n"/>
      <c r="I3528" s="1647" t="n"/>
      <c r="J3528" s="1646" t="n"/>
      <c r="K3528" s="1647" t="n"/>
      <c r="L3528" s="1647" t="n"/>
      <c r="M3528" s="234" t="n"/>
      <c r="N3528" s="237" t="n"/>
      <c r="O3528" s="548" t="n"/>
      <c r="P3528" s="1634" t="n"/>
      <c r="Q3528" s="1634" t="n"/>
      <c r="R3528" s="892" t="n"/>
      <c r="S3528" s="1635" t="n"/>
      <c r="T3528" s="1636" t="n"/>
      <c r="U3528" s="1636" t="n"/>
    </row>
    <row r="3529" ht="17.25" customHeight="1">
      <c r="A3529" s="238" t="n"/>
      <c r="B3529" s="238" t="n"/>
      <c r="C3529" s="1636" t="n"/>
      <c r="D3529" s="1636" t="n"/>
      <c r="E3529" s="1638" t="n"/>
      <c r="F3529" s="1636" t="n"/>
      <c r="G3529" s="1647" t="n"/>
      <c r="H3529" s="1647" t="n"/>
      <c r="I3529" s="1647" t="n"/>
      <c r="J3529" s="1646" t="n"/>
      <c r="K3529" s="1647" t="n"/>
      <c r="L3529" s="1647" t="n"/>
      <c r="M3529" s="234" t="n"/>
      <c r="N3529" s="237" t="n"/>
      <c r="O3529" s="548" t="n"/>
      <c r="P3529" s="1634" t="n"/>
      <c r="Q3529" s="1634" t="n"/>
      <c r="R3529" s="892" t="n"/>
      <c r="S3529" s="1635" t="n"/>
      <c r="T3529" s="1636" t="n"/>
      <c r="U3529" s="1636" t="n"/>
    </row>
    <row r="3530" ht="17.25" customHeight="1">
      <c r="A3530" s="238" t="n"/>
      <c r="B3530" s="238" t="n"/>
      <c r="C3530" s="1636" t="n"/>
      <c r="D3530" s="1636" t="n"/>
      <c r="E3530" s="1638" t="n"/>
      <c r="F3530" s="1636" t="n"/>
      <c r="G3530" s="1647" t="n"/>
      <c r="H3530" s="1647" t="n"/>
      <c r="I3530" s="1647" t="n"/>
      <c r="J3530" s="1646" t="n"/>
      <c r="K3530" s="1647" t="n"/>
      <c r="L3530" s="1647" t="n"/>
      <c r="M3530" s="234" t="n"/>
      <c r="N3530" s="237" t="n"/>
      <c r="O3530" s="548" t="n"/>
      <c r="P3530" s="1634" t="n"/>
      <c r="Q3530" s="1634" t="n"/>
      <c r="R3530" s="892" t="n"/>
      <c r="S3530" s="1635" t="n"/>
      <c r="T3530" s="1636" t="n"/>
      <c r="U3530" s="1636" t="n"/>
    </row>
    <row r="3531" ht="17.25" customHeight="1">
      <c r="A3531" s="238" t="n"/>
      <c r="B3531" s="238" t="n"/>
      <c r="C3531" s="1636" t="n"/>
      <c r="D3531" s="1636" t="n"/>
      <c r="E3531" s="1638" t="n"/>
      <c r="F3531" s="1636" t="n"/>
      <c r="G3531" s="1647" t="n"/>
      <c r="H3531" s="1647" t="n"/>
      <c r="I3531" s="1647" t="n"/>
      <c r="J3531" s="1646" t="n"/>
      <c r="K3531" s="1647" t="n"/>
      <c r="L3531" s="1647" t="n"/>
      <c r="M3531" s="234" t="n"/>
      <c r="N3531" s="237" t="n"/>
      <c r="O3531" s="548" t="n"/>
      <c r="P3531" s="1634" t="n"/>
      <c r="Q3531" s="1634" t="n"/>
      <c r="R3531" s="892" t="n"/>
      <c r="S3531" s="1635" t="n"/>
      <c r="T3531" s="1636" t="n"/>
      <c r="U3531" s="1636" t="n"/>
    </row>
    <row r="3532" ht="17.25" customHeight="1">
      <c r="A3532" s="238" t="n"/>
      <c r="B3532" s="238" t="n"/>
      <c r="C3532" s="1636" t="n"/>
      <c r="D3532" s="1636" t="n"/>
      <c r="E3532" s="1638" t="n"/>
      <c r="F3532" s="1636" t="n"/>
      <c r="G3532" s="1647" t="n"/>
      <c r="H3532" s="1647" t="n"/>
      <c r="I3532" s="1647" t="n"/>
      <c r="J3532" s="1646" t="n"/>
      <c r="K3532" s="1647" t="n"/>
      <c r="L3532" s="1647" t="n"/>
      <c r="M3532" s="234" t="n"/>
      <c r="N3532" s="237" t="n"/>
      <c r="O3532" s="548" t="n"/>
      <c r="P3532" s="1634" t="n"/>
      <c r="Q3532" s="1634" t="n"/>
      <c r="R3532" s="892" t="n"/>
      <c r="S3532" s="1635" t="n"/>
      <c r="T3532" s="1636" t="n"/>
      <c r="U3532" s="1636" t="n"/>
    </row>
    <row r="3533" ht="17.25" customHeight="1">
      <c r="A3533" s="238" t="n"/>
      <c r="B3533" s="238" t="n"/>
      <c r="C3533" s="1636" t="n"/>
      <c r="D3533" s="1636" t="n"/>
      <c r="E3533" s="1638" t="n"/>
      <c r="F3533" s="1636" t="n"/>
      <c r="G3533" s="1647" t="n"/>
      <c r="H3533" s="1647" t="n"/>
      <c r="I3533" s="1647" t="n"/>
      <c r="J3533" s="1646" t="n"/>
      <c r="K3533" s="1647" t="n"/>
      <c r="L3533" s="1647" t="n"/>
      <c r="M3533" s="234" t="n"/>
      <c r="N3533" s="237" t="n"/>
      <c r="O3533" s="548" t="n"/>
      <c r="P3533" s="1634" t="n"/>
      <c r="Q3533" s="1634" t="n"/>
      <c r="R3533" s="892" t="n"/>
      <c r="S3533" s="1635" t="n"/>
      <c r="T3533" s="1636" t="n"/>
      <c r="U3533" s="1636" t="n"/>
    </row>
    <row r="3534" ht="17.25" customHeight="1">
      <c r="A3534" s="238" t="n"/>
      <c r="B3534" s="238" t="n"/>
      <c r="C3534" s="1636" t="n"/>
      <c r="D3534" s="1636" t="n"/>
      <c r="E3534" s="1638" t="n"/>
      <c r="F3534" s="1636" t="n"/>
      <c r="G3534" s="1647" t="n"/>
      <c r="H3534" s="1647" t="n"/>
      <c r="I3534" s="1647" t="n"/>
      <c r="J3534" s="1646" t="n"/>
      <c r="K3534" s="1647" t="n"/>
      <c r="L3534" s="1647" t="n"/>
      <c r="M3534" s="234" t="n"/>
      <c r="N3534" s="237" t="n"/>
      <c r="O3534" s="548" t="n"/>
      <c r="P3534" s="1634" t="n"/>
      <c r="Q3534" s="1634" t="n"/>
      <c r="R3534" s="892" t="n"/>
      <c r="S3534" s="1635" t="n"/>
      <c r="T3534" s="1636" t="n"/>
      <c r="U3534" s="1636" t="n"/>
    </row>
    <row r="3535" ht="17.25" customHeight="1">
      <c r="A3535" s="238" t="n"/>
      <c r="B3535" s="238" t="n"/>
      <c r="C3535" s="1636" t="n"/>
      <c r="D3535" s="1636" t="n"/>
      <c r="E3535" s="1638" t="n"/>
      <c r="F3535" s="1636" t="n"/>
      <c r="G3535" s="1647" t="n"/>
      <c r="H3535" s="1647" t="n"/>
      <c r="I3535" s="1647" t="n"/>
      <c r="J3535" s="1646" t="n"/>
      <c r="K3535" s="1647" t="n"/>
      <c r="L3535" s="1647" t="n"/>
      <c r="M3535" s="234" t="n"/>
      <c r="N3535" s="237" t="n"/>
      <c r="O3535" s="548" t="n"/>
      <c r="P3535" s="1634" t="n"/>
      <c r="Q3535" s="1634" t="n"/>
      <c r="R3535" s="892" t="n"/>
      <c r="S3535" s="1635" t="n"/>
      <c r="T3535" s="1636" t="n"/>
      <c r="U3535" s="1636" t="n"/>
    </row>
    <row r="3536" ht="17.25" customHeight="1">
      <c r="A3536" s="238" t="n"/>
      <c r="B3536" s="238" t="n"/>
      <c r="C3536" s="1636" t="n"/>
      <c r="D3536" s="1636" t="n"/>
      <c r="E3536" s="1638" t="n"/>
      <c r="F3536" s="1636" t="n"/>
      <c r="G3536" s="1647" t="n"/>
      <c r="H3536" s="1647" t="n"/>
      <c r="I3536" s="1647" t="n"/>
      <c r="J3536" s="1646" t="n"/>
      <c r="K3536" s="1647" t="n"/>
      <c r="L3536" s="1647" t="n"/>
      <c r="M3536" s="234" t="n"/>
      <c r="N3536" s="237" t="n"/>
      <c r="O3536" s="548" t="n"/>
      <c r="P3536" s="1634" t="n"/>
      <c r="Q3536" s="1634" t="n"/>
      <c r="R3536" s="892" t="n"/>
      <c r="S3536" s="1635" t="n"/>
      <c r="T3536" s="1636" t="n"/>
      <c r="U3536" s="1636" t="n"/>
    </row>
    <row r="3537" ht="17.25" customHeight="1">
      <c r="A3537" s="238" t="n"/>
      <c r="B3537" s="238" t="n"/>
      <c r="C3537" s="1636" t="n"/>
      <c r="D3537" s="1636" t="n"/>
      <c r="E3537" s="1638" t="n"/>
      <c r="F3537" s="1636" t="n"/>
      <c r="G3537" s="1647" t="n"/>
      <c r="H3537" s="1647" t="n"/>
      <c r="I3537" s="1647" t="n"/>
      <c r="J3537" s="1646" t="n"/>
      <c r="K3537" s="1647" t="n"/>
      <c r="L3537" s="1647" t="n"/>
      <c r="M3537" s="234" t="n"/>
      <c r="N3537" s="237" t="n"/>
      <c r="O3537" s="548" t="n"/>
      <c r="P3537" s="1634" t="n"/>
      <c r="Q3537" s="1634" t="n"/>
      <c r="R3537" s="892" t="n"/>
      <c r="S3537" s="1635" t="n"/>
      <c r="T3537" s="1636" t="n"/>
      <c r="U3537" s="1636" t="n"/>
    </row>
    <row r="3538" ht="17.25" customHeight="1">
      <c r="A3538" s="238" t="n"/>
      <c r="B3538" s="238" t="n"/>
      <c r="C3538" s="1636" t="n"/>
      <c r="D3538" s="1636" t="n"/>
      <c r="E3538" s="1638" t="n"/>
      <c r="F3538" s="1636" t="n"/>
      <c r="G3538" s="1647" t="n"/>
      <c r="H3538" s="1647" t="n"/>
      <c r="I3538" s="1647" t="n"/>
      <c r="J3538" s="1646" t="n"/>
      <c r="K3538" s="1647" t="n"/>
      <c r="L3538" s="1647" t="n"/>
      <c r="M3538" s="234" t="n"/>
      <c r="N3538" s="237" t="n"/>
      <c r="O3538" s="548" t="n"/>
      <c r="P3538" s="1634" t="n"/>
      <c r="Q3538" s="1634" t="n"/>
      <c r="R3538" s="892" t="n"/>
      <c r="S3538" s="1635" t="n"/>
      <c r="T3538" s="1636" t="n"/>
      <c r="U3538" s="1636" t="n"/>
    </row>
    <row r="3539" ht="17.25" customHeight="1">
      <c r="A3539" s="238" t="n"/>
      <c r="B3539" s="238" t="n"/>
      <c r="C3539" s="1636" t="n"/>
      <c r="D3539" s="1636" t="n"/>
      <c r="E3539" s="1638" t="n"/>
      <c r="F3539" s="1636" t="n"/>
      <c r="G3539" s="1647" t="n"/>
      <c r="H3539" s="1647" t="n"/>
      <c r="I3539" s="1647" t="n"/>
      <c r="J3539" s="1646" t="n"/>
      <c r="K3539" s="1647" t="n"/>
      <c r="L3539" s="1647" t="n"/>
      <c r="M3539" s="234" t="n"/>
      <c r="N3539" s="237" t="n"/>
      <c r="O3539" s="548" t="n"/>
      <c r="P3539" s="1634" t="n"/>
      <c r="Q3539" s="1634" t="n"/>
      <c r="R3539" s="892" t="n"/>
      <c r="S3539" s="1635" t="n"/>
      <c r="T3539" s="1636" t="n"/>
      <c r="U3539" s="1636" t="n"/>
    </row>
    <row r="3540" ht="17.25" customHeight="1">
      <c r="A3540" s="238" t="n"/>
      <c r="B3540" s="238" t="n"/>
      <c r="C3540" s="1636" t="n"/>
      <c r="D3540" s="1636" t="n"/>
      <c r="E3540" s="1638" t="n"/>
      <c r="F3540" s="1636" t="n"/>
      <c r="G3540" s="1647" t="n"/>
      <c r="H3540" s="1647" t="n"/>
      <c r="I3540" s="1647" t="n"/>
      <c r="J3540" s="1646" t="n"/>
      <c r="K3540" s="1647" t="n"/>
      <c r="L3540" s="1647" t="n"/>
      <c r="M3540" s="234" t="n"/>
      <c r="N3540" s="237" t="n"/>
      <c r="O3540" s="548" t="n"/>
      <c r="P3540" s="1634" t="n"/>
      <c r="Q3540" s="1634" t="n"/>
      <c r="R3540" s="892" t="n"/>
      <c r="S3540" s="1635" t="n"/>
      <c r="T3540" s="1636" t="n"/>
      <c r="U3540" s="1636" t="n"/>
    </row>
    <row r="3541" ht="17.25" customHeight="1">
      <c r="A3541" s="238" t="n"/>
      <c r="B3541" s="238" t="n"/>
      <c r="C3541" s="1636" t="n"/>
      <c r="D3541" s="1636" t="n"/>
      <c r="E3541" s="1638" t="n"/>
      <c r="F3541" s="1636" t="n"/>
      <c r="G3541" s="1647" t="n"/>
      <c r="H3541" s="1647" t="n"/>
      <c r="I3541" s="1647" t="n"/>
      <c r="J3541" s="1646" t="n"/>
      <c r="K3541" s="1647" t="n"/>
      <c r="L3541" s="1647" t="n"/>
      <c r="M3541" s="234" t="n"/>
      <c r="N3541" s="237" t="n"/>
      <c r="O3541" s="548" t="n"/>
      <c r="P3541" s="1634" t="n"/>
      <c r="Q3541" s="1634" t="n"/>
      <c r="R3541" s="892" t="n"/>
      <c r="S3541" s="1635" t="n"/>
      <c r="T3541" s="1636" t="n"/>
      <c r="U3541" s="1636" t="n"/>
    </row>
    <row r="3542" ht="17.25" customHeight="1">
      <c r="A3542" s="238" t="n"/>
      <c r="B3542" s="238" t="n"/>
      <c r="C3542" s="1636" t="n"/>
      <c r="D3542" s="1636" t="n"/>
      <c r="E3542" s="1638" t="n"/>
      <c r="F3542" s="1636" t="n"/>
      <c r="G3542" s="1647" t="n"/>
      <c r="H3542" s="1647" t="n"/>
      <c r="I3542" s="1647" t="n"/>
      <c r="J3542" s="1646" t="n"/>
      <c r="K3542" s="1647" t="n"/>
      <c r="L3542" s="1647" t="n"/>
      <c r="M3542" s="234" t="n"/>
      <c r="N3542" s="237" t="n"/>
      <c r="O3542" s="548" t="n"/>
      <c r="P3542" s="1634" t="n"/>
      <c r="Q3542" s="1634" t="n"/>
      <c r="R3542" s="892" t="n"/>
      <c r="S3542" s="1635" t="n"/>
      <c r="T3542" s="1636" t="n"/>
      <c r="U3542" s="1636" t="n"/>
    </row>
    <row r="3543" ht="17.25" customHeight="1">
      <c r="A3543" s="238" t="n"/>
      <c r="B3543" s="238" t="n"/>
      <c r="C3543" s="1636" t="n"/>
      <c r="D3543" s="1636" t="n"/>
      <c r="E3543" s="1638" t="n"/>
      <c r="F3543" s="1636" t="n"/>
      <c r="G3543" s="1647" t="n"/>
      <c r="H3543" s="1647" t="n"/>
      <c r="I3543" s="1647" t="n"/>
      <c r="J3543" s="1646" t="n"/>
      <c r="K3543" s="1647" t="n"/>
      <c r="L3543" s="1647" t="n"/>
      <c r="M3543" s="234" t="n"/>
      <c r="N3543" s="237" t="n"/>
      <c r="O3543" s="548" t="n"/>
      <c r="P3543" s="1634" t="n"/>
      <c r="Q3543" s="1634" t="n"/>
      <c r="R3543" s="892" t="n"/>
      <c r="S3543" s="1635" t="n"/>
      <c r="T3543" s="1636" t="n"/>
      <c r="U3543" s="1636" t="n"/>
    </row>
    <row r="3544" ht="17.25" customHeight="1">
      <c r="A3544" s="238" t="n"/>
      <c r="B3544" s="238" t="n"/>
      <c r="C3544" s="1636" t="n"/>
      <c r="D3544" s="1636" t="n"/>
      <c r="E3544" s="1638" t="n"/>
      <c r="F3544" s="1636" t="n"/>
      <c r="G3544" s="1647" t="n"/>
      <c r="H3544" s="1647" t="n"/>
      <c r="I3544" s="1647" t="n"/>
      <c r="J3544" s="1646" t="n"/>
      <c r="K3544" s="1647" t="n"/>
      <c r="L3544" s="1647" t="n"/>
      <c r="M3544" s="234" t="n"/>
      <c r="N3544" s="237" t="n"/>
      <c r="O3544" s="548" t="n"/>
      <c r="P3544" s="1634" t="n"/>
      <c r="Q3544" s="1634" t="n"/>
      <c r="R3544" s="892" t="n"/>
      <c r="S3544" s="1635" t="n"/>
      <c r="T3544" s="1636" t="n"/>
      <c r="U3544" s="1636" t="n"/>
    </row>
    <row r="3545" ht="17.25" customHeight="1">
      <c r="A3545" s="238" t="n"/>
      <c r="B3545" s="238" t="n"/>
      <c r="C3545" s="1636" t="n"/>
      <c r="D3545" s="1636" t="n"/>
      <c r="E3545" s="1638" t="n"/>
      <c r="F3545" s="1636" t="n"/>
      <c r="G3545" s="1647" t="n"/>
      <c r="H3545" s="1647" t="n"/>
      <c r="I3545" s="1647" t="n"/>
      <c r="J3545" s="1646" t="n"/>
      <c r="K3545" s="1647" t="n"/>
      <c r="L3545" s="1647" t="n"/>
      <c r="M3545" s="234" t="n"/>
      <c r="N3545" s="237" t="n"/>
      <c r="O3545" s="548" t="n"/>
      <c r="P3545" s="1634" t="n"/>
      <c r="Q3545" s="1634" t="n"/>
      <c r="R3545" s="892" t="n"/>
      <c r="S3545" s="1635" t="n"/>
      <c r="T3545" s="1636" t="n"/>
      <c r="U3545" s="1636" t="n"/>
    </row>
    <row r="3546" ht="17.25" customHeight="1">
      <c r="A3546" s="238" t="n"/>
      <c r="B3546" s="238" t="n"/>
      <c r="C3546" s="1636" t="n"/>
      <c r="D3546" s="1636" t="n"/>
      <c r="E3546" s="1638" t="n"/>
      <c r="F3546" s="1636" t="n"/>
      <c r="G3546" s="1647" t="n"/>
      <c r="H3546" s="1647" t="n"/>
      <c r="I3546" s="1647" t="n"/>
      <c r="J3546" s="1646" t="n"/>
      <c r="K3546" s="1647" t="n"/>
      <c r="L3546" s="1647" t="n"/>
      <c r="M3546" s="234" t="n"/>
      <c r="N3546" s="237" t="n"/>
      <c r="O3546" s="548" t="n"/>
      <c r="P3546" s="1634" t="n"/>
      <c r="Q3546" s="1634" t="n"/>
      <c r="R3546" s="892" t="n"/>
      <c r="S3546" s="1635" t="n"/>
      <c r="T3546" s="1636" t="n"/>
      <c r="U3546" s="1636" t="n"/>
    </row>
    <row r="3547" ht="17.25" customHeight="1">
      <c r="A3547" s="238" t="n"/>
      <c r="B3547" s="238" t="n"/>
      <c r="C3547" s="1636" t="n"/>
      <c r="D3547" s="1636" t="n"/>
      <c r="E3547" s="1638" t="n"/>
      <c r="F3547" s="1636" t="n"/>
      <c r="G3547" s="1647" t="n"/>
      <c r="H3547" s="1647" t="n"/>
      <c r="I3547" s="1647" t="n"/>
      <c r="J3547" s="1646" t="n"/>
      <c r="K3547" s="1647" t="n"/>
      <c r="L3547" s="1647" t="n"/>
      <c r="M3547" s="234" t="n"/>
      <c r="N3547" s="237" t="n"/>
      <c r="O3547" s="548" t="n"/>
      <c r="P3547" s="1634" t="n"/>
      <c r="Q3547" s="1634" t="n"/>
      <c r="R3547" s="892" t="n"/>
      <c r="S3547" s="1635" t="n"/>
      <c r="T3547" s="1636" t="n"/>
      <c r="U3547" s="1636" t="n"/>
    </row>
    <row r="3548" ht="17.25" customHeight="1">
      <c r="A3548" s="238" t="n"/>
      <c r="B3548" s="238" t="n"/>
      <c r="C3548" s="1636" t="n"/>
      <c r="D3548" s="1636" t="n"/>
      <c r="E3548" s="1638" t="n"/>
      <c r="F3548" s="1636" t="n"/>
      <c r="G3548" s="1647" t="n"/>
      <c r="H3548" s="1647" t="n"/>
      <c r="I3548" s="1647" t="n"/>
      <c r="J3548" s="1646" t="n"/>
      <c r="K3548" s="1647" t="n"/>
      <c r="L3548" s="1647" t="n"/>
      <c r="M3548" s="234" t="n"/>
      <c r="N3548" s="237" t="n"/>
      <c r="O3548" s="548" t="n"/>
      <c r="P3548" s="1634" t="n"/>
      <c r="Q3548" s="1634" t="n"/>
      <c r="R3548" s="892" t="n"/>
      <c r="S3548" s="1635" t="n"/>
      <c r="T3548" s="1636" t="n"/>
      <c r="U3548" s="1636" t="n"/>
    </row>
    <row r="3549" ht="17.25" customHeight="1">
      <c r="A3549" s="238" t="n"/>
      <c r="B3549" s="238" t="n"/>
      <c r="C3549" s="1636" t="n"/>
      <c r="D3549" s="1636" t="n"/>
      <c r="E3549" s="1638" t="n"/>
      <c r="F3549" s="1636" t="n"/>
      <c r="G3549" s="1647" t="n"/>
      <c r="H3549" s="1647" t="n"/>
      <c r="I3549" s="1647" t="n"/>
      <c r="J3549" s="1646" t="n"/>
      <c r="K3549" s="1647" t="n"/>
      <c r="L3549" s="1647" t="n"/>
      <c r="M3549" s="234" t="n"/>
      <c r="N3549" s="237" t="n"/>
      <c r="O3549" s="548" t="n"/>
      <c r="P3549" s="1634" t="n"/>
      <c r="Q3549" s="1634" t="n"/>
      <c r="R3549" s="892" t="n"/>
      <c r="S3549" s="1635" t="n"/>
      <c r="T3549" s="1636" t="n"/>
      <c r="U3549" s="1636" t="n"/>
    </row>
    <row r="3550" ht="17.25" customHeight="1">
      <c r="A3550" s="238" t="n"/>
      <c r="B3550" s="238" t="n"/>
      <c r="C3550" s="1636" t="n"/>
      <c r="D3550" s="1636" t="n"/>
      <c r="E3550" s="1638" t="n"/>
      <c r="F3550" s="1636" t="n"/>
      <c r="G3550" s="1647" t="n"/>
      <c r="H3550" s="1647" t="n"/>
      <c r="I3550" s="1647" t="n"/>
      <c r="J3550" s="1646" t="n"/>
      <c r="K3550" s="1647" t="n"/>
      <c r="L3550" s="1647" t="n"/>
      <c r="M3550" s="234" t="n"/>
      <c r="N3550" s="237" t="n"/>
      <c r="O3550" s="548" t="n"/>
      <c r="P3550" s="1634" t="n"/>
      <c r="Q3550" s="1634" t="n"/>
      <c r="R3550" s="892" t="n"/>
      <c r="S3550" s="1635" t="n"/>
      <c r="T3550" s="1636" t="n"/>
      <c r="U3550" s="1636" t="n"/>
    </row>
    <row r="3551" ht="17.25" customHeight="1">
      <c r="A3551" s="238" t="n"/>
      <c r="B3551" s="238" t="n"/>
      <c r="C3551" s="1636" t="n"/>
      <c r="D3551" s="1636" t="n"/>
      <c r="E3551" s="1638" t="n"/>
      <c r="F3551" s="1636" t="n"/>
      <c r="G3551" s="1647" t="n"/>
      <c r="H3551" s="1647" t="n"/>
      <c r="I3551" s="1647" t="n"/>
      <c r="J3551" s="1646" t="n"/>
      <c r="K3551" s="1647" t="n"/>
      <c r="L3551" s="1647" t="n"/>
      <c r="M3551" s="234" t="n"/>
      <c r="N3551" s="237" t="n"/>
      <c r="O3551" s="548" t="n"/>
      <c r="P3551" s="1634" t="n"/>
      <c r="Q3551" s="1634" t="n"/>
      <c r="R3551" s="892" t="n"/>
      <c r="S3551" s="1635" t="n"/>
      <c r="T3551" s="1636" t="n"/>
      <c r="U3551" s="1636" t="n"/>
    </row>
    <row r="3552" ht="17.25" customHeight="1">
      <c r="A3552" s="238" t="n"/>
      <c r="B3552" s="238" t="n"/>
      <c r="C3552" s="1636" t="n"/>
      <c r="D3552" s="1636" t="n"/>
      <c r="E3552" s="1638" t="n"/>
      <c r="F3552" s="1636" t="n"/>
      <c r="G3552" s="1647" t="n"/>
      <c r="H3552" s="1647" t="n"/>
      <c r="I3552" s="1647" t="n"/>
      <c r="J3552" s="1646" t="n"/>
      <c r="K3552" s="1647" t="n"/>
      <c r="L3552" s="1647" t="n"/>
      <c r="M3552" s="234" t="n"/>
      <c r="N3552" s="237" t="n"/>
      <c r="O3552" s="548" t="n"/>
      <c r="P3552" s="1634" t="n"/>
      <c r="Q3552" s="1634" t="n"/>
      <c r="R3552" s="892" t="n"/>
      <c r="S3552" s="1635" t="n"/>
      <c r="T3552" s="1636" t="n"/>
      <c r="U3552" s="1636" t="n"/>
    </row>
    <row r="3553" ht="17.25" customHeight="1">
      <c r="A3553" s="238" t="n"/>
      <c r="B3553" s="238" t="n"/>
      <c r="C3553" s="1636" t="n"/>
      <c r="D3553" s="1636" t="n"/>
      <c r="E3553" s="1638" t="n"/>
      <c r="F3553" s="1636" t="n"/>
      <c r="G3553" s="1647" t="n"/>
      <c r="H3553" s="1647" t="n"/>
      <c r="I3553" s="1647" t="n"/>
      <c r="J3553" s="1646" t="n"/>
      <c r="K3553" s="1647" t="n"/>
      <c r="L3553" s="1647" t="n"/>
      <c r="M3553" s="234" t="n"/>
      <c r="N3553" s="237" t="n"/>
      <c r="O3553" s="548" t="n"/>
      <c r="P3553" s="1634" t="n"/>
      <c r="Q3553" s="1634" t="n"/>
      <c r="R3553" s="892" t="n"/>
      <c r="S3553" s="1635" t="n"/>
      <c r="T3553" s="1636" t="n"/>
      <c r="U3553" s="1636" t="n"/>
    </row>
    <row r="3554" ht="17.25" customHeight="1">
      <c r="A3554" s="238" t="n"/>
      <c r="B3554" s="238" t="n"/>
      <c r="C3554" s="1636" t="n"/>
      <c r="D3554" s="1636" t="n"/>
      <c r="E3554" s="1638" t="n"/>
      <c r="F3554" s="1636" t="n"/>
      <c r="G3554" s="1647" t="n"/>
      <c r="H3554" s="1647" t="n"/>
      <c r="I3554" s="1647" t="n"/>
      <c r="J3554" s="1646" t="n"/>
      <c r="K3554" s="1647" t="n"/>
      <c r="L3554" s="1647" t="n"/>
      <c r="M3554" s="234" t="n"/>
      <c r="N3554" s="237" t="n"/>
      <c r="O3554" s="548" t="n"/>
      <c r="P3554" s="1634" t="n"/>
      <c r="Q3554" s="1634" t="n"/>
      <c r="R3554" s="892" t="n"/>
      <c r="S3554" s="1635" t="n"/>
      <c r="T3554" s="1636" t="n"/>
      <c r="U3554" s="1636" t="n"/>
    </row>
    <row r="3555" ht="17.25" customHeight="1">
      <c r="A3555" s="238" t="n"/>
      <c r="B3555" s="238" t="n"/>
      <c r="C3555" s="1636" t="n"/>
      <c r="D3555" s="1636" t="n"/>
      <c r="E3555" s="1638" t="n"/>
      <c r="F3555" s="1636" t="n"/>
      <c r="G3555" s="1647" t="n"/>
      <c r="H3555" s="1647" t="n"/>
      <c r="I3555" s="1647" t="n"/>
      <c r="J3555" s="1646" t="n"/>
      <c r="K3555" s="1647" t="n"/>
      <c r="L3555" s="1647" t="n"/>
      <c r="M3555" s="234" t="n"/>
      <c r="N3555" s="237" t="n"/>
      <c r="O3555" s="548" t="n"/>
      <c r="P3555" s="1634" t="n"/>
      <c r="Q3555" s="1634" t="n"/>
      <c r="R3555" s="892" t="n"/>
      <c r="S3555" s="1635" t="n"/>
      <c r="T3555" s="1636" t="n"/>
      <c r="U3555" s="1636" t="n"/>
    </row>
    <row r="3556" ht="17.25" customHeight="1">
      <c r="A3556" s="238" t="n"/>
      <c r="B3556" s="238" t="n"/>
      <c r="C3556" s="1636" t="n"/>
      <c r="D3556" s="1636" t="n"/>
      <c r="E3556" s="1638" t="n"/>
      <c r="F3556" s="1636" t="n"/>
      <c r="G3556" s="1647" t="n"/>
      <c r="H3556" s="1647" t="n"/>
      <c r="I3556" s="1647" t="n"/>
      <c r="J3556" s="1646" t="n"/>
      <c r="K3556" s="1647" t="n"/>
      <c r="L3556" s="1647" t="n"/>
      <c r="M3556" s="234" t="n"/>
      <c r="N3556" s="237" t="n"/>
      <c r="O3556" s="548" t="n"/>
      <c r="P3556" s="1634" t="n"/>
      <c r="Q3556" s="1634" t="n"/>
      <c r="R3556" s="892" t="n"/>
      <c r="S3556" s="1635" t="n"/>
      <c r="T3556" s="1636" t="n"/>
      <c r="U3556" s="1636" t="n"/>
    </row>
    <row r="3557" ht="17.25" customHeight="1">
      <c r="A3557" s="238" t="n"/>
      <c r="B3557" s="238" t="n"/>
      <c r="C3557" s="1636" t="n"/>
      <c r="D3557" s="1636" t="n"/>
      <c r="E3557" s="1638" t="n"/>
      <c r="F3557" s="1636" t="n"/>
      <c r="G3557" s="1647" t="n"/>
      <c r="H3557" s="1647" t="n"/>
      <c r="I3557" s="1647" t="n"/>
      <c r="J3557" s="1646" t="n"/>
      <c r="K3557" s="1647" t="n"/>
      <c r="L3557" s="1647" t="n"/>
      <c r="M3557" s="234" t="n"/>
      <c r="N3557" s="237" t="n"/>
      <c r="O3557" s="548" t="n"/>
      <c r="P3557" s="1634" t="n"/>
      <c r="Q3557" s="1634" t="n"/>
      <c r="R3557" s="892" t="n"/>
      <c r="S3557" s="1635" t="n"/>
      <c r="T3557" s="1636" t="n"/>
      <c r="U3557" s="1636" t="n"/>
    </row>
    <row r="3558" ht="17.25" customHeight="1">
      <c r="A3558" s="238" t="n"/>
      <c r="B3558" s="238" t="n"/>
      <c r="C3558" s="1636" t="n"/>
      <c r="D3558" s="1636" t="n"/>
      <c r="E3558" s="1638" t="n"/>
      <c r="F3558" s="1636" t="n"/>
      <c r="G3558" s="1647" t="n"/>
      <c r="H3558" s="1647" t="n"/>
      <c r="I3558" s="1647" t="n"/>
      <c r="J3558" s="1646" t="n"/>
      <c r="K3558" s="1647" t="n"/>
      <c r="L3558" s="1647" t="n"/>
      <c r="M3558" s="234" t="n"/>
      <c r="N3558" s="237" t="n"/>
      <c r="O3558" s="548" t="n"/>
      <c r="P3558" s="1634" t="n"/>
      <c r="Q3558" s="1634" t="n"/>
      <c r="R3558" s="892" t="n"/>
      <c r="S3558" s="1635" t="n"/>
      <c r="T3558" s="1636" t="n"/>
      <c r="U3558" s="1636" t="n"/>
    </row>
    <row r="3559" ht="17.25" customHeight="1">
      <c r="A3559" s="238" t="n"/>
      <c r="B3559" s="238" t="n"/>
      <c r="C3559" s="1636" t="n"/>
      <c r="D3559" s="1636" t="n"/>
      <c r="E3559" s="1638" t="n"/>
      <c r="F3559" s="1636" t="n"/>
      <c r="G3559" s="1647" t="n"/>
      <c r="H3559" s="1647" t="n"/>
      <c r="I3559" s="1647" t="n"/>
      <c r="J3559" s="1646" t="n"/>
      <c r="K3559" s="1647" t="n"/>
      <c r="L3559" s="1647" t="n"/>
      <c r="M3559" s="234" t="n"/>
      <c r="N3559" s="237" t="n"/>
      <c r="O3559" s="548" t="n"/>
      <c r="P3559" s="1634" t="n"/>
      <c r="Q3559" s="1634" t="n"/>
      <c r="R3559" s="892" t="n"/>
      <c r="S3559" s="1635" t="n"/>
      <c r="T3559" s="1636" t="n"/>
      <c r="U3559" s="1636" t="n"/>
    </row>
    <row r="3560" ht="17.25" customHeight="1">
      <c r="A3560" s="238" t="n"/>
      <c r="B3560" s="238" t="n"/>
      <c r="C3560" s="1636" t="n"/>
      <c r="D3560" s="1636" t="n"/>
      <c r="E3560" s="1638" t="n"/>
      <c r="F3560" s="1636" t="n"/>
      <c r="G3560" s="1647" t="n"/>
      <c r="H3560" s="1647" t="n"/>
      <c r="I3560" s="1647" t="n"/>
      <c r="J3560" s="1646" t="n"/>
      <c r="K3560" s="1647" t="n"/>
      <c r="L3560" s="1647" t="n"/>
      <c r="M3560" s="234" t="n"/>
      <c r="N3560" s="237" t="n"/>
      <c r="O3560" s="548" t="n"/>
      <c r="P3560" s="1634" t="n"/>
      <c r="Q3560" s="1634" t="n"/>
      <c r="R3560" s="892" t="n"/>
      <c r="S3560" s="1635" t="n"/>
      <c r="T3560" s="1636" t="n"/>
      <c r="U3560" s="1636" t="n"/>
    </row>
    <row r="3561" ht="17.25" customHeight="1">
      <c r="A3561" s="238" t="n"/>
      <c r="B3561" s="238" t="n"/>
      <c r="C3561" s="1636" t="n"/>
      <c r="D3561" s="1636" t="n"/>
      <c r="E3561" s="1638" t="n"/>
      <c r="F3561" s="1636" t="n"/>
      <c r="G3561" s="1647" t="n"/>
      <c r="H3561" s="1647" t="n"/>
      <c r="I3561" s="1647" t="n"/>
      <c r="J3561" s="1646" t="n"/>
      <c r="K3561" s="1647" t="n"/>
      <c r="L3561" s="1647" t="n"/>
      <c r="M3561" s="234" t="n"/>
      <c r="N3561" s="237" t="n"/>
      <c r="O3561" s="548" t="n"/>
      <c r="P3561" s="1634" t="n"/>
      <c r="Q3561" s="1634" t="n"/>
      <c r="R3561" s="892" t="n"/>
      <c r="S3561" s="1635" t="n"/>
      <c r="T3561" s="1636" t="n"/>
      <c r="U3561" s="1636" t="n"/>
    </row>
    <row r="3562" ht="17.25" customHeight="1">
      <c r="A3562" s="238" t="n"/>
      <c r="B3562" s="238" t="n"/>
      <c r="C3562" s="1636" t="n"/>
      <c r="D3562" s="1636" t="n"/>
      <c r="E3562" s="1638" t="n"/>
      <c r="F3562" s="1636" t="n"/>
      <c r="G3562" s="1647" t="n"/>
      <c r="H3562" s="1647" t="n"/>
      <c r="I3562" s="1647" t="n"/>
      <c r="J3562" s="1646" t="n"/>
      <c r="K3562" s="1647" t="n"/>
      <c r="L3562" s="1647" t="n"/>
      <c r="M3562" s="234" t="n"/>
      <c r="N3562" s="237" t="n"/>
      <c r="O3562" s="548" t="n"/>
      <c r="P3562" s="1634" t="n"/>
      <c r="Q3562" s="1634" t="n"/>
      <c r="R3562" s="892" t="n"/>
      <c r="S3562" s="1635" t="n"/>
      <c r="T3562" s="1636" t="n"/>
      <c r="U3562" s="1636" t="n"/>
    </row>
    <row r="3563" ht="17.25" customHeight="1">
      <c r="A3563" s="238" t="n"/>
      <c r="B3563" s="238" t="n"/>
      <c r="C3563" s="1636" t="n"/>
      <c r="D3563" s="1636" t="n"/>
      <c r="E3563" s="1638" t="n"/>
      <c r="F3563" s="1636" t="n"/>
      <c r="G3563" s="1647" t="n"/>
      <c r="H3563" s="1647" t="n"/>
      <c r="I3563" s="1647" t="n"/>
      <c r="J3563" s="1646" t="n"/>
      <c r="K3563" s="1647" t="n"/>
      <c r="L3563" s="1647" t="n"/>
      <c r="M3563" s="234" t="n"/>
      <c r="N3563" s="237" t="n"/>
      <c r="O3563" s="548" t="n"/>
      <c r="P3563" s="1634" t="n"/>
      <c r="Q3563" s="1634" t="n"/>
      <c r="R3563" s="892" t="n"/>
      <c r="S3563" s="1635" t="n"/>
      <c r="T3563" s="1636" t="n"/>
      <c r="U3563" s="1636" t="n"/>
    </row>
    <row r="3564" ht="17.25" customHeight="1">
      <c r="A3564" s="238" t="n"/>
      <c r="B3564" s="238" t="n"/>
      <c r="C3564" s="1636" t="n"/>
      <c r="D3564" s="1636" t="n"/>
      <c r="E3564" s="1638" t="n"/>
      <c r="F3564" s="1636" t="n"/>
      <c r="G3564" s="1647" t="n"/>
      <c r="H3564" s="1647" t="n"/>
      <c r="I3564" s="1647" t="n"/>
      <c r="J3564" s="1646" t="n"/>
      <c r="K3564" s="1647" t="n"/>
      <c r="L3564" s="1647" t="n"/>
      <c r="M3564" s="234" t="n"/>
      <c r="N3564" s="237" t="n"/>
      <c r="O3564" s="548" t="n"/>
      <c r="P3564" s="1634" t="n"/>
      <c r="Q3564" s="1634" t="n"/>
      <c r="R3564" s="892" t="n"/>
      <c r="S3564" s="1635" t="n"/>
      <c r="T3564" s="1636" t="n"/>
      <c r="U3564" s="1636" t="n"/>
    </row>
    <row r="3565" ht="17.25" customHeight="1">
      <c r="A3565" s="238" t="n"/>
      <c r="B3565" s="238" t="n"/>
      <c r="C3565" s="1636" t="n"/>
      <c r="D3565" s="1636" t="n"/>
      <c r="E3565" s="1638" t="n"/>
      <c r="F3565" s="1636" t="n"/>
      <c r="G3565" s="1647" t="n"/>
      <c r="H3565" s="1647" t="n"/>
      <c r="I3565" s="1647" t="n"/>
      <c r="J3565" s="1646" t="n"/>
      <c r="K3565" s="1647" t="n"/>
      <c r="L3565" s="1647" t="n"/>
      <c r="M3565" s="234" t="n"/>
      <c r="N3565" s="237" t="n"/>
      <c r="O3565" s="548" t="n"/>
      <c r="P3565" s="1634" t="n"/>
      <c r="Q3565" s="1634" t="n"/>
      <c r="R3565" s="892" t="n"/>
      <c r="S3565" s="1635" t="n"/>
      <c r="T3565" s="1636" t="n"/>
      <c r="U3565" s="1636" t="n"/>
    </row>
    <row r="3566" ht="17.25" customHeight="1">
      <c r="A3566" s="238" t="n"/>
      <c r="B3566" s="238" t="n"/>
      <c r="C3566" s="1636" t="n"/>
      <c r="D3566" s="1636" t="n"/>
      <c r="E3566" s="1638" t="n"/>
      <c r="F3566" s="1636" t="n"/>
      <c r="G3566" s="1647" t="n"/>
      <c r="H3566" s="1647" t="n"/>
      <c r="I3566" s="1647" t="n"/>
      <c r="J3566" s="1646" t="n"/>
      <c r="K3566" s="1647" t="n"/>
      <c r="L3566" s="1647" t="n"/>
      <c r="M3566" s="234" t="n"/>
      <c r="N3566" s="237" t="n"/>
      <c r="O3566" s="548" t="n"/>
      <c r="P3566" s="1634" t="n"/>
      <c r="Q3566" s="1634" t="n"/>
      <c r="R3566" s="892" t="n"/>
      <c r="S3566" s="1635" t="n"/>
      <c r="T3566" s="1636" t="n"/>
      <c r="U3566" s="1636" t="n"/>
    </row>
    <row r="3567" ht="17.25" customHeight="1">
      <c r="A3567" s="238" t="n"/>
      <c r="B3567" s="238" t="n"/>
      <c r="C3567" s="1636" t="n"/>
      <c r="D3567" s="1636" t="n"/>
      <c r="E3567" s="1638" t="n"/>
      <c r="F3567" s="1636" t="n"/>
      <c r="G3567" s="1647" t="n"/>
      <c r="H3567" s="1647" t="n"/>
      <c r="I3567" s="1647" t="n"/>
      <c r="J3567" s="1646" t="n"/>
      <c r="K3567" s="1647" t="n"/>
      <c r="L3567" s="1647" t="n"/>
      <c r="M3567" s="234" t="n"/>
      <c r="N3567" s="237" t="n"/>
      <c r="O3567" s="548" t="n"/>
      <c r="P3567" s="1634" t="n"/>
      <c r="Q3567" s="1634" t="n"/>
      <c r="R3567" s="892" t="n"/>
      <c r="S3567" s="1635" t="n"/>
      <c r="T3567" s="1636" t="n"/>
      <c r="U3567" s="1636" t="n"/>
    </row>
    <row r="3568" ht="17.25" customHeight="1">
      <c r="A3568" s="238" t="n"/>
      <c r="B3568" s="238" t="n"/>
      <c r="C3568" s="1636" t="n"/>
      <c r="D3568" s="1636" t="n"/>
      <c r="E3568" s="1638" t="n"/>
      <c r="F3568" s="1636" t="n"/>
      <c r="G3568" s="1647" t="n"/>
      <c r="H3568" s="1647" t="n"/>
      <c r="I3568" s="1647" t="n"/>
      <c r="J3568" s="1646" t="n"/>
      <c r="K3568" s="1647" t="n"/>
      <c r="L3568" s="1647" t="n"/>
      <c r="M3568" s="234" t="n"/>
      <c r="N3568" s="237" t="n"/>
      <c r="O3568" s="548" t="n"/>
      <c r="P3568" s="1634" t="n"/>
      <c r="Q3568" s="1634" t="n"/>
      <c r="R3568" s="892" t="n"/>
      <c r="S3568" s="1635" t="n"/>
      <c r="T3568" s="1636" t="n"/>
      <c r="U3568" s="1636" t="n"/>
    </row>
    <row r="3569" ht="17.25" customHeight="1">
      <c r="A3569" s="238" t="n"/>
      <c r="B3569" s="238" t="n"/>
      <c r="C3569" s="1636" t="n"/>
      <c r="D3569" s="1636" t="n"/>
      <c r="E3569" s="1638" t="n"/>
      <c r="F3569" s="1636" t="n"/>
      <c r="G3569" s="1647" t="n"/>
      <c r="H3569" s="1647" t="n"/>
      <c r="I3569" s="1647" t="n"/>
      <c r="J3569" s="1646" t="n"/>
      <c r="K3569" s="1647" t="n"/>
      <c r="L3569" s="1647" t="n"/>
      <c r="M3569" s="234" t="n"/>
      <c r="N3569" s="237" t="n"/>
      <c r="O3569" s="548" t="n"/>
      <c r="P3569" s="1634" t="n"/>
      <c r="Q3569" s="1634" t="n"/>
      <c r="R3569" s="892" t="n"/>
      <c r="S3569" s="1635" t="n"/>
      <c r="T3569" s="1636" t="n"/>
      <c r="U3569" s="1636" t="n"/>
    </row>
    <row r="3570" ht="17.25" customHeight="1">
      <c r="A3570" s="238" t="n"/>
      <c r="B3570" s="238" t="n"/>
      <c r="C3570" s="1636" t="n"/>
      <c r="D3570" s="1636" t="n"/>
      <c r="E3570" s="1638" t="n"/>
      <c r="F3570" s="1636" t="n"/>
      <c r="G3570" s="1647" t="n"/>
      <c r="H3570" s="1647" t="n"/>
      <c r="I3570" s="1647" t="n"/>
      <c r="J3570" s="1646" t="n"/>
      <c r="K3570" s="1647" t="n"/>
      <c r="L3570" s="1647" t="n"/>
      <c r="M3570" s="234" t="n"/>
      <c r="N3570" s="237" t="n"/>
      <c r="O3570" s="548" t="n"/>
      <c r="P3570" s="1634" t="n"/>
      <c r="Q3570" s="1634" t="n"/>
      <c r="R3570" s="892" t="n"/>
      <c r="S3570" s="1635" t="n"/>
      <c r="T3570" s="1636" t="n"/>
      <c r="U3570" s="1636" t="n"/>
    </row>
    <row r="3571" ht="17.25" customHeight="1">
      <c r="A3571" s="238" t="n"/>
      <c r="B3571" s="238" t="n"/>
      <c r="C3571" s="1636" t="n"/>
      <c r="D3571" s="1636" t="n"/>
      <c r="E3571" s="1638" t="n"/>
      <c r="F3571" s="1636" t="n"/>
      <c r="G3571" s="1647" t="n"/>
      <c r="H3571" s="1647" t="n"/>
      <c r="I3571" s="1647" t="n"/>
      <c r="J3571" s="1646" t="n"/>
      <c r="K3571" s="1647" t="n"/>
      <c r="L3571" s="1647" t="n"/>
      <c r="M3571" s="234" t="n"/>
      <c r="N3571" s="237" t="n"/>
      <c r="O3571" s="548" t="n"/>
      <c r="P3571" s="1634" t="n"/>
      <c r="Q3571" s="1634" t="n"/>
      <c r="R3571" s="892" t="n"/>
      <c r="S3571" s="1635" t="n"/>
      <c r="T3571" s="1636" t="n"/>
      <c r="U3571" s="1636" t="n"/>
    </row>
    <row r="3572" ht="17.25" customHeight="1">
      <c r="A3572" s="238" t="n"/>
      <c r="B3572" s="238" t="n"/>
      <c r="C3572" s="1636" t="n"/>
      <c r="D3572" s="1636" t="n"/>
      <c r="E3572" s="1638" t="n"/>
      <c r="F3572" s="1636" t="n"/>
      <c r="G3572" s="1647" t="n"/>
      <c r="H3572" s="1647" t="n"/>
      <c r="I3572" s="1647" t="n"/>
      <c r="J3572" s="1646" t="n"/>
      <c r="K3572" s="1647" t="n"/>
      <c r="L3572" s="1647" t="n"/>
      <c r="M3572" s="234" t="n"/>
      <c r="N3572" s="237" t="n"/>
      <c r="O3572" s="548" t="n"/>
      <c r="P3572" s="1634" t="n"/>
      <c r="Q3572" s="1634" t="n"/>
      <c r="R3572" s="892" t="n"/>
      <c r="S3572" s="1635" t="n"/>
      <c r="T3572" s="1636" t="n"/>
      <c r="U3572" s="1636" t="n"/>
    </row>
    <row r="3573" ht="17.25" customHeight="1">
      <c r="A3573" s="238" t="n"/>
      <c r="B3573" s="238" t="n"/>
      <c r="C3573" s="1636" t="n"/>
      <c r="D3573" s="1636" t="n"/>
      <c r="E3573" s="1638" t="n"/>
      <c r="F3573" s="1636" t="n"/>
      <c r="G3573" s="1647" t="n"/>
      <c r="H3573" s="1647" t="n"/>
      <c r="I3573" s="1647" t="n"/>
      <c r="J3573" s="1646" t="n"/>
      <c r="K3573" s="1647" t="n"/>
      <c r="L3573" s="1647" t="n"/>
      <c r="M3573" s="234" t="n"/>
      <c r="N3573" s="237" t="n"/>
      <c r="O3573" s="548" t="n"/>
      <c r="P3573" s="1634" t="n"/>
      <c r="Q3573" s="1634" t="n"/>
      <c r="R3573" s="892" t="n"/>
      <c r="S3573" s="1635" t="n"/>
      <c r="T3573" s="1636" t="n"/>
      <c r="U3573" s="1636" t="n"/>
    </row>
    <row r="3574" ht="17.25" customHeight="1">
      <c r="A3574" s="238" t="n"/>
      <c r="B3574" s="238" t="n"/>
      <c r="C3574" s="1636" t="n"/>
      <c r="D3574" s="1636" t="n"/>
      <c r="E3574" s="1638" t="n"/>
      <c r="F3574" s="1636" t="n"/>
      <c r="G3574" s="1647" t="n"/>
      <c r="H3574" s="1647" t="n"/>
      <c r="I3574" s="1647" t="n"/>
      <c r="J3574" s="1646" t="n"/>
      <c r="K3574" s="1647" t="n"/>
      <c r="L3574" s="1647" t="n"/>
      <c r="M3574" s="234" t="n"/>
      <c r="N3574" s="237" t="n"/>
      <c r="O3574" s="548" t="n"/>
      <c r="P3574" s="1634" t="n"/>
      <c r="Q3574" s="1634" t="n"/>
      <c r="R3574" s="892" t="n"/>
      <c r="S3574" s="1635" t="n"/>
      <c r="T3574" s="1636" t="n"/>
      <c r="U3574" s="1636" t="n"/>
    </row>
    <row r="3575" ht="17.25" customHeight="1">
      <c r="A3575" s="238" t="n"/>
      <c r="B3575" s="238" t="n"/>
      <c r="C3575" s="1636" t="n"/>
      <c r="D3575" s="1636" t="n"/>
      <c r="E3575" s="1638" t="n"/>
      <c r="F3575" s="1636" t="n"/>
      <c r="G3575" s="1647" t="n"/>
      <c r="H3575" s="1647" t="n"/>
      <c r="I3575" s="1647" t="n"/>
      <c r="J3575" s="1646" t="n"/>
      <c r="K3575" s="1647" t="n"/>
      <c r="L3575" s="1647" t="n"/>
      <c r="M3575" s="234" t="n"/>
      <c r="N3575" s="237" t="n"/>
      <c r="O3575" s="548" t="n"/>
      <c r="P3575" s="1634" t="n"/>
      <c r="Q3575" s="1634" t="n"/>
      <c r="R3575" s="892" t="n"/>
      <c r="S3575" s="1635" t="n"/>
      <c r="T3575" s="1636" t="n"/>
      <c r="U3575" s="1636" t="n"/>
    </row>
    <row r="3576" ht="17.25" customHeight="1">
      <c r="A3576" s="238" t="n"/>
      <c r="B3576" s="238" t="n"/>
      <c r="C3576" s="1636" t="n"/>
      <c r="D3576" s="1636" t="n"/>
      <c r="E3576" s="1638" t="n"/>
      <c r="F3576" s="1636" t="n"/>
      <c r="G3576" s="1647" t="n"/>
      <c r="H3576" s="1647" t="n"/>
      <c r="I3576" s="1647" t="n"/>
      <c r="J3576" s="1646" t="n"/>
      <c r="K3576" s="1647" t="n"/>
      <c r="L3576" s="1647" t="n"/>
      <c r="M3576" s="234" t="n"/>
      <c r="N3576" s="237" t="n"/>
      <c r="O3576" s="548" t="n"/>
      <c r="P3576" s="1634" t="n"/>
      <c r="Q3576" s="1634" t="n"/>
      <c r="R3576" s="892" t="n"/>
      <c r="S3576" s="1635" t="n"/>
      <c r="T3576" s="1636" t="n"/>
      <c r="U3576" s="1636" t="n"/>
    </row>
    <row r="3577" ht="17.25" customHeight="1">
      <c r="A3577" s="238" t="n"/>
      <c r="B3577" s="238" t="n"/>
      <c r="C3577" s="1636" t="n"/>
      <c r="D3577" s="1636" t="n"/>
      <c r="E3577" s="1638" t="n"/>
      <c r="F3577" s="1636" t="n"/>
      <c r="G3577" s="1647" t="n"/>
      <c r="H3577" s="1647" t="n"/>
      <c r="I3577" s="1647" t="n"/>
      <c r="J3577" s="1646" t="n"/>
      <c r="K3577" s="1647" t="n"/>
      <c r="L3577" s="1647" t="n"/>
      <c r="M3577" s="234" t="n"/>
      <c r="N3577" s="237" t="n"/>
      <c r="O3577" s="548" t="n"/>
      <c r="P3577" s="1634" t="n"/>
      <c r="Q3577" s="1634" t="n"/>
      <c r="R3577" s="892" t="n"/>
      <c r="S3577" s="1635" t="n"/>
      <c r="T3577" s="1636" t="n"/>
      <c r="U3577" s="1636" t="n"/>
    </row>
    <row r="3578" ht="17.25" customHeight="1">
      <c r="A3578" s="238" t="n"/>
      <c r="B3578" s="238" t="n"/>
      <c r="C3578" s="1636" t="n"/>
      <c r="D3578" s="1636" t="n"/>
      <c r="E3578" s="1638" t="n"/>
      <c r="F3578" s="1636" t="n"/>
      <c r="G3578" s="1647" t="n"/>
      <c r="H3578" s="1647" t="n"/>
      <c r="I3578" s="1647" t="n"/>
      <c r="J3578" s="1646" t="n"/>
      <c r="K3578" s="1647" t="n"/>
      <c r="L3578" s="1647" t="n"/>
      <c r="M3578" s="234" t="n"/>
      <c r="N3578" s="237" t="n"/>
      <c r="O3578" s="548" t="n"/>
      <c r="P3578" s="1634" t="n"/>
      <c r="Q3578" s="1634" t="n"/>
      <c r="R3578" s="892" t="n"/>
      <c r="S3578" s="1635" t="n"/>
      <c r="T3578" s="1636" t="n"/>
      <c r="U3578" s="1636" t="n"/>
    </row>
    <row r="3579" ht="17.25" customHeight="1">
      <c r="A3579" s="238" t="n"/>
      <c r="B3579" s="238" t="n"/>
      <c r="C3579" s="1636" t="n"/>
      <c r="D3579" s="1636" t="n"/>
      <c r="E3579" s="1638" t="n"/>
      <c r="F3579" s="1636" t="n"/>
      <c r="G3579" s="1647" t="n"/>
      <c r="H3579" s="1647" t="n"/>
      <c r="I3579" s="1647" t="n"/>
      <c r="J3579" s="1646" t="n"/>
      <c r="K3579" s="1647" t="n"/>
      <c r="L3579" s="1647" t="n"/>
      <c r="M3579" s="234" t="n"/>
      <c r="N3579" s="237" t="n"/>
      <c r="O3579" s="548" t="n"/>
      <c r="P3579" s="1634" t="n"/>
      <c r="Q3579" s="1634" t="n"/>
      <c r="R3579" s="892" t="n"/>
      <c r="S3579" s="1635" t="n"/>
      <c r="T3579" s="1636" t="n"/>
      <c r="U3579" s="1636" t="n"/>
    </row>
    <row r="3580" ht="17.25" customHeight="1">
      <c r="A3580" s="238" t="n"/>
      <c r="B3580" s="238" t="n"/>
      <c r="C3580" s="1636" t="n"/>
      <c r="D3580" s="1636" t="n"/>
      <c r="E3580" s="1638" t="n"/>
      <c r="F3580" s="1636" t="n"/>
      <c r="G3580" s="1647" t="n"/>
      <c r="H3580" s="1647" t="n"/>
      <c r="I3580" s="1647" t="n"/>
      <c r="J3580" s="1646" t="n"/>
      <c r="K3580" s="1647" t="n"/>
      <c r="L3580" s="1647" t="n"/>
      <c r="M3580" s="234" t="n"/>
      <c r="N3580" s="237" t="n"/>
      <c r="O3580" s="548" t="n"/>
      <c r="P3580" s="1634" t="n"/>
      <c r="Q3580" s="1634" t="n"/>
      <c r="R3580" s="892" t="n"/>
      <c r="S3580" s="1635" t="n"/>
      <c r="T3580" s="1636" t="n"/>
      <c r="U3580" s="1636" t="n"/>
    </row>
    <row r="3581" ht="17.25" customHeight="1">
      <c r="A3581" s="238" t="n"/>
      <c r="B3581" s="238" t="n"/>
      <c r="C3581" s="1636" t="n"/>
      <c r="D3581" s="1636" t="n"/>
      <c r="E3581" s="1638" t="n"/>
      <c r="F3581" s="1636" t="n"/>
      <c r="G3581" s="1647" t="n"/>
      <c r="H3581" s="1647" t="n"/>
      <c r="I3581" s="1647" t="n"/>
      <c r="J3581" s="1646" t="n"/>
      <c r="K3581" s="1647" t="n"/>
      <c r="L3581" s="1647" t="n"/>
      <c r="M3581" s="234" t="n"/>
      <c r="N3581" s="237" t="n"/>
      <c r="O3581" s="548" t="n"/>
      <c r="P3581" s="1634" t="n"/>
      <c r="Q3581" s="1634" t="n"/>
      <c r="R3581" s="892" t="n"/>
      <c r="S3581" s="1635" t="n"/>
      <c r="T3581" s="1636" t="n"/>
      <c r="U3581" s="1636" t="n"/>
    </row>
    <row r="3582" ht="17.25" customHeight="1">
      <c r="A3582" s="238" t="n"/>
      <c r="B3582" s="238" t="n"/>
      <c r="C3582" s="1636" t="n"/>
      <c r="D3582" s="1636" t="n"/>
      <c r="E3582" s="1638" t="n"/>
      <c r="F3582" s="1636" t="n"/>
      <c r="G3582" s="1647" t="n"/>
      <c r="H3582" s="1647" t="n"/>
      <c r="I3582" s="1647" t="n"/>
      <c r="J3582" s="1646" t="n"/>
      <c r="K3582" s="1647" t="n"/>
      <c r="L3582" s="1647" t="n"/>
      <c r="M3582" s="234" t="n"/>
      <c r="N3582" s="237" t="n"/>
      <c r="O3582" s="548" t="n"/>
      <c r="P3582" s="1634" t="n"/>
      <c r="Q3582" s="1634" t="n"/>
      <c r="R3582" s="892" t="n"/>
      <c r="S3582" s="1635" t="n"/>
      <c r="T3582" s="1636" t="n"/>
      <c r="U3582" s="1636" t="n"/>
    </row>
    <row r="3583" ht="17.25" customHeight="1">
      <c r="A3583" s="238" t="n"/>
      <c r="B3583" s="238" t="n"/>
      <c r="C3583" s="1636" t="n"/>
      <c r="D3583" s="1636" t="n"/>
      <c r="E3583" s="1638" t="n"/>
      <c r="F3583" s="1636" t="n"/>
      <c r="G3583" s="1647" t="n"/>
      <c r="H3583" s="1647" t="n"/>
      <c r="I3583" s="1647" t="n"/>
      <c r="J3583" s="1646" t="n"/>
      <c r="K3583" s="1647" t="n"/>
      <c r="L3583" s="1647" t="n"/>
      <c r="M3583" s="234" t="n"/>
      <c r="N3583" s="237" t="n"/>
      <c r="O3583" s="548" t="n"/>
      <c r="P3583" s="1634" t="n"/>
      <c r="Q3583" s="1634" t="n"/>
      <c r="R3583" s="892" t="n"/>
      <c r="S3583" s="1635" t="n"/>
      <c r="T3583" s="1636" t="n"/>
      <c r="U3583" s="1636" t="n"/>
    </row>
    <row r="3584" ht="17.25" customHeight="1">
      <c r="A3584" s="238" t="n"/>
      <c r="B3584" s="238" t="n"/>
      <c r="C3584" s="1636" t="n"/>
      <c r="D3584" s="1636" t="n"/>
      <c r="E3584" s="1638" t="n"/>
      <c r="F3584" s="1636" t="n"/>
      <c r="G3584" s="1647" t="n"/>
      <c r="H3584" s="1647" t="n"/>
      <c r="I3584" s="1647" t="n"/>
      <c r="J3584" s="1646" t="n"/>
      <c r="K3584" s="1647" t="n"/>
      <c r="L3584" s="1647" t="n"/>
      <c r="M3584" s="234" t="n"/>
      <c r="N3584" s="237" t="n"/>
      <c r="O3584" s="548" t="n"/>
      <c r="P3584" s="1634" t="n"/>
      <c r="Q3584" s="1634" t="n"/>
      <c r="R3584" s="892" t="n"/>
      <c r="S3584" s="1635" t="n"/>
      <c r="T3584" s="1636" t="n"/>
      <c r="U3584" s="1636" t="n"/>
    </row>
    <row r="3585" ht="17.25" customHeight="1">
      <c r="A3585" s="238" t="n"/>
      <c r="B3585" s="238" t="n"/>
      <c r="C3585" s="1636" t="n"/>
      <c r="D3585" s="1636" t="n"/>
      <c r="E3585" s="1638" t="n"/>
      <c r="F3585" s="1636" t="n"/>
      <c r="G3585" s="1647" t="n"/>
      <c r="H3585" s="1647" t="n"/>
      <c r="I3585" s="1647" t="n"/>
      <c r="J3585" s="1646" t="n"/>
      <c r="K3585" s="1647" t="n"/>
      <c r="L3585" s="1647" t="n"/>
      <c r="M3585" s="234" t="n"/>
      <c r="N3585" s="237" t="n"/>
      <c r="O3585" s="548" t="n"/>
      <c r="P3585" s="1634" t="n"/>
      <c r="Q3585" s="1634" t="n"/>
      <c r="R3585" s="892" t="n"/>
      <c r="S3585" s="1635" t="n"/>
      <c r="T3585" s="1636" t="n"/>
      <c r="U3585" s="1636" t="n"/>
    </row>
    <row r="3586" ht="17.25" customHeight="1">
      <c r="A3586" s="238" t="n"/>
      <c r="B3586" s="238" t="n"/>
      <c r="C3586" s="1636" t="n"/>
      <c r="D3586" s="1636" t="n"/>
      <c r="E3586" s="1638" t="n"/>
      <c r="F3586" s="1636" t="n"/>
      <c r="G3586" s="1647" t="n"/>
      <c r="H3586" s="1647" t="n"/>
      <c r="I3586" s="1647" t="n"/>
      <c r="J3586" s="1646" t="n"/>
      <c r="K3586" s="1647" t="n"/>
      <c r="L3586" s="1647" t="n"/>
      <c r="M3586" s="234" t="n"/>
      <c r="N3586" s="237" t="n"/>
      <c r="O3586" s="548" t="n"/>
      <c r="P3586" s="1634" t="n"/>
      <c r="Q3586" s="1634" t="n"/>
      <c r="R3586" s="892" t="n"/>
      <c r="S3586" s="1635" t="n"/>
      <c r="T3586" s="1636" t="n"/>
      <c r="U3586" s="1636" t="n"/>
    </row>
    <row r="3587" ht="17.25" customHeight="1">
      <c r="A3587" s="238" t="n"/>
      <c r="B3587" s="238" t="n"/>
      <c r="C3587" s="1636" t="n"/>
      <c r="D3587" s="1636" t="n"/>
      <c r="E3587" s="1638" t="n"/>
      <c r="F3587" s="1636" t="n"/>
      <c r="G3587" s="1647" t="n"/>
      <c r="H3587" s="1647" t="n"/>
      <c r="I3587" s="1647" t="n"/>
      <c r="J3587" s="1646" t="n"/>
      <c r="K3587" s="1647" t="n"/>
      <c r="L3587" s="1647" t="n"/>
      <c r="M3587" s="234" t="n"/>
      <c r="N3587" s="237" t="n"/>
      <c r="O3587" s="548" t="n"/>
      <c r="P3587" s="1634" t="n"/>
      <c r="Q3587" s="1634" t="n"/>
      <c r="R3587" s="892" t="n"/>
      <c r="S3587" s="1635" t="n"/>
      <c r="T3587" s="1636" t="n"/>
      <c r="U3587" s="1636" t="n"/>
    </row>
    <row r="3588" ht="17.25" customHeight="1">
      <c r="A3588" s="238" t="n"/>
      <c r="B3588" s="238" t="n"/>
      <c r="C3588" s="1636" t="n"/>
      <c r="D3588" s="1636" t="n"/>
      <c r="E3588" s="1638" t="n"/>
      <c r="F3588" s="1636" t="n"/>
      <c r="G3588" s="1647" t="n"/>
      <c r="H3588" s="1647" t="n"/>
      <c r="I3588" s="1647" t="n"/>
      <c r="J3588" s="1646" t="n"/>
      <c r="K3588" s="1647" t="n"/>
      <c r="L3588" s="1647" t="n"/>
      <c r="M3588" s="234" t="n"/>
      <c r="N3588" s="237" t="n"/>
      <c r="O3588" s="548" t="n"/>
      <c r="P3588" s="1634" t="n"/>
      <c r="Q3588" s="1634" t="n"/>
      <c r="R3588" s="892" t="n"/>
      <c r="S3588" s="1635" t="n"/>
      <c r="T3588" s="1636" t="n"/>
      <c r="U3588" s="1636" t="n"/>
    </row>
    <row r="3589" ht="17.25" customHeight="1">
      <c r="A3589" s="238" t="n"/>
      <c r="B3589" s="238" t="n"/>
      <c r="C3589" s="1636" t="n"/>
      <c r="D3589" s="1636" t="n"/>
      <c r="E3589" s="1638" t="n"/>
      <c r="F3589" s="1636" t="n"/>
      <c r="G3589" s="1647" t="n"/>
      <c r="H3589" s="1647" t="n"/>
      <c r="I3589" s="1647" t="n"/>
      <c r="J3589" s="1646" t="n"/>
      <c r="K3589" s="1647" t="n"/>
      <c r="L3589" s="1647" t="n"/>
      <c r="M3589" s="234" t="n"/>
      <c r="N3589" s="237" t="n"/>
      <c r="O3589" s="548" t="n"/>
      <c r="P3589" s="1634" t="n"/>
      <c r="Q3589" s="1634" t="n"/>
      <c r="R3589" s="892" t="n"/>
      <c r="S3589" s="1635" t="n"/>
      <c r="T3589" s="1636" t="n"/>
      <c r="U3589" s="1636" t="n"/>
    </row>
    <row r="3590" ht="17.25" customHeight="1">
      <c r="A3590" s="238" t="n"/>
      <c r="B3590" s="238" t="n"/>
      <c r="C3590" s="1636" t="n"/>
      <c r="D3590" s="1636" t="n"/>
      <c r="E3590" s="1638" t="n"/>
      <c r="F3590" s="1636" t="n"/>
      <c r="G3590" s="1647" t="n"/>
      <c r="H3590" s="1647" t="n"/>
      <c r="I3590" s="1647" t="n"/>
      <c r="J3590" s="1646" t="n"/>
      <c r="K3590" s="1647" t="n"/>
      <c r="L3590" s="1647" t="n"/>
      <c r="M3590" s="234" t="n"/>
      <c r="N3590" s="237" t="n"/>
      <c r="O3590" s="548" t="n"/>
      <c r="P3590" s="1634" t="n"/>
      <c r="Q3590" s="1634" t="n"/>
      <c r="R3590" s="892" t="n"/>
      <c r="S3590" s="1635" t="n"/>
      <c r="T3590" s="1636" t="n"/>
      <c r="U3590" s="1636" t="n"/>
    </row>
    <row r="3591" ht="17.25" customHeight="1">
      <c r="A3591" s="238" t="n"/>
      <c r="B3591" s="238" t="n"/>
      <c r="C3591" s="1636" t="n"/>
      <c r="D3591" s="1636" t="n"/>
      <c r="E3591" s="1638" t="n"/>
      <c r="F3591" s="1636" t="n"/>
      <c r="G3591" s="1647" t="n"/>
      <c r="H3591" s="1647" t="n"/>
      <c r="I3591" s="1647" t="n"/>
      <c r="J3591" s="1646" t="n"/>
      <c r="K3591" s="1647" t="n"/>
      <c r="L3591" s="1647" t="n"/>
      <c r="M3591" s="234" t="n"/>
      <c r="N3591" s="237" t="n"/>
      <c r="O3591" s="548" t="n"/>
      <c r="P3591" s="1634" t="n"/>
      <c r="Q3591" s="1634" t="n"/>
      <c r="R3591" s="892" t="n"/>
      <c r="S3591" s="1635" t="n"/>
      <c r="T3591" s="1636" t="n"/>
      <c r="U3591" s="1636" t="n"/>
    </row>
    <row r="3592" ht="17.25" customHeight="1">
      <c r="A3592" s="238" t="n"/>
      <c r="B3592" s="238" t="n"/>
      <c r="C3592" s="1636" t="n"/>
      <c r="D3592" s="1636" t="n"/>
      <c r="E3592" s="1638" t="n"/>
      <c r="F3592" s="1636" t="n"/>
      <c r="G3592" s="1647" t="n"/>
      <c r="H3592" s="1647" t="n"/>
      <c r="I3592" s="1647" t="n"/>
      <c r="J3592" s="1646" t="n"/>
      <c r="K3592" s="1647" t="n"/>
      <c r="L3592" s="1647" t="n"/>
      <c r="M3592" s="234" t="n"/>
      <c r="N3592" s="237" t="n"/>
      <c r="O3592" s="548" t="n"/>
      <c r="P3592" s="1634" t="n"/>
      <c r="Q3592" s="1634" t="n"/>
      <c r="R3592" s="892" t="n"/>
      <c r="S3592" s="1635" t="n"/>
      <c r="T3592" s="1636" t="n"/>
      <c r="U3592" s="1636" t="n"/>
    </row>
    <row r="3593" ht="17.25" customHeight="1">
      <c r="A3593" s="238" t="n"/>
      <c r="B3593" s="238" t="n"/>
      <c r="C3593" s="1636" t="n"/>
      <c r="D3593" s="1636" t="n"/>
      <c r="E3593" s="1638" t="n"/>
      <c r="F3593" s="1636" t="n"/>
      <c r="G3593" s="1647" t="n"/>
      <c r="H3593" s="1647" t="n"/>
      <c r="I3593" s="1647" t="n"/>
      <c r="J3593" s="1646" t="n"/>
      <c r="K3593" s="1647" t="n"/>
      <c r="L3593" s="1647" t="n"/>
      <c r="M3593" s="234" t="n"/>
      <c r="N3593" s="237" t="n"/>
      <c r="O3593" s="548" t="n"/>
      <c r="P3593" s="1634" t="n"/>
      <c r="Q3593" s="1634" t="n"/>
      <c r="R3593" s="892" t="n"/>
      <c r="S3593" s="1635" t="n"/>
      <c r="T3593" s="1636" t="n"/>
      <c r="U3593" s="1636" t="n"/>
    </row>
    <row r="3594" ht="17.25" customHeight="1">
      <c r="A3594" s="238" t="n"/>
      <c r="B3594" s="238" t="n"/>
      <c r="C3594" s="1636" t="n"/>
      <c r="D3594" s="1636" t="n"/>
      <c r="E3594" s="1638" t="n"/>
      <c r="F3594" s="1636" t="n"/>
      <c r="G3594" s="1647" t="n"/>
      <c r="H3594" s="1647" t="n"/>
      <c r="I3594" s="1647" t="n"/>
      <c r="J3594" s="1646" t="n"/>
      <c r="K3594" s="1647" t="n"/>
      <c r="L3594" s="1647" t="n"/>
      <c r="M3594" s="234" t="n"/>
      <c r="N3594" s="237" t="n"/>
      <c r="O3594" s="548" t="n"/>
      <c r="P3594" s="1634" t="n"/>
      <c r="Q3594" s="1634" t="n"/>
      <c r="R3594" s="892" t="n"/>
      <c r="S3594" s="1635" t="n"/>
      <c r="T3594" s="1636" t="n"/>
      <c r="U3594" s="1636" t="n"/>
    </row>
    <row r="3595" ht="17.25" customHeight="1">
      <c r="A3595" s="238" t="n"/>
      <c r="B3595" s="238" t="n"/>
      <c r="C3595" s="1636" t="n"/>
      <c r="D3595" s="1636" t="n"/>
      <c r="E3595" s="1638" t="n"/>
      <c r="F3595" s="1636" t="n"/>
      <c r="G3595" s="1647" t="n"/>
      <c r="H3595" s="1647" t="n"/>
      <c r="I3595" s="1647" t="n"/>
      <c r="J3595" s="1646" t="n"/>
      <c r="K3595" s="1647" t="n"/>
      <c r="L3595" s="1647" t="n"/>
      <c r="M3595" s="234" t="n"/>
      <c r="N3595" s="237" t="n"/>
      <c r="O3595" s="548" t="n"/>
      <c r="P3595" s="1634" t="n"/>
      <c r="Q3595" s="1634" t="n"/>
      <c r="R3595" s="892" t="n"/>
      <c r="S3595" s="1635" t="n"/>
      <c r="T3595" s="1636" t="n"/>
      <c r="U3595" s="1636" t="n"/>
    </row>
    <row r="3596" ht="17.25" customHeight="1">
      <c r="A3596" s="238" t="n"/>
      <c r="B3596" s="238" t="n"/>
      <c r="C3596" s="1636" t="n"/>
      <c r="D3596" s="1636" t="n"/>
      <c r="E3596" s="1638" t="n"/>
      <c r="F3596" s="1636" t="n"/>
      <c r="G3596" s="1647" t="n"/>
      <c r="H3596" s="1647" t="n"/>
      <c r="I3596" s="1647" t="n"/>
      <c r="J3596" s="1646" t="n"/>
      <c r="K3596" s="1647" t="n"/>
      <c r="L3596" s="1647" t="n"/>
      <c r="M3596" s="234" t="n"/>
      <c r="N3596" s="237" t="n"/>
      <c r="O3596" s="548" t="n"/>
      <c r="P3596" s="1634" t="n"/>
      <c r="Q3596" s="1634" t="n"/>
      <c r="R3596" s="892" t="n"/>
      <c r="S3596" s="1635" t="n"/>
      <c r="T3596" s="1636" t="n"/>
      <c r="U3596" s="1636" t="n"/>
    </row>
    <row r="3597" ht="17.25" customHeight="1">
      <c r="A3597" s="238" t="n"/>
      <c r="B3597" s="238" t="n"/>
      <c r="C3597" s="1636" t="n"/>
      <c r="D3597" s="1636" t="n"/>
      <c r="E3597" s="1638" t="n"/>
      <c r="F3597" s="1636" t="n"/>
      <c r="G3597" s="1647" t="n"/>
      <c r="H3597" s="1647" t="n"/>
      <c r="I3597" s="1647" t="n"/>
      <c r="J3597" s="1646" t="n"/>
      <c r="K3597" s="1647" t="n"/>
      <c r="L3597" s="1647" t="n"/>
      <c r="M3597" s="234" t="n"/>
      <c r="N3597" s="237" t="n"/>
      <c r="O3597" s="548" t="n"/>
      <c r="P3597" s="1634" t="n"/>
      <c r="Q3597" s="1634" t="n"/>
      <c r="R3597" s="892" t="n"/>
      <c r="S3597" s="1635" t="n"/>
      <c r="T3597" s="1636" t="n"/>
      <c r="U3597" s="1636" t="n"/>
    </row>
    <row r="3598" ht="17.25" customHeight="1">
      <c r="A3598" s="238" t="n"/>
      <c r="B3598" s="238" t="n"/>
      <c r="C3598" s="1636" t="n"/>
      <c r="D3598" s="1636" t="n"/>
      <c r="E3598" s="1638" t="n"/>
      <c r="F3598" s="1636" t="n"/>
      <c r="G3598" s="1647" t="n"/>
      <c r="H3598" s="1647" t="n"/>
      <c r="I3598" s="1647" t="n"/>
      <c r="J3598" s="1646" t="n"/>
      <c r="K3598" s="1647" t="n"/>
      <c r="L3598" s="1647" t="n"/>
      <c r="M3598" s="234" t="n"/>
      <c r="N3598" s="237" t="n"/>
      <c r="O3598" s="548" t="n"/>
      <c r="P3598" s="1634" t="n"/>
      <c r="Q3598" s="1634" t="n"/>
      <c r="R3598" s="892" t="n"/>
      <c r="S3598" s="1635" t="n"/>
      <c r="T3598" s="1636" t="n"/>
      <c r="U3598" s="1636" t="n"/>
    </row>
    <row r="3599" ht="17.25" customHeight="1">
      <c r="A3599" s="238" t="n"/>
      <c r="B3599" s="238" t="n"/>
      <c r="C3599" s="1636" t="n"/>
      <c r="D3599" s="1636" t="n"/>
      <c r="E3599" s="1638" t="n"/>
      <c r="F3599" s="1636" t="n"/>
      <c r="G3599" s="1647" t="n"/>
      <c r="H3599" s="1647" t="n"/>
      <c r="I3599" s="1647" t="n"/>
      <c r="J3599" s="1646" t="n"/>
      <c r="K3599" s="1647" t="n"/>
      <c r="L3599" s="1647" t="n"/>
      <c r="M3599" s="234" t="n"/>
      <c r="N3599" s="237" t="n"/>
      <c r="O3599" s="548" t="n"/>
      <c r="P3599" s="1634" t="n"/>
      <c r="Q3599" s="1634" t="n"/>
      <c r="R3599" s="892" t="n"/>
      <c r="S3599" s="1635" t="n"/>
      <c r="T3599" s="1636" t="n"/>
      <c r="U3599" s="1636" t="n"/>
    </row>
    <row r="3600" ht="17.25" customHeight="1">
      <c r="A3600" s="238" t="n"/>
      <c r="B3600" s="238" t="n"/>
      <c r="C3600" s="1636" t="n"/>
      <c r="D3600" s="1636" t="n"/>
      <c r="E3600" s="1638" t="n"/>
      <c r="F3600" s="1636" t="n"/>
      <c r="G3600" s="1647" t="n"/>
      <c r="H3600" s="1647" t="n"/>
      <c r="I3600" s="1647" t="n"/>
      <c r="J3600" s="1646" t="n"/>
      <c r="K3600" s="1647" t="n"/>
      <c r="L3600" s="1647" t="n"/>
      <c r="M3600" s="234" t="n"/>
      <c r="N3600" s="237" t="n"/>
      <c r="O3600" s="548" t="n"/>
      <c r="P3600" s="1634" t="n"/>
      <c r="Q3600" s="1634" t="n"/>
      <c r="R3600" s="892" t="n"/>
      <c r="S3600" s="1635" t="n"/>
      <c r="T3600" s="1636" t="n"/>
      <c r="U3600" s="1636" t="n"/>
    </row>
    <row r="3601" ht="17.25" customHeight="1">
      <c r="A3601" s="238" t="n"/>
      <c r="B3601" s="238" t="n"/>
      <c r="C3601" s="1636" t="n"/>
      <c r="D3601" s="1636" t="n"/>
      <c r="E3601" s="1638" t="n"/>
      <c r="F3601" s="1636" t="n"/>
      <c r="G3601" s="1647" t="n"/>
      <c r="H3601" s="1647" t="n"/>
      <c r="I3601" s="1647" t="n"/>
      <c r="J3601" s="1646" t="n"/>
      <c r="K3601" s="1647" t="n"/>
      <c r="L3601" s="1647" t="n"/>
      <c r="M3601" s="234" t="n"/>
      <c r="N3601" s="237" t="n"/>
      <c r="O3601" s="548" t="n"/>
      <c r="P3601" s="1634" t="n"/>
      <c r="Q3601" s="1634" t="n"/>
      <c r="R3601" s="892" t="n"/>
      <c r="S3601" s="1635" t="n"/>
      <c r="T3601" s="1636" t="n"/>
      <c r="U3601" s="1636" t="n"/>
    </row>
    <row r="3602" ht="17.25" customHeight="1">
      <c r="A3602" s="238" t="n"/>
      <c r="B3602" s="238" t="n"/>
      <c r="C3602" s="1636" t="n"/>
      <c r="D3602" s="1636" t="n"/>
      <c r="E3602" s="1638" t="n"/>
      <c r="F3602" s="1636" t="n"/>
      <c r="G3602" s="1647" t="n"/>
      <c r="H3602" s="1647" t="n"/>
      <c r="I3602" s="1647" t="n"/>
      <c r="J3602" s="1646" t="n"/>
      <c r="K3602" s="1647" t="n"/>
      <c r="L3602" s="1647" t="n"/>
      <c r="M3602" s="234" t="n"/>
      <c r="N3602" s="237" t="n"/>
      <c r="O3602" s="548" t="n"/>
      <c r="P3602" s="1634" t="n"/>
      <c r="Q3602" s="1634" t="n"/>
      <c r="R3602" s="892" t="n"/>
      <c r="S3602" s="1635" t="n"/>
      <c r="T3602" s="1636" t="n"/>
      <c r="U3602" s="1636" t="n"/>
    </row>
    <row r="3603" ht="17.25" customHeight="1">
      <c r="A3603" s="238" t="n"/>
      <c r="B3603" s="238" t="n"/>
      <c r="C3603" s="1636" t="n"/>
      <c r="D3603" s="1636" t="n"/>
      <c r="E3603" s="1638" t="n"/>
      <c r="F3603" s="1636" t="n"/>
      <c r="G3603" s="1647" t="n"/>
      <c r="H3603" s="1647" t="n"/>
      <c r="I3603" s="1647" t="n"/>
      <c r="J3603" s="1646" t="n"/>
      <c r="K3603" s="1647" t="n"/>
      <c r="L3603" s="1647" t="n"/>
      <c r="M3603" s="234" t="n"/>
      <c r="N3603" s="237" t="n"/>
      <c r="O3603" s="548" t="n"/>
      <c r="P3603" s="1634" t="n"/>
      <c r="Q3603" s="1634" t="n"/>
      <c r="R3603" s="892" t="n"/>
      <c r="S3603" s="1635" t="n"/>
      <c r="T3603" s="1636" t="n"/>
      <c r="U3603" s="1636" t="n"/>
    </row>
    <row r="3604" ht="17.25" customHeight="1">
      <c r="A3604" s="238" t="n"/>
      <c r="B3604" s="238" t="n"/>
      <c r="C3604" s="1636" t="n"/>
      <c r="D3604" s="1636" t="n"/>
      <c r="E3604" s="1638" t="n"/>
      <c r="F3604" s="1636" t="n"/>
      <c r="G3604" s="1647" t="n"/>
      <c r="H3604" s="1647" t="n"/>
      <c r="I3604" s="1647" t="n"/>
      <c r="J3604" s="1646" t="n"/>
      <c r="K3604" s="1647" t="n"/>
      <c r="L3604" s="1647" t="n"/>
      <c r="M3604" s="234" t="n"/>
      <c r="N3604" s="237" t="n"/>
      <c r="O3604" s="548" t="n"/>
      <c r="P3604" s="1634" t="n"/>
      <c r="Q3604" s="1634" t="n"/>
      <c r="R3604" s="892" t="n"/>
      <c r="S3604" s="1635" t="n"/>
      <c r="T3604" s="1636" t="n"/>
      <c r="U3604" s="1636" t="n"/>
    </row>
    <row r="3605" ht="17.25" customHeight="1">
      <c r="A3605" s="238" t="n"/>
      <c r="B3605" s="238" t="n"/>
      <c r="C3605" s="1636" t="n"/>
      <c r="D3605" s="1636" t="n"/>
      <c r="E3605" s="1638" t="n"/>
      <c r="F3605" s="1636" t="n"/>
      <c r="G3605" s="1647" t="n"/>
      <c r="H3605" s="1647" t="n"/>
      <c r="I3605" s="1647" t="n"/>
      <c r="J3605" s="1646" t="n"/>
      <c r="K3605" s="1647" t="n"/>
      <c r="L3605" s="1647" t="n"/>
      <c r="M3605" s="234" t="n"/>
      <c r="N3605" s="237" t="n"/>
      <c r="O3605" s="548" t="n"/>
      <c r="P3605" s="1634" t="n"/>
      <c r="Q3605" s="1634" t="n"/>
      <c r="R3605" s="892" t="n"/>
      <c r="S3605" s="1635" t="n"/>
      <c r="T3605" s="1636" t="n"/>
      <c r="U3605" s="1636" t="n"/>
    </row>
    <row r="3606" ht="17.25" customHeight="1">
      <c r="A3606" s="238" t="n"/>
      <c r="B3606" s="238" t="n"/>
      <c r="C3606" s="1636" t="n"/>
      <c r="D3606" s="1636" t="n"/>
      <c r="E3606" s="1638" t="n"/>
      <c r="F3606" s="1636" t="n"/>
      <c r="G3606" s="1647" t="n"/>
      <c r="H3606" s="1647" t="n"/>
      <c r="I3606" s="1647" t="n"/>
      <c r="J3606" s="1646" t="n"/>
      <c r="K3606" s="1647" t="n"/>
      <c r="L3606" s="1647" t="n"/>
      <c r="M3606" s="234" t="n"/>
      <c r="N3606" s="237" t="n"/>
      <c r="O3606" s="548" t="n"/>
      <c r="P3606" s="1634" t="n"/>
      <c r="Q3606" s="1634" t="n"/>
      <c r="R3606" s="892" t="n"/>
      <c r="S3606" s="1635" t="n"/>
      <c r="T3606" s="1636" t="n"/>
      <c r="U3606" s="1636" t="n"/>
    </row>
    <row r="3607" ht="17.25" customHeight="1">
      <c r="A3607" s="238" t="n"/>
      <c r="B3607" s="238" t="n"/>
      <c r="C3607" s="1636" t="n"/>
      <c r="D3607" s="1636" t="n"/>
      <c r="E3607" s="1638" t="n"/>
      <c r="F3607" s="1636" t="n"/>
      <c r="G3607" s="1647" t="n"/>
      <c r="H3607" s="1647" t="n"/>
      <c r="I3607" s="1647" t="n"/>
      <c r="J3607" s="1646" t="n"/>
      <c r="K3607" s="1647" t="n"/>
      <c r="L3607" s="1647" t="n"/>
      <c r="M3607" s="234" t="n"/>
      <c r="N3607" s="237" t="n"/>
      <c r="O3607" s="548" t="n"/>
      <c r="P3607" s="1634" t="n"/>
      <c r="Q3607" s="1634" t="n"/>
      <c r="R3607" s="892" t="n"/>
      <c r="S3607" s="1635" t="n"/>
      <c r="T3607" s="1636" t="n"/>
      <c r="U3607" s="1636" t="n"/>
    </row>
    <row r="3608" ht="17.25" customHeight="1">
      <c r="A3608" s="238" t="n"/>
      <c r="B3608" s="238" t="n"/>
      <c r="C3608" s="1636" t="n"/>
      <c r="D3608" s="1636" t="n"/>
      <c r="E3608" s="1638" t="n"/>
      <c r="F3608" s="1636" t="n"/>
      <c r="G3608" s="1647" t="n"/>
      <c r="H3608" s="1647" t="n"/>
      <c r="I3608" s="1647" t="n"/>
      <c r="J3608" s="1646" t="n"/>
      <c r="K3608" s="1647" t="n"/>
      <c r="L3608" s="1647" t="n"/>
      <c r="M3608" s="234" t="n"/>
      <c r="N3608" s="237" t="n"/>
      <c r="O3608" s="548" t="n"/>
      <c r="P3608" s="1634" t="n"/>
      <c r="Q3608" s="1634" t="n"/>
      <c r="R3608" s="892" t="n"/>
      <c r="S3608" s="1635" t="n"/>
      <c r="T3608" s="1636" t="n"/>
      <c r="U3608" s="1636" t="n"/>
    </row>
    <row r="3609" ht="17.25" customHeight="1">
      <c r="A3609" s="238" t="n"/>
      <c r="B3609" s="238" t="n"/>
      <c r="C3609" s="1636" t="n"/>
      <c r="D3609" s="1636" t="n"/>
      <c r="E3609" s="1638" t="n"/>
      <c r="F3609" s="1636" t="n"/>
      <c r="G3609" s="1647" t="n"/>
      <c r="H3609" s="1647" t="n"/>
      <c r="I3609" s="1647" t="n"/>
      <c r="J3609" s="1646" t="n"/>
      <c r="K3609" s="1647" t="n"/>
      <c r="L3609" s="1647" t="n"/>
      <c r="M3609" s="234" t="n"/>
      <c r="N3609" s="237" t="n"/>
      <c r="O3609" s="548" t="n"/>
      <c r="P3609" s="1634" t="n"/>
      <c r="Q3609" s="1634" t="n"/>
      <c r="R3609" s="892" t="n"/>
      <c r="S3609" s="1635" t="n"/>
      <c r="T3609" s="1636" t="n"/>
      <c r="U3609" s="1636" t="n"/>
    </row>
    <row r="3610" ht="17.25" customHeight="1">
      <c r="A3610" s="238" t="n"/>
      <c r="B3610" s="238" t="n"/>
      <c r="C3610" s="1636" t="n"/>
      <c r="D3610" s="1636" t="n"/>
      <c r="E3610" s="1638" t="n"/>
      <c r="F3610" s="1636" t="n"/>
      <c r="G3610" s="1647" t="n"/>
      <c r="H3610" s="1647" t="n"/>
      <c r="I3610" s="1647" t="n"/>
      <c r="J3610" s="1646" t="n"/>
      <c r="K3610" s="1647" t="n"/>
      <c r="L3610" s="1647" t="n"/>
      <c r="M3610" s="234" t="n"/>
      <c r="N3610" s="237" t="n"/>
      <c r="O3610" s="548" t="n"/>
      <c r="P3610" s="1634" t="n"/>
      <c r="Q3610" s="1634" t="n"/>
      <c r="R3610" s="892" t="n"/>
      <c r="S3610" s="1635" t="n"/>
      <c r="T3610" s="1636" t="n"/>
      <c r="U3610" s="1636" t="n"/>
    </row>
    <row r="3611" ht="17.25" customHeight="1">
      <c r="A3611" s="238" t="n"/>
      <c r="B3611" s="238" t="n"/>
      <c r="C3611" s="1636" t="n"/>
      <c r="D3611" s="1636" t="n"/>
      <c r="E3611" s="1638" t="n"/>
      <c r="F3611" s="1636" t="n"/>
      <c r="G3611" s="1647" t="n"/>
      <c r="H3611" s="1647" t="n"/>
      <c r="I3611" s="1647" t="n"/>
      <c r="J3611" s="1646" t="n"/>
      <c r="K3611" s="1647" t="n"/>
      <c r="L3611" s="1647" t="n"/>
      <c r="M3611" s="234" t="n"/>
      <c r="N3611" s="237" t="n"/>
      <c r="O3611" s="548" t="n"/>
      <c r="P3611" s="1634" t="n"/>
      <c r="Q3611" s="1634" t="n"/>
      <c r="R3611" s="892" t="n"/>
      <c r="S3611" s="1635" t="n"/>
      <c r="T3611" s="1636" t="n"/>
      <c r="U3611" s="1636" t="n"/>
    </row>
    <row r="3612" ht="17.25" customHeight="1">
      <c r="A3612" s="238" t="n"/>
      <c r="B3612" s="238" t="n"/>
      <c r="C3612" s="1636" t="n"/>
      <c r="D3612" s="1636" t="n"/>
      <c r="E3612" s="1638" t="n"/>
      <c r="F3612" s="1636" t="n"/>
      <c r="G3612" s="1647" t="n"/>
      <c r="H3612" s="1647" t="n"/>
      <c r="I3612" s="1647" t="n"/>
      <c r="J3612" s="1646" t="n"/>
      <c r="K3612" s="1647" t="n"/>
      <c r="L3612" s="1647" t="n"/>
      <c r="M3612" s="234" t="n"/>
      <c r="N3612" s="237" t="n"/>
      <c r="O3612" s="548" t="n"/>
      <c r="P3612" s="1634" t="n"/>
      <c r="Q3612" s="1634" t="n"/>
      <c r="R3612" s="892" t="n"/>
      <c r="S3612" s="1635" t="n"/>
      <c r="T3612" s="1636" t="n"/>
      <c r="U3612" s="1636" t="n"/>
    </row>
    <row r="3613" ht="17.25" customHeight="1">
      <c r="A3613" s="238" t="n"/>
      <c r="B3613" s="238" t="n"/>
      <c r="C3613" s="1636" t="n"/>
      <c r="D3613" s="1636" t="n"/>
      <c r="E3613" s="1638" t="n"/>
      <c r="F3613" s="1636" t="n"/>
      <c r="G3613" s="1647" t="n"/>
      <c r="H3613" s="1647" t="n"/>
      <c r="I3613" s="1647" t="n"/>
      <c r="J3613" s="1646" t="n"/>
      <c r="K3613" s="1647" t="n"/>
      <c r="L3613" s="1647" t="n"/>
      <c r="M3613" s="234" t="n"/>
      <c r="N3613" s="237" t="n"/>
      <c r="O3613" s="548" t="n"/>
      <c r="P3613" s="1634" t="n"/>
      <c r="Q3613" s="1634" t="n"/>
      <c r="R3613" s="892" t="n"/>
      <c r="S3613" s="1635" t="n"/>
      <c r="T3613" s="1636" t="n"/>
      <c r="U3613" s="1636" t="n"/>
    </row>
    <row r="3614" ht="17.25" customHeight="1">
      <c r="A3614" s="238" t="n"/>
      <c r="B3614" s="238" t="n"/>
      <c r="C3614" s="1636" t="n"/>
      <c r="D3614" s="1636" t="n"/>
      <c r="E3614" s="1638" t="n"/>
      <c r="F3614" s="1636" t="n"/>
      <c r="G3614" s="1647" t="n"/>
      <c r="H3614" s="1647" t="n"/>
      <c r="I3614" s="1647" t="n"/>
      <c r="J3614" s="1646" t="n"/>
      <c r="K3614" s="1647" t="n"/>
      <c r="L3614" s="1647" t="n"/>
      <c r="M3614" s="234" t="n"/>
      <c r="N3614" s="237" t="n"/>
      <c r="O3614" s="548" t="n"/>
      <c r="P3614" s="1634" t="n"/>
      <c r="Q3614" s="1634" t="n"/>
      <c r="R3614" s="892" t="n"/>
      <c r="S3614" s="1635" t="n"/>
      <c r="T3614" s="1636" t="n"/>
      <c r="U3614" s="1636" t="n"/>
    </row>
    <row r="3615" ht="17.25" customHeight="1">
      <c r="A3615" s="238" t="n"/>
      <c r="B3615" s="238" t="n"/>
      <c r="C3615" s="1636" t="n"/>
      <c r="D3615" s="1636" t="n"/>
      <c r="E3615" s="1638" t="n"/>
      <c r="F3615" s="1636" t="n"/>
      <c r="G3615" s="1647" t="n"/>
      <c r="H3615" s="1647" t="n"/>
      <c r="I3615" s="1647" t="n"/>
      <c r="J3615" s="1646" t="n"/>
      <c r="K3615" s="1647" t="n"/>
      <c r="L3615" s="1647" t="n"/>
      <c r="M3615" s="234" t="n"/>
      <c r="N3615" s="237" t="n"/>
      <c r="O3615" s="548" t="n"/>
      <c r="P3615" s="1634" t="n"/>
      <c r="Q3615" s="1634" t="n"/>
      <c r="R3615" s="892" t="n"/>
      <c r="S3615" s="1635" t="n"/>
      <c r="T3615" s="1636" t="n"/>
      <c r="U3615" s="1636" t="n"/>
    </row>
    <row r="3616" ht="17.25" customHeight="1">
      <c r="A3616" s="238" t="n"/>
      <c r="B3616" s="238" t="n"/>
      <c r="C3616" s="1636" t="n"/>
      <c r="D3616" s="1636" t="n"/>
      <c r="E3616" s="1638" t="n"/>
      <c r="F3616" s="1636" t="n"/>
      <c r="G3616" s="1647" t="n"/>
      <c r="H3616" s="1647" t="n"/>
      <c r="I3616" s="1647" t="n"/>
      <c r="J3616" s="1646" t="n"/>
      <c r="K3616" s="1647" t="n"/>
      <c r="L3616" s="1647" t="n"/>
      <c r="M3616" s="234" t="n"/>
      <c r="N3616" s="237" t="n"/>
      <c r="O3616" s="548" t="n"/>
      <c r="P3616" s="1634" t="n"/>
      <c r="Q3616" s="1634" t="n"/>
      <c r="R3616" s="892" t="n"/>
      <c r="S3616" s="1635" t="n"/>
      <c r="T3616" s="1636" t="n"/>
      <c r="U3616" s="1636" t="n"/>
    </row>
    <row r="3617" ht="17.25" customHeight="1">
      <c r="A3617" s="238" t="n"/>
      <c r="B3617" s="238" t="n"/>
      <c r="C3617" s="1636" t="n"/>
      <c r="D3617" s="1636" t="n"/>
      <c r="E3617" s="1638" t="n"/>
      <c r="F3617" s="1636" t="n"/>
      <c r="G3617" s="1647" t="n"/>
      <c r="H3617" s="1647" t="n"/>
      <c r="I3617" s="1647" t="n"/>
      <c r="J3617" s="1646" t="n"/>
      <c r="K3617" s="1647" t="n"/>
      <c r="L3617" s="1647" t="n"/>
      <c r="M3617" s="234" t="n"/>
      <c r="N3617" s="237" t="n"/>
      <c r="O3617" s="548" t="n"/>
      <c r="P3617" s="1634" t="n"/>
      <c r="Q3617" s="1634" t="n"/>
      <c r="R3617" s="892" t="n"/>
      <c r="S3617" s="1635" t="n"/>
      <c r="T3617" s="1636" t="n"/>
      <c r="U3617" s="1636" t="n"/>
    </row>
    <row r="3618" ht="17.25" customHeight="1">
      <c r="A3618" s="238" t="n"/>
      <c r="B3618" s="238" t="n"/>
      <c r="C3618" s="1636" t="n"/>
      <c r="D3618" s="1636" t="n"/>
      <c r="E3618" s="1638" t="n"/>
      <c r="F3618" s="1636" t="n"/>
      <c r="G3618" s="1647" t="n"/>
      <c r="H3618" s="1647" t="n"/>
      <c r="I3618" s="1647" t="n"/>
      <c r="J3618" s="1646" t="n"/>
      <c r="K3618" s="1647" t="n"/>
      <c r="L3618" s="1647" t="n"/>
      <c r="M3618" s="234" t="n"/>
      <c r="N3618" s="237" t="n"/>
      <c r="O3618" s="548" t="n"/>
      <c r="P3618" s="1634" t="n"/>
      <c r="Q3618" s="1634" t="n"/>
      <c r="R3618" s="892" t="n"/>
      <c r="S3618" s="1635" t="n"/>
      <c r="T3618" s="1636" t="n"/>
      <c r="U3618" s="1636" t="n"/>
    </row>
    <row r="3619" ht="17.25" customHeight="1">
      <c r="A3619" s="238" t="n"/>
      <c r="B3619" s="238" t="n"/>
      <c r="C3619" s="1636" t="n"/>
      <c r="D3619" s="1636" t="n"/>
      <c r="E3619" s="1638" t="n"/>
      <c r="F3619" s="1636" t="n"/>
      <c r="G3619" s="1647" t="n"/>
      <c r="H3619" s="1647" t="n"/>
      <c r="I3619" s="1647" t="n"/>
      <c r="J3619" s="1646" t="n"/>
      <c r="K3619" s="1647" t="n"/>
      <c r="L3619" s="1647" t="n"/>
      <c r="M3619" s="234" t="n"/>
      <c r="N3619" s="237" t="n"/>
      <c r="O3619" s="548" t="n"/>
      <c r="P3619" s="1634" t="n"/>
      <c r="Q3619" s="1634" t="n"/>
      <c r="R3619" s="892" t="n"/>
      <c r="S3619" s="1635" t="n"/>
      <c r="T3619" s="1636" t="n"/>
      <c r="U3619" s="1636" t="n"/>
    </row>
    <row r="3620" ht="17.25" customHeight="1">
      <c r="A3620" s="238" t="n"/>
      <c r="B3620" s="238" t="n"/>
      <c r="C3620" s="1636" t="n"/>
      <c r="D3620" s="1636" t="n"/>
      <c r="E3620" s="1638" t="n"/>
      <c r="F3620" s="1636" t="n"/>
      <c r="G3620" s="1647" t="n"/>
      <c r="H3620" s="1647" t="n"/>
      <c r="I3620" s="1647" t="n"/>
      <c r="J3620" s="1646" t="n"/>
      <c r="K3620" s="1647" t="n"/>
      <c r="L3620" s="1647" t="n"/>
      <c r="M3620" s="234" t="n"/>
      <c r="N3620" s="237" t="n"/>
      <c r="O3620" s="548" t="n"/>
      <c r="P3620" s="1634" t="n"/>
      <c r="Q3620" s="1634" t="n"/>
      <c r="R3620" s="892" t="n"/>
      <c r="S3620" s="1635" t="n"/>
      <c r="T3620" s="1636" t="n"/>
      <c r="U3620" s="1636" t="n"/>
    </row>
    <row r="3621" ht="17.25" customHeight="1">
      <c r="A3621" s="238" t="n"/>
      <c r="B3621" s="238" t="n"/>
      <c r="C3621" s="1636" t="n"/>
      <c r="D3621" s="1636" t="n"/>
      <c r="E3621" s="1638" t="n"/>
      <c r="F3621" s="1636" t="n"/>
      <c r="G3621" s="1647" t="n"/>
      <c r="H3621" s="1647" t="n"/>
      <c r="I3621" s="1647" t="n"/>
      <c r="J3621" s="1646" t="n"/>
      <c r="K3621" s="1647" t="n"/>
      <c r="L3621" s="1647" t="n"/>
      <c r="M3621" s="234" t="n"/>
      <c r="N3621" s="237" t="n"/>
      <c r="O3621" s="548" t="n"/>
      <c r="P3621" s="1634" t="n"/>
      <c r="Q3621" s="1634" t="n"/>
      <c r="R3621" s="892" t="n"/>
      <c r="S3621" s="1635" t="n"/>
      <c r="T3621" s="1636" t="n"/>
      <c r="U3621" s="1636" t="n"/>
    </row>
    <row r="3622" ht="17.25" customHeight="1">
      <c r="A3622" s="238" t="n"/>
      <c r="B3622" s="238" t="n"/>
      <c r="C3622" s="1636" t="n"/>
      <c r="D3622" s="1636" t="n"/>
      <c r="E3622" s="1638" t="n"/>
      <c r="F3622" s="1636" t="n"/>
      <c r="G3622" s="1647" t="n"/>
      <c r="H3622" s="1647" t="n"/>
      <c r="I3622" s="1647" t="n"/>
      <c r="J3622" s="1646" t="n"/>
      <c r="K3622" s="1647" t="n"/>
      <c r="L3622" s="1647" t="n"/>
      <c r="M3622" s="234" t="n"/>
      <c r="N3622" s="237" t="n"/>
      <c r="O3622" s="548" t="n"/>
      <c r="P3622" s="1634" t="n"/>
      <c r="Q3622" s="1634" t="n"/>
      <c r="R3622" s="892" t="n"/>
      <c r="S3622" s="1635" t="n"/>
      <c r="T3622" s="1636" t="n"/>
      <c r="U3622" s="1636" t="n"/>
    </row>
    <row r="3623" ht="17.25" customHeight="1">
      <c r="A3623" s="238" t="n"/>
      <c r="B3623" s="238" t="n"/>
      <c r="C3623" s="1636" t="n"/>
      <c r="D3623" s="1636" t="n"/>
      <c r="E3623" s="1638" t="n"/>
      <c r="F3623" s="1636" t="n"/>
      <c r="G3623" s="1647" t="n"/>
      <c r="H3623" s="1647" t="n"/>
      <c r="I3623" s="1647" t="n"/>
      <c r="J3623" s="1646" t="n"/>
      <c r="K3623" s="1647" t="n"/>
      <c r="L3623" s="1647" t="n"/>
      <c r="M3623" s="234" t="n"/>
      <c r="N3623" s="237" t="n"/>
      <c r="O3623" s="548" t="n"/>
      <c r="P3623" s="1634" t="n"/>
      <c r="Q3623" s="1634" t="n"/>
      <c r="R3623" s="892" t="n"/>
      <c r="S3623" s="1635" t="n"/>
      <c r="T3623" s="1636" t="n"/>
      <c r="U3623" s="1636" t="n"/>
    </row>
    <row r="3624" ht="17.25" customHeight="1">
      <c r="A3624" s="238" t="n"/>
      <c r="B3624" s="238" t="n"/>
      <c r="C3624" s="1636" t="n"/>
      <c r="D3624" s="1636" t="n"/>
      <c r="E3624" s="1638" t="n"/>
      <c r="F3624" s="1636" t="n"/>
      <c r="G3624" s="1647" t="n"/>
      <c r="H3624" s="1647" t="n"/>
      <c r="I3624" s="1647" t="n"/>
      <c r="J3624" s="1646" t="n"/>
      <c r="K3624" s="1647" t="n"/>
      <c r="L3624" s="1647" t="n"/>
      <c r="M3624" s="234" t="n"/>
      <c r="N3624" s="237" t="n"/>
      <c r="O3624" s="548" t="n"/>
      <c r="P3624" s="1634" t="n"/>
      <c r="Q3624" s="1634" t="n"/>
      <c r="R3624" s="892" t="n"/>
      <c r="S3624" s="1635" t="n"/>
      <c r="T3624" s="1636" t="n"/>
      <c r="U3624" s="1636" t="n"/>
    </row>
    <row r="3625" ht="17.25" customHeight="1">
      <c r="A3625" s="238" t="n"/>
      <c r="B3625" s="238" t="n"/>
      <c r="C3625" s="1636" t="n"/>
      <c r="D3625" s="1636" t="n"/>
      <c r="E3625" s="1638" t="n"/>
      <c r="F3625" s="1636" t="n"/>
      <c r="G3625" s="1647" t="n"/>
      <c r="H3625" s="1647" t="n"/>
      <c r="I3625" s="1647" t="n"/>
      <c r="J3625" s="1646" t="n"/>
      <c r="K3625" s="1647" t="n"/>
      <c r="L3625" s="1647" t="n"/>
      <c r="M3625" s="234" t="n"/>
      <c r="N3625" s="237" t="n"/>
      <c r="O3625" s="548" t="n"/>
      <c r="P3625" s="1634" t="n"/>
      <c r="Q3625" s="1634" t="n"/>
      <c r="R3625" s="892" t="n"/>
      <c r="S3625" s="1635" t="n"/>
      <c r="T3625" s="1636" t="n"/>
      <c r="U3625" s="1636" t="n"/>
    </row>
    <row r="3626" ht="17.25" customHeight="1">
      <c r="A3626" s="238" t="n"/>
      <c r="B3626" s="238" t="n"/>
      <c r="C3626" s="1636" t="n"/>
      <c r="D3626" s="1636" t="n"/>
      <c r="E3626" s="1638" t="n"/>
      <c r="F3626" s="1636" t="n"/>
      <c r="G3626" s="1647" t="n"/>
      <c r="H3626" s="1647" t="n"/>
      <c r="I3626" s="1647" t="n"/>
      <c r="J3626" s="1646" t="n"/>
      <c r="K3626" s="1647" t="n"/>
      <c r="L3626" s="1647" t="n"/>
      <c r="M3626" s="234" t="n"/>
      <c r="N3626" s="237" t="n"/>
      <c r="O3626" s="548" t="n"/>
      <c r="P3626" s="1634" t="n"/>
      <c r="Q3626" s="1634" t="n"/>
      <c r="R3626" s="892" t="n"/>
      <c r="S3626" s="1635" t="n"/>
      <c r="T3626" s="1636" t="n"/>
      <c r="U3626" s="1636" t="n"/>
    </row>
    <row r="3627" ht="17.25" customHeight="1">
      <c r="A3627" s="238" t="n"/>
      <c r="B3627" s="238" t="n"/>
      <c r="C3627" s="1636" t="n"/>
      <c r="D3627" s="1636" t="n"/>
      <c r="E3627" s="1638" t="n"/>
      <c r="F3627" s="1636" t="n"/>
      <c r="G3627" s="1647" t="n"/>
      <c r="H3627" s="1647" t="n"/>
      <c r="I3627" s="1647" t="n"/>
      <c r="J3627" s="1646" t="n"/>
      <c r="K3627" s="1647" t="n"/>
      <c r="L3627" s="1647" t="n"/>
      <c r="M3627" s="234" t="n"/>
      <c r="N3627" s="237" t="n"/>
      <c r="O3627" s="548" t="n"/>
      <c r="P3627" s="1634" t="n"/>
      <c r="Q3627" s="1634" t="n"/>
      <c r="R3627" s="892" t="n"/>
      <c r="S3627" s="1635" t="n"/>
      <c r="T3627" s="1636" t="n"/>
      <c r="U3627" s="1636" t="n"/>
    </row>
    <row r="3628" ht="17.25" customHeight="1">
      <c r="A3628" s="238" t="n"/>
      <c r="B3628" s="238" t="n"/>
      <c r="C3628" s="1636" t="n"/>
      <c r="D3628" s="1636" t="n"/>
      <c r="E3628" s="1638" t="n"/>
      <c r="F3628" s="1636" t="n"/>
      <c r="G3628" s="1647" t="n"/>
      <c r="H3628" s="1647" t="n"/>
      <c r="I3628" s="1647" t="n"/>
      <c r="J3628" s="1646" t="n"/>
      <c r="K3628" s="1647" t="n"/>
      <c r="L3628" s="1647" t="n"/>
      <c r="M3628" s="234" t="n"/>
      <c r="N3628" s="237" t="n"/>
      <c r="O3628" s="548" t="n"/>
      <c r="P3628" s="1634" t="n"/>
      <c r="Q3628" s="1634" t="n"/>
      <c r="R3628" s="892" t="n"/>
      <c r="S3628" s="1635" t="n"/>
      <c r="T3628" s="1636" t="n"/>
      <c r="U3628" s="1636" t="n"/>
    </row>
    <row r="3629" ht="17.25" customHeight="1">
      <c r="A3629" s="238" t="n"/>
      <c r="B3629" s="238" t="n"/>
      <c r="C3629" s="1636" t="n"/>
      <c r="D3629" s="1636" t="n"/>
      <c r="E3629" s="1638" t="n"/>
      <c r="F3629" s="1636" t="n"/>
      <c r="G3629" s="1647" t="n"/>
      <c r="H3629" s="1647" t="n"/>
      <c r="I3629" s="1647" t="n"/>
      <c r="J3629" s="1646" t="n"/>
      <c r="K3629" s="1647" t="n"/>
      <c r="L3629" s="1647" t="n"/>
      <c r="M3629" s="234" t="n"/>
      <c r="N3629" s="237" t="n"/>
      <c r="O3629" s="548" t="n"/>
      <c r="P3629" s="1634" t="n"/>
      <c r="Q3629" s="1634" t="n"/>
      <c r="R3629" s="892" t="n"/>
      <c r="S3629" s="1635" t="n"/>
      <c r="T3629" s="1636" t="n"/>
      <c r="U3629" s="1636" t="n"/>
    </row>
    <row r="3630" ht="17.25" customHeight="1">
      <c r="A3630" s="238" t="n"/>
      <c r="B3630" s="238" t="n"/>
      <c r="C3630" s="1636" t="n"/>
      <c r="D3630" s="1636" t="n"/>
      <c r="E3630" s="1638" t="n"/>
      <c r="F3630" s="1636" t="n"/>
      <c r="G3630" s="1647" t="n"/>
      <c r="H3630" s="1647" t="n"/>
      <c r="I3630" s="1647" t="n"/>
      <c r="J3630" s="1646" t="n"/>
      <c r="K3630" s="1647" t="n"/>
      <c r="L3630" s="1647" t="n"/>
      <c r="M3630" s="234" t="n"/>
      <c r="N3630" s="237" t="n"/>
      <c r="O3630" s="548" t="n"/>
      <c r="P3630" s="1634" t="n"/>
      <c r="Q3630" s="1634" t="n"/>
      <c r="R3630" s="892" t="n"/>
      <c r="S3630" s="1635" t="n"/>
      <c r="T3630" s="1636" t="n"/>
      <c r="U3630" s="1636" t="n"/>
    </row>
    <row r="3631" ht="17.25" customHeight="1">
      <c r="A3631" s="238" t="n"/>
      <c r="B3631" s="238" t="n"/>
      <c r="C3631" s="1636" t="n"/>
      <c r="D3631" s="1636" t="n"/>
      <c r="E3631" s="1638" t="n"/>
      <c r="F3631" s="1636" t="n"/>
      <c r="G3631" s="1647" t="n"/>
      <c r="H3631" s="1647" t="n"/>
      <c r="I3631" s="1647" t="n"/>
      <c r="J3631" s="1646" t="n"/>
      <c r="K3631" s="1647" t="n"/>
      <c r="L3631" s="1647" t="n"/>
      <c r="M3631" s="234" t="n"/>
      <c r="N3631" s="237" t="n"/>
      <c r="O3631" s="548" t="n"/>
      <c r="P3631" s="1634" t="n"/>
      <c r="Q3631" s="1634" t="n"/>
      <c r="R3631" s="892" t="n"/>
      <c r="S3631" s="1635" t="n"/>
      <c r="T3631" s="1636" t="n"/>
      <c r="U3631" s="1636" t="n"/>
    </row>
    <row r="3632" ht="17.25" customHeight="1">
      <c r="A3632" s="238" t="n"/>
      <c r="B3632" s="238" t="n"/>
      <c r="C3632" s="1636" t="n"/>
      <c r="D3632" s="1636" t="n"/>
      <c r="E3632" s="1638" t="n"/>
      <c r="F3632" s="1636" t="n"/>
      <c r="G3632" s="1647" t="n"/>
      <c r="H3632" s="1647" t="n"/>
      <c r="I3632" s="1647" t="n"/>
      <c r="J3632" s="1646" t="n"/>
      <c r="K3632" s="1647" t="n"/>
      <c r="L3632" s="1647" t="n"/>
      <c r="M3632" s="234" t="n"/>
      <c r="N3632" s="237" t="n"/>
      <c r="O3632" s="548" t="n"/>
      <c r="P3632" s="1634" t="n"/>
      <c r="Q3632" s="1634" t="n"/>
      <c r="R3632" s="892" t="n"/>
      <c r="S3632" s="1635" t="n"/>
      <c r="T3632" s="1636" t="n"/>
      <c r="U3632" s="1636" t="n"/>
    </row>
    <row r="3633" ht="17.25" customHeight="1">
      <c r="A3633" s="238" t="n"/>
      <c r="B3633" s="238" t="n"/>
      <c r="C3633" s="1636" t="n"/>
      <c r="D3633" s="1636" t="n"/>
      <c r="E3633" s="1638" t="n"/>
      <c r="F3633" s="1636" t="n"/>
      <c r="G3633" s="1647" t="n"/>
      <c r="H3633" s="1647" t="n"/>
      <c r="I3633" s="1647" t="n"/>
      <c r="J3633" s="1646" t="n"/>
      <c r="K3633" s="1647" t="n"/>
      <c r="L3633" s="1647" t="n"/>
      <c r="M3633" s="234" t="n"/>
      <c r="N3633" s="237" t="n"/>
      <c r="O3633" s="548" t="n"/>
      <c r="P3633" s="1634" t="n"/>
      <c r="Q3633" s="1634" t="n"/>
      <c r="R3633" s="892" t="n"/>
      <c r="S3633" s="1635" t="n"/>
      <c r="T3633" s="1636" t="n"/>
      <c r="U3633" s="1636" t="n"/>
    </row>
    <row r="3634" ht="17.25" customHeight="1">
      <c r="A3634" s="238" t="n"/>
      <c r="B3634" s="238" t="n"/>
      <c r="C3634" s="1636" t="n"/>
      <c r="D3634" s="1636" t="n"/>
      <c r="E3634" s="1638" t="n"/>
      <c r="F3634" s="1636" t="n"/>
      <c r="G3634" s="1647" t="n"/>
      <c r="H3634" s="1647" t="n"/>
      <c r="I3634" s="1647" t="n"/>
      <c r="J3634" s="1646" t="n"/>
      <c r="K3634" s="1647" t="n"/>
      <c r="L3634" s="1647" t="n"/>
      <c r="M3634" s="234" t="n"/>
      <c r="N3634" s="237" t="n"/>
      <c r="O3634" s="548" t="n"/>
      <c r="P3634" s="1634" t="n"/>
      <c r="Q3634" s="1634" t="n"/>
      <c r="R3634" s="892" t="n"/>
      <c r="S3634" s="1635" t="n"/>
      <c r="T3634" s="1636" t="n"/>
      <c r="U3634" s="1636" t="n"/>
    </row>
    <row r="3635" ht="17.25" customHeight="1">
      <c r="A3635" s="238" t="n"/>
      <c r="B3635" s="238" t="n"/>
      <c r="C3635" s="1636" t="n"/>
      <c r="D3635" s="1636" t="n"/>
      <c r="E3635" s="1638" t="n"/>
      <c r="F3635" s="1636" t="n"/>
      <c r="G3635" s="1647" t="n"/>
      <c r="H3635" s="1647" t="n"/>
      <c r="I3635" s="1647" t="n"/>
      <c r="J3635" s="1646" t="n"/>
      <c r="K3635" s="1647" t="n"/>
      <c r="L3635" s="1647" t="n"/>
      <c r="M3635" s="234" t="n"/>
      <c r="N3635" s="237" t="n"/>
      <c r="O3635" s="548" t="n"/>
      <c r="P3635" s="1634" t="n"/>
      <c r="Q3635" s="1634" t="n"/>
      <c r="R3635" s="892" t="n"/>
      <c r="S3635" s="1635" t="n"/>
      <c r="T3635" s="1636" t="n"/>
      <c r="U3635" s="1636" t="n"/>
    </row>
    <row r="3636" ht="17.25" customHeight="1">
      <c r="A3636" s="238" t="n"/>
      <c r="B3636" s="238" t="n"/>
      <c r="C3636" s="1636" t="n"/>
      <c r="D3636" s="1636" t="n"/>
      <c r="E3636" s="1638" t="n"/>
      <c r="F3636" s="1636" t="n"/>
      <c r="G3636" s="1647" t="n"/>
      <c r="H3636" s="1647" t="n"/>
      <c r="I3636" s="1647" t="n"/>
      <c r="J3636" s="1646" t="n"/>
      <c r="K3636" s="1647" t="n"/>
      <c r="L3636" s="1647" t="n"/>
      <c r="M3636" s="234" t="n"/>
      <c r="N3636" s="237" t="n"/>
      <c r="O3636" s="548" t="n"/>
      <c r="P3636" s="1634" t="n"/>
      <c r="Q3636" s="1634" t="n"/>
      <c r="R3636" s="892" t="n"/>
      <c r="S3636" s="1635" t="n"/>
      <c r="T3636" s="1636" t="n"/>
      <c r="U3636" s="1636" t="n"/>
    </row>
    <row r="3637" ht="17.25" customHeight="1">
      <c r="A3637" s="238" t="n"/>
      <c r="B3637" s="238" t="n"/>
      <c r="C3637" s="1636" t="n"/>
      <c r="D3637" s="1636" t="n"/>
      <c r="E3637" s="1638" t="n"/>
      <c r="F3637" s="1636" t="n"/>
      <c r="G3637" s="1647" t="n"/>
      <c r="H3637" s="1647" t="n"/>
      <c r="I3637" s="1647" t="n"/>
      <c r="J3637" s="1646" t="n"/>
      <c r="K3637" s="1647" t="n"/>
      <c r="L3637" s="1647" t="n"/>
      <c r="M3637" s="234" t="n"/>
      <c r="N3637" s="237" t="n"/>
      <c r="O3637" s="548" t="n"/>
      <c r="P3637" s="1634" t="n"/>
      <c r="Q3637" s="1634" t="n"/>
      <c r="R3637" s="892" t="n"/>
      <c r="S3637" s="1635" t="n"/>
      <c r="T3637" s="1636" t="n"/>
      <c r="U3637" s="1636" t="n"/>
    </row>
    <row r="3638" ht="17.25" customHeight="1">
      <c r="A3638" s="238" t="n"/>
      <c r="B3638" s="238" t="n"/>
      <c r="C3638" s="1636" t="n"/>
      <c r="D3638" s="1636" t="n"/>
      <c r="E3638" s="1638" t="n"/>
      <c r="F3638" s="1636" t="n"/>
      <c r="G3638" s="1647" t="n"/>
      <c r="H3638" s="1647" t="n"/>
      <c r="I3638" s="1647" t="n"/>
      <c r="J3638" s="1646" t="n"/>
      <c r="K3638" s="1647" t="n"/>
      <c r="L3638" s="1647" t="n"/>
      <c r="M3638" s="234" t="n"/>
      <c r="N3638" s="237" t="n"/>
      <c r="O3638" s="548" t="n"/>
      <c r="P3638" s="1634" t="n"/>
      <c r="Q3638" s="1634" t="n"/>
      <c r="R3638" s="892" t="n"/>
      <c r="S3638" s="1635" t="n"/>
      <c r="T3638" s="1636" t="n"/>
      <c r="U3638" s="1636" t="n"/>
    </row>
    <row r="3639" ht="17.25" customHeight="1">
      <c r="A3639" s="238" t="n"/>
      <c r="B3639" s="238" t="n"/>
      <c r="C3639" s="1636" t="n"/>
      <c r="D3639" s="1636" t="n"/>
      <c r="E3639" s="1638" t="n"/>
      <c r="F3639" s="1636" t="n"/>
      <c r="G3639" s="1647" t="n"/>
      <c r="H3639" s="1647" t="n"/>
      <c r="I3639" s="1647" t="n"/>
      <c r="J3639" s="1646" t="n"/>
      <c r="K3639" s="1647" t="n"/>
      <c r="L3639" s="1647" t="n"/>
      <c r="M3639" s="234" t="n"/>
      <c r="N3639" s="237" t="n"/>
      <c r="O3639" s="548" t="n"/>
      <c r="P3639" s="1634" t="n"/>
      <c r="Q3639" s="1634" t="n"/>
      <c r="R3639" s="892" t="n"/>
      <c r="S3639" s="1635" t="n"/>
      <c r="T3639" s="1636" t="n"/>
      <c r="U3639" s="1636" t="n"/>
    </row>
    <row r="3640" ht="17.25" customHeight="1">
      <c r="A3640" s="238" t="n"/>
      <c r="B3640" s="238" t="n"/>
      <c r="C3640" s="1636" t="n"/>
      <c r="D3640" s="1636" t="n"/>
      <c r="E3640" s="1638" t="n"/>
      <c r="F3640" s="1636" t="n"/>
      <c r="G3640" s="1647" t="n"/>
      <c r="H3640" s="1647" t="n"/>
      <c r="I3640" s="1647" t="n"/>
      <c r="J3640" s="1646" t="n"/>
      <c r="K3640" s="1647" t="n"/>
      <c r="L3640" s="1647" t="n"/>
      <c r="M3640" s="234" t="n"/>
      <c r="N3640" s="237" t="n"/>
      <c r="O3640" s="548" t="n"/>
      <c r="P3640" s="1634" t="n"/>
      <c r="Q3640" s="1634" t="n"/>
      <c r="R3640" s="892" t="n"/>
      <c r="S3640" s="1635" t="n"/>
      <c r="T3640" s="1636" t="n"/>
      <c r="U3640" s="1636" t="n"/>
    </row>
    <row r="3641" ht="17.25" customHeight="1">
      <c r="A3641" s="238" t="n"/>
      <c r="B3641" s="238" t="n"/>
      <c r="C3641" s="1636" t="n"/>
      <c r="D3641" s="1636" t="n"/>
      <c r="E3641" s="1638" t="n"/>
      <c r="F3641" s="1636" t="n"/>
      <c r="G3641" s="1647" t="n"/>
      <c r="H3641" s="1647" t="n"/>
      <c r="I3641" s="1647" t="n"/>
      <c r="J3641" s="1646" t="n"/>
      <c r="K3641" s="1647" t="n"/>
      <c r="L3641" s="1647" t="n"/>
      <c r="M3641" s="234" t="n"/>
      <c r="N3641" s="237" t="n"/>
      <c r="O3641" s="548" t="n"/>
      <c r="P3641" s="1634" t="n"/>
      <c r="Q3641" s="1634" t="n"/>
      <c r="R3641" s="892" t="n"/>
      <c r="S3641" s="1635" t="n"/>
      <c r="T3641" s="1636" t="n"/>
      <c r="U3641" s="1636" t="n"/>
    </row>
    <row r="3642" ht="17.25" customHeight="1">
      <c r="A3642" s="238" t="n"/>
      <c r="B3642" s="238" t="n"/>
      <c r="C3642" s="1636" t="n"/>
      <c r="D3642" s="1636" t="n"/>
      <c r="E3642" s="1638" t="n"/>
      <c r="F3642" s="1636" t="n"/>
      <c r="G3642" s="1647" t="n"/>
      <c r="H3642" s="1647" t="n"/>
      <c r="I3642" s="1647" t="n"/>
      <c r="J3642" s="1646" t="n"/>
      <c r="K3642" s="1647" t="n"/>
      <c r="L3642" s="1647" t="n"/>
      <c r="M3642" s="234" t="n"/>
      <c r="N3642" s="237" t="n"/>
      <c r="O3642" s="548" t="n"/>
      <c r="P3642" s="1634" t="n"/>
      <c r="Q3642" s="1634" t="n"/>
      <c r="R3642" s="892" t="n"/>
      <c r="S3642" s="1635" t="n"/>
      <c r="T3642" s="1636" t="n"/>
      <c r="U3642" s="1636" t="n"/>
    </row>
    <row r="3643" ht="17.25" customHeight="1">
      <c r="A3643" s="238" t="n"/>
      <c r="B3643" s="238" t="n"/>
      <c r="C3643" s="1636" t="n"/>
      <c r="D3643" s="1636" t="n"/>
      <c r="E3643" s="1638" t="n"/>
      <c r="F3643" s="1636" t="n"/>
      <c r="G3643" s="1647" t="n"/>
      <c r="H3643" s="1647" t="n"/>
      <c r="I3643" s="1647" t="n"/>
      <c r="J3643" s="1646" t="n"/>
      <c r="K3643" s="1647" t="n"/>
      <c r="L3643" s="1647" t="n"/>
      <c r="M3643" s="234" t="n"/>
      <c r="N3643" s="237" t="n"/>
      <c r="O3643" s="548" t="n"/>
      <c r="P3643" s="1634" t="n"/>
      <c r="Q3643" s="1634" t="n"/>
      <c r="R3643" s="892" t="n"/>
      <c r="S3643" s="1635" t="n"/>
      <c r="T3643" s="1636" t="n"/>
      <c r="U3643" s="1636" t="n"/>
    </row>
    <row r="3644" ht="17.25" customHeight="1">
      <c r="A3644" s="238" t="n"/>
      <c r="B3644" s="238" t="n"/>
      <c r="C3644" s="1636" t="n"/>
      <c r="D3644" s="1636" t="n"/>
      <c r="E3644" s="1638" t="n"/>
      <c r="F3644" s="1636" t="n"/>
      <c r="G3644" s="1647" t="n"/>
      <c r="H3644" s="1647" t="n"/>
      <c r="I3644" s="1647" t="n"/>
      <c r="J3644" s="1646" t="n"/>
      <c r="K3644" s="1647" t="n"/>
      <c r="L3644" s="1647" t="n"/>
      <c r="M3644" s="234" t="n"/>
      <c r="N3644" s="237" t="n"/>
      <c r="O3644" s="548" t="n"/>
      <c r="P3644" s="1634" t="n"/>
      <c r="Q3644" s="1634" t="n"/>
      <c r="R3644" s="892" t="n"/>
      <c r="S3644" s="1635" t="n"/>
      <c r="T3644" s="1636" t="n"/>
      <c r="U3644" s="1636" t="n"/>
    </row>
    <row r="3645" ht="17.25" customHeight="1">
      <c r="A3645" s="238" t="n"/>
      <c r="B3645" s="238" t="n"/>
      <c r="C3645" s="1636" t="n"/>
      <c r="D3645" s="1636" t="n"/>
      <c r="E3645" s="1638" t="n"/>
      <c r="F3645" s="1636" t="n"/>
      <c r="G3645" s="1647" t="n"/>
      <c r="H3645" s="1647" t="n"/>
      <c r="I3645" s="1647" t="n"/>
      <c r="J3645" s="1646" t="n"/>
      <c r="K3645" s="1647" t="n"/>
      <c r="L3645" s="1647" t="n"/>
      <c r="M3645" s="234" t="n"/>
      <c r="N3645" s="237" t="n"/>
      <c r="O3645" s="548" t="n"/>
      <c r="P3645" s="1634" t="n"/>
      <c r="Q3645" s="1634" t="n"/>
      <c r="R3645" s="892" t="n"/>
      <c r="S3645" s="1635" t="n"/>
      <c r="T3645" s="1636" t="n"/>
      <c r="U3645" s="1636" t="n"/>
    </row>
    <row r="3646" ht="17.25" customHeight="1">
      <c r="A3646" s="238" t="n"/>
      <c r="B3646" s="238" t="n"/>
      <c r="C3646" s="1636" t="n"/>
      <c r="D3646" s="1636" t="n"/>
      <c r="E3646" s="1638" t="n"/>
      <c r="F3646" s="1636" t="n"/>
      <c r="G3646" s="1647" t="n"/>
      <c r="H3646" s="1647" t="n"/>
      <c r="I3646" s="1647" t="n"/>
      <c r="J3646" s="1646" t="n"/>
      <c r="K3646" s="1647" t="n"/>
      <c r="L3646" s="1647" t="n"/>
      <c r="M3646" s="234" t="n"/>
      <c r="N3646" s="237" t="n"/>
      <c r="O3646" s="548" t="n"/>
      <c r="P3646" s="1634" t="n"/>
      <c r="Q3646" s="1634" t="n"/>
      <c r="R3646" s="892" t="n"/>
      <c r="S3646" s="1635" t="n"/>
      <c r="T3646" s="1636" t="n"/>
      <c r="U3646" s="1636" t="n"/>
    </row>
    <row r="3647" ht="17.25" customHeight="1">
      <c r="A3647" s="238" t="n"/>
      <c r="B3647" s="238" t="n"/>
      <c r="C3647" s="1636" t="n"/>
      <c r="D3647" s="1636" t="n"/>
      <c r="E3647" s="1638" t="n"/>
      <c r="F3647" s="1636" t="n"/>
      <c r="G3647" s="1647" t="n"/>
      <c r="H3647" s="1647" t="n"/>
      <c r="I3647" s="1647" t="n"/>
      <c r="J3647" s="1646" t="n"/>
      <c r="K3647" s="1647" t="n"/>
      <c r="L3647" s="1647" t="n"/>
      <c r="M3647" s="234" t="n"/>
      <c r="N3647" s="237" t="n"/>
      <c r="O3647" s="548" t="n"/>
      <c r="P3647" s="1634" t="n"/>
      <c r="Q3647" s="1634" t="n"/>
      <c r="R3647" s="892" t="n"/>
      <c r="S3647" s="1635" t="n"/>
      <c r="T3647" s="1636" t="n"/>
      <c r="U3647" s="1636" t="n"/>
    </row>
    <row r="3648" ht="17.25" customHeight="1">
      <c r="A3648" s="238" t="n"/>
      <c r="B3648" s="238" t="n"/>
      <c r="C3648" s="1636" t="n"/>
      <c r="D3648" s="1636" t="n"/>
      <c r="E3648" s="1638" t="n"/>
      <c r="F3648" s="1636" t="n"/>
      <c r="G3648" s="1647" t="n"/>
      <c r="H3648" s="1647" t="n"/>
      <c r="I3648" s="1647" t="n"/>
      <c r="J3648" s="1646" t="n"/>
      <c r="K3648" s="1647" t="n"/>
      <c r="L3648" s="1647" t="n"/>
      <c r="M3648" s="234" t="n"/>
      <c r="N3648" s="237" t="n"/>
      <c r="O3648" s="548" t="n"/>
      <c r="P3648" s="1634" t="n"/>
      <c r="Q3648" s="1634" t="n"/>
      <c r="R3648" s="892" t="n"/>
      <c r="S3648" s="1635" t="n"/>
      <c r="T3648" s="1636" t="n"/>
      <c r="U3648" s="1636" t="n"/>
    </row>
    <row r="3649" ht="17.25" customHeight="1">
      <c r="A3649" s="238" t="n"/>
      <c r="B3649" s="238" t="n"/>
      <c r="C3649" s="1636" t="n"/>
      <c r="D3649" s="1636" t="n"/>
      <c r="E3649" s="1638" t="n"/>
      <c r="F3649" s="1636" t="n"/>
      <c r="G3649" s="1647" t="n"/>
      <c r="H3649" s="1647" t="n"/>
      <c r="I3649" s="1647" t="n"/>
      <c r="J3649" s="1646" t="n"/>
      <c r="K3649" s="1647" t="n"/>
      <c r="L3649" s="1647" t="n"/>
      <c r="M3649" s="234" t="n"/>
      <c r="N3649" s="237" t="n"/>
      <c r="O3649" s="548" t="n"/>
      <c r="P3649" s="1634" t="n"/>
      <c r="Q3649" s="1634" t="n"/>
      <c r="R3649" s="892" t="n"/>
      <c r="S3649" s="1635" t="n"/>
      <c r="T3649" s="1636" t="n"/>
      <c r="U3649" s="1636" t="n"/>
    </row>
    <row r="3650" ht="17.25" customHeight="1">
      <c r="A3650" s="238" t="n"/>
      <c r="B3650" s="238" t="n"/>
      <c r="C3650" s="1636" t="n"/>
      <c r="D3650" s="1636" t="n"/>
      <c r="E3650" s="1638" t="n"/>
      <c r="F3650" s="1636" t="n"/>
      <c r="G3650" s="1647" t="n"/>
      <c r="H3650" s="1647" t="n"/>
      <c r="I3650" s="1647" t="n"/>
      <c r="J3650" s="1646" t="n"/>
      <c r="K3650" s="1647" t="n"/>
      <c r="L3650" s="1647" t="n"/>
      <c r="M3650" s="234" t="n"/>
      <c r="N3650" s="237" t="n"/>
      <c r="O3650" s="548" t="n"/>
      <c r="P3650" s="1634" t="n"/>
      <c r="Q3650" s="1634" t="n"/>
      <c r="R3650" s="892" t="n"/>
      <c r="S3650" s="1635" t="n"/>
      <c r="T3650" s="1636" t="n"/>
      <c r="U3650" s="1636" t="n"/>
    </row>
    <row r="3651" ht="17.25" customHeight="1">
      <c r="A3651" s="238" t="n"/>
      <c r="B3651" s="238" t="n"/>
      <c r="C3651" s="1636" t="n"/>
      <c r="D3651" s="1636" t="n"/>
      <c r="E3651" s="1638" t="n"/>
      <c r="F3651" s="1636" t="n"/>
      <c r="G3651" s="1647" t="n"/>
      <c r="H3651" s="1647" t="n"/>
      <c r="I3651" s="1647" t="n"/>
      <c r="J3651" s="1646" t="n"/>
      <c r="K3651" s="1647" t="n"/>
      <c r="L3651" s="1647" t="n"/>
      <c r="M3651" s="234" t="n"/>
      <c r="N3651" s="237" t="n"/>
      <c r="O3651" s="548" t="n"/>
      <c r="P3651" s="1634" t="n"/>
      <c r="Q3651" s="1634" t="n"/>
      <c r="R3651" s="892" t="n"/>
      <c r="S3651" s="1635" t="n"/>
      <c r="T3651" s="1636" t="n"/>
      <c r="U3651" s="1636" t="n"/>
    </row>
    <row r="3652" ht="17.25" customHeight="1">
      <c r="A3652" s="238" t="n"/>
      <c r="B3652" s="238" t="n"/>
      <c r="C3652" s="1636" t="n"/>
      <c r="D3652" s="1636" t="n"/>
      <c r="E3652" s="1638" t="n"/>
      <c r="F3652" s="1636" t="n"/>
      <c r="G3652" s="1647" t="n"/>
      <c r="H3652" s="1647" t="n"/>
      <c r="I3652" s="1647" t="n"/>
      <c r="J3652" s="1646" t="n"/>
      <c r="K3652" s="1647" t="n"/>
      <c r="L3652" s="1647" t="n"/>
      <c r="M3652" s="234" t="n"/>
      <c r="N3652" s="237" t="n"/>
      <c r="O3652" s="548" t="n"/>
      <c r="P3652" s="1634" t="n"/>
      <c r="Q3652" s="1634" t="n"/>
      <c r="R3652" s="892" t="n"/>
      <c r="S3652" s="1635" t="n"/>
      <c r="T3652" s="1636" t="n"/>
      <c r="U3652" s="1636" t="n"/>
    </row>
    <row r="3653" ht="17.25" customHeight="1">
      <c r="A3653" s="238" t="n"/>
      <c r="B3653" s="238" t="n"/>
      <c r="C3653" s="1636" t="n"/>
      <c r="D3653" s="1636" t="n"/>
      <c r="E3653" s="1638" t="n"/>
      <c r="F3653" s="1636" t="n"/>
      <c r="G3653" s="1647" t="n"/>
      <c r="H3653" s="1647" t="n"/>
      <c r="I3653" s="1647" t="n"/>
      <c r="J3653" s="1646" t="n"/>
      <c r="K3653" s="1647" t="n"/>
      <c r="L3653" s="1647" t="n"/>
      <c r="M3653" s="234" t="n"/>
      <c r="N3653" s="237" t="n"/>
      <c r="O3653" s="548" t="n"/>
      <c r="P3653" s="1634" t="n"/>
      <c r="Q3653" s="1634" t="n"/>
      <c r="R3653" s="892" t="n"/>
      <c r="S3653" s="1635" t="n"/>
      <c r="T3653" s="1636" t="n"/>
      <c r="U3653" s="1636" t="n"/>
    </row>
    <row r="3654" ht="17.25" customHeight="1">
      <c r="A3654" s="238" t="n"/>
      <c r="B3654" s="238" t="n"/>
      <c r="C3654" s="1636" t="n"/>
      <c r="D3654" s="1636" t="n"/>
      <c r="E3654" s="1638" t="n"/>
      <c r="F3654" s="1636" t="n"/>
      <c r="G3654" s="1647" t="n"/>
      <c r="H3654" s="1647" t="n"/>
      <c r="I3654" s="1647" t="n"/>
      <c r="J3654" s="1646" t="n"/>
      <c r="K3654" s="1647" t="n"/>
      <c r="L3654" s="1647" t="n"/>
      <c r="M3654" s="234" t="n"/>
      <c r="N3654" s="237" t="n"/>
      <c r="O3654" s="548" t="n"/>
      <c r="P3654" s="1634" t="n"/>
      <c r="Q3654" s="1634" t="n"/>
      <c r="R3654" s="892" t="n"/>
      <c r="S3654" s="1635" t="n"/>
      <c r="T3654" s="1636" t="n"/>
      <c r="U3654" s="1636" t="n"/>
    </row>
    <row r="3655" ht="17.25" customHeight="1">
      <c r="A3655" s="238" t="n"/>
      <c r="B3655" s="238" t="n"/>
      <c r="C3655" s="1636" t="n"/>
      <c r="D3655" s="1636" t="n"/>
      <c r="E3655" s="1638" t="n"/>
      <c r="F3655" s="1636" t="n"/>
      <c r="G3655" s="1647" t="n"/>
      <c r="H3655" s="1647" t="n"/>
      <c r="I3655" s="1647" t="n"/>
      <c r="J3655" s="1646" t="n"/>
      <c r="K3655" s="1647" t="n"/>
      <c r="L3655" s="1647" t="n"/>
      <c r="M3655" s="234" t="n"/>
      <c r="N3655" s="237" t="n"/>
      <c r="O3655" s="548" t="n"/>
      <c r="P3655" s="1634" t="n"/>
      <c r="Q3655" s="1634" t="n"/>
      <c r="R3655" s="892" t="n"/>
      <c r="S3655" s="1635" t="n"/>
      <c r="T3655" s="1636" t="n"/>
      <c r="U3655" s="1636" t="n"/>
    </row>
    <row r="3656" ht="17.25" customHeight="1">
      <c r="A3656" s="238" t="n"/>
      <c r="B3656" s="238" t="n"/>
      <c r="C3656" s="1636" t="n"/>
      <c r="D3656" s="1636" t="n"/>
      <c r="E3656" s="1638" t="n"/>
      <c r="F3656" s="1636" t="n"/>
      <c r="G3656" s="1647" t="n"/>
      <c r="H3656" s="1647" t="n"/>
      <c r="I3656" s="1647" t="n"/>
      <c r="J3656" s="1646" t="n"/>
      <c r="K3656" s="1647" t="n"/>
      <c r="L3656" s="1647" t="n"/>
      <c r="M3656" s="234" t="n"/>
      <c r="N3656" s="237" t="n"/>
      <c r="O3656" s="548" t="n"/>
      <c r="P3656" s="1634" t="n"/>
      <c r="Q3656" s="1634" t="n"/>
      <c r="R3656" s="892" t="n"/>
      <c r="S3656" s="1635" t="n"/>
      <c r="T3656" s="1636" t="n"/>
      <c r="U3656" s="1636" t="n"/>
    </row>
    <row r="3657" ht="17.25" customHeight="1">
      <c r="A3657" s="238" t="n"/>
      <c r="B3657" s="238" t="n"/>
      <c r="C3657" s="1636" t="n"/>
      <c r="D3657" s="1636" t="n"/>
      <c r="E3657" s="1638" t="n"/>
      <c r="F3657" s="1636" t="n"/>
      <c r="G3657" s="1647" t="n"/>
      <c r="H3657" s="1647" t="n"/>
      <c r="I3657" s="1647" t="n"/>
      <c r="J3657" s="1646" t="n"/>
      <c r="K3657" s="1647" t="n"/>
      <c r="L3657" s="1647" t="n"/>
      <c r="M3657" s="234" t="n"/>
      <c r="N3657" s="237" t="n"/>
      <c r="O3657" s="548" t="n"/>
      <c r="P3657" s="1634" t="n"/>
      <c r="Q3657" s="1634" t="n"/>
      <c r="R3657" s="892" t="n"/>
      <c r="S3657" s="1635" t="n"/>
      <c r="T3657" s="1636" t="n"/>
      <c r="U3657" s="1636" t="n"/>
    </row>
    <row r="3658" ht="17.25" customHeight="1">
      <c r="A3658" s="238" t="n"/>
      <c r="B3658" s="238" t="n"/>
      <c r="C3658" s="1636" t="n"/>
      <c r="D3658" s="1636" t="n"/>
      <c r="E3658" s="1638" t="n"/>
      <c r="F3658" s="1636" t="n"/>
      <c r="G3658" s="1647" t="n"/>
      <c r="H3658" s="1647" t="n"/>
      <c r="I3658" s="1647" t="n"/>
      <c r="J3658" s="1646" t="n"/>
      <c r="K3658" s="1647" t="n"/>
      <c r="L3658" s="1647" t="n"/>
      <c r="M3658" s="234" t="n"/>
      <c r="N3658" s="237" t="n"/>
      <c r="O3658" s="548" t="n"/>
      <c r="P3658" s="1634" t="n"/>
      <c r="Q3658" s="1634" t="n"/>
      <c r="R3658" s="892" t="n"/>
      <c r="S3658" s="1635" t="n"/>
      <c r="T3658" s="1636" t="n"/>
      <c r="U3658" s="1636" t="n"/>
    </row>
    <row r="3659" ht="17.25" customHeight="1">
      <c r="A3659" s="238" t="n"/>
      <c r="B3659" s="238" t="n"/>
      <c r="C3659" s="1636" t="n"/>
      <c r="D3659" s="1636" t="n"/>
      <c r="E3659" s="1638" t="n"/>
      <c r="F3659" s="1636" t="n"/>
      <c r="G3659" s="1647" t="n"/>
      <c r="H3659" s="1647" t="n"/>
      <c r="I3659" s="1647" t="n"/>
      <c r="J3659" s="1646" t="n"/>
      <c r="K3659" s="1647" t="n"/>
      <c r="L3659" s="1647" t="n"/>
      <c r="M3659" s="234" t="n"/>
      <c r="N3659" s="237" t="n"/>
      <c r="O3659" s="548" t="n"/>
      <c r="P3659" s="1634" t="n"/>
      <c r="Q3659" s="1634" t="n"/>
      <c r="R3659" s="892" t="n"/>
      <c r="S3659" s="1635" t="n"/>
      <c r="T3659" s="1636" t="n"/>
      <c r="U3659" s="1636" t="n"/>
    </row>
    <row r="3660" ht="17.25" customHeight="1">
      <c r="A3660" s="238" t="n"/>
      <c r="B3660" s="238" t="n"/>
      <c r="C3660" s="1636" t="n"/>
      <c r="D3660" s="1636" t="n"/>
      <c r="E3660" s="1638" t="n"/>
      <c r="F3660" s="1636" t="n"/>
      <c r="G3660" s="1647" t="n"/>
      <c r="H3660" s="1647" t="n"/>
      <c r="I3660" s="1647" t="n"/>
      <c r="J3660" s="1646" t="n"/>
      <c r="K3660" s="1647" t="n"/>
      <c r="L3660" s="1647" t="n"/>
      <c r="M3660" s="234" t="n"/>
      <c r="N3660" s="237" t="n"/>
      <c r="O3660" s="548" t="n"/>
      <c r="P3660" s="1634" t="n"/>
      <c r="Q3660" s="1634" t="n"/>
      <c r="R3660" s="892" t="n"/>
      <c r="S3660" s="1635" t="n"/>
      <c r="T3660" s="1636" t="n"/>
      <c r="U3660" s="1636" t="n"/>
    </row>
    <row r="3661" ht="17.25" customHeight="1">
      <c r="A3661" s="238" t="n"/>
      <c r="B3661" s="238" t="n"/>
      <c r="C3661" s="1636" t="n"/>
      <c r="D3661" s="1636" t="n"/>
      <c r="E3661" s="1638" t="n"/>
      <c r="F3661" s="1636" t="n"/>
      <c r="G3661" s="1647" t="n"/>
      <c r="H3661" s="1647" t="n"/>
      <c r="I3661" s="1647" t="n"/>
      <c r="J3661" s="1646" t="n"/>
      <c r="K3661" s="1647" t="n"/>
      <c r="L3661" s="1647" t="n"/>
      <c r="M3661" s="234" t="n"/>
      <c r="N3661" s="237" t="n"/>
      <c r="O3661" s="548" t="n"/>
      <c r="P3661" s="1634" t="n"/>
      <c r="Q3661" s="1634" t="n"/>
      <c r="R3661" s="892" t="n"/>
      <c r="S3661" s="1635" t="n"/>
      <c r="T3661" s="1636" t="n"/>
      <c r="U3661" s="1636" t="n"/>
    </row>
    <row r="3662" ht="17.25" customHeight="1">
      <c r="A3662" s="238" t="n"/>
      <c r="B3662" s="238" t="n"/>
      <c r="C3662" s="1636" t="n"/>
      <c r="D3662" s="1636" t="n"/>
      <c r="E3662" s="1638" t="n"/>
      <c r="F3662" s="1636" t="n"/>
      <c r="G3662" s="1647" t="n"/>
      <c r="H3662" s="1647" t="n"/>
      <c r="I3662" s="1647" t="n"/>
      <c r="J3662" s="1646" t="n"/>
      <c r="K3662" s="1647" t="n"/>
      <c r="L3662" s="1647" t="n"/>
      <c r="M3662" s="234" t="n"/>
      <c r="N3662" s="237" t="n"/>
      <c r="O3662" s="548" t="n"/>
      <c r="P3662" s="1634" t="n"/>
      <c r="Q3662" s="1634" t="n"/>
      <c r="R3662" s="892" t="n"/>
      <c r="S3662" s="1635" t="n"/>
      <c r="T3662" s="1636" t="n"/>
      <c r="U3662" s="1636" t="n"/>
    </row>
    <row r="3663" ht="17.25" customHeight="1">
      <c r="A3663" s="238" t="n"/>
      <c r="B3663" s="238" t="n"/>
      <c r="C3663" s="1636" t="n"/>
      <c r="D3663" s="1636" t="n"/>
      <c r="E3663" s="1638" t="n"/>
      <c r="F3663" s="1636" t="n"/>
      <c r="G3663" s="1647" t="n"/>
      <c r="H3663" s="1647" t="n"/>
      <c r="I3663" s="1647" t="n"/>
      <c r="J3663" s="1646" t="n"/>
      <c r="K3663" s="1647" t="n"/>
      <c r="L3663" s="1647" t="n"/>
      <c r="M3663" s="234" t="n"/>
      <c r="N3663" s="237" t="n"/>
      <c r="O3663" s="548" t="n"/>
      <c r="P3663" s="1634" t="n"/>
      <c r="Q3663" s="1634" t="n"/>
      <c r="R3663" s="892" t="n"/>
      <c r="S3663" s="1635" t="n"/>
      <c r="T3663" s="1636" t="n"/>
      <c r="U3663" s="1636" t="n"/>
    </row>
    <row r="3664" ht="17.25" customHeight="1">
      <c r="A3664" s="238" t="n"/>
      <c r="B3664" s="238" t="n"/>
      <c r="C3664" s="1636" t="n"/>
      <c r="D3664" s="1636" t="n"/>
      <c r="E3664" s="1638" t="n"/>
      <c r="F3664" s="1636" t="n"/>
      <c r="G3664" s="1647" t="n"/>
      <c r="H3664" s="1647" t="n"/>
      <c r="I3664" s="1647" t="n"/>
      <c r="J3664" s="1646" t="n"/>
      <c r="K3664" s="1647" t="n"/>
      <c r="L3664" s="1647" t="n"/>
      <c r="M3664" s="234" t="n"/>
      <c r="N3664" s="237" t="n"/>
      <c r="O3664" s="548" t="n"/>
      <c r="P3664" s="1634" t="n"/>
      <c r="Q3664" s="1634" t="n"/>
      <c r="R3664" s="892" t="n"/>
      <c r="S3664" s="1635" t="n"/>
      <c r="T3664" s="1636" t="n"/>
      <c r="U3664" s="1636" t="n"/>
    </row>
    <row r="3665" ht="17.25" customHeight="1">
      <c r="A3665" s="238" t="n"/>
      <c r="B3665" s="238" t="n"/>
      <c r="C3665" s="1636" t="n"/>
      <c r="D3665" s="1636" t="n"/>
      <c r="E3665" s="1638" t="n"/>
      <c r="F3665" s="1636" t="n"/>
      <c r="G3665" s="1647" t="n"/>
      <c r="H3665" s="1647" t="n"/>
      <c r="I3665" s="1647" t="n"/>
      <c r="J3665" s="1646" t="n"/>
      <c r="K3665" s="1647" t="n"/>
      <c r="L3665" s="1647" t="n"/>
      <c r="M3665" s="234" t="n"/>
      <c r="N3665" s="237" t="n"/>
      <c r="O3665" s="548" t="n"/>
      <c r="P3665" s="1634" t="n"/>
      <c r="Q3665" s="1634" t="n"/>
      <c r="R3665" s="892" t="n"/>
      <c r="S3665" s="1635" t="n"/>
      <c r="T3665" s="1636" t="n"/>
      <c r="U3665" s="1636" t="n"/>
    </row>
    <row r="3666" ht="17.25" customHeight="1">
      <c r="A3666" s="238" t="n"/>
      <c r="B3666" s="238" t="n"/>
      <c r="C3666" s="1636" t="n"/>
      <c r="D3666" s="1636" t="n"/>
      <c r="E3666" s="1638" t="n"/>
      <c r="F3666" s="1636" t="n"/>
      <c r="G3666" s="1647" t="n"/>
      <c r="H3666" s="1647" t="n"/>
      <c r="I3666" s="1647" t="n"/>
      <c r="J3666" s="1646" t="n"/>
      <c r="K3666" s="1647" t="n"/>
      <c r="L3666" s="1647" t="n"/>
      <c r="M3666" s="234" t="n"/>
      <c r="N3666" s="237" t="n"/>
      <c r="O3666" s="548" t="n"/>
      <c r="P3666" s="1634" t="n"/>
      <c r="Q3666" s="1634" t="n"/>
      <c r="R3666" s="892" t="n"/>
      <c r="S3666" s="1635" t="n"/>
      <c r="T3666" s="1636" t="n"/>
      <c r="U3666" s="1636" t="n"/>
    </row>
    <row r="3667" ht="17.25" customHeight="1">
      <c r="A3667" s="238" t="n"/>
      <c r="B3667" s="238" t="n"/>
      <c r="C3667" s="1636" t="n"/>
      <c r="D3667" s="1636" t="n"/>
      <c r="E3667" s="1638" t="n"/>
      <c r="F3667" s="1636" t="n"/>
      <c r="G3667" s="1647" t="n"/>
      <c r="H3667" s="1647" t="n"/>
      <c r="I3667" s="1647" t="n"/>
      <c r="J3667" s="1646" t="n"/>
      <c r="K3667" s="1647" t="n"/>
      <c r="L3667" s="1647" t="n"/>
      <c r="M3667" s="234" t="n"/>
      <c r="N3667" s="237" t="n"/>
      <c r="O3667" s="548" t="n"/>
      <c r="P3667" s="1634" t="n"/>
      <c r="Q3667" s="1634" t="n"/>
      <c r="R3667" s="892" t="n"/>
      <c r="S3667" s="1635" t="n"/>
      <c r="T3667" s="1636" t="n"/>
      <c r="U3667" s="1636" t="n"/>
    </row>
    <row r="3668" ht="17.25" customHeight="1">
      <c r="A3668" s="238" t="n"/>
      <c r="B3668" s="238" t="n"/>
      <c r="C3668" s="1636" t="n"/>
      <c r="D3668" s="1636" t="n"/>
      <c r="E3668" s="1638" t="n"/>
      <c r="F3668" s="1636" t="n"/>
      <c r="G3668" s="1647" t="n"/>
      <c r="H3668" s="1647" t="n"/>
      <c r="I3668" s="1647" t="n"/>
      <c r="J3668" s="1646" t="n"/>
      <c r="K3668" s="1647" t="n"/>
      <c r="L3668" s="1647" t="n"/>
      <c r="M3668" s="234" t="n"/>
      <c r="N3668" s="237" t="n"/>
      <c r="O3668" s="548" t="n"/>
      <c r="P3668" s="1634" t="n"/>
      <c r="Q3668" s="1634" t="n"/>
      <c r="R3668" s="892" t="n"/>
      <c r="S3668" s="1635" t="n"/>
      <c r="T3668" s="1636" t="n"/>
      <c r="U3668" s="1636" t="n"/>
    </row>
    <row r="3669" ht="17.25" customHeight="1">
      <c r="A3669" s="238" t="n"/>
      <c r="B3669" s="238" t="n"/>
      <c r="C3669" s="1636" t="n"/>
      <c r="D3669" s="1636" t="n"/>
      <c r="E3669" s="1638" t="n"/>
      <c r="F3669" s="1636" t="n"/>
      <c r="G3669" s="1647" t="n"/>
      <c r="H3669" s="1647" t="n"/>
      <c r="I3669" s="1647" t="n"/>
      <c r="J3669" s="1646" t="n"/>
      <c r="K3669" s="1647" t="n"/>
      <c r="L3669" s="1647" t="n"/>
      <c r="M3669" s="234" t="n"/>
      <c r="N3669" s="237" t="n"/>
      <c r="O3669" s="548" t="n"/>
      <c r="P3669" s="1634" t="n"/>
      <c r="Q3669" s="1634" t="n"/>
      <c r="R3669" s="892" t="n"/>
      <c r="S3669" s="1635" t="n"/>
      <c r="T3669" s="1636" t="n"/>
      <c r="U3669" s="1636" t="n"/>
    </row>
    <row r="3670" ht="17.25" customHeight="1">
      <c r="A3670" s="238" t="n"/>
      <c r="B3670" s="238" t="n"/>
      <c r="C3670" s="1636" t="n"/>
      <c r="D3670" s="1636" t="n"/>
      <c r="E3670" s="1638" t="n"/>
      <c r="F3670" s="1636" t="n"/>
      <c r="G3670" s="1647" t="n"/>
      <c r="H3670" s="1647" t="n"/>
      <c r="I3670" s="1647" t="n"/>
      <c r="J3670" s="1646" t="n"/>
      <c r="K3670" s="1647" t="n"/>
      <c r="L3670" s="1647" t="n"/>
      <c r="M3670" s="234" t="n"/>
      <c r="N3670" s="237" t="n"/>
      <c r="O3670" s="548" t="n"/>
      <c r="P3670" s="1634" t="n"/>
      <c r="Q3670" s="1634" t="n"/>
      <c r="R3670" s="892" t="n"/>
      <c r="S3670" s="1635" t="n"/>
      <c r="T3670" s="1636" t="n"/>
      <c r="U3670" s="1636" t="n"/>
    </row>
    <row r="3671" ht="17.25" customHeight="1">
      <c r="A3671" s="238" t="n"/>
      <c r="B3671" s="238" t="n"/>
      <c r="C3671" s="1636" t="n"/>
      <c r="D3671" s="1636" t="n"/>
      <c r="E3671" s="1638" t="n"/>
      <c r="F3671" s="1636" t="n"/>
      <c r="G3671" s="1647" t="n"/>
      <c r="H3671" s="1647" t="n"/>
      <c r="I3671" s="1647" t="n"/>
      <c r="J3671" s="1646" t="n"/>
      <c r="K3671" s="1647" t="n"/>
      <c r="L3671" s="1647" t="n"/>
      <c r="M3671" s="234" t="n"/>
      <c r="N3671" s="237" t="n"/>
      <c r="O3671" s="548" t="n"/>
      <c r="P3671" s="1634" t="n"/>
      <c r="Q3671" s="1634" t="n"/>
      <c r="R3671" s="892" t="n"/>
      <c r="S3671" s="1635" t="n"/>
      <c r="T3671" s="1636" t="n"/>
      <c r="U3671" s="1636" t="n"/>
    </row>
    <row r="3672" ht="17.25" customHeight="1">
      <c r="A3672" s="238" t="n"/>
      <c r="B3672" s="238" t="n"/>
      <c r="C3672" s="1636" t="n"/>
      <c r="D3672" s="1636" t="n"/>
      <c r="E3672" s="1638" t="n"/>
      <c r="F3672" s="1636" t="n"/>
      <c r="G3672" s="1647" t="n"/>
      <c r="H3672" s="1647" t="n"/>
      <c r="I3672" s="1647" t="n"/>
      <c r="J3672" s="1646" t="n"/>
      <c r="K3672" s="1647" t="n"/>
      <c r="L3672" s="1647" t="n"/>
      <c r="M3672" s="234" t="n"/>
      <c r="N3672" s="237" t="n"/>
      <c r="O3672" s="548" t="n"/>
      <c r="P3672" s="1634" t="n"/>
      <c r="Q3672" s="1634" t="n"/>
      <c r="R3672" s="892" t="n"/>
      <c r="S3672" s="1635" t="n"/>
      <c r="T3672" s="1636" t="n"/>
      <c r="U3672" s="1636" t="n"/>
    </row>
    <row r="3673" ht="17.25" customHeight="1">
      <c r="A3673" s="238" t="n"/>
      <c r="B3673" s="238" t="n"/>
      <c r="C3673" s="1636" t="n"/>
      <c r="D3673" s="1636" t="n"/>
      <c r="E3673" s="1638" t="n"/>
      <c r="F3673" s="1636" t="n"/>
      <c r="G3673" s="1647" t="n"/>
      <c r="H3673" s="1647" t="n"/>
      <c r="I3673" s="1647" t="n"/>
      <c r="J3673" s="1646" t="n"/>
      <c r="K3673" s="1647" t="n"/>
      <c r="L3673" s="1647" t="n"/>
      <c r="M3673" s="234" t="n"/>
      <c r="N3673" s="237" t="n"/>
      <c r="O3673" s="548" t="n"/>
      <c r="P3673" s="1634" t="n"/>
      <c r="Q3673" s="1634" t="n"/>
      <c r="R3673" s="892" t="n"/>
      <c r="S3673" s="1635" t="n"/>
      <c r="T3673" s="1636" t="n"/>
      <c r="U3673" s="1636" t="n"/>
    </row>
    <row r="3674" ht="17.25" customHeight="1">
      <c r="A3674" s="238" t="n"/>
      <c r="B3674" s="238" t="n"/>
      <c r="C3674" s="1636" t="n"/>
      <c r="D3674" s="1636" t="n"/>
      <c r="E3674" s="1638" t="n"/>
      <c r="F3674" s="1636" t="n"/>
      <c r="G3674" s="1647" t="n"/>
      <c r="H3674" s="1647" t="n"/>
      <c r="I3674" s="1647" t="n"/>
      <c r="J3674" s="1646" t="n"/>
      <c r="K3674" s="1647" t="n"/>
      <c r="L3674" s="1647" t="n"/>
      <c r="M3674" s="234" t="n"/>
      <c r="N3674" s="237" t="n"/>
      <c r="O3674" s="548" t="n"/>
      <c r="P3674" s="1634" t="n"/>
      <c r="Q3674" s="1634" t="n"/>
      <c r="R3674" s="892" t="n"/>
      <c r="S3674" s="1635" t="n"/>
      <c r="T3674" s="1636" t="n"/>
      <c r="U3674" s="1636" t="n"/>
    </row>
    <row r="3675" ht="17.25" customHeight="1">
      <c r="A3675" s="238" t="n"/>
      <c r="B3675" s="238" t="n"/>
      <c r="C3675" s="1636" t="n"/>
      <c r="D3675" s="1636" t="n"/>
      <c r="E3675" s="1638" t="n"/>
      <c r="F3675" s="1636" t="n"/>
      <c r="G3675" s="1647" t="n"/>
      <c r="H3675" s="1647" t="n"/>
      <c r="I3675" s="1647" t="n"/>
      <c r="J3675" s="1646" t="n"/>
      <c r="K3675" s="1647" t="n"/>
      <c r="L3675" s="1647" t="n"/>
      <c r="M3675" s="234" t="n"/>
      <c r="N3675" s="237" t="n"/>
      <c r="O3675" s="548" t="n"/>
      <c r="P3675" s="1634" t="n"/>
      <c r="Q3675" s="1634" t="n"/>
      <c r="R3675" s="892" t="n"/>
      <c r="S3675" s="1635" t="n"/>
      <c r="T3675" s="1636" t="n"/>
      <c r="U3675" s="1636" t="n"/>
    </row>
    <row r="3676" ht="17.25" customHeight="1">
      <c r="A3676" s="238" t="n"/>
      <c r="B3676" s="238" t="n"/>
      <c r="C3676" s="1636" t="n"/>
      <c r="D3676" s="1636" t="n"/>
      <c r="E3676" s="1638" t="n"/>
      <c r="F3676" s="1636" t="n"/>
      <c r="G3676" s="1647" t="n"/>
      <c r="H3676" s="1647" t="n"/>
      <c r="I3676" s="1647" t="n"/>
      <c r="J3676" s="1646" t="n"/>
      <c r="K3676" s="1647" t="n"/>
      <c r="L3676" s="1647" t="n"/>
      <c r="M3676" s="234" t="n"/>
      <c r="N3676" s="237" t="n"/>
      <c r="O3676" s="548" t="n"/>
      <c r="P3676" s="1634" t="n"/>
      <c r="Q3676" s="1634" t="n"/>
      <c r="R3676" s="892" t="n"/>
      <c r="S3676" s="1635" t="n"/>
      <c r="T3676" s="1636" t="n"/>
      <c r="U3676" s="1636" t="n"/>
    </row>
    <row r="3677" ht="17.25" customHeight="1">
      <c r="A3677" s="238" t="n"/>
      <c r="B3677" s="238" t="n"/>
      <c r="C3677" s="1636" t="n"/>
      <c r="D3677" s="1636" t="n"/>
      <c r="E3677" s="1638" t="n"/>
      <c r="F3677" s="1636" t="n"/>
      <c r="G3677" s="1647" t="n"/>
      <c r="H3677" s="1647" t="n"/>
      <c r="I3677" s="1647" t="n"/>
      <c r="J3677" s="1646" t="n"/>
      <c r="K3677" s="1647" t="n"/>
      <c r="L3677" s="1647" t="n"/>
      <c r="M3677" s="234" t="n"/>
      <c r="N3677" s="237" t="n"/>
      <c r="O3677" s="548" t="n"/>
      <c r="P3677" s="1634" t="n"/>
      <c r="Q3677" s="1634" t="n"/>
      <c r="R3677" s="892" t="n"/>
      <c r="S3677" s="1635" t="n"/>
      <c r="T3677" s="1636" t="n"/>
      <c r="U3677" s="1636" t="n"/>
    </row>
    <row r="3678" ht="17.25" customHeight="1">
      <c r="A3678" s="238" t="n"/>
      <c r="B3678" s="238" t="n"/>
      <c r="C3678" s="1636" t="n"/>
      <c r="D3678" s="1636" t="n"/>
      <c r="E3678" s="1638" t="n"/>
      <c r="F3678" s="1636" t="n"/>
      <c r="G3678" s="1647" t="n"/>
      <c r="H3678" s="1647" t="n"/>
      <c r="I3678" s="1647" t="n"/>
      <c r="J3678" s="1646" t="n"/>
      <c r="K3678" s="1647" t="n"/>
      <c r="L3678" s="1647" t="n"/>
      <c r="M3678" s="234" t="n"/>
      <c r="N3678" s="237" t="n"/>
      <c r="O3678" s="548" t="n"/>
      <c r="P3678" s="1634" t="n"/>
      <c r="Q3678" s="1634" t="n"/>
      <c r="R3678" s="892" t="n"/>
      <c r="S3678" s="1635" t="n"/>
      <c r="T3678" s="1636" t="n"/>
      <c r="U3678" s="1636" t="n"/>
    </row>
    <row r="3679" ht="17.25" customHeight="1">
      <c r="A3679" s="238" t="n"/>
      <c r="B3679" s="238" t="n"/>
      <c r="C3679" s="1636" t="n"/>
      <c r="D3679" s="1636" t="n"/>
      <c r="E3679" s="1638" t="n"/>
      <c r="F3679" s="1636" t="n"/>
      <c r="G3679" s="1647" t="n"/>
      <c r="H3679" s="1647" t="n"/>
      <c r="I3679" s="1647" t="n"/>
      <c r="J3679" s="1646" t="n"/>
      <c r="K3679" s="1647" t="n"/>
      <c r="L3679" s="1647" t="n"/>
      <c r="M3679" s="234" t="n"/>
      <c r="N3679" s="237" t="n"/>
      <c r="O3679" s="548" t="n"/>
      <c r="P3679" s="1634" t="n"/>
      <c r="Q3679" s="1634" t="n"/>
      <c r="R3679" s="892" t="n"/>
      <c r="S3679" s="1635" t="n"/>
      <c r="T3679" s="1636" t="n"/>
      <c r="U3679" s="1636" t="n"/>
    </row>
    <row r="3680" ht="17.25" customHeight="1">
      <c r="A3680" s="238" t="n"/>
      <c r="B3680" s="238" t="n"/>
      <c r="C3680" s="1636" t="n"/>
      <c r="D3680" s="1636" t="n"/>
      <c r="E3680" s="1638" t="n"/>
      <c r="F3680" s="1636" t="n"/>
      <c r="G3680" s="1647" t="n"/>
      <c r="H3680" s="1647" t="n"/>
      <c r="I3680" s="1647" t="n"/>
      <c r="J3680" s="1646" t="n"/>
      <c r="K3680" s="1647" t="n"/>
      <c r="L3680" s="1647" t="n"/>
      <c r="M3680" s="234" t="n"/>
      <c r="N3680" s="237" t="n"/>
      <c r="O3680" s="548" t="n"/>
      <c r="P3680" s="1634" t="n"/>
      <c r="Q3680" s="1634" t="n"/>
      <c r="R3680" s="892" t="n"/>
      <c r="S3680" s="1635" t="n"/>
      <c r="T3680" s="1636" t="n"/>
      <c r="U3680" s="1636" t="n"/>
    </row>
    <row r="3681" ht="17.25" customHeight="1">
      <c r="A3681" s="238" t="n"/>
      <c r="B3681" s="238" t="n"/>
      <c r="C3681" s="1636" t="n"/>
      <c r="D3681" s="1636" t="n"/>
      <c r="E3681" s="1638" t="n"/>
      <c r="F3681" s="1636" t="n"/>
      <c r="G3681" s="1647" t="n"/>
      <c r="H3681" s="1647" t="n"/>
      <c r="I3681" s="1647" t="n"/>
      <c r="J3681" s="1646" t="n"/>
      <c r="K3681" s="1647" t="n"/>
      <c r="L3681" s="1647" t="n"/>
      <c r="M3681" s="234" t="n"/>
      <c r="N3681" s="237" t="n"/>
      <c r="O3681" s="548" t="n"/>
      <c r="P3681" s="1634" t="n"/>
      <c r="Q3681" s="1634" t="n"/>
      <c r="R3681" s="892" t="n"/>
      <c r="S3681" s="1635" t="n"/>
      <c r="T3681" s="1636" t="n"/>
      <c r="U3681" s="1636" t="n"/>
    </row>
    <row r="3682" ht="17.25" customHeight="1">
      <c r="A3682" s="238" t="n"/>
      <c r="B3682" s="238" t="n"/>
      <c r="C3682" s="1636" t="n"/>
      <c r="D3682" s="1636" t="n"/>
      <c r="E3682" s="1638" t="n"/>
      <c r="F3682" s="1636" t="n"/>
      <c r="G3682" s="1647" t="n"/>
      <c r="H3682" s="1647" t="n"/>
      <c r="I3682" s="1647" t="n"/>
      <c r="J3682" s="1646" t="n"/>
      <c r="K3682" s="1647" t="n"/>
      <c r="L3682" s="1647" t="n"/>
      <c r="M3682" s="234" t="n"/>
      <c r="N3682" s="237" t="n"/>
      <c r="O3682" s="548" t="n"/>
      <c r="P3682" s="1634" t="n"/>
      <c r="Q3682" s="1634" t="n"/>
      <c r="R3682" s="892" t="n"/>
      <c r="S3682" s="1635" t="n"/>
      <c r="T3682" s="1636" t="n"/>
      <c r="U3682" s="1636" t="n"/>
    </row>
    <row r="3683" ht="17.25" customHeight="1">
      <c r="A3683" s="238" t="n"/>
      <c r="B3683" s="238" t="n"/>
      <c r="C3683" s="1636" t="n"/>
      <c r="D3683" s="1636" t="n"/>
      <c r="E3683" s="1638" t="n"/>
      <c r="F3683" s="1636" t="n"/>
      <c r="G3683" s="1647" t="n"/>
      <c r="H3683" s="1647" t="n"/>
      <c r="I3683" s="1647" t="n"/>
      <c r="J3683" s="1646" t="n"/>
      <c r="K3683" s="1647" t="n"/>
      <c r="L3683" s="1647" t="n"/>
      <c r="M3683" s="234" t="n"/>
      <c r="N3683" s="237" t="n"/>
      <c r="O3683" s="548" t="n"/>
      <c r="P3683" s="1634" t="n"/>
      <c r="Q3683" s="1634" t="n"/>
      <c r="R3683" s="892" t="n"/>
      <c r="S3683" s="1635" t="n"/>
      <c r="T3683" s="1636" t="n"/>
      <c r="U3683" s="1636" t="n"/>
    </row>
    <row r="3684" ht="17.25" customHeight="1">
      <c r="A3684" s="238" t="n"/>
      <c r="B3684" s="238" t="n"/>
      <c r="C3684" s="1636" t="n"/>
      <c r="D3684" s="1636" t="n"/>
      <c r="E3684" s="1638" t="n"/>
      <c r="F3684" s="1636" t="n"/>
      <c r="G3684" s="1647" t="n"/>
      <c r="H3684" s="1647" t="n"/>
      <c r="I3684" s="1647" t="n"/>
      <c r="J3684" s="1646" t="n"/>
      <c r="K3684" s="1647" t="n"/>
      <c r="L3684" s="1647" t="n"/>
      <c r="M3684" s="234" t="n"/>
      <c r="N3684" s="237" t="n"/>
      <c r="O3684" s="548" t="n"/>
      <c r="P3684" s="1634" t="n"/>
      <c r="Q3684" s="1634" t="n"/>
      <c r="R3684" s="892" t="n"/>
      <c r="S3684" s="1635" t="n"/>
      <c r="T3684" s="1636" t="n"/>
      <c r="U3684" s="1636" t="n"/>
    </row>
    <row r="3685" ht="17.25" customHeight="1">
      <c r="A3685" s="238" t="n"/>
      <c r="B3685" s="238" t="n"/>
      <c r="C3685" s="1636" t="n"/>
      <c r="D3685" s="1636" t="n"/>
      <c r="E3685" s="1638" t="n"/>
      <c r="F3685" s="1636" t="n"/>
      <c r="G3685" s="1647" t="n"/>
      <c r="H3685" s="1647" t="n"/>
      <c r="I3685" s="1647" t="n"/>
      <c r="J3685" s="1646" t="n"/>
      <c r="K3685" s="1647" t="n"/>
      <c r="L3685" s="1647" t="n"/>
      <c r="M3685" s="234" t="n"/>
      <c r="N3685" s="237" t="n"/>
      <c r="O3685" s="548" t="n"/>
      <c r="P3685" s="1634" t="n"/>
      <c r="Q3685" s="1634" t="n"/>
      <c r="R3685" s="892" t="n"/>
      <c r="S3685" s="1635" t="n"/>
      <c r="T3685" s="1636" t="n"/>
      <c r="U3685" s="1636" t="n"/>
    </row>
    <row r="3686" ht="17.25" customHeight="1">
      <c r="A3686" s="238" t="n"/>
      <c r="B3686" s="238" t="n"/>
      <c r="C3686" s="1636" t="n"/>
      <c r="D3686" s="1636" t="n"/>
      <c r="E3686" s="1638" t="n"/>
      <c r="F3686" s="1636" t="n"/>
      <c r="G3686" s="1647" t="n"/>
      <c r="H3686" s="1647" t="n"/>
      <c r="I3686" s="1647" t="n"/>
      <c r="J3686" s="1646" t="n"/>
      <c r="K3686" s="1647" t="n"/>
      <c r="L3686" s="1647" t="n"/>
      <c r="M3686" s="234" t="n"/>
      <c r="N3686" s="237" t="n"/>
      <c r="O3686" s="548" t="n"/>
      <c r="P3686" s="1634" t="n"/>
      <c r="Q3686" s="1634" t="n"/>
      <c r="R3686" s="892" t="n"/>
      <c r="S3686" s="1635" t="n"/>
      <c r="T3686" s="1636" t="n"/>
      <c r="U3686" s="1636" t="n"/>
    </row>
    <row r="3687" ht="17.25" customHeight="1">
      <c r="A3687" s="238" t="n"/>
      <c r="B3687" s="238" t="n"/>
      <c r="C3687" s="1636" t="n"/>
      <c r="D3687" s="1636" t="n"/>
      <c r="E3687" s="1638" t="n"/>
      <c r="F3687" s="1636" t="n"/>
      <c r="G3687" s="1647" t="n"/>
      <c r="H3687" s="1647" t="n"/>
      <c r="I3687" s="1647" t="n"/>
      <c r="J3687" s="1646" t="n"/>
      <c r="K3687" s="1647" t="n"/>
      <c r="L3687" s="1647" t="n"/>
      <c r="M3687" s="234" t="n"/>
      <c r="N3687" s="237" t="n"/>
      <c r="O3687" s="548" t="n"/>
      <c r="P3687" s="1634" t="n"/>
      <c r="Q3687" s="1634" t="n"/>
      <c r="R3687" s="892" t="n"/>
      <c r="S3687" s="1635" t="n"/>
      <c r="T3687" s="1636" t="n"/>
      <c r="U3687" s="1636" t="n"/>
    </row>
    <row r="3688" ht="17.25" customHeight="1">
      <c r="A3688" s="238" t="n"/>
      <c r="B3688" s="238" t="n"/>
      <c r="C3688" s="1636" t="n"/>
      <c r="D3688" s="1636" t="n"/>
      <c r="E3688" s="1638" t="n"/>
      <c r="F3688" s="1636" t="n"/>
      <c r="G3688" s="1647" t="n"/>
      <c r="H3688" s="1647" t="n"/>
      <c r="I3688" s="1647" t="n"/>
      <c r="J3688" s="1646" t="n"/>
      <c r="K3688" s="1647" t="n"/>
      <c r="L3688" s="1647" t="n"/>
      <c r="M3688" s="234" t="n"/>
      <c r="N3688" s="237" t="n"/>
      <c r="O3688" s="548" t="n"/>
      <c r="P3688" s="1634" t="n"/>
      <c r="Q3688" s="1634" t="n"/>
      <c r="R3688" s="892" t="n"/>
      <c r="S3688" s="1635" t="n"/>
      <c r="T3688" s="1636" t="n"/>
      <c r="U3688" s="1636" t="n"/>
    </row>
    <row r="3689" ht="17.25" customHeight="1">
      <c r="A3689" s="238" t="n"/>
      <c r="B3689" s="238" t="n"/>
      <c r="C3689" s="1636" t="n"/>
      <c r="D3689" s="1636" t="n"/>
      <c r="E3689" s="1638" t="n"/>
      <c r="F3689" s="1636" t="n"/>
      <c r="G3689" s="1647" t="n"/>
      <c r="H3689" s="1647" t="n"/>
      <c r="I3689" s="1647" t="n"/>
      <c r="J3689" s="1646" t="n"/>
      <c r="K3689" s="1647" t="n"/>
      <c r="L3689" s="1647" t="n"/>
      <c r="M3689" s="234" t="n"/>
      <c r="N3689" s="237" t="n"/>
      <c r="O3689" s="548" t="n"/>
      <c r="P3689" s="1634" t="n"/>
      <c r="Q3689" s="1634" t="n"/>
      <c r="R3689" s="892" t="n"/>
      <c r="S3689" s="1635" t="n"/>
      <c r="T3689" s="1636" t="n"/>
      <c r="U3689" s="1636" t="n"/>
    </row>
    <row r="3690" ht="17.25" customHeight="1">
      <c r="A3690" s="238" t="n"/>
      <c r="B3690" s="238" t="n"/>
      <c r="C3690" s="1636" t="n"/>
      <c r="D3690" s="1636" t="n"/>
      <c r="E3690" s="1638" t="n"/>
      <c r="F3690" s="1636" t="n"/>
      <c r="G3690" s="1647" t="n"/>
      <c r="H3690" s="1647" t="n"/>
      <c r="I3690" s="1647" t="n"/>
      <c r="J3690" s="1646" t="n"/>
      <c r="K3690" s="1647" t="n"/>
      <c r="L3690" s="1647" t="n"/>
      <c r="M3690" s="234" t="n"/>
      <c r="N3690" s="237" t="n"/>
      <c r="O3690" s="548" t="n"/>
      <c r="P3690" s="1634" t="n"/>
      <c r="Q3690" s="1634" t="n"/>
      <c r="R3690" s="892" t="n"/>
      <c r="S3690" s="1635" t="n"/>
      <c r="T3690" s="1636" t="n"/>
      <c r="U3690" s="1636" t="n"/>
    </row>
    <row r="3691" ht="17.25" customHeight="1">
      <c r="A3691" s="238" t="n"/>
      <c r="B3691" s="238" t="n"/>
      <c r="C3691" s="1636" t="n"/>
      <c r="D3691" s="1636" t="n"/>
      <c r="E3691" s="1638" t="n"/>
      <c r="F3691" s="1636" t="n"/>
      <c r="G3691" s="1647" t="n"/>
      <c r="H3691" s="1647" t="n"/>
      <c r="I3691" s="1647" t="n"/>
      <c r="J3691" s="1646" t="n"/>
      <c r="K3691" s="1647" t="n"/>
      <c r="L3691" s="1647" t="n"/>
      <c r="M3691" s="234" t="n"/>
      <c r="N3691" s="237" t="n"/>
      <c r="O3691" s="548" t="n"/>
      <c r="P3691" s="1634" t="n"/>
      <c r="Q3691" s="1634" t="n"/>
      <c r="R3691" s="892" t="n"/>
      <c r="S3691" s="1635" t="n"/>
      <c r="T3691" s="1636" t="n"/>
      <c r="U3691" s="1636" t="n"/>
    </row>
    <row r="3692" ht="17.25" customHeight="1">
      <c r="A3692" s="238" t="n"/>
      <c r="B3692" s="238" t="n"/>
      <c r="C3692" s="1636" t="n"/>
      <c r="D3692" s="1636" t="n"/>
      <c r="E3692" s="1638" t="n"/>
      <c r="F3692" s="1636" t="n"/>
      <c r="G3692" s="1647" t="n"/>
      <c r="H3692" s="1647" t="n"/>
      <c r="I3692" s="1647" t="n"/>
      <c r="J3692" s="1646" t="n"/>
      <c r="K3692" s="1647" t="n"/>
      <c r="L3692" s="1647" t="n"/>
      <c r="M3692" s="234" t="n"/>
      <c r="N3692" s="237" t="n"/>
      <c r="O3692" s="548" t="n"/>
      <c r="P3692" s="1634" t="n"/>
      <c r="Q3692" s="1634" t="n"/>
      <c r="R3692" s="892" t="n"/>
      <c r="S3692" s="1635" t="n"/>
      <c r="T3692" s="1636" t="n"/>
      <c r="U3692" s="1636" t="n"/>
    </row>
    <row r="3693" ht="17.25" customHeight="1">
      <c r="A3693" s="238" t="n"/>
      <c r="B3693" s="238" t="n"/>
      <c r="C3693" s="1636" t="n"/>
      <c r="D3693" s="1636" t="n"/>
      <c r="E3693" s="1638" t="n"/>
      <c r="F3693" s="1636" t="n"/>
      <c r="G3693" s="1647" t="n"/>
      <c r="H3693" s="1647" t="n"/>
      <c r="I3693" s="1647" t="n"/>
      <c r="J3693" s="1646" t="n"/>
      <c r="K3693" s="1647" t="n"/>
      <c r="L3693" s="1647" t="n"/>
      <c r="M3693" s="234" t="n"/>
      <c r="N3693" s="237" t="n"/>
      <c r="O3693" s="548" t="n"/>
      <c r="P3693" s="1634" t="n"/>
      <c r="Q3693" s="1634" t="n"/>
      <c r="R3693" s="892" t="n"/>
      <c r="S3693" s="1635" t="n"/>
      <c r="T3693" s="1636" t="n"/>
      <c r="U3693" s="1636" t="n"/>
    </row>
    <row r="3694" ht="17.25" customHeight="1">
      <c r="A3694" s="238" t="n"/>
      <c r="B3694" s="238" t="n"/>
      <c r="C3694" s="1636" t="n"/>
      <c r="D3694" s="1636" t="n"/>
      <c r="E3694" s="1638" t="n"/>
      <c r="F3694" s="1636" t="n"/>
      <c r="G3694" s="1647" t="n"/>
      <c r="H3694" s="1647" t="n"/>
      <c r="I3694" s="1647" t="n"/>
      <c r="J3694" s="1646" t="n"/>
      <c r="K3694" s="1647" t="n"/>
      <c r="L3694" s="1647" t="n"/>
      <c r="M3694" s="234" t="n"/>
      <c r="N3694" s="237" t="n"/>
      <c r="O3694" s="548" t="n"/>
      <c r="P3694" s="1634" t="n"/>
      <c r="Q3694" s="1634" t="n"/>
      <c r="R3694" s="892" t="n"/>
      <c r="S3694" s="1635" t="n"/>
      <c r="T3694" s="1636" t="n"/>
      <c r="U3694" s="1636" t="n"/>
    </row>
    <row r="3695" ht="17.25" customHeight="1">
      <c r="A3695" s="238" t="n"/>
      <c r="B3695" s="238" t="n"/>
      <c r="C3695" s="1636" t="n"/>
      <c r="D3695" s="1636" t="n"/>
      <c r="E3695" s="1638" t="n"/>
      <c r="F3695" s="1636" t="n"/>
      <c r="G3695" s="1647" t="n"/>
      <c r="H3695" s="1647" t="n"/>
      <c r="I3695" s="1647" t="n"/>
      <c r="J3695" s="1646" t="n"/>
      <c r="K3695" s="1647" t="n"/>
      <c r="L3695" s="1647" t="n"/>
      <c r="M3695" s="234" t="n"/>
      <c r="N3695" s="237" t="n"/>
      <c r="O3695" s="548" t="n"/>
      <c r="P3695" s="1634" t="n"/>
      <c r="Q3695" s="1634" t="n"/>
      <c r="R3695" s="892" t="n"/>
      <c r="S3695" s="1635" t="n"/>
      <c r="T3695" s="1636" t="n"/>
      <c r="U3695" s="1636" t="n"/>
    </row>
    <row r="3696" ht="17.25" customHeight="1">
      <c r="A3696" s="238" t="n"/>
      <c r="B3696" s="238" t="n"/>
      <c r="C3696" s="1636" t="n"/>
      <c r="D3696" s="1636" t="n"/>
      <c r="E3696" s="1638" t="n"/>
      <c r="F3696" s="1636" t="n"/>
      <c r="G3696" s="1647" t="n"/>
      <c r="H3696" s="1647" t="n"/>
      <c r="I3696" s="1647" t="n"/>
      <c r="J3696" s="1646" t="n"/>
      <c r="K3696" s="1647" t="n"/>
      <c r="L3696" s="1647" t="n"/>
      <c r="M3696" s="234" t="n"/>
      <c r="N3696" s="237" t="n"/>
      <c r="O3696" s="548" t="n"/>
      <c r="P3696" s="1634" t="n"/>
      <c r="Q3696" s="1634" t="n"/>
      <c r="R3696" s="892" t="n"/>
      <c r="S3696" s="1635" t="n"/>
      <c r="T3696" s="1636" t="n"/>
      <c r="U3696" s="1636" t="n"/>
    </row>
    <row r="3697" ht="17.25" customHeight="1">
      <c r="A3697" s="238" t="n"/>
      <c r="B3697" s="238" t="n"/>
      <c r="C3697" s="1636" t="n"/>
      <c r="D3697" s="1636" t="n"/>
      <c r="E3697" s="1638" t="n"/>
      <c r="F3697" s="1636" t="n"/>
      <c r="G3697" s="1647" t="n"/>
      <c r="H3697" s="1647" t="n"/>
      <c r="I3697" s="1647" t="n"/>
      <c r="J3697" s="1646" t="n"/>
      <c r="K3697" s="1647" t="n"/>
      <c r="L3697" s="1647" t="n"/>
      <c r="M3697" s="234" t="n"/>
      <c r="N3697" s="237" t="n"/>
      <c r="O3697" s="548" t="n"/>
      <c r="P3697" s="1634" t="n"/>
      <c r="Q3697" s="1634" t="n"/>
      <c r="R3697" s="892" t="n"/>
      <c r="S3697" s="1635" t="n"/>
      <c r="T3697" s="1636" t="n"/>
      <c r="U3697" s="1636" t="n"/>
    </row>
    <row r="3698" ht="17.25" customHeight="1">
      <c r="A3698" s="238" t="n"/>
      <c r="B3698" s="238" t="n"/>
      <c r="C3698" s="1636" t="n"/>
      <c r="D3698" s="1636" t="n"/>
      <c r="E3698" s="1638" t="n"/>
      <c r="F3698" s="1636" t="n"/>
      <c r="G3698" s="1647" t="n"/>
      <c r="H3698" s="1647" t="n"/>
      <c r="I3698" s="1647" t="n"/>
      <c r="J3698" s="1646" t="n"/>
      <c r="K3698" s="1647" t="n"/>
      <c r="L3698" s="1647" t="n"/>
      <c r="M3698" s="234" t="n"/>
      <c r="N3698" s="237" t="n"/>
      <c r="O3698" s="548" t="n"/>
      <c r="P3698" s="1634" t="n"/>
      <c r="Q3698" s="1634" t="n"/>
      <c r="R3698" s="892" t="n"/>
      <c r="S3698" s="1635" t="n"/>
      <c r="T3698" s="1636" t="n"/>
      <c r="U3698" s="1636" t="n"/>
    </row>
    <row r="3699" ht="17.25" customHeight="1">
      <c r="A3699" s="238" t="n"/>
      <c r="B3699" s="238" t="n"/>
      <c r="C3699" s="1636" t="n"/>
      <c r="D3699" s="1636" t="n"/>
      <c r="E3699" s="1638" t="n"/>
      <c r="F3699" s="1636" t="n"/>
      <c r="G3699" s="1647" t="n"/>
      <c r="H3699" s="1647" t="n"/>
      <c r="I3699" s="1647" t="n"/>
      <c r="J3699" s="1646" t="n"/>
      <c r="K3699" s="1647" t="n"/>
      <c r="L3699" s="1647" t="n"/>
      <c r="M3699" s="234" t="n"/>
      <c r="N3699" s="237" t="n"/>
      <c r="O3699" s="548" t="n"/>
      <c r="P3699" s="1634" t="n"/>
      <c r="Q3699" s="1634" t="n"/>
      <c r="R3699" s="892" t="n"/>
      <c r="S3699" s="1635" t="n"/>
      <c r="T3699" s="1636" t="n"/>
      <c r="U3699" s="1636" t="n"/>
    </row>
    <row r="3700" ht="17.25" customHeight="1">
      <c r="A3700" s="238" t="n"/>
      <c r="B3700" s="238" t="n"/>
      <c r="C3700" s="1636" t="n"/>
      <c r="D3700" s="1636" t="n"/>
      <c r="E3700" s="1638" t="n"/>
      <c r="F3700" s="1636" t="n"/>
      <c r="G3700" s="1647" t="n"/>
      <c r="H3700" s="1647" t="n"/>
      <c r="I3700" s="1647" t="n"/>
      <c r="J3700" s="1646" t="n"/>
      <c r="K3700" s="1647" t="n"/>
      <c r="L3700" s="1647" t="n"/>
      <c r="M3700" s="234" t="n"/>
      <c r="N3700" s="237" t="n"/>
      <c r="O3700" s="548" t="n"/>
      <c r="P3700" s="1634" t="n"/>
      <c r="Q3700" s="1634" t="n"/>
      <c r="R3700" s="892" t="n"/>
      <c r="S3700" s="1635" t="n"/>
      <c r="T3700" s="1636" t="n"/>
      <c r="U3700" s="1636" t="n"/>
    </row>
    <row r="3701" ht="17.25" customHeight="1">
      <c r="A3701" s="238" t="n"/>
      <c r="B3701" s="238" t="n"/>
      <c r="C3701" s="1636" t="n"/>
      <c r="D3701" s="1636" t="n"/>
      <c r="E3701" s="1638" t="n"/>
      <c r="F3701" s="1636" t="n"/>
      <c r="G3701" s="1647" t="n"/>
      <c r="H3701" s="1647" t="n"/>
      <c r="I3701" s="1647" t="n"/>
      <c r="J3701" s="1646" t="n"/>
      <c r="K3701" s="1647" t="n"/>
      <c r="L3701" s="1647" t="n"/>
      <c r="M3701" s="234" t="n"/>
      <c r="N3701" s="237" t="n"/>
      <c r="O3701" s="548" t="n"/>
      <c r="P3701" s="1634" t="n"/>
      <c r="Q3701" s="1634" t="n"/>
      <c r="R3701" s="892" t="n"/>
      <c r="S3701" s="1635" t="n"/>
      <c r="T3701" s="1636" t="n"/>
      <c r="U3701" s="1636" t="n"/>
    </row>
    <row r="3702" ht="17.25" customHeight="1">
      <c r="A3702" s="238" t="n"/>
      <c r="B3702" s="238" t="n"/>
      <c r="C3702" s="1636" t="n"/>
      <c r="D3702" s="1636" t="n"/>
      <c r="E3702" s="1638" t="n"/>
      <c r="F3702" s="1636" t="n"/>
      <c r="G3702" s="1647" t="n"/>
      <c r="H3702" s="1647" t="n"/>
      <c r="I3702" s="1647" t="n"/>
      <c r="J3702" s="1646" t="n"/>
      <c r="K3702" s="1647" t="n"/>
      <c r="L3702" s="1647" t="n"/>
      <c r="M3702" s="234" t="n"/>
      <c r="N3702" s="237" t="n"/>
      <c r="O3702" s="548" t="n"/>
      <c r="P3702" s="1634" t="n"/>
      <c r="Q3702" s="1634" t="n"/>
      <c r="R3702" s="892" t="n"/>
      <c r="S3702" s="1635" t="n"/>
      <c r="T3702" s="1636" t="n"/>
      <c r="U3702" s="1636" t="n"/>
    </row>
    <row r="3703" ht="17.25" customHeight="1">
      <c r="A3703" s="238" t="n"/>
      <c r="B3703" s="238" t="n"/>
      <c r="C3703" s="1636" t="n"/>
      <c r="D3703" s="1636" t="n"/>
      <c r="E3703" s="1638" t="n"/>
      <c r="F3703" s="1636" t="n"/>
      <c r="G3703" s="1647" t="n"/>
      <c r="H3703" s="1647" t="n"/>
      <c r="I3703" s="1647" t="n"/>
      <c r="J3703" s="1646" t="n"/>
      <c r="K3703" s="1647" t="n"/>
      <c r="L3703" s="1647" t="n"/>
      <c r="M3703" s="234" t="n"/>
      <c r="N3703" s="237" t="n"/>
      <c r="O3703" s="548" t="n"/>
      <c r="P3703" s="1634" t="n"/>
      <c r="Q3703" s="1634" t="n"/>
      <c r="R3703" s="892" t="n"/>
      <c r="S3703" s="1635" t="n"/>
      <c r="T3703" s="1636" t="n"/>
      <c r="U3703" s="1636" t="n"/>
    </row>
    <row r="3704" ht="17.25" customHeight="1">
      <c r="A3704" s="238" t="n"/>
      <c r="B3704" s="238" t="n"/>
      <c r="C3704" s="1636" t="n"/>
      <c r="D3704" s="1636" t="n"/>
      <c r="E3704" s="1638" t="n"/>
      <c r="F3704" s="1636" t="n"/>
      <c r="G3704" s="1647" t="n"/>
      <c r="H3704" s="1647" t="n"/>
      <c r="I3704" s="1647" t="n"/>
      <c r="J3704" s="1646" t="n"/>
      <c r="K3704" s="1647" t="n"/>
      <c r="L3704" s="1647" t="n"/>
      <c r="M3704" s="234" t="n"/>
      <c r="N3704" s="237" t="n"/>
      <c r="O3704" s="548" t="n"/>
      <c r="P3704" s="1634" t="n"/>
      <c r="Q3704" s="1634" t="n"/>
      <c r="R3704" s="892" t="n"/>
      <c r="S3704" s="1635" t="n"/>
      <c r="T3704" s="1636" t="n"/>
      <c r="U3704" s="1636" t="n"/>
    </row>
    <row r="3705" ht="17.25" customHeight="1">
      <c r="A3705" s="238" t="n"/>
      <c r="B3705" s="238" t="n"/>
      <c r="C3705" s="1636" t="n"/>
      <c r="D3705" s="1636" t="n"/>
      <c r="E3705" s="1638" t="n"/>
      <c r="F3705" s="1636" t="n"/>
      <c r="G3705" s="1647" t="n"/>
      <c r="H3705" s="1647" t="n"/>
      <c r="I3705" s="1647" t="n"/>
      <c r="J3705" s="1646" t="n"/>
      <c r="K3705" s="1647" t="n"/>
      <c r="L3705" s="1647" t="n"/>
      <c r="M3705" s="234" t="n"/>
      <c r="N3705" s="237" t="n"/>
      <c r="O3705" s="548" t="n"/>
      <c r="P3705" s="1634" t="n"/>
      <c r="Q3705" s="1634" t="n"/>
      <c r="R3705" s="892" t="n"/>
      <c r="S3705" s="1635" t="n"/>
      <c r="T3705" s="1636" t="n"/>
      <c r="U3705" s="1636" t="n"/>
    </row>
    <row r="3706" ht="17.25" customHeight="1">
      <c r="A3706" s="238" t="n"/>
      <c r="B3706" s="238" t="n"/>
      <c r="C3706" s="1636" t="n"/>
      <c r="D3706" s="1636" t="n"/>
      <c r="E3706" s="1638" t="n"/>
      <c r="F3706" s="1636" t="n"/>
      <c r="G3706" s="1647" t="n"/>
      <c r="H3706" s="1647" t="n"/>
      <c r="I3706" s="1647" t="n"/>
      <c r="J3706" s="1646" t="n"/>
      <c r="K3706" s="1647" t="n"/>
      <c r="L3706" s="1647" t="n"/>
      <c r="M3706" s="234" t="n"/>
      <c r="N3706" s="237" t="n"/>
      <c r="O3706" s="548" t="n"/>
      <c r="P3706" s="1634" t="n"/>
      <c r="Q3706" s="1634" t="n"/>
      <c r="R3706" s="892" t="n"/>
      <c r="S3706" s="1635" t="n"/>
      <c r="T3706" s="1636" t="n"/>
      <c r="U3706" s="1636" t="n"/>
    </row>
    <row r="3707" ht="17.25" customHeight="1">
      <c r="A3707" s="238" t="n"/>
      <c r="B3707" s="238" t="n"/>
      <c r="C3707" s="1636" t="n"/>
      <c r="D3707" s="1636" t="n"/>
      <c r="E3707" s="1638" t="n"/>
      <c r="F3707" s="1636" t="n"/>
      <c r="G3707" s="1647" t="n"/>
      <c r="H3707" s="1647" t="n"/>
      <c r="I3707" s="1647" t="n"/>
      <c r="J3707" s="1646" t="n"/>
      <c r="K3707" s="1647" t="n"/>
      <c r="L3707" s="1647" t="n"/>
      <c r="M3707" s="234" t="n"/>
      <c r="N3707" s="237" t="n"/>
      <c r="O3707" s="548" t="n"/>
      <c r="P3707" s="1634" t="n"/>
      <c r="Q3707" s="1634" t="n"/>
      <c r="R3707" s="892" t="n"/>
      <c r="S3707" s="1635" t="n"/>
      <c r="T3707" s="1636" t="n"/>
      <c r="U3707" s="1636" t="n"/>
    </row>
    <row r="3708" ht="17.25" customHeight="1">
      <c r="A3708" s="238" t="n"/>
      <c r="B3708" s="238" t="n"/>
      <c r="C3708" s="1636" t="n"/>
      <c r="D3708" s="1636" t="n"/>
      <c r="E3708" s="1638" t="n"/>
      <c r="F3708" s="1636" t="n"/>
      <c r="G3708" s="1647" t="n"/>
      <c r="H3708" s="1647" t="n"/>
      <c r="I3708" s="1647" t="n"/>
      <c r="J3708" s="1646" t="n"/>
      <c r="K3708" s="1647" t="n"/>
      <c r="L3708" s="1647" t="n"/>
      <c r="M3708" s="234" t="n"/>
      <c r="N3708" s="237" t="n"/>
      <c r="O3708" s="548" t="n"/>
      <c r="P3708" s="1634" t="n"/>
      <c r="Q3708" s="1634" t="n"/>
      <c r="R3708" s="892" t="n"/>
      <c r="S3708" s="1635" t="n"/>
      <c r="T3708" s="1636" t="n"/>
      <c r="U3708" s="1636" t="n"/>
    </row>
    <row r="3709" ht="17.25" customHeight="1">
      <c r="A3709" s="238" t="n"/>
      <c r="B3709" s="238" t="n"/>
      <c r="C3709" s="1636" t="n"/>
      <c r="D3709" s="1636" t="n"/>
      <c r="E3709" s="1638" t="n"/>
      <c r="F3709" s="1636" t="n"/>
      <c r="G3709" s="1647" t="n"/>
      <c r="H3709" s="1647" t="n"/>
      <c r="I3709" s="1647" t="n"/>
      <c r="J3709" s="1646" t="n"/>
      <c r="K3709" s="1647" t="n"/>
      <c r="L3709" s="1647" t="n"/>
      <c r="M3709" s="234" t="n"/>
      <c r="N3709" s="237" t="n"/>
      <c r="O3709" s="548" t="n"/>
      <c r="P3709" s="1634" t="n"/>
      <c r="Q3709" s="1634" t="n"/>
      <c r="R3709" s="892" t="n"/>
      <c r="S3709" s="1635" t="n"/>
      <c r="T3709" s="1636" t="n"/>
      <c r="U3709" s="1636" t="n"/>
    </row>
    <row r="3710" ht="17.25" customHeight="1">
      <c r="A3710" s="238" t="n"/>
      <c r="B3710" s="238" t="n"/>
      <c r="C3710" s="1636" t="n"/>
      <c r="D3710" s="1636" t="n"/>
      <c r="E3710" s="1638" t="n"/>
      <c r="F3710" s="1636" t="n"/>
      <c r="G3710" s="1647" t="n"/>
      <c r="H3710" s="1647" t="n"/>
      <c r="I3710" s="1647" t="n"/>
      <c r="J3710" s="1646" t="n"/>
      <c r="K3710" s="1647" t="n"/>
      <c r="L3710" s="1647" t="n"/>
      <c r="M3710" s="234" t="n"/>
      <c r="N3710" s="237" t="n"/>
      <c r="O3710" s="548" t="n"/>
      <c r="P3710" s="1634" t="n"/>
      <c r="Q3710" s="1634" t="n"/>
      <c r="R3710" s="892" t="n"/>
      <c r="S3710" s="1635" t="n"/>
      <c r="T3710" s="1636" t="n"/>
      <c r="U3710" s="1636" t="n"/>
    </row>
    <row r="3711" ht="17.25" customHeight="1">
      <c r="A3711" s="238" t="n"/>
      <c r="B3711" s="238" t="n"/>
      <c r="C3711" s="1636" t="n"/>
      <c r="D3711" s="1636" t="n"/>
      <c r="E3711" s="1638" t="n"/>
      <c r="F3711" s="1636" t="n"/>
      <c r="G3711" s="1647" t="n"/>
      <c r="H3711" s="1647" t="n"/>
      <c r="I3711" s="1647" t="n"/>
      <c r="J3711" s="1646" t="n"/>
      <c r="K3711" s="1647" t="n"/>
      <c r="L3711" s="1647" t="n"/>
      <c r="M3711" s="234" t="n"/>
      <c r="N3711" s="237" t="n"/>
      <c r="O3711" s="548" t="n"/>
      <c r="P3711" s="1634" t="n"/>
      <c r="Q3711" s="1634" t="n"/>
      <c r="R3711" s="892" t="n"/>
      <c r="S3711" s="1635" t="n"/>
      <c r="T3711" s="1636" t="n"/>
      <c r="U3711" s="1636" t="n"/>
    </row>
    <row r="3712" ht="17.25" customHeight="1">
      <c r="A3712" s="238" t="n"/>
      <c r="B3712" s="238" t="n"/>
      <c r="C3712" s="1636" t="n"/>
      <c r="D3712" s="1636" t="n"/>
      <c r="E3712" s="1638" t="n"/>
      <c r="F3712" s="1636" t="n"/>
      <c r="G3712" s="1647" t="n"/>
      <c r="H3712" s="1647" t="n"/>
      <c r="I3712" s="1647" t="n"/>
      <c r="J3712" s="1646" t="n"/>
      <c r="K3712" s="1647" t="n"/>
      <c r="L3712" s="1647" t="n"/>
      <c r="M3712" s="234" t="n"/>
      <c r="N3712" s="237" t="n"/>
      <c r="O3712" s="548" t="n"/>
      <c r="P3712" s="1634" t="n"/>
      <c r="Q3712" s="1634" t="n"/>
      <c r="R3712" s="892" t="n"/>
      <c r="S3712" s="1635" t="n"/>
      <c r="T3712" s="1636" t="n"/>
      <c r="U3712" s="1636" t="n"/>
    </row>
    <row r="3713" ht="17.25" customHeight="1">
      <c r="A3713" s="238" t="n"/>
      <c r="B3713" s="238" t="n"/>
      <c r="C3713" s="1636" t="n"/>
      <c r="D3713" s="1636" t="n"/>
      <c r="E3713" s="1638" t="n"/>
      <c r="F3713" s="1636" t="n"/>
      <c r="G3713" s="1647" t="n"/>
      <c r="H3713" s="1647" t="n"/>
      <c r="I3713" s="1647" t="n"/>
      <c r="J3713" s="1646" t="n"/>
      <c r="K3713" s="1647" t="n"/>
      <c r="L3713" s="1647" t="n"/>
      <c r="M3713" s="234" t="n"/>
      <c r="N3713" s="237" t="n"/>
      <c r="O3713" s="548" t="n"/>
      <c r="P3713" s="1634" t="n"/>
      <c r="Q3713" s="1634" t="n"/>
      <c r="R3713" s="892" t="n"/>
      <c r="S3713" s="1635" t="n"/>
      <c r="T3713" s="1636" t="n"/>
      <c r="U3713" s="1636" t="n"/>
    </row>
    <row r="3714" ht="17.25" customHeight="1">
      <c r="A3714" s="238" t="n"/>
      <c r="B3714" s="238" t="n"/>
      <c r="C3714" s="1636" t="n"/>
      <c r="D3714" s="1636" t="n"/>
      <c r="E3714" s="1638" t="n"/>
      <c r="F3714" s="1636" t="n"/>
      <c r="G3714" s="1647" t="n"/>
      <c r="H3714" s="1647" t="n"/>
      <c r="I3714" s="1647" t="n"/>
      <c r="J3714" s="1646" t="n"/>
      <c r="K3714" s="1647" t="n"/>
      <c r="L3714" s="1647" t="n"/>
      <c r="M3714" s="234" t="n"/>
      <c r="N3714" s="237" t="n"/>
      <c r="O3714" s="548" t="n"/>
      <c r="P3714" s="1634" t="n"/>
      <c r="Q3714" s="1634" t="n"/>
      <c r="R3714" s="892" t="n"/>
      <c r="S3714" s="1635" t="n"/>
      <c r="T3714" s="1636" t="n"/>
      <c r="U3714" s="1636" t="n"/>
    </row>
    <row r="3715" ht="17.25" customHeight="1">
      <c r="A3715" s="238" t="n"/>
      <c r="B3715" s="238" t="n"/>
      <c r="C3715" s="1636" t="n"/>
      <c r="D3715" s="1636" t="n"/>
      <c r="E3715" s="1638" t="n"/>
      <c r="F3715" s="1636" t="n"/>
      <c r="G3715" s="1647" t="n"/>
      <c r="H3715" s="1647" t="n"/>
      <c r="I3715" s="1647" t="n"/>
      <c r="J3715" s="1646" t="n"/>
      <c r="K3715" s="1647" t="n"/>
      <c r="L3715" s="1647" t="n"/>
      <c r="M3715" s="234" t="n"/>
      <c r="N3715" s="237" t="n"/>
      <c r="O3715" s="548" t="n"/>
      <c r="P3715" s="1634" t="n"/>
      <c r="Q3715" s="1634" t="n"/>
      <c r="R3715" s="892" t="n"/>
      <c r="S3715" s="1635" t="n"/>
      <c r="T3715" s="1636" t="n"/>
      <c r="U3715" s="1636" t="n"/>
    </row>
    <row r="3716" ht="17.25" customHeight="1">
      <c r="A3716" s="238" t="n"/>
      <c r="B3716" s="238" t="n"/>
      <c r="C3716" s="1636" t="n"/>
      <c r="D3716" s="1636" t="n"/>
      <c r="E3716" s="1638" t="n"/>
      <c r="F3716" s="1636" t="n"/>
      <c r="G3716" s="1647" t="n"/>
      <c r="H3716" s="1647" t="n"/>
      <c r="I3716" s="1647" t="n"/>
      <c r="J3716" s="1646" t="n"/>
      <c r="K3716" s="1647" t="n"/>
      <c r="L3716" s="1647" t="n"/>
      <c r="M3716" s="234" t="n"/>
      <c r="N3716" s="237" t="n"/>
      <c r="O3716" s="548" t="n"/>
      <c r="P3716" s="1634" t="n"/>
      <c r="Q3716" s="1634" t="n"/>
      <c r="R3716" s="892" t="n"/>
      <c r="S3716" s="1635" t="n"/>
      <c r="T3716" s="1636" t="n"/>
      <c r="U3716" s="1636" t="n"/>
    </row>
    <row r="3717" ht="17.25" customHeight="1">
      <c r="A3717" s="238" t="n"/>
      <c r="B3717" s="238" t="n"/>
      <c r="C3717" s="1636" t="n"/>
      <c r="D3717" s="1636" t="n"/>
      <c r="E3717" s="1638" t="n"/>
      <c r="F3717" s="1636" t="n"/>
      <c r="G3717" s="1647" t="n"/>
      <c r="H3717" s="1647" t="n"/>
      <c r="I3717" s="1647" t="n"/>
      <c r="J3717" s="1646" t="n"/>
      <c r="K3717" s="1647" t="n"/>
      <c r="L3717" s="1647" t="n"/>
      <c r="M3717" s="234" t="n"/>
      <c r="N3717" s="237" t="n"/>
      <c r="O3717" s="548" t="n"/>
      <c r="P3717" s="1634" t="n"/>
      <c r="Q3717" s="1634" t="n"/>
      <c r="R3717" s="892" t="n"/>
      <c r="S3717" s="1635" t="n"/>
      <c r="T3717" s="1636" t="n"/>
      <c r="U3717" s="1636" t="n"/>
    </row>
    <row r="3718" ht="17.25" customHeight="1">
      <c r="A3718" s="238" t="n"/>
      <c r="B3718" s="238" t="n"/>
      <c r="C3718" s="1636" t="n"/>
      <c r="D3718" s="1636" t="n"/>
      <c r="E3718" s="1638" t="n"/>
      <c r="F3718" s="1636" t="n"/>
      <c r="G3718" s="1647" t="n"/>
      <c r="H3718" s="1647" t="n"/>
      <c r="I3718" s="1647" t="n"/>
      <c r="J3718" s="1646" t="n"/>
      <c r="K3718" s="1647" t="n"/>
      <c r="L3718" s="1647" t="n"/>
      <c r="M3718" s="234" t="n"/>
      <c r="N3718" s="237" t="n"/>
      <c r="O3718" s="548" t="n"/>
      <c r="P3718" s="1634" t="n"/>
      <c r="Q3718" s="1634" t="n"/>
      <c r="R3718" s="892" t="n"/>
      <c r="S3718" s="1635" t="n"/>
      <c r="T3718" s="1636" t="n"/>
      <c r="U3718" s="1636" t="n"/>
    </row>
    <row r="3719" ht="17.25" customHeight="1">
      <c r="A3719" s="238" t="n"/>
      <c r="B3719" s="238" t="n"/>
      <c r="C3719" s="1636" t="n"/>
      <c r="D3719" s="1636" t="n"/>
      <c r="E3719" s="1638" t="n"/>
      <c r="F3719" s="1636" t="n"/>
      <c r="G3719" s="1647" t="n"/>
      <c r="H3719" s="1647" t="n"/>
      <c r="I3719" s="1647" t="n"/>
      <c r="J3719" s="1646" t="n"/>
      <c r="K3719" s="1647" t="n"/>
      <c r="L3719" s="1647" t="n"/>
      <c r="M3719" s="234" t="n"/>
      <c r="N3719" s="237" t="n"/>
      <c r="O3719" s="548" t="n"/>
      <c r="P3719" s="1634" t="n"/>
      <c r="Q3719" s="1634" t="n"/>
      <c r="R3719" s="892" t="n"/>
      <c r="S3719" s="1635" t="n"/>
      <c r="T3719" s="1636" t="n"/>
      <c r="U3719" s="1636" t="n"/>
    </row>
    <row r="3720" ht="17.25" customHeight="1">
      <c r="A3720" s="238" t="n"/>
      <c r="B3720" s="238" t="n"/>
      <c r="C3720" s="1636" t="n"/>
      <c r="D3720" s="1636" t="n"/>
      <c r="E3720" s="1638" t="n"/>
      <c r="F3720" s="1636" t="n"/>
      <c r="G3720" s="1647" t="n"/>
      <c r="H3720" s="1647" t="n"/>
      <c r="I3720" s="1647" t="n"/>
      <c r="J3720" s="1646" t="n"/>
      <c r="K3720" s="1647" t="n"/>
      <c r="L3720" s="1647" t="n"/>
      <c r="M3720" s="234" t="n"/>
      <c r="N3720" s="237" t="n"/>
      <c r="O3720" s="548" t="n"/>
      <c r="P3720" s="1634" t="n"/>
      <c r="Q3720" s="1634" t="n"/>
      <c r="R3720" s="892" t="n"/>
      <c r="S3720" s="1635" t="n"/>
      <c r="T3720" s="1636" t="n"/>
      <c r="U3720" s="1636" t="n"/>
    </row>
    <row r="3721" ht="17.25" customHeight="1">
      <c r="A3721" s="238" t="n"/>
      <c r="B3721" s="238" t="n"/>
      <c r="C3721" s="1636" t="n"/>
      <c r="D3721" s="1636" t="n"/>
      <c r="E3721" s="1638" t="n"/>
      <c r="F3721" s="1636" t="n"/>
      <c r="G3721" s="1647" t="n"/>
      <c r="H3721" s="1647" t="n"/>
      <c r="I3721" s="1647" t="n"/>
      <c r="J3721" s="1646" t="n"/>
      <c r="K3721" s="1647" t="n"/>
      <c r="L3721" s="1647" t="n"/>
      <c r="M3721" s="234" t="n"/>
      <c r="N3721" s="237" t="n"/>
      <c r="O3721" s="548" t="n"/>
      <c r="P3721" s="1634" t="n"/>
      <c r="Q3721" s="1634" t="n"/>
      <c r="R3721" s="892" t="n"/>
      <c r="S3721" s="1635" t="n"/>
      <c r="T3721" s="1636" t="n"/>
      <c r="U3721" s="1636" t="n"/>
    </row>
    <row r="3722" ht="17.25" customHeight="1">
      <c r="A3722" s="238" t="n"/>
      <c r="B3722" s="238" t="n"/>
      <c r="C3722" s="1636" t="n"/>
      <c r="D3722" s="1636" t="n"/>
      <c r="E3722" s="1638" t="n"/>
      <c r="F3722" s="1636" t="n"/>
      <c r="G3722" s="1647" t="n"/>
      <c r="H3722" s="1647" t="n"/>
      <c r="I3722" s="1647" t="n"/>
      <c r="J3722" s="1646" t="n"/>
      <c r="K3722" s="1647" t="n"/>
      <c r="L3722" s="1647" t="n"/>
      <c r="M3722" s="234" t="n"/>
      <c r="N3722" s="237" t="n"/>
      <c r="O3722" s="548" t="n"/>
      <c r="P3722" s="1634" t="n"/>
      <c r="Q3722" s="1634" t="n"/>
      <c r="R3722" s="892" t="n"/>
      <c r="S3722" s="1635" t="n"/>
      <c r="T3722" s="1636" t="n"/>
      <c r="U3722" s="1636" t="n"/>
    </row>
    <row r="3723" ht="17.25" customHeight="1">
      <c r="A3723" s="238" t="n"/>
      <c r="B3723" s="238" t="n"/>
      <c r="C3723" s="1636" t="n"/>
      <c r="D3723" s="1636" t="n"/>
      <c r="E3723" s="1638" t="n"/>
      <c r="F3723" s="1636" t="n"/>
      <c r="G3723" s="1647" t="n"/>
      <c r="H3723" s="1647" t="n"/>
      <c r="I3723" s="1647" t="n"/>
      <c r="J3723" s="1646" t="n"/>
      <c r="K3723" s="1647" t="n"/>
      <c r="L3723" s="1647" t="n"/>
      <c r="M3723" s="234" t="n"/>
      <c r="N3723" s="237" t="n"/>
      <c r="O3723" s="548" t="n"/>
      <c r="P3723" s="1634" t="n"/>
      <c r="Q3723" s="1634" t="n"/>
      <c r="R3723" s="892" t="n"/>
      <c r="S3723" s="1635" t="n"/>
      <c r="T3723" s="1636" t="n"/>
      <c r="U3723" s="1636" t="n"/>
    </row>
    <row r="3724" ht="17.25" customHeight="1">
      <c r="A3724" s="238" t="n"/>
      <c r="B3724" s="238" t="n"/>
      <c r="C3724" s="1636" t="n"/>
      <c r="D3724" s="1636" t="n"/>
      <c r="E3724" s="1638" t="n"/>
      <c r="F3724" s="1636" t="n"/>
      <c r="G3724" s="1647" t="n"/>
      <c r="H3724" s="1647" t="n"/>
      <c r="I3724" s="1647" t="n"/>
      <c r="J3724" s="1646" t="n"/>
      <c r="K3724" s="1647" t="n"/>
      <c r="L3724" s="1647" t="n"/>
      <c r="M3724" s="234" t="n"/>
      <c r="N3724" s="237" t="n"/>
      <c r="O3724" s="548" t="n"/>
      <c r="P3724" s="1634" t="n"/>
      <c r="Q3724" s="1634" t="n"/>
      <c r="R3724" s="892" t="n"/>
      <c r="S3724" s="1635" t="n"/>
      <c r="T3724" s="1636" t="n"/>
      <c r="U3724" s="1636" t="n"/>
    </row>
    <row r="3725" ht="17.25" customHeight="1">
      <c r="A3725" s="238" t="n"/>
      <c r="B3725" s="238" t="n"/>
      <c r="C3725" s="1636" t="n"/>
      <c r="D3725" s="1636" t="n"/>
      <c r="E3725" s="1638" t="n"/>
      <c r="F3725" s="1636" t="n"/>
      <c r="G3725" s="1647" t="n"/>
      <c r="H3725" s="1647" t="n"/>
      <c r="I3725" s="1647" t="n"/>
      <c r="J3725" s="1646" t="n"/>
      <c r="K3725" s="1647" t="n"/>
      <c r="L3725" s="1647" t="n"/>
      <c r="M3725" s="234" t="n"/>
      <c r="N3725" s="237" t="n"/>
      <c r="O3725" s="548" t="n"/>
      <c r="P3725" s="1634" t="n"/>
      <c r="Q3725" s="1634" t="n"/>
      <c r="R3725" s="892" t="n"/>
      <c r="S3725" s="1635" t="n"/>
      <c r="T3725" s="1636" t="n"/>
      <c r="U3725" s="1636" t="n"/>
    </row>
    <row r="3726" ht="17.25" customHeight="1">
      <c r="A3726" s="238" t="n"/>
      <c r="B3726" s="238" t="n"/>
      <c r="C3726" s="1636" t="n"/>
      <c r="D3726" s="1636" t="n"/>
      <c r="E3726" s="1638" t="n"/>
      <c r="F3726" s="1636" t="n"/>
      <c r="G3726" s="1647" t="n"/>
      <c r="H3726" s="1647" t="n"/>
      <c r="I3726" s="1647" t="n"/>
      <c r="J3726" s="1646" t="n"/>
      <c r="K3726" s="1647" t="n"/>
      <c r="L3726" s="1647" t="n"/>
      <c r="M3726" s="234" t="n"/>
      <c r="N3726" s="237" t="n"/>
      <c r="O3726" s="548" t="n"/>
      <c r="P3726" s="1634" t="n"/>
      <c r="Q3726" s="1634" t="n"/>
      <c r="R3726" s="892" t="n"/>
      <c r="S3726" s="1635" t="n"/>
      <c r="T3726" s="1636" t="n"/>
      <c r="U3726" s="1636" t="n"/>
    </row>
    <row r="3727" ht="17.25" customHeight="1">
      <c r="A3727" s="238" t="n"/>
      <c r="B3727" s="238" t="n"/>
      <c r="C3727" s="1636" t="n"/>
      <c r="D3727" s="1636" t="n"/>
      <c r="E3727" s="1638" t="n"/>
      <c r="F3727" s="1636" t="n"/>
      <c r="G3727" s="1647" t="n"/>
      <c r="H3727" s="1647" t="n"/>
      <c r="I3727" s="1647" t="n"/>
      <c r="J3727" s="1646" t="n"/>
      <c r="K3727" s="1647" t="n"/>
      <c r="L3727" s="1647" t="n"/>
      <c r="M3727" s="234" t="n"/>
      <c r="N3727" s="237" t="n"/>
      <c r="O3727" s="548" t="n"/>
      <c r="P3727" s="1634" t="n"/>
      <c r="Q3727" s="1634" t="n"/>
      <c r="R3727" s="892" t="n"/>
      <c r="S3727" s="1635" t="n"/>
      <c r="T3727" s="1636" t="n"/>
      <c r="U3727" s="1636" t="n"/>
    </row>
    <row r="3728" ht="17.25" customHeight="1">
      <c r="A3728" s="238" t="n"/>
      <c r="B3728" s="238" t="n"/>
      <c r="C3728" s="1636" t="n"/>
      <c r="D3728" s="1636" t="n"/>
      <c r="E3728" s="1638" t="n"/>
      <c r="F3728" s="1636" t="n"/>
      <c r="G3728" s="1647" t="n"/>
      <c r="H3728" s="1647" t="n"/>
      <c r="I3728" s="1647" t="n"/>
      <c r="J3728" s="1646" t="n"/>
      <c r="K3728" s="1647" t="n"/>
      <c r="L3728" s="1647" t="n"/>
      <c r="M3728" s="234" t="n"/>
      <c r="N3728" s="237" t="n"/>
      <c r="O3728" s="548" t="n"/>
      <c r="P3728" s="1634" t="n"/>
      <c r="Q3728" s="1634" t="n"/>
      <c r="R3728" s="892" t="n"/>
      <c r="S3728" s="1635" t="n"/>
      <c r="T3728" s="1636" t="n"/>
      <c r="U3728" s="1636" t="n"/>
    </row>
    <row r="3729" ht="17.25" customHeight="1">
      <c r="A3729" s="238" t="n"/>
      <c r="B3729" s="238" t="n"/>
      <c r="C3729" s="1636" t="n"/>
      <c r="D3729" s="1636" t="n"/>
      <c r="E3729" s="1638" t="n"/>
      <c r="F3729" s="1636" t="n"/>
      <c r="G3729" s="1647" t="n"/>
      <c r="H3729" s="1647" t="n"/>
      <c r="I3729" s="1647" t="n"/>
      <c r="J3729" s="1646" t="n"/>
      <c r="K3729" s="1647" t="n"/>
      <c r="L3729" s="1647" t="n"/>
      <c r="M3729" s="234" t="n"/>
      <c r="N3729" s="237" t="n"/>
      <c r="O3729" s="548" t="n"/>
      <c r="P3729" s="1634" t="n"/>
      <c r="Q3729" s="1634" t="n"/>
      <c r="R3729" s="892" t="n"/>
      <c r="S3729" s="1635" t="n"/>
      <c r="T3729" s="1636" t="n"/>
      <c r="U3729" s="1636" t="n"/>
    </row>
    <row r="3730" ht="17.25" customHeight="1">
      <c r="A3730" s="238" t="n"/>
      <c r="B3730" s="238" t="n"/>
      <c r="C3730" s="1636" t="n"/>
      <c r="D3730" s="1636" t="n"/>
      <c r="E3730" s="1638" t="n"/>
      <c r="F3730" s="1636" t="n"/>
      <c r="G3730" s="1647" t="n"/>
      <c r="H3730" s="1647" t="n"/>
      <c r="I3730" s="1647" t="n"/>
      <c r="J3730" s="1646" t="n"/>
      <c r="K3730" s="1647" t="n"/>
      <c r="L3730" s="1647" t="n"/>
      <c r="M3730" s="234" t="n"/>
      <c r="N3730" s="237" t="n"/>
      <c r="O3730" s="548" t="n"/>
      <c r="P3730" s="1634" t="n"/>
      <c r="Q3730" s="1634" t="n"/>
      <c r="R3730" s="892" t="n"/>
      <c r="S3730" s="1635" t="n"/>
      <c r="T3730" s="1636" t="n"/>
      <c r="U3730" s="1636" t="n"/>
    </row>
    <row r="3731" ht="17.25" customHeight="1">
      <c r="A3731" s="238" t="n"/>
      <c r="B3731" s="238" t="n"/>
      <c r="C3731" s="1636" t="n"/>
      <c r="D3731" s="1636" t="n"/>
      <c r="E3731" s="1638" t="n"/>
      <c r="F3731" s="1636" t="n"/>
      <c r="G3731" s="1647" t="n"/>
      <c r="H3731" s="1647" t="n"/>
      <c r="I3731" s="1647" t="n"/>
      <c r="J3731" s="1646" t="n"/>
      <c r="K3731" s="1647" t="n"/>
      <c r="L3731" s="1647" t="n"/>
      <c r="M3731" s="234" t="n"/>
      <c r="N3731" s="237" t="n"/>
      <c r="O3731" s="548" t="n"/>
      <c r="P3731" s="1634" t="n"/>
      <c r="Q3731" s="1634" t="n"/>
      <c r="R3731" s="892" t="n"/>
      <c r="S3731" s="1635" t="n"/>
      <c r="T3731" s="1636" t="n"/>
      <c r="U3731" s="1636" t="n"/>
    </row>
    <row r="3732" ht="17.25" customHeight="1">
      <c r="A3732" s="238" t="n"/>
      <c r="B3732" s="238" t="n"/>
      <c r="C3732" s="1636" t="n"/>
      <c r="D3732" s="1636" t="n"/>
      <c r="E3732" s="1638" t="n"/>
      <c r="F3732" s="1636" t="n"/>
      <c r="G3732" s="1647" t="n"/>
      <c r="H3732" s="1647" t="n"/>
      <c r="I3732" s="1647" t="n"/>
      <c r="J3732" s="1646" t="n"/>
      <c r="K3732" s="1647" t="n"/>
      <c r="L3732" s="1647" t="n"/>
      <c r="M3732" s="234" t="n"/>
      <c r="N3732" s="237" t="n"/>
      <c r="O3732" s="548" t="n"/>
      <c r="P3732" s="1634" t="n"/>
      <c r="Q3732" s="1634" t="n"/>
      <c r="R3732" s="892" t="n"/>
      <c r="S3732" s="1635" t="n"/>
      <c r="T3732" s="1636" t="n"/>
      <c r="U3732" s="1636" t="n"/>
    </row>
    <row r="3733" ht="17.25" customHeight="1">
      <c r="A3733" s="238" t="n"/>
      <c r="B3733" s="238" t="n"/>
      <c r="C3733" s="1636" t="n"/>
      <c r="D3733" s="1636" t="n"/>
      <c r="E3733" s="1638" t="n"/>
      <c r="F3733" s="1636" t="n"/>
      <c r="G3733" s="1647" t="n"/>
      <c r="H3733" s="1647" t="n"/>
      <c r="I3733" s="1647" t="n"/>
      <c r="J3733" s="1646" t="n"/>
      <c r="K3733" s="1647" t="n"/>
      <c r="L3733" s="1647" t="n"/>
      <c r="M3733" s="234" t="n"/>
      <c r="N3733" s="237" t="n"/>
      <c r="O3733" s="548" t="n"/>
      <c r="P3733" s="1634" t="n"/>
      <c r="Q3733" s="1634" t="n"/>
      <c r="R3733" s="892" t="n"/>
      <c r="S3733" s="1635" t="n"/>
      <c r="T3733" s="1636" t="n"/>
      <c r="U3733" s="1636" t="n"/>
    </row>
    <row r="3734" ht="17.25" customHeight="1">
      <c r="A3734" s="238" t="n"/>
      <c r="B3734" s="238" t="n"/>
      <c r="C3734" s="1636" t="n"/>
      <c r="D3734" s="1636" t="n"/>
      <c r="E3734" s="1638" t="n"/>
      <c r="F3734" s="1636" t="n"/>
      <c r="G3734" s="1647" t="n"/>
      <c r="H3734" s="1647" t="n"/>
      <c r="I3734" s="1647" t="n"/>
      <c r="J3734" s="1646" t="n"/>
      <c r="K3734" s="1647" t="n"/>
      <c r="L3734" s="1647" t="n"/>
      <c r="M3734" s="234" t="n"/>
      <c r="N3734" s="237" t="n"/>
      <c r="O3734" s="548" t="n"/>
      <c r="P3734" s="1634" t="n"/>
      <c r="Q3734" s="1634" t="n"/>
      <c r="R3734" s="892" t="n"/>
      <c r="S3734" s="1635" t="n"/>
      <c r="T3734" s="1636" t="n"/>
      <c r="U3734" s="1636" t="n"/>
    </row>
    <row r="3735" ht="17.25" customHeight="1">
      <c r="A3735" s="238" t="n"/>
      <c r="B3735" s="238" t="n"/>
      <c r="C3735" s="1636" t="n"/>
      <c r="D3735" s="1636" t="n"/>
      <c r="E3735" s="1638" t="n"/>
      <c r="F3735" s="1636" t="n"/>
      <c r="G3735" s="1647" t="n"/>
      <c r="H3735" s="1647" t="n"/>
      <c r="I3735" s="1647" t="n"/>
      <c r="J3735" s="1646" t="n"/>
      <c r="K3735" s="1647" t="n"/>
      <c r="L3735" s="1647" t="n"/>
      <c r="M3735" s="234" t="n"/>
      <c r="N3735" s="237" t="n"/>
      <c r="O3735" s="548" t="n"/>
      <c r="P3735" s="1634" t="n"/>
      <c r="Q3735" s="1634" t="n"/>
      <c r="R3735" s="892" t="n"/>
      <c r="S3735" s="1635" t="n"/>
      <c r="T3735" s="1636" t="n"/>
      <c r="U3735" s="1636" t="n"/>
    </row>
    <row r="3736" ht="17.25" customHeight="1">
      <c r="A3736" s="238" t="n"/>
      <c r="B3736" s="238" t="n"/>
      <c r="C3736" s="1636" t="n"/>
      <c r="D3736" s="1636" t="n"/>
      <c r="E3736" s="1638" t="n"/>
      <c r="F3736" s="1636" t="n"/>
      <c r="G3736" s="1647" t="n"/>
      <c r="H3736" s="1647" t="n"/>
      <c r="I3736" s="1647" t="n"/>
      <c r="J3736" s="1646" t="n"/>
      <c r="K3736" s="1647" t="n"/>
      <c r="L3736" s="1647" t="n"/>
      <c r="M3736" s="234" t="n"/>
      <c r="N3736" s="237" t="n"/>
      <c r="O3736" s="548" t="n"/>
      <c r="P3736" s="1634" t="n"/>
      <c r="Q3736" s="1634" t="n"/>
      <c r="R3736" s="892" t="n"/>
      <c r="S3736" s="1635" t="n"/>
      <c r="T3736" s="1636" t="n"/>
      <c r="U3736" s="1636" t="n"/>
    </row>
    <row r="3737" ht="17.25" customHeight="1">
      <c r="A3737" s="238" t="n"/>
      <c r="B3737" s="238" t="n"/>
      <c r="C3737" s="1636" t="n"/>
      <c r="D3737" s="1636" t="n"/>
      <c r="E3737" s="1638" t="n"/>
      <c r="F3737" s="1636" t="n"/>
      <c r="G3737" s="1647" t="n"/>
      <c r="H3737" s="1647" t="n"/>
      <c r="I3737" s="1647" t="n"/>
      <c r="J3737" s="1646" t="n"/>
      <c r="K3737" s="1647" t="n"/>
      <c r="L3737" s="1647" t="n"/>
      <c r="M3737" s="234" t="n"/>
      <c r="N3737" s="237" t="n"/>
      <c r="O3737" s="548" t="n"/>
      <c r="P3737" s="1634" t="n"/>
      <c r="Q3737" s="1634" t="n"/>
      <c r="R3737" s="892" t="n"/>
      <c r="S3737" s="1635" t="n"/>
      <c r="T3737" s="1636" t="n"/>
      <c r="U3737" s="1636" t="n"/>
    </row>
    <row r="3738" ht="17.25" customHeight="1">
      <c r="A3738" s="238" t="n"/>
      <c r="B3738" s="238" t="n"/>
      <c r="C3738" s="1636" t="n"/>
      <c r="D3738" s="1636" t="n"/>
      <c r="E3738" s="1638" t="n"/>
      <c r="F3738" s="1636" t="n"/>
      <c r="G3738" s="1647" t="n"/>
      <c r="H3738" s="1647" t="n"/>
      <c r="I3738" s="1647" t="n"/>
      <c r="J3738" s="1646" t="n"/>
      <c r="K3738" s="1647" t="n"/>
      <c r="L3738" s="1647" t="n"/>
      <c r="M3738" s="234" t="n"/>
      <c r="N3738" s="237" t="n"/>
      <c r="O3738" s="548" t="n"/>
      <c r="P3738" s="1634" t="n"/>
      <c r="Q3738" s="1634" t="n"/>
      <c r="R3738" s="892" t="n"/>
      <c r="S3738" s="1635" t="n"/>
      <c r="T3738" s="1636" t="n"/>
      <c r="U3738" s="1636" t="n"/>
    </row>
    <row r="3739" ht="17.25" customHeight="1">
      <c r="A3739" s="238" t="n"/>
      <c r="B3739" s="238" t="n"/>
      <c r="C3739" s="1636" t="n"/>
      <c r="D3739" s="1636" t="n"/>
      <c r="E3739" s="1638" t="n"/>
      <c r="F3739" s="1636" t="n"/>
      <c r="G3739" s="1647" t="n"/>
      <c r="H3739" s="1647" t="n"/>
      <c r="I3739" s="1647" t="n"/>
      <c r="J3739" s="1646" t="n"/>
      <c r="K3739" s="1647" t="n"/>
      <c r="L3739" s="1647" t="n"/>
      <c r="M3739" s="234" t="n"/>
      <c r="N3739" s="237" t="n"/>
      <c r="O3739" s="548" t="n"/>
      <c r="P3739" s="1634" t="n"/>
      <c r="Q3739" s="1634" t="n"/>
      <c r="R3739" s="892" t="n"/>
      <c r="S3739" s="1635" t="n"/>
      <c r="T3739" s="1636" t="n"/>
      <c r="U3739" s="1636" t="n"/>
    </row>
    <row r="3740" ht="17.25" customHeight="1">
      <c r="A3740" s="238" t="n"/>
      <c r="B3740" s="238" t="n"/>
      <c r="C3740" s="1636" t="n"/>
      <c r="D3740" s="1636" t="n"/>
      <c r="E3740" s="1638" t="n"/>
      <c r="F3740" s="1636" t="n"/>
      <c r="G3740" s="1647" t="n"/>
      <c r="H3740" s="1647" t="n"/>
      <c r="I3740" s="1647" t="n"/>
      <c r="J3740" s="1646" t="n"/>
      <c r="K3740" s="1647" t="n"/>
      <c r="L3740" s="1647" t="n"/>
      <c r="M3740" s="234" t="n"/>
      <c r="N3740" s="237" t="n"/>
      <c r="O3740" s="548" t="n"/>
      <c r="P3740" s="1634" t="n"/>
      <c r="Q3740" s="1634" t="n"/>
      <c r="R3740" s="892" t="n"/>
      <c r="S3740" s="1635" t="n"/>
      <c r="T3740" s="1636" t="n"/>
      <c r="U3740" s="1636" t="n"/>
    </row>
    <row r="3741" ht="17.25" customHeight="1">
      <c r="A3741" s="238" t="n"/>
      <c r="B3741" s="238" t="n"/>
      <c r="C3741" s="1636" t="n"/>
      <c r="D3741" s="1636" t="n"/>
      <c r="E3741" s="1638" t="n"/>
      <c r="F3741" s="1636" t="n"/>
      <c r="G3741" s="1647" t="n"/>
      <c r="H3741" s="1647" t="n"/>
      <c r="I3741" s="1647" t="n"/>
      <c r="J3741" s="1646" t="n"/>
      <c r="K3741" s="1647" t="n"/>
      <c r="L3741" s="1647" t="n"/>
      <c r="M3741" s="234" t="n"/>
      <c r="N3741" s="237" t="n"/>
      <c r="O3741" s="548" t="n"/>
      <c r="P3741" s="1634" t="n"/>
      <c r="Q3741" s="1634" t="n"/>
      <c r="R3741" s="892" t="n"/>
      <c r="S3741" s="1635" t="n"/>
      <c r="T3741" s="1636" t="n"/>
      <c r="U3741" s="1636" t="n"/>
    </row>
    <row r="3742" ht="17.25" customHeight="1">
      <c r="A3742" s="238" t="n"/>
      <c r="B3742" s="238" t="n"/>
      <c r="C3742" s="1636" t="n"/>
      <c r="D3742" s="1636" t="n"/>
      <c r="E3742" s="1638" t="n"/>
      <c r="F3742" s="1636" t="n"/>
      <c r="G3742" s="1647" t="n"/>
      <c r="H3742" s="1647" t="n"/>
      <c r="I3742" s="1647" t="n"/>
      <c r="J3742" s="1646" t="n"/>
      <c r="K3742" s="1647" t="n"/>
      <c r="L3742" s="1647" t="n"/>
      <c r="M3742" s="234" t="n"/>
      <c r="N3742" s="237" t="n"/>
      <c r="O3742" s="548" t="n"/>
      <c r="P3742" s="1634" t="n"/>
      <c r="Q3742" s="1634" t="n"/>
      <c r="R3742" s="892" t="n"/>
      <c r="S3742" s="1635" t="n"/>
      <c r="T3742" s="1636" t="n"/>
      <c r="U3742" s="1636" t="n"/>
    </row>
    <row r="3743" ht="17.25" customHeight="1">
      <c r="A3743" s="238" t="n"/>
      <c r="B3743" s="238" t="n"/>
      <c r="C3743" s="1636" t="n"/>
      <c r="D3743" s="1636" t="n"/>
      <c r="E3743" s="1638" t="n"/>
      <c r="F3743" s="1636" t="n"/>
      <c r="G3743" s="1647" t="n"/>
      <c r="H3743" s="1647" t="n"/>
      <c r="I3743" s="1647" t="n"/>
      <c r="J3743" s="1646" t="n"/>
      <c r="K3743" s="1647" t="n"/>
      <c r="L3743" s="1647" t="n"/>
      <c r="M3743" s="234" t="n"/>
      <c r="N3743" s="237" t="n"/>
      <c r="O3743" s="548" t="n"/>
      <c r="P3743" s="1634" t="n"/>
      <c r="Q3743" s="1634" t="n"/>
      <c r="R3743" s="892" t="n"/>
      <c r="S3743" s="1635" t="n"/>
      <c r="T3743" s="1636" t="n"/>
      <c r="U3743" s="1636" t="n"/>
    </row>
    <row r="3744" ht="17.25" customHeight="1">
      <c r="A3744" s="238" t="n"/>
      <c r="B3744" s="238" t="n"/>
      <c r="C3744" s="1636" t="n"/>
      <c r="D3744" s="1636" t="n"/>
      <c r="E3744" s="1638" t="n"/>
      <c r="F3744" s="1636" t="n"/>
      <c r="G3744" s="1647" t="n"/>
      <c r="H3744" s="1647" t="n"/>
      <c r="I3744" s="1647" t="n"/>
      <c r="J3744" s="1646" t="n"/>
      <c r="K3744" s="1647" t="n"/>
      <c r="L3744" s="1647" t="n"/>
      <c r="M3744" s="234" t="n"/>
      <c r="N3744" s="237" t="n"/>
      <c r="O3744" s="548" t="n"/>
      <c r="P3744" s="1634" t="n"/>
      <c r="Q3744" s="1634" t="n"/>
      <c r="R3744" s="892" t="n"/>
      <c r="S3744" s="1635" t="n"/>
      <c r="T3744" s="1636" t="n"/>
      <c r="U3744" s="1636" t="n"/>
    </row>
    <row r="3745" ht="17.25" customHeight="1">
      <c r="A3745" s="238" t="n"/>
      <c r="B3745" s="238" t="n"/>
      <c r="C3745" s="1636" t="n"/>
      <c r="D3745" s="1636" t="n"/>
      <c r="E3745" s="1638" t="n"/>
      <c r="F3745" s="1636" t="n"/>
      <c r="G3745" s="1647" t="n"/>
      <c r="H3745" s="1647" t="n"/>
      <c r="I3745" s="1647" t="n"/>
      <c r="J3745" s="1646" t="n"/>
      <c r="K3745" s="1647" t="n"/>
      <c r="L3745" s="1647" t="n"/>
      <c r="M3745" s="234" t="n"/>
      <c r="N3745" s="237" t="n"/>
      <c r="O3745" s="548" t="n"/>
      <c r="P3745" s="1634" t="n"/>
      <c r="Q3745" s="1634" t="n"/>
      <c r="R3745" s="892" t="n"/>
      <c r="S3745" s="1635" t="n"/>
      <c r="T3745" s="1636" t="n"/>
      <c r="U3745" s="1636" t="n"/>
    </row>
    <row r="3746" ht="17.25" customHeight="1">
      <c r="A3746" s="238" t="n"/>
      <c r="B3746" s="238" t="n"/>
      <c r="C3746" s="1636" t="n"/>
      <c r="D3746" s="1636" t="n"/>
      <c r="E3746" s="1638" t="n"/>
      <c r="F3746" s="1636" t="n"/>
      <c r="G3746" s="1647" t="n"/>
      <c r="H3746" s="1647" t="n"/>
      <c r="I3746" s="1647" t="n"/>
      <c r="J3746" s="1646" t="n"/>
      <c r="K3746" s="1647" t="n"/>
      <c r="L3746" s="1647" t="n"/>
      <c r="M3746" s="234" t="n"/>
      <c r="N3746" s="237" t="n"/>
      <c r="O3746" s="548" t="n"/>
      <c r="P3746" s="1634" t="n"/>
      <c r="Q3746" s="1634" t="n"/>
      <c r="R3746" s="892" t="n"/>
      <c r="S3746" s="1635" t="n"/>
      <c r="T3746" s="1636" t="n"/>
      <c r="U3746" s="1636" t="n"/>
    </row>
    <row r="3747" ht="17.25" customHeight="1">
      <c r="A3747" s="238" t="n"/>
      <c r="B3747" s="238" t="n"/>
      <c r="C3747" s="1636" t="n"/>
      <c r="D3747" s="1636" t="n"/>
      <c r="E3747" s="1638" t="n"/>
      <c r="F3747" s="1636" t="n"/>
      <c r="G3747" s="1647" t="n"/>
      <c r="H3747" s="1647" t="n"/>
      <c r="I3747" s="1647" t="n"/>
      <c r="J3747" s="1646" t="n"/>
      <c r="K3747" s="1647" t="n"/>
      <c r="L3747" s="1647" t="n"/>
      <c r="M3747" s="234" t="n"/>
      <c r="N3747" s="237" t="n"/>
      <c r="O3747" s="548" t="n"/>
      <c r="P3747" s="1634" t="n"/>
      <c r="Q3747" s="1634" t="n"/>
      <c r="R3747" s="892" t="n"/>
      <c r="S3747" s="1635" t="n"/>
      <c r="T3747" s="1636" t="n"/>
      <c r="U3747" s="1636" t="n"/>
    </row>
    <row r="3748" ht="17.25" customHeight="1">
      <c r="A3748" s="238" t="n"/>
      <c r="B3748" s="238" t="n"/>
      <c r="C3748" s="1636" t="n"/>
      <c r="D3748" s="1636" t="n"/>
      <c r="E3748" s="1638" t="n"/>
      <c r="F3748" s="1636" t="n"/>
      <c r="G3748" s="1647" t="n"/>
      <c r="H3748" s="1647" t="n"/>
      <c r="I3748" s="1647" t="n"/>
      <c r="J3748" s="1646" t="n"/>
      <c r="K3748" s="1647" t="n"/>
      <c r="L3748" s="1647" t="n"/>
      <c r="M3748" s="234" t="n"/>
      <c r="N3748" s="237" t="n"/>
      <c r="O3748" s="548" t="n"/>
      <c r="P3748" s="1634" t="n"/>
      <c r="Q3748" s="1634" t="n"/>
      <c r="R3748" s="892" t="n"/>
      <c r="S3748" s="1635" t="n"/>
      <c r="T3748" s="1636" t="n"/>
      <c r="U3748" s="1636" t="n"/>
    </row>
    <row r="3749" ht="17.25" customHeight="1">
      <c r="A3749" s="238" t="n"/>
      <c r="B3749" s="238" t="n"/>
      <c r="C3749" s="1636" t="n"/>
      <c r="D3749" s="1636" t="n"/>
      <c r="E3749" s="1638" t="n"/>
      <c r="F3749" s="1636" t="n"/>
      <c r="G3749" s="1647" t="n"/>
      <c r="H3749" s="1647" t="n"/>
      <c r="I3749" s="1647" t="n"/>
      <c r="J3749" s="1646" t="n"/>
      <c r="K3749" s="1647" t="n"/>
      <c r="L3749" s="1647" t="n"/>
      <c r="M3749" s="234" t="n"/>
      <c r="N3749" s="237" t="n"/>
      <c r="O3749" s="548" t="n"/>
      <c r="P3749" s="1634" t="n"/>
      <c r="Q3749" s="1634" t="n"/>
      <c r="R3749" s="892" t="n"/>
      <c r="S3749" s="1635" t="n"/>
      <c r="T3749" s="1636" t="n"/>
      <c r="U3749" s="1636" t="n"/>
    </row>
    <row r="3750" ht="17.25" customHeight="1">
      <c r="A3750" s="238" t="n"/>
      <c r="B3750" s="238" t="n"/>
      <c r="C3750" s="1636" t="n"/>
      <c r="D3750" s="1636" t="n"/>
      <c r="E3750" s="1638" t="n"/>
      <c r="F3750" s="1636" t="n"/>
      <c r="G3750" s="1647" t="n"/>
      <c r="H3750" s="1647" t="n"/>
      <c r="I3750" s="1647" t="n"/>
      <c r="J3750" s="1646" t="n"/>
      <c r="K3750" s="1647" t="n"/>
      <c r="L3750" s="1647" t="n"/>
      <c r="M3750" s="234" t="n"/>
      <c r="N3750" s="237" t="n"/>
      <c r="O3750" s="548" t="n"/>
      <c r="P3750" s="1634" t="n"/>
      <c r="Q3750" s="1634" t="n"/>
      <c r="R3750" s="892" t="n"/>
      <c r="S3750" s="1635" t="n"/>
      <c r="T3750" s="1636" t="n"/>
      <c r="U3750" s="1636" t="n"/>
    </row>
    <row r="3751" ht="17.25" customHeight="1">
      <c r="A3751" s="238" t="n"/>
      <c r="B3751" s="238" t="n"/>
      <c r="C3751" s="1636" t="n"/>
      <c r="D3751" s="1636" t="n"/>
      <c r="E3751" s="1638" t="n"/>
      <c r="F3751" s="1636" t="n"/>
      <c r="G3751" s="1647" t="n"/>
      <c r="H3751" s="1647" t="n"/>
      <c r="I3751" s="1647" t="n"/>
      <c r="J3751" s="1646" t="n"/>
      <c r="K3751" s="1647" t="n"/>
      <c r="L3751" s="1647" t="n"/>
      <c r="M3751" s="234" t="n"/>
      <c r="N3751" s="237" t="n"/>
      <c r="O3751" s="548" t="n"/>
      <c r="P3751" s="1634" t="n"/>
      <c r="Q3751" s="1634" t="n"/>
      <c r="R3751" s="892" t="n"/>
      <c r="S3751" s="1635" t="n"/>
      <c r="T3751" s="1636" t="n"/>
      <c r="U3751" s="1636" t="n"/>
    </row>
    <row r="3752" ht="17.25" customHeight="1">
      <c r="A3752" s="238" t="n"/>
      <c r="B3752" s="238" t="n"/>
      <c r="C3752" s="1636" t="n"/>
      <c r="D3752" s="1636" t="n"/>
      <c r="E3752" s="1638" t="n"/>
      <c r="F3752" s="1636" t="n"/>
      <c r="G3752" s="1647" t="n"/>
      <c r="H3752" s="1647" t="n"/>
      <c r="I3752" s="1647" t="n"/>
      <c r="J3752" s="1646" t="n"/>
      <c r="K3752" s="1647" t="n"/>
      <c r="L3752" s="1647" t="n"/>
      <c r="M3752" s="234" t="n"/>
      <c r="N3752" s="237" t="n"/>
      <c r="O3752" s="548" t="n"/>
      <c r="P3752" s="1634" t="n"/>
      <c r="Q3752" s="1634" t="n"/>
      <c r="R3752" s="892" t="n"/>
      <c r="S3752" s="1635" t="n"/>
      <c r="T3752" s="1636" t="n"/>
      <c r="U3752" s="1636" t="n"/>
    </row>
    <row r="3753" ht="17.25" customHeight="1">
      <c r="A3753" s="238" t="n"/>
      <c r="B3753" s="238" t="n"/>
      <c r="C3753" s="1636" t="n"/>
      <c r="D3753" s="1636" t="n"/>
      <c r="E3753" s="1638" t="n"/>
      <c r="F3753" s="1636" t="n"/>
      <c r="G3753" s="1647" t="n"/>
      <c r="H3753" s="1647" t="n"/>
      <c r="I3753" s="1647" t="n"/>
      <c r="J3753" s="1646" t="n"/>
      <c r="K3753" s="1647" t="n"/>
      <c r="L3753" s="1647" t="n"/>
      <c r="M3753" s="234" t="n"/>
      <c r="N3753" s="237" t="n"/>
      <c r="O3753" s="548" t="n"/>
      <c r="P3753" s="1634" t="n"/>
      <c r="Q3753" s="1634" t="n"/>
      <c r="R3753" s="892" t="n"/>
      <c r="S3753" s="1635" t="n"/>
      <c r="T3753" s="1636" t="n"/>
      <c r="U3753" s="1636" t="n"/>
    </row>
    <row r="3754" ht="17.25" customHeight="1">
      <c r="A3754" s="238" t="n"/>
      <c r="B3754" s="238" t="n"/>
      <c r="C3754" s="1636" t="n"/>
      <c r="D3754" s="1636" t="n"/>
      <c r="E3754" s="1638" t="n"/>
      <c r="F3754" s="1636" t="n"/>
      <c r="G3754" s="1647" t="n"/>
      <c r="H3754" s="1647" t="n"/>
      <c r="I3754" s="1647" t="n"/>
      <c r="J3754" s="1646" t="n"/>
      <c r="K3754" s="1647" t="n"/>
      <c r="L3754" s="1647" t="n"/>
      <c r="M3754" s="234" t="n"/>
      <c r="N3754" s="237" t="n"/>
      <c r="O3754" s="548" t="n"/>
      <c r="P3754" s="1634" t="n"/>
      <c r="Q3754" s="1634" t="n"/>
      <c r="R3754" s="892" t="n"/>
      <c r="S3754" s="1635" t="n"/>
      <c r="T3754" s="1636" t="n"/>
      <c r="U3754" s="1636" t="n"/>
    </row>
    <row r="3755" ht="17.25" customHeight="1">
      <c r="A3755" s="238" t="n"/>
      <c r="B3755" s="238" t="n"/>
      <c r="C3755" s="1636" t="n"/>
      <c r="D3755" s="1636" t="n"/>
      <c r="E3755" s="1638" t="n"/>
      <c r="F3755" s="1636" t="n"/>
      <c r="G3755" s="1647" t="n"/>
      <c r="H3755" s="1647" t="n"/>
      <c r="I3755" s="1647" t="n"/>
      <c r="J3755" s="1646" t="n"/>
      <c r="K3755" s="1647" t="n"/>
      <c r="L3755" s="1647" t="n"/>
      <c r="M3755" s="234" t="n"/>
      <c r="N3755" s="237" t="n"/>
      <c r="O3755" s="548" t="n"/>
      <c r="P3755" s="1634" t="n"/>
      <c r="Q3755" s="1634" t="n"/>
      <c r="R3755" s="892" t="n"/>
      <c r="S3755" s="1635" t="n"/>
      <c r="T3755" s="1636" t="n"/>
      <c r="U3755" s="1636" t="n"/>
    </row>
    <row r="3756" ht="17.25" customHeight="1">
      <c r="A3756" s="238" t="n"/>
      <c r="B3756" s="238" t="n"/>
      <c r="C3756" s="1636" t="n"/>
      <c r="D3756" s="1636" t="n"/>
      <c r="E3756" s="1638" t="n"/>
      <c r="F3756" s="1636" t="n"/>
      <c r="G3756" s="1647" t="n"/>
      <c r="H3756" s="1647" t="n"/>
      <c r="I3756" s="1647" t="n"/>
      <c r="J3756" s="1646" t="n"/>
      <c r="K3756" s="1647" t="n"/>
      <c r="L3756" s="1647" t="n"/>
      <c r="M3756" s="234" t="n"/>
      <c r="N3756" s="237" t="n"/>
      <c r="O3756" s="548" t="n"/>
      <c r="P3756" s="1634" t="n"/>
      <c r="Q3756" s="1634" t="n"/>
      <c r="R3756" s="892" t="n"/>
      <c r="S3756" s="1635" t="n"/>
      <c r="T3756" s="1636" t="n"/>
      <c r="U3756" s="1636" t="n"/>
    </row>
    <row r="3757" ht="17.25" customHeight="1">
      <c r="A3757" s="238" t="n"/>
      <c r="B3757" s="238" t="n"/>
      <c r="C3757" s="1636" t="n"/>
      <c r="D3757" s="1636" t="n"/>
      <c r="E3757" s="1638" t="n"/>
      <c r="F3757" s="1636" t="n"/>
      <c r="G3757" s="1647" t="n"/>
      <c r="H3757" s="1647" t="n"/>
      <c r="I3757" s="1647" t="n"/>
      <c r="J3757" s="1646" t="n"/>
      <c r="K3757" s="1647" t="n"/>
      <c r="L3757" s="1647" t="n"/>
      <c r="M3757" s="234" t="n"/>
      <c r="N3757" s="237" t="n"/>
      <c r="O3757" s="548" t="n"/>
      <c r="P3757" s="1634" t="n"/>
      <c r="Q3757" s="1634" t="n"/>
      <c r="R3757" s="892" t="n"/>
      <c r="S3757" s="1635" t="n"/>
      <c r="T3757" s="1636" t="n"/>
      <c r="U3757" s="1636" t="n"/>
    </row>
    <row r="3758" ht="17.25" customHeight="1">
      <c r="A3758" s="238" t="n"/>
      <c r="B3758" s="238" t="n"/>
      <c r="C3758" s="1636" t="n"/>
      <c r="D3758" s="1636" t="n"/>
      <c r="E3758" s="1638" t="n"/>
      <c r="F3758" s="1636" t="n"/>
      <c r="G3758" s="1647" t="n"/>
      <c r="H3758" s="1647" t="n"/>
      <c r="I3758" s="1647" t="n"/>
      <c r="J3758" s="1646" t="n"/>
      <c r="K3758" s="1647" t="n"/>
      <c r="L3758" s="1647" t="n"/>
      <c r="M3758" s="234" t="n"/>
      <c r="N3758" s="237" t="n"/>
      <c r="O3758" s="548" t="n"/>
      <c r="P3758" s="1634" t="n"/>
      <c r="Q3758" s="1634" t="n"/>
      <c r="R3758" s="892" t="n"/>
      <c r="S3758" s="1635" t="n"/>
      <c r="T3758" s="1636" t="n"/>
      <c r="U3758" s="1636" t="n"/>
    </row>
    <row r="3759" ht="17.25" customHeight="1">
      <c r="A3759" s="238" t="n"/>
      <c r="B3759" s="238" t="n"/>
      <c r="C3759" s="1636" t="n"/>
      <c r="D3759" s="1636" t="n"/>
      <c r="E3759" s="1638" t="n"/>
      <c r="F3759" s="1636" t="n"/>
      <c r="G3759" s="1647" t="n"/>
      <c r="H3759" s="1647" t="n"/>
      <c r="I3759" s="1647" t="n"/>
      <c r="J3759" s="1646" t="n"/>
      <c r="K3759" s="1647" t="n"/>
      <c r="L3759" s="1647" t="n"/>
      <c r="M3759" s="234" t="n"/>
      <c r="N3759" s="237" t="n"/>
      <c r="O3759" s="548" t="n"/>
      <c r="P3759" s="1634" t="n"/>
      <c r="Q3759" s="1634" t="n"/>
      <c r="R3759" s="892" t="n"/>
      <c r="S3759" s="1635" t="n"/>
      <c r="T3759" s="1636" t="n"/>
      <c r="U3759" s="1636" t="n"/>
    </row>
    <row r="3760" ht="17.25" customHeight="1">
      <c r="A3760" s="238" t="n"/>
      <c r="B3760" s="238" t="n"/>
      <c r="C3760" s="1636" t="n"/>
      <c r="D3760" s="1636" t="n"/>
      <c r="E3760" s="1638" t="n"/>
      <c r="F3760" s="1636" t="n"/>
      <c r="G3760" s="1647" t="n"/>
      <c r="H3760" s="1647" t="n"/>
      <c r="I3760" s="1647" t="n"/>
      <c r="J3760" s="1646" t="n"/>
      <c r="K3760" s="1647" t="n"/>
      <c r="L3760" s="1647" t="n"/>
      <c r="M3760" s="234" t="n"/>
      <c r="N3760" s="237" t="n"/>
      <c r="O3760" s="548" t="n"/>
      <c r="P3760" s="1634" t="n"/>
      <c r="Q3760" s="1634" t="n"/>
      <c r="R3760" s="892" t="n"/>
      <c r="S3760" s="1635" t="n"/>
      <c r="T3760" s="1636" t="n"/>
      <c r="U3760" s="1636" t="n"/>
    </row>
    <row r="3761" ht="17.25" customHeight="1">
      <c r="A3761" s="238" t="n"/>
      <c r="B3761" s="238" t="n"/>
      <c r="C3761" s="1636" t="n"/>
      <c r="D3761" s="1636" t="n"/>
      <c r="E3761" s="1638" t="n"/>
      <c r="F3761" s="1636" t="n"/>
      <c r="G3761" s="1647" t="n"/>
      <c r="H3761" s="1647" t="n"/>
      <c r="I3761" s="1647" t="n"/>
      <c r="J3761" s="1646" t="n"/>
      <c r="K3761" s="1647" t="n"/>
      <c r="L3761" s="1647" t="n"/>
      <c r="M3761" s="234" t="n"/>
      <c r="N3761" s="237" t="n"/>
      <c r="O3761" s="548" t="n"/>
      <c r="P3761" s="1634" t="n"/>
      <c r="Q3761" s="1634" t="n"/>
      <c r="R3761" s="892" t="n"/>
      <c r="S3761" s="1635" t="n"/>
      <c r="T3761" s="1636" t="n"/>
      <c r="U3761" s="1636" t="n"/>
    </row>
    <row r="3762" ht="17.25" customHeight="1">
      <c r="A3762" s="238" t="n"/>
      <c r="B3762" s="238" t="n"/>
      <c r="C3762" s="1636" t="n"/>
      <c r="D3762" s="1636" t="n"/>
      <c r="E3762" s="1638" t="n"/>
      <c r="F3762" s="1636" t="n"/>
      <c r="G3762" s="1647" t="n"/>
      <c r="H3762" s="1647" t="n"/>
      <c r="I3762" s="1647" t="n"/>
      <c r="J3762" s="1646" t="n"/>
      <c r="K3762" s="1647" t="n"/>
      <c r="L3762" s="1647" t="n"/>
      <c r="M3762" s="234" t="n"/>
      <c r="N3762" s="237" t="n"/>
      <c r="O3762" s="548" t="n"/>
      <c r="P3762" s="1634" t="n"/>
      <c r="Q3762" s="1634" t="n"/>
      <c r="R3762" s="892" t="n"/>
      <c r="S3762" s="1635" t="n"/>
      <c r="T3762" s="1636" t="n"/>
      <c r="U3762" s="1636" t="n"/>
    </row>
    <row r="3763" ht="17.25" customHeight="1">
      <c r="A3763" s="238" t="n"/>
      <c r="B3763" s="238" t="n"/>
      <c r="C3763" s="1636" t="n"/>
      <c r="D3763" s="1636" t="n"/>
      <c r="E3763" s="1638" t="n"/>
      <c r="F3763" s="1636" t="n"/>
      <c r="G3763" s="1647" t="n"/>
      <c r="H3763" s="1647" t="n"/>
      <c r="I3763" s="1647" t="n"/>
      <c r="J3763" s="1646" t="n"/>
      <c r="K3763" s="1647" t="n"/>
      <c r="L3763" s="1647" t="n"/>
      <c r="M3763" s="234" t="n"/>
      <c r="N3763" s="237" t="n"/>
      <c r="O3763" s="548" t="n"/>
      <c r="P3763" s="1634" t="n"/>
      <c r="Q3763" s="1634" t="n"/>
      <c r="R3763" s="892" t="n"/>
      <c r="S3763" s="1635" t="n"/>
      <c r="T3763" s="1636" t="n"/>
      <c r="U3763" s="1636" t="n"/>
    </row>
    <row r="3764" ht="17.25" customHeight="1">
      <c r="A3764" s="238" t="n"/>
      <c r="B3764" s="238" t="n"/>
      <c r="C3764" s="1636" t="n"/>
      <c r="D3764" s="1636" t="n"/>
      <c r="E3764" s="1638" t="n"/>
      <c r="F3764" s="1636" t="n"/>
      <c r="G3764" s="1647" t="n"/>
      <c r="H3764" s="1647" t="n"/>
      <c r="I3764" s="1647" t="n"/>
      <c r="J3764" s="1646" t="n"/>
      <c r="K3764" s="1647" t="n"/>
      <c r="L3764" s="1647" t="n"/>
      <c r="M3764" s="234" t="n"/>
      <c r="N3764" s="237" t="n"/>
      <c r="O3764" s="548" t="n"/>
      <c r="P3764" s="1634" t="n"/>
      <c r="Q3764" s="1634" t="n"/>
      <c r="R3764" s="892" t="n"/>
      <c r="S3764" s="1635" t="n"/>
      <c r="T3764" s="1636" t="n"/>
      <c r="U3764" s="1636" t="n"/>
    </row>
    <row r="3765" ht="17.25" customHeight="1">
      <c r="A3765" s="238" t="n"/>
      <c r="B3765" s="238" t="n"/>
      <c r="C3765" s="1636" t="n"/>
      <c r="D3765" s="1636" t="n"/>
      <c r="E3765" s="1638" t="n"/>
      <c r="F3765" s="1636" t="n"/>
      <c r="G3765" s="1647" t="n"/>
      <c r="H3765" s="1647" t="n"/>
      <c r="I3765" s="1647" t="n"/>
      <c r="J3765" s="1646" t="n"/>
      <c r="K3765" s="1647" t="n"/>
      <c r="L3765" s="1647" t="n"/>
      <c r="M3765" s="234" t="n"/>
      <c r="N3765" s="237" t="n"/>
      <c r="O3765" s="548" t="n"/>
      <c r="P3765" s="1634" t="n"/>
      <c r="Q3765" s="1634" t="n"/>
      <c r="R3765" s="892" t="n"/>
      <c r="S3765" s="1635" t="n"/>
      <c r="T3765" s="1636" t="n"/>
      <c r="U3765" s="1636" t="n"/>
    </row>
    <row r="3766" ht="17.25" customHeight="1">
      <c r="A3766" s="238" t="n"/>
      <c r="B3766" s="238" t="n"/>
      <c r="C3766" s="1636" t="n"/>
      <c r="D3766" s="1636" t="n"/>
      <c r="E3766" s="1638" t="n"/>
      <c r="F3766" s="1636" t="n"/>
      <c r="G3766" s="1647" t="n"/>
      <c r="H3766" s="1647" t="n"/>
      <c r="I3766" s="1647" t="n"/>
      <c r="J3766" s="1646" t="n"/>
      <c r="K3766" s="1647" t="n"/>
      <c r="L3766" s="1647" t="n"/>
      <c r="M3766" s="234" t="n"/>
      <c r="N3766" s="237" t="n"/>
      <c r="O3766" s="548" t="n"/>
      <c r="P3766" s="1634" t="n"/>
      <c r="Q3766" s="1634" t="n"/>
      <c r="R3766" s="892" t="n"/>
      <c r="S3766" s="1635" t="n"/>
      <c r="T3766" s="1636" t="n"/>
      <c r="U3766" s="1636" t="n"/>
    </row>
    <row r="3767" ht="17.25" customHeight="1">
      <c r="A3767" s="238" t="n"/>
      <c r="B3767" s="238" t="n"/>
      <c r="C3767" s="1636" t="n"/>
      <c r="D3767" s="1636" t="n"/>
      <c r="E3767" s="1638" t="n"/>
      <c r="F3767" s="1636" t="n"/>
      <c r="G3767" s="1647" t="n"/>
      <c r="H3767" s="1647" t="n"/>
      <c r="I3767" s="1647" t="n"/>
      <c r="J3767" s="1646" t="n"/>
      <c r="K3767" s="1647" t="n"/>
      <c r="L3767" s="1647" t="n"/>
      <c r="M3767" s="234" t="n"/>
      <c r="N3767" s="237" t="n"/>
      <c r="O3767" s="548" t="n"/>
      <c r="P3767" s="1634" t="n"/>
      <c r="Q3767" s="1634" t="n"/>
      <c r="R3767" s="892" t="n"/>
      <c r="S3767" s="1635" t="n"/>
      <c r="T3767" s="1636" t="n"/>
      <c r="U3767" s="1636" t="n"/>
    </row>
    <row r="3768" ht="17.25" customHeight="1">
      <c r="A3768" s="238" t="n"/>
      <c r="B3768" s="238" t="n"/>
      <c r="C3768" s="1636" t="n"/>
      <c r="D3768" s="1636" t="n"/>
      <c r="E3768" s="1638" t="n"/>
      <c r="F3768" s="1636" t="n"/>
      <c r="G3768" s="1647" t="n"/>
      <c r="H3768" s="1647" t="n"/>
      <c r="I3768" s="1647" t="n"/>
      <c r="J3768" s="1646" t="n"/>
      <c r="K3768" s="1647" t="n"/>
      <c r="L3768" s="1647" t="n"/>
      <c r="M3768" s="234" t="n"/>
      <c r="N3768" s="237" t="n"/>
      <c r="O3768" s="548" t="n"/>
      <c r="P3768" s="1634" t="n"/>
      <c r="Q3768" s="1634" t="n"/>
      <c r="R3768" s="892" t="n"/>
      <c r="S3768" s="1635" t="n"/>
      <c r="T3768" s="1636" t="n"/>
      <c r="U3768" s="1636" t="n"/>
    </row>
    <row r="3769" ht="17.25" customHeight="1">
      <c r="A3769" s="238" t="n"/>
      <c r="B3769" s="238" t="n"/>
      <c r="C3769" s="1636" t="n"/>
      <c r="D3769" s="1636" t="n"/>
      <c r="E3769" s="1638" t="n"/>
      <c r="F3769" s="1636" t="n"/>
      <c r="G3769" s="1647" t="n"/>
      <c r="H3769" s="1647" t="n"/>
      <c r="I3769" s="1647" t="n"/>
      <c r="J3769" s="1646" t="n"/>
      <c r="K3769" s="1647" t="n"/>
      <c r="L3769" s="1647" t="n"/>
      <c r="M3769" s="234" t="n"/>
      <c r="N3769" s="237" t="n"/>
      <c r="O3769" s="548" t="n"/>
      <c r="P3769" s="1634" t="n"/>
      <c r="Q3769" s="1634" t="n"/>
      <c r="R3769" s="892" t="n"/>
      <c r="S3769" s="1635" t="n"/>
      <c r="T3769" s="1636" t="n"/>
      <c r="U3769" s="1636" t="n"/>
    </row>
    <row r="3770" ht="17.25" customHeight="1">
      <c r="A3770" s="238" t="n"/>
      <c r="B3770" s="238" t="n"/>
      <c r="C3770" s="1636" t="n"/>
      <c r="D3770" s="1636" t="n"/>
      <c r="E3770" s="1638" t="n"/>
      <c r="F3770" s="1636" t="n"/>
      <c r="G3770" s="1647" t="n"/>
      <c r="H3770" s="1647" t="n"/>
      <c r="I3770" s="1647" t="n"/>
      <c r="J3770" s="1646" t="n"/>
      <c r="K3770" s="1647" t="n"/>
      <c r="L3770" s="1647" t="n"/>
      <c r="M3770" s="234" t="n"/>
      <c r="N3770" s="237" t="n"/>
      <c r="O3770" s="548" t="n"/>
      <c r="P3770" s="1634" t="n"/>
      <c r="Q3770" s="1634" t="n"/>
      <c r="R3770" s="892" t="n"/>
      <c r="S3770" s="1635" t="n"/>
      <c r="T3770" s="1636" t="n"/>
      <c r="U3770" s="1636" t="n"/>
    </row>
    <row r="3771" ht="17.25" customHeight="1">
      <c r="A3771" s="238" t="n"/>
      <c r="B3771" s="238" t="n"/>
      <c r="C3771" s="1636" t="n"/>
      <c r="D3771" s="1636" t="n"/>
      <c r="E3771" s="1638" t="n"/>
      <c r="F3771" s="1636" t="n"/>
      <c r="G3771" s="1647" t="n"/>
      <c r="H3771" s="1647" t="n"/>
      <c r="I3771" s="1647" t="n"/>
      <c r="J3771" s="1646" t="n"/>
      <c r="K3771" s="1647" t="n"/>
      <c r="L3771" s="1647" t="n"/>
      <c r="M3771" s="234" t="n"/>
      <c r="N3771" s="237" t="n"/>
      <c r="O3771" s="548" t="n"/>
      <c r="P3771" s="1634" t="n"/>
      <c r="Q3771" s="1634" t="n"/>
      <c r="R3771" s="892" t="n"/>
      <c r="S3771" s="1635" t="n"/>
      <c r="T3771" s="1636" t="n"/>
      <c r="U3771" s="1636" t="n"/>
    </row>
    <row r="3772" ht="17.25" customHeight="1">
      <c r="A3772" s="238" t="n"/>
      <c r="B3772" s="238" t="n"/>
      <c r="C3772" s="1636" t="n"/>
      <c r="D3772" s="1636" t="n"/>
      <c r="E3772" s="1638" t="n"/>
      <c r="F3772" s="1636" t="n"/>
      <c r="G3772" s="1647" t="n"/>
      <c r="H3772" s="1647" t="n"/>
      <c r="I3772" s="1647" t="n"/>
      <c r="J3772" s="1646" t="n"/>
      <c r="K3772" s="1647" t="n"/>
      <c r="L3772" s="1647" t="n"/>
      <c r="M3772" s="234" t="n"/>
      <c r="N3772" s="237" t="n"/>
      <c r="O3772" s="548" t="n"/>
      <c r="P3772" s="1634" t="n"/>
      <c r="Q3772" s="1634" t="n"/>
      <c r="R3772" s="892" t="n"/>
      <c r="S3772" s="1635" t="n"/>
      <c r="T3772" s="1636" t="n"/>
      <c r="U3772" s="1636" t="n"/>
    </row>
    <row r="3773" ht="17.25" customHeight="1">
      <c r="A3773" s="238" t="n"/>
      <c r="B3773" s="238" t="n"/>
      <c r="C3773" s="1636" t="n"/>
      <c r="D3773" s="1636" t="n"/>
      <c r="E3773" s="1638" t="n"/>
      <c r="F3773" s="1636" t="n"/>
      <c r="G3773" s="1647" t="n"/>
      <c r="H3773" s="1647" t="n"/>
      <c r="I3773" s="1647" t="n"/>
      <c r="J3773" s="1646" t="n"/>
      <c r="K3773" s="1647" t="n"/>
      <c r="L3773" s="1647" t="n"/>
      <c r="M3773" s="234" t="n"/>
      <c r="N3773" s="237" t="n"/>
      <c r="O3773" s="548" t="n"/>
      <c r="P3773" s="1634" t="n"/>
      <c r="Q3773" s="1634" t="n"/>
      <c r="R3773" s="892" t="n"/>
      <c r="S3773" s="1635" t="n"/>
      <c r="T3773" s="1636" t="n"/>
      <c r="U3773" s="1636" t="n"/>
    </row>
    <row r="3774" ht="17.25" customHeight="1">
      <c r="A3774" s="238" t="n"/>
      <c r="B3774" s="238" t="n"/>
      <c r="C3774" s="1636" t="n"/>
      <c r="D3774" s="1636" t="n"/>
      <c r="E3774" s="1638" t="n"/>
      <c r="F3774" s="1636" t="n"/>
      <c r="G3774" s="1647" t="n"/>
      <c r="H3774" s="1647" t="n"/>
      <c r="I3774" s="1647" t="n"/>
      <c r="J3774" s="1646" t="n"/>
      <c r="K3774" s="1647" t="n"/>
      <c r="L3774" s="1647" t="n"/>
      <c r="M3774" s="234" t="n"/>
      <c r="N3774" s="237" t="n"/>
      <c r="O3774" s="548" t="n"/>
      <c r="P3774" s="1634" t="n"/>
      <c r="Q3774" s="1634" t="n"/>
      <c r="R3774" s="892" t="n"/>
      <c r="S3774" s="1635" t="n"/>
      <c r="T3774" s="1636" t="n"/>
      <c r="U3774" s="1636" t="n"/>
    </row>
    <row r="3775" ht="17.25" customHeight="1">
      <c r="A3775" s="238" t="n"/>
      <c r="B3775" s="238" t="n"/>
      <c r="C3775" s="1636" t="n"/>
      <c r="D3775" s="1636" t="n"/>
      <c r="E3775" s="1638" t="n"/>
      <c r="F3775" s="1636" t="n"/>
      <c r="G3775" s="1647" t="n"/>
      <c r="H3775" s="1647" t="n"/>
      <c r="I3775" s="1647" t="n"/>
      <c r="J3775" s="1646" t="n"/>
      <c r="K3775" s="1647" t="n"/>
      <c r="L3775" s="1647" t="n"/>
      <c r="M3775" s="234" t="n"/>
      <c r="N3775" s="237" t="n"/>
      <c r="O3775" s="548" t="n"/>
      <c r="P3775" s="1634" t="n"/>
      <c r="Q3775" s="1634" t="n"/>
      <c r="R3775" s="892" t="n"/>
      <c r="S3775" s="1635" t="n"/>
      <c r="T3775" s="1636" t="n"/>
      <c r="U3775" s="1636" t="n"/>
    </row>
    <row r="3776" ht="17.25" customHeight="1">
      <c r="A3776" s="238" t="n"/>
      <c r="B3776" s="238" t="n"/>
      <c r="C3776" s="1636" t="n"/>
      <c r="D3776" s="1636" t="n"/>
      <c r="E3776" s="1638" t="n"/>
      <c r="F3776" s="1636" t="n"/>
      <c r="G3776" s="1647" t="n"/>
      <c r="H3776" s="1647" t="n"/>
      <c r="I3776" s="1647" t="n"/>
      <c r="J3776" s="1646" t="n"/>
      <c r="K3776" s="1647" t="n"/>
      <c r="L3776" s="1647" t="n"/>
      <c r="M3776" s="234" t="n"/>
      <c r="N3776" s="237" t="n"/>
      <c r="O3776" s="548" t="n"/>
      <c r="P3776" s="1634" t="n"/>
      <c r="Q3776" s="1634" t="n"/>
      <c r="R3776" s="892" t="n"/>
      <c r="S3776" s="1635" t="n"/>
      <c r="T3776" s="1636" t="n"/>
      <c r="U3776" s="1636" t="n"/>
    </row>
    <row r="3777" ht="17.25" customHeight="1">
      <c r="A3777" s="238" t="n"/>
      <c r="B3777" s="238" t="n"/>
      <c r="C3777" s="1636" t="n"/>
      <c r="D3777" s="1636" t="n"/>
      <c r="E3777" s="1638" t="n"/>
      <c r="F3777" s="1636" t="n"/>
      <c r="G3777" s="1647" t="n"/>
      <c r="H3777" s="1647" t="n"/>
      <c r="I3777" s="1647" t="n"/>
      <c r="J3777" s="1646" t="n"/>
      <c r="K3777" s="1647" t="n"/>
      <c r="L3777" s="1647" t="n"/>
      <c r="M3777" s="234" t="n"/>
      <c r="N3777" s="237" t="n"/>
      <c r="O3777" s="548" t="n"/>
      <c r="P3777" s="1634" t="n"/>
      <c r="Q3777" s="1634" t="n"/>
      <c r="R3777" s="892" t="n"/>
      <c r="S3777" s="1635" t="n"/>
      <c r="T3777" s="1636" t="n"/>
      <c r="U3777" s="1636" t="n"/>
    </row>
    <row r="3778" ht="17.25" customHeight="1">
      <c r="A3778" s="238" t="n"/>
      <c r="B3778" s="238" t="n"/>
      <c r="C3778" s="1636" t="n"/>
      <c r="D3778" s="1636" t="n"/>
      <c r="E3778" s="1638" t="n"/>
      <c r="F3778" s="1636" t="n"/>
      <c r="G3778" s="1647" t="n"/>
      <c r="H3778" s="1647" t="n"/>
      <c r="I3778" s="1647" t="n"/>
      <c r="J3778" s="1646" t="n"/>
      <c r="K3778" s="1647" t="n"/>
      <c r="L3778" s="1647" t="n"/>
      <c r="M3778" s="234" t="n"/>
      <c r="N3778" s="237" t="n"/>
      <c r="O3778" s="548" t="n"/>
      <c r="P3778" s="1634" t="n"/>
      <c r="Q3778" s="1634" t="n"/>
      <c r="R3778" s="892" t="n"/>
      <c r="S3778" s="1635" t="n"/>
      <c r="T3778" s="1636" t="n"/>
      <c r="U3778" s="1636" t="n"/>
    </row>
    <row r="3779" ht="17.25" customHeight="1">
      <c r="A3779" s="238" t="n"/>
      <c r="B3779" s="238" t="n"/>
      <c r="C3779" s="1636" t="n"/>
      <c r="D3779" s="1636" t="n"/>
      <c r="E3779" s="1638" t="n"/>
      <c r="F3779" s="1636" t="n"/>
      <c r="G3779" s="1647" t="n"/>
      <c r="H3779" s="1647" t="n"/>
      <c r="I3779" s="1647" t="n"/>
      <c r="J3779" s="1646" t="n"/>
      <c r="K3779" s="1647" t="n"/>
      <c r="L3779" s="1647" t="n"/>
      <c r="M3779" s="234" t="n"/>
      <c r="N3779" s="237" t="n"/>
      <c r="O3779" s="548" t="n"/>
      <c r="P3779" s="1634" t="n"/>
      <c r="Q3779" s="1634" t="n"/>
      <c r="R3779" s="892" t="n"/>
      <c r="S3779" s="1635" t="n"/>
      <c r="T3779" s="1636" t="n"/>
      <c r="U3779" s="1636" t="n"/>
    </row>
    <row r="3780" ht="17.25" customHeight="1">
      <c r="A3780" s="238" t="n"/>
      <c r="B3780" s="238" t="n"/>
      <c r="C3780" s="1636" t="n"/>
      <c r="D3780" s="1636" t="n"/>
      <c r="E3780" s="1638" t="n"/>
      <c r="F3780" s="1636" t="n"/>
      <c r="G3780" s="1647" t="n"/>
      <c r="H3780" s="1647" t="n"/>
      <c r="I3780" s="1647" t="n"/>
      <c r="J3780" s="1646" t="n"/>
      <c r="K3780" s="1647" t="n"/>
      <c r="L3780" s="1647" t="n"/>
      <c r="M3780" s="234" t="n"/>
      <c r="N3780" s="237" t="n"/>
      <c r="O3780" s="548" t="n"/>
      <c r="P3780" s="1634" t="n"/>
      <c r="Q3780" s="1634" t="n"/>
      <c r="R3780" s="892" t="n"/>
      <c r="S3780" s="1635" t="n"/>
      <c r="T3780" s="1636" t="n"/>
      <c r="U3780" s="1636" t="n"/>
    </row>
    <row r="3781" ht="17.25" customHeight="1">
      <c r="A3781" s="238" t="n"/>
      <c r="B3781" s="238" t="n"/>
      <c r="C3781" s="1636" t="n"/>
      <c r="D3781" s="1636" t="n"/>
      <c r="E3781" s="1638" t="n"/>
      <c r="F3781" s="1636" t="n"/>
      <c r="G3781" s="1647" t="n"/>
      <c r="H3781" s="1647" t="n"/>
      <c r="I3781" s="1647" t="n"/>
      <c r="J3781" s="1646" t="n"/>
      <c r="K3781" s="1647" t="n"/>
      <c r="L3781" s="1647" t="n"/>
      <c r="M3781" s="234" t="n"/>
      <c r="N3781" s="237" t="n"/>
      <c r="O3781" s="548" t="n"/>
      <c r="P3781" s="1634" t="n"/>
      <c r="Q3781" s="1634" t="n"/>
      <c r="R3781" s="892" t="n"/>
      <c r="S3781" s="1635" t="n"/>
      <c r="T3781" s="1636" t="n"/>
      <c r="U3781" s="1636" t="n"/>
    </row>
    <row r="3782" ht="17.25" customHeight="1">
      <c r="A3782" s="238" t="n"/>
      <c r="B3782" s="238" t="n"/>
      <c r="C3782" s="1636" t="n"/>
      <c r="D3782" s="1636" t="n"/>
      <c r="E3782" s="1638" t="n"/>
      <c r="F3782" s="1636" t="n"/>
      <c r="G3782" s="1647" t="n"/>
      <c r="H3782" s="1647" t="n"/>
      <c r="I3782" s="1647" t="n"/>
      <c r="J3782" s="1646" t="n"/>
      <c r="K3782" s="1647" t="n"/>
      <c r="L3782" s="1647" t="n"/>
      <c r="M3782" s="234" t="n"/>
      <c r="N3782" s="237" t="n"/>
      <c r="O3782" s="548" t="n"/>
      <c r="P3782" s="1634" t="n"/>
      <c r="Q3782" s="1634" t="n"/>
      <c r="R3782" s="892" t="n"/>
      <c r="S3782" s="1635" t="n"/>
      <c r="T3782" s="1636" t="n"/>
      <c r="U3782" s="1636" t="n"/>
    </row>
    <row r="3783" ht="17.25" customHeight="1">
      <c r="A3783" s="238" t="n"/>
      <c r="B3783" s="238" t="n"/>
      <c r="C3783" s="1636" t="n"/>
      <c r="D3783" s="1636" t="n"/>
      <c r="E3783" s="1638" t="n"/>
      <c r="F3783" s="1636" t="n"/>
      <c r="G3783" s="1647" t="n"/>
      <c r="H3783" s="1647" t="n"/>
      <c r="I3783" s="1647" t="n"/>
      <c r="J3783" s="1646" t="n"/>
      <c r="K3783" s="1647" t="n"/>
      <c r="L3783" s="1647" t="n"/>
      <c r="M3783" s="234" t="n"/>
      <c r="N3783" s="237" t="n"/>
      <c r="O3783" s="548" t="n"/>
      <c r="P3783" s="1634" t="n"/>
      <c r="Q3783" s="1634" t="n"/>
      <c r="R3783" s="892" t="n"/>
      <c r="S3783" s="1635" t="n"/>
      <c r="T3783" s="1636" t="n"/>
      <c r="U3783" s="1636" t="n"/>
    </row>
    <row r="3784" ht="17.25" customHeight="1">
      <c r="A3784" s="238" t="n"/>
      <c r="B3784" s="238" t="n"/>
      <c r="C3784" s="1636" t="n"/>
      <c r="D3784" s="1636" t="n"/>
      <c r="E3784" s="1638" t="n"/>
      <c r="F3784" s="1636" t="n"/>
      <c r="G3784" s="1647" t="n"/>
      <c r="H3784" s="1647" t="n"/>
      <c r="I3784" s="1647" t="n"/>
      <c r="J3784" s="1646" t="n"/>
      <c r="K3784" s="1647" t="n"/>
      <c r="L3784" s="1647" t="n"/>
      <c r="M3784" s="234" t="n"/>
      <c r="N3784" s="237" t="n"/>
      <c r="O3784" s="548" t="n"/>
      <c r="P3784" s="1634" t="n"/>
      <c r="Q3784" s="1634" t="n"/>
      <c r="R3784" s="892" t="n"/>
      <c r="S3784" s="1635" t="n"/>
      <c r="T3784" s="1636" t="n"/>
      <c r="U3784" s="1636" t="n"/>
    </row>
    <row r="3785" ht="17.25" customHeight="1">
      <c r="A3785" s="238" t="n"/>
      <c r="B3785" s="238" t="n"/>
      <c r="C3785" s="1636" t="n"/>
      <c r="D3785" s="1636" t="n"/>
      <c r="E3785" s="1638" t="n"/>
      <c r="F3785" s="1636" t="n"/>
      <c r="G3785" s="1647" t="n"/>
      <c r="H3785" s="1647" t="n"/>
      <c r="I3785" s="1647" t="n"/>
      <c r="J3785" s="1646" t="n"/>
      <c r="K3785" s="1647" t="n"/>
      <c r="L3785" s="1647" t="n"/>
      <c r="M3785" s="234" t="n"/>
      <c r="N3785" s="237" t="n"/>
      <c r="O3785" s="548" t="n"/>
      <c r="P3785" s="1634" t="n"/>
      <c r="Q3785" s="1634" t="n"/>
      <c r="R3785" s="892" t="n"/>
      <c r="S3785" s="1635" t="n"/>
      <c r="T3785" s="1636" t="n"/>
      <c r="U3785" s="1636" t="n"/>
    </row>
    <row r="3786" ht="17.25" customHeight="1">
      <c r="A3786" s="238" t="n"/>
      <c r="B3786" s="238" t="n"/>
      <c r="C3786" s="1636" t="n"/>
      <c r="D3786" s="1636" t="n"/>
      <c r="E3786" s="1638" t="n"/>
      <c r="F3786" s="1636" t="n"/>
      <c r="G3786" s="1647" t="n"/>
      <c r="H3786" s="1647" t="n"/>
      <c r="I3786" s="1647" t="n"/>
      <c r="J3786" s="1646" t="n"/>
      <c r="K3786" s="1647" t="n"/>
      <c r="L3786" s="1647" t="n"/>
      <c r="M3786" s="234" t="n"/>
      <c r="N3786" s="237" t="n"/>
      <c r="O3786" s="548" t="n"/>
      <c r="P3786" s="1634" t="n"/>
      <c r="Q3786" s="1634" t="n"/>
      <c r="R3786" s="892" t="n"/>
      <c r="S3786" s="1635" t="n"/>
      <c r="T3786" s="1636" t="n"/>
      <c r="U3786" s="1636" t="n"/>
    </row>
    <row r="3787" ht="17.25" customHeight="1">
      <c r="A3787" s="238" t="n"/>
      <c r="B3787" s="238" t="n"/>
      <c r="C3787" s="1636" t="n"/>
      <c r="D3787" s="1636" t="n"/>
      <c r="E3787" s="1638" t="n"/>
      <c r="F3787" s="1636" t="n"/>
      <c r="G3787" s="1647" t="n"/>
      <c r="H3787" s="1647" t="n"/>
      <c r="I3787" s="1647" t="n"/>
      <c r="J3787" s="1646" t="n"/>
      <c r="K3787" s="1647" t="n"/>
      <c r="L3787" s="1647" t="n"/>
      <c r="M3787" s="234" t="n"/>
      <c r="N3787" s="237" t="n"/>
      <c r="O3787" s="548" t="n"/>
      <c r="P3787" s="1634" t="n"/>
      <c r="Q3787" s="1634" t="n"/>
      <c r="R3787" s="892" t="n"/>
      <c r="S3787" s="1635" t="n"/>
      <c r="T3787" s="1636" t="n"/>
      <c r="U3787" s="1636" t="n"/>
    </row>
    <row r="3788" ht="17.25" customHeight="1">
      <c r="A3788" s="238" t="n"/>
      <c r="B3788" s="238" t="n"/>
      <c r="C3788" s="1636" t="n"/>
      <c r="D3788" s="1636" t="n"/>
      <c r="E3788" s="1638" t="n"/>
      <c r="F3788" s="1636" t="n"/>
      <c r="G3788" s="1647" t="n"/>
      <c r="H3788" s="1647" t="n"/>
      <c r="I3788" s="1647" t="n"/>
      <c r="J3788" s="1646" t="n"/>
      <c r="K3788" s="1647" t="n"/>
      <c r="L3788" s="1647" t="n"/>
      <c r="M3788" s="234" t="n"/>
      <c r="N3788" s="237" t="n"/>
      <c r="O3788" s="548" t="n"/>
      <c r="P3788" s="1634" t="n"/>
      <c r="Q3788" s="1634" t="n"/>
      <c r="R3788" s="892" t="n"/>
      <c r="S3788" s="1635" t="n"/>
      <c r="T3788" s="1636" t="n"/>
      <c r="U3788" s="1636" t="n"/>
    </row>
    <row r="3789" ht="17.25" customHeight="1">
      <c r="A3789" s="238" t="n"/>
      <c r="B3789" s="238" t="n"/>
      <c r="C3789" s="1636" t="n"/>
      <c r="D3789" s="1636" t="n"/>
      <c r="E3789" s="1638" t="n"/>
      <c r="F3789" s="1636" t="n"/>
      <c r="G3789" s="1647" t="n"/>
      <c r="H3789" s="1647" t="n"/>
      <c r="I3789" s="1647" t="n"/>
      <c r="J3789" s="1646" t="n"/>
      <c r="K3789" s="1647" t="n"/>
      <c r="L3789" s="1647" t="n"/>
      <c r="M3789" s="234" t="n"/>
      <c r="N3789" s="237" t="n"/>
      <c r="O3789" s="548" t="n"/>
      <c r="P3789" s="1634" t="n"/>
      <c r="Q3789" s="1634" t="n"/>
      <c r="R3789" s="892" t="n"/>
      <c r="S3789" s="1635" t="n"/>
      <c r="T3789" s="1636" t="n"/>
      <c r="U3789" s="1636" t="n"/>
    </row>
    <row r="3790" ht="17.25" customHeight="1">
      <c r="A3790" s="238" t="n"/>
      <c r="B3790" s="238" t="n"/>
      <c r="C3790" s="1636" t="n"/>
      <c r="D3790" s="1636" t="n"/>
      <c r="E3790" s="1638" t="n"/>
      <c r="F3790" s="1636" t="n"/>
      <c r="G3790" s="1647" t="n"/>
      <c r="H3790" s="1647" t="n"/>
      <c r="I3790" s="1647" t="n"/>
      <c r="J3790" s="1646" t="n"/>
      <c r="K3790" s="1647" t="n"/>
      <c r="L3790" s="1647" t="n"/>
      <c r="M3790" s="234" t="n"/>
      <c r="N3790" s="237" t="n"/>
      <c r="O3790" s="548" t="n"/>
      <c r="P3790" s="1634" t="n"/>
      <c r="Q3790" s="1634" t="n"/>
      <c r="R3790" s="892" t="n"/>
      <c r="S3790" s="1635" t="n"/>
      <c r="T3790" s="1636" t="n"/>
      <c r="U3790" s="1636" t="n"/>
    </row>
    <row r="3791" ht="17.25" customHeight="1">
      <c r="A3791" s="238" t="n"/>
      <c r="B3791" s="238" t="n"/>
      <c r="C3791" s="1636" t="n"/>
      <c r="D3791" s="1636" t="n"/>
      <c r="E3791" s="1638" t="n"/>
      <c r="F3791" s="1636" t="n"/>
      <c r="G3791" s="1647" t="n"/>
      <c r="H3791" s="1647" t="n"/>
      <c r="I3791" s="1647" t="n"/>
      <c r="J3791" s="1646" t="n"/>
      <c r="K3791" s="1647" t="n"/>
      <c r="L3791" s="1647" t="n"/>
      <c r="M3791" s="234" t="n"/>
      <c r="N3791" s="237" t="n"/>
      <c r="O3791" s="548" t="n"/>
      <c r="P3791" s="1634" t="n"/>
      <c r="Q3791" s="1634" t="n"/>
      <c r="R3791" s="892" t="n"/>
      <c r="S3791" s="1635" t="n"/>
      <c r="T3791" s="1636" t="n"/>
      <c r="U3791" s="1636" t="n"/>
    </row>
    <row r="3792" ht="17.25" customHeight="1">
      <c r="A3792" s="238" t="n"/>
      <c r="B3792" s="238" t="n"/>
      <c r="C3792" s="1636" t="n"/>
      <c r="D3792" s="1636" t="n"/>
      <c r="E3792" s="1638" t="n"/>
      <c r="F3792" s="1636" t="n"/>
      <c r="G3792" s="1647" t="n"/>
      <c r="H3792" s="1647" t="n"/>
      <c r="I3792" s="1647" t="n"/>
      <c r="J3792" s="1646" t="n"/>
      <c r="K3792" s="1647" t="n"/>
      <c r="L3792" s="1647" t="n"/>
      <c r="M3792" s="234" t="n"/>
      <c r="N3792" s="237" t="n"/>
      <c r="O3792" s="548" t="n"/>
      <c r="P3792" s="1634" t="n"/>
      <c r="Q3792" s="1634" t="n"/>
      <c r="R3792" s="892" t="n"/>
      <c r="S3792" s="1635" t="n"/>
      <c r="T3792" s="1636" t="n"/>
      <c r="U3792" s="1636" t="n"/>
    </row>
    <row r="3793" ht="17.25" customHeight="1">
      <c r="A3793" s="238" t="n"/>
      <c r="B3793" s="238" t="n"/>
      <c r="C3793" s="1636" t="n"/>
      <c r="D3793" s="1636" t="n"/>
      <c r="E3793" s="1638" t="n"/>
      <c r="F3793" s="1636" t="n"/>
      <c r="G3793" s="1647" t="n"/>
      <c r="H3793" s="1647" t="n"/>
      <c r="I3793" s="1647" t="n"/>
      <c r="J3793" s="1646" t="n"/>
      <c r="K3793" s="1647" t="n"/>
      <c r="L3793" s="1647" t="n"/>
      <c r="M3793" s="234" t="n"/>
      <c r="N3793" s="237" t="n"/>
      <c r="O3793" s="548" t="n"/>
      <c r="P3793" s="1634" t="n"/>
      <c r="Q3793" s="1634" t="n"/>
      <c r="R3793" s="892" t="n"/>
      <c r="S3793" s="1635" t="n"/>
      <c r="T3793" s="1636" t="n"/>
      <c r="U3793" s="1636" t="n"/>
    </row>
    <row r="3794" ht="17.25" customHeight="1">
      <c r="A3794" s="238" t="n"/>
      <c r="B3794" s="238" t="n"/>
      <c r="C3794" s="1636" t="n"/>
      <c r="D3794" s="1636" t="n"/>
      <c r="E3794" s="1638" t="n"/>
      <c r="F3794" s="1636" t="n"/>
      <c r="G3794" s="1647" t="n"/>
      <c r="H3794" s="1647" t="n"/>
      <c r="I3794" s="1647" t="n"/>
      <c r="J3794" s="1646" t="n"/>
      <c r="K3794" s="1647" t="n"/>
      <c r="L3794" s="1647" t="n"/>
      <c r="M3794" s="234" t="n"/>
      <c r="N3794" s="237" t="n"/>
      <c r="O3794" s="548" t="n"/>
      <c r="P3794" s="1634" t="n"/>
      <c r="Q3794" s="1634" t="n"/>
      <c r="R3794" s="892" t="n"/>
      <c r="S3794" s="1635" t="n"/>
      <c r="T3794" s="1636" t="n"/>
      <c r="U3794" s="1636" t="n"/>
    </row>
    <row r="3795" ht="17.25" customHeight="1">
      <c r="A3795" s="238" t="n"/>
      <c r="B3795" s="238" t="n"/>
      <c r="C3795" s="1636" t="n"/>
      <c r="D3795" s="1636" t="n"/>
      <c r="E3795" s="1638" t="n"/>
      <c r="F3795" s="1636" t="n"/>
      <c r="G3795" s="1647" t="n"/>
      <c r="H3795" s="1647" t="n"/>
      <c r="I3795" s="1647" t="n"/>
      <c r="J3795" s="1646" t="n"/>
      <c r="K3795" s="1647" t="n"/>
      <c r="L3795" s="1647" t="n"/>
      <c r="M3795" s="234" t="n"/>
      <c r="N3795" s="237" t="n"/>
      <c r="O3795" s="548" t="n"/>
      <c r="P3795" s="1634" t="n"/>
      <c r="Q3795" s="1634" t="n"/>
      <c r="R3795" s="892" t="n"/>
      <c r="S3795" s="1635" t="n"/>
      <c r="T3795" s="1636" t="n"/>
      <c r="U3795" s="1636" t="n"/>
    </row>
    <row r="3796" ht="17.25" customHeight="1">
      <c r="A3796" s="238" t="n"/>
      <c r="B3796" s="238" t="n"/>
      <c r="C3796" s="1636" t="n"/>
      <c r="D3796" s="1636" t="n"/>
      <c r="E3796" s="1638" t="n"/>
      <c r="F3796" s="1636" t="n"/>
      <c r="G3796" s="1647" t="n"/>
      <c r="H3796" s="1647" t="n"/>
      <c r="I3796" s="1647" t="n"/>
      <c r="J3796" s="1646" t="n"/>
      <c r="K3796" s="1647" t="n"/>
      <c r="L3796" s="1647" t="n"/>
      <c r="M3796" s="234" t="n"/>
      <c r="N3796" s="237" t="n"/>
      <c r="O3796" s="548" t="n"/>
      <c r="P3796" s="1634" t="n"/>
      <c r="Q3796" s="1634" t="n"/>
      <c r="R3796" s="892" t="n"/>
      <c r="S3796" s="1635" t="n"/>
      <c r="T3796" s="1636" t="n"/>
      <c r="U3796" s="1636" t="n"/>
    </row>
    <row r="3797" ht="17.25" customHeight="1">
      <c r="A3797" s="238" t="n"/>
      <c r="B3797" s="238" t="n"/>
      <c r="C3797" s="1636" t="n"/>
      <c r="D3797" s="1636" t="n"/>
      <c r="E3797" s="1638" t="n"/>
      <c r="F3797" s="1636" t="n"/>
      <c r="G3797" s="1647" t="n"/>
      <c r="H3797" s="1647" t="n"/>
      <c r="I3797" s="1647" t="n"/>
      <c r="J3797" s="1646" t="n"/>
      <c r="K3797" s="1647" t="n"/>
      <c r="L3797" s="1647" t="n"/>
      <c r="M3797" s="234" t="n"/>
      <c r="N3797" s="237" t="n"/>
      <c r="O3797" s="548" t="n"/>
      <c r="P3797" s="1634" t="n"/>
      <c r="Q3797" s="1634" t="n"/>
      <c r="R3797" s="892" t="n"/>
      <c r="S3797" s="1635" t="n"/>
      <c r="T3797" s="1636" t="n"/>
      <c r="U3797" s="1636" t="n"/>
    </row>
    <row r="3798" ht="17.25" customHeight="1">
      <c r="A3798" s="238" t="n"/>
      <c r="B3798" s="238" t="n"/>
      <c r="C3798" s="1636" t="n"/>
      <c r="D3798" s="1636" t="n"/>
      <c r="E3798" s="1638" t="n"/>
      <c r="F3798" s="1636" t="n"/>
      <c r="G3798" s="1647" t="n"/>
      <c r="H3798" s="1647" t="n"/>
      <c r="I3798" s="1647" t="n"/>
      <c r="J3798" s="1646" t="n"/>
      <c r="K3798" s="1647" t="n"/>
      <c r="L3798" s="1647" t="n"/>
      <c r="M3798" s="234" t="n"/>
      <c r="N3798" s="237" t="n"/>
      <c r="O3798" s="548" t="n"/>
      <c r="P3798" s="1634" t="n"/>
      <c r="Q3798" s="1634" t="n"/>
      <c r="R3798" s="892" t="n"/>
      <c r="S3798" s="1635" t="n"/>
      <c r="T3798" s="1636" t="n"/>
      <c r="U3798" s="1636" t="n"/>
    </row>
    <row r="3799" ht="17.25" customHeight="1">
      <c r="A3799" s="238" t="n"/>
      <c r="B3799" s="238" t="n"/>
      <c r="C3799" s="1636" t="n"/>
      <c r="D3799" s="1636" t="n"/>
      <c r="E3799" s="1638" t="n"/>
      <c r="F3799" s="1636" t="n"/>
      <c r="G3799" s="1647" t="n"/>
      <c r="H3799" s="1647" t="n"/>
      <c r="I3799" s="1647" t="n"/>
      <c r="J3799" s="1646" t="n"/>
      <c r="K3799" s="1647" t="n"/>
      <c r="L3799" s="1647" t="n"/>
      <c r="M3799" s="234" t="n"/>
      <c r="N3799" s="237" t="n"/>
      <c r="O3799" s="548" t="n"/>
      <c r="P3799" s="1634" t="n"/>
      <c r="Q3799" s="1634" t="n"/>
      <c r="R3799" s="892" t="n"/>
      <c r="S3799" s="1635" t="n"/>
      <c r="T3799" s="1636" t="n"/>
      <c r="U3799" s="1636" t="n"/>
    </row>
    <row r="3800" ht="17.25" customHeight="1">
      <c r="A3800" s="238" t="n"/>
      <c r="B3800" s="238" t="n"/>
      <c r="C3800" s="1636" t="n"/>
      <c r="D3800" s="1636" t="n"/>
      <c r="E3800" s="1638" t="n"/>
      <c r="F3800" s="1636" t="n"/>
      <c r="G3800" s="1647" t="n"/>
      <c r="H3800" s="1647" t="n"/>
      <c r="I3800" s="1647" t="n"/>
      <c r="J3800" s="1646" t="n"/>
      <c r="K3800" s="1647" t="n"/>
      <c r="L3800" s="1647" t="n"/>
      <c r="M3800" s="234" t="n"/>
      <c r="N3800" s="237" t="n"/>
      <c r="O3800" s="548" t="n"/>
      <c r="P3800" s="1634" t="n"/>
      <c r="Q3800" s="1634" t="n"/>
      <c r="R3800" s="892" t="n"/>
      <c r="S3800" s="1635" t="n"/>
      <c r="T3800" s="1636" t="n"/>
      <c r="U3800" s="1636" t="n"/>
    </row>
    <row r="3801" ht="17.25" customHeight="1">
      <c r="A3801" s="238" t="n"/>
      <c r="B3801" s="238" t="n"/>
      <c r="C3801" s="1636" t="n"/>
      <c r="D3801" s="1636" t="n"/>
      <c r="E3801" s="1638" t="n"/>
      <c r="F3801" s="1636" t="n"/>
      <c r="G3801" s="1647" t="n"/>
      <c r="H3801" s="1647" t="n"/>
      <c r="I3801" s="1647" t="n"/>
      <c r="J3801" s="1646" t="n"/>
      <c r="K3801" s="1647" t="n"/>
      <c r="L3801" s="1647" t="n"/>
      <c r="M3801" s="234" t="n"/>
      <c r="N3801" s="237" t="n"/>
      <c r="O3801" s="548" t="n"/>
      <c r="P3801" s="1634" t="n"/>
      <c r="Q3801" s="1634" t="n"/>
      <c r="R3801" s="892" t="n"/>
      <c r="S3801" s="1635" t="n"/>
      <c r="T3801" s="1636" t="n"/>
      <c r="U3801" s="1636" t="n"/>
    </row>
    <row r="3802" ht="17.25" customHeight="1">
      <c r="A3802" s="238" t="n"/>
      <c r="B3802" s="238" t="n"/>
      <c r="C3802" s="1636" t="n"/>
      <c r="D3802" s="1636" t="n"/>
      <c r="E3802" s="1638" t="n"/>
      <c r="F3802" s="1636" t="n"/>
      <c r="G3802" s="1647" t="n"/>
      <c r="H3802" s="1647" t="n"/>
      <c r="I3802" s="1647" t="n"/>
      <c r="J3802" s="1646" t="n"/>
      <c r="K3802" s="1647" t="n"/>
      <c r="L3802" s="1647" t="n"/>
      <c r="M3802" s="234" t="n"/>
      <c r="N3802" s="237" t="n"/>
      <c r="O3802" s="548" t="n"/>
      <c r="P3802" s="1634" t="n"/>
      <c r="Q3802" s="1634" t="n"/>
      <c r="R3802" s="892" t="n"/>
      <c r="S3802" s="1635" t="n"/>
      <c r="T3802" s="1636" t="n"/>
      <c r="U3802" s="1636" t="n"/>
    </row>
    <row r="3803" ht="17.25" customHeight="1">
      <c r="A3803" s="238" t="n"/>
      <c r="B3803" s="238" t="n"/>
      <c r="C3803" s="1636" t="n"/>
      <c r="D3803" s="1636" t="n"/>
      <c r="E3803" s="1638" t="n"/>
      <c r="F3803" s="1636" t="n"/>
      <c r="G3803" s="1647" t="n"/>
      <c r="H3803" s="1647" t="n"/>
      <c r="I3803" s="1647" t="n"/>
      <c r="J3803" s="1646" t="n"/>
      <c r="K3803" s="1647" t="n"/>
      <c r="L3803" s="1647" t="n"/>
      <c r="M3803" s="234" t="n"/>
      <c r="N3803" s="237" t="n"/>
      <c r="O3803" s="548" t="n"/>
      <c r="P3803" s="1634" t="n"/>
      <c r="Q3803" s="1634" t="n"/>
      <c r="R3803" s="892" t="n"/>
      <c r="S3803" s="1635" t="n"/>
      <c r="T3803" s="1636" t="n"/>
      <c r="U3803" s="1636" t="n"/>
    </row>
    <row r="3804" ht="17.25" customHeight="1">
      <c r="A3804" s="238" t="n"/>
      <c r="B3804" s="238" t="n"/>
      <c r="C3804" s="1636" t="n"/>
      <c r="D3804" s="1636" t="n"/>
      <c r="E3804" s="1638" t="n"/>
      <c r="F3804" s="1636" t="n"/>
      <c r="G3804" s="1647" t="n"/>
      <c r="H3804" s="1647" t="n"/>
      <c r="I3804" s="1647" t="n"/>
      <c r="J3804" s="1646" t="n"/>
      <c r="K3804" s="1647" t="n"/>
      <c r="L3804" s="1647" t="n"/>
      <c r="M3804" s="234" t="n"/>
      <c r="N3804" s="237" t="n"/>
      <c r="O3804" s="548" t="n"/>
      <c r="P3804" s="1634" t="n"/>
      <c r="Q3804" s="1634" t="n"/>
      <c r="R3804" s="892" t="n"/>
      <c r="S3804" s="1635" t="n"/>
      <c r="T3804" s="1636" t="n"/>
      <c r="U3804" s="1636" t="n"/>
    </row>
    <row r="3805" ht="17.25" customHeight="1">
      <c r="A3805" s="238" t="n"/>
      <c r="B3805" s="238" t="n"/>
      <c r="C3805" s="1636" t="n"/>
      <c r="D3805" s="1636" t="n"/>
      <c r="E3805" s="1638" t="n"/>
      <c r="F3805" s="1636" t="n"/>
      <c r="G3805" s="1647" t="n"/>
      <c r="H3805" s="1647" t="n"/>
      <c r="I3805" s="1647" t="n"/>
      <c r="J3805" s="1646" t="n"/>
      <c r="K3805" s="1647" t="n"/>
      <c r="L3805" s="1647" t="n"/>
      <c r="M3805" s="234" t="n"/>
      <c r="N3805" s="237" t="n"/>
      <c r="O3805" s="548" t="n"/>
      <c r="P3805" s="1634" t="n"/>
      <c r="Q3805" s="1634" t="n"/>
      <c r="R3805" s="892" t="n"/>
      <c r="S3805" s="1635" t="n"/>
      <c r="T3805" s="1636" t="n"/>
      <c r="U3805" s="1636" t="n"/>
    </row>
    <row r="3806" ht="17.25" customHeight="1">
      <c r="A3806" s="238" t="n"/>
      <c r="B3806" s="238" t="n"/>
      <c r="C3806" s="1636" t="n"/>
      <c r="D3806" s="1636" t="n"/>
      <c r="E3806" s="1638" t="n"/>
      <c r="F3806" s="1636" t="n"/>
      <c r="G3806" s="1647" t="n"/>
      <c r="H3806" s="1647" t="n"/>
      <c r="I3806" s="1647" t="n"/>
      <c r="J3806" s="1646" t="n"/>
      <c r="K3806" s="1647" t="n"/>
      <c r="L3806" s="1647" t="n"/>
      <c r="M3806" s="234" t="n"/>
      <c r="N3806" s="237" t="n"/>
      <c r="O3806" s="548" t="n"/>
      <c r="P3806" s="1634" t="n"/>
      <c r="Q3806" s="1634" t="n"/>
      <c r="R3806" s="892" t="n"/>
      <c r="S3806" s="1635" t="n"/>
      <c r="T3806" s="1636" t="n"/>
      <c r="U3806" s="1636" t="n"/>
    </row>
    <row r="3807" ht="17.25" customHeight="1">
      <c r="A3807" s="238" t="n"/>
      <c r="B3807" s="238" t="n"/>
      <c r="C3807" s="1636" t="n"/>
      <c r="D3807" s="1636" t="n"/>
      <c r="E3807" s="1638" t="n"/>
      <c r="F3807" s="1636" t="n"/>
      <c r="G3807" s="1647" t="n"/>
      <c r="H3807" s="1647" t="n"/>
      <c r="I3807" s="1647" t="n"/>
      <c r="J3807" s="1646" t="n"/>
      <c r="K3807" s="1647" t="n"/>
      <c r="L3807" s="1647" t="n"/>
      <c r="M3807" s="234" t="n"/>
      <c r="N3807" s="237" t="n"/>
      <c r="O3807" s="548" t="n"/>
      <c r="P3807" s="1634" t="n"/>
      <c r="Q3807" s="1634" t="n"/>
      <c r="R3807" s="892" t="n"/>
      <c r="S3807" s="1635" t="n"/>
      <c r="T3807" s="1636" t="n"/>
      <c r="U3807" s="1636" t="n"/>
    </row>
    <row r="3808" ht="17.25" customHeight="1">
      <c r="A3808" s="238" t="n"/>
      <c r="B3808" s="238" t="n"/>
      <c r="C3808" s="1636" t="n"/>
      <c r="D3808" s="1636" t="n"/>
      <c r="E3808" s="1638" t="n"/>
      <c r="F3808" s="1636" t="n"/>
      <c r="G3808" s="1647" t="n"/>
      <c r="H3808" s="1647" t="n"/>
      <c r="I3808" s="1647" t="n"/>
      <c r="J3808" s="1646" t="n"/>
      <c r="K3808" s="1647" t="n"/>
      <c r="L3808" s="1647" t="n"/>
      <c r="M3808" s="234" t="n"/>
      <c r="N3808" s="237" t="n"/>
      <c r="O3808" s="548" t="n"/>
      <c r="P3808" s="1634" t="n"/>
      <c r="Q3808" s="1634" t="n"/>
      <c r="R3808" s="892" t="n"/>
      <c r="S3808" s="1635" t="n"/>
      <c r="T3808" s="1636" t="n"/>
      <c r="U3808" s="1636" t="n"/>
    </row>
    <row r="3809" ht="17.25" customHeight="1">
      <c r="A3809" s="238" t="n"/>
      <c r="B3809" s="238" t="n"/>
      <c r="C3809" s="1636" t="n"/>
      <c r="D3809" s="1636" t="n"/>
      <c r="E3809" s="1638" t="n"/>
      <c r="F3809" s="1636" t="n"/>
      <c r="G3809" s="1647" t="n"/>
      <c r="H3809" s="1647" t="n"/>
      <c r="I3809" s="1647" t="n"/>
      <c r="J3809" s="1646" t="n"/>
      <c r="K3809" s="1647" t="n"/>
      <c r="L3809" s="1647" t="n"/>
      <c r="M3809" s="234" t="n"/>
      <c r="N3809" s="237" t="n"/>
      <c r="O3809" s="548" t="n"/>
      <c r="P3809" s="1634" t="n"/>
      <c r="Q3809" s="1634" t="n"/>
      <c r="R3809" s="892" t="n"/>
      <c r="S3809" s="1635" t="n"/>
      <c r="T3809" s="1636" t="n"/>
      <c r="U3809" s="1636" t="n"/>
    </row>
    <row r="3810" ht="17.25" customHeight="1">
      <c r="A3810" s="238" t="n"/>
      <c r="B3810" s="238" t="n"/>
      <c r="C3810" s="1636" t="n"/>
      <c r="D3810" s="1636" t="n"/>
      <c r="E3810" s="1638" t="n"/>
      <c r="F3810" s="1636" t="n"/>
      <c r="G3810" s="1647" t="n"/>
      <c r="H3810" s="1647" t="n"/>
      <c r="I3810" s="1647" t="n"/>
      <c r="J3810" s="1646" t="n"/>
      <c r="K3810" s="1647" t="n"/>
      <c r="L3810" s="1647" t="n"/>
      <c r="M3810" s="234" t="n"/>
      <c r="N3810" s="237" t="n"/>
      <c r="O3810" s="548" t="n"/>
      <c r="P3810" s="1634" t="n"/>
      <c r="Q3810" s="1634" t="n"/>
      <c r="R3810" s="892" t="n"/>
      <c r="S3810" s="1635" t="n"/>
      <c r="T3810" s="1636" t="n"/>
      <c r="U3810" s="1636" t="n"/>
    </row>
    <row r="3811" ht="17.25" customHeight="1">
      <c r="A3811" s="238" t="n"/>
      <c r="B3811" s="238" t="n"/>
      <c r="C3811" s="1636" t="n"/>
      <c r="D3811" s="1636" t="n"/>
      <c r="E3811" s="1638" t="n"/>
      <c r="F3811" s="1636" t="n"/>
      <c r="G3811" s="1647" t="n"/>
      <c r="H3811" s="1647" t="n"/>
      <c r="I3811" s="1647" t="n"/>
      <c r="J3811" s="1646" t="n"/>
      <c r="K3811" s="1647" t="n"/>
      <c r="L3811" s="1647" t="n"/>
      <c r="M3811" s="234" t="n"/>
      <c r="N3811" s="237" t="n"/>
      <c r="O3811" s="548" t="n"/>
      <c r="P3811" s="1634" t="n"/>
      <c r="Q3811" s="1634" t="n"/>
      <c r="R3811" s="892" t="n"/>
      <c r="S3811" s="1635" t="n"/>
      <c r="T3811" s="1636" t="n"/>
      <c r="U3811" s="1636" t="n"/>
    </row>
    <row r="3812" ht="17.25" customHeight="1">
      <c r="A3812" s="238" t="n"/>
      <c r="B3812" s="238" t="n"/>
      <c r="C3812" s="1636" t="n"/>
      <c r="D3812" s="1636" t="n"/>
      <c r="E3812" s="1638" t="n"/>
      <c r="F3812" s="1636" t="n"/>
      <c r="G3812" s="1647" t="n"/>
      <c r="H3812" s="1647" t="n"/>
      <c r="I3812" s="1647" t="n"/>
      <c r="J3812" s="1646" t="n"/>
      <c r="K3812" s="1647" t="n"/>
      <c r="L3812" s="1647" t="n"/>
      <c r="M3812" s="234" t="n"/>
      <c r="N3812" s="237" t="n"/>
      <c r="O3812" s="548" t="n"/>
      <c r="P3812" s="1634" t="n"/>
      <c r="Q3812" s="1634" t="n"/>
      <c r="R3812" s="892" t="n"/>
      <c r="S3812" s="1635" t="n"/>
      <c r="T3812" s="1636" t="n"/>
      <c r="U3812" s="1636" t="n"/>
    </row>
    <row r="3813" ht="17.25" customHeight="1">
      <c r="A3813" s="238" t="n"/>
      <c r="B3813" s="238" t="n"/>
      <c r="C3813" s="1636" t="n"/>
      <c r="D3813" s="1636" t="n"/>
      <c r="E3813" s="1638" t="n"/>
      <c r="F3813" s="1636" t="n"/>
      <c r="G3813" s="1647" t="n"/>
      <c r="H3813" s="1647" t="n"/>
      <c r="I3813" s="1647" t="n"/>
      <c r="J3813" s="1646" t="n"/>
      <c r="K3813" s="1647" t="n"/>
      <c r="L3813" s="1647" t="n"/>
      <c r="M3813" s="234" t="n"/>
      <c r="N3813" s="237" t="n"/>
      <c r="O3813" s="548" t="n"/>
      <c r="P3813" s="1634" t="n"/>
      <c r="Q3813" s="1634" t="n"/>
      <c r="R3813" s="892" t="n"/>
      <c r="S3813" s="1635" t="n"/>
      <c r="T3813" s="1636" t="n"/>
      <c r="U3813" s="1636" t="n"/>
    </row>
    <row r="3814" ht="17.25" customHeight="1">
      <c r="A3814" s="238" t="n"/>
      <c r="B3814" s="238" t="n"/>
      <c r="C3814" s="1636" t="n"/>
      <c r="D3814" s="1636" t="n"/>
      <c r="E3814" s="1638" t="n"/>
      <c r="F3814" s="1636" t="n"/>
      <c r="G3814" s="1647" t="n"/>
      <c r="H3814" s="1647" t="n"/>
      <c r="I3814" s="1647" t="n"/>
      <c r="J3814" s="1646" t="n"/>
      <c r="K3814" s="1647" t="n"/>
      <c r="L3814" s="1647" t="n"/>
      <c r="M3814" s="234" t="n"/>
      <c r="N3814" s="237" t="n"/>
      <c r="O3814" s="548" t="n"/>
      <c r="P3814" s="1634" t="n"/>
      <c r="Q3814" s="1634" t="n"/>
      <c r="R3814" s="892" t="n"/>
      <c r="S3814" s="1635" t="n"/>
      <c r="T3814" s="1636" t="n"/>
      <c r="U3814" s="1636" t="n"/>
    </row>
    <row r="3815" ht="17.25" customHeight="1">
      <c r="A3815" s="238" t="n"/>
      <c r="B3815" s="238" t="n"/>
      <c r="C3815" s="1636" t="n"/>
      <c r="D3815" s="1636" t="n"/>
      <c r="E3815" s="1638" t="n"/>
      <c r="F3815" s="1636" t="n"/>
      <c r="G3815" s="1647" t="n"/>
      <c r="H3815" s="1647" t="n"/>
      <c r="I3815" s="1647" t="n"/>
      <c r="J3815" s="1646" t="n"/>
      <c r="K3815" s="1647" t="n"/>
      <c r="L3815" s="1647" t="n"/>
      <c r="M3815" s="234" t="n"/>
      <c r="N3815" s="237" t="n"/>
      <c r="O3815" s="548" t="n"/>
      <c r="P3815" s="1634" t="n"/>
      <c r="Q3815" s="1634" t="n"/>
      <c r="R3815" s="892" t="n"/>
      <c r="S3815" s="1635" t="n"/>
      <c r="T3815" s="1636" t="n"/>
      <c r="U3815" s="1636" t="n"/>
    </row>
    <row r="3816" ht="17.25" customHeight="1">
      <c r="A3816" s="238" t="n"/>
      <c r="B3816" s="238" t="n"/>
      <c r="C3816" s="1636" t="n"/>
      <c r="D3816" s="1636" t="n"/>
      <c r="E3816" s="1638" t="n"/>
      <c r="F3816" s="1636" t="n"/>
      <c r="G3816" s="1647" t="n"/>
      <c r="H3816" s="1647" t="n"/>
      <c r="I3816" s="1647" t="n"/>
      <c r="J3816" s="1646" t="n"/>
      <c r="K3816" s="1647" t="n"/>
      <c r="L3816" s="1647" t="n"/>
      <c r="M3816" s="234" t="n"/>
      <c r="N3816" s="237" t="n"/>
      <c r="O3816" s="548" t="n"/>
      <c r="P3816" s="1634" t="n"/>
      <c r="Q3816" s="1634" t="n"/>
      <c r="R3816" s="892" t="n"/>
      <c r="S3816" s="1635" t="n"/>
      <c r="T3816" s="1636" t="n"/>
      <c r="U3816" s="1636" t="n"/>
    </row>
    <row r="3817" ht="17.25" customHeight="1">
      <c r="A3817" s="238" t="n"/>
      <c r="B3817" s="238" t="n"/>
      <c r="C3817" s="1636" t="n"/>
      <c r="D3817" s="1636" t="n"/>
      <c r="E3817" s="1638" t="n"/>
      <c r="F3817" s="1636" t="n"/>
      <c r="G3817" s="1647" t="n"/>
      <c r="H3817" s="1647" t="n"/>
      <c r="I3817" s="1647" t="n"/>
      <c r="J3817" s="1646" t="n"/>
      <c r="K3817" s="1647" t="n"/>
      <c r="L3817" s="1647" t="n"/>
      <c r="M3817" s="234" t="n"/>
      <c r="N3817" s="237" t="n"/>
      <c r="O3817" s="548" t="n"/>
      <c r="P3817" s="1634" t="n"/>
      <c r="Q3817" s="1634" t="n"/>
      <c r="R3817" s="892" t="n"/>
      <c r="S3817" s="1635" t="n"/>
      <c r="T3817" s="1636" t="n"/>
      <c r="U3817" s="1636" t="n"/>
    </row>
    <row r="3818" ht="17.25" customHeight="1">
      <c r="A3818" s="238" t="n"/>
      <c r="B3818" s="238" t="n"/>
      <c r="C3818" s="1636" t="n"/>
      <c r="D3818" s="1636" t="n"/>
      <c r="E3818" s="1638" t="n"/>
      <c r="F3818" s="1636" t="n"/>
      <c r="G3818" s="1647" t="n"/>
      <c r="H3818" s="1647" t="n"/>
      <c r="I3818" s="1647" t="n"/>
      <c r="J3818" s="1646" t="n"/>
      <c r="K3818" s="1647" t="n"/>
      <c r="L3818" s="1647" t="n"/>
      <c r="M3818" s="234" t="n"/>
      <c r="N3818" s="237" t="n"/>
      <c r="O3818" s="548" t="n"/>
      <c r="P3818" s="1634" t="n"/>
      <c r="Q3818" s="1634" t="n"/>
      <c r="R3818" s="892" t="n"/>
      <c r="S3818" s="1635" t="n"/>
      <c r="T3818" s="1636" t="n"/>
      <c r="U3818" s="1636" t="n"/>
    </row>
    <row r="3819" ht="17.25" customHeight="1">
      <c r="A3819" s="238" t="n"/>
      <c r="B3819" s="238" t="n"/>
      <c r="C3819" s="1636" t="n"/>
      <c r="D3819" s="1636" t="n"/>
      <c r="E3819" s="1638" t="n"/>
      <c r="F3819" s="1636" t="n"/>
      <c r="G3819" s="1647" t="n"/>
      <c r="H3819" s="1647" t="n"/>
      <c r="I3819" s="1647" t="n"/>
      <c r="J3819" s="1646" t="n"/>
      <c r="K3819" s="1647" t="n"/>
      <c r="L3819" s="1647" t="n"/>
      <c r="M3819" s="234" t="n"/>
      <c r="N3819" s="237" t="n"/>
      <c r="O3819" s="548" t="n"/>
      <c r="P3819" s="1634" t="n"/>
      <c r="Q3819" s="1634" t="n"/>
      <c r="R3819" s="892" t="n"/>
      <c r="S3819" s="1635" t="n"/>
      <c r="T3819" s="1636" t="n"/>
      <c r="U3819" s="1636" t="n"/>
    </row>
    <row r="3820" ht="17.25" customHeight="1">
      <c r="A3820" s="238" t="n"/>
      <c r="B3820" s="238" t="n"/>
      <c r="C3820" s="1636" t="n"/>
      <c r="D3820" s="1636" t="n"/>
      <c r="E3820" s="1638" t="n"/>
      <c r="F3820" s="1636" t="n"/>
      <c r="G3820" s="1647" t="n"/>
      <c r="H3820" s="1647" t="n"/>
      <c r="I3820" s="1647" t="n"/>
      <c r="J3820" s="1646" t="n"/>
      <c r="K3820" s="1647" t="n"/>
      <c r="L3820" s="1647" t="n"/>
      <c r="M3820" s="234" t="n"/>
      <c r="N3820" s="237" t="n"/>
      <c r="O3820" s="548" t="n"/>
      <c r="P3820" s="1634" t="n"/>
      <c r="Q3820" s="1634" t="n"/>
      <c r="R3820" s="892" t="n"/>
      <c r="S3820" s="1635" t="n"/>
      <c r="T3820" s="1636" t="n"/>
      <c r="U3820" s="1636" t="n"/>
    </row>
    <row r="3821" ht="17.25" customHeight="1">
      <c r="A3821" s="238" t="n"/>
      <c r="B3821" s="238" t="n"/>
      <c r="C3821" s="1636" t="n"/>
      <c r="D3821" s="1636" t="n"/>
      <c r="E3821" s="1638" t="n"/>
      <c r="F3821" s="1636" t="n"/>
      <c r="G3821" s="1647" t="n"/>
      <c r="H3821" s="1647" t="n"/>
      <c r="I3821" s="1647" t="n"/>
      <c r="J3821" s="1646" t="n"/>
      <c r="K3821" s="1647" t="n"/>
      <c r="L3821" s="1647" t="n"/>
      <c r="M3821" s="234" t="n"/>
      <c r="N3821" s="237" t="n"/>
      <c r="O3821" s="548" t="n"/>
      <c r="P3821" s="1634" t="n"/>
      <c r="Q3821" s="1634" t="n"/>
      <c r="R3821" s="892" t="n"/>
      <c r="S3821" s="1635" t="n"/>
      <c r="T3821" s="1636" t="n"/>
      <c r="U3821" s="1636" t="n"/>
    </row>
    <row r="3822" ht="17.25" customHeight="1">
      <c r="A3822" s="238" t="n"/>
      <c r="B3822" s="238" t="n"/>
      <c r="C3822" s="1636" t="n"/>
      <c r="D3822" s="1636" t="n"/>
      <c r="E3822" s="1638" t="n"/>
      <c r="F3822" s="1636" t="n"/>
      <c r="G3822" s="1647" t="n"/>
      <c r="H3822" s="1647" t="n"/>
      <c r="I3822" s="1647" t="n"/>
      <c r="J3822" s="1646" t="n"/>
      <c r="K3822" s="1647" t="n"/>
      <c r="L3822" s="1647" t="n"/>
      <c r="M3822" s="234" t="n"/>
      <c r="N3822" s="237" t="n"/>
      <c r="O3822" s="548" t="n"/>
      <c r="P3822" s="1634" t="n"/>
      <c r="Q3822" s="1634" t="n"/>
      <c r="R3822" s="892" t="n"/>
      <c r="S3822" s="1635" t="n"/>
      <c r="T3822" s="1636" t="n"/>
      <c r="U3822" s="1636" t="n"/>
    </row>
    <row r="3823" ht="17.25" customHeight="1">
      <c r="A3823" s="238" t="n"/>
      <c r="B3823" s="238" t="n"/>
      <c r="C3823" s="1636" t="n"/>
      <c r="D3823" s="1636" t="n"/>
      <c r="E3823" s="1638" t="n"/>
      <c r="F3823" s="1636" t="n"/>
      <c r="G3823" s="1647" t="n"/>
      <c r="H3823" s="1647" t="n"/>
      <c r="I3823" s="1647" t="n"/>
      <c r="J3823" s="1646" t="n"/>
      <c r="K3823" s="1647" t="n"/>
      <c r="L3823" s="1647" t="n"/>
      <c r="M3823" s="234" t="n"/>
      <c r="N3823" s="237" t="n"/>
      <c r="O3823" s="548" t="n"/>
      <c r="P3823" s="1634" t="n"/>
      <c r="Q3823" s="1634" t="n"/>
      <c r="R3823" s="892" t="n"/>
      <c r="S3823" s="1635" t="n"/>
      <c r="T3823" s="1636" t="n"/>
      <c r="U3823" s="1636" t="n"/>
    </row>
    <row r="3824" ht="17.25" customHeight="1">
      <c r="A3824" s="238" t="n"/>
      <c r="B3824" s="238" t="n"/>
      <c r="C3824" s="1636" t="n"/>
      <c r="D3824" s="1636" t="n"/>
      <c r="E3824" s="1638" t="n"/>
      <c r="F3824" s="1636" t="n"/>
      <c r="G3824" s="1647" t="n"/>
      <c r="H3824" s="1647" t="n"/>
      <c r="I3824" s="1647" t="n"/>
      <c r="J3824" s="1646" t="n"/>
      <c r="K3824" s="1647" t="n"/>
      <c r="L3824" s="1647" t="n"/>
      <c r="M3824" s="234" t="n"/>
      <c r="N3824" s="237" t="n"/>
      <c r="O3824" s="548" t="n"/>
      <c r="P3824" s="1634" t="n"/>
      <c r="Q3824" s="1634" t="n"/>
      <c r="R3824" s="892" t="n"/>
      <c r="S3824" s="1635" t="n"/>
      <c r="T3824" s="1636" t="n"/>
      <c r="U3824" s="1636" t="n"/>
    </row>
    <row r="3825" ht="17.25" customHeight="1">
      <c r="A3825" s="238" t="n"/>
      <c r="B3825" s="238" t="n"/>
      <c r="C3825" s="1636" t="n"/>
      <c r="D3825" s="1636" t="n"/>
      <c r="E3825" s="1638" t="n"/>
      <c r="F3825" s="1636" t="n"/>
      <c r="G3825" s="1647" t="n"/>
      <c r="H3825" s="1647" t="n"/>
      <c r="I3825" s="1647" t="n"/>
      <c r="J3825" s="1646" t="n"/>
      <c r="K3825" s="1647" t="n"/>
      <c r="L3825" s="1647" t="n"/>
      <c r="M3825" s="234" t="n"/>
      <c r="N3825" s="237" t="n"/>
      <c r="O3825" s="548" t="n"/>
      <c r="P3825" s="1634" t="n"/>
      <c r="Q3825" s="1634" t="n"/>
      <c r="R3825" s="892" t="n"/>
      <c r="S3825" s="1635" t="n"/>
      <c r="T3825" s="1636" t="n"/>
      <c r="U3825" s="1636" t="n"/>
    </row>
    <row r="3826" ht="17.25" customHeight="1">
      <c r="A3826" s="238" t="n"/>
      <c r="B3826" s="238" t="n"/>
      <c r="C3826" s="1636" t="n"/>
      <c r="D3826" s="1636" t="n"/>
      <c r="E3826" s="1638" t="n"/>
      <c r="F3826" s="1636" t="n"/>
      <c r="G3826" s="1647" t="n"/>
      <c r="H3826" s="1647" t="n"/>
      <c r="I3826" s="1647" t="n"/>
      <c r="J3826" s="1646" t="n"/>
      <c r="K3826" s="1647" t="n"/>
      <c r="L3826" s="1647" t="n"/>
      <c r="M3826" s="234" t="n"/>
      <c r="N3826" s="237" t="n"/>
      <c r="O3826" s="548" t="n"/>
      <c r="P3826" s="1634" t="n"/>
      <c r="Q3826" s="1634" t="n"/>
      <c r="R3826" s="892" t="n"/>
      <c r="S3826" s="1635" t="n"/>
      <c r="T3826" s="1636" t="n"/>
      <c r="U3826" s="1636" t="n"/>
    </row>
    <row r="3827" ht="17.25" customHeight="1">
      <c r="A3827" s="238" t="n"/>
      <c r="B3827" s="238" t="n"/>
      <c r="C3827" s="1636" t="n"/>
      <c r="D3827" s="1636" t="n"/>
      <c r="E3827" s="1638" t="n"/>
      <c r="F3827" s="1636" t="n"/>
      <c r="G3827" s="1647" t="n"/>
      <c r="H3827" s="1647" t="n"/>
      <c r="I3827" s="1647" t="n"/>
      <c r="J3827" s="1646" t="n"/>
      <c r="K3827" s="1647" t="n"/>
      <c r="L3827" s="1647" t="n"/>
      <c r="M3827" s="234" t="n"/>
      <c r="N3827" s="237" t="n"/>
      <c r="O3827" s="548" t="n"/>
      <c r="P3827" s="1634" t="n"/>
      <c r="Q3827" s="1634" t="n"/>
      <c r="R3827" s="892" t="n"/>
      <c r="S3827" s="1635" t="n"/>
      <c r="T3827" s="1636" t="n"/>
      <c r="U3827" s="1636" t="n"/>
    </row>
    <row r="3828" ht="17.25" customHeight="1">
      <c r="A3828" s="238" t="n"/>
      <c r="B3828" s="238" t="n"/>
      <c r="C3828" s="1636" t="n"/>
      <c r="D3828" s="1636" t="n"/>
      <c r="E3828" s="1638" t="n"/>
      <c r="F3828" s="1636" t="n"/>
      <c r="G3828" s="1647" t="n"/>
      <c r="H3828" s="1647" t="n"/>
      <c r="I3828" s="1647" t="n"/>
      <c r="J3828" s="1646" t="n"/>
      <c r="K3828" s="1647" t="n"/>
      <c r="L3828" s="1647" t="n"/>
      <c r="M3828" s="234" t="n"/>
      <c r="N3828" s="237" t="n"/>
      <c r="O3828" s="548" t="n"/>
      <c r="P3828" s="1634" t="n"/>
      <c r="Q3828" s="1634" t="n"/>
      <c r="R3828" s="892" t="n"/>
      <c r="S3828" s="1635" t="n"/>
      <c r="T3828" s="1636" t="n"/>
      <c r="U3828" s="1636" t="n"/>
    </row>
    <row r="3829" ht="17.25" customHeight="1">
      <c r="A3829" s="238" t="n"/>
      <c r="B3829" s="238" t="n"/>
      <c r="C3829" s="1636" t="n"/>
      <c r="D3829" s="1636" t="n"/>
      <c r="E3829" s="1638" t="n"/>
      <c r="F3829" s="1636" t="n"/>
      <c r="G3829" s="1647" t="n"/>
      <c r="H3829" s="1647" t="n"/>
      <c r="I3829" s="1647" t="n"/>
      <c r="J3829" s="1646" t="n"/>
      <c r="K3829" s="1647" t="n"/>
      <c r="L3829" s="1647" t="n"/>
      <c r="M3829" s="234" t="n"/>
      <c r="N3829" s="237" t="n"/>
      <c r="O3829" s="548" t="n"/>
      <c r="P3829" s="1634" t="n"/>
      <c r="Q3829" s="1634" t="n"/>
      <c r="R3829" s="892" t="n"/>
      <c r="S3829" s="1635" t="n"/>
      <c r="T3829" s="1636" t="n"/>
      <c r="U3829" s="1636" t="n"/>
    </row>
    <row r="3830" ht="17.25" customHeight="1">
      <c r="A3830" s="238" t="n"/>
      <c r="B3830" s="238" t="n"/>
      <c r="C3830" s="1636" t="n"/>
      <c r="D3830" s="1636" t="n"/>
      <c r="E3830" s="1638" t="n"/>
      <c r="F3830" s="1636" t="n"/>
      <c r="G3830" s="1647" t="n"/>
      <c r="H3830" s="1647" t="n"/>
      <c r="I3830" s="1647" t="n"/>
      <c r="J3830" s="1646" t="n"/>
      <c r="K3830" s="1647" t="n"/>
      <c r="L3830" s="1647" t="n"/>
      <c r="M3830" s="234" t="n"/>
      <c r="N3830" s="237" t="n"/>
      <c r="O3830" s="548" t="n"/>
      <c r="P3830" s="1634" t="n"/>
      <c r="Q3830" s="1634" t="n"/>
      <c r="R3830" s="892" t="n"/>
      <c r="S3830" s="1635" t="n"/>
      <c r="T3830" s="1636" t="n"/>
      <c r="U3830" s="1636" t="n"/>
    </row>
    <row r="3831" ht="17.25" customHeight="1">
      <c r="A3831" s="238" t="n"/>
      <c r="B3831" s="238" t="n"/>
      <c r="C3831" s="1636" t="n"/>
      <c r="D3831" s="1636" t="n"/>
      <c r="E3831" s="1638" t="n"/>
      <c r="F3831" s="1636" t="n"/>
      <c r="G3831" s="1647" t="n"/>
      <c r="H3831" s="1647" t="n"/>
      <c r="I3831" s="1647" t="n"/>
      <c r="J3831" s="1646" t="n"/>
      <c r="K3831" s="1647" t="n"/>
      <c r="L3831" s="1647" t="n"/>
      <c r="M3831" s="234" t="n"/>
      <c r="N3831" s="237" t="n"/>
      <c r="O3831" s="548" t="n"/>
      <c r="P3831" s="1634" t="n"/>
      <c r="Q3831" s="1634" t="n"/>
      <c r="R3831" s="892" t="n"/>
      <c r="S3831" s="1635" t="n"/>
      <c r="T3831" s="1636" t="n"/>
      <c r="U3831" s="1636" t="n"/>
    </row>
    <row r="3832" ht="17.25" customHeight="1">
      <c r="A3832" s="238" t="n"/>
      <c r="B3832" s="238" t="n"/>
      <c r="C3832" s="1636" t="n"/>
      <c r="D3832" s="1636" t="n"/>
      <c r="E3832" s="1638" t="n"/>
      <c r="F3832" s="1636" t="n"/>
      <c r="G3832" s="1647" t="n"/>
      <c r="H3832" s="1647" t="n"/>
      <c r="I3832" s="1647" t="n"/>
      <c r="J3832" s="1646" t="n"/>
      <c r="K3832" s="1647" t="n"/>
      <c r="L3832" s="1647" t="n"/>
      <c r="M3832" s="234" t="n"/>
      <c r="N3832" s="237" t="n"/>
      <c r="O3832" s="548" t="n"/>
      <c r="P3832" s="1634" t="n"/>
      <c r="Q3832" s="1634" t="n"/>
      <c r="R3832" s="892" t="n"/>
      <c r="S3832" s="1635" t="n"/>
      <c r="T3832" s="1636" t="n"/>
      <c r="U3832" s="1636" t="n"/>
    </row>
    <row r="3833" ht="17.25" customHeight="1">
      <c r="A3833" s="238" t="n"/>
      <c r="B3833" s="238" t="n"/>
      <c r="C3833" s="1636" t="n"/>
      <c r="D3833" s="1636" t="n"/>
      <c r="E3833" s="1638" t="n"/>
      <c r="F3833" s="1636" t="n"/>
      <c r="G3833" s="1647" t="n"/>
      <c r="H3833" s="1647" t="n"/>
      <c r="I3833" s="1647" t="n"/>
      <c r="J3833" s="1646" t="n"/>
      <c r="K3833" s="1647" t="n"/>
      <c r="L3833" s="1647" t="n"/>
      <c r="M3833" s="234" t="n"/>
      <c r="N3833" s="237" t="n"/>
      <c r="O3833" s="548" t="n"/>
      <c r="P3833" s="1634" t="n"/>
      <c r="Q3833" s="1634" t="n"/>
      <c r="R3833" s="892" t="n"/>
      <c r="S3833" s="1635" t="n"/>
      <c r="T3833" s="1636" t="n"/>
      <c r="U3833" s="1636" t="n"/>
    </row>
    <row r="3834" ht="17.25" customHeight="1">
      <c r="A3834" s="238" t="n"/>
      <c r="B3834" s="238" t="n"/>
      <c r="C3834" s="1636" t="n"/>
      <c r="D3834" s="1636" t="n"/>
      <c r="E3834" s="1638" t="n"/>
      <c r="F3834" s="1636" t="n"/>
      <c r="G3834" s="1647" t="n"/>
      <c r="H3834" s="1647" t="n"/>
      <c r="I3834" s="1647" t="n"/>
      <c r="J3834" s="1646" t="n"/>
      <c r="K3834" s="1647" t="n"/>
      <c r="L3834" s="1647" t="n"/>
      <c r="M3834" s="234" t="n"/>
      <c r="N3834" s="237" t="n"/>
      <c r="O3834" s="548" t="n"/>
      <c r="P3834" s="1634" t="n"/>
      <c r="Q3834" s="1634" t="n"/>
      <c r="R3834" s="892" t="n"/>
      <c r="S3834" s="1635" t="n"/>
      <c r="T3834" s="1636" t="n"/>
      <c r="U3834" s="1636" t="n"/>
    </row>
    <row r="3835" ht="17.25" customHeight="1">
      <c r="A3835" s="238" t="n"/>
      <c r="B3835" s="238" t="n"/>
      <c r="C3835" s="1636" t="n"/>
      <c r="D3835" s="1636" t="n"/>
      <c r="E3835" s="1638" t="n"/>
      <c r="F3835" s="1636" t="n"/>
      <c r="G3835" s="1647" t="n"/>
      <c r="H3835" s="1647" t="n"/>
      <c r="I3835" s="1647" t="n"/>
      <c r="J3835" s="1646" t="n"/>
      <c r="K3835" s="1647" t="n"/>
      <c r="L3835" s="1647" t="n"/>
      <c r="M3835" s="234" t="n"/>
      <c r="N3835" s="237" t="n"/>
      <c r="O3835" s="548" t="n"/>
      <c r="P3835" s="1634" t="n"/>
      <c r="Q3835" s="1634" t="n"/>
      <c r="R3835" s="892" t="n"/>
      <c r="S3835" s="1635" t="n"/>
      <c r="T3835" s="1636" t="n"/>
      <c r="U3835" s="1636" t="n"/>
    </row>
    <row r="3836" ht="17.25" customHeight="1">
      <c r="A3836" s="238" t="n"/>
      <c r="B3836" s="238" t="n"/>
      <c r="C3836" s="1636" t="n"/>
      <c r="D3836" s="1636" t="n"/>
      <c r="E3836" s="1638" t="n"/>
      <c r="F3836" s="1636" t="n"/>
      <c r="G3836" s="1647" t="n"/>
      <c r="H3836" s="1647" t="n"/>
      <c r="I3836" s="1647" t="n"/>
      <c r="J3836" s="1646" t="n"/>
      <c r="K3836" s="1647" t="n"/>
      <c r="L3836" s="1647" t="n"/>
      <c r="M3836" s="234" t="n"/>
      <c r="N3836" s="237" t="n"/>
      <c r="O3836" s="548" t="n"/>
      <c r="P3836" s="1634" t="n"/>
      <c r="Q3836" s="1634" t="n"/>
      <c r="R3836" s="892" t="n"/>
      <c r="S3836" s="1635" t="n"/>
      <c r="T3836" s="1636" t="n"/>
      <c r="U3836" s="1636" t="n"/>
    </row>
    <row r="3837" ht="17.25" customHeight="1">
      <c r="A3837" s="238" t="n"/>
      <c r="B3837" s="238" t="n"/>
      <c r="C3837" s="1636" t="n"/>
      <c r="D3837" s="1636" t="n"/>
      <c r="E3837" s="1638" t="n"/>
      <c r="F3837" s="1636" t="n"/>
      <c r="G3837" s="1647" t="n"/>
      <c r="H3837" s="1647" t="n"/>
      <c r="I3837" s="1647" t="n"/>
      <c r="J3837" s="1646" t="n"/>
      <c r="K3837" s="1647" t="n"/>
      <c r="L3837" s="1647" t="n"/>
      <c r="M3837" s="234" t="n"/>
      <c r="N3837" s="237" t="n"/>
      <c r="O3837" s="548" t="n"/>
      <c r="P3837" s="1634" t="n"/>
      <c r="Q3837" s="1634" t="n"/>
      <c r="R3837" s="892" t="n"/>
      <c r="S3837" s="1635" t="n"/>
      <c r="T3837" s="1636" t="n"/>
      <c r="U3837" s="1636" t="n"/>
    </row>
    <row r="3838" ht="17.25" customHeight="1">
      <c r="A3838" s="238" t="n"/>
      <c r="B3838" s="238" t="n"/>
      <c r="C3838" s="1636" t="n"/>
      <c r="D3838" s="1636" t="n"/>
      <c r="E3838" s="1638" t="n"/>
      <c r="F3838" s="1636" t="n"/>
      <c r="G3838" s="1647" t="n"/>
      <c r="H3838" s="1647" t="n"/>
      <c r="I3838" s="1647" t="n"/>
      <c r="J3838" s="1646" t="n"/>
      <c r="K3838" s="1647" t="n"/>
      <c r="L3838" s="1647" t="n"/>
      <c r="M3838" s="234" t="n"/>
      <c r="N3838" s="237" t="n"/>
      <c r="O3838" s="548" t="n"/>
      <c r="P3838" s="1634" t="n"/>
      <c r="Q3838" s="1634" t="n"/>
      <c r="R3838" s="892" t="n"/>
      <c r="S3838" s="1635" t="n"/>
      <c r="T3838" s="1636" t="n"/>
      <c r="U3838" s="1636" t="n"/>
    </row>
    <row r="3839" ht="17.25" customHeight="1">
      <c r="A3839" s="238" t="n"/>
      <c r="B3839" s="238" t="n"/>
      <c r="C3839" s="1636" t="n"/>
      <c r="D3839" s="1636" t="n"/>
      <c r="E3839" s="1638" t="n"/>
      <c r="F3839" s="1636" t="n"/>
      <c r="G3839" s="1647" t="n"/>
      <c r="H3839" s="1647" t="n"/>
      <c r="I3839" s="1647" t="n"/>
      <c r="J3839" s="1646" t="n"/>
      <c r="K3839" s="1647" t="n"/>
      <c r="L3839" s="1647" t="n"/>
      <c r="M3839" s="234" t="n"/>
      <c r="N3839" s="237" t="n"/>
      <c r="O3839" s="548" t="n"/>
      <c r="P3839" s="1634" t="n"/>
      <c r="Q3839" s="1634" t="n"/>
      <c r="R3839" s="892" t="n"/>
      <c r="S3839" s="1635" t="n"/>
      <c r="T3839" s="1636" t="n"/>
      <c r="U3839" s="1636" t="n"/>
    </row>
    <row r="3840" ht="17.25" customHeight="1">
      <c r="A3840" s="238" t="n"/>
      <c r="B3840" s="238" t="n"/>
      <c r="C3840" s="1636" t="n"/>
      <c r="D3840" s="1636" t="n"/>
      <c r="E3840" s="1638" t="n"/>
      <c r="F3840" s="1636" t="n"/>
      <c r="G3840" s="1647" t="n"/>
      <c r="H3840" s="1647" t="n"/>
      <c r="I3840" s="1647" t="n"/>
      <c r="J3840" s="1646" t="n"/>
      <c r="K3840" s="1647" t="n"/>
      <c r="L3840" s="1647" t="n"/>
      <c r="M3840" s="234" t="n"/>
      <c r="N3840" s="237" t="n"/>
      <c r="O3840" s="548" t="n"/>
      <c r="P3840" s="1634" t="n"/>
      <c r="Q3840" s="1634" t="n"/>
      <c r="R3840" s="892" t="n"/>
      <c r="S3840" s="1635" t="n"/>
      <c r="T3840" s="1636" t="n"/>
      <c r="U3840" s="1636" t="n"/>
    </row>
    <row r="3841" ht="17.25" customHeight="1">
      <c r="A3841" s="238" t="n"/>
      <c r="B3841" s="238" t="n"/>
      <c r="C3841" s="1636" t="n"/>
      <c r="D3841" s="1636" t="n"/>
      <c r="E3841" s="1638" t="n"/>
      <c r="F3841" s="1636" t="n"/>
      <c r="G3841" s="1647" t="n"/>
      <c r="H3841" s="1647" t="n"/>
      <c r="I3841" s="1647" t="n"/>
      <c r="J3841" s="1646" t="n"/>
      <c r="K3841" s="1647" t="n"/>
      <c r="L3841" s="1647" t="n"/>
      <c r="M3841" s="234" t="n"/>
      <c r="N3841" s="237" t="n"/>
      <c r="O3841" s="548" t="n"/>
      <c r="P3841" s="1634" t="n"/>
      <c r="Q3841" s="1634" t="n"/>
      <c r="R3841" s="892" t="n"/>
      <c r="S3841" s="1635" t="n"/>
      <c r="T3841" s="1636" t="n"/>
      <c r="U3841" s="1636" t="n"/>
    </row>
    <row r="3842" ht="17.25" customHeight="1">
      <c r="A3842" s="238" t="n"/>
      <c r="B3842" s="238" t="n"/>
      <c r="C3842" s="1636" t="n"/>
      <c r="D3842" s="1636" t="n"/>
      <c r="E3842" s="1638" t="n"/>
      <c r="F3842" s="1636" t="n"/>
      <c r="G3842" s="1647" t="n"/>
      <c r="H3842" s="1647" t="n"/>
      <c r="I3842" s="1647" t="n"/>
      <c r="J3842" s="1646" t="n"/>
      <c r="K3842" s="1647" t="n"/>
      <c r="L3842" s="1647" t="n"/>
      <c r="M3842" s="234" t="n"/>
      <c r="N3842" s="237" t="n"/>
      <c r="O3842" s="548" t="n"/>
      <c r="P3842" s="1634" t="n"/>
      <c r="Q3842" s="1634" t="n"/>
      <c r="R3842" s="892" t="n"/>
      <c r="S3842" s="1635" t="n"/>
      <c r="T3842" s="1636" t="n"/>
      <c r="U3842" s="1636" t="n"/>
    </row>
    <row r="3843" ht="17.25" customHeight="1">
      <c r="A3843" s="238" t="n"/>
      <c r="B3843" s="238" t="n"/>
      <c r="C3843" s="1636" t="n"/>
      <c r="D3843" s="1636" t="n"/>
      <c r="E3843" s="1638" t="n"/>
      <c r="F3843" s="1636" t="n"/>
      <c r="G3843" s="1647" t="n"/>
      <c r="H3843" s="1647" t="n"/>
      <c r="I3843" s="1647" t="n"/>
      <c r="J3843" s="1646" t="n"/>
      <c r="K3843" s="1647" t="n"/>
      <c r="L3843" s="1647" t="n"/>
      <c r="M3843" s="234" t="n"/>
      <c r="N3843" s="237" t="n"/>
      <c r="O3843" s="548" t="n"/>
      <c r="P3843" s="1634" t="n"/>
      <c r="Q3843" s="1634" t="n"/>
      <c r="R3843" s="892" t="n"/>
      <c r="S3843" s="1635" t="n"/>
      <c r="T3843" s="1636" t="n"/>
      <c r="U3843" s="1636" t="n"/>
    </row>
    <row r="3844" ht="17.25" customHeight="1">
      <c r="A3844" s="238" t="n"/>
      <c r="B3844" s="238" t="n"/>
      <c r="C3844" s="1636" t="n"/>
      <c r="D3844" s="1636" t="n"/>
      <c r="E3844" s="1638" t="n"/>
      <c r="F3844" s="1636" t="n"/>
      <c r="G3844" s="1647" t="n"/>
      <c r="H3844" s="1647" t="n"/>
      <c r="I3844" s="1647" t="n"/>
      <c r="J3844" s="1646" t="n"/>
      <c r="K3844" s="1647" t="n"/>
      <c r="L3844" s="1647" t="n"/>
      <c r="M3844" s="234" t="n"/>
      <c r="N3844" s="237" t="n"/>
      <c r="O3844" s="548" t="n"/>
      <c r="P3844" s="1634" t="n"/>
      <c r="Q3844" s="1634" t="n"/>
      <c r="R3844" s="892" t="n"/>
      <c r="S3844" s="1635" t="n"/>
      <c r="T3844" s="1636" t="n"/>
      <c r="U3844" s="1636" t="n"/>
    </row>
    <row r="3845" ht="17.25" customHeight="1">
      <c r="A3845" s="238" t="n"/>
      <c r="B3845" s="238" t="n"/>
      <c r="C3845" s="1636" t="n"/>
      <c r="D3845" s="1636" t="n"/>
      <c r="E3845" s="1638" t="n"/>
      <c r="F3845" s="1636" t="n"/>
      <c r="G3845" s="1647" t="n"/>
      <c r="H3845" s="1647" t="n"/>
      <c r="I3845" s="1647" t="n"/>
      <c r="J3845" s="1646" t="n"/>
      <c r="K3845" s="1647" t="n"/>
      <c r="L3845" s="1647" t="n"/>
      <c r="M3845" s="234" t="n"/>
      <c r="N3845" s="237" t="n"/>
      <c r="O3845" s="548" t="n"/>
      <c r="P3845" s="1634" t="n"/>
      <c r="Q3845" s="1634" t="n"/>
      <c r="R3845" s="892" t="n"/>
      <c r="S3845" s="1635" t="n"/>
      <c r="T3845" s="1636" t="n"/>
      <c r="U3845" s="1636" t="n"/>
    </row>
    <row r="3846" ht="17.25" customHeight="1">
      <c r="A3846" s="238" t="n"/>
      <c r="B3846" s="238" t="n"/>
      <c r="C3846" s="1636" t="n"/>
      <c r="D3846" s="1636" t="n"/>
      <c r="E3846" s="1638" t="n"/>
      <c r="F3846" s="1636" t="n"/>
      <c r="G3846" s="1647" t="n"/>
      <c r="H3846" s="1647" t="n"/>
      <c r="I3846" s="1647" t="n"/>
      <c r="J3846" s="1646" t="n"/>
      <c r="K3846" s="1647" t="n"/>
      <c r="L3846" s="1647" t="n"/>
      <c r="M3846" s="234" t="n"/>
      <c r="N3846" s="237" t="n"/>
      <c r="O3846" s="548" t="n"/>
      <c r="P3846" s="1634" t="n"/>
      <c r="Q3846" s="1634" t="n"/>
      <c r="R3846" s="892" t="n"/>
      <c r="S3846" s="1635" t="n"/>
      <c r="T3846" s="1636" t="n"/>
      <c r="U3846" s="1636" t="n"/>
    </row>
    <row r="3847" ht="17.25" customHeight="1">
      <c r="A3847" s="238" t="n"/>
      <c r="B3847" s="238" t="n"/>
      <c r="C3847" s="1636" t="n"/>
      <c r="D3847" s="1636" t="n"/>
      <c r="E3847" s="1638" t="n"/>
      <c r="F3847" s="1636" t="n"/>
      <c r="G3847" s="1647" t="n"/>
      <c r="H3847" s="1647" t="n"/>
      <c r="I3847" s="1647" t="n"/>
      <c r="J3847" s="1646" t="n"/>
      <c r="K3847" s="1647" t="n"/>
      <c r="L3847" s="1647" t="n"/>
      <c r="M3847" s="234" t="n"/>
      <c r="N3847" s="237" t="n"/>
      <c r="O3847" s="548" t="n"/>
      <c r="P3847" s="1634" t="n"/>
      <c r="Q3847" s="1634" t="n"/>
      <c r="R3847" s="892" t="n"/>
      <c r="S3847" s="1635" t="n"/>
      <c r="T3847" s="1636" t="n"/>
      <c r="U3847" s="1636" t="n"/>
    </row>
    <row r="3848" ht="17.25" customHeight="1">
      <c r="A3848" s="238" t="n"/>
      <c r="B3848" s="238" t="n"/>
      <c r="C3848" s="1636" t="n"/>
      <c r="D3848" s="1636" t="n"/>
      <c r="E3848" s="1638" t="n"/>
      <c r="F3848" s="1636" t="n"/>
      <c r="G3848" s="1647" t="n"/>
      <c r="H3848" s="1647" t="n"/>
      <c r="I3848" s="1647" t="n"/>
      <c r="J3848" s="1646" t="n"/>
      <c r="K3848" s="1647" t="n"/>
      <c r="L3848" s="1647" t="n"/>
      <c r="M3848" s="234" t="n"/>
      <c r="N3848" s="237" t="n"/>
      <c r="O3848" s="548" t="n"/>
      <c r="P3848" s="1634" t="n"/>
      <c r="Q3848" s="1634" t="n"/>
      <c r="R3848" s="892" t="n"/>
      <c r="S3848" s="1635" t="n"/>
      <c r="T3848" s="1636" t="n"/>
      <c r="U3848" s="1636" t="n"/>
    </row>
    <row r="3849" ht="17.25" customHeight="1">
      <c r="A3849" s="238" t="n"/>
      <c r="B3849" s="238" t="n"/>
      <c r="C3849" s="1636" t="n"/>
      <c r="D3849" s="1636" t="n"/>
      <c r="E3849" s="1638" t="n"/>
      <c r="F3849" s="1636" t="n"/>
      <c r="G3849" s="1647" t="n"/>
      <c r="H3849" s="1647" t="n"/>
      <c r="I3849" s="1647" t="n"/>
      <c r="J3849" s="1646" t="n"/>
      <c r="K3849" s="1647" t="n"/>
      <c r="L3849" s="1647" t="n"/>
      <c r="M3849" s="234" t="n"/>
      <c r="N3849" s="237" t="n"/>
      <c r="O3849" s="548" t="n"/>
      <c r="P3849" s="1634" t="n"/>
      <c r="Q3849" s="1634" t="n"/>
      <c r="R3849" s="892" t="n"/>
      <c r="S3849" s="1635" t="n"/>
      <c r="T3849" s="1636" t="n"/>
      <c r="U3849" s="1636" t="n"/>
    </row>
    <row r="3850" ht="17.25" customHeight="1">
      <c r="A3850" s="238" t="n"/>
      <c r="B3850" s="238" t="n"/>
      <c r="C3850" s="1636" t="n"/>
      <c r="D3850" s="1636" t="n"/>
      <c r="E3850" s="1638" t="n"/>
      <c r="F3850" s="1636" t="n"/>
      <c r="G3850" s="1647" t="n"/>
      <c r="H3850" s="1647" t="n"/>
      <c r="I3850" s="1647" t="n"/>
      <c r="J3850" s="1646" t="n"/>
      <c r="K3850" s="1647" t="n"/>
      <c r="L3850" s="1647" t="n"/>
      <c r="M3850" s="234" t="n"/>
      <c r="N3850" s="237" t="n"/>
      <c r="O3850" s="548" t="n"/>
      <c r="P3850" s="1634" t="n"/>
      <c r="Q3850" s="1634" t="n"/>
      <c r="R3850" s="892" t="n"/>
      <c r="S3850" s="1635" t="n"/>
      <c r="T3850" s="1636" t="n"/>
      <c r="U3850" s="1636" t="n"/>
    </row>
    <row r="3851" ht="17.25" customHeight="1">
      <c r="A3851" s="238" t="n"/>
      <c r="B3851" s="238" t="n"/>
      <c r="C3851" s="1636" t="n"/>
      <c r="D3851" s="1636" t="n"/>
      <c r="E3851" s="1638" t="n"/>
      <c r="F3851" s="1636" t="n"/>
      <c r="G3851" s="1647" t="n"/>
      <c r="H3851" s="1647" t="n"/>
      <c r="I3851" s="1647" t="n"/>
      <c r="J3851" s="1646" t="n"/>
      <c r="K3851" s="1647" t="n"/>
      <c r="L3851" s="1647" t="n"/>
      <c r="M3851" s="234" t="n"/>
      <c r="N3851" s="237" t="n"/>
      <c r="O3851" s="548" t="n"/>
      <c r="P3851" s="1634" t="n"/>
      <c r="Q3851" s="1634" t="n"/>
      <c r="R3851" s="892" t="n"/>
      <c r="S3851" s="1635" t="n"/>
      <c r="T3851" s="1636" t="n"/>
      <c r="U3851" s="1636" t="n"/>
    </row>
    <row r="3852" ht="17.25" customHeight="1">
      <c r="A3852" s="238" t="n"/>
      <c r="B3852" s="238" t="n"/>
      <c r="C3852" s="1636" t="n"/>
      <c r="D3852" s="1636" t="n"/>
      <c r="E3852" s="1638" t="n"/>
      <c r="F3852" s="1636" t="n"/>
      <c r="G3852" s="1647" t="n"/>
      <c r="H3852" s="1647" t="n"/>
      <c r="I3852" s="1647" t="n"/>
      <c r="J3852" s="1646" t="n"/>
      <c r="K3852" s="1647" t="n"/>
      <c r="L3852" s="1647" t="n"/>
      <c r="M3852" s="234" t="n"/>
      <c r="N3852" s="237" t="n"/>
      <c r="O3852" s="548" t="n"/>
      <c r="P3852" s="1634" t="n"/>
      <c r="Q3852" s="1634" t="n"/>
      <c r="R3852" s="892" t="n"/>
      <c r="S3852" s="1635" t="n"/>
      <c r="T3852" s="1636" t="n"/>
      <c r="U3852" s="1636" t="n"/>
    </row>
    <row r="3853" ht="17.25" customHeight="1">
      <c r="A3853" s="238" t="n"/>
      <c r="B3853" s="238" t="n"/>
      <c r="C3853" s="1636" t="n"/>
      <c r="D3853" s="1636" t="n"/>
      <c r="E3853" s="1638" t="n"/>
      <c r="F3853" s="1636" t="n"/>
      <c r="G3853" s="1647" t="n"/>
      <c r="H3853" s="1647" t="n"/>
      <c r="I3853" s="1647" t="n"/>
      <c r="J3853" s="1646" t="n"/>
      <c r="K3853" s="1647" t="n"/>
      <c r="L3853" s="1647" t="n"/>
      <c r="M3853" s="234" t="n"/>
      <c r="N3853" s="237" t="n"/>
      <c r="O3853" s="548" t="n"/>
      <c r="P3853" s="1634" t="n"/>
      <c r="Q3853" s="1634" t="n"/>
      <c r="R3853" s="892" t="n"/>
      <c r="S3853" s="1635" t="n"/>
      <c r="T3853" s="1636" t="n"/>
      <c r="U3853" s="1636" t="n"/>
    </row>
    <row r="3854" ht="17.25" customHeight="1">
      <c r="A3854" s="238" t="n"/>
      <c r="B3854" s="238" t="n"/>
      <c r="C3854" s="1636" t="n"/>
      <c r="D3854" s="1636" t="n"/>
      <c r="E3854" s="1638" t="n"/>
      <c r="F3854" s="1636" t="n"/>
      <c r="G3854" s="1647" t="n"/>
      <c r="H3854" s="1647" t="n"/>
      <c r="I3854" s="1647" t="n"/>
      <c r="J3854" s="1646" t="n"/>
      <c r="K3854" s="1647" t="n"/>
      <c r="L3854" s="1647" t="n"/>
      <c r="M3854" s="234" t="n"/>
      <c r="N3854" s="237" t="n"/>
      <c r="O3854" s="548" t="n"/>
      <c r="P3854" s="1634" t="n"/>
      <c r="Q3854" s="1634" t="n"/>
      <c r="R3854" s="892" t="n"/>
      <c r="S3854" s="1635" t="n"/>
      <c r="T3854" s="1636" t="n"/>
      <c r="U3854" s="1636" t="n"/>
    </row>
    <row r="3855" ht="17.25" customHeight="1">
      <c r="A3855" s="238" t="n"/>
      <c r="B3855" s="238" t="n"/>
      <c r="C3855" s="1636" t="n"/>
      <c r="D3855" s="1636" t="n"/>
      <c r="E3855" s="1638" t="n"/>
      <c r="F3855" s="1636" t="n"/>
      <c r="G3855" s="1647" t="n"/>
      <c r="H3855" s="1647" t="n"/>
      <c r="I3855" s="1647" t="n"/>
      <c r="J3855" s="1646" t="n"/>
      <c r="K3855" s="1647" t="n"/>
      <c r="L3855" s="1647" t="n"/>
      <c r="M3855" s="234" t="n"/>
      <c r="N3855" s="237" t="n"/>
      <c r="O3855" s="548" t="n"/>
      <c r="P3855" s="1634" t="n"/>
      <c r="Q3855" s="1634" t="n"/>
      <c r="R3855" s="892" t="n"/>
      <c r="S3855" s="1635" t="n"/>
      <c r="T3855" s="1636" t="n"/>
      <c r="U3855" s="1636" t="n"/>
    </row>
    <row r="3856" ht="17.25" customHeight="1">
      <c r="A3856" s="238" t="n"/>
      <c r="B3856" s="238" t="n"/>
      <c r="C3856" s="1636" t="n"/>
      <c r="D3856" s="1636" t="n"/>
      <c r="E3856" s="1638" t="n"/>
      <c r="F3856" s="1636" t="n"/>
      <c r="G3856" s="1647" t="n"/>
      <c r="H3856" s="1647" t="n"/>
      <c r="I3856" s="1647" t="n"/>
      <c r="J3856" s="1646" t="n"/>
      <c r="K3856" s="1647" t="n"/>
      <c r="L3856" s="1647" t="n"/>
      <c r="M3856" s="234" t="n"/>
      <c r="N3856" s="237" t="n"/>
      <c r="O3856" s="548" t="n"/>
      <c r="P3856" s="1634" t="n"/>
      <c r="Q3856" s="1634" t="n"/>
      <c r="R3856" s="892" t="n"/>
      <c r="S3856" s="1635" t="n"/>
      <c r="T3856" s="1636" t="n"/>
      <c r="U3856" s="1636" t="n"/>
    </row>
    <row r="3857" ht="17.25" customHeight="1">
      <c r="A3857" s="238" t="n"/>
      <c r="B3857" s="238" t="n"/>
      <c r="C3857" s="1636" t="n"/>
      <c r="D3857" s="1636" t="n"/>
      <c r="E3857" s="1638" t="n"/>
      <c r="F3857" s="1636" t="n"/>
      <c r="G3857" s="1647" t="n"/>
      <c r="H3857" s="1647" t="n"/>
      <c r="I3857" s="1647" t="n"/>
      <c r="J3857" s="1646" t="n"/>
      <c r="K3857" s="1647" t="n"/>
      <c r="L3857" s="1647" t="n"/>
      <c r="M3857" s="234" t="n"/>
      <c r="N3857" s="237" t="n"/>
      <c r="O3857" s="548" t="n"/>
      <c r="P3857" s="1634" t="n"/>
      <c r="Q3857" s="1634" t="n"/>
      <c r="R3857" s="892" t="n"/>
      <c r="S3857" s="1635" t="n"/>
      <c r="T3857" s="1636" t="n"/>
      <c r="U3857" s="1636" t="n"/>
    </row>
    <row r="3858" ht="17.25" customHeight="1">
      <c r="A3858" s="238" t="n"/>
      <c r="B3858" s="238" t="n"/>
      <c r="C3858" s="1636" t="n"/>
      <c r="D3858" s="1636" t="n"/>
      <c r="E3858" s="1638" t="n"/>
      <c r="F3858" s="1636" t="n"/>
      <c r="G3858" s="1647" t="n"/>
      <c r="H3858" s="1647" t="n"/>
      <c r="I3858" s="1647" t="n"/>
      <c r="J3858" s="1646" t="n"/>
      <c r="K3858" s="1647" t="n"/>
      <c r="L3858" s="1647" t="n"/>
      <c r="M3858" s="234" t="n"/>
      <c r="N3858" s="237" t="n"/>
      <c r="O3858" s="548" t="n"/>
      <c r="P3858" s="1634" t="n"/>
      <c r="Q3858" s="1634" t="n"/>
      <c r="R3858" s="892" t="n"/>
      <c r="S3858" s="1635" t="n"/>
      <c r="T3858" s="1636" t="n"/>
      <c r="U3858" s="1636" t="n"/>
    </row>
    <row r="3859" ht="17.25" customHeight="1">
      <c r="A3859" s="238" t="n"/>
      <c r="B3859" s="238" t="n"/>
      <c r="C3859" s="1636" t="n"/>
      <c r="D3859" s="1636" t="n"/>
      <c r="E3859" s="1638" t="n"/>
      <c r="F3859" s="1636" t="n"/>
      <c r="G3859" s="1647" t="n"/>
      <c r="H3859" s="1647" t="n"/>
      <c r="I3859" s="1647" t="n"/>
      <c r="J3859" s="1646" t="n"/>
      <c r="K3859" s="1647" t="n"/>
      <c r="L3859" s="1647" t="n"/>
      <c r="M3859" s="234" t="n"/>
      <c r="N3859" s="237" t="n"/>
      <c r="O3859" s="548" t="n"/>
      <c r="P3859" s="1634" t="n"/>
      <c r="Q3859" s="1634" t="n"/>
      <c r="R3859" s="892" t="n"/>
      <c r="S3859" s="1635" t="n"/>
      <c r="T3859" s="1636" t="n"/>
      <c r="U3859" s="1636" t="n"/>
    </row>
    <row r="3860" ht="17.25" customHeight="1">
      <c r="A3860" s="238" t="n"/>
      <c r="B3860" s="238" t="n"/>
      <c r="C3860" s="1636" t="n"/>
      <c r="D3860" s="1636" t="n"/>
      <c r="E3860" s="1638" t="n"/>
      <c r="F3860" s="1636" t="n"/>
      <c r="G3860" s="1647" t="n"/>
      <c r="H3860" s="1647" t="n"/>
      <c r="I3860" s="1647" t="n"/>
      <c r="J3860" s="1646" t="n"/>
      <c r="K3860" s="1647" t="n"/>
      <c r="L3860" s="1647" t="n"/>
      <c r="M3860" s="234" t="n"/>
      <c r="N3860" s="237" t="n"/>
      <c r="O3860" s="548" t="n"/>
      <c r="P3860" s="1634" t="n"/>
      <c r="Q3860" s="1634" t="n"/>
      <c r="R3860" s="892" t="n"/>
      <c r="S3860" s="1635" t="n"/>
      <c r="T3860" s="1636" t="n"/>
      <c r="U3860" s="1636" t="n"/>
    </row>
    <row r="3861" ht="17.25" customHeight="1">
      <c r="A3861" s="238" t="n"/>
      <c r="B3861" s="238" t="n"/>
      <c r="C3861" s="1636" t="n"/>
      <c r="D3861" s="1636" t="n"/>
      <c r="E3861" s="1638" t="n"/>
      <c r="F3861" s="1636" t="n"/>
      <c r="G3861" s="1647" t="n"/>
      <c r="H3861" s="1647" t="n"/>
      <c r="I3861" s="1647" t="n"/>
      <c r="J3861" s="1646" t="n"/>
      <c r="K3861" s="1647" t="n"/>
      <c r="L3861" s="1647" t="n"/>
      <c r="M3861" s="234" t="n"/>
      <c r="N3861" s="237" t="n"/>
      <c r="O3861" s="548" t="n"/>
      <c r="P3861" s="1634" t="n"/>
      <c r="Q3861" s="1634" t="n"/>
      <c r="R3861" s="892" t="n"/>
      <c r="S3861" s="1635" t="n"/>
      <c r="T3861" s="1636" t="n"/>
      <c r="U3861" s="1636" t="n"/>
    </row>
    <row r="3862" ht="17.25" customHeight="1">
      <c r="A3862" s="238" t="n"/>
      <c r="B3862" s="238" t="n"/>
      <c r="C3862" s="1636" t="n"/>
      <c r="D3862" s="1636" t="n"/>
      <c r="E3862" s="1638" t="n"/>
      <c r="F3862" s="1636" t="n"/>
      <c r="G3862" s="1647" t="n"/>
      <c r="H3862" s="1647" t="n"/>
      <c r="I3862" s="1647" t="n"/>
      <c r="J3862" s="1646" t="n"/>
      <c r="K3862" s="1647" t="n"/>
      <c r="L3862" s="1647" t="n"/>
      <c r="M3862" s="234" t="n"/>
      <c r="N3862" s="237" t="n"/>
      <c r="O3862" s="548" t="n"/>
      <c r="P3862" s="1634" t="n"/>
      <c r="Q3862" s="1634" t="n"/>
      <c r="R3862" s="892" t="n"/>
      <c r="S3862" s="1635" t="n"/>
      <c r="T3862" s="1636" t="n"/>
      <c r="U3862" s="1636" t="n"/>
    </row>
    <row r="3863" ht="17.25" customHeight="1">
      <c r="A3863" s="238" t="n"/>
      <c r="B3863" s="238" t="n"/>
      <c r="C3863" s="1636" t="n"/>
      <c r="D3863" s="1636" t="n"/>
      <c r="E3863" s="1638" t="n"/>
      <c r="F3863" s="1636" t="n"/>
      <c r="G3863" s="1647" t="n"/>
      <c r="H3863" s="1647" t="n"/>
      <c r="I3863" s="1647" t="n"/>
      <c r="J3863" s="1646" t="n"/>
      <c r="K3863" s="1647" t="n"/>
      <c r="L3863" s="1647" t="n"/>
      <c r="M3863" s="234" t="n"/>
      <c r="N3863" s="237" t="n"/>
      <c r="O3863" s="548" t="n"/>
      <c r="P3863" s="1634" t="n"/>
      <c r="Q3863" s="1634" t="n"/>
      <c r="R3863" s="892" t="n"/>
      <c r="S3863" s="1635" t="n"/>
      <c r="T3863" s="1636" t="n"/>
      <c r="U3863" s="1636" t="n"/>
    </row>
    <row r="3864" ht="17.25" customHeight="1">
      <c r="A3864" s="238" t="n"/>
      <c r="B3864" s="238" t="n"/>
      <c r="C3864" s="1636" t="n"/>
      <c r="D3864" s="1636" t="n"/>
      <c r="E3864" s="1638" t="n"/>
      <c r="F3864" s="1636" t="n"/>
      <c r="G3864" s="1647" t="n"/>
      <c r="H3864" s="1647" t="n"/>
      <c r="I3864" s="1647" t="n"/>
      <c r="J3864" s="1646" t="n"/>
      <c r="K3864" s="1647" t="n"/>
      <c r="L3864" s="1647" t="n"/>
      <c r="M3864" s="234" t="n"/>
      <c r="N3864" s="237" t="n"/>
      <c r="O3864" s="548" t="n"/>
      <c r="P3864" s="1634" t="n"/>
      <c r="Q3864" s="1634" t="n"/>
      <c r="R3864" s="892" t="n"/>
      <c r="S3864" s="1635" t="n"/>
      <c r="T3864" s="1636" t="n"/>
      <c r="U3864" s="1636" t="n"/>
    </row>
    <row r="3865" ht="17.25" customHeight="1">
      <c r="A3865" s="238" t="n"/>
      <c r="B3865" s="238" t="n"/>
      <c r="C3865" s="1636" t="n"/>
      <c r="D3865" s="1636" t="n"/>
      <c r="E3865" s="1638" t="n"/>
      <c r="F3865" s="1636" t="n"/>
      <c r="G3865" s="1647" t="n"/>
      <c r="H3865" s="1647" t="n"/>
      <c r="I3865" s="1647" t="n"/>
      <c r="J3865" s="1646" t="n"/>
      <c r="K3865" s="1647" t="n"/>
      <c r="L3865" s="1647" t="n"/>
      <c r="M3865" s="234" t="n"/>
      <c r="N3865" s="237" t="n"/>
      <c r="O3865" s="548" t="n"/>
      <c r="P3865" s="1634" t="n"/>
      <c r="Q3865" s="1634" t="n"/>
      <c r="R3865" s="892" t="n"/>
      <c r="S3865" s="1635" t="n"/>
      <c r="T3865" s="1636" t="n"/>
      <c r="U3865" s="1636" t="n"/>
    </row>
    <row r="3866" ht="17.25" customHeight="1">
      <c r="A3866" s="238" t="n"/>
      <c r="B3866" s="238" t="n"/>
      <c r="C3866" s="1636" t="n"/>
      <c r="D3866" s="1636" t="n"/>
      <c r="E3866" s="1638" t="n"/>
      <c r="F3866" s="1636" t="n"/>
      <c r="G3866" s="1647" t="n"/>
      <c r="H3866" s="1647" t="n"/>
      <c r="I3866" s="1647" t="n"/>
      <c r="J3866" s="1646" t="n"/>
      <c r="K3866" s="1647" t="n"/>
      <c r="L3866" s="1647" t="n"/>
      <c r="M3866" s="234" t="n"/>
      <c r="N3866" s="237" t="n"/>
      <c r="O3866" s="548" t="n"/>
      <c r="P3866" s="1634" t="n"/>
      <c r="Q3866" s="1634" t="n"/>
      <c r="R3866" s="892" t="n"/>
      <c r="S3866" s="1635" t="n"/>
      <c r="T3866" s="1636" t="n"/>
      <c r="U3866" s="1636" t="n"/>
    </row>
    <row r="3867" ht="17.25" customHeight="1">
      <c r="A3867" s="238" t="n"/>
      <c r="B3867" s="238" t="n"/>
      <c r="C3867" s="1636" t="n"/>
      <c r="D3867" s="1636" t="n"/>
      <c r="E3867" s="1638" t="n"/>
      <c r="F3867" s="1636" t="n"/>
      <c r="G3867" s="1647" t="n"/>
      <c r="H3867" s="1647" t="n"/>
      <c r="I3867" s="1647" t="n"/>
      <c r="J3867" s="1646" t="n"/>
      <c r="K3867" s="1647" t="n"/>
      <c r="L3867" s="1647" t="n"/>
      <c r="M3867" s="234" t="n"/>
      <c r="N3867" s="237" t="n"/>
      <c r="O3867" s="548" t="n"/>
      <c r="P3867" s="1634" t="n"/>
      <c r="Q3867" s="1634" t="n"/>
      <c r="R3867" s="892" t="n"/>
      <c r="S3867" s="1635" t="n"/>
      <c r="T3867" s="1636" t="n"/>
      <c r="U3867" s="1636" t="n"/>
    </row>
    <row r="3868" ht="17.25" customHeight="1">
      <c r="A3868" s="238" t="n"/>
      <c r="B3868" s="238" t="n"/>
      <c r="C3868" s="1636" t="n"/>
      <c r="D3868" s="1636" t="n"/>
      <c r="E3868" s="1638" t="n"/>
      <c r="F3868" s="1636" t="n"/>
      <c r="G3868" s="1647" t="n"/>
      <c r="H3868" s="1647" t="n"/>
      <c r="I3868" s="1647" t="n"/>
      <c r="J3868" s="1646" t="n"/>
      <c r="K3868" s="1647" t="n"/>
      <c r="L3868" s="1647" t="n"/>
      <c r="M3868" s="234" t="n"/>
      <c r="N3868" s="237" t="n"/>
      <c r="O3868" s="548" t="n"/>
      <c r="P3868" s="1634" t="n"/>
      <c r="Q3868" s="1634" t="n"/>
      <c r="R3868" s="892" t="n"/>
      <c r="S3868" s="1635" t="n"/>
      <c r="T3868" s="1636" t="n"/>
      <c r="U3868" s="1636" t="n"/>
    </row>
    <row r="3869" ht="17.25" customHeight="1">
      <c r="A3869" s="238" t="n"/>
      <c r="B3869" s="238" t="n"/>
      <c r="C3869" s="1636" t="n"/>
      <c r="D3869" s="1636" t="n"/>
      <c r="E3869" s="1638" t="n"/>
      <c r="F3869" s="1636" t="n"/>
      <c r="G3869" s="1647" t="n"/>
      <c r="H3869" s="1647" t="n"/>
      <c r="I3869" s="1647" t="n"/>
      <c r="J3869" s="1646" t="n"/>
      <c r="K3869" s="1647" t="n"/>
      <c r="L3869" s="1647" t="n"/>
      <c r="M3869" s="234" t="n"/>
      <c r="N3869" s="237" t="n"/>
      <c r="O3869" s="548" t="n"/>
      <c r="P3869" s="1634" t="n"/>
      <c r="Q3869" s="1634" t="n"/>
      <c r="R3869" s="892" t="n"/>
      <c r="S3869" s="1635" t="n"/>
      <c r="T3869" s="1636" t="n"/>
      <c r="U3869" s="1636" t="n"/>
    </row>
    <row r="3870" ht="17.25" customHeight="1">
      <c r="A3870" s="238" t="n"/>
      <c r="B3870" s="238" t="n"/>
      <c r="C3870" s="1636" t="n"/>
      <c r="D3870" s="1636" t="n"/>
      <c r="E3870" s="1638" t="n"/>
      <c r="F3870" s="1636" t="n"/>
      <c r="G3870" s="1647" t="n"/>
      <c r="H3870" s="1647" t="n"/>
      <c r="I3870" s="1647" t="n"/>
      <c r="J3870" s="1646" t="n"/>
      <c r="K3870" s="1647" t="n"/>
      <c r="L3870" s="1647" t="n"/>
      <c r="M3870" s="234" t="n"/>
      <c r="N3870" s="237" t="n"/>
      <c r="O3870" s="548" t="n"/>
      <c r="P3870" s="1634" t="n"/>
      <c r="Q3870" s="1634" t="n"/>
      <c r="R3870" s="892" t="n"/>
      <c r="S3870" s="1635" t="n"/>
      <c r="T3870" s="1636" t="n"/>
      <c r="U3870" s="1636" t="n"/>
    </row>
    <row r="3871" ht="17.25" customHeight="1">
      <c r="A3871" s="238" t="n"/>
      <c r="B3871" s="238" t="n"/>
      <c r="C3871" s="1636" t="n"/>
      <c r="D3871" s="1636" t="n"/>
      <c r="E3871" s="1638" t="n"/>
      <c r="F3871" s="1636" t="n"/>
      <c r="G3871" s="1647" t="n"/>
      <c r="H3871" s="1647" t="n"/>
      <c r="I3871" s="1647" t="n"/>
      <c r="J3871" s="1646" t="n"/>
      <c r="K3871" s="1647" t="n"/>
      <c r="L3871" s="1647" t="n"/>
      <c r="M3871" s="234" t="n"/>
      <c r="N3871" s="237" t="n"/>
      <c r="O3871" s="548" t="n"/>
      <c r="P3871" s="1634" t="n"/>
      <c r="Q3871" s="1634" t="n"/>
      <c r="R3871" s="892" t="n"/>
      <c r="S3871" s="1635" t="n"/>
      <c r="T3871" s="1636" t="n"/>
      <c r="U3871" s="1636" t="n"/>
    </row>
    <row r="3872" ht="17.25" customHeight="1">
      <c r="A3872" s="238" t="n"/>
      <c r="B3872" s="238" t="n"/>
      <c r="C3872" s="1636" t="n"/>
      <c r="D3872" s="1636" t="n"/>
      <c r="E3872" s="1638" t="n"/>
      <c r="F3872" s="1636" t="n"/>
      <c r="G3872" s="1647" t="n"/>
      <c r="H3872" s="1647" t="n"/>
      <c r="I3872" s="1647" t="n"/>
      <c r="J3872" s="1646" t="n"/>
      <c r="K3872" s="1647" t="n"/>
      <c r="L3872" s="1647" t="n"/>
      <c r="M3872" s="234" t="n"/>
      <c r="N3872" s="237" t="n"/>
      <c r="O3872" s="548" t="n"/>
      <c r="P3872" s="1634" t="n"/>
      <c r="Q3872" s="1634" t="n"/>
      <c r="R3872" s="892" t="n"/>
      <c r="S3872" s="1635" t="n"/>
      <c r="T3872" s="1636" t="n"/>
      <c r="U3872" s="1636" t="n"/>
    </row>
    <row r="3873" ht="17.25" customHeight="1">
      <c r="A3873" s="238" t="n"/>
      <c r="B3873" s="238" t="n"/>
      <c r="C3873" s="1636" t="n"/>
      <c r="D3873" s="1636" t="n"/>
      <c r="E3873" s="1638" t="n"/>
      <c r="F3873" s="1636" t="n"/>
      <c r="G3873" s="1647" t="n"/>
      <c r="H3873" s="1647" t="n"/>
      <c r="I3873" s="1647" t="n"/>
      <c r="J3873" s="1646" t="n"/>
      <c r="K3873" s="1647" t="n"/>
      <c r="L3873" s="1647" t="n"/>
      <c r="M3873" s="234" t="n"/>
      <c r="N3873" s="237" t="n"/>
      <c r="O3873" s="548" t="n"/>
      <c r="P3873" s="1634" t="n"/>
      <c r="Q3873" s="1634" t="n"/>
      <c r="R3873" s="892" t="n"/>
      <c r="S3873" s="1635" t="n"/>
      <c r="T3873" s="1636" t="n"/>
      <c r="U3873" s="1636" t="n"/>
    </row>
    <row r="3874" ht="17.25" customHeight="1">
      <c r="A3874" s="238" t="n"/>
      <c r="B3874" s="238" t="n"/>
      <c r="C3874" s="1636" t="n"/>
      <c r="D3874" s="1636" t="n"/>
      <c r="E3874" s="1638" t="n"/>
      <c r="F3874" s="1636" t="n"/>
      <c r="G3874" s="1647" t="n"/>
      <c r="H3874" s="1647" t="n"/>
      <c r="I3874" s="1647" t="n"/>
      <c r="J3874" s="1646" t="n"/>
      <c r="K3874" s="1647" t="n"/>
      <c r="L3874" s="1647" t="n"/>
      <c r="M3874" s="234" t="n"/>
      <c r="N3874" s="237" t="n"/>
      <c r="O3874" s="548" t="n"/>
      <c r="P3874" s="1634" t="n"/>
      <c r="Q3874" s="1634" t="n"/>
      <c r="R3874" s="892" t="n"/>
      <c r="S3874" s="1635" t="n"/>
      <c r="T3874" s="1636" t="n"/>
      <c r="U3874" s="1636" t="n"/>
    </row>
    <row r="3875" ht="17.25" customHeight="1">
      <c r="A3875" s="238" t="n"/>
      <c r="B3875" s="238" t="n"/>
      <c r="C3875" s="1636" t="n"/>
      <c r="D3875" s="1636" t="n"/>
      <c r="E3875" s="1638" t="n"/>
      <c r="F3875" s="1636" t="n"/>
      <c r="G3875" s="1647" t="n"/>
      <c r="H3875" s="1647" t="n"/>
      <c r="I3875" s="1647" t="n"/>
      <c r="J3875" s="1646" t="n"/>
      <c r="K3875" s="1647" t="n"/>
      <c r="L3875" s="1647" t="n"/>
      <c r="M3875" s="234" t="n"/>
      <c r="N3875" s="237" t="n"/>
      <c r="O3875" s="548" t="n"/>
      <c r="P3875" s="1634" t="n"/>
      <c r="Q3875" s="1634" t="n"/>
      <c r="R3875" s="892" t="n"/>
      <c r="S3875" s="1635" t="n"/>
      <c r="T3875" s="1636" t="n"/>
      <c r="U3875" s="1636" t="n"/>
    </row>
    <row r="3876" ht="17.25" customHeight="1">
      <c r="A3876" s="238" t="n"/>
      <c r="B3876" s="238" t="n"/>
      <c r="C3876" s="1636" t="n"/>
      <c r="D3876" s="1636" t="n"/>
      <c r="E3876" s="1638" t="n"/>
      <c r="F3876" s="1636" t="n"/>
      <c r="G3876" s="1647" t="n"/>
      <c r="H3876" s="1647" t="n"/>
      <c r="I3876" s="1647" t="n"/>
      <c r="J3876" s="1646" t="n"/>
      <c r="K3876" s="1647" t="n"/>
      <c r="L3876" s="1647" t="n"/>
      <c r="M3876" s="234" t="n"/>
      <c r="N3876" s="237" t="n"/>
      <c r="O3876" s="548" t="n"/>
      <c r="P3876" s="1634" t="n"/>
      <c r="Q3876" s="1634" t="n"/>
      <c r="R3876" s="892" t="n"/>
      <c r="S3876" s="1635" t="n"/>
      <c r="T3876" s="1636" t="n"/>
      <c r="U3876" s="1636" t="n"/>
    </row>
    <row r="3877" ht="17.25" customHeight="1">
      <c r="A3877" s="238" t="n"/>
      <c r="B3877" s="238" t="n"/>
      <c r="C3877" s="1636" t="n"/>
      <c r="D3877" s="1636" t="n"/>
      <c r="E3877" s="1638" t="n"/>
      <c r="F3877" s="1636" t="n"/>
      <c r="G3877" s="1647" t="n"/>
      <c r="H3877" s="1647" t="n"/>
      <c r="I3877" s="1647" t="n"/>
      <c r="J3877" s="1646" t="n"/>
      <c r="K3877" s="1647" t="n"/>
      <c r="L3877" s="1647" t="n"/>
      <c r="M3877" s="234" t="n"/>
      <c r="N3877" s="237" t="n"/>
      <c r="O3877" s="548" t="n"/>
      <c r="P3877" s="1634" t="n"/>
      <c r="Q3877" s="1634" t="n"/>
      <c r="R3877" s="892" t="n"/>
      <c r="S3877" s="1635" t="n"/>
      <c r="T3877" s="1636" t="n"/>
      <c r="U3877" s="1636" t="n"/>
    </row>
    <row r="3878" ht="17.25" customHeight="1">
      <c r="A3878" s="238" t="n"/>
      <c r="B3878" s="238" t="n"/>
      <c r="C3878" s="1636" t="n"/>
      <c r="D3878" s="1636" t="n"/>
      <c r="E3878" s="1638" t="n"/>
      <c r="F3878" s="1636" t="n"/>
      <c r="G3878" s="1647" t="n"/>
      <c r="H3878" s="1647" t="n"/>
      <c r="I3878" s="1647" t="n"/>
      <c r="J3878" s="1646" t="n"/>
      <c r="K3878" s="1647" t="n"/>
      <c r="L3878" s="1647" t="n"/>
      <c r="M3878" s="234" t="n"/>
      <c r="N3878" s="237" t="n"/>
      <c r="O3878" s="548" t="n"/>
      <c r="P3878" s="1634" t="n"/>
      <c r="Q3878" s="1634" t="n"/>
      <c r="R3878" s="892" t="n"/>
      <c r="S3878" s="1635" t="n"/>
      <c r="T3878" s="1636" t="n"/>
      <c r="U3878" s="1636" t="n"/>
    </row>
    <row r="3879" ht="17.25" customHeight="1">
      <c r="A3879" s="238" t="n"/>
      <c r="B3879" s="238" t="n"/>
      <c r="C3879" s="1636" t="n"/>
      <c r="D3879" s="1636" t="n"/>
      <c r="E3879" s="1638" t="n"/>
      <c r="F3879" s="1636" t="n"/>
      <c r="G3879" s="1647" t="n"/>
      <c r="H3879" s="1647" t="n"/>
      <c r="I3879" s="1647" t="n"/>
      <c r="J3879" s="1646" t="n"/>
      <c r="K3879" s="1647" t="n"/>
      <c r="L3879" s="1647" t="n"/>
      <c r="M3879" s="234" t="n"/>
      <c r="N3879" s="237" t="n"/>
      <c r="O3879" s="548" t="n"/>
      <c r="P3879" s="1634" t="n"/>
      <c r="Q3879" s="1634" t="n"/>
      <c r="R3879" s="892" t="n"/>
      <c r="S3879" s="1635" t="n"/>
      <c r="T3879" s="1636" t="n"/>
      <c r="U3879" s="1636" t="n"/>
    </row>
    <row r="3880" ht="17.25" customHeight="1">
      <c r="A3880" s="238" t="n"/>
      <c r="B3880" s="238" t="n"/>
      <c r="C3880" s="1636" t="n"/>
      <c r="D3880" s="1636" t="n"/>
      <c r="E3880" s="1638" t="n"/>
      <c r="F3880" s="1636" t="n"/>
      <c r="G3880" s="1647" t="n"/>
      <c r="H3880" s="1647" t="n"/>
      <c r="I3880" s="1647" t="n"/>
      <c r="J3880" s="1646" t="n"/>
      <c r="K3880" s="1647" t="n"/>
      <c r="L3880" s="1647" t="n"/>
      <c r="M3880" s="234" t="n"/>
      <c r="N3880" s="237" t="n"/>
      <c r="O3880" s="548" t="n"/>
      <c r="P3880" s="1634" t="n"/>
      <c r="Q3880" s="1634" t="n"/>
      <c r="R3880" s="892" t="n"/>
      <c r="S3880" s="1635" t="n"/>
      <c r="T3880" s="1636" t="n"/>
      <c r="U3880" s="1636" t="n"/>
    </row>
    <row r="3881" ht="17.25" customHeight="1">
      <c r="A3881" s="238" t="n"/>
      <c r="B3881" s="238" t="n"/>
      <c r="C3881" s="1636" t="n"/>
      <c r="D3881" s="1636" t="n"/>
      <c r="E3881" s="1638" t="n"/>
      <c r="F3881" s="1636" t="n"/>
      <c r="G3881" s="1647" t="n"/>
      <c r="H3881" s="1647" t="n"/>
      <c r="I3881" s="1647" t="n"/>
      <c r="J3881" s="1646" t="n"/>
      <c r="K3881" s="1647" t="n"/>
      <c r="L3881" s="1647" t="n"/>
      <c r="M3881" s="234" t="n"/>
      <c r="N3881" s="237" t="n"/>
      <c r="O3881" s="548" t="n"/>
      <c r="P3881" s="1634" t="n"/>
      <c r="Q3881" s="1634" t="n"/>
      <c r="R3881" s="892" t="n"/>
      <c r="S3881" s="1635" t="n"/>
      <c r="T3881" s="1636" t="n"/>
      <c r="U3881" s="1636" t="n"/>
    </row>
    <row r="3882" ht="17.25" customHeight="1">
      <c r="A3882" s="238" t="n"/>
      <c r="B3882" s="238" t="n"/>
      <c r="C3882" s="1636" t="n"/>
      <c r="D3882" s="1636" t="n"/>
      <c r="E3882" s="1638" t="n"/>
      <c r="F3882" s="1636" t="n"/>
      <c r="G3882" s="1647" t="n"/>
      <c r="H3882" s="1647" t="n"/>
      <c r="I3882" s="1647" t="n"/>
      <c r="J3882" s="1646" t="n"/>
      <c r="K3882" s="1647" t="n"/>
      <c r="L3882" s="1647" t="n"/>
      <c r="M3882" s="234" t="n"/>
      <c r="N3882" s="237" t="n"/>
      <c r="O3882" s="548" t="n"/>
      <c r="P3882" s="1634" t="n"/>
      <c r="Q3882" s="1634" t="n"/>
      <c r="R3882" s="892" t="n"/>
      <c r="S3882" s="1635" t="n"/>
      <c r="T3882" s="1636" t="n"/>
      <c r="U3882" s="1636" t="n"/>
    </row>
    <row r="3883" ht="17.25" customHeight="1">
      <c r="A3883" s="238" t="n"/>
      <c r="B3883" s="238" t="n"/>
      <c r="C3883" s="1636" t="n"/>
      <c r="D3883" s="1636" t="n"/>
      <c r="E3883" s="1638" t="n"/>
      <c r="F3883" s="1636" t="n"/>
      <c r="G3883" s="1647" t="n"/>
      <c r="H3883" s="1647" t="n"/>
      <c r="I3883" s="1647" t="n"/>
      <c r="J3883" s="1646" t="n"/>
      <c r="K3883" s="1647" t="n"/>
      <c r="L3883" s="1647" t="n"/>
      <c r="M3883" s="234" t="n"/>
      <c r="N3883" s="237" t="n"/>
      <c r="O3883" s="548" t="n"/>
      <c r="P3883" s="1634" t="n"/>
      <c r="Q3883" s="1634" t="n"/>
      <c r="R3883" s="892" t="n"/>
      <c r="S3883" s="1635" t="n"/>
      <c r="T3883" s="1636" t="n"/>
      <c r="U3883" s="1636" t="n"/>
    </row>
    <row r="3884" ht="17.25" customHeight="1">
      <c r="A3884" s="238" t="n"/>
      <c r="B3884" s="238" t="n"/>
      <c r="C3884" s="1636" t="n"/>
      <c r="D3884" s="1636" t="n"/>
      <c r="E3884" s="1638" t="n"/>
      <c r="F3884" s="1636" t="n"/>
      <c r="G3884" s="1647" t="n"/>
      <c r="H3884" s="1647" t="n"/>
      <c r="I3884" s="1647" t="n"/>
      <c r="J3884" s="1646" t="n"/>
      <c r="K3884" s="1647" t="n"/>
      <c r="L3884" s="1647" t="n"/>
      <c r="M3884" s="234" t="n"/>
      <c r="N3884" s="237" t="n"/>
      <c r="O3884" s="548" t="n"/>
      <c r="P3884" s="1634" t="n"/>
      <c r="Q3884" s="1634" t="n"/>
      <c r="R3884" s="892" t="n"/>
      <c r="S3884" s="1635" t="n"/>
      <c r="T3884" s="1636" t="n"/>
      <c r="U3884" s="1636" t="n"/>
    </row>
    <row r="3885" ht="17.25" customHeight="1">
      <c r="A3885" s="238" t="n"/>
      <c r="B3885" s="238" t="n"/>
      <c r="C3885" s="1636" t="n"/>
      <c r="D3885" s="1636" t="n"/>
      <c r="E3885" s="1638" t="n"/>
      <c r="F3885" s="1636" t="n"/>
      <c r="G3885" s="1647" t="n"/>
      <c r="H3885" s="1647" t="n"/>
      <c r="I3885" s="1647" t="n"/>
      <c r="J3885" s="1646" t="n"/>
      <c r="K3885" s="1647" t="n"/>
      <c r="L3885" s="1647" t="n"/>
      <c r="M3885" s="234" t="n"/>
      <c r="N3885" s="237" t="n"/>
      <c r="O3885" s="548" t="n"/>
      <c r="P3885" s="1634" t="n"/>
      <c r="Q3885" s="1634" t="n"/>
      <c r="R3885" s="892" t="n"/>
      <c r="S3885" s="1635" t="n"/>
      <c r="T3885" s="1636" t="n"/>
      <c r="U3885" s="1636" t="n"/>
    </row>
    <row r="3886" ht="17.25" customHeight="1">
      <c r="A3886" s="238" t="n"/>
      <c r="B3886" s="238" t="n"/>
      <c r="C3886" s="1636" t="n"/>
      <c r="D3886" s="1636" t="n"/>
      <c r="E3886" s="1638" t="n"/>
      <c r="F3886" s="1636" t="n"/>
      <c r="G3886" s="1647" t="n"/>
      <c r="H3886" s="1647" t="n"/>
      <c r="I3886" s="1647" t="n"/>
      <c r="J3886" s="1646" t="n"/>
      <c r="K3886" s="1647" t="n"/>
      <c r="L3886" s="1647" t="n"/>
      <c r="M3886" s="234" t="n"/>
      <c r="N3886" s="237" t="n"/>
      <c r="O3886" s="548" t="n"/>
      <c r="P3886" s="1634" t="n"/>
      <c r="Q3886" s="1634" t="n"/>
      <c r="R3886" s="892" t="n"/>
      <c r="S3886" s="1635" t="n"/>
      <c r="T3886" s="1636" t="n"/>
      <c r="U3886" s="1636" t="n"/>
    </row>
    <row r="3887" ht="17.25" customHeight="1">
      <c r="A3887" s="238" t="n"/>
      <c r="B3887" s="238" t="n"/>
      <c r="C3887" s="1636" t="n"/>
      <c r="D3887" s="1636" t="n"/>
      <c r="E3887" s="1638" t="n"/>
      <c r="F3887" s="1636" t="n"/>
      <c r="G3887" s="1647" t="n"/>
      <c r="H3887" s="1647" t="n"/>
      <c r="I3887" s="1647" t="n"/>
      <c r="J3887" s="1646" t="n"/>
      <c r="K3887" s="1647" t="n"/>
      <c r="L3887" s="1647" t="n"/>
      <c r="M3887" s="234" t="n"/>
      <c r="N3887" s="237" t="n"/>
      <c r="O3887" s="548" t="n"/>
      <c r="P3887" s="1634" t="n"/>
      <c r="Q3887" s="1634" t="n"/>
      <c r="R3887" s="892" t="n"/>
      <c r="S3887" s="1635" t="n"/>
      <c r="T3887" s="1636" t="n"/>
      <c r="U3887" s="1636" t="n"/>
    </row>
    <row r="3888" ht="17.25" customHeight="1">
      <c r="A3888" s="238" t="n"/>
      <c r="B3888" s="238" t="n"/>
      <c r="C3888" s="1636" t="n"/>
      <c r="D3888" s="1636" t="n"/>
      <c r="E3888" s="1638" t="n"/>
      <c r="F3888" s="1636" t="n"/>
      <c r="G3888" s="1647" t="n"/>
      <c r="H3888" s="1647" t="n"/>
      <c r="I3888" s="1647" t="n"/>
      <c r="J3888" s="1646" t="n"/>
      <c r="K3888" s="1647" t="n"/>
      <c r="L3888" s="1647" t="n"/>
      <c r="M3888" s="234" t="n"/>
      <c r="N3888" s="237" t="n"/>
      <c r="O3888" s="548" t="n"/>
      <c r="P3888" s="1634" t="n"/>
      <c r="Q3888" s="1634" t="n"/>
      <c r="R3888" s="892" t="n"/>
      <c r="S3888" s="1635" t="n"/>
      <c r="T3888" s="1636" t="n"/>
      <c r="U3888" s="1636" t="n"/>
    </row>
    <row r="3889" ht="17.25" customHeight="1">
      <c r="A3889" s="238" t="n"/>
      <c r="B3889" s="238" t="n"/>
      <c r="C3889" s="1636" t="n"/>
      <c r="D3889" s="1636" t="n"/>
      <c r="E3889" s="1638" t="n"/>
      <c r="F3889" s="1636" t="n"/>
      <c r="G3889" s="1647" t="n"/>
      <c r="H3889" s="1647" t="n"/>
      <c r="I3889" s="1647" t="n"/>
      <c r="J3889" s="1646" t="n"/>
      <c r="K3889" s="1647" t="n"/>
      <c r="L3889" s="1647" t="n"/>
      <c r="M3889" s="234" t="n"/>
      <c r="N3889" s="237" t="n"/>
      <c r="O3889" s="548" t="n"/>
      <c r="P3889" s="1634" t="n"/>
      <c r="Q3889" s="1634" t="n"/>
      <c r="R3889" s="892" t="n"/>
      <c r="S3889" s="1635" t="n"/>
      <c r="T3889" s="1636" t="n"/>
      <c r="U3889" s="1636" t="n"/>
    </row>
    <row r="3890" ht="17.25" customHeight="1">
      <c r="A3890" s="238" t="n"/>
      <c r="B3890" s="238" t="n"/>
      <c r="C3890" s="1636" t="n"/>
      <c r="D3890" s="1636" t="n"/>
      <c r="E3890" s="1638" t="n"/>
      <c r="F3890" s="1636" t="n"/>
      <c r="G3890" s="1647" t="n"/>
      <c r="H3890" s="1647" t="n"/>
      <c r="I3890" s="1647" t="n"/>
      <c r="J3890" s="1646" t="n"/>
      <c r="K3890" s="1647" t="n"/>
      <c r="L3890" s="1647" t="n"/>
      <c r="M3890" s="234" t="n"/>
      <c r="N3890" s="237" t="n"/>
      <c r="O3890" s="548" t="n"/>
      <c r="P3890" s="1634" t="n"/>
      <c r="Q3890" s="1634" t="n"/>
      <c r="R3890" s="892" t="n"/>
      <c r="S3890" s="1635" t="n"/>
      <c r="T3890" s="1636" t="n"/>
      <c r="U3890" s="1636" t="n"/>
    </row>
    <row r="3891" ht="17.25" customHeight="1">
      <c r="A3891" s="238" t="n"/>
      <c r="B3891" s="238" t="n"/>
      <c r="C3891" s="1636" t="n"/>
      <c r="D3891" s="1636" t="n"/>
      <c r="E3891" s="1638" t="n"/>
      <c r="F3891" s="1636" t="n"/>
      <c r="G3891" s="1647" t="n"/>
      <c r="H3891" s="1647" t="n"/>
      <c r="I3891" s="1647" t="n"/>
      <c r="J3891" s="1646" t="n"/>
      <c r="K3891" s="1647" t="n"/>
      <c r="L3891" s="1647" t="n"/>
      <c r="M3891" s="234" t="n"/>
      <c r="N3891" s="237" t="n"/>
      <c r="O3891" s="548" t="n"/>
      <c r="P3891" s="1634" t="n"/>
      <c r="Q3891" s="1634" t="n"/>
      <c r="R3891" s="892" t="n"/>
      <c r="S3891" s="1635" t="n"/>
      <c r="T3891" s="1636" t="n"/>
      <c r="U3891" s="1636" t="n"/>
    </row>
    <row r="3892" ht="17.25" customHeight="1">
      <c r="A3892" s="238" t="n"/>
      <c r="B3892" s="238" t="n"/>
      <c r="C3892" s="1636" t="n"/>
      <c r="D3892" s="1636" t="n"/>
      <c r="E3892" s="1638" t="n"/>
      <c r="F3892" s="1636" t="n"/>
      <c r="G3892" s="1647" t="n"/>
      <c r="H3892" s="1647" t="n"/>
      <c r="I3892" s="1647" t="n"/>
      <c r="J3892" s="1646" t="n"/>
      <c r="K3892" s="1647" t="n"/>
      <c r="L3892" s="1647" t="n"/>
      <c r="M3892" s="234" t="n"/>
      <c r="N3892" s="237" t="n"/>
      <c r="O3892" s="548" t="n"/>
      <c r="P3892" s="1634" t="n"/>
      <c r="Q3892" s="1634" t="n"/>
      <c r="R3892" s="892" t="n"/>
      <c r="S3892" s="1635" t="n"/>
      <c r="T3892" s="1636" t="n"/>
      <c r="U3892" s="1636" t="n"/>
    </row>
    <row r="3893" ht="17.25" customHeight="1">
      <c r="A3893" s="238" t="n"/>
      <c r="B3893" s="238" t="n"/>
      <c r="C3893" s="1636" t="n"/>
      <c r="D3893" s="1636" t="n"/>
      <c r="E3893" s="1638" t="n"/>
      <c r="F3893" s="1636" t="n"/>
      <c r="G3893" s="1647" t="n"/>
      <c r="H3893" s="1647" t="n"/>
      <c r="I3893" s="1647" t="n"/>
      <c r="J3893" s="1646" t="n"/>
      <c r="K3893" s="1647" t="n"/>
      <c r="L3893" s="1647" t="n"/>
      <c r="M3893" s="234" t="n"/>
      <c r="N3893" s="237" t="n"/>
      <c r="O3893" s="548" t="n"/>
      <c r="P3893" s="1634" t="n"/>
      <c r="Q3893" s="1634" t="n"/>
      <c r="R3893" s="892" t="n"/>
      <c r="S3893" s="1635" t="n"/>
      <c r="T3893" s="1636" t="n"/>
      <c r="U3893" s="1636" t="n"/>
    </row>
    <row r="3894" ht="17.25" customHeight="1">
      <c r="A3894" s="238" t="n"/>
      <c r="B3894" s="238" t="n"/>
      <c r="C3894" s="1636" t="n"/>
      <c r="D3894" s="1636" t="n"/>
      <c r="E3894" s="1638" t="n"/>
      <c r="F3894" s="1636" t="n"/>
      <c r="G3894" s="1647" t="n"/>
      <c r="H3894" s="1647" t="n"/>
      <c r="I3894" s="1647" t="n"/>
      <c r="J3894" s="1646" t="n"/>
      <c r="K3894" s="1647" t="n"/>
      <c r="L3894" s="1647" t="n"/>
      <c r="M3894" s="234" t="n"/>
      <c r="N3894" s="237" t="n"/>
      <c r="O3894" s="548" t="n"/>
      <c r="P3894" s="1634" t="n"/>
      <c r="Q3894" s="1634" t="n"/>
      <c r="R3894" s="892" t="n"/>
      <c r="S3894" s="1635" t="n"/>
      <c r="T3894" s="1636" t="n"/>
      <c r="U3894" s="1636" t="n"/>
    </row>
    <row r="3895" ht="17.25" customHeight="1">
      <c r="A3895" s="238" t="n"/>
      <c r="B3895" s="238" t="n"/>
      <c r="C3895" s="1636" t="n"/>
      <c r="D3895" s="1636" t="n"/>
      <c r="E3895" s="1638" t="n"/>
      <c r="F3895" s="1636" t="n"/>
      <c r="G3895" s="1647" t="n"/>
      <c r="H3895" s="1647" t="n"/>
      <c r="I3895" s="1647" t="n"/>
      <c r="J3895" s="1646" t="n"/>
      <c r="K3895" s="1647" t="n"/>
      <c r="L3895" s="1647" t="n"/>
      <c r="M3895" s="234" t="n"/>
      <c r="N3895" s="237" t="n"/>
      <c r="O3895" s="548" t="n"/>
      <c r="P3895" s="1634" t="n"/>
      <c r="Q3895" s="1634" t="n"/>
      <c r="R3895" s="892" t="n"/>
      <c r="S3895" s="1635" t="n"/>
      <c r="T3895" s="1636" t="n"/>
      <c r="U3895" s="1636" t="n"/>
    </row>
    <row r="3896" ht="17.25" customHeight="1">
      <c r="A3896" s="238" t="n"/>
      <c r="B3896" s="238" t="n"/>
      <c r="C3896" s="1636" t="n"/>
      <c r="D3896" s="1636" t="n"/>
      <c r="E3896" s="1638" t="n"/>
      <c r="F3896" s="1636" t="n"/>
      <c r="G3896" s="1647" t="n"/>
      <c r="H3896" s="1647" t="n"/>
      <c r="I3896" s="1647" t="n"/>
      <c r="J3896" s="1646" t="n"/>
      <c r="K3896" s="1647" t="n"/>
      <c r="L3896" s="1647" t="n"/>
      <c r="M3896" s="234" t="n"/>
      <c r="N3896" s="237" t="n"/>
      <c r="O3896" s="548" t="n"/>
      <c r="P3896" s="1634" t="n"/>
      <c r="Q3896" s="1634" t="n"/>
      <c r="R3896" s="892" t="n"/>
      <c r="S3896" s="1635" t="n"/>
      <c r="T3896" s="1636" t="n"/>
      <c r="U3896" s="1636" t="n"/>
    </row>
    <row r="3897" ht="17.25" customHeight="1">
      <c r="A3897" s="238" t="n"/>
      <c r="B3897" s="238" t="n"/>
      <c r="C3897" s="1636" t="n"/>
      <c r="D3897" s="1636" t="n"/>
      <c r="E3897" s="1638" t="n"/>
      <c r="F3897" s="1636" t="n"/>
      <c r="G3897" s="1647" t="n"/>
      <c r="H3897" s="1647" t="n"/>
      <c r="I3897" s="1647" t="n"/>
      <c r="J3897" s="1646" t="n"/>
      <c r="K3897" s="1647" t="n"/>
      <c r="L3897" s="1647" t="n"/>
      <c r="M3897" s="234" t="n"/>
      <c r="N3897" s="237" t="n"/>
      <c r="O3897" s="548" t="n"/>
      <c r="P3897" s="1634" t="n"/>
      <c r="Q3897" s="1634" t="n"/>
      <c r="R3897" s="892" t="n"/>
      <c r="S3897" s="1635" t="n"/>
      <c r="T3897" s="1636" t="n"/>
      <c r="U3897" s="1636" t="n"/>
    </row>
    <row r="3898" ht="17.25" customHeight="1">
      <c r="A3898" s="238" t="n"/>
      <c r="B3898" s="238" t="n"/>
      <c r="C3898" s="1636" t="n"/>
      <c r="D3898" s="1636" t="n"/>
      <c r="E3898" s="1638" t="n"/>
      <c r="F3898" s="1636" t="n"/>
      <c r="G3898" s="1647" t="n"/>
      <c r="H3898" s="1647" t="n"/>
      <c r="I3898" s="1647" t="n"/>
      <c r="J3898" s="1646" t="n"/>
      <c r="K3898" s="1647" t="n"/>
      <c r="L3898" s="1647" t="n"/>
      <c r="M3898" s="234" t="n"/>
      <c r="N3898" s="237" t="n"/>
      <c r="O3898" s="548" t="n"/>
      <c r="P3898" s="1634" t="n"/>
      <c r="Q3898" s="1634" t="n"/>
      <c r="R3898" s="892" t="n"/>
      <c r="S3898" s="1635" t="n"/>
      <c r="T3898" s="1636" t="n"/>
      <c r="U3898" s="1636" t="n"/>
    </row>
    <row r="3899" ht="17.25" customHeight="1">
      <c r="A3899" s="238" t="n"/>
      <c r="B3899" s="238" t="n"/>
      <c r="C3899" s="1636" t="n"/>
      <c r="D3899" s="1636" t="n"/>
      <c r="E3899" s="1638" t="n"/>
      <c r="F3899" s="1636" t="n"/>
      <c r="G3899" s="1647" t="n"/>
      <c r="H3899" s="1647" t="n"/>
      <c r="I3899" s="1647" t="n"/>
      <c r="J3899" s="1646" t="n"/>
      <c r="K3899" s="1647" t="n"/>
      <c r="L3899" s="1647" t="n"/>
      <c r="M3899" s="234" t="n"/>
      <c r="N3899" s="237" t="n"/>
      <c r="O3899" s="548" t="n"/>
      <c r="P3899" s="1634" t="n"/>
      <c r="Q3899" s="1634" t="n"/>
      <c r="R3899" s="892" t="n"/>
      <c r="S3899" s="1635" t="n"/>
      <c r="T3899" s="1636" t="n"/>
      <c r="U3899" s="1636" t="n"/>
    </row>
    <row r="3900" ht="17.25" customHeight="1">
      <c r="A3900" s="238" t="n"/>
      <c r="B3900" s="238" t="n"/>
      <c r="C3900" s="1636" t="n"/>
      <c r="D3900" s="1636" t="n"/>
      <c r="E3900" s="1638" t="n"/>
      <c r="F3900" s="1636" t="n"/>
      <c r="G3900" s="1647" t="n"/>
      <c r="H3900" s="1647" t="n"/>
      <c r="I3900" s="1647" t="n"/>
      <c r="J3900" s="1646" t="n"/>
      <c r="K3900" s="1647" t="n"/>
      <c r="L3900" s="1647" t="n"/>
      <c r="M3900" s="234" t="n"/>
      <c r="N3900" s="237" t="n"/>
      <c r="O3900" s="548" t="n"/>
      <c r="P3900" s="1634" t="n"/>
      <c r="Q3900" s="1634" t="n"/>
      <c r="R3900" s="892" t="n"/>
      <c r="S3900" s="1635" t="n"/>
      <c r="T3900" s="1636" t="n"/>
      <c r="U3900" s="1636" t="n"/>
    </row>
    <row r="3901" ht="17.25" customHeight="1">
      <c r="A3901" s="238" t="n"/>
      <c r="B3901" s="238" t="n"/>
      <c r="C3901" s="1636" t="n"/>
      <c r="D3901" s="1636" t="n"/>
      <c r="E3901" s="1638" t="n"/>
      <c r="F3901" s="1636" t="n"/>
      <c r="G3901" s="1647" t="n"/>
      <c r="H3901" s="1647" t="n"/>
      <c r="I3901" s="1647" t="n"/>
      <c r="J3901" s="1646" t="n"/>
      <c r="K3901" s="1647" t="n"/>
      <c r="L3901" s="1647" t="n"/>
      <c r="M3901" s="234" t="n"/>
      <c r="N3901" s="237" t="n"/>
      <c r="O3901" s="548" t="n"/>
      <c r="P3901" s="1634" t="n"/>
      <c r="Q3901" s="1634" t="n"/>
      <c r="R3901" s="892" t="n"/>
      <c r="S3901" s="1635" t="n"/>
      <c r="T3901" s="1636" t="n"/>
      <c r="U3901" s="1636" t="n"/>
    </row>
    <row r="3902" ht="17.25" customHeight="1">
      <c r="A3902" s="238" t="n"/>
      <c r="B3902" s="238" t="n"/>
      <c r="C3902" s="1636" t="n"/>
      <c r="D3902" s="1636" t="n"/>
      <c r="E3902" s="1638" t="n"/>
      <c r="F3902" s="1636" t="n"/>
      <c r="G3902" s="1647" t="n"/>
      <c r="H3902" s="1647" t="n"/>
      <c r="I3902" s="1647" t="n"/>
      <c r="J3902" s="1646" t="n"/>
      <c r="K3902" s="1647" t="n"/>
      <c r="L3902" s="1647" t="n"/>
      <c r="M3902" s="234" t="n"/>
      <c r="N3902" s="237" t="n"/>
      <c r="O3902" s="548" t="n"/>
      <c r="P3902" s="1634" t="n"/>
      <c r="Q3902" s="1634" t="n"/>
      <c r="R3902" s="892" t="n"/>
      <c r="S3902" s="1635" t="n"/>
      <c r="T3902" s="1636" t="n"/>
      <c r="U3902" s="1636" t="n"/>
    </row>
    <row r="3903" ht="17.25" customHeight="1">
      <c r="A3903" s="238" t="n"/>
      <c r="B3903" s="238" t="n"/>
      <c r="C3903" s="1636" t="n"/>
      <c r="D3903" s="1636" t="n"/>
      <c r="E3903" s="1638" t="n"/>
      <c r="F3903" s="1636" t="n"/>
      <c r="G3903" s="1647" t="n"/>
      <c r="H3903" s="1647" t="n"/>
      <c r="I3903" s="1647" t="n"/>
      <c r="J3903" s="1646" t="n"/>
      <c r="K3903" s="1647" t="n"/>
      <c r="L3903" s="1647" t="n"/>
      <c r="M3903" s="234" t="n"/>
      <c r="N3903" s="237" t="n"/>
      <c r="O3903" s="548" t="n"/>
      <c r="P3903" s="1634" t="n"/>
      <c r="Q3903" s="1634" t="n"/>
      <c r="R3903" s="892" t="n"/>
      <c r="S3903" s="1635" t="n"/>
      <c r="T3903" s="1636" t="n"/>
      <c r="U3903" s="1636" t="n"/>
    </row>
    <row r="3904" ht="17.25" customHeight="1">
      <c r="A3904" s="238" t="n"/>
      <c r="B3904" s="238" t="n"/>
      <c r="C3904" s="1636" t="n"/>
      <c r="D3904" s="1636" t="n"/>
      <c r="E3904" s="1638" t="n"/>
      <c r="F3904" s="1636" t="n"/>
      <c r="G3904" s="1647" t="n"/>
      <c r="H3904" s="1647" t="n"/>
      <c r="I3904" s="1647" t="n"/>
      <c r="J3904" s="1646" t="n"/>
      <c r="K3904" s="1647" t="n"/>
      <c r="L3904" s="1647" t="n"/>
      <c r="M3904" s="234" t="n"/>
      <c r="N3904" s="237" t="n"/>
      <c r="O3904" s="548" t="n"/>
      <c r="P3904" s="1634" t="n"/>
      <c r="Q3904" s="1634" t="n"/>
      <c r="R3904" s="892" t="n"/>
      <c r="S3904" s="1635" t="n"/>
      <c r="T3904" s="1636" t="n"/>
      <c r="U3904" s="1636" t="n"/>
    </row>
    <row r="3905" ht="17.25" customHeight="1">
      <c r="A3905" s="238" t="n"/>
      <c r="B3905" s="238" t="n"/>
      <c r="C3905" s="1636" t="n"/>
      <c r="D3905" s="1636" t="n"/>
      <c r="E3905" s="1638" t="n"/>
      <c r="F3905" s="1636" t="n"/>
      <c r="G3905" s="1647" t="n"/>
      <c r="H3905" s="1647" t="n"/>
      <c r="I3905" s="1647" t="n"/>
      <c r="J3905" s="1646" t="n"/>
      <c r="K3905" s="1647" t="n"/>
      <c r="L3905" s="1647" t="n"/>
      <c r="M3905" s="234" t="n"/>
      <c r="N3905" s="237" t="n"/>
      <c r="O3905" s="548" t="n"/>
      <c r="P3905" s="1634" t="n"/>
      <c r="Q3905" s="1634" t="n"/>
      <c r="R3905" s="892" t="n"/>
      <c r="S3905" s="1635" t="n"/>
      <c r="T3905" s="1636" t="n"/>
      <c r="U3905" s="1636" t="n"/>
    </row>
    <row r="3906" ht="17.25" customHeight="1">
      <c r="A3906" s="238" t="n"/>
      <c r="B3906" s="238" t="n"/>
      <c r="C3906" s="1636" t="n"/>
      <c r="D3906" s="1636" t="n"/>
      <c r="E3906" s="1638" t="n"/>
      <c r="F3906" s="1636" t="n"/>
      <c r="G3906" s="1647" t="n"/>
      <c r="H3906" s="1647" t="n"/>
      <c r="I3906" s="1647" t="n"/>
      <c r="J3906" s="1646" t="n"/>
      <c r="K3906" s="1647" t="n"/>
      <c r="L3906" s="1647" t="n"/>
      <c r="M3906" s="234" t="n"/>
      <c r="N3906" s="237" t="n"/>
      <c r="O3906" s="548" t="n"/>
      <c r="P3906" s="1634" t="n"/>
      <c r="Q3906" s="1634" t="n"/>
      <c r="R3906" s="892" t="n"/>
      <c r="S3906" s="1635" t="n"/>
      <c r="T3906" s="1636" t="n"/>
      <c r="U3906" s="1636" t="n"/>
    </row>
    <row r="3907" ht="17.25" customHeight="1">
      <c r="A3907" s="238" t="n"/>
      <c r="B3907" s="238" t="n"/>
      <c r="C3907" s="1636" t="n"/>
      <c r="D3907" s="1636" t="n"/>
      <c r="E3907" s="1638" t="n"/>
      <c r="F3907" s="1636" t="n"/>
      <c r="G3907" s="1647" t="n"/>
      <c r="H3907" s="1647" t="n"/>
      <c r="I3907" s="1647" t="n"/>
      <c r="J3907" s="1646" t="n"/>
      <c r="K3907" s="1647" t="n"/>
      <c r="L3907" s="1647" t="n"/>
      <c r="M3907" s="234" t="n"/>
      <c r="N3907" s="237" t="n"/>
      <c r="O3907" s="548" t="n"/>
      <c r="P3907" s="1634" t="n"/>
      <c r="Q3907" s="1634" t="n"/>
      <c r="R3907" s="892" t="n"/>
      <c r="S3907" s="1635" t="n"/>
      <c r="T3907" s="1636" t="n"/>
      <c r="U3907" s="1636" t="n"/>
    </row>
    <row r="3908" ht="17.25" customHeight="1">
      <c r="A3908" s="238" t="n"/>
      <c r="B3908" s="238" t="n"/>
      <c r="C3908" s="1636" t="n"/>
      <c r="D3908" s="1636" t="n"/>
      <c r="E3908" s="1638" t="n"/>
      <c r="F3908" s="1636" t="n"/>
      <c r="G3908" s="1647" t="n"/>
      <c r="H3908" s="1647" t="n"/>
      <c r="I3908" s="1647" t="n"/>
      <c r="J3908" s="1646" t="n"/>
      <c r="K3908" s="1647" t="n"/>
      <c r="L3908" s="1647" t="n"/>
      <c r="M3908" s="234" t="n"/>
      <c r="N3908" s="237" t="n"/>
      <c r="O3908" s="548" t="n"/>
      <c r="P3908" s="1634" t="n"/>
      <c r="Q3908" s="1634" t="n"/>
      <c r="R3908" s="892" t="n"/>
      <c r="S3908" s="1635" t="n"/>
      <c r="T3908" s="1636" t="n"/>
      <c r="U3908" s="1636" t="n"/>
    </row>
    <row r="3909" ht="17.25" customHeight="1">
      <c r="A3909" s="238" t="n"/>
      <c r="B3909" s="238" t="n"/>
      <c r="C3909" s="1636" t="n"/>
      <c r="D3909" s="1636" t="n"/>
      <c r="E3909" s="1638" t="n"/>
      <c r="F3909" s="1636" t="n"/>
      <c r="G3909" s="1647" t="n"/>
      <c r="H3909" s="1647" t="n"/>
      <c r="I3909" s="1647" t="n"/>
      <c r="J3909" s="1646" t="n"/>
      <c r="K3909" s="1647" t="n"/>
      <c r="L3909" s="1647" t="n"/>
      <c r="M3909" s="234" t="n"/>
      <c r="N3909" s="237" t="n"/>
      <c r="O3909" s="548" t="n"/>
      <c r="P3909" s="1634" t="n"/>
      <c r="Q3909" s="1634" t="n"/>
      <c r="R3909" s="892" t="n"/>
      <c r="S3909" s="1635" t="n"/>
      <c r="T3909" s="1636" t="n"/>
      <c r="U3909" s="1636" t="n"/>
    </row>
    <row r="3910" ht="17.25" customHeight="1">
      <c r="A3910" s="238" t="n"/>
      <c r="B3910" s="238" t="n"/>
      <c r="C3910" s="1636" t="n"/>
      <c r="D3910" s="1636" t="n"/>
      <c r="E3910" s="1638" t="n"/>
      <c r="F3910" s="1636" t="n"/>
      <c r="G3910" s="1647" t="n"/>
      <c r="H3910" s="1647" t="n"/>
      <c r="I3910" s="1647" t="n"/>
      <c r="J3910" s="1646" t="n"/>
      <c r="K3910" s="1647" t="n"/>
      <c r="L3910" s="1647" t="n"/>
      <c r="M3910" s="234" t="n"/>
      <c r="N3910" s="237" t="n"/>
      <c r="O3910" s="548" t="n"/>
      <c r="P3910" s="1634" t="n"/>
      <c r="Q3910" s="1634" t="n"/>
      <c r="R3910" s="892" t="n"/>
      <c r="S3910" s="1635" t="n"/>
      <c r="T3910" s="1636" t="n"/>
      <c r="U3910" s="1636" t="n"/>
    </row>
    <row r="3911" ht="17.25" customHeight="1">
      <c r="A3911" s="238" t="n"/>
      <c r="B3911" s="238" t="n"/>
      <c r="C3911" s="1636" t="n"/>
      <c r="D3911" s="1636" t="n"/>
      <c r="E3911" s="1638" t="n"/>
      <c r="F3911" s="1636" t="n"/>
      <c r="G3911" s="1647" t="n"/>
      <c r="H3911" s="1647" t="n"/>
      <c r="I3911" s="1647" t="n"/>
      <c r="J3911" s="1646" t="n"/>
      <c r="K3911" s="1647" t="n"/>
      <c r="L3911" s="1647" t="n"/>
      <c r="M3911" s="234" t="n"/>
      <c r="N3911" s="237" t="n"/>
      <c r="O3911" s="548" t="n"/>
      <c r="P3911" s="1634" t="n"/>
      <c r="Q3911" s="1634" t="n"/>
      <c r="R3911" s="892" t="n"/>
      <c r="S3911" s="1635" t="n"/>
      <c r="T3911" s="1636" t="n"/>
      <c r="U3911" s="1636" t="n"/>
    </row>
    <row r="3912" ht="17.25" customHeight="1">
      <c r="A3912" s="238" t="n"/>
      <c r="B3912" s="238" t="n"/>
      <c r="C3912" s="1636" t="n"/>
      <c r="D3912" s="1636" t="n"/>
      <c r="E3912" s="1638" t="n"/>
      <c r="F3912" s="1636" t="n"/>
      <c r="G3912" s="1647" t="n"/>
      <c r="H3912" s="1647" t="n"/>
      <c r="I3912" s="1647" t="n"/>
      <c r="J3912" s="1646" t="n"/>
      <c r="K3912" s="1647" t="n"/>
      <c r="L3912" s="1647" t="n"/>
      <c r="M3912" s="234" t="n"/>
      <c r="N3912" s="237" t="n"/>
      <c r="O3912" s="548" t="n"/>
      <c r="P3912" s="1634" t="n"/>
      <c r="Q3912" s="1634" t="n"/>
      <c r="R3912" s="892" t="n"/>
      <c r="S3912" s="1635" t="n"/>
      <c r="T3912" s="1636" t="n"/>
      <c r="U3912" s="1636" t="n"/>
    </row>
    <row r="3913" ht="17.25" customHeight="1">
      <c r="A3913" s="238" t="n"/>
      <c r="B3913" s="238" t="n"/>
      <c r="C3913" s="1636" t="n"/>
      <c r="D3913" s="1636" t="n"/>
      <c r="E3913" s="1638" t="n"/>
      <c r="F3913" s="1636" t="n"/>
      <c r="G3913" s="1647" t="n"/>
      <c r="H3913" s="1647" t="n"/>
      <c r="I3913" s="1647" t="n"/>
      <c r="J3913" s="1646" t="n"/>
      <c r="K3913" s="1647" t="n"/>
      <c r="L3913" s="1647" t="n"/>
      <c r="M3913" s="234" t="n"/>
      <c r="N3913" s="237" t="n"/>
      <c r="O3913" s="548" t="n"/>
      <c r="P3913" s="1634" t="n"/>
      <c r="Q3913" s="1634" t="n"/>
      <c r="R3913" s="892" t="n"/>
      <c r="S3913" s="1635" t="n"/>
      <c r="T3913" s="1636" t="n"/>
      <c r="U3913" s="1636" t="n"/>
    </row>
    <row r="3914" ht="17.25" customHeight="1">
      <c r="A3914" s="238" t="n"/>
      <c r="B3914" s="238" t="n"/>
      <c r="C3914" s="1636" t="n"/>
      <c r="D3914" s="1636" t="n"/>
      <c r="E3914" s="1638" t="n"/>
      <c r="F3914" s="1636" t="n"/>
      <c r="G3914" s="1647" t="n"/>
      <c r="H3914" s="1647" t="n"/>
      <c r="I3914" s="1647" t="n"/>
      <c r="J3914" s="1646" t="n"/>
      <c r="K3914" s="1647" t="n"/>
      <c r="L3914" s="1647" t="n"/>
      <c r="M3914" s="234" t="n"/>
      <c r="N3914" s="237" t="n"/>
      <c r="O3914" s="548" t="n"/>
      <c r="P3914" s="1634" t="n"/>
      <c r="Q3914" s="1634" t="n"/>
      <c r="R3914" s="892" t="n"/>
      <c r="S3914" s="1635" t="n"/>
      <c r="T3914" s="1636" t="n"/>
      <c r="U3914" s="1636" t="n"/>
    </row>
    <row r="3915" ht="17.25" customHeight="1">
      <c r="A3915" s="238" t="n"/>
      <c r="B3915" s="238" t="n"/>
      <c r="C3915" s="1636" t="n"/>
      <c r="D3915" s="1636" t="n"/>
      <c r="E3915" s="1638" t="n"/>
      <c r="F3915" s="1636" t="n"/>
      <c r="G3915" s="1647" t="n"/>
      <c r="H3915" s="1647" t="n"/>
      <c r="I3915" s="1647" t="n"/>
      <c r="J3915" s="1646" t="n"/>
      <c r="K3915" s="1647" t="n"/>
      <c r="L3915" s="1647" t="n"/>
      <c r="M3915" s="234" t="n"/>
      <c r="N3915" s="237" t="n"/>
      <c r="O3915" s="548" t="n"/>
      <c r="P3915" s="1634" t="n"/>
      <c r="Q3915" s="1634" t="n"/>
      <c r="R3915" s="892" t="n"/>
      <c r="S3915" s="1635" t="n"/>
      <c r="T3915" s="1636" t="n"/>
      <c r="U3915" s="1636" t="n"/>
    </row>
    <row r="3916" ht="17.25" customHeight="1">
      <c r="A3916" s="238" t="n"/>
      <c r="B3916" s="238" t="n"/>
      <c r="C3916" s="1636" t="n"/>
      <c r="D3916" s="1636" t="n"/>
      <c r="E3916" s="1638" t="n"/>
      <c r="F3916" s="1636" t="n"/>
      <c r="G3916" s="1647" t="n"/>
      <c r="H3916" s="1647" t="n"/>
      <c r="I3916" s="1647" t="n"/>
      <c r="J3916" s="1646" t="n"/>
      <c r="K3916" s="1647" t="n"/>
      <c r="L3916" s="1647" t="n"/>
      <c r="M3916" s="234" t="n"/>
      <c r="N3916" s="237" t="n"/>
      <c r="O3916" s="548" t="n"/>
      <c r="P3916" s="1634" t="n"/>
      <c r="Q3916" s="1634" t="n"/>
      <c r="R3916" s="892" t="n"/>
      <c r="S3916" s="1635" t="n"/>
      <c r="T3916" s="1636" t="n"/>
      <c r="U3916" s="1636" t="n"/>
    </row>
    <row r="3917" ht="17.25" customHeight="1">
      <c r="A3917" s="238" t="n"/>
      <c r="B3917" s="238" t="n"/>
      <c r="C3917" s="1636" t="n"/>
      <c r="D3917" s="1636" t="n"/>
      <c r="E3917" s="1638" t="n"/>
      <c r="F3917" s="1636" t="n"/>
      <c r="G3917" s="1647" t="n"/>
      <c r="H3917" s="1647" t="n"/>
      <c r="I3917" s="1647" t="n"/>
      <c r="J3917" s="1646" t="n"/>
      <c r="K3917" s="1647" t="n"/>
      <c r="L3917" s="1647" t="n"/>
      <c r="M3917" s="234" t="n"/>
      <c r="N3917" s="237" t="n"/>
      <c r="O3917" s="548" t="n"/>
      <c r="P3917" s="1634" t="n"/>
      <c r="Q3917" s="1634" t="n"/>
      <c r="R3917" s="892" t="n"/>
      <c r="S3917" s="1635" t="n"/>
      <c r="T3917" s="1636" t="n"/>
      <c r="U3917" s="1636" t="n"/>
    </row>
    <row r="3918" ht="17.25" customHeight="1">
      <c r="A3918" s="238" t="n"/>
      <c r="B3918" s="238" t="n"/>
      <c r="C3918" s="1636" t="n"/>
      <c r="D3918" s="1636" t="n"/>
      <c r="E3918" s="1638" t="n"/>
      <c r="F3918" s="1636" t="n"/>
      <c r="G3918" s="1647" t="n"/>
      <c r="H3918" s="1647" t="n"/>
      <c r="I3918" s="1647" t="n"/>
      <c r="J3918" s="1646" t="n"/>
      <c r="K3918" s="1647" t="n"/>
      <c r="L3918" s="1647" t="n"/>
      <c r="M3918" s="234" t="n"/>
      <c r="N3918" s="237" t="n"/>
      <c r="O3918" s="548" t="n"/>
      <c r="P3918" s="1634" t="n"/>
      <c r="Q3918" s="1634" t="n"/>
      <c r="R3918" s="892" t="n"/>
      <c r="S3918" s="1635" t="n"/>
      <c r="T3918" s="1636" t="n"/>
      <c r="U3918" s="1636" t="n"/>
    </row>
    <row r="3919" ht="17.25" customHeight="1">
      <c r="A3919" s="238" t="n"/>
      <c r="B3919" s="238" t="n"/>
      <c r="C3919" s="1636" t="n"/>
      <c r="D3919" s="1636" t="n"/>
      <c r="E3919" s="1638" t="n"/>
      <c r="F3919" s="1636" t="n"/>
      <c r="G3919" s="1647" t="n"/>
      <c r="H3919" s="1647" t="n"/>
      <c r="I3919" s="1647" t="n"/>
      <c r="J3919" s="1646" t="n"/>
      <c r="K3919" s="1647" t="n"/>
      <c r="L3919" s="1647" t="n"/>
      <c r="M3919" s="234" t="n"/>
      <c r="N3919" s="237" t="n"/>
      <c r="O3919" s="548" t="n"/>
      <c r="P3919" s="1634" t="n"/>
      <c r="Q3919" s="1634" t="n"/>
      <c r="R3919" s="892" t="n"/>
      <c r="S3919" s="1635" t="n"/>
      <c r="T3919" s="1636" t="n"/>
      <c r="U3919" s="1636" t="n"/>
    </row>
    <row r="3920" ht="17.25" customHeight="1">
      <c r="A3920" s="238" t="n"/>
      <c r="B3920" s="238" t="n"/>
      <c r="C3920" s="1636" t="n"/>
      <c r="D3920" s="1636" t="n"/>
      <c r="E3920" s="1638" t="n"/>
      <c r="F3920" s="1636" t="n"/>
      <c r="G3920" s="1647" t="n"/>
      <c r="H3920" s="1647" t="n"/>
      <c r="I3920" s="1647" t="n"/>
      <c r="J3920" s="1646" t="n"/>
      <c r="K3920" s="1647" t="n"/>
      <c r="L3920" s="1647" t="n"/>
      <c r="M3920" s="234" t="n"/>
      <c r="N3920" s="237" t="n"/>
      <c r="O3920" s="548" t="n"/>
      <c r="P3920" s="1634" t="n"/>
      <c r="Q3920" s="1634" t="n"/>
      <c r="R3920" s="892" t="n"/>
      <c r="S3920" s="1635" t="n"/>
      <c r="T3920" s="1636" t="n"/>
      <c r="U3920" s="1636" t="n"/>
    </row>
    <row r="3921" ht="17.25" customHeight="1">
      <c r="A3921" s="238" t="n"/>
      <c r="B3921" s="238" t="n"/>
      <c r="C3921" s="1636" t="n"/>
      <c r="D3921" s="1636" t="n"/>
      <c r="E3921" s="1638" t="n"/>
      <c r="F3921" s="1636" t="n"/>
      <c r="G3921" s="1647" t="n"/>
      <c r="H3921" s="1647" t="n"/>
      <c r="I3921" s="1647" t="n"/>
      <c r="J3921" s="1646" t="n"/>
      <c r="K3921" s="1647" t="n"/>
      <c r="L3921" s="1647" t="n"/>
      <c r="M3921" s="234" t="n"/>
      <c r="N3921" s="237" t="n"/>
      <c r="O3921" s="548" t="n"/>
      <c r="P3921" s="1634" t="n"/>
      <c r="Q3921" s="1634" t="n"/>
      <c r="R3921" s="892" t="n"/>
      <c r="S3921" s="1635" t="n"/>
      <c r="T3921" s="1636" t="n"/>
      <c r="U3921" s="1636" t="n"/>
    </row>
    <row r="3922" ht="17.25" customHeight="1">
      <c r="A3922" s="238" t="n"/>
      <c r="B3922" s="238" t="n"/>
      <c r="C3922" s="1636" t="n"/>
      <c r="D3922" s="1636" t="n"/>
      <c r="E3922" s="1638" t="n"/>
      <c r="F3922" s="1636" t="n"/>
      <c r="G3922" s="1647" t="n"/>
      <c r="H3922" s="1647" t="n"/>
      <c r="I3922" s="1647" t="n"/>
      <c r="J3922" s="1646" t="n"/>
      <c r="K3922" s="1647" t="n"/>
      <c r="L3922" s="1647" t="n"/>
      <c r="M3922" s="234" t="n"/>
      <c r="N3922" s="237" t="n"/>
      <c r="O3922" s="548" t="n"/>
      <c r="P3922" s="1634" t="n"/>
      <c r="Q3922" s="1634" t="n"/>
      <c r="R3922" s="892" t="n"/>
      <c r="S3922" s="1635" t="n"/>
      <c r="T3922" s="1636" t="n"/>
      <c r="U3922" s="1636" t="n"/>
    </row>
    <row r="3923" ht="17.25" customHeight="1">
      <c r="A3923" s="238" t="n"/>
      <c r="B3923" s="238" t="n"/>
      <c r="C3923" s="1636" t="n"/>
      <c r="D3923" s="1636" t="n"/>
      <c r="E3923" s="1638" t="n"/>
      <c r="F3923" s="1636" t="n"/>
      <c r="G3923" s="1647" t="n"/>
      <c r="H3923" s="1647" t="n"/>
      <c r="I3923" s="1647" t="n"/>
      <c r="J3923" s="1646" t="n"/>
      <c r="K3923" s="1647" t="n"/>
      <c r="L3923" s="1647" t="n"/>
      <c r="M3923" s="234" t="n"/>
      <c r="N3923" s="237" t="n"/>
      <c r="O3923" s="548" t="n"/>
      <c r="P3923" s="1634" t="n"/>
      <c r="Q3923" s="1634" t="n"/>
      <c r="R3923" s="892" t="n"/>
      <c r="S3923" s="1635" t="n"/>
      <c r="T3923" s="1636" t="n"/>
      <c r="U3923" s="1636" t="n"/>
    </row>
    <row r="3924" ht="17.25" customHeight="1">
      <c r="A3924" s="238" t="n"/>
      <c r="B3924" s="238" t="n"/>
      <c r="C3924" s="1636" t="n"/>
      <c r="D3924" s="1636" t="n"/>
      <c r="E3924" s="1638" t="n"/>
      <c r="F3924" s="1636" t="n"/>
      <c r="G3924" s="1647" t="n"/>
      <c r="H3924" s="1647" t="n"/>
      <c r="I3924" s="1647" t="n"/>
      <c r="J3924" s="1646" t="n"/>
      <c r="K3924" s="1647" t="n"/>
      <c r="L3924" s="1647" t="n"/>
      <c r="M3924" s="234" t="n"/>
      <c r="N3924" s="237" t="n"/>
      <c r="O3924" s="548" t="n"/>
      <c r="P3924" s="1634" t="n"/>
      <c r="Q3924" s="1634" t="n"/>
      <c r="R3924" s="892" t="n"/>
      <c r="S3924" s="1635" t="n"/>
      <c r="T3924" s="1636" t="n"/>
      <c r="U3924" s="1636" t="n"/>
    </row>
    <row r="3925" ht="17.25" customHeight="1">
      <c r="A3925" s="238" t="n"/>
      <c r="B3925" s="238" t="n"/>
      <c r="C3925" s="1636" t="n"/>
      <c r="D3925" s="1636" t="n"/>
      <c r="E3925" s="1638" t="n"/>
      <c r="F3925" s="1636" t="n"/>
      <c r="G3925" s="1647" t="n"/>
      <c r="H3925" s="1647" t="n"/>
      <c r="I3925" s="1647" t="n"/>
      <c r="J3925" s="1646" t="n"/>
      <c r="K3925" s="1647" t="n"/>
      <c r="L3925" s="1647" t="n"/>
      <c r="M3925" s="234" t="n"/>
      <c r="N3925" s="237" t="n"/>
      <c r="O3925" s="548" t="n"/>
      <c r="P3925" s="1634" t="n"/>
      <c r="Q3925" s="1634" t="n"/>
      <c r="R3925" s="892" t="n"/>
      <c r="S3925" s="1635" t="n"/>
      <c r="T3925" s="1636" t="n"/>
      <c r="U3925" s="1636" t="n"/>
    </row>
    <row r="3926" ht="17.25" customHeight="1">
      <c r="A3926" s="238" t="n"/>
      <c r="B3926" s="238" t="n"/>
      <c r="C3926" s="1636" t="n"/>
      <c r="D3926" s="1636" t="n"/>
      <c r="E3926" s="1638" t="n"/>
      <c r="F3926" s="1636" t="n"/>
      <c r="G3926" s="1647" t="n"/>
      <c r="H3926" s="1647" t="n"/>
      <c r="I3926" s="1647" t="n"/>
      <c r="J3926" s="1646" t="n"/>
      <c r="K3926" s="1647" t="n"/>
      <c r="L3926" s="1647" t="n"/>
      <c r="M3926" s="234" t="n"/>
      <c r="N3926" s="237" t="n"/>
      <c r="O3926" s="548" t="n"/>
      <c r="P3926" s="1634" t="n"/>
      <c r="Q3926" s="1634" t="n"/>
      <c r="R3926" s="892" t="n"/>
      <c r="S3926" s="1635" t="n"/>
      <c r="T3926" s="1636" t="n"/>
      <c r="U3926" s="1636" t="n"/>
    </row>
    <row r="3927" ht="17.25" customHeight="1">
      <c r="A3927" s="238" t="n"/>
      <c r="B3927" s="238" t="n"/>
      <c r="C3927" s="1636" t="n"/>
      <c r="D3927" s="1636" t="n"/>
      <c r="E3927" s="1638" t="n"/>
      <c r="F3927" s="1636" t="n"/>
      <c r="G3927" s="1647" t="n"/>
      <c r="H3927" s="1647" t="n"/>
      <c r="I3927" s="1647" t="n"/>
      <c r="J3927" s="1646" t="n"/>
      <c r="K3927" s="1647" t="n"/>
      <c r="L3927" s="1647" t="n"/>
      <c r="M3927" s="234" t="n"/>
      <c r="N3927" s="237" t="n"/>
      <c r="O3927" s="548" t="n"/>
      <c r="P3927" s="1634" t="n"/>
      <c r="Q3927" s="1634" t="n"/>
      <c r="R3927" s="892" t="n"/>
      <c r="S3927" s="1635" t="n"/>
      <c r="T3927" s="1636" t="n"/>
      <c r="U3927" s="1636" t="n"/>
    </row>
    <row r="3928" ht="17.25" customHeight="1">
      <c r="A3928" s="238" t="n"/>
      <c r="B3928" s="238" t="n"/>
      <c r="C3928" s="1636" t="n"/>
      <c r="D3928" s="1636" t="n"/>
      <c r="E3928" s="1638" t="n"/>
      <c r="F3928" s="1636" t="n"/>
      <c r="G3928" s="1647" t="n"/>
      <c r="H3928" s="1647" t="n"/>
      <c r="I3928" s="1647" t="n"/>
      <c r="J3928" s="1646" t="n"/>
      <c r="K3928" s="1647" t="n"/>
      <c r="L3928" s="1647" t="n"/>
      <c r="M3928" s="234" t="n"/>
      <c r="N3928" s="237" t="n"/>
      <c r="O3928" s="548" t="n"/>
      <c r="P3928" s="1634" t="n"/>
      <c r="Q3928" s="1634" t="n"/>
      <c r="R3928" s="892" t="n"/>
      <c r="S3928" s="1635" t="n"/>
      <c r="T3928" s="1636" t="n"/>
      <c r="U3928" s="1636" t="n"/>
    </row>
    <row r="3929" ht="17.25" customHeight="1">
      <c r="A3929" s="238" t="n"/>
      <c r="B3929" s="238" t="n"/>
      <c r="C3929" s="1636" t="n"/>
      <c r="D3929" s="1636" t="n"/>
      <c r="E3929" s="1638" t="n"/>
      <c r="F3929" s="1636" t="n"/>
      <c r="G3929" s="1647" t="n"/>
      <c r="H3929" s="1647" t="n"/>
      <c r="I3929" s="1647" t="n"/>
      <c r="J3929" s="1646" t="n"/>
      <c r="K3929" s="1647" t="n"/>
      <c r="L3929" s="1647" t="n"/>
      <c r="M3929" s="234" t="n"/>
      <c r="N3929" s="237" t="n"/>
      <c r="O3929" s="548" t="n"/>
      <c r="P3929" s="1634" t="n"/>
      <c r="Q3929" s="1634" t="n"/>
      <c r="R3929" s="892" t="n"/>
      <c r="S3929" s="1635" t="n"/>
      <c r="T3929" s="1636" t="n"/>
      <c r="U3929" s="1636" t="n"/>
    </row>
    <row r="3930" ht="17.25" customHeight="1">
      <c r="A3930" s="238" t="n"/>
      <c r="B3930" s="238" t="n"/>
      <c r="C3930" s="1636" t="n"/>
      <c r="D3930" s="1636" t="n"/>
      <c r="E3930" s="1638" t="n"/>
      <c r="F3930" s="1636" t="n"/>
      <c r="G3930" s="1647" t="n"/>
      <c r="H3930" s="1647" t="n"/>
      <c r="I3930" s="1647" t="n"/>
      <c r="J3930" s="1646" t="n"/>
      <c r="K3930" s="1647" t="n"/>
      <c r="L3930" s="1647" t="n"/>
      <c r="M3930" s="234" t="n"/>
      <c r="N3930" s="237" t="n"/>
      <c r="O3930" s="548" t="n"/>
      <c r="P3930" s="1634" t="n"/>
      <c r="Q3930" s="1634" t="n"/>
      <c r="R3930" s="892" t="n"/>
      <c r="S3930" s="1635" t="n"/>
      <c r="T3930" s="1636" t="n"/>
      <c r="U3930" s="1636" t="n"/>
    </row>
    <row r="3931" ht="17.25" customHeight="1">
      <c r="A3931" s="238" t="n"/>
      <c r="B3931" s="238" t="n"/>
      <c r="C3931" s="1636" t="n"/>
      <c r="D3931" s="1636" t="n"/>
      <c r="E3931" s="1638" t="n"/>
      <c r="F3931" s="1636" t="n"/>
      <c r="G3931" s="1647" t="n"/>
      <c r="H3931" s="1647" t="n"/>
      <c r="I3931" s="1647" t="n"/>
      <c r="J3931" s="1646" t="n"/>
      <c r="K3931" s="1647" t="n"/>
      <c r="L3931" s="1647" t="n"/>
      <c r="M3931" s="234" t="n"/>
      <c r="N3931" s="237" t="n"/>
      <c r="O3931" s="548" t="n"/>
      <c r="P3931" s="1634" t="n"/>
      <c r="Q3931" s="1634" t="n"/>
      <c r="R3931" s="892" t="n"/>
      <c r="S3931" s="1635" t="n"/>
      <c r="T3931" s="1636" t="n"/>
      <c r="U3931" s="1636" t="n"/>
    </row>
    <row r="3932" ht="17.25" customHeight="1">
      <c r="A3932" s="238" t="n"/>
      <c r="B3932" s="238" t="n"/>
      <c r="C3932" s="1636" t="n"/>
      <c r="D3932" s="1636" t="n"/>
      <c r="E3932" s="1638" t="n"/>
      <c r="F3932" s="1636" t="n"/>
      <c r="G3932" s="1647" t="n"/>
      <c r="H3932" s="1647" t="n"/>
      <c r="I3932" s="1647" t="n"/>
      <c r="J3932" s="1646" t="n"/>
      <c r="K3932" s="1647" t="n"/>
      <c r="L3932" s="1647" t="n"/>
      <c r="M3932" s="234" t="n"/>
      <c r="N3932" s="237" t="n"/>
      <c r="O3932" s="548" t="n"/>
      <c r="P3932" s="1634" t="n"/>
      <c r="Q3932" s="1634" t="n"/>
      <c r="R3932" s="892" t="n"/>
      <c r="S3932" s="1635" t="n"/>
      <c r="T3932" s="1636" t="n"/>
      <c r="U3932" s="1636" t="n"/>
    </row>
    <row r="3933" ht="17.25" customHeight="1">
      <c r="A3933" s="238" t="n"/>
      <c r="B3933" s="238" t="n"/>
      <c r="C3933" s="1636" t="n"/>
      <c r="D3933" s="1636" t="n"/>
      <c r="E3933" s="1638" t="n"/>
      <c r="F3933" s="1636" t="n"/>
      <c r="G3933" s="1647" t="n"/>
      <c r="H3933" s="1647" t="n"/>
      <c r="I3933" s="1647" t="n"/>
      <c r="J3933" s="1646" t="n"/>
      <c r="K3933" s="1647" t="n"/>
      <c r="L3933" s="1647" t="n"/>
      <c r="M3933" s="234" t="n"/>
      <c r="N3933" s="237" t="n"/>
      <c r="O3933" s="548" t="n"/>
      <c r="P3933" s="1634" t="n"/>
      <c r="Q3933" s="1634" t="n"/>
      <c r="R3933" s="892" t="n"/>
      <c r="S3933" s="1635" t="n"/>
      <c r="T3933" s="1636" t="n"/>
      <c r="U3933" s="1636" t="n"/>
    </row>
    <row r="3934" ht="17.25" customHeight="1">
      <c r="A3934" s="238" t="n"/>
      <c r="B3934" s="238" t="n"/>
      <c r="C3934" s="1636" t="n"/>
      <c r="D3934" s="1636" t="n"/>
      <c r="E3934" s="1638" t="n"/>
      <c r="F3934" s="1636" t="n"/>
      <c r="G3934" s="1647" t="n"/>
      <c r="H3934" s="1647" t="n"/>
      <c r="I3934" s="1647" t="n"/>
      <c r="J3934" s="1646" t="n"/>
      <c r="K3934" s="1647" t="n"/>
      <c r="L3934" s="1647" t="n"/>
      <c r="M3934" s="234" t="n"/>
      <c r="N3934" s="237" t="n"/>
      <c r="O3934" s="548" t="n"/>
      <c r="P3934" s="1634" t="n"/>
      <c r="Q3934" s="1634" t="n"/>
      <c r="R3934" s="892" t="n"/>
      <c r="S3934" s="1635" t="n"/>
      <c r="T3934" s="1636" t="n"/>
      <c r="U3934" s="1636" t="n"/>
    </row>
    <row r="3935" ht="17.25" customHeight="1">
      <c r="A3935" s="238" t="n"/>
      <c r="B3935" s="238" t="n"/>
      <c r="C3935" s="1636" t="n"/>
      <c r="D3935" s="1636" t="n"/>
      <c r="E3935" s="1638" t="n"/>
      <c r="F3935" s="1636" t="n"/>
      <c r="G3935" s="1647" t="n"/>
      <c r="H3935" s="1647" t="n"/>
      <c r="I3935" s="1647" t="n"/>
      <c r="J3935" s="1646" t="n"/>
      <c r="K3935" s="1647" t="n"/>
      <c r="L3935" s="1647" t="n"/>
      <c r="M3935" s="234" t="n"/>
      <c r="N3935" s="237" t="n"/>
      <c r="O3935" s="548" t="n"/>
      <c r="P3935" s="1634" t="n"/>
      <c r="Q3935" s="1634" t="n"/>
      <c r="R3935" s="892" t="n"/>
      <c r="S3935" s="1635" t="n"/>
      <c r="T3935" s="1636" t="n"/>
      <c r="U3935" s="1636" t="n"/>
    </row>
    <row r="3936" ht="17.25" customHeight="1">
      <c r="A3936" s="238" t="n"/>
      <c r="B3936" s="238" t="n"/>
      <c r="C3936" s="1636" t="n"/>
      <c r="D3936" s="1636" t="n"/>
      <c r="E3936" s="1638" t="n"/>
      <c r="F3936" s="1636" t="n"/>
      <c r="G3936" s="1647" t="n"/>
      <c r="H3936" s="1647" t="n"/>
      <c r="I3936" s="1647" t="n"/>
      <c r="J3936" s="1646" t="n"/>
      <c r="K3936" s="1647" t="n"/>
      <c r="L3936" s="1647" t="n"/>
      <c r="M3936" s="234" t="n"/>
      <c r="N3936" s="237" t="n"/>
      <c r="O3936" s="548" t="n"/>
      <c r="P3936" s="1634" t="n"/>
      <c r="Q3936" s="1634" t="n"/>
      <c r="R3936" s="892" t="n"/>
      <c r="S3936" s="1635" t="n"/>
      <c r="T3936" s="1636" t="n"/>
      <c r="U3936" s="1636" t="n"/>
    </row>
    <row r="3937" ht="17.25" customHeight="1">
      <c r="A3937" s="238" t="n"/>
      <c r="B3937" s="238" t="n"/>
      <c r="C3937" s="1636" t="n"/>
      <c r="D3937" s="1636" t="n"/>
      <c r="E3937" s="1638" t="n"/>
      <c r="F3937" s="1636" t="n"/>
      <c r="G3937" s="1647" t="n"/>
      <c r="H3937" s="1647" t="n"/>
      <c r="I3937" s="1647" t="n"/>
      <c r="J3937" s="1646" t="n"/>
      <c r="K3937" s="1647" t="n"/>
      <c r="L3937" s="1647" t="n"/>
      <c r="M3937" s="234" t="n"/>
      <c r="N3937" s="237" t="n"/>
      <c r="O3937" s="548" t="n"/>
      <c r="P3937" s="1634" t="n"/>
      <c r="Q3937" s="1634" t="n"/>
      <c r="R3937" s="892" t="n"/>
      <c r="S3937" s="1635" t="n"/>
      <c r="T3937" s="1636" t="n"/>
      <c r="U3937" s="1636" t="n"/>
    </row>
    <row r="3938" ht="17.25" customHeight="1">
      <c r="A3938" s="238" t="n"/>
      <c r="B3938" s="238" t="n"/>
      <c r="C3938" s="1636" t="n"/>
      <c r="D3938" s="1636" t="n"/>
      <c r="E3938" s="1638" t="n"/>
      <c r="F3938" s="1636" t="n"/>
      <c r="G3938" s="1647" t="n"/>
      <c r="H3938" s="1647" t="n"/>
      <c r="I3938" s="1647" t="n"/>
      <c r="J3938" s="1646" t="n"/>
      <c r="K3938" s="1647" t="n"/>
      <c r="L3938" s="1647" t="n"/>
      <c r="M3938" s="234" t="n"/>
      <c r="N3938" s="237" t="n"/>
      <c r="O3938" s="548" t="n"/>
      <c r="P3938" s="1634" t="n"/>
      <c r="Q3938" s="1634" t="n"/>
      <c r="R3938" s="892" t="n"/>
      <c r="S3938" s="1635" t="n"/>
      <c r="T3938" s="1636" t="n"/>
      <c r="U3938" s="1636" t="n"/>
    </row>
    <row r="3939" ht="17.25" customHeight="1">
      <c r="A3939" s="238" t="n"/>
      <c r="B3939" s="238" t="n"/>
      <c r="C3939" s="1636" t="n"/>
      <c r="D3939" s="1636" t="n"/>
      <c r="E3939" s="1638" t="n"/>
      <c r="F3939" s="1636" t="n"/>
      <c r="G3939" s="1647" t="n"/>
      <c r="H3939" s="1647" t="n"/>
      <c r="I3939" s="1647" t="n"/>
      <c r="J3939" s="1646" t="n"/>
      <c r="K3939" s="1647" t="n"/>
      <c r="L3939" s="1647" t="n"/>
      <c r="M3939" s="234" t="n"/>
      <c r="N3939" s="237" t="n"/>
      <c r="O3939" s="548" t="n"/>
      <c r="P3939" s="1634" t="n"/>
      <c r="Q3939" s="1634" t="n"/>
      <c r="R3939" s="892" t="n"/>
      <c r="S3939" s="1635" t="n"/>
      <c r="T3939" s="1636" t="n"/>
      <c r="U3939" s="1636" t="n"/>
    </row>
    <row r="3940" ht="17.25" customHeight="1">
      <c r="A3940" s="238" t="n"/>
      <c r="B3940" s="238" t="n"/>
      <c r="C3940" s="1636" t="n"/>
      <c r="D3940" s="1636" t="n"/>
      <c r="E3940" s="1638" t="n"/>
      <c r="F3940" s="1636" t="n"/>
      <c r="G3940" s="1647" t="n"/>
      <c r="H3940" s="1647" t="n"/>
      <c r="I3940" s="1647" t="n"/>
      <c r="J3940" s="1646" t="n"/>
      <c r="K3940" s="1647" t="n"/>
      <c r="L3940" s="1647" t="n"/>
      <c r="M3940" s="234" t="n"/>
      <c r="N3940" s="237" t="n"/>
      <c r="O3940" s="548" t="n"/>
      <c r="P3940" s="1634" t="n"/>
      <c r="Q3940" s="1634" t="n"/>
      <c r="R3940" s="892" t="n"/>
      <c r="S3940" s="1635" t="n"/>
      <c r="T3940" s="1636" t="n"/>
      <c r="U3940" s="1636" t="n"/>
    </row>
    <row r="3941" ht="17.25" customHeight="1">
      <c r="A3941" s="238" t="n"/>
      <c r="B3941" s="238" t="n"/>
      <c r="C3941" s="1636" t="n"/>
      <c r="D3941" s="1636" t="n"/>
      <c r="E3941" s="1638" t="n"/>
      <c r="F3941" s="1636" t="n"/>
      <c r="G3941" s="1647" t="n"/>
      <c r="H3941" s="1647" t="n"/>
      <c r="I3941" s="1647" t="n"/>
      <c r="J3941" s="1646" t="n"/>
      <c r="K3941" s="1647" t="n"/>
      <c r="L3941" s="1647" t="n"/>
      <c r="M3941" s="234" t="n"/>
      <c r="N3941" s="237" t="n"/>
      <c r="O3941" s="548" t="n"/>
      <c r="P3941" s="1634" t="n"/>
      <c r="Q3941" s="1634" t="n"/>
      <c r="R3941" s="892" t="n"/>
      <c r="S3941" s="1635" t="n"/>
      <c r="T3941" s="1636" t="n"/>
      <c r="U3941" s="1636" t="n"/>
    </row>
    <row r="3942" ht="17.25" customHeight="1">
      <c r="A3942" s="238" t="n"/>
      <c r="B3942" s="238" t="n"/>
      <c r="C3942" s="1636" t="n"/>
      <c r="D3942" s="1636" t="n"/>
      <c r="E3942" s="1638" t="n"/>
      <c r="F3942" s="1636" t="n"/>
      <c r="G3942" s="1647" t="n"/>
      <c r="H3942" s="1647" t="n"/>
      <c r="I3942" s="1647" t="n"/>
      <c r="J3942" s="1646" t="n"/>
      <c r="K3942" s="1647" t="n"/>
      <c r="L3942" s="1647" t="n"/>
      <c r="M3942" s="234" t="n"/>
      <c r="N3942" s="237" t="n"/>
      <c r="O3942" s="548" t="n"/>
      <c r="P3942" s="1634" t="n"/>
      <c r="Q3942" s="1634" t="n"/>
      <c r="R3942" s="892" t="n"/>
      <c r="S3942" s="1635" t="n"/>
      <c r="T3942" s="1636" t="n"/>
      <c r="U3942" s="1636" t="n"/>
    </row>
    <row r="3943" ht="17.25" customHeight="1">
      <c r="A3943" s="238" t="n"/>
      <c r="B3943" s="238" t="n"/>
      <c r="C3943" s="1636" t="n"/>
      <c r="D3943" s="1636" t="n"/>
      <c r="E3943" s="1638" t="n"/>
      <c r="F3943" s="1636" t="n"/>
      <c r="G3943" s="1647" t="n"/>
      <c r="H3943" s="1647" t="n"/>
      <c r="I3943" s="1647" t="n"/>
      <c r="J3943" s="1646" t="n"/>
      <c r="K3943" s="1647" t="n"/>
      <c r="L3943" s="1647" t="n"/>
      <c r="M3943" s="234" t="n"/>
      <c r="N3943" s="237" t="n"/>
      <c r="O3943" s="548" t="n"/>
      <c r="P3943" s="1634" t="n"/>
      <c r="Q3943" s="1634" t="n"/>
      <c r="R3943" s="892" t="n"/>
      <c r="S3943" s="1635" t="n"/>
      <c r="T3943" s="1636" t="n"/>
      <c r="U3943" s="1636" t="n"/>
    </row>
    <row r="3944" ht="17.25" customHeight="1">
      <c r="A3944" s="238" t="n"/>
      <c r="B3944" s="238" t="n"/>
      <c r="C3944" s="1636" t="n"/>
      <c r="D3944" s="1636" t="n"/>
      <c r="E3944" s="1638" t="n"/>
      <c r="F3944" s="1636" t="n"/>
      <c r="G3944" s="1647" t="n"/>
      <c r="H3944" s="1647" t="n"/>
      <c r="I3944" s="1647" t="n"/>
      <c r="J3944" s="1646" t="n"/>
      <c r="K3944" s="1647" t="n"/>
      <c r="L3944" s="1647" t="n"/>
      <c r="M3944" s="234" t="n"/>
      <c r="N3944" s="237" t="n"/>
      <c r="O3944" s="548" t="n"/>
      <c r="P3944" s="1634" t="n"/>
      <c r="Q3944" s="1634" t="n"/>
      <c r="R3944" s="892" t="n"/>
      <c r="S3944" s="1635" t="n"/>
      <c r="T3944" s="1636" t="n"/>
      <c r="U3944" s="1636" t="n"/>
    </row>
    <row r="3945" ht="17.25" customHeight="1">
      <c r="A3945" s="238" t="n"/>
      <c r="B3945" s="238" t="n"/>
      <c r="C3945" s="1636" t="n"/>
      <c r="D3945" s="1636" t="n"/>
      <c r="E3945" s="1638" t="n"/>
      <c r="F3945" s="1636" t="n"/>
      <c r="G3945" s="1647" t="n"/>
      <c r="H3945" s="1647" t="n"/>
      <c r="I3945" s="1647" t="n"/>
      <c r="J3945" s="1646" t="n"/>
      <c r="K3945" s="1647" t="n"/>
      <c r="L3945" s="1647" t="n"/>
      <c r="M3945" s="234" t="n"/>
      <c r="N3945" s="237" t="n"/>
      <c r="O3945" s="548" t="n"/>
      <c r="P3945" s="1634" t="n"/>
      <c r="Q3945" s="1634" t="n"/>
      <c r="R3945" s="892" t="n"/>
      <c r="S3945" s="1635" t="n"/>
      <c r="T3945" s="1636" t="n"/>
      <c r="U3945" s="1636" t="n"/>
    </row>
    <row r="3946" ht="17.25" customHeight="1">
      <c r="A3946" s="238" t="n"/>
      <c r="B3946" s="238" t="n"/>
      <c r="C3946" s="1636" t="n"/>
      <c r="D3946" s="1636" t="n"/>
      <c r="E3946" s="1638" t="n"/>
      <c r="F3946" s="1636" t="n"/>
      <c r="G3946" s="1647" t="n"/>
      <c r="H3946" s="1647" t="n"/>
      <c r="I3946" s="1647" t="n"/>
      <c r="J3946" s="1646" t="n"/>
      <c r="K3946" s="1647" t="n"/>
      <c r="L3946" s="1647" t="n"/>
      <c r="M3946" s="234" t="n"/>
      <c r="N3946" s="237" t="n"/>
      <c r="O3946" s="548" t="n"/>
      <c r="P3946" s="1634" t="n"/>
      <c r="Q3946" s="1634" t="n"/>
      <c r="R3946" s="892" t="n"/>
      <c r="S3946" s="1635" t="n"/>
      <c r="T3946" s="1636" t="n"/>
      <c r="U3946" s="1636" t="n"/>
    </row>
    <row r="3947" ht="17.25" customHeight="1">
      <c r="A3947" s="238" t="n"/>
      <c r="B3947" s="238" t="n"/>
      <c r="C3947" s="1636" t="n"/>
      <c r="D3947" s="1636" t="n"/>
      <c r="E3947" s="1638" t="n"/>
      <c r="F3947" s="1636" t="n"/>
      <c r="G3947" s="1647" t="n"/>
      <c r="H3947" s="1647" t="n"/>
      <c r="I3947" s="1647" t="n"/>
      <c r="J3947" s="1646" t="n"/>
      <c r="K3947" s="1647" t="n"/>
      <c r="L3947" s="1647" t="n"/>
      <c r="M3947" s="234" t="n"/>
      <c r="N3947" s="237" t="n"/>
      <c r="O3947" s="548" t="n"/>
      <c r="P3947" s="1634" t="n"/>
      <c r="Q3947" s="1634" t="n"/>
      <c r="R3947" s="892" t="n"/>
      <c r="S3947" s="1635" t="n"/>
      <c r="T3947" s="1636" t="n"/>
      <c r="U3947" s="1636" t="n"/>
    </row>
    <row r="3948" ht="17.25" customHeight="1">
      <c r="A3948" s="238" t="n"/>
      <c r="B3948" s="238" t="n"/>
      <c r="C3948" s="1636" t="n"/>
      <c r="D3948" s="1636" t="n"/>
      <c r="E3948" s="1638" t="n"/>
      <c r="F3948" s="1636" t="n"/>
      <c r="G3948" s="1647" t="n"/>
      <c r="H3948" s="1647" t="n"/>
      <c r="I3948" s="1647" t="n"/>
      <c r="J3948" s="1646" t="n"/>
      <c r="K3948" s="1647" t="n"/>
      <c r="L3948" s="1647" t="n"/>
      <c r="M3948" s="234" t="n"/>
      <c r="N3948" s="237" t="n"/>
      <c r="O3948" s="548" t="n"/>
      <c r="P3948" s="1634" t="n"/>
      <c r="Q3948" s="1634" t="n"/>
      <c r="R3948" s="892" t="n"/>
      <c r="S3948" s="1635" t="n"/>
      <c r="T3948" s="1636" t="n"/>
      <c r="U3948" s="1636" t="n"/>
    </row>
    <row r="3949" ht="17.25" customHeight="1">
      <c r="A3949" s="238" t="n"/>
      <c r="B3949" s="238" t="n"/>
      <c r="C3949" s="1636" t="n"/>
      <c r="D3949" s="1636" t="n"/>
      <c r="E3949" s="1638" t="n"/>
      <c r="F3949" s="1636" t="n"/>
      <c r="G3949" s="1647" t="n"/>
      <c r="H3949" s="1647" t="n"/>
      <c r="I3949" s="1647" t="n"/>
      <c r="J3949" s="1646" t="n"/>
      <c r="K3949" s="1647" t="n"/>
      <c r="L3949" s="1647" t="n"/>
      <c r="M3949" s="234" t="n"/>
      <c r="N3949" s="237" t="n"/>
      <c r="O3949" s="548" t="n"/>
      <c r="P3949" s="1634" t="n"/>
      <c r="Q3949" s="1634" t="n"/>
      <c r="R3949" s="892" t="n"/>
      <c r="S3949" s="1635" t="n"/>
      <c r="T3949" s="1636" t="n"/>
      <c r="U3949" s="1636" t="n"/>
    </row>
    <row r="3950" ht="17.25" customHeight="1">
      <c r="A3950" s="238" t="n"/>
      <c r="B3950" s="238" t="n"/>
      <c r="C3950" s="1636" t="n"/>
      <c r="D3950" s="1636" t="n"/>
      <c r="E3950" s="1638" t="n"/>
      <c r="F3950" s="1636" t="n"/>
      <c r="G3950" s="1647" t="n"/>
      <c r="H3950" s="1647" t="n"/>
      <c r="I3950" s="1647" t="n"/>
      <c r="J3950" s="1646" t="n"/>
      <c r="K3950" s="1647" t="n"/>
      <c r="L3950" s="1647" t="n"/>
      <c r="M3950" s="234" t="n"/>
      <c r="N3950" s="237" t="n"/>
      <c r="O3950" s="548" t="n"/>
      <c r="P3950" s="1634" t="n"/>
      <c r="Q3950" s="1634" t="n"/>
      <c r="R3950" s="892" t="n"/>
      <c r="S3950" s="1635" t="n"/>
      <c r="T3950" s="1636" t="n"/>
      <c r="U3950" s="1636" t="n"/>
    </row>
    <row r="3951" ht="17.25" customHeight="1">
      <c r="A3951" s="238" t="n"/>
      <c r="B3951" s="238" t="n"/>
      <c r="C3951" s="1636" t="n"/>
      <c r="D3951" s="1636" t="n"/>
      <c r="E3951" s="1638" t="n"/>
      <c r="F3951" s="1636" t="n"/>
      <c r="G3951" s="1647" t="n"/>
      <c r="H3951" s="1647" t="n"/>
      <c r="I3951" s="1647" t="n"/>
      <c r="J3951" s="1646" t="n"/>
      <c r="K3951" s="1647" t="n"/>
      <c r="L3951" s="1647" t="n"/>
      <c r="M3951" s="234" t="n"/>
      <c r="N3951" s="237" t="n"/>
      <c r="O3951" s="548" t="n"/>
      <c r="P3951" s="1634" t="n"/>
      <c r="Q3951" s="1634" t="n"/>
      <c r="R3951" s="892" t="n"/>
      <c r="S3951" s="1635" t="n"/>
      <c r="T3951" s="1636" t="n"/>
      <c r="U3951" s="1636" t="n"/>
    </row>
    <row r="3952" ht="17.25" customHeight="1">
      <c r="A3952" s="238" t="n"/>
      <c r="B3952" s="238" t="n"/>
      <c r="C3952" s="1636" t="n"/>
      <c r="D3952" s="1636" t="n"/>
      <c r="E3952" s="1638" t="n"/>
      <c r="F3952" s="1636" t="n"/>
      <c r="G3952" s="1647" t="n"/>
      <c r="H3952" s="1647" t="n"/>
      <c r="I3952" s="1647" t="n"/>
      <c r="J3952" s="1646" t="n"/>
      <c r="K3952" s="1647" t="n"/>
      <c r="L3952" s="1647" t="n"/>
      <c r="M3952" s="234" t="n"/>
      <c r="N3952" s="237" t="n"/>
      <c r="O3952" s="548" t="n"/>
      <c r="P3952" s="1634" t="n"/>
      <c r="Q3952" s="1634" t="n"/>
      <c r="R3952" s="892" t="n"/>
      <c r="S3952" s="1635" t="n"/>
      <c r="T3952" s="1636" t="n"/>
      <c r="U3952" s="1636" t="n"/>
    </row>
    <row r="3953" ht="17.25" customHeight="1">
      <c r="A3953" s="238" t="n"/>
      <c r="B3953" s="238" t="n"/>
      <c r="C3953" s="1636" t="n"/>
      <c r="D3953" s="1636" t="n"/>
      <c r="E3953" s="1638" t="n"/>
      <c r="F3953" s="1636" t="n"/>
      <c r="G3953" s="1647" t="n"/>
      <c r="H3953" s="1647" t="n"/>
      <c r="I3953" s="1647" t="n"/>
      <c r="J3953" s="1646" t="n"/>
      <c r="K3953" s="1647" t="n"/>
      <c r="L3953" s="1647" t="n"/>
      <c r="M3953" s="234" t="n"/>
      <c r="N3953" s="237" t="n"/>
      <c r="O3953" s="548" t="n"/>
      <c r="P3953" s="1634" t="n"/>
      <c r="Q3953" s="1634" t="n"/>
      <c r="R3953" s="892" t="n"/>
      <c r="S3953" s="1635" t="n"/>
      <c r="T3953" s="1636" t="n"/>
      <c r="U3953" s="1636" t="n"/>
    </row>
    <row r="3954" ht="17.25" customHeight="1">
      <c r="A3954" s="238" t="n"/>
      <c r="B3954" s="238" t="n"/>
      <c r="C3954" s="1636" t="n"/>
      <c r="D3954" s="1636" t="n"/>
      <c r="E3954" s="1638" t="n"/>
      <c r="F3954" s="1636" t="n"/>
      <c r="G3954" s="1647" t="n"/>
      <c r="H3954" s="1647" t="n"/>
      <c r="I3954" s="1647" t="n"/>
      <c r="J3954" s="1646" t="n"/>
      <c r="K3954" s="1647" t="n"/>
      <c r="L3954" s="1647" t="n"/>
      <c r="M3954" s="234" t="n"/>
      <c r="N3954" s="237" t="n"/>
      <c r="O3954" s="548" t="n"/>
      <c r="P3954" s="1634" t="n"/>
      <c r="Q3954" s="1634" t="n"/>
      <c r="R3954" s="892" t="n"/>
      <c r="S3954" s="1635" t="n"/>
      <c r="T3954" s="1636" t="n"/>
      <c r="U3954" s="1636" t="n"/>
    </row>
    <row r="3955" ht="17.25" customHeight="1">
      <c r="A3955" s="238" t="n"/>
      <c r="B3955" s="238" t="n"/>
      <c r="C3955" s="1636" t="n"/>
      <c r="D3955" s="1636" t="n"/>
      <c r="E3955" s="1638" t="n"/>
      <c r="F3955" s="1636" t="n"/>
      <c r="G3955" s="1647" t="n"/>
      <c r="H3955" s="1647" t="n"/>
      <c r="I3955" s="1647" t="n"/>
      <c r="J3955" s="1646" t="n"/>
      <c r="K3955" s="1647" t="n"/>
      <c r="L3955" s="1647" t="n"/>
      <c r="M3955" s="234" t="n"/>
      <c r="N3955" s="237" t="n"/>
      <c r="O3955" s="548" t="n"/>
      <c r="P3955" s="1634" t="n"/>
      <c r="Q3955" s="1634" t="n"/>
      <c r="R3955" s="892" t="n"/>
      <c r="S3955" s="1635" t="n"/>
      <c r="T3955" s="1636" t="n"/>
      <c r="U3955" s="1636" t="n"/>
    </row>
    <row r="3956" ht="17.25" customHeight="1">
      <c r="A3956" s="238" t="n"/>
      <c r="B3956" s="238" t="n"/>
      <c r="C3956" s="1636" t="n"/>
      <c r="D3956" s="1636" t="n"/>
      <c r="E3956" s="1638" t="n"/>
      <c r="F3956" s="1636" t="n"/>
      <c r="G3956" s="1647" t="n"/>
      <c r="H3956" s="1647" t="n"/>
      <c r="I3956" s="1647" t="n"/>
      <c r="J3956" s="1646" t="n"/>
      <c r="K3956" s="1647" t="n"/>
      <c r="L3956" s="1647" t="n"/>
      <c r="M3956" s="234" t="n"/>
      <c r="N3956" s="237" t="n"/>
      <c r="O3956" s="548" t="n"/>
      <c r="P3956" s="1634" t="n"/>
      <c r="Q3956" s="1634" t="n"/>
      <c r="R3956" s="892" t="n"/>
      <c r="S3956" s="1635" t="n"/>
      <c r="T3956" s="1636" t="n"/>
      <c r="U3956" s="1636" t="n"/>
    </row>
    <row r="3957" ht="17.25" customHeight="1">
      <c r="A3957" s="238" t="n"/>
      <c r="B3957" s="238" t="n"/>
      <c r="C3957" s="1636" t="n"/>
      <c r="D3957" s="1636" t="n"/>
      <c r="E3957" s="1638" t="n"/>
      <c r="F3957" s="1636" t="n"/>
      <c r="G3957" s="1647" t="n"/>
      <c r="H3957" s="1647" t="n"/>
      <c r="I3957" s="1647" t="n"/>
      <c r="J3957" s="1646" t="n"/>
      <c r="K3957" s="1647" t="n"/>
      <c r="L3957" s="1647" t="n"/>
      <c r="M3957" s="234" t="n"/>
      <c r="N3957" s="237" t="n"/>
      <c r="O3957" s="548" t="n"/>
      <c r="P3957" s="1634" t="n"/>
      <c r="Q3957" s="1634" t="n"/>
      <c r="R3957" s="892" t="n"/>
      <c r="S3957" s="1635" t="n"/>
      <c r="T3957" s="1636" t="n"/>
      <c r="U3957" s="1636" t="n"/>
    </row>
    <row r="3958" ht="17.25" customHeight="1">
      <c r="A3958" s="238" t="n"/>
      <c r="B3958" s="238" t="n"/>
      <c r="C3958" s="1636" t="n"/>
      <c r="D3958" s="1636" t="n"/>
      <c r="E3958" s="1638" t="n"/>
      <c r="F3958" s="1636" t="n"/>
      <c r="G3958" s="1647" t="n"/>
      <c r="H3958" s="1647" t="n"/>
      <c r="I3958" s="1647" t="n"/>
      <c r="J3958" s="1646" t="n"/>
      <c r="K3958" s="1647" t="n"/>
      <c r="L3958" s="1647" t="n"/>
      <c r="M3958" s="234" t="n"/>
      <c r="N3958" s="237" t="n"/>
      <c r="O3958" s="548" t="n"/>
      <c r="P3958" s="1634" t="n"/>
      <c r="Q3958" s="1634" t="n"/>
      <c r="R3958" s="892" t="n"/>
      <c r="S3958" s="1635" t="n"/>
      <c r="T3958" s="1636" t="n"/>
      <c r="U3958" s="1636" t="n"/>
    </row>
    <row r="3959" ht="17.25" customHeight="1">
      <c r="A3959" s="238" t="n"/>
      <c r="B3959" s="238" t="n"/>
      <c r="C3959" s="1636" t="n"/>
      <c r="D3959" s="1636" t="n"/>
      <c r="E3959" s="1638" t="n"/>
      <c r="F3959" s="1636" t="n"/>
      <c r="G3959" s="1647" t="n"/>
      <c r="H3959" s="1647" t="n"/>
      <c r="I3959" s="1647" t="n"/>
      <c r="J3959" s="1646" t="n"/>
      <c r="K3959" s="1647" t="n"/>
      <c r="L3959" s="1647" t="n"/>
      <c r="M3959" s="234" t="n"/>
      <c r="N3959" s="237" t="n"/>
      <c r="O3959" s="548" t="n"/>
      <c r="P3959" s="1634" t="n"/>
      <c r="Q3959" s="1634" t="n"/>
      <c r="R3959" s="892" t="n"/>
      <c r="S3959" s="1635" t="n"/>
      <c r="T3959" s="1636" t="n"/>
      <c r="U3959" s="1636" t="n"/>
    </row>
    <row r="3960" ht="17.25" customHeight="1">
      <c r="A3960" s="238" t="n"/>
      <c r="B3960" s="238" t="n"/>
      <c r="C3960" s="1636" t="n"/>
      <c r="D3960" s="1636" t="n"/>
      <c r="E3960" s="1638" t="n"/>
      <c r="F3960" s="1636" t="n"/>
      <c r="G3960" s="1647" t="n"/>
      <c r="H3960" s="1647" t="n"/>
      <c r="I3960" s="1647" t="n"/>
      <c r="J3960" s="1646" t="n"/>
      <c r="K3960" s="1647" t="n"/>
      <c r="L3960" s="1647" t="n"/>
      <c r="M3960" s="234" t="n"/>
      <c r="N3960" s="237" t="n"/>
      <c r="O3960" s="548" t="n"/>
      <c r="P3960" s="1634" t="n"/>
      <c r="Q3960" s="1634" t="n"/>
      <c r="R3960" s="892" t="n"/>
      <c r="S3960" s="1635" t="n"/>
      <c r="T3960" s="1636" t="n"/>
      <c r="U3960" s="1636" t="n"/>
    </row>
    <row r="3961" ht="17.25" customHeight="1">
      <c r="A3961" s="238" t="n"/>
      <c r="B3961" s="238" t="n"/>
      <c r="C3961" s="1636" t="n"/>
      <c r="D3961" s="1636" t="n"/>
      <c r="E3961" s="1638" t="n"/>
      <c r="F3961" s="1636" t="n"/>
      <c r="G3961" s="1647" t="n"/>
      <c r="H3961" s="1647" t="n"/>
      <c r="I3961" s="1647" t="n"/>
      <c r="J3961" s="1646" t="n"/>
      <c r="K3961" s="1647" t="n"/>
      <c r="L3961" s="1647" t="n"/>
      <c r="M3961" s="234" t="n"/>
      <c r="N3961" s="237" t="n"/>
      <c r="O3961" s="548" t="n"/>
      <c r="P3961" s="1634" t="n"/>
      <c r="Q3961" s="1634" t="n"/>
      <c r="R3961" s="892" t="n"/>
      <c r="S3961" s="1635" t="n"/>
      <c r="T3961" s="1636" t="n"/>
      <c r="U3961" s="1636" t="n"/>
    </row>
    <row r="3962" ht="17.25" customHeight="1">
      <c r="A3962" s="238" t="n"/>
      <c r="B3962" s="238" t="n"/>
      <c r="C3962" s="1636" t="n"/>
      <c r="D3962" s="1636" t="n"/>
      <c r="E3962" s="1638" t="n"/>
      <c r="F3962" s="1636" t="n"/>
      <c r="G3962" s="1647" t="n"/>
      <c r="H3962" s="1647" t="n"/>
      <c r="I3962" s="1647" t="n"/>
      <c r="J3962" s="1646" t="n"/>
      <c r="K3962" s="1647" t="n"/>
      <c r="L3962" s="1647" t="n"/>
      <c r="M3962" s="234" t="n"/>
      <c r="N3962" s="237" t="n"/>
      <c r="O3962" s="548" t="n"/>
      <c r="P3962" s="1634" t="n"/>
      <c r="Q3962" s="1634" t="n"/>
      <c r="R3962" s="892" t="n"/>
      <c r="S3962" s="1635" t="n"/>
      <c r="T3962" s="1636" t="n"/>
      <c r="U3962" s="1636" t="n"/>
    </row>
    <row r="3963" ht="17.25" customHeight="1">
      <c r="A3963" s="238" t="n"/>
      <c r="B3963" s="238" t="n"/>
      <c r="C3963" s="1636" t="n"/>
      <c r="D3963" s="1636" t="n"/>
      <c r="E3963" s="1638" t="n"/>
      <c r="F3963" s="1636" t="n"/>
      <c r="G3963" s="1647" t="n"/>
      <c r="H3963" s="1647" t="n"/>
      <c r="I3963" s="1647" t="n"/>
      <c r="J3963" s="1646" t="n"/>
      <c r="K3963" s="1647" t="n"/>
      <c r="L3963" s="1647" t="n"/>
      <c r="M3963" s="234" t="n"/>
      <c r="N3963" s="237" t="n"/>
      <c r="O3963" s="548" t="n"/>
      <c r="P3963" s="1634" t="n"/>
      <c r="Q3963" s="1634" t="n"/>
      <c r="R3963" s="892" t="n"/>
      <c r="S3963" s="1635" t="n"/>
      <c r="T3963" s="1636" t="n"/>
      <c r="U3963" s="1636" t="n"/>
    </row>
    <row r="3964" ht="17.25" customHeight="1">
      <c r="A3964" s="238" t="n"/>
      <c r="B3964" s="238" t="n"/>
      <c r="C3964" s="1636" t="n"/>
      <c r="D3964" s="1636" t="n"/>
      <c r="E3964" s="1638" t="n"/>
      <c r="F3964" s="1636" t="n"/>
      <c r="G3964" s="1647" t="n"/>
      <c r="H3964" s="1647" t="n"/>
      <c r="I3964" s="1647" t="n"/>
      <c r="J3964" s="1646" t="n"/>
      <c r="K3964" s="1647" t="n"/>
      <c r="L3964" s="1647" t="n"/>
      <c r="M3964" s="234" t="n"/>
      <c r="N3964" s="237" t="n"/>
      <c r="O3964" s="548" t="n"/>
      <c r="P3964" s="1634" t="n"/>
      <c r="Q3964" s="1634" t="n"/>
      <c r="R3964" s="892" t="n"/>
      <c r="S3964" s="1635" t="n"/>
      <c r="T3964" s="1636" t="n"/>
      <c r="U3964" s="1636" t="n"/>
    </row>
    <row r="3965" ht="17.25" customHeight="1">
      <c r="A3965" s="238" t="n"/>
      <c r="B3965" s="238" t="n"/>
      <c r="C3965" s="1636" t="n"/>
      <c r="D3965" s="1636" t="n"/>
      <c r="E3965" s="1638" t="n"/>
      <c r="F3965" s="1636" t="n"/>
      <c r="G3965" s="1647" t="n"/>
      <c r="H3965" s="1647" t="n"/>
      <c r="I3965" s="1647" t="n"/>
      <c r="J3965" s="1646" t="n"/>
      <c r="K3965" s="1647" t="n"/>
      <c r="L3965" s="1647" t="n"/>
      <c r="M3965" s="234" t="n"/>
      <c r="N3965" s="237" t="n"/>
      <c r="O3965" s="548" t="n"/>
      <c r="P3965" s="1634" t="n"/>
      <c r="Q3965" s="1634" t="n"/>
      <c r="R3965" s="892" t="n"/>
      <c r="S3965" s="1635" t="n"/>
      <c r="T3965" s="1636" t="n"/>
      <c r="U3965" s="1636" t="n"/>
    </row>
    <row r="3966" ht="17.25" customHeight="1">
      <c r="A3966" s="238" t="n"/>
      <c r="B3966" s="238" t="n"/>
      <c r="C3966" s="1636" t="n"/>
      <c r="D3966" s="1636" t="n"/>
      <c r="E3966" s="1638" t="n"/>
      <c r="F3966" s="1636" t="n"/>
      <c r="G3966" s="1647" t="n"/>
      <c r="H3966" s="1647" t="n"/>
      <c r="I3966" s="1647" t="n"/>
      <c r="J3966" s="1646" t="n"/>
      <c r="K3966" s="1647" t="n"/>
      <c r="L3966" s="1647" t="n"/>
      <c r="M3966" s="234" t="n"/>
      <c r="N3966" s="237" t="n"/>
      <c r="O3966" s="548" t="n"/>
      <c r="P3966" s="1634" t="n"/>
      <c r="Q3966" s="1634" t="n"/>
      <c r="R3966" s="892" t="n"/>
      <c r="S3966" s="1635" t="n"/>
      <c r="T3966" s="1636" t="n"/>
      <c r="U3966" s="1636" t="n"/>
    </row>
    <row r="3967" ht="17.25" customHeight="1">
      <c r="A3967" s="238" t="n"/>
      <c r="B3967" s="238" t="n"/>
      <c r="C3967" s="1636" t="n"/>
      <c r="D3967" s="1636" t="n"/>
      <c r="E3967" s="1638" t="n"/>
      <c r="F3967" s="1636" t="n"/>
      <c r="G3967" s="1647" t="n"/>
      <c r="H3967" s="1647" t="n"/>
      <c r="I3967" s="1647" t="n"/>
      <c r="J3967" s="1646" t="n"/>
      <c r="K3967" s="1647" t="n"/>
      <c r="L3967" s="1647" t="n"/>
      <c r="M3967" s="234" t="n"/>
      <c r="N3967" s="237" t="n"/>
      <c r="O3967" s="548" t="n"/>
      <c r="P3967" s="1634" t="n"/>
      <c r="Q3967" s="1634" t="n"/>
      <c r="R3967" s="892" t="n"/>
      <c r="S3967" s="1635" t="n"/>
      <c r="T3967" s="1636" t="n"/>
      <c r="U3967" s="1636" t="n"/>
    </row>
    <row r="3968" ht="17.25" customHeight="1">
      <c r="A3968" s="238" t="n"/>
      <c r="B3968" s="238" t="n"/>
      <c r="C3968" s="1636" t="n"/>
      <c r="D3968" s="1636" t="n"/>
      <c r="E3968" s="1638" t="n"/>
      <c r="F3968" s="1636" t="n"/>
      <c r="G3968" s="1647" t="n"/>
      <c r="H3968" s="1647" t="n"/>
      <c r="I3968" s="1647" t="n"/>
      <c r="J3968" s="1646" t="n"/>
      <c r="K3968" s="1647" t="n"/>
      <c r="L3968" s="1647" t="n"/>
      <c r="M3968" s="234" t="n"/>
      <c r="N3968" s="237" t="n"/>
      <c r="O3968" s="548" t="n"/>
      <c r="P3968" s="1634" t="n"/>
      <c r="Q3968" s="1634" t="n"/>
      <c r="R3968" s="892" t="n"/>
      <c r="S3968" s="1635" t="n"/>
      <c r="T3968" s="1636" t="n"/>
      <c r="U3968" s="1636" t="n"/>
    </row>
    <row r="3969" ht="17.25" customHeight="1">
      <c r="A3969" s="238" t="n"/>
      <c r="B3969" s="238" t="n"/>
      <c r="C3969" s="1636" t="n"/>
      <c r="D3969" s="1636" t="n"/>
      <c r="E3969" s="1638" t="n"/>
      <c r="F3969" s="1636" t="n"/>
      <c r="G3969" s="1647" t="n"/>
      <c r="H3969" s="1647" t="n"/>
      <c r="I3969" s="1647" t="n"/>
      <c r="J3969" s="1646" t="n"/>
      <c r="K3969" s="1647" t="n"/>
      <c r="L3969" s="1647" t="n"/>
      <c r="M3969" s="234" t="n"/>
      <c r="N3969" s="237" t="n"/>
      <c r="O3969" s="548" t="n"/>
      <c r="P3969" s="1634" t="n"/>
      <c r="Q3969" s="1634" t="n"/>
      <c r="R3969" s="892" t="n"/>
      <c r="S3969" s="1635" t="n"/>
      <c r="T3969" s="1636" t="n"/>
      <c r="U3969" s="1636" t="n"/>
    </row>
    <row r="3970" ht="17.25" customHeight="1">
      <c r="A3970" s="238" t="n"/>
      <c r="B3970" s="238" t="n"/>
      <c r="C3970" s="1636" t="n"/>
      <c r="D3970" s="1636" t="n"/>
      <c r="E3970" s="1638" t="n"/>
      <c r="F3970" s="1636" t="n"/>
      <c r="G3970" s="1647" t="n"/>
      <c r="H3970" s="1647" t="n"/>
      <c r="I3970" s="1647" t="n"/>
      <c r="J3970" s="1646" t="n"/>
      <c r="K3970" s="1647" t="n"/>
      <c r="L3970" s="1647" t="n"/>
      <c r="M3970" s="234" t="n"/>
      <c r="N3970" s="237" t="n"/>
      <c r="O3970" s="548" t="n"/>
      <c r="P3970" s="1634" t="n"/>
      <c r="Q3970" s="1634" t="n"/>
      <c r="R3970" s="892" t="n"/>
      <c r="S3970" s="1635" t="n"/>
      <c r="T3970" s="1636" t="n"/>
      <c r="U3970" s="1636" t="n"/>
    </row>
    <row r="3971" ht="17.25" customHeight="1">
      <c r="A3971" s="238" t="n"/>
      <c r="B3971" s="238" t="n"/>
      <c r="C3971" s="1636" t="n"/>
      <c r="D3971" s="1636" t="n"/>
      <c r="E3971" s="1638" t="n"/>
      <c r="F3971" s="1636" t="n"/>
      <c r="G3971" s="1647" t="n"/>
      <c r="H3971" s="1647" t="n"/>
      <c r="I3971" s="1647" t="n"/>
      <c r="J3971" s="1646" t="n"/>
      <c r="K3971" s="1647" t="n"/>
      <c r="L3971" s="1647" t="n"/>
      <c r="M3971" s="234" t="n"/>
      <c r="N3971" s="237" t="n"/>
      <c r="O3971" s="548" t="n"/>
      <c r="P3971" s="1634" t="n"/>
      <c r="Q3971" s="1634" t="n"/>
      <c r="R3971" s="892" t="n"/>
      <c r="S3971" s="1635" t="n"/>
      <c r="T3971" s="1636" t="n"/>
      <c r="U3971" s="1636" t="n"/>
    </row>
    <row r="3972" ht="17.25" customHeight="1">
      <c r="A3972" s="238" t="n"/>
      <c r="B3972" s="238" t="n"/>
      <c r="C3972" s="1636" t="n"/>
      <c r="D3972" s="1636" t="n"/>
      <c r="E3972" s="1638" t="n"/>
      <c r="F3972" s="1636" t="n"/>
      <c r="G3972" s="1647" t="n"/>
      <c r="H3972" s="1647" t="n"/>
      <c r="I3972" s="1647" t="n"/>
      <c r="J3972" s="1646" t="n"/>
      <c r="K3972" s="1647" t="n"/>
      <c r="L3972" s="1647" t="n"/>
      <c r="M3972" s="234" t="n"/>
      <c r="N3972" s="237" t="n"/>
      <c r="O3972" s="548" t="n"/>
      <c r="P3972" s="1634" t="n"/>
      <c r="Q3972" s="1634" t="n"/>
      <c r="R3972" s="892" t="n"/>
      <c r="S3972" s="1635" t="n"/>
      <c r="T3972" s="1636" t="n"/>
      <c r="U3972" s="1636" t="n"/>
    </row>
    <row r="3973" ht="17.25" customHeight="1">
      <c r="A3973" s="238" t="n"/>
      <c r="B3973" s="238" t="n"/>
      <c r="C3973" s="1636" t="n"/>
      <c r="D3973" s="1636" t="n"/>
      <c r="E3973" s="1638" t="n"/>
      <c r="F3973" s="1636" t="n"/>
      <c r="G3973" s="1647" t="n"/>
      <c r="H3973" s="1647" t="n"/>
      <c r="I3973" s="1647" t="n"/>
      <c r="J3973" s="1646" t="n"/>
      <c r="K3973" s="1647" t="n"/>
      <c r="L3973" s="1647" t="n"/>
      <c r="M3973" s="234" t="n"/>
      <c r="N3973" s="237" t="n"/>
      <c r="O3973" s="548" t="n"/>
      <c r="P3973" s="1634" t="n"/>
      <c r="Q3973" s="1634" t="n"/>
      <c r="R3973" s="892" t="n"/>
      <c r="S3973" s="1635" t="n"/>
      <c r="T3973" s="1636" t="n"/>
      <c r="U3973" s="1636" t="n"/>
    </row>
    <row r="3974" ht="17.25" customHeight="1">
      <c r="A3974" s="238" t="n"/>
      <c r="B3974" s="238" t="n"/>
      <c r="C3974" s="1636" t="n"/>
      <c r="D3974" s="1636" t="n"/>
      <c r="E3974" s="1638" t="n"/>
      <c r="F3974" s="1636" t="n"/>
      <c r="G3974" s="1647" t="n"/>
      <c r="H3974" s="1647" t="n"/>
      <c r="I3974" s="1647" t="n"/>
      <c r="J3974" s="1646" t="n"/>
      <c r="K3974" s="1647" t="n"/>
      <c r="L3974" s="1647" t="n"/>
      <c r="M3974" s="234" t="n"/>
      <c r="N3974" s="237" t="n"/>
      <c r="O3974" s="548" t="n"/>
      <c r="P3974" s="1634" t="n"/>
      <c r="Q3974" s="1634" t="n"/>
      <c r="R3974" s="892" t="n"/>
      <c r="S3974" s="1635" t="n"/>
      <c r="T3974" s="1636" t="n"/>
      <c r="U3974" s="1636" t="n"/>
    </row>
    <row r="3975" ht="17.25" customHeight="1">
      <c r="A3975" s="238" t="n"/>
      <c r="B3975" s="238" t="n"/>
      <c r="C3975" s="1636" t="n"/>
      <c r="D3975" s="1636" t="n"/>
      <c r="E3975" s="1638" t="n"/>
      <c r="F3975" s="1636" t="n"/>
      <c r="G3975" s="1647" t="n"/>
      <c r="H3975" s="1647" t="n"/>
      <c r="I3975" s="1647" t="n"/>
      <c r="J3975" s="1646" t="n"/>
      <c r="K3975" s="1647" t="n"/>
      <c r="L3975" s="1647" t="n"/>
      <c r="M3975" s="234" t="n"/>
      <c r="N3975" s="237" t="n"/>
      <c r="O3975" s="548" t="n"/>
      <c r="P3975" s="1634" t="n"/>
      <c r="Q3975" s="1634" t="n"/>
      <c r="R3975" s="892" t="n"/>
      <c r="S3975" s="1635" t="n"/>
      <c r="T3975" s="1636" t="n"/>
      <c r="U3975" s="1636" t="n"/>
    </row>
    <row r="3976" ht="17.25" customHeight="1">
      <c r="A3976" s="238" t="n"/>
      <c r="B3976" s="238" t="n"/>
      <c r="C3976" s="1636" t="n"/>
      <c r="D3976" s="1636" t="n"/>
      <c r="E3976" s="1638" t="n"/>
      <c r="F3976" s="1636" t="n"/>
      <c r="G3976" s="1647" t="n"/>
      <c r="H3976" s="1647" t="n"/>
      <c r="I3976" s="1647" t="n"/>
      <c r="J3976" s="1646" t="n"/>
      <c r="K3976" s="1647" t="n"/>
      <c r="L3976" s="1647" t="n"/>
      <c r="M3976" s="234" t="n"/>
      <c r="N3976" s="237" t="n"/>
      <c r="O3976" s="548" t="n"/>
      <c r="P3976" s="1634" t="n"/>
      <c r="Q3976" s="1634" t="n"/>
      <c r="R3976" s="892" t="n"/>
      <c r="S3976" s="1635" t="n"/>
      <c r="T3976" s="1636" t="n"/>
      <c r="U3976" s="1636" t="n"/>
    </row>
    <row r="3977" ht="17.25" customHeight="1">
      <c r="A3977" s="238" t="n"/>
      <c r="B3977" s="238" t="n"/>
      <c r="C3977" s="1636" t="n"/>
      <c r="D3977" s="1636" t="n"/>
      <c r="E3977" s="1638" t="n"/>
      <c r="F3977" s="1636" t="n"/>
      <c r="G3977" s="1647" t="n"/>
      <c r="H3977" s="1647" t="n"/>
      <c r="I3977" s="1647" t="n"/>
      <c r="J3977" s="1646" t="n"/>
      <c r="K3977" s="1647" t="n"/>
      <c r="L3977" s="1647" t="n"/>
      <c r="M3977" s="234" t="n"/>
      <c r="N3977" s="237" t="n"/>
      <c r="O3977" s="548" t="n"/>
      <c r="P3977" s="1634" t="n"/>
      <c r="Q3977" s="1634" t="n"/>
      <c r="R3977" s="892" t="n"/>
      <c r="S3977" s="1635" t="n"/>
      <c r="T3977" s="1636" t="n"/>
      <c r="U3977" s="1636" t="n"/>
    </row>
    <row r="3978" ht="17.25" customHeight="1">
      <c r="A3978" s="238" t="n"/>
      <c r="B3978" s="238" t="n"/>
      <c r="C3978" s="1636" t="n"/>
      <c r="D3978" s="1636" t="n"/>
      <c r="E3978" s="1638" t="n"/>
      <c r="F3978" s="1636" t="n"/>
      <c r="G3978" s="1647" t="n"/>
      <c r="H3978" s="1647" t="n"/>
      <c r="I3978" s="1647" t="n"/>
      <c r="J3978" s="1646" t="n"/>
      <c r="K3978" s="1647" t="n"/>
      <c r="L3978" s="1647" t="n"/>
      <c r="M3978" s="234" t="n"/>
      <c r="N3978" s="237" t="n"/>
      <c r="O3978" s="548" t="n"/>
      <c r="P3978" s="1634" t="n"/>
      <c r="Q3978" s="1634" t="n"/>
      <c r="R3978" s="892" t="n"/>
      <c r="S3978" s="1635" t="n"/>
      <c r="T3978" s="1636" t="n"/>
      <c r="U3978" s="1636" t="n"/>
    </row>
    <row r="3979" ht="17.25" customHeight="1">
      <c r="A3979" s="238" t="n"/>
      <c r="B3979" s="238" t="n"/>
      <c r="C3979" s="1636" t="n"/>
      <c r="D3979" s="1636" t="n"/>
      <c r="E3979" s="1638" t="n"/>
      <c r="F3979" s="1636" t="n"/>
      <c r="G3979" s="1647" t="n"/>
      <c r="H3979" s="1647" t="n"/>
      <c r="I3979" s="1647" t="n"/>
      <c r="J3979" s="1646" t="n"/>
      <c r="K3979" s="1647" t="n"/>
      <c r="L3979" s="1647" t="n"/>
      <c r="M3979" s="234" t="n"/>
      <c r="N3979" s="237" t="n"/>
      <c r="O3979" s="548" t="n"/>
      <c r="P3979" s="1634" t="n"/>
      <c r="Q3979" s="1634" t="n"/>
      <c r="R3979" s="892" t="n"/>
      <c r="S3979" s="1635" t="n"/>
      <c r="T3979" s="1636" t="n"/>
      <c r="U3979" s="1636" t="n"/>
    </row>
    <row r="3980" ht="17.25" customHeight="1">
      <c r="A3980" s="238" t="n"/>
      <c r="B3980" s="238" t="n"/>
      <c r="C3980" s="1636" t="n"/>
      <c r="D3980" s="1636" t="n"/>
      <c r="E3980" s="1638" t="n"/>
      <c r="F3980" s="1636" t="n"/>
      <c r="G3980" s="1647" t="n"/>
      <c r="H3980" s="1647" t="n"/>
      <c r="I3980" s="1647" t="n"/>
      <c r="J3980" s="1646" t="n"/>
      <c r="K3980" s="1647" t="n"/>
      <c r="L3980" s="1647" t="n"/>
      <c r="M3980" s="234" t="n"/>
      <c r="N3980" s="237" t="n"/>
      <c r="O3980" s="548" t="n"/>
      <c r="P3980" s="1634" t="n"/>
      <c r="Q3980" s="1634" t="n"/>
      <c r="R3980" s="892" t="n"/>
      <c r="S3980" s="1635" t="n"/>
      <c r="T3980" s="1636" t="n"/>
      <c r="U3980" s="1636" t="n"/>
    </row>
    <row r="3981" ht="17.25" customHeight="1">
      <c r="A3981" s="238" t="n"/>
      <c r="B3981" s="238" t="n"/>
      <c r="C3981" s="1636" t="n"/>
      <c r="D3981" s="1636" t="n"/>
      <c r="E3981" s="1638" t="n"/>
      <c r="F3981" s="1636" t="n"/>
      <c r="G3981" s="1647" t="n"/>
      <c r="H3981" s="1647" t="n"/>
      <c r="I3981" s="1647" t="n"/>
      <c r="J3981" s="1646" t="n"/>
      <c r="K3981" s="1647" t="n"/>
      <c r="L3981" s="1647" t="n"/>
      <c r="M3981" s="234" t="n"/>
      <c r="N3981" s="237" t="n"/>
      <c r="O3981" s="548" t="n"/>
      <c r="P3981" s="1634" t="n"/>
      <c r="Q3981" s="1634" t="n"/>
      <c r="R3981" s="892" t="n"/>
      <c r="S3981" s="1635" t="n"/>
      <c r="T3981" s="1636" t="n"/>
      <c r="U3981" s="1636" t="n"/>
    </row>
    <row r="3982" ht="17.25" customHeight="1">
      <c r="A3982" s="238" t="n"/>
      <c r="B3982" s="238" t="n"/>
      <c r="C3982" s="1636" t="n"/>
      <c r="D3982" s="1636" t="n"/>
      <c r="E3982" s="1638" t="n"/>
      <c r="F3982" s="1636" t="n"/>
      <c r="G3982" s="1647" t="n"/>
      <c r="H3982" s="1647" t="n"/>
      <c r="I3982" s="1647" t="n"/>
      <c r="J3982" s="1646" t="n"/>
      <c r="K3982" s="1647" t="n"/>
      <c r="L3982" s="1647" t="n"/>
      <c r="M3982" s="234" t="n"/>
      <c r="N3982" s="237" t="n"/>
      <c r="O3982" s="548" t="n"/>
      <c r="P3982" s="1634" t="n"/>
      <c r="Q3982" s="1634" t="n"/>
      <c r="R3982" s="892" t="n"/>
      <c r="S3982" s="1635" t="n"/>
      <c r="T3982" s="1636" t="n"/>
      <c r="U3982" s="1636" t="n"/>
    </row>
    <row r="3983" ht="17.25" customHeight="1">
      <c r="A3983" s="238" t="n"/>
      <c r="B3983" s="238" t="n"/>
      <c r="C3983" s="1636" t="n"/>
      <c r="D3983" s="1636" t="n"/>
      <c r="E3983" s="1638" t="n"/>
      <c r="F3983" s="1636" t="n"/>
      <c r="G3983" s="1647" t="n"/>
      <c r="H3983" s="1647" t="n"/>
      <c r="I3983" s="1647" t="n"/>
      <c r="J3983" s="1646" t="n"/>
      <c r="K3983" s="1647" t="n"/>
      <c r="L3983" s="1647" t="n"/>
      <c r="M3983" s="234" t="n"/>
      <c r="N3983" s="237" t="n"/>
      <c r="O3983" s="548" t="n"/>
      <c r="P3983" s="1634" t="n"/>
      <c r="Q3983" s="1634" t="n"/>
      <c r="R3983" s="892" t="n"/>
      <c r="S3983" s="1635" t="n"/>
      <c r="T3983" s="1636" t="n"/>
      <c r="U3983" s="1636" t="n"/>
    </row>
    <row r="3984" ht="17.25" customHeight="1">
      <c r="A3984" s="238" t="n"/>
      <c r="B3984" s="238" t="n"/>
      <c r="C3984" s="1636" t="n"/>
      <c r="D3984" s="1636" t="n"/>
      <c r="E3984" s="1638" t="n"/>
      <c r="F3984" s="1636" t="n"/>
      <c r="G3984" s="1647" t="n"/>
      <c r="H3984" s="1647" t="n"/>
      <c r="I3984" s="1647" t="n"/>
      <c r="J3984" s="1646" t="n"/>
      <c r="K3984" s="1647" t="n"/>
      <c r="L3984" s="1647" t="n"/>
      <c r="M3984" s="234" t="n"/>
      <c r="N3984" s="237" t="n"/>
      <c r="O3984" s="548" t="n"/>
      <c r="P3984" s="1634" t="n"/>
      <c r="Q3984" s="1634" t="n"/>
      <c r="R3984" s="892" t="n"/>
      <c r="S3984" s="1635" t="n"/>
      <c r="T3984" s="1636" t="n"/>
      <c r="U3984" s="1636" t="n"/>
    </row>
    <row r="3985" ht="17.25" customHeight="1">
      <c r="A3985" s="238" t="n"/>
      <c r="B3985" s="238" t="n"/>
      <c r="C3985" s="1636" t="n"/>
      <c r="D3985" s="1636" t="n"/>
      <c r="E3985" s="1638" t="n"/>
      <c r="F3985" s="1636" t="n"/>
      <c r="G3985" s="1647" t="n"/>
      <c r="H3985" s="1647" t="n"/>
      <c r="I3985" s="1647" t="n"/>
      <c r="J3985" s="1646" t="n"/>
      <c r="K3985" s="1647" t="n"/>
      <c r="L3985" s="1647" t="n"/>
      <c r="M3985" s="234" t="n"/>
      <c r="N3985" s="237" t="n"/>
      <c r="O3985" s="548" t="n"/>
      <c r="P3985" s="1634" t="n"/>
      <c r="Q3985" s="1634" t="n"/>
      <c r="R3985" s="892" t="n"/>
      <c r="S3985" s="1635" t="n"/>
      <c r="T3985" s="1636" t="n"/>
      <c r="U3985" s="1636" t="n"/>
    </row>
    <row r="3986" ht="17.25" customHeight="1">
      <c r="A3986" s="238" t="n"/>
      <c r="B3986" s="238" t="n"/>
      <c r="C3986" s="1636" t="n"/>
      <c r="D3986" s="1636" t="n"/>
      <c r="E3986" s="1638" t="n"/>
      <c r="F3986" s="1636" t="n"/>
      <c r="G3986" s="1647" t="n"/>
      <c r="H3986" s="1647" t="n"/>
      <c r="I3986" s="1647" t="n"/>
      <c r="J3986" s="1646" t="n"/>
      <c r="K3986" s="1647" t="n"/>
      <c r="L3986" s="1647" t="n"/>
      <c r="M3986" s="234" t="n"/>
      <c r="N3986" s="237" t="n"/>
      <c r="O3986" s="548" t="n"/>
      <c r="P3986" s="1634" t="n"/>
      <c r="Q3986" s="1634" t="n"/>
      <c r="R3986" s="892" t="n"/>
      <c r="S3986" s="1635" t="n"/>
      <c r="T3986" s="1636" t="n"/>
      <c r="U3986" s="1636" t="n"/>
    </row>
    <row r="3987" ht="17.25" customHeight="1">
      <c r="A3987" s="238" t="n"/>
      <c r="B3987" s="238" t="n"/>
      <c r="C3987" s="1636" t="n"/>
      <c r="D3987" s="1636" t="n"/>
      <c r="E3987" s="1638" t="n"/>
      <c r="F3987" s="1636" t="n"/>
      <c r="G3987" s="1647" t="n"/>
      <c r="H3987" s="1647" t="n"/>
      <c r="I3987" s="1647" t="n"/>
      <c r="J3987" s="1646" t="n"/>
      <c r="K3987" s="1647" t="n"/>
      <c r="L3987" s="1647" t="n"/>
      <c r="M3987" s="234" t="n"/>
      <c r="N3987" s="237" t="n"/>
      <c r="O3987" s="548" t="n"/>
      <c r="P3987" s="1634" t="n"/>
      <c r="Q3987" s="1634" t="n"/>
      <c r="R3987" s="892" t="n"/>
      <c r="S3987" s="1635" t="n"/>
      <c r="T3987" s="1636" t="n"/>
      <c r="U3987" s="1636" t="n"/>
    </row>
    <row r="3988" ht="17.25" customHeight="1">
      <c r="A3988" s="238" t="n"/>
      <c r="B3988" s="238" t="n"/>
      <c r="C3988" s="1636" t="n"/>
      <c r="D3988" s="1636" t="n"/>
      <c r="E3988" s="1638" t="n"/>
      <c r="F3988" s="1636" t="n"/>
      <c r="G3988" s="1647" t="n"/>
      <c r="H3988" s="1647" t="n"/>
      <c r="I3988" s="1647" t="n"/>
      <c r="J3988" s="1646" t="n"/>
      <c r="K3988" s="1647" t="n"/>
      <c r="L3988" s="1647" t="n"/>
      <c r="M3988" s="234" t="n"/>
      <c r="N3988" s="237" t="n"/>
      <c r="O3988" s="548" t="n"/>
      <c r="P3988" s="1634" t="n"/>
      <c r="Q3988" s="1634" t="n"/>
      <c r="R3988" s="892" t="n"/>
      <c r="S3988" s="1635" t="n"/>
      <c r="T3988" s="1636" t="n"/>
      <c r="U3988" s="1636" t="n"/>
    </row>
    <row r="3989" ht="17.25" customHeight="1">
      <c r="A3989" s="238" t="n"/>
      <c r="B3989" s="238" t="n"/>
      <c r="C3989" s="1636" t="n"/>
      <c r="D3989" s="1636" t="n"/>
      <c r="E3989" s="1638" t="n"/>
      <c r="F3989" s="1636" t="n"/>
      <c r="G3989" s="1647" t="n"/>
      <c r="H3989" s="1647" t="n"/>
      <c r="I3989" s="1647" t="n"/>
      <c r="J3989" s="1646" t="n"/>
      <c r="K3989" s="1647" t="n"/>
      <c r="L3989" s="1647" t="n"/>
      <c r="M3989" s="234" t="n"/>
      <c r="N3989" s="237" t="n"/>
      <c r="O3989" s="548" t="n"/>
      <c r="P3989" s="1634" t="n"/>
      <c r="Q3989" s="1634" t="n"/>
      <c r="R3989" s="892" t="n"/>
      <c r="S3989" s="1635" t="n"/>
      <c r="T3989" s="1636" t="n"/>
      <c r="U3989" s="1636" t="n"/>
    </row>
    <row r="3990" ht="17.25" customHeight="1">
      <c r="A3990" s="238" t="n"/>
      <c r="B3990" s="238" t="n"/>
      <c r="C3990" s="1636" t="n"/>
      <c r="D3990" s="1636" t="n"/>
      <c r="E3990" s="1638" t="n"/>
      <c r="F3990" s="1636" t="n"/>
      <c r="G3990" s="1647" t="n"/>
      <c r="H3990" s="1647" t="n"/>
      <c r="I3990" s="1647" t="n"/>
      <c r="J3990" s="1646" t="n"/>
      <c r="K3990" s="1647" t="n"/>
      <c r="L3990" s="1647" t="n"/>
      <c r="M3990" s="234" t="n"/>
      <c r="N3990" s="237" t="n"/>
      <c r="O3990" s="548" t="n"/>
      <c r="P3990" s="1634" t="n"/>
      <c r="Q3990" s="1634" t="n"/>
      <c r="R3990" s="892" t="n"/>
      <c r="S3990" s="1635" t="n"/>
      <c r="T3990" s="1636" t="n"/>
      <c r="U3990" s="1636" t="n"/>
    </row>
    <row r="3991" ht="17.25" customHeight="1">
      <c r="A3991" s="238" t="n"/>
      <c r="B3991" s="238" t="n"/>
      <c r="C3991" s="1636" t="n"/>
      <c r="D3991" s="1636" t="n"/>
      <c r="E3991" s="1638" t="n"/>
      <c r="F3991" s="1636" t="n"/>
      <c r="G3991" s="1647" t="n"/>
      <c r="H3991" s="1647" t="n"/>
      <c r="I3991" s="1647" t="n"/>
      <c r="J3991" s="1646" t="n"/>
      <c r="K3991" s="1647" t="n"/>
      <c r="L3991" s="1647" t="n"/>
      <c r="M3991" s="234" t="n"/>
      <c r="N3991" s="237" t="n"/>
      <c r="O3991" s="548" t="n"/>
      <c r="P3991" s="1634" t="n"/>
      <c r="Q3991" s="1634" t="n"/>
      <c r="R3991" s="892" t="n"/>
      <c r="S3991" s="1635" t="n"/>
      <c r="T3991" s="1636" t="n"/>
      <c r="U3991" s="1636" t="n"/>
    </row>
    <row r="3992" ht="17.25" customHeight="1">
      <c r="A3992" s="238" t="n"/>
      <c r="B3992" s="238" t="n"/>
      <c r="C3992" s="1636" t="n"/>
      <c r="D3992" s="1636" t="n"/>
      <c r="E3992" s="1638" t="n"/>
      <c r="F3992" s="1636" t="n"/>
      <c r="G3992" s="1647" t="n"/>
      <c r="H3992" s="1647" t="n"/>
      <c r="I3992" s="1647" t="n"/>
      <c r="J3992" s="1646" t="n"/>
      <c r="K3992" s="1647" t="n"/>
      <c r="L3992" s="1647" t="n"/>
      <c r="M3992" s="234" t="n"/>
      <c r="N3992" s="237" t="n"/>
      <c r="O3992" s="548" t="n"/>
      <c r="P3992" s="1634" t="n"/>
      <c r="Q3992" s="1634" t="n"/>
      <c r="R3992" s="892" t="n"/>
      <c r="S3992" s="1635" t="n"/>
      <c r="T3992" s="1636" t="n"/>
      <c r="U3992" s="1636" t="n"/>
    </row>
    <row r="3993" ht="17.25" customHeight="1">
      <c r="A3993" s="238" t="n"/>
      <c r="B3993" s="238" t="n"/>
      <c r="C3993" s="1636" t="n"/>
      <c r="D3993" s="1636" t="n"/>
      <c r="E3993" s="1638" t="n"/>
      <c r="F3993" s="1636" t="n"/>
      <c r="G3993" s="1647" t="n"/>
      <c r="H3993" s="1647" t="n"/>
      <c r="I3993" s="1647" t="n"/>
      <c r="J3993" s="1646" t="n"/>
      <c r="K3993" s="1647" t="n"/>
      <c r="L3993" s="1647" t="n"/>
      <c r="M3993" s="234" t="n"/>
      <c r="N3993" s="237" t="n"/>
      <c r="O3993" s="548" t="n"/>
      <c r="P3993" s="1634" t="n"/>
      <c r="Q3993" s="1634" t="n"/>
      <c r="R3993" s="892" t="n"/>
      <c r="S3993" s="1635" t="n"/>
      <c r="T3993" s="1636" t="n"/>
      <c r="U3993" s="1636" t="n"/>
    </row>
    <row r="3994" ht="17.25" customHeight="1">
      <c r="A3994" s="238" t="n"/>
      <c r="B3994" s="238" t="n"/>
      <c r="C3994" s="1636" t="n"/>
      <c r="D3994" s="1636" t="n"/>
      <c r="E3994" s="1638" t="n"/>
      <c r="F3994" s="1636" t="n"/>
      <c r="G3994" s="1647" t="n"/>
      <c r="H3994" s="1647" t="n"/>
      <c r="I3994" s="1647" t="n"/>
      <c r="J3994" s="1646" t="n"/>
      <c r="K3994" s="1647" t="n"/>
      <c r="L3994" s="1647" t="n"/>
      <c r="M3994" s="234" t="n"/>
      <c r="N3994" s="237" t="n"/>
      <c r="O3994" s="548" t="n"/>
      <c r="P3994" s="1634" t="n"/>
      <c r="Q3994" s="1634" t="n"/>
      <c r="R3994" s="892" t="n"/>
      <c r="S3994" s="1635" t="n"/>
      <c r="T3994" s="1636" t="n"/>
      <c r="U3994" s="1636" t="n"/>
    </row>
    <row r="3995" ht="17.25" customHeight="1">
      <c r="A3995" s="238" t="n"/>
      <c r="B3995" s="238" t="n"/>
      <c r="C3995" s="1636" t="n"/>
      <c r="D3995" s="1636" t="n"/>
      <c r="E3995" s="1638" t="n"/>
      <c r="F3995" s="1636" t="n"/>
      <c r="G3995" s="1647" t="n"/>
      <c r="H3995" s="1647" t="n"/>
      <c r="I3995" s="1647" t="n"/>
      <c r="J3995" s="1646" t="n"/>
      <c r="K3995" s="1647" t="n"/>
      <c r="L3995" s="1647" t="n"/>
      <c r="M3995" s="234" t="n"/>
      <c r="N3995" s="237" t="n"/>
      <c r="O3995" s="548" t="n"/>
      <c r="P3995" s="1634" t="n"/>
      <c r="Q3995" s="1634" t="n"/>
      <c r="R3995" s="892" t="n"/>
      <c r="S3995" s="1635" t="n"/>
      <c r="T3995" s="1636" t="n"/>
      <c r="U3995" s="1636" t="n"/>
    </row>
    <row r="3996" ht="17.25" customHeight="1">
      <c r="A3996" s="238" t="n"/>
      <c r="B3996" s="238" t="n"/>
      <c r="C3996" s="1636" t="n"/>
      <c r="D3996" s="1636" t="n"/>
      <c r="E3996" s="1638" t="n"/>
      <c r="F3996" s="1636" t="n"/>
      <c r="G3996" s="1647" t="n"/>
      <c r="H3996" s="1647" t="n"/>
      <c r="I3996" s="1647" t="n"/>
      <c r="J3996" s="1646" t="n"/>
      <c r="K3996" s="1647" t="n"/>
      <c r="L3996" s="1647" t="n"/>
      <c r="M3996" s="234" t="n"/>
      <c r="N3996" s="237" t="n"/>
      <c r="O3996" s="548" t="n"/>
      <c r="P3996" s="1634" t="n"/>
      <c r="Q3996" s="1634" t="n"/>
      <c r="R3996" s="892" t="n"/>
      <c r="S3996" s="1635" t="n"/>
      <c r="T3996" s="1636" t="n"/>
      <c r="U3996" s="1636" t="n"/>
    </row>
    <row r="3997" ht="17.25" customHeight="1">
      <c r="A3997" s="238" t="n"/>
      <c r="B3997" s="238" t="n"/>
      <c r="C3997" s="1636" t="n"/>
      <c r="D3997" s="1636" t="n"/>
      <c r="E3997" s="1638" t="n"/>
      <c r="F3997" s="1636" t="n"/>
      <c r="G3997" s="1647" t="n"/>
      <c r="H3997" s="1647" t="n"/>
      <c r="I3997" s="1647" t="n"/>
      <c r="J3997" s="1646" t="n"/>
      <c r="K3997" s="1647" t="n"/>
      <c r="L3997" s="1647" t="n"/>
      <c r="M3997" s="234" t="n"/>
      <c r="N3997" s="237" t="n"/>
      <c r="O3997" s="548" t="n"/>
      <c r="P3997" s="1634" t="n"/>
      <c r="Q3997" s="1634" t="n"/>
      <c r="R3997" s="892" t="n"/>
      <c r="S3997" s="1635" t="n"/>
      <c r="T3997" s="1636" t="n"/>
      <c r="U3997" s="1636" t="n"/>
    </row>
    <row r="3998" ht="17.25" customHeight="1">
      <c r="A3998" s="238" t="n"/>
      <c r="B3998" s="238" t="n"/>
      <c r="C3998" s="1636" t="n"/>
      <c r="D3998" s="1636" t="n"/>
      <c r="E3998" s="1638" t="n"/>
      <c r="F3998" s="1636" t="n"/>
      <c r="G3998" s="1647" t="n"/>
      <c r="H3998" s="1647" t="n"/>
      <c r="I3998" s="1647" t="n"/>
      <c r="J3998" s="1646" t="n"/>
      <c r="K3998" s="1647" t="n"/>
      <c r="L3998" s="1647" t="n"/>
      <c r="M3998" s="234" t="n"/>
      <c r="N3998" s="237" t="n"/>
      <c r="O3998" s="548" t="n"/>
      <c r="P3998" s="1634" t="n"/>
      <c r="Q3998" s="1634" t="n"/>
      <c r="R3998" s="892" t="n"/>
      <c r="S3998" s="1635" t="n"/>
      <c r="T3998" s="1636" t="n"/>
      <c r="U3998" s="1636" t="n"/>
    </row>
    <row r="3999" ht="17.25" customHeight="1">
      <c r="A3999" s="238" t="n"/>
      <c r="B3999" s="238" t="n"/>
      <c r="C3999" s="1636" t="n"/>
      <c r="D3999" s="1636" t="n"/>
      <c r="E3999" s="1638" t="n"/>
      <c r="F3999" s="1636" t="n"/>
      <c r="G3999" s="1647" t="n"/>
      <c r="H3999" s="1647" t="n"/>
      <c r="I3999" s="1647" t="n"/>
      <c r="J3999" s="1646" t="n"/>
      <c r="K3999" s="1647" t="n"/>
      <c r="L3999" s="1647" t="n"/>
      <c r="M3999" s="234" t="n"/>
      <c r="N3999" s="237" t="n"/>
      <c r="O3999" s="548" t="n"/>
      <c r="P3999" s="1634" t="n"/>
      <c r="Q3999" s="1634" t="n"/>
      <c r="R3999" s="892" t="n"/>
      <c r="S3999" s="1635" t="n"/>
      <c r="T3999" s="1636" t="n"/>
      <c r="U3999" s="1636" t="n"/>
    </row>
    <row r="4000" ht="17.25" customHeight="1">
      <c r="A4000" s="238" t="n"/>
      <c r="B4000" s="238" t="n"/>
      <c r="C4000" s="1636" t="n"/>
      <c r="D4000" s="1636" t="n"/>
      <c r="E4000" s="1638" t="n"/>
      <c r="F4000" s="1636" t="n"/>
      <c r="G4000" s="1647" t="n"/>
      <c r="H4000" s="1647" t="n"/>
      <c r="I4000" s="1647" t="n"/>
      <c r="J4000" s="1646" t="n"/>
      <c r="K4000" s="1647" t="n"/>
      <c r="L4000" s="1647" t="n"/>
      <c r="M4000" s="234" t="n"/>
      <c r="N4000" s="237" t="n"/>
      <c r="O4000" s="548" t="n"/>
      <c r="P4000" s="1634" t="n"/>
      <c r="Q4000" s="1634" t="n"/>
      <c r="R4000" s="892" t="n"/>
      <c r="S4000" s="1635" t="n"/>
      <c r="T4000" s="1636" t="n"/>
      <c r="U4000" s="1636" t="n"/>
    </row>
    <row r="4001" ht="17.25" customHeight="1">
      <c r="A4001" s="238" t="n"/>
      <c r="B4001" s="238" t="n"/>
      <c r="C4001" s="1636" t="n"/>
      <c r="D4001" s="1636" t="n"/>
      <c r="E4001" s="1638" t="n"/>
      <c r="F4001" s="1636" t="n"/>
      <c r="G4001" s="1647" t="n"/>
      <c r="H4001" s="1647" t="n"/>
      <c r="I4001" s="1647" t="n"/>
      <c r="J4001" s="1646" t="n"/>
      <c r="K4001" s="1647" t="n"/>
      <c r="L4001" s="1647" t="n"/>
      <c r="M4001" s="234" t="n"/>
      <c r="N4001" s="237" t="n"/>
      <c r="O4001" s="548" t="n"/>
      <c r="P4001" s="1634" t="n"/>
      <c r="Q4001" s="1634" t="n"/>
      <c r="R4001" s="892" t="n"/>
      <c r="S4001" s="1635" t="n"/>
      <c r="T4001" s="1636" t="n"/>
      <c r="U4001" s="1636" t="n"/>
    </row>
    <row r="4002" ht="17.25" customHeight="1">
      <c r="A4002" s="238" t="n"/>
      <c r="B4002" s="238" t="n"/>
      <c r="C4002" s="1636" t="n"/>
      <c r="D4002" s="1636" t="n"/>
      <c r="E4002" s="1638" t="n"/>
      <c r="F4002" s="1636" t="n"/>
      <c r="G4002" s="1647" t="n"/>
      <c r="H4002" s="1647" t="n"/>
      <c r="I4002" s="1647" t="n"/>
      <c r="J4002" s="1646" t="n"/>
      <c r="K4002" s="1647" t="n"/>
      <c r="L4002" s="1647" t="n"/>
      <c r="M4002" s="234" t="n"/>
      <c r="N4002" s="237" t="n"/>
      <c r="O4002" s="548" t="n"/>
      <c r="P4002" s="1634" t="n"/>
      <c r="Q4002" s="1634" t="n"/>
      <c r="R4002" s="892" t="n"/>
      <c r="S4002" s="1635" t="n"/>
      <c r="T4002" s="1636" t="n"/>
      <c r="U4002" s="1636" t="n"/>
    </row>
    <row r="4003" ht="17.25" customHeight="1">
      <c r="A4003" s="238" t="n"/>
      <c r="B4003" s="238" t="n"/>
      <c r="C4003" s="1636" t="n"/>
      <c r="D4003" s="1636" t="n"/>
      <c r="E4003" s="1638" t="n"/>
      <c r="F4003" s="1636" t="n"/>
      <c r="G4003" s="1647" t="n"/>
      <c r="H4003" s="1647" t="n"/>
      <c r="I4003" s="1647" t="n"/>
      <c r="J4003" s="1646" t="n"/>
      <c r="K4003" s="1647" t="n"/>
      <c r="L4003" s="1647" t="n"/>
      <c r="M4003" s="234" t="n"/>
      <c r="N4003" s="237" t="n"/>
      <c r="O4003" s="548" t="n"/>
      <c r="P4003" s="1634" t="n"/>
      <c r="Q4003" s="1634" t="n"/>
      <c r="R4003" s="892" t="n"/>
      <c r="S4003" s="1635" t="n"/>
      <c r="T4003" s="1636" t="n"/>
      <c r="U4003" s="1636" t="n"/>
    </row>
    <row r="4004" ht="17.25" customHeight="1">
      <c r="A4004" s="238" t="n"/>
      <c r="B4004" s="238" t="n"/>
      <c r="C4004" s="1636" t="n"/>
      <c r="D4004" s="1636" t="n"/>
      <c r="E4004" s="1638" t="n"/>
      <c r="F4004" s="1636" t="n"/>
      <c r="G4004" s="1647" t="n"/>
      <c r="H4004" s="1647" t="n"/>
      <c r="I4004" s="1647" t="n"/>
      <c r="J4004" s="1646" t="n"/>
      <c r="K4004" s="1647" t="n"/>
      <c r="L4004" s="1647" t="n"/>
      <c r="M4004" s="234" t="n"/>
      <c r="N4004" s="237" t="n"/>
      <c r="O4004" s="548" t="n"/>
      <c r="P4004" s="1634" t="n"/>
      <c r="Q4004" s="1634" t="n"/>
      <c r="R4004" s="892" t="n"/>
      <c r="S4004" s="1635" t="n"/>
      <c r="T4004" s="1636" t="n"/>
      <c r="U4004" s="1636" t="n"/>
    </row>
    <row r="4005" ht="17.25" customHeight="1">
      <c r="A4005" s="238" t="n"/>
      <c r="B4005" s="238" t="n"/>
      <c r="C4005" s="1636" t="n"/>
      <c r="D4005" s="1636" t="n"/>
      <c r="E4005" s="1638" t="n"/>
      <c r="F4005" s="1636" t="n"/>
      <c r="G4005" s="1647" t="n"/>
      <c r="H4005" s="1647" t="n"/>
      <c r="I4005" s="1647" t="n"/>
      <c r="J4005" s="1646" t="n"/>
      <c r="K4005" s="1647" t="n"/>
      <c r="L4005" s="1647" t="n"/>
      <c r="M4005" s="234" t="n"/>
      <c r="N4005" s="237" t="n"/>
      <c r="O4005" s="548" t="n"/>
      <c r="P4005" s="1634" t="n"/>
      <c r="Q4005" s="1634" t="n"/>
      <c r="R4005" s="892" t="n"/>
      <c r="S4005" s="1635" t="n"/>
      <c r="T4005" s="1636" t="n"/>
      <c r="U4005" s="1636" t="n"/>
    </row>
    <row r="4006" ht="17.25" customHeight="1">
      <c r="A4006" s="238" t="n"/>
      <c r="B4006" s="238" t="n"/>
      <c r="C4006" s="1636" t="n"/>
      <c r="D4006" s="1636" t="n"/>
      <c r="E4006" s="1638" t="n"/>
      <c r="F4006" s="1636" t="n"/>
      <c r="G4006" s="1647" t="n"/>
      <c r="H4006" s="1647" t="n"/>
      <c r="I4006" s="1647" t="n"/>
      <c r="J4006" s="1646" t="n"/>
      <c r="K4006" s="1647" t="n"/>
      <c r="L4006" s="1647" t="n"/>
      <c r="M4006" s="234" t="n"/>
      <c r="N4006" s="237" t="n"/>
      <c r="O4006" s="548" t="n"/>
      <c r="P4006" s="1634" t="n"/>
      <c r="Q4006" s="1634" t="n"/>
      <c r="R4006" s="892" t="n"/>
      <c r="S4006" s="1635" t="n"/>
      <c r="T4006" s="1636" t="n"/>
      <c r="U4006" s="1636" t="n"/>
    </row>
    <row r="4007" ht="17.25" customHeight="1">
      <c r="A4007" s="238" t="n"/>
      <c r="B4007" s="238" t="n"/>
      <c r="C4007" s="1636" t="n"/>
      <c r="D4007" s="1636" t="n"/>
      <c r="E4007" s="1638" t="n"/>
      <c r="F4007" s="1636" t="n"/>
      <c r="G4007" s="1647" t="n"/>
      <c r="H4007" s="1647" t="n"/>
      <c r="I4007" s="1647" t="n"/>
      <c r="J4007" s="1646" t="n"/>
      <c r="K4007" s="1647" t="n"/>
      <c r="L4007" s="1647" t="n"/>
      <c r="M4007" s="234" t="n"/>
      <c r="N4007" s="237" t="n"/>
      <c r="O4007" s="548" t="n"/>
      <c r="P4007" s="1634" t="n"/>
      <c r="Q4007" s="1634" t="n"/>
      <c r="R4007" s="892" t="n"/>
      <c r="S4007" s="1635" t="n"/>
      <c r="T4007" s="1636" t="n"/>
      <c r="U4007" s="1636" t="n"/>
    </row>
    <row r="4008" ht="17.25" customHeight="1">
      <c r="A4008" s="238" t="n"/>
      <c r="B4008" s="238" t="n"/>
      <c r="C4008" s="1636" t="n"/>
      <c r="D4008" s="1636" t="n"/>
      <c r="E4008" s="1638" t="n"/>
      <c r="F4008" s="1636" t="n"/>
      <c r="G4008" s="1647" t="n"/>
      <c r="H4008" s="1647" t="n"/>
      <c r="I4008" s="1647" t="n"/>
      <c r="J4008" s="1646" t="n"/>
      <c r="K4008" s="1647" t="n"/>
      <c r="L4008" s="1647" t="n"/>
      <c r="M4008" s="234" t="n"/>
      <c r="N4008" s="237" t="n"/>
      <c r="O4008" s="548" t="n"/>
      <c r="P4008" s="1634" t="n"/>
      <c r="Q4008" s="1634" t="n"/>
      <c r="R4008" s="892" t="n"/>
      <c r="S4008" s="1635" t="n"/>
      <c r="T4008" s="1636" t="n"/>
      <c r="U4008" s="1636" t="n"/>
    </row>
    <row r="4009" ht="17.25" customHeight="1">
      <c r="A4009" s="238" t="n"/>
      <c r="B4009" s="238" t="n"/>
      <c r="C4009" s="1636" t="n"/>
      <c r="D4009" s="1636" t="n"/>
      <c r="E4009" s="1638" t="n"/>
      <c r="F4009" s="1636" t="n"/>
      <c r="G4009" s="1647" t="n"/>
      <c r="H4009" s="1647" t="n"/>
      <c r="I4009" s="1647" t="n"/>
      <c r="J4009" s="1646" t="n"/>
      <c r="K4009" s="1647" t="n"/>
      <c r="L4009" s="1647" t="n"/>
      <c r="M4009" s="234" t="n"/>
      <c r="N4009" s="237" t="n"/>
      <c r="O4009" s="548" t="n"/>
      <c r="P4009" s="1634" t="n"/>
      <c r="Q4009" s="1634" t="n"/>
      <c r="R4009" s="892" t="n"/>
      <c r="S4009" s="1635" t="n"/>
      <c r="T4009" s="1636" t="n"/>
      <c r="U4009" s="1636" t="n"/>
    </row>
    <row r="4010" ht="17.25" customHeight="1">
      <c r="A4010" s="238" t="n"/>
      <c r="B4010" s="238" t="n"/>
      <c r="C4010" s="1636" t="n"/>
      <c r="D4010" s="1636" t="n"/>
      <c r="E4010" s="1638" t="n"/>
      <c r="F4010" s="1636" t="n"/>
      <c r="G4010" s="1647" t="n"/>
      <c r="H4010" s="1647" t="n"/>
      <c r="I4010" s="1647" t="n"/>
      <c r="J4010" s="1646" t="n"/>
      <c r="K4010" s="1647" t="n"/>
      <c r="L4010" s="1647" t="n"/>
      <c r="M4010" s="234" t="n"/>
      <c r="N4010" s="237" t="n"/>
      <c r="O4010" s="548" t="n"/>
      <c r="P4010" s="1634" t="n"/>
      <c r="Q4010" s="1634" t="n"/>
      <c r="R4010" s="892" t="n"/>
      <c r="S4010" s="1635" t="n"/>
      <c r="T4010" s="1636" t="n"/>
      <c r="U4010" s="1636" t="n"/>
    </row>
    <row r="4011" ht="17.25" customHeight="1">
      <c r="A4011" s="238" t="n"/>
      <c r="B4011" s="238" t="n"/>
      <c r="C4011" s="1636" t="n"/>
      <c r="D4011" s="1636" t="n"/>
      <c r="E4011" s="1638" t="n"/>
      <c r="F4011" s="1636" t="n"/>
      <c r="G4011" s="1647" t="n"/>
      <c r="H4011" s="1647" t="n"/>
      <c r="I4011" s="1647" t="n"/>
      <c r="J4011" s="1646" t="n"/>
      <c r="K4011" s="1647" t="n"/>
      <c r="L4011" s="1647" t="n"/>
      <c r="M4011" s="234" t="n"/>
      <c r="N4011" s="237" t="n"/>
      <c r="O4011" s="548" t="n"/>
      <c r="P4011" s="1634" t="n"/>
      <c r="Q4011" s="1634" t="n"/>
      <c r="R4011" s="892" t="n"/>
      <c r="S4011" s="1635" t="n"/>
      <c r="T4011" s="1636" t="n"/>
      <c r="U4011" s="1636" t="n"/>
    </row>
    <row r="4012" ht="17.25" customHeight="1">
      <c r="A4012" s="238" t="n"/>
      <c r="B4012" s="238" t="n"/>
      <c r="C4012" s="1636" t="n"/>
      <c r="D4012" s="1636" t="n"/>
      <c r="E4012" s="1638" t="n"/>
      <c r="F4012" s="1636" t="n"/>
      <c r="G4012" s="1647" t="n"/>
      <c r="H4012" s="1647" t="n"/>
      <c r="I4012" s="1647" t="n"/>
      <c r="J4012" s="1646" t="n"/>
      <c r="K4012" s="1647" t="n"/>
      <c r="L4012" s="1647" t="n"/>
      <c r="M4012" s="234" t="n"/>
      <c r="N4012" s="237" t="n"/>
      <c r="O4012" s="548" t="n"/>
      <c r="P4012" s="1634" t="n"/>
      <c r="Q4012" s="1634" t="n"/>
      <c r="R4012" s="892" t="n"/>
      <c r="S4012" s="1635" t="n"/>
      <c r="T4012" s="1636" t="n"/>
      <c r="U4012" s="1636" t="n"/>
    </row>
    <row r="4013" ht="17.25" customHeight="1">
      <c r="A4013" s="238" t="n"/>
      <c r="B4013" s="238" t="n"/>
      <c r="C4013" s="1636" t="n"/>
      <c r="D4013" s="1636" t="n"/>
      <c r="E4013" s="1638" t="n"/>
      <c r="F4013" s="1636" t="n"/>
      <c r="G4013" s="1647" t="n"/>
      <c r="H4013" s="1647" t="n"/>
      <c r="I4013" s="1647" t="n"/>
      <c r="J4013" s="1646" t="n"/>
      <c r="K4013" s="1647" t="n"/>
      <c r="L4013" s="1647" t="n"/>
      <c r="M4013" s="234" t="n"/>
      <c r="N4013" s="237" t="n"/>
      <c r="O4013" s="548" t="n"/>
      <c r="P4013" s="1634" t="n"/>
      <c r="Q4013" s="1634" t="n"/>
      <c r="R4013" s="892" t="n"/>
      <c r="S4013" s="1635" t="n"/>
      <c r="T4013" s="1636" t="n"/>
      <c r="U4013" s="1636" t="n"/>
    </row>
    <row r="4014" ht="17.25" customHeight="1">
      <c r="A4014" s="238" t="n"/>
      <c r="B4014" s="238" t="n"/>
      <c r="C4014" s="1636" t="n"/>
      <c r="D4014" s="1636" t="n"/>
      <c r="E4014" s="1638" t="n"/>
      <c r="F4014" s="1636" t="n"/>
      <c r="G4014" s="1647" t="n"/>
      <c r="H4014" s="1647" t="n"/>
      <c r="I4014" s="1647" t="n"/>
      <c r="J4014" s="1646" t="n"/>
      <c r="K4014" s="1647" t="n"/>
      <c r="L4014" s="1647" t="n"/>
      <c r="M4014" s="234" t="n"/>
      <c r="N4014" s="237" t="n"/>
      <c r="O4014" s="548" t="n"/>
      <c r="P4014" s="1634" t="n"/>
      <c r="Q4014" s="1634" t="n"/>
      <c r="R4014" s="892" t="n"/>
      <c r="S4014" s="1635" t="n"/>
      <c r="T4014" s="1636" t="n"/>
      <c r="U4014" s="1636" t="n"/>
    </row>
    <row r="4015" ht="17.25" customHeight="1">
      <c r="A4015" s="238" t="n"/>
      <c r="B4015" s="238" t="n"/>
      <c r="C4015" s="1636" t="n"/>
      <c r="D4015" s="1636" t="n"/>
      <c r="E4015" s="1638" t="n"/>
      <c r="F4015" s="1636" t="n"/>
      <c r="G4015" s="1647" t="n"/>
      <c r="H4015" s="1647" t="n"/>
      <c r="I4015" s="1647" t="n"/>
      <c r="J4015" s="1646" t="n"/>
      <c r="K4015" s="1647" t="n"/>
      <c r="L4015" s="1647" t="n"/>
      <c r="M4015" s="234" t="n"/>
      <c r="N4015" s="237" t="n"/>
      <c r="O4015" s="548" t="n"/>
      <c r="P4015" s="1634" t="n"/>
      <c r="Q4015" s="1634" t="n"/>
      <c r="R4015" s="892" t="n"/>
      <c r="S4015" s="1635" t="n"/>
      <c r="T4015" s="1636" t="n"/>
      <c r="U4015" s="1636" t="n"/>
    </row>
    <row r="4016" ht="17.25" customHeight="1">
      <c r="A4016" s="238" t="n"/>
      <c r="B4016" s="238" t="n"/>
      <c r="C4016" s="1636" t="n"/>
      <c r="D4016" s="1636" t="n"/>
      <c r="E4016" s="1638" t="n"/>
      <c r="F4016" s="1636" t="n"/>
      <c r="G4016" s="1647" t="n"/>
      <c r="H4016" s="1647" t="n"/>
      <c r="I4016" s="1647" t="n"/>
      <c r="J4016" s="1646" t="n"/>
      <c r="K4016" s="1647" t="n"/>
      <c r="L4016" s="1647" t="n"/>
      <c r="M4016" s="234" t="n"/>
      <c r="N4016" s="237" t="n"/>
      <c r="O4016" s="548" t="n"/>
      <c r="P4016" s="1634" t="n"/>
      <c r="Q4016" s="1634" t="n"/>
      <c r="R4016" s="892" t="n"/>
      <c r="S4016" s="1635" t="n"/>
      <c r="T4016" s="1636" t="n"/>
      <c r="U4016" s="1636" t="n"/>
    </row>
    <row r="4017" ht="17.25" customHeight="1">
      <c r="A4017" s="238" t="n"/>
      <c r="B4017" s="238" t="n"/>
      <c r="C4017" s="1636" t="n"/>
      <c r="D4017" s="1636" t="n"/>
      <c r="E4017" s="1638" t="n"/>
      <c r="F4017" s="1636" t="n"/>
      <c r="G4017" s="1647" t="n"/>
      <c r="H4017" s="1647" t="n"/>
      <c r="I4017" s="1647" t="n"/>
      <c r="J4017" s="1646" t="n"/>
      <c r="K4017" s="1647" t="n"/>
      <c r="L4017" s="1647" t="n"/>
      <c r="M4017" s="234" t="n"/>
      <c r="N4017" s="237" t="n"/>
      <c r="O4017" s="548" t="n"/>
      <c r="P4017" s="1634" t="n"/>
      <c r="Q4017" s="1634" t="n"/>
      <c r="R4017" s="892" t="n"/>
      <c r="S4017" s="1635" t="n"/>
      <c r="T4017" s="1636" t="n"/>
      <c r="U4017" s="1636" t="n"/>
    </row>
    <row r="4018" ht="17.25" customHeight="1">
      <c r="A4018" s="238" t="n"/>
      <c r="B4018" s="238" t="n"/>
      <c r="C4018" s="1636" t="n"/>
      <c r="D4018" s="1636" t="n"/>
      <c r="E4018" s="1638" t="n"/>
      <c r="F4018" s="1636" t="n"/>
      <c r="G4018" s="1647" t="n"/>
      <c r="H4018" s="1647" t="n"/>
      <c r="I4018" s="1647" t="n"/>
      <c r="J4018" s="1646" t="n"/>
      <c r="K4018" s="1647" t="n"/>
      <c r="L4018" s="1647" t="n"/>
      <c r="M4018" s="234" t="n"/>
      <c r="N4018" s="237" t="n"/>
      <c r="O4018" s="548" t="n"/>
      <c r="P4018" s="1634" t="n"/>
      <c r="Q4018" s="1634" t="n"/>
      <c r="R4018" s="892" t="n"/>
      <c r="S4018" s="1635" t="n"/>
      <c r="T4018" s="1636" t="n"/>
      <c r="U4018" s="1636" t="n"/>
    </row>
    <row r="4019" ht="17.25" customHeight="1">
      <c r="A4019" s="238" t="n"/>
      <c r="B4019" s="238" t="n"/>
      <c r="C4019" s="1636" t="n"/>
      <c r="D4019" s="1636" t="n"/>
      <c r="E4019" s="1638" t="n"/>
      <c r="F4019" s="1636" t="n"/>
      <c r="G4019" s="1647" t="n"/>
      <c r="H4019" s="1647" t="n"/>
      <c r="I4019" s="1647" t="n"/>
      <c r="J4019" s="1646" t="n"/>
      <c r="K4019" s="1647" t="n"/>
      <c r="L4019" s="1647" t="n"/>
      <c r="M4019" s="234" t="n"/>
      <c r="N4019" s="237" t="n"/>
      <c r="O4019" s="548" t="n"/>
      <c r="P4019" s="1634" t="n"/>
      <c r="Q4019" s="1634" t="n"/>
      <c r="R4019" s="892" t="n"/>
      <c r="S4019" s="1635" t="n"/>
      <c r="T4019" s="1636" t="n"/>
      <c r="U4019" s="1636" t="n"/>
    </row>
    <row r="4020" ht="17.25" customHeight="1">
      <c r="A4020" s="238" t="n"/>
      <c r="B4020" s="238" t="n"/>
      <c r="C4020" s="1636" t="n"/>
      <c r="D4020" s="1636" t="n"/>
      <c r="E4020" s="1638" t="n"/>
      <c r="F4020" s="1636" t="n"/>
      <c r="G4020" s="1647" t="n"/>
      <c r="H4020" s="1647" t="n"/>
      <c r="I4020" s="1647" t="n"/>
      <c r="J4020" s="1646" t="n"/>
      <c r="K4020" s="1647" t="n"/>
      <c r="L4020" s="1647" t="n"/>
      <c r="M4020" s="234" t="n"/>
      <c r="N4020" s="237" t="n"/>
      <c r="O4020" s="548" t="n"/>
      <c r="P4020" s="1634" t="n"/>
      <c r="Q4020" s="1634" t="n"/>
      <c r="R4020" s="892" t="n"/>
      <c r="S4020" s="1635" t="n"/>
      <c r="T4020" s="1636" t="n"/>
      <c r="U4020" s="1636" t="n"/>
    </row>
    <row r="4021" ht="17.25" customHeight="1">
      <c r="A4021" s="238" t="n"/>
      <c r="B4021" s="238" t="n"/>
      <c r="C4021" s="1636" t="n"/>
      <c r="D4021" s="1636" t="n"/>
      <c r="E4021" s="1638" t="n"/>
      <c r="F4021" s="1636" t="n"/>
      <c r="G4021" s="1647" t="n"/>
      <c r="H4021" s="1647" t="n"/>
      <c r="I4021" s="1647" t="n"/>
      <c r="J4021" s="1646" t="n"/>
      <c r="K4021" s="1647" t="n"/>
      <c r="L4021" s="1647" t="n"/>
      <c r="M4021" s="234" t="n"/>
      <c r="N4021" s="237" t="n"/>
      <c r="O4021" s="548" t="n"/>
      <c r="P4021" s="1634" t="n"/>
      <c r="Q4021" s="1634" t="n"/>
      <c r="R4021" s="892" t="n"/>
      <c r="S4021" s="1635" t="n"/>
      <c r="T4021" s="1636" t="n"/>
      <c r="U4021" s="1636" t="n"/>
    </row>
    <row r="4022" ht="17.25" customHeight="1">
      <c r="A4022" s="238" t="n"/>
      <c r="B4022" s="238" t="n"/>
      <c r="C4022" s="1636" t="n"/>
      <c r="D4022" s="1636" t="n"/>
      <c r="E4022" s="1638" t="n"/>
      <c r="F4022" s="1636" t="n"/>
      <c r="G4022" s="1647" t="n"/>
      <c r="H4022" s="1647" t="n"/>
      <c r="I4022" s="1647" t="n"/>
      <c r="J4022" s="1646" t="n"/>
      <c r="K4022" s="1647" t="n"/>
      <c r="L4022" s="1647" t="n"/>
      <c r="M4022" s="234" t="n"/>
      <c r="N4022" s="237" t="n"/>
      <c r="O4022" s="548" t="n"/>
      <c r="P4022" s="1634" t="n"/>
      <c r="Q4022" s="1634" t="n"/>
      <c r="R4022" s="892" t="n"/>
      <c r="S4022" s="1635" t="n"/>
      <c r="T4022" s="1636" t="n"/>
      <c r="U4022" s="1636" t="n"/>
    </row>
    <row r="4023" ht="17.25" customHeight="1">
      <c r="A4023" s="238" t="n"/>
      <c r="B4023" s="238" t="n"/>
      <c r="C4023" s="1636" t="n"/>
      <c r="D4023" s="1636" t="n"/>
      <c r="E4023" s="1638" t="n"/>
      <c r="F4023" s="1636" t="n"/>
      <c r="G4023" s="1647" t="n"/>
      <c r="H4023" s="1647" t="n"/>
      <c r="I4023" s="1647" t="n"/>
      <c r="J4023" s="1646" t="n"/>
      <c r="K4023" s="1647" t="n"/>
      <c r="L4023" s="1647" t="n"/>
      <c r="M4023" s="234" t="n"/>
      <c r="N4023" s="237" t="n"/>
      <c r="O4023" s="548" t="n"/>
      <c r="P4023" s="1634" t="n"/>
      <c r="Q4023" s="1634" t="n"/>
      <c r="R4023" s="892" t="n"/>
      <c r="S4023" s="1635" t="n"/>
      <c r="T4023" s="1636" t="n"/>
      <c r="U4023" s="1636" t="n"/>
    </row>
    <row r="4024" ht="17.25" customHeight="1">
      <c r="A4024" s="238" t="n"/>
      <c r="B4024" s="238" t="n"/>
      <c r="C4024" s="1636" t="n"/>
      <c r="D4024" s="1636" t="n"/>
      <c r="E4024" s="1638" t="n"/>
      <c r="F4024" s="1636" t="n"/>
      <c r="G4024" s="1647" t="n"/>
      <c r="H4024" s="1647" t="n"/>
      <c r="I4024" s="1647" t="n"/>
      <c r="J4024" s="1646" t="n"/>
      <c r="K4024" s="1647" t="n"/>
      <c r="L4024" s="1647" t="n"/>
      <c r="M4024" s="234" t="n"/>
      <c r="N4024" s="237" t="n"/>
      <c r="O4024" s="548" t="n"/>
      <c r="P4024" s="1634" t="n"/>
      <c r="Q4024" s="1634" t="n"/>
      <c r="R4024" s="892" t="n"/>
      <c r="S4024" s="1635" t="n"/>
      <c r="T4024" s="1636" t="n"/>
      <c r="U4024" s="1636" t="n"/>
    </row>
    <row r="4025" ht="17.25" customHeight="1">
      <c r="A4025" s="238" t="n"/>
      <c r="B4025" s="238" t="n"/>
      <c r="C4025" s="1636" t="n"/>
      <c r="D4025" s="1636" t="n"/>
      <c r="E4025" s="1638" t="n"/>
      <c r="F4025" s="1636" t="n"/>
      <c r="G4025" s="1647" t="n"/>
      <c r="H4025" s="1647" t="n"/>
      <c r="I4025" s="1647" t="n"/>
      <c r="J4025" s="1646" t="n"/>
      <c r="K4025" s="1647" t="n"/>
      <c r="L4025" s="1647" t="n"/>
      <c r="M4025" s="234" t="n"/>
      <c r="N4025" s="237" t="n"/>
      <c r="O4025" s="548" t="n"/>
      <c r="P4025" s="1634" t="n"/>
      <c r="Q4025" s="1634" t="n"/>
      <c r="R4025" s="892" t="n"/>
      <c r="S4025" s="1635" t="n"/>
      <c r="T4025" s="1636" t="n"/>
      <c r="U4025" s="1636" t="n"/>
    </row>
    <row r="4026" ht="17.25" customHeight="1">
      <c r="A4026" s="238" t="n"/>
      <c r="B4026" s="238" t="n"/>
      <c r="C4026" s="1636" t="n"/>
      <c r="D4026" s="1636" t="n"/>
      <c r="E4026" s="1638" t="n"/>
      <c r="F4026" s="1636" t="n"/>
      <c r="G4026" s="1647" t="n"/>
      <c r="H4026" s="1647" t="n"/>
      <c r="I4026" s="1647" t="n"/>
      <c r="J4026" s="1646" t="n"/>
      <c r="K4026" s="1647" t="n"/>
      <c r="L4026" s="1647" t="n"/>
      <c r="M4026" s="234" t="n"/>
      <c r="N4026" s="237" t="n"/>
      <c r="O4026" s="548" t="n"/>
      <c r="P4026" s="1634" t="n"/>
      <c r="Q4026" s="1634" t="n"/>
      <c r="R4026" s="892" t="n"/>
      <c r="S4026" s="1635" t="n"/>
      <c r="T4026" s="1636" t="n"/>
      <c r="U4026" s="1636" t="n"/>
    </row>
    <row r="4027" ht="17.25" customHeight="1">
      <c r="A4027" s="238" t="n"/>
      <c r="B4027" s="238" t="n"/>
      <c r="C4027" s="1636" t="n"/>
      <c r="D4027" s="1636" t="n"/>
      <c r="E4027" s="1638" t="n"/>
      <c r="F4027" s="1636" t="n"/>
      <c r="G4027" s="1647" t="n"/>
      <c r="H4027" s="1647" t="n"/>
      <c r="I4027" s="1647" t="n"/>
      <c r="J4027" s="1646" t="n"/>
      <c r="K4027" s="1647" t="n"/>
      <c r="L4027" s="1647" t="n"/>
      <c r="M4027" s="234" t="n"/>
      <c r="N4027" s="237" t="n"/>
      <c r="O4027" s="548" t="n"/>
      <c r="P4027" s="1634" t="n"/>
      <c r="Q4027" s="1634" t="n"/>
      <c r="R4027" s="892" t="n"/>
      <c r="S4027" s="1635" t="n"/>
      <c r="T4027" s="1636" t="n"/>
      <c r="U4027" s="1636" t="n"/>
    </row>
    <row r="4028" ht="17.25" customHeight="1">
      <c r="A4028" s="238" t="n"/>
      <c r="B4028" s="238" t="n"/>
      <c r="C4028" s="1636" t="n"/>
      <c r="D4028" s="1636" t="n"/>
      <c r="E4028" s="1638" t="n"/>
      <c r="F4028" s="1636" t="n"/>
      <c r="G4028" s="1647" t="n"/>
      <c r="H4028" s="1647" t="n"/>
      <c r="I4028" s="1647" t="n"/>
      <c r="J4028" s="1646" t="n"/>
      <c r="K4028" s="1647" t="n"/>
      <c r="L4028" s="1647" t="n"/>
      <c r="M4028" s="234" t="n"/>
      <c r="N4028" s="237" t="n"/>
      <c r="O4028" s="548" t="n"/>
      <c r="P4028" s="1634" t="n"/>
      <c r="Q4028" s="1634" t="n"/>
      <c r="R4028" s="892" t="n"/>
      <c r="S4028" s="1635" t="n"/>
      <c r="T4028" s="1636" t="n"/>
      <c r="U4028" s="1636" t="n"/>
    </row>
    <row r="4029" ht="17.25" customHeight="1">
      <c r="A4029" s="238" t="n"/>
      <c r="B4029" s="238" t="n"/>
      <c r="C4029" s="1636" t="n"/>
      <c r="D4029" s="1636" t="n"/>
      <c r="E4029" s="1638" t="n"/>
      <c r="F4029" s="1636" t="n"/>
      <c r="G4029" s="1647" t="n"/>
      <c r="H4029" s="1647" t="n"/>
      <c r="I4029" s="1647" t="n"/>
      <c r="J4029" s="1646" t="n"/>
      <c r="K4029" s="1647" t="n"/>
      <c r="L4029" s="1647" t="n"/>
      <c r="M4029" s="234" t="n"/>
      <c r="N4029" s="237" t="n"/>
      <c r="O4029" s="548" t="n"/>
      <c r="P4029" s="1634" t="n"/>
      <c r="Q4029" s="1634" t="n"/>
      <c r="R4029" s="892" t="n"/>
      <c r="S4029" s="1635" t="n"/>
      <c r="T4029" s="1636" t="n"/>
      <c r="U4029" s="1636" t="n"/>
    </row>
    <row r="4030" ht="17.25" customHeight="1">
      <c r="A4030" s="238" t="n"/>
      <c r="B4030" s="238" t="n"/>
      <c r="C4030" s="1636" t="n"/>
      <c r="D4030" s="1636" t="n"/>
      <c r="E4030" s="1638" t="n"/>
      <c r="F4030" s="1636" t="n"/>
      <c r="G4030" s="1647" t="n"/>
      <c r="H4030" s="1647" t="n"/>
      <c r="I4030" s="1647" t="n"/>
      <c r="J4030" s="1646" t="n"/>
      <c r="K4030" s="1647" t="n"/>
      <c r="L4030" s="1647" t="n"/>
      <c r="M4030" s="234" t="n"/>
      <c r="N4030" s="237" t="n"/>
      <c r="O4030" s="548" t="n"/>
      <c r="P4030" s="1634" t="n"/>
      <c r="Q4030" s="1634" t="n"/>
      <c r="R4030" s="892" t="n"/>
      <c r="S4030" s="1635" t="n"/>
      <c r="T4030" s="1636" t="n"/>
      <c r="U4030" s="1636" t="n"/>
    </row>
    <row r="4031" ht="17.25" customHeight="1">
      <c r="A4031" s="238" t="n"/>
      <c r="B4031" s="238" t="n"/>
      <c r="C4031" s="1636" t="n"/>
      <c r="D4031" s="1636" t="n"/>
      <c r="E4031" s="1638" t="n"/>
      <c r="F4031" s="1636" t="n"/>
      <c r="G4031" s="1647" t="n"/>
      <c r="H4031" s="1647" t="n"/>
      <c r="I4031" s="1647" t="n"/>
      <c r="J4031" s="1646" t="n"/>
      <c r="K4031" s="1647" t="n"/>
      <c r="L4031" s="1647" t="n"/>
      <c r="M4031" s="234" t="n"/>
      <c r="N4031" s="237" t="n"/>
      <c r="O4031" s="548" t="n"/>
      <c r="P4031" s="1634" t="n"/>
      <c r="Q4031" s="1634" t="n"/>
      <c r="R4031" s="892" t="n"/>
      <c r="S4031" s="1635" t="n"/>
      <c r="T4031" s="1636" t="n"/>
      <c r="U4031" s="1636" t="n"/>
    </row>
    <row r="4032" ht="17.25" customHeight="1">
      <c r="A4032" s="238" t="n"/>
      <c r="B4032" s="238" t="n"/>
      <c r="C4032" s="1636" t="n"/>
      <c r="D4032" s="1636" t="n"/>
      <c r="E4032" s="1638" t="n"/>
      <c r="F4032" s="1636" t="n"/>
      <c r="G4032" s="1647" t="n"/>
      <c r="H4032" s="1647" t="n"/>
      <c r="I4032" s="1647" t="n"/>
      <c r="J4032" s="1646" t="n"/>
      <c r="K4032" s="1647" t="n"/>
      <c r="L4032" s="1647" t="n"/>
      <c r="M4032" s="234" t="n"/>
      <c r="N4032" s="237" t="n"/>
      <c r="O4032" s="548" t="n"/>
      <c r="P4032" s="1634" t="n"/>
      <c r="Q4032" s="1634" t="n"/>
      <c r="R4032" s="892" t="n"/>
      <c r="S4032" s="1635" t="n"/>
      <c r="T4032" s="1636" t="n"/>
      <c r="U4032" s="1636" t="n"/>
    </row>
    <row r="4033" ht="17.25" customHeight="1">
      <c r="A4033" s="238" t="n"/>
      <c r="B4033" s="238" t="n"/>
      <c r="C4033" s="1636" t="n"/>
      <c r="D4033" s="1636" t="n"/>
      <c r="E4033" s="1638" t="n"/>
      <c r="F4033" s="1636" t="n"/>
      <c r="G4033" s="1647" t="n"/>
      <c r="H4033" s="1647" t="n"/>
      <c r="I4033" s="1647" t="n"/>
      <c r="J4033" s="1646" t="n"/>
      <c r="K4033" s="1647" t="n"/>
      <c r="L4033" s="1647" t="n"/>
      <c r="M4033" s="234" t="n"/>
      <c r="N4033" s="237" t="n"/>
      <c r="O4033" s="548" t="n"/>
      <c r="P4033" s="1634" t="n"/>
      <c r="Q4033" s="1634" t="n"/>
      <c r="R4033" s="892" t="n"/>
      <c r="S4033" s="1635" t="n"/>
      <c r="T4033" s="1636" t="n"/>
      <c r="U4033" s="1636" t="n"/>
    </row>
    <row r="4034" ht="17.25" customHeight="1">
      <c r="A4034" s="238" t="n"/>
      <c r="B4034" s="238" t="n"/>
      <c r="C4034" s="1636" t="n"/>
      <c r="D4034" s="1636" t="n"/>
      <c r="E4034" s="1638" t="n"/>
      <c r="F4034" s="1636" t="n"/>
      <c r="G4034" s="1647" t="n"/>
      <c r="H4034" s="1647" t="n"/>
      <c r="I4034" s="1647" t="n"/>
      <c r="J4034" s="1646" t="n"/>
      <c r="K4034" s="1647" t="n"/>
      <c r="L4034" s="1647" t="n"/>
      <c r="M4034" s="234" t="n"/>
      <c r="N4034" s="237" t="n"/>
      <c r="O4034" s="548" t="n"/>
      <c r="P4034" s="1634" t="n"/>
      <c r="Q4034" s="1634" t="n"/>
      <c r="R4034" s="892" t="n"/>
      <c r="S4034" s="1635" t="n"/>
      <c r="T4034" s="1636" t="n"/>
      <c r="U4034" s="1636" t="n"/>
    </row>
    <row r="4035" ht="17.25" customHeight="1">
      <c r="A4035" s="238" t="n"/>
      <c r="B4035" s="238" t="n"/>
      <c r="C4035" s="1636" t="n"/>
      <c r="D4035" s="1636" t="n"/>
      <c r="E4035" s="1638" t="n"/>
      <c r="F4035" s="1636" t="n"/>
      <c r="G4035" s="1647" t="n"/>
      <c r="H4035" s="1647" t="n"/>
      <c r="I4035" s="1647" t="n"/>
      <c r="J4035" s="1646" t="n"/>
      <c r="K4035" s="1647" t="n"/>
      <c r="L4035" s="1647" t="n"/>
      <c r="M4035" s="234" t="n"/>
      <c r="N4035" s="237" t="n"/>
      <c r="O4035" s="548" t="n"/>
      <c r="P4035" s="1634" t="n"/>
      <c r="Q4035" s="1634" t="n"/>
      <c r="R4035" s="892" t="n"/>
      <c r="S4035" s="1635" t="n"/>
      <c r="T4035" s="1636" t="n"/>
      <c r="U4035" s="1636" t="n"/>
    </row>
    <row r="4036" ht="17.25" customHeight="1">
      <c r="A4036" s="238" t="n"/>
      <c r="B4036" s="238" t="n"/>
      <c r="C4036" s="1636" t="n"/>
      <c r="D4036" s="1636" t="n"/>
      <c r="E4036" s="1638" t="n"/>
      <c r="F4036" s="1636" t="n"/>
      <c r="G4036" s="1647" t="n"/>
      <c r="H4036" s="1647" t="n"/>
      <c r="I4036" s="1647" t="n"/>
      <c r="J4036" s="1646" t="n"/>
      <c r="K4036" s="1647" t="n"/>
      <c r="L4036" s="1647" t="n"/>
      <c r="M4036" s="234" t="n"/>
      <c r="N4036" s="237" t="n"/>
      <c r="O4036" s="548" t="n"/>
      <c r="P4036" s="1634" t="n"/>
      <c r="Q4036" s="1634" t="n"/>
      <c r="R4036" s="892" t="n"/>
      <c r="S4036" s="1635" t="n"/>
      <c r="T4036" s="1636" t="n"/>
      <c r="U4036" s="1636" t="n"/>
    </row>
    <row r="4037" ht="17.25" customHeight="1">
      <c r="A4037" s="238" t="n"/>
      <c r="B4037" s="238" t="n"/>
      <c r="C4037" s="1636" t="n"/>
      <c r="D4037" s="1636" t="n"/>
      <c r="E4037" s="1638" t="n"/>
      <c r="F4037" s="1636" t="n"/>
      <c r="G4037" s="1647" t="n"/>
      <c r="H4037" s="1647" t="n"/>
      <c r="I4037" s="1647" t="n"/>
      <c r="J4037" s="1646" t="n"/>
      <c r="K4037" s="1647" t="n"/>
      <c r="L4037" s="1647" t="n"/>
      <c r="M4037" s="234" t="n"/>
      <c r="N4037" s="237" t="n"/>
      <c r="O4037" s="548" t="n"/>
      <c r="P4037" s="1634" t="n"/>
      <c r="Q4037" s="1634" t="n"/>
      <c r="R4037" s="892" t="n"/>
      <c r="S4037" s="1635" t="n"/>
      <c r="T4037" s="1636" t="n"/>
      <c r="U4037" s="1636" t="n"/>
    </row>
    <row r="4038" ht="17.25" customHeight="1">
      <c r="A4038" s="238" t="n"/>
      <c r="B4038" s="238" t="n"/>
      <c r="C4038" s="1636" t="n"/>
      <c r="D4038" s="1636" t="n"/>
      <c r="E4038" s="1638" t="n"/>
      <c r="F4038" s="1636" t="n"/>
      <c r="G4038" s="1647" t="n"/>
      <c r="H4038" s="1647" t="n"/>
      <c r="I4038" s="1647" t="n"/>
      <c r="J4038" s="1646" t="n"/>
      <c r="K4038" s="1647" t="n"/>
      <c r="L4038" s="1647" t="n"/>
      <c r="M4038" s="234" t="n"/>
      <c r="N4038" s="237" t="n"/>
      <c r="O4038" s="548" t="n"/>
      <c r="P4038" s="1634" t="n"/>
      <c r="Q4038" s="1634" t="n"/>
      <c r="R4038" s="892" t="n"/>
      <c r="S4038" s="1635" t="n"/>
      <c r="T4038" s="1636" t="n"/>
      <c r="U4038" s="1636" t="n"/>
    </row>
    <row r="4039" ht="17.25" customHeight="1">
      <c r="A4039" s="238" t="n"/>
      <c r="B4039" s="238" t="n"/>
      <c r="C4039" s="1636" t="n"/>
      <c r="D4039" s="1636" t="n"/>
      <c r="E4039" s="1638" t="n"/>
      <c r="F4039" s="1636" t="n"/>
      <c r="G4039" s="1647" t="n"/>
      <c r="H4039" s="1647" t="n"/>
      <c r="I4039" s="1647" t="n"/>
      <c r="J4039" s="1646" t="n"/>
      <c r="K4039" s="1647" t="n"/>
      <c r="L4039" s="1647" t="n"/>
      <c r="M4039" s="234" t="n"/>
      <c r="N4039" s="237" t="n"/>
      <c r="O4039" s="548" t="n"/>
      <c r="P4039" s="1634" t="n"/>
      <c r="Q4039" s="1634" t="n"/>
      <c r="R4039" s="892" t="n"/>
      <c r="S4039" s="1635" t="n"/>
      <c r="T4039" s="1636" t="n"/>
      <c r="U4039" s="1636" t="n"/>
    </row>
    <row r="4040" ht="17.25" customHeight="1">
      <c r="A4040" s="238" t="n"/>
      <c r="B4040" s="238" t="n"/>
      <c r="C4040" s="1636" t="n"/>
      <c r="D4040" s="1636" t="n"/>
      <c r="E4040" s="1638" t="n"/>
      <c r="F4040" s="1636" t="n"/>
      <c r="G4040" s="1647" t="n"/>
      <c r="H4040" s="1647" t="n"/>
      <c r="I4040" s="1647" t="n"/>
      <c r="J4040" s="1646" t="n"/>
      <c r="K4040" s="1647" t="n"/>
      <c r="L4040" s="1647" t="n"/>
      <c r="M4040" s="234" t="n"/>
      <c r="N4040" s="237" t="n"/>
      <c r="O4040" s="548" t="n"/>
      <c r="P4040" s="1634" t="n"/>
      <c r="Q4040" s="1634" t="n"/>
      <c r="R4040" s="892" t="n"/>
      <c r="S4040" s="1635" t="n"/>
      <c r="T4040" s="1636" t="n"/>
      <c r="U4040" s="1636" t="n"/>
    </row>
    <row r="4041" ht="17.25" customHeight="1">
      <c r="A4041" s="238" t="n"/>
      <c r="B4041" s="238" t="n"/>
      <c r="C4041" s="1636" t="n"/>
      <c r="D4041" s="1636" t="n"/>
      <c r="E4041" s="1638" t="n"/>
      <c r="F4041" s="1636" t="n"/>
      <c r="G4041" s="1647" t="n"/>
      <c r="H4041" s="1647" t="n"/>
      <c r="I4041" s="1647" t="n"/>
      <c r="J4041" s="1646" t="n"/>
      <c r="K4041" s="1647" t="n"/>
      <c r="L4041" s="1647" t="n"/>
      <c r="M4041" s="234" t="n"/>
      <c r="N4041" s="237" t="n"/>
      <c r="O4041" s="548" t="n"/>
      <c r="P4041" s="1634" t="n"/>
      <c r="Q4041" s="1634" t="n"/>
      <c r="R4041" s="892" t="n"/>
      <c r="S4041" s="1635" t="n"/>
      <c r="T4041" s="1636" t="n"/>
      <c r="U4041" s="1636" t="n"/>
    </row>
    <row r="4042" ht="17.25" customHeight="1">
      <c r="A4042" s="238" t="n"/>
      <c r="B4042" s="238" t="n"/>
      <c r="C4042" s="1636" t="n"/>
      <c r="D4042" s="1636" t="n"/>
      <c r="E4042" s="1638" t="n"/>
      <c r="F4042" s="1636" t="n"/>
      <c r="G4042" s="1647" t="n"/>
      <c r="H4042" s="1647" t="n"/>
      <c r="I4042" s="1647" t="n"/>
      <c r="J4042" s="1646" t="n"/>
      <c r="K4042" s="1647" t="n"/>
      <c r="L4042" s="1647" t="n"/>
      <c r="M4042" s="234" t="n"/>
      <c r="N4042" s="237" t="n"/>
      <c r="O4042" s="548" t="n"/>
      <c r="P4042" s="1634" t="n"/>
      <c r="Q4042" s="1634" t="n"/>
      <c r="R4042" s="892" t="n"/>
      <c r="S4042" s="1635" t="n"/>
      <c r="T4042" s="1636" t="n"/>
      <c r="U4042" s="1636" t="n"/>
    </row>
    <row r="4043" ht="17.25" customHeight="1">
      <c r="A4043" s="238" t="n"/>
      <c r="B4043" s="238" t="n"/>
      <c r="C4043" s="1636" t="n"/>
      <c r="D4043" s="1636" t="n"/>
      <c r="E4043" s="1638" t="n"/>
      <c r="F4043" s="1636" t="n"/>
      <c r="G4043" s="1647" t="n"/>
      <c r="H4043" s="1647" t="n"/>
      <c r="I4043" s="1647" t="n"/>
      <c r="J4043" s="1646" t="n"/>
      <c r="K4043" s="1647" t="n"/>
      <c r="L4043" s="1647" t="n"/>
      <c r="M4043" s="234" t="n"/>
      <c r="N4043" s="237" t="n"/>
      <c r="O4043" s="548" t="n"/>
      <c r="P4043" s="1634" t="n"/>
      <c r="Q4043" s="1634" t="n"/>
      <c r="R4043" s="892" t="n"/>
      <c r="S4043" s="1635" t="n"/>
      <c r="T4043" s="1636" t="n"/>
      <c r="U4043" s="1636" t="n"/>
    </row>
    <row r="4044" ht="17.25" customHeight="1">
      <c r="A4044" s="238" t="n"/>
      <c r="B4044" s="238" t="n"/>
      <c r="C4044" s="1636" t="n"/>
      <c r="D4044" s="1636" t="n"/>
      <c r="E4044" s="1638" t="n"/>
      <c r="F4044" s="1636" t="n"/>
      <c r="G4044" s="1647" t="n"/>
      <c r="H4044" s="1647" t="n"/>
      <c r="I4044" s="1647" t="n"/>
      <c r="J4044" s="1646" t="n"/>
      <c r="K4044" s="1647" t="n"/>
      <c r="L4044" s="1647" t="n"/>
      <c r="M4044" s="234" t="n"/>
      <c r="N4044" s="237" t="n"/>
      <c r="O4044" s="548" t="n"/>
      <c r="P4044" s="1634" t="n"/>
      <c r="Q4044" s="1634" t="n"/>
      <c r="R4044" s="892" t="n"/>
      <c r="S4044" s="1635" t="n"/>
      <c r="T4044" s="1636" t="n"/>
      <c r="U4044" s="1636" t="n"/>
    </row>
    <row r="4045" ht="17.25" customHeight="1">
      <c r="A4045" s="238" t="n"/>
      <c r="B4045" s="238" t="n"/>
      <c r="C4045" s="1636" t="n"/>
      <c r="D4045" s="1636" t="n"/>
      <c r="E4045" s="1638" t="n"/>
      <c r="F4045" s="1636" t="n"/>
      <c r="G4045" s="1647" t="n"/>
      <c r="H4045" s="1647" t="n"/>
      <c r="I4045" s="1647" t="n"/>
      <c r="J4045" s="1646" t="n"/>
      <c r="K4045" s="1647" t="n"/>
      <c r="L4045" s="1647" t="n"/>
      <c r="M4045" s="234" t="n"/>
      <c r="N4045" s="237" t="n"/>
      <c r="O4045" s="548" t="n"/>
      <c r="P4045" s="1634" t="n"/>
      <c r="Q4045" s="1634" t="n"/>
      <c r="R4045" s="892" t="n"/>
      <c r="S4045" s="1635" t="n"/>
      <c r="T4045" s="1636" t="n"/>
      <c r="U4045" s="1636" t="n"/>
    </row>
    <row r="4046" ht="17.25" customHeight="1">
      <c r="A4046" s="238" t="n"/>
      <c r="B4046" s="238" t="n"/>
      <c r="C4046" s="1636" t="n"/>
      <c r="D4046" s="1636" t="n"/>
      <c r="E4046" s="1638" t="n"/>
      <c r="F4046" s="1636" t="n"/>
      <c r="G4046" s="1647" t="n"/>
      <c r="H4046" s="1647" t="n"/>
      <c r="I4046" s="1647" t="n"/>
      <c r="J4046" s="1646" t="n"/>
      <c r="K4046" s="1647" t="n"/>
      <c r="L4046" s="1647" t="n"/>
      <c r="M4046" s="234" t="n"/>
      <c r="N4046" s="237" t="n"/>
      <c r="O4046" s="548" t="n"/>
      <c r="P4046" s="1634" t="n"/>
      <c r="Q4046" s="1634" t="n"/>
      <c r="R4046" s="892" t="n"/>
      <c r="S4046" s="1635" t="n"/>
      <c r="T4046" s="1636" t="n"/>
      <c r="U4046" s="1636" t="n"/>
    </row>
    <row r="4047" ht="17.25" customHeight="1">
      <c r="A4047" s="238" t="n"/>
      <c r="B4047" s="238" t="n"/>
      <c r="C4047" s="1636" t="n"/>
      <c r="D4047" s="1636" t="n"/>
      <c r="E4047" s="1638" t="n"/>
      <c r="F4047" s="1636" t="n"/>
      <c r="G4047" s="1647" t="n"/>
      <c r="H4047" s="1647" t="n"/>
      <c r="I4047" s="1647" t="n"/>
      <c r="J4047" s="1646" t="n"/>
      <c r="K4047" s="1647" t="n"/>
      <c r="L4047" s="1647" t="n"/>
      <c r="M4047" s="234" t="n"/>
      <c r="N4047" s="237" t="n"/>
      <c r="O4047" s="548" t="n"/>
      <c r="P4047" s="1634" t="n"/>
      <c r="Q4047" s="1634" t="n"/>
      <c r="R4047" s="892" t="n"/>
      <c r="S4047" s="1635" t="n"/>
      <c r="T4047" s="1636" t="n"/>
      <c r="U4047" s="1636" t="n"/>
    </row>
    <row r="4048" ht="17.25" customHeight="1">
      <c r="A4048" s="238" t="n"/>
      <c r="B4048" s="238" t="n"/>
      <c r="C4048" s="1636" t="n"/>
      <c r="D4048" s="1636" t="n"/>
      <c r="E4048" s="1638" t="n"/>
      <c r="F4048" s="1636" t="n"/>
      <c r="G4048" s="1647" t="n"/>
      <c r="H4048" s="1647" t="n"/>
      <c r="I4048" s="1647" t="n"/>
      <c r="J4048" s="1646" t="n"/>
      <c r="K4048" s="1647" t="n"/>
      <c r="L4048" s="1647" t="n"/>
      <c r="M4048" s="234" t="n"/>
      <c r="N4048" s="237" t="n"/>
      <c r="O4048" s="548" t="n"/>
      <c r="P4048" s="1634" t="n"/>
      <c r="Q4048" s="1634" t="n"/>
      <c r="R4048" s="892" t="n"/>
      <c r="S4048" s="1635" t="n"/>
      <c r="T4048" s="1636" t="n"/>
      <c r="U4048" s="1636" t="n"/>
    </row>
    <row r="4049" ht="17.25" customHeight="1">
      <c r="A4049" s="238" t="n"/>
      <c r="B4049" s="238" t="n"/>
      <c r="C4049" s="1636" t="n"/>
      <c r="D4049" s="1636" t="n"/>
      <c r="E4049" s="1638" t="n"/>
      <c r="F4049" s="1636" t="n"/>
      <c r="G4049" s="1647" t="n"/>
      <c r="H4049" s="1647" t="n"/>
      <c r="I4049" s="1647" t="n"/>
      <c r="J4049" s="1646" t="n"/>
      <c r="K4049" s="1647" t="n"/>
      <c r="L4049" s="1647" t="n"/>
      <c r="M4049" s="234" t="n"/>
      <c r="N4049" s="237" t="n"/>
      <c r="O4049" s="548" t="n"/>
      <c r="P4049" s="1634" t="n"/>
      <c r="Q4049" s="1634" t="n"/>
      <c r="R4049" s="892" t="n"/>
      <c r="S4049" s="1635" t="n"/>
      <c r="T4049" s="1636" t="n"/>
      <c r="U4049" s="1636" t="n"/>
    </row>
    <row r="4050" ht="17.25" customHeight="1">
      <c r="A4050" s="238" t="n"/>
      <c r="B4050" s="238" t="n"/>
      <c r="C4050" s="1636" t="n"/>
      <c r="D4050" s="1636" t="n"/>
      <c r="E4050" s="1638" t="n"/>
      <c r="F4050" s="1636" t="n"/>
      <c r="G4050" s="1647" t="n"/>
      <c r="H4050" s="1647" t="n"/>
      <c r="I4050" s="1647" t="n"/>
      <c r="J4050" s="1646" t="n"/>
      <c r="K4050" s="1647" t="n"/>
      <c r="L4050" s="1647" t="n"/>
      <c r="M4050" s="234" t="n"/>
      <c r="N4050" s="237" t="n"/>
      <c r="O4050" s="548" t="n"/>
      <c r="P4050" s="1634" t="n"/>
      <c r="Q4050" s="1634" t="n"/>
      <c r="R4050" s="892" t="n"/>
      <c r="S4050" s="1635" t="n"/>
      <c r="T4050" s="1636" t="n"/>
      <c r="U4050" s="1636" t="n"/>
    </row>
    <row r="4051" ht="17.25" customHeight="1">
      <c r="A4051" s="238" t="n"/>
      <c r="B4051" s="238" t="n"/>
      <c r="C4051" s="1636" t="n"/>
      <c r="D4051" s="1636" t="n"/>
      <c r="E4051" s="1638" t="n"/>
      <c r="F4051" s="1636" t="n"/>
      <c r="G4051" s="1647" t="n"/>
      <c r="H4051" s="1647" t="n"/>
      <c r="I4051" s="1647" t="n"/>
      <c r="J4051" s="1646" t="n"/>
      <c r="K4051" s="1647" t="n"/>
      <c r="L4051" s="1647" t="n"/>
      <c r="M4051" s="234" t="n"/>
      <c r="N4051" s="237" t="n"/>
      <c r="O4051" s="548" t="n"/>
      <c r="P4051" s="1634" t="n"/>
      <c r="Q4051" s="1634" t="n"/>
      <c r="R4051" s="892" t="n"/>
      <c r="S4051" s="1635" t="n"/>
      <c r="T4051" s="1636" t="n"/>
      <c r="U4051" s="1636" t="n"/>
    </row>
    <row r="4052" ht="17.25" customHeight="1">
      <c r="A4052" s="238" t="n"/>
      <c r="B4052" s="238" t="n"/>
      <c r="C4052" s="1636" t="n"/>
      <c r="D4052" s="1636" t="n"/>
      <c r="E4052" s="1638" t="n"/>
      <c r="F4052" s="1636" t="n"/>
      <c r="G4052" s="1647" t="n"/>
      <c r="H4052" s="1647" t="n"/>
      <c r="I4052" s="1647" t="n"/>
      <c r="J4052" s="1646" t="n"/>
      <c r="K4052" s="1647" t="n"/>
      <c r="L4052" s="1647" t="n"/>
      <c r="M4052" s="234" t="n"/>
      <c r="N4052" s="237" t="n"/>
      <c r="O4052" s="548" t="n"/>
      <c r="P4052" s="1634" t="n"/>
      <c r="Q4052" s="1634" t="n"/>
      <c r="R4052" s="892" t="n"/>
      <c r="S4052" s="1635" t="n"/>
      <c r="T4052" s="1636" t="n"/>
      <c r="U4052" s="1636" t="n"/>
    </row>
    <row r="4053" ht="17.25" customHeight="1">
      <c r="A4053" s="238" t="n"/>
      <c r="B4053" s="238" t="n"/>
      <c r="C4053" s="1636" t="n"/>
      <c r="D4053" s="1636" t="n"/>
      <c r="E4053" s="1638" t="n"/>
      <c r="F4053" s="1636" t="n"/>
      <c r="G4053" s="1647" t="n"/>
      <c r="H4053" s="1647" t="n"/>
      <c r="I4053" s="1647" t="n"/>
      <c r="J4053" s="1646" t="n"/>
      <c r="K4053" s="1647" t="n"/>
      <c r="L4053" s="1647" t="n"/>
      <c r="M4053" s="234" t="n"/>
      <c r="N4053" s="237" t="n"/>
      <c r="O4053" s="548" t="n"/>
      <c r="P4053" s="1634" t="n"/>
      <c r="Q4053" s="1634" t="n"/>
      <c r="R4053" s="892" t="n"/>
      <c r="S4053" s="1635" t="n"/>
      <c r="T4053" s="1636" t="n"/>
      <c r="U4053" s="1636" t="n"/>
    </row>
    <row r="4054" ht="17.25" customHeight="1">
      <c r="A4054" s="238" t="n"/>
      <c r="B4054" s="238" t="n"/>
      <c r="C4054" s="1636" t="n"/>
      <c r="D4054" s="1636" t="n"/>
      <c r="E4054" s="1638" t="n"/>
      <c r="F4054" s="1636" t="n"/>
      <c r="G4054" s="1647" t="n"/>
      <c r="H4054" s="1647" t="n"/>
      <c r="I4054" s="1647" t="n"/>
      <c r="J4054" s="1646" t="n"/>
      <c r="K4054" s="1647" t="n"/>
      <c r="L4054" s="1647" t="n"/>
      <c r="M4054" s="234" t="n"/>
      <c r="N4054" s="237" t="n"/>
      <c r="O4054" s="548" t="n"/>
      <c r="P4054" s="1634" t="n"/>
      <c r="Q4054" s="1634" t="n"/>
      <c r="R4054" s="892" t="n"/>
      <c r="S4054" s="1635" t="n"/>
      <c r="T4054" s="1636" t="n"/>
      <c r="U4054" s="1636" t="n"/>
    </row>
    <row r="4055" ht="17.25" customHeight="1">
      <c r="A4055" s="238" t="n"/>
      <c r="B4055" s="238" t="n"/>
      <c r="C4055" s="1636" t="n"/>
      <c r="D4055" s="1636" t="n"/>
      <c r="E4055" s="1638" t="n"/>
      <c r="F4055" s="1636" t="n"/>
      <c r="G4055" s="1647" t="n"/>
      <c r="H4055" s="1647" t="n"/>
      <c r="I4055" s="1647" t="n"/>
      <c r="J4055" s="1646" t="n"/>
      <c r="K4055" s="1647" t="n"/>
      <c r="L4055" s="1647" t="n"/>
      <c r="M4055" s="234" t="n"/>
      <c r="N4055" s="237" t="n"/>
      <c r="O4055" s="548" t="n"/>
      <c r="P4055" s="1634" t="n"/>
      <c r="Q4055" s="1634" t="n"/>
      <c r="R4055" s="892" t="n"/>
      <c r="S4055" s="1635" t="n"/>
      <c r="T4055" s="1636" t="n"/>
      <c r="U4055" s="1636" t="n"/>
    </row>
    <row r="4056" ht="17.25" customHeight="1">
      <c r="A4056" s="238" t="n"/>
      <c r="B4056" s="238" t="n"/>
      <c r="C4056" s="1636" t="n"/>
      <c r="D4056" s="1636" t="n"/>
      <c r="E4056" s="1638" t="n"/>
      <c r="F4056" s="1636" t="n"/>
      <c r="G4056" s="1647" t="n"/>
      <c r="H4056" s="1647" t="n"/>
      <c r="I4056" s="1647" t="n"/>
      <c r="J4056" s="1646" t="n"/>
      <c r="K4056" s="1647" t="n"/>
      <c r="L4056" s="1647" t="n"/>
      <c r="M4056" s="234" t="n"/>
      <c r="N4056" s="237" t="n"/>
      <c r="O4056" s="548" t="n"/>
      <c r="P4056" s="1634" t="n"/>
      <c r="Q4056" s="1634" t="n"/>
      <c r="R4056" s="892" t="n"/>
      <c r="S4056" s="1635" t="n"/>
      <c r="T4056" s="1636" t="n"/>
      <c r="U4056" s="1636" t="n"/>
    </row>
    <row r="4057" ht="17.25" customHeight="1">
      <c r="A4057" s="238" t="n"/>
      <c r="B4057" s="238" t="n"/>
      <c r="C4057" s="1636" t="n"/>
      <c r="D4057" s="1636" t="n"/>
      <c r="E4057" s="1638" t="n"/>
      <c r="F4057" s="1636" t="n"/>
      <c r="G4057" s="1647" t="n"/>
      <c r="H4057" s="1647" t="n"/>
      <c r="I4057" s="1647" t="n"/>
      <c r="J4057" s="1646" t="n"/>
      <c r="K4057" s="1647" t="n"/>
      <c r="L4057" s="1647" t="n"/>
      <c r="M4057" s="234" t="n"/>
      <c r="N4057" s="237" t="n"/>
      <c r="O4057" s="548" t="n"/>
      <c r="P4057" s="1634" t="n"/>
      <c r="Q4057" s="1634" t="n"/>
      <c r="R4057" s="892" t="n"/>
      <c r="S4057" s="1635" t="n"/>
      <c r="T4057" s="1636" t="n"/>
      <c r="U4057" s="1636" t="n"/>
    </row>
    <row r="4058" ht="17.25" customHeight="1">
      <c r="A4058" s="238" t="n"/>
      <c r="B4058" s="238" t="n"/>
      <c r="C4058" s="1636" t="n"/>
      <c r="D4058" s="1636" t="n"/>
      <c r="E4058" s="1638" t="n"/>
      <c r="F4058" s="1636" t="n"/>
      <c r="G4058" s="1647" t="n"/>
      <c r="H4058" s="1647" t="n"/>
      <c r="I4058" s="1647" t="n"/>
      <c r="J4058" s="1646" t="n"/>
      <c r="K4058" s="1647" t="n"/>
      <c r="L4058" s="1647" t="n"/>
      <c r="M4058" s="234" t="n"/>
      <c r="N4058" s="237" t="n"/>
      <c r="O4058" s="548" t="n"/>
      <c r="P4058" s="1634" t="n"/>
      <c r="Q4058" s="1634" t="n"/>
      <c r="R4058" s="892" t="n"/>
      <c r="S4058" s="1635" t="n"/>
      <c r="T4058" s="1636" t="n"/>
      <c r="U4058" s="1636" t="n"/>
    </row>
    <row r="4059" ht="17.25" customHeight="1">
      <c r="A4059" s="238" t="n"/>
      <c r="B4059" s="238" t="n"/>
      <c r="C4059" s="1636" t="n"/>
      <c r="D4059" s="1636" t="n"/>
      <c r="E4059" s="1638" t="n"/>
      <c r="F4059" s="1636" t="n"/>
      <c r="G4059" s="1647" t="n"/>
      <c r="H4059" s="1647" t="n"/>
      <c r="I4059" s="1647" t="n"/>
      <c r="J4059" s="1646" t="n"/>
      <c r="K4059" s="1647" t="n"/>
      <c r="L4059" s="1647" t="n"/>
      <c r="M4059" s="234" t="n"/>
      <c r="N4059" s="237" t="n"/>
      <c r="O4059" s="548" t="n"/>
      <c r="P4059" s="1634" t="n"/>
      <c r="Q4059" s="1634" t="n"/>
      <c r="R4059" s="892" t="n"/>
      <c r="S4059" s="1635" t="n"/>
      <c r="T4059" s="1636" t="n"/>
      <c r="U4059" s="1636" t="n"/>
    </row>
    <row r="4060" ht="17.25" customHeight="1">
      <c r="A4060" s="238" t="n"/>
      <c r="B4060" s="238" t="n"/>
      <c r="C4060" s="1636" t="n"/>
      <c r="D4060" s="1636" t="n"/>
      <c r="E4060" s="1638" t="n"/>
      <c r="F4060" s="1636" t="n"/>
      <c r="G4060" s="1647" t="n"/>
      <c r="H4060" s="1647" t="n"/>
      <c r="I4060" s="1647" t="n"/>
      <c r="J4060" s="1646" t="n"/>
      <c r="K4060" s="1647" t="n"/>
      <c r="L4060" s="1647" t="n"/>
      <c r="M4060" s="234" t="n"/>
      <c r="N4060" s="237" t="n"/>
      <c r="O4060" s="548" t="n"/>
      <c r="P4060" s="1634" t="n"/>
      <c r="Q4060" s="1634" t="n"/>
      <c r="R4060" s="892" t="n"/>
      <c r="S4060" s="1635" t="n"/>
      <c r="T4060" s="1636" t="n"/>
      <c r="U4060" s="1636" t="n"/>
    </row>
    <row r="4061" ht="17.25" customHeight="1">
      <c r="A4061" s="238" t="n"/>
      <c r="B4061" s="238" t="n"/>
      <c r="C4061" s="1636" t="n"/>
      <c r="D4061" s="1636" t="n"/>
      <c r="E4061" s="1638" t="n"/>
      <c r="F4061" s="1636" t="n"/>
      <c r="G4061" s="1647" t="n"/>
      <c r="H4061" s="1647" t="n"/>
      <c r="I4061" s="1647" t="n"/>
      <c r="J4061" s="1646" t="n"/>
      <c r="K4061" s="1647" t="n"/>
      <c r="L4061" s="1647" t="n"/>
      <c r="M4061" s="234" t="n"/>
      <c r="N4061" s="237" t="n"/>
      <c r="O4061" s="548" t="n"/>
      <c r="P4061" s="1634" t="n"/>
      <c r="Q4061" s="1634" t="n"/>
      <c r="R4061" s="892" t="n"/>
      <c r="S4061" s="1635" t="n"/>
      <c r="T4061" s="1636" t="n"/>
      <c r="U4061" s="1636" t="n"/>
    </row>
    <row r="4062" ht="17.25" customHeight="1">
      <c r="A4062" s="238" t="n"/>
      <c r="B4062" s="238" t="n"/>
      <c r="C4062" s="1636" t="n"/>
      <c r="D4062" s="1636" t="n"/>
      <c r="E4062" s="1638" t="n"/>
      <c r="F4062" s="1636" t="n"/>
      <c r="G4062" s="1647" t="n"/>
      <c r="H4062" s="1647" t="n"/>
      <c r="I4062" s="1647" t="n"/>
      <c r="J4062" s="1646" t="n"/>
      <c r="K4062" s="1647" t="n"/>
      <c r="L4062" s="1647" t="n"/>
      <c r="M4062" s="234" t="n"/>
      <c r="N4062" s="237" t="n"/>
      <c r="O4062" s="548" t="n"/>
      <c r="P4062" s="1634" t="n"/>
      <c r="Q4062" s="1634" t="n"/>
      <c r="R4062" s="892" t="n"/>
      <c r="S4062" s="1635" t="n"/>
      <c r="T4062" s="1636" t="n"/>
      <c r="U4062" s="1636" t="n"/>
    </row>
    <row r="4063" ht="17.25" customHeight="1">
      <c r="A4063" s="238" t="n"/>
      <c r="B4063" s="238" t="n"/>
      <c r="C4063" s="1636" t="n"/>
      <c r="D4063" s="1636" t="n"/>
      <c r="E4063" s="1638" t="n"/>
      <c r="F4063" s="1636" t="n"/>
      <c r="G4063" s="1647" t="n"/>
      <c r="H4063" s="1647" t="n"/>
      <c r="I4063" s="1647" t="n"/>
      <c r="J4063" s="1646" t="n"/>
      <c r="K4063" s="1647" t="n"/>
      <c r="L4063" s="1647" t="n"/>
      <c r="M4063" s="234" t="n"/>
      <c r="N4063" s="237" t="n"/>
      <c r="O4063" s="548" t="n"/>
      <c r="P4063" s="1634" t="n"/>
      <c r="Q4063" s="1634" t="n"/>
      <c r="R4063" s="892" t="n"/>
      <c r="S4063" s="1635" t="n"/>
      <c r="T4063" s="1636" t="n"/>
      <c r="U4063" s="1636" t="n"/>
    </row>
    <row r="4064" ht="17.25" customHeight="1">
      <c r="A4064" s="238" t="n"/>
      <c r="B4064" s="238" t="n"/>
      <c r="C4064" s="1636" t="n"/>
      <c r="D4064" s="1636" t="n"/>
      <c r="E4064" s="1638" t="n"/>
      <c r="F4064" s="1636" t="n"/>
      <c r="G4064" s="1647" t="n"/>
      <c r="H4064" s="1647" t="n"/>
      <c r="I4064" s="1647" t="n"/>
      <c r="J4064" s="1646" t="n"/>
      <c r="K4064" s="1647" t="n"/>
      <c r="L4064" s="1647" t="n"/>
      <c r="M4064" s="234" t="n"/>
      <c r="N4064" s="237" t="n"/>
      <c r="O4064" s="548" t="n"/>
      <c r="P4064" s="1634" t="n"/>
      <c r="Q4064" s="1634" t="n"/>
      <c r="R4064" s="892" t="n"/>
      <c r="S4064" s="1635" t="n"/>
      <c r="T4064" s="1636" t="n"/>
      <c r="U4064" s="1636" t="n"/>
    </row>
    <row r="4065" ht="17.25" customHeight="1">
      <c r="A4065" s="238" t="n"/>
      <c r="B4065" s="238" t="n"/>
      <c r="C4065" s="1636" t="n"/>
      <c r="D4065" s="1636" t="n"/>
      <c r="E4065" s="1638" t="n"/>
      <c r="F4065" s="1636" t="n"/>
      <c r="G4065" s="1647" t="n"/>
      <c r="H4065" s="1647" t="n"/>
      <c r="I4065" s="1647" t="n"/>
      <c r="J4065" s="1646" t="n"/>
      <c r="K4065" s="1647" t="n"/>
      <c r="L4065" s="1647" t="n"/>
      <c r="M4065" s="234" t="n"/>
      <c r="N4065" s="237" t="n"/>
      <c r="O4065" s="548" t="n"/>
      <c r="P4065" s="1634" t="n"/>
      <c r="Q4065" s="1634" t="n"/>
      <c r="R4065" s="892" t="n"/>
      <c r="S4065" s="1635" t="n"/>
      <c r="T4065" s="1636" t="n"/>
      <c r="U4065" s="1636" t="n"/>
    </row>
    <row r="4066" ht="17.25" customHeight="1">
      <c r="A4066" s="238" t="n"/>
      <c r="B4066" s="238" t="n"/>
      <c r="C4066" s="1636" t="n"/>
      <c r="D4066" s="1636" t="n"/>
      <c r="E4066" s="1638" t="n"/>
      <c r="F4066" s="1636" t="n"/>
      <c r="G4066" s="1647" t="n"/>
      <c r="H4066" s="1647" t="n"/>
      <c r="I4066" s="1647" t="n"/>
      <c r="J4066" s="1646" t="n"/>
      <c r="K4066" s="1647" t="n"/>
      <c r="L4066" s="1647" t="n"/>
      <c r="M4066" s="234" t="n"/>
      <c r="N4066" s="237" t="n"/>
      <c r="O4066" s="548" t="n"/>
      <c r="P4066" s="1634" t="n"/>
      <c r="Q4066" s="1634" t="n"/>
      <c r="R4066" s="892" t="n"/>
      <c r="S4066" s="1635" t="n"/>
      <c r="T4066" s="1636" t="n"/>
      <c r="U4066" s="1636" t="n"/>
    </row>
    <row r="4067" ht="17.25" customHeight="1">
      <c r="A4067" s="238" t="n"/>
      <c r="B4067" s="238" t="n"/>
      <c r="C4067" s="1636" t="n"/>
      <c r="D4067" s="1636" t="n"/>
      <c r="E4067" s="1638" t="n"/>
      <c r="F4067" s="1636" t="n"/>
      <c r="G4067" s="1647" t="n"/>
      <c r="H4067" s="1647" t="n"/>
      <c r="I4067" s="1647" t="n"/>
      <c r="J4067" s="1646" t="n"/>
      <c r="K4067" s="1647" t="n"/>
      <c r="L4067" s="1647" t="n"/>
      <c r="M4067" s="234" t="n"/>
      <c r="N4067" s="237" t="n"/>
      <c r="O4067" s="548" t="n"/>
      <c r="P4067" s="1634" t="n"/>
      <c r="Q4067" s="1634" t="n"/>
      <c r="R4067" s="892" t="n"/>
      <c r="S4067" s="1635" t="n"/>
      <c r="T4067" s="1636" t="n"/>
      <c r="U4067" s="1636" t="n"/>
    </row>
    <row r="4068" ht="17.25" customHeight="1">
      <c r="A4068" s="238" t="n"/>
      <c r="B4068" s="238" t="n"/>
      <c r="C4068" s="1636" t="n"/>
      <c r="D4068" s="1636" t="n"/>
      <c r="E4068" s="1638" t="n"/>
      <c r="F4068" s="1636" t="n"/>
      <c r="G4068" s="1647" t="n"/>
      <c r="H4068" s="1647" t="n"/>
      <c r="I4068" s="1647" t="n"/>
      <c r="J4068" s="1646" t="n"/>
      <c r="K4068" s="1647" t="n"/>
      <c r="L4068" s="1647" t="n"/>
      <c r="M4068" s="234" t="n"/>
      <c r="N4068" s="237" t="n"/>
      <c r="O4068" s="548" t="n"/>
      <c r="P4068" s="1634" t="n"/>
      <c r="Q4068" s="1634" t="n"/>
      <c r="R4068" s="892" t="n"/>
      <c r="S4068" s="1635" t="n"/>
      <c r="T4068" s="1636" t="n"/>
      <c r="U4068" s="1636" t="n"/>
    </row>
    <row r="4069" ht="17.25" customHeight="1">
      <c r="A4069" s="238" t="n"/>
      <c r="B4069" s="238" t="n"/>
      <c r="C4069" s="1636" t="n"/>
      <c r="D4069" s="1636" t="n"/>
      <c r="E4069" s="1638" t="n"/>
      <c r="F4069" s="1636" t="n"/>
      <c r="G4069" s="1647" t="n"/>
      <c r="H4069" s="1647" t="n"/>
      <c r="I4069" s="1647" t="n"/>
      <c r="J4069" s="1646" t="n"/>
      <c r="K4069" s="1647" t="n"/>
      <c r="L4069" s="1647" t="n"/>
      <c r="M4069" s="234" t="n"/>
      <c r="N4069" s="237" t="n"/>
      <c r="O4069" s="548" t="n"/>
      <c r="P4069" s="1634" t="n"/>
      <c r="Q4069" s="1634" t="n"/>
      <c r="R4069" s="892" t="n"/>
      <c r="S4069" s="1635" t="n"/>
      <c r="T4069" s="1636" t="n"/>
      <c r="U4069" s="1636" t="n"/>
    </row>
    <row r="4070" ht="17.25" customHeight="1">
      <c r="A4070" s="238" t="n"/>
      <c r="B4070" s="238" t="n"/>
      <c r="C4070" s="1636" t="n"/>
      <c r="D4070" s="1636" t="n"/>
      <c r="E4070" s="1638" t="n"/>
      <c r="F4070" s="1636" t="n"/>
      <c r="G4070" s="1647" t="n"/>
      <c r="H4070" s="1647" t="n"/>
      <c r="I4070" s="1647" t="n"/>
      <c r="J4070" s="1646" t="n"/>
      <c r="K4070" s="1647" t="n"/>
      <c r="L4070" s="1647" t="n"/>
      <c r="M4070" s="234" t="n"/>
      <c r="N4070" s="237" t="n"/>
      <c r="O4070" s="548" t="n"/>
      <c r="P4070" s="1634" t="n"/>
      <c r="Q4070" s="1634" t="n"/>
      <c r="R4070" s="892" t="n"/>
      <c r="S4070" s="1635" t="n"/>
      <c r="T4070" s="1636" t="n"/>
      <c r="U4070" s="1636" t="n"/>
    </row>
    <row r="4071" ht="17.25" customHeight="1">
      <c r="A4071" s="238" t="n"/>
      <c r="B4071" s="238" t="n"/>
      <c r="C4071" s="1636" t="n"/>
      <c r="D4071" s="1636" t="n"/>
      <c r="E4071" s="1638" t="n"/>
      <c r="F4071" s="1636" t="n"/>
      <c r="G4071" s="1647" t="n"/>
      <c r="H4071" s="1647" t="n"/>
      <c r="I4071" s="1647" t="n"/>
      <c r="J4071" s="1646" t="n"/>
      <c r="K4071" s="1647" t="n"/>
      <c r="L4071" s="1647" t="n"/>
      <c r="M4071" s="234" t="n"/>
      <c r="N4071" s="237" t="n"/>
      <c r="O4071" s="548" t="n"/>
      <c r="P4071" s="1634" t="n"/>
      <c r="Q4071" s="1634" t="n"/>
      <c r="R4071" s="892" t="n"/>
      <c r="S4071" s="1635" t="n"/>
      <c r="T4071" s="1636" t="n"/>
      <c r="U4071" s="1636" t="n"/>
    </row>
    <row r="4072" ht="17.25" customHeight="1">
      <c r="A4072" s="238" t="n"/>
      <c r="B4072" s="238" t="n"/>
      <c r="C4072" s="1636" t="n"/>
      <c r="D4072" s="1636" t="n"/>
      <c r="E4072" s="1638" t="n"/>
      <c r="F4072" s="1636" t="n"/>
      <c r="G4072" s="1647" t="n"/>
      <c r="H4072" s="1647" t="n"/>
      <c r="I4072" s="1647" t="n"/>
      <c r="J4072" s="1646" t="n"/>
      <c r="K4072" s="1647" t="n"/>
      <c r="L4072" s="1647" t="n"/>
      <c r="M4072" s="234" t="n"/>
      <c r="N4072" s="237" t="n"/>
      <c r="O4072" s="548" t="n"/>
      <c r="P4072" s="1634" t="n"/>
      <c r="Q4072" s="1634" t="n"/>
      <c r="R4072" s="892" t="n"/>
      <c r="S4072" s="1635" t="n"/>
      <c r="T4072" s="1636" t="n"/>
      <c r="U4072" s="1636" t="n"/>
    </row>
    <row r="4073" ht="17.25" customHeight="1">
      <c r="A4073" s="238" t="n"/>
      <c r="B4073" s="238" t="n"/>
      <c r="C4073" s="1636" t="n"/>
      <c r="D4073" s="1636" t="n"/>
      <c r="E4073" s="1638" t="n"/>
      <c r="F4073" s="1636" t="n"/>
      <c r="G4073" s="1647" t="n"/>
      <c r="H4073" s="1647" t="n"/>
      <c r="I4073" s="1647" t="n"/>
      <c r="J4073" s="1646" t="n"/>
      <c r="K4073" s="1647" t="n"/>
      <c r="L4073" s="1647" t="n"/>
      <c r="M4073" s="234" t="n"/>
      <c r="N4073" s="237" t="n"/>
      <c r="O4073" s="548" t="n"/>
      <c r="P4073" s="1634" t="n"/>
      <c r="Q4073" s="1634" t="n"/>
      <c r="R4073" s="892" t="n"/>
      <c r="S4073" s="1635" t="n"/>
      <c r="T4073" s="1636" t="n"/>
      <c r="U4073" s="1636" t="n"/>
    </row>
    <row r="4074" ht="17.25" customHeight="1">
      <c r="A4074" s="238" t="n"/>
      <c r="B4074" s="238" t="n"/>
      <c r="C4074" s="1636" t="n"/>
      <c r="D4074" s="1636" t="n"/>
      <c r="E4074" s="1638" t="n"/>
      <c r="F4074" s="1636" t="n"/>
      <c r="G4074" s="1647" t="n"/>
      <c r="H4074" s="1647" t="n"/>
      <c r="I4074" s="1647" t="n"/>
      <c r="J4074" s="1646" t="n"/>
      <c r="K4074" s="1647" t="n"/>
      <c r="L4074" s="1647" t="n"/>
      <c r="M4074" s="234" t="n"/>
      <c r="N4074" s="237" t="n"/>
      <c r="O4074" s="548" t="n"/>
      <c r="P4074" s="1634" t="n"/>
      <c r="Q4074" s="1634" t="n"/>
      <c r="R4074" s="892" t="n"/>
      <c r="S4074" s="1635" t="n"/>
      <c r="T4074" s="1636" t="n"/>
      <c r="U4074" s="1636" t="n"/>
    </row>
    <row r="4075" ht="17.25" customHeight="1">
      <c r="A4075" s="238" t="n"/>
      <c r="B4075" s="238" t="n"/>
      <c r="C4075" s="1636" t="n"/>
      <c r="D4075" s="1636" t="n"/>
      <c r="E4075" s="1638" t="n"/>
      <c r="F4075" s="1636" t="n"/>
      <c r="G4075" s="1647" t="n"/>
      <c r="H4075" s="1647" t="n"/>
      <c r="I4075" s="1647" t="n"/>
      <c r="J4075" s="1646" t="n"/>
      <c r="K4075" s="1647" t="n"/>
      <c r="L4075" s="1647" t="n"/>
      <c r="M4075" s="234" t="n"/>
      <c r="N4075" s="237" t="n"/>
      <c r="O4075" s="548" t="n"/>
      <c r="P4075" s="1634" t="n"/>
      <c r="Q4075" s="1634" t="n"/>
      <c r="R4075" s="892" t="n"/>
      <c r="S4075" s="1635" t="n"/>
      <c r="T4075" s="1636" t="n"/>
      <c r="U4075" s="1636" t="n"/>
    </row>
    <row r="4076" ht="17.25" customHeight="1">
      <c r="A4076" s="238" t="n"/>
      <c r="B4076" s="238" t="n"/>
      <c r="C4076" s="1636" t="n"/>
      <c r="D4076" s="1636" t="n"/>
      <c r="E4076" s="1638" t="n"/>
      <c r="F4076" s="1636" t="n"/>
      <c r="G4076" s="1647" t="n"/>
      <c r="H4076" s="1647" t="n"/>
      <c r="I4076" s="1647" t="n"/>
      <c r="J4076" s="1646" t="n"/>
      <c r="K4076" s="1647" t="n"/>
      <c r="L4076" s="1647" t="n"/>
      <c r="M4076" s="234" t="n"/>
      <c r="N4076" s="237" t="n"/>
      <c r="O4076" s="548" t="n"/>
      <c r="P4076" s="1634" t="n"/>
      <c r="Q4076" s="1634" t="n"/>
      <c r="R4076" s="892" t="n"/>
      <c r="S4076" s="1635" t="n"/>
      <c r="T4076" s="1636" t="n"/>
      <c r="U4076" s="1636" t="n"/>
    </row>
    <row r="4077" ht="17.25" customHeight="1">
      <c r="A4077" s="238" t="n"/>
      <c r="B4077" s="238" t="n"/>
      <c r="C4077" s="1636" t="n"/>
      <c r="D4077" s="1636" t="n"/>
      <c r="E4077" s="1638" t="n"/>
      <c r="F4077" s="1636" t="n"/>
      <c r="G4077" s="1647" t="n"/>
      <c r="H4077" s="1647" t="n"/>
      <c r="I4077" s="1647" t="n"/>
      <c r="J4077" s="1646" t="n"/>
      <c r="K4077" s="1647" t="n"/>
      <c r="L4077" s="1647" t="n"/>
      <c r="M4077" s="234" t="n"/>
      <c r="N4077" s="237" t="n"/>
      <c r="O4077" s="548" t="n"/>
      <c r="P4077" s="1634" t="n"/>
      <c r="Q4077" s="1634" t="n"/>
      <c r="R4077" s="892" t="n"/>
      <c r="S4077" s="1635" t="n"/>
      <c r="T4077" s="1636" t="n"/>
      <c r="U4077" s="1636" t="n"/>
    </row>
    <row r="4078" ht="17.25" customHeight="1">
      <c r="A4078" s="238" t="n"/>
      <c r="B4078" s="238" t="n"/>
      <c r="C4078" s="1636" t="n"/>
      <c r="D4078" s="1636" t="n"/>
      <c r="E4078" s="1638" t="n"/>
      <c r="F4078" s="1636" t="n"/>
      <c r="G4078" s="1647" t="n"/>
      <c r="H4078" s="1647" t="n"/>
      <c r="I4078" s="1647" t="n"/>
      <c r="J4078" s="1646" t="n"/>
      <c r="K4078" s="1647" t="n"/>
      <c r="L4078" s="1647" t="n"/>
      <c r="M4078" s="234" t="n"/>
      <c r="N4078" s="237" t="n"/>
      <c r="O4078" s="548" t="n"/>
      <c r="P4078" s="1634" t="n"/>
      <c r="Q4078" s="1634" t="n"/>
      <c r="R4078" s="892" t="n"/>
      <c r="S4078" s="1635" t="n"/>
      <c r="T4078" s="1636" t="n"/>
      <c r="U4078" s="1636" t="n"/>
    </row>
    <row r="4079" ht="17.25" customHeight="1">
      <c r="A4079" s="238" t="n"/>
      <c r="B4079" s="238" t="n"/>
      <c r="C4079" s="1636" t="n"/>
      <c r="D4079" s="1636" t="n"/>
      <c r="E4079" s="1638" t="n"/>
      <c r="F4079" s="1636" t="n"/>
      <c r="G4079" s="1647" t="n"/>
      <c r="H4079" s="1647" t="n"/>
      <c r="I4079" s="1647" t="n"/>
      <c r="J4079" s="1646" t="n"/>
      <c r="K4079" s="1647" t="n"/>
      <c r="L4079" s="1647" t="n"/>
      <c r="M4079" s="234" t="n"/>
      <c r="N4079" s="237" t="n"/>
      <c r="O4079" s="548" t="n"/>
      <c r="P4079" s="1634" t="n"/>
      <c r="Q4079" s="1634" t="n"/>
      <c r="R4079" s="892" t="n"/>
      <c r="S4079" s="1635" t="n"/>
      <c r="T4079" s="1636" t="n"/>
      <c r="U4079" s="1636" t="n"/>
    </row>
    <row r="4080" ht="17.25" customHeight="1">
      <c r="A4080" s="238" t="n"/>
      <c r="B4080" s="238" t="n"/>
      <c r="C4080" s="1636" t="n"/>
      <c r="D4080" s="1636" t="n"/>
      <c r="E4080" s="1638" t="n"/>
      <c r="F4080" s="1636" t="n"/>
      <c r="G4080" s="1647" t="n"/>
      <c r="H4080" s="1647" t="n"/>
      <c r="I4080" s="1647" t="n"/>
      <c r="J4080" s="1646" t="n"/>
      <c r="K4080" s="1647" t="n"/>
      <c r="L4080" s="1647" t="n"/>
      <c r="M4080" s="234" t="n"/>
      <c r="N4080" s="237" t="n"/>
      <c r="O4080" s="548" t="n"/>
      <c r="P4080" s="1634" t="n"/>
      <c r="Q4080" s="1634" t="n"/>
      <c r="R4080" s="892" t="n"/>
      <c r="S4080" s="1635" t="n"/>
      <c r="T4080" s="1636" t="n"/>
      <c r="U4080" s="1636" t="n"/>
    </row>
    <row r="4081" ht="17.25" customHeight="1">
      <c r="A4081" s="238" t="n"/>
      <c r="B4081" s="238" t="n"/>
      <c r="C4081" s="1636" t="n"/>
      <c r="D4081" s="1636" t="n"/>
      <c r="E4081" s="1638" t="n"/>
      <c r="F4081" s="1636" t="n"/>
      <c r="G4081" s="1647" t="n"/>
      <c r="H4081" s="1647" t="n"/>
      <c r="I4081" s="1647" t="n"/>
      <c r="J4081" s="1646" t="n"/>
      <c r="K4081" s="1647" t="n"/>
      <c r="L4081" s="1647" t="n"/>
      <c r="M4081" s="234" t="n"/>
      <c r="N4081" s="237" t="n"/>
      <c r="O4081" s="548" t="n"/>
      <c r="P4081" s="1634" t="n"/>
      <c r="Q4081" s="1634" t="n"/>
      <c r="R4081" s="892" t="n"/>
      <c r="S4081" s="1635" t="n"/>
      <c r="T4081" s="1636" t="n"/>
      <c r="U4081" s="1636" t="n"/>
    </row>
    <row r="4082" ht="17.25" customHeight="1">
      <c r="A4082" s="238" t="n"/>
      <c r="B4082" s="238" t="n"/>
      <c r="C4082" s="1636" t="n"/>
      <c r="D4082" s="1636" t="n"/>
      <c r="E4082" s="1638" t="n"/>
      <c r="F4082" s="1636" t="n"/>
      <c r="G4082" s="1647" t="n"/>
      <c r="H4082" s="1647" t="n"/>
      <c r="I4082" s="1647" t="n"/>
      <c r="J4082" s="1646" t="n"/>
      <c r="K4082" s="1647" t="n"/>
      <c r="L4082" s="1647" t="n"/>
      <c r="M4082" s="234" t="n"/>
      <c r="N4082" s="237" t="n"/>
      <c r="O4082" s="548" t="n"/>
      <c r="P4082" s="1634" t="n"/>
      <c r="Q4082" s="1634" t="n"/>
      <c r="R4082" s="892" t="n"/>
      <c r="S4082" s="1635" t="n"/>
      <c r="T4082" s="1636" t="n"/>
      <c r="U4082" s="1636" t="n"/>
    </row>
    <row r="4083" ht="17.25" customHeight="1">
      <c r="A4083" s="238" t="n"/>
      <c r="B4083" s="238" t="n"/>
      <c r="C4083" s="1636" t="n"/>
      <c r="D4083" s="1636" t="n"/>
      <c r="E4083" s="1638" t="n"/>
      <c r="F4083" s="1636" t="n"/>
      <c r="G4083" s="1647" t="n"/>
      <c r="H4083" s="1647" t="n"/>
      <c r="I4083" s="1647" t="n"/>
      <c r="J4083" s="1646" t="n"/>
      <c r="K4083" s="1647" t="n"/>
      <c r="L4083" s="1647" t="n"/>
      <c r="M4083" s="234" t="n"/>
      <c r="N4083" s="237" t="n"/>
      <c r="O4083" s="548" t="n"/>
      <c r="P4083" s="1634" t="n"/>
      <c r="Q4083" s="1634" t="n"/>
      <c r="R4083" s="892" t="n"/>
      <c r="S4083" s="1635" t="n"/>
      <c r="T4083" s="1636" t="n"/>
      <c r="U4083" s="1636" t="n"/>
    </row>
    <row r="4084" ht="17.25" customHeight="1">
      <c r="A4084" s="238" t="n"/>
      <c r="B4084" s="238" t="n"/>
      <c r="C4084" s="1636" t="n"/>
      <c r="D4084" s="1636" t="n"/>
      <c r="E4084" s="1638" t="n"/>
      <c r="F4084" s="1636" t="n"/>
      <c r="G4084" s="1647" t="n"/>
      <c r="H4084" s="1647" t="n"/>
      <c r="I4084" s="1647" t="n"/>
      <c r="J4084" s="1646" t="n"/>
      <c r="K4084" s="1647" t="n"/>
      <c r="L4084" s="1647" t="n"/>
      <c r="M4084" s="234" t="n"/>
      <c r="N4084" s="237" t="n"/>
      <c r="O4084" s="548" t="n"/>
      <c r="P4084" s="1634" t="n"/>
      <c r="Q4084" s="1634" t="n"/>
      <c r="R4084" s="892" t="n"/>
      <c r="S4084" s="1635" t="n"/>
      <c r="T4084" s="1636" t="n"/>
      <c r="U4084" s="1636" t="n"/>
    </row>
    <row r="4085" ht="17.25" customHeight="1">
      <c r="A4085" s="238" t="n"/>
      <c r="B4085" s="238" t="n"/>
      <c r="C4085" s="1636" t="n"/>
      <c r="D4085" s="1636" t="n"/>
      <c r="E4085" s="1638" t="n"/>
      <c r="F4085" s="1636" t="n"/>
      <c r="G4085" s="1647" t="n"/>
      <c r="H4085" s="1647" t="n"/>
      <c r="I4085" s="1647" t="n"/>
      <c r="J4085" s="1646" t="n"/>
      <c r="K4085" s="1647" t="n"/>
      <c r="L4085" s="1647" t="n"/>
      <c r="M4085" s="234" t="n"/>
      <c r="N4085" s="237" t="n"/>
      <c r="O4085" s="548" t="n"/>
      <c r="P4085" s="1634" t="n"/>
      <c r="Q4085" s="1634" t="n"/>
      <c r="R4085" s="892" t="n"/>
      <c r="S4085" s="1635" t="n"/>
      <c r="T4085" s="1636" t="n"/>
      <c r="U4085" s="1636" t="n"/>
    </row>
    <row r="4086" ht="17.25" customHeight="1">
      <c r="A4086" s="238" t="n"/>
      <c r="B4086" s="238" t="n"/>
      <c r="C4086" s="1636" t="n"/>
      <c r="D4086" s="1636" t="n"/>
      <c r="E4086" s="1638" t="n"/>
      <c r="F4086" s="1636" t="n"/>
      <c r="G4086" s="1647" t="n"/>
      <c r="H4086" s="1647" t="n"/>
      <c r="I4086" s="1647" t="n"/>
      <c r="J4086" s="1646" t="n"/>
      <c r="K4086" s="1647" t="n"/>
      <c r="L4086" s="1647" t="n"/>
      <c r="M4086" s="234" t="n"/>
      <c r="N4086" s="237" t="n"/>
      <c r="O4086" s="548" t="n"/>
      <c r="P4086" s="1634" t="n"/>
      <c r="Q4086" s="1634" t="n"/>
      <c r="R4086" s="892" t="n"/>
      <c r="S4086" s="1635" t="n"/>
      <c r="T4086" s="1636" t="n"/>
      <c r="U4086" s="1636" t="n"/>
    </row>
    <row r="4087" ht="17.25" customHeight="1">
      <c r="A4087" s="238" t="n"/>
      <c r="B4087" s="238" t="n"/>
      <c r="C4087" s="1636" t="n"/>
      <c r="D4087" s="1636" t="n"/>
      <c r="E4087" s="1638" t="n"/>
      <c r="F4087" s="1636" t="n"/>
      <c r="G4087" s="1647" t="n"/>
      <c r="H4087" s="1647" t="n"/>
      <c r="I4087" s="1647" t="n"/>
      <c r="J4087" s="1646" t="n"/>
      <c r="K4087" s="1647" t="n"/>
      <c r="L4087" s="1647" t="n"/>
      <c r="M4087" s="234" t="n"/>
      <c r="N4087" s="237" t="n"/>
      <c r="O4087" s="548" t="n"/>
      <c r="P4087" s="1634" t="n"/>
      <c r="Q4087" s="1634" t="n"/>
      <c r="R4087" s="892" t="n"/>
      <c r="S4087" s="1635" t="n"/>
      <c r="T4087" s="1636" t="n"/>
      <c r="U4087" s="1636" t="n"/>
    </row>
    <row r="4088" ht="17.25" customHeight="1">
      <c r="A4088" s="238" t="n"/>
      <c r="B4088" s="238" t="n"/>
      <c r="C4088" s="1636" t="n"/>
      <c r="D4088" s="1636" t="n"/>
      <c r="E4088" s="1638" t="n"/>
      <c r="F4088" s="1636" t="n"/>
      <c r="G4088" s="1647" t="n"/>
      <c r="H4088" s="1647" t="n"/>
      <c r="I4088" s="1647" t="n"/>
      <c r="J4088" s="1646" t="n"/>
      <c r="K4088" s="1647" t="n"/>
      <c r="L4088" s="1647" t="n"/>
      <c r="M4088" s="234" t="n"/>
      <c r="N4088" s="237" t="n"/>
      <c r="O4088" s="548" t="n"/>
      <c r="P4088" s="1634" t="n"/>
      <c r="Q4088" s="1634" t="n"/>
      <c r="R4088" s="892" t="n"/>
      <c r="S4088" s="1635" t="n"/>
      <c r="T4088" s="1636" t="n"/>
      <c r="U4088" s="1636" t="n"/>
    </row>
    <row r="4089" ht="17.25" customHeight="1">
      <c r="A4089" s="238" t="n"/>
      <c r="B4089" s="238" t="n"/>
      <c r="C4089" s="1636" t="n"/>
      <c r="D4089" s="1636" t="n"/>
      <c r="E4089" s="1638" t="n"/>
      <c r="F4089" s="1636" t="n"/>
      <c r="G4089" s="1647" t="n"/>
      <c r="H4089" s="1647" t="n"/>
      <c r="I4089" s="1647" t="n"/>
      <c r="J4089" s="1646" t="n"/>
      <c r="K4089" s="1647" t="n"/>
      <c r="L4089" s="1647" t="n"/>
      <c r="M4089" s="234" t="n"/>
      <c r="N4089" s="237" t="n"/>
      <c r="O4089" s="548" t="n"/>
      <c r="P4089" s="1634" t="n"/>
      <c r="Q4089" s="1634" t="n"/>
      <c r="R4089" s="892" t="n"/>
      <c r="S4089" s="1635" t="n"/>
      <c r="T4089" s="1636" t="n"/>
      <c r="U4089" s="1636" t="n"/>
    </row>
    <row r="4090" ht="17.25" customHeight="1">
      <c r="A4090" s="238" t="n"/>
      <c r="B4090" s="238" t="n"/>
      <c r="C4090" s="1636" t="n"/>
      <c r="D4090" s="1636" t="n"/>
      <c r="E4090" s="1638" t="n"/>
      <c r="F4090" s="1636" t="n"/>
      <c r="G4090" s="1647" t="n"/>
      <c r="H4090" s="1647" t="n"/>
      <c r="I4090" s="1647" t="n"/>
      <c r="J4090" s="1646" t="n"/>
      <c r="K4090" s="1647" t="n"/>
      <c r="L4090" s="1647" t="n"/>
      <c r="M4090" s="234" t="n"/>
      <c r="N4090" s="237" t="n"/>
      <c r="O4090" s="548" t="n"/>
      <c r="P4090" s="1634" t="n"/>
      <c r="Q4090" s="1634" t="n"/>
      <c r="R4090" s="892" t="n"/>
      <c r="S4090" s="1635" t="n"/>
      <c r="T4090" s="1636" t="n"/>
      <c r="U4090" s="1636" t="n"/>
    </row>
    <row r="4091" ht="17.25" customHeight="1">
      <c r="A4091" s="238" t="n"/>
      <c r="B4091" s="238" t="n"/>
      <c r="C4091" s="1636" t="n"/>
      <c r="D4091" s="1636" t="n"/>
      <c r="E4091" s="1638" t="n"/>
      <c r="F4091" s="1636" t="n"/>
      <c r="G4091" s="1647" t="n"/>
      <c r="H4091" s="1647" t="n"/>
      <c r="I4091" s="1647" t="n"/>
      <c r="J4091" s="1646" t="n"/>
      <c r="K4091" s="1647" t="n"/>
      <c r="L4091" s="1647" t="n"/>
      <c r="M4091" s="234" t="n"/>
      <c r="N4091" s="237" t="n"/>
      <c r="O4091" s="548" t="n"/>
      <c r="P4091" s="1634" t="n"/>
      <c r="Q4091" s="1634" t="n"/>
      <c r="R4091" s="892" t="n"/>
      <c r="S4091" s="1635" t="n"/>
      <c r="T4091" s="1636" t="n"/>
      <c r="U4091" s="1636" t="n"/>
    </row>
    <row r="4092" ht="17.25" customHeight="1">
      <c r="A4092" s="238" t="n"/>
      <c r="B4092" s="238" t="n"/>
      <c r="C4092" s="1636" t="n"/>
      <c r="D4092" s="1636" t="n"/>
      <c r="E4092" s="1638" t="n"/>
      <c r="F4092" s="1636" t="n"/>
      <c r="G4092" s="1647" t="n"/>
      <c r="H4092" s="1647" t="n"/>
      <c r="I4092" s="1647" t="n"/>
      <c r="J4092" s="1646" t="n"/>
      <c r="K4092" s="1647" t="n"/>
      <c r="L4092" s="1647" t="n"/>
      <c r="M4092" s="234" t="n"/>
      <c r="N4092" s="237" t="n"/>
      <c r="O4092" s="548" t="n"/>
      <c r="P4092" s="1634" t="n"/>
      <c r="Q4092" s="1634" t="n"/>
      <c r="R4092" s="892" t="n"/>
      <c r="S4092" s="1635" t="n"/>
      <c r="T4092" s="1636" t="n"/>
      <c r="U4092" s="1636" t="n"/>
    </row>
    <row r="4093" ht="17.25" customHeight="1">
      <c r="A4093" s="238" t="n"/>
      <c r="B4093" s="238" t="n"/>
      <c r="C4093" s="1636" t="n"/>
      <c r="D4093" s="1636" t="n"/>
      <c r="E4093" s="1638" t="n"/>
      <c r="F4093" s="1636" t="n"/>
      <c r="G4093" s="1647" t="n"/>
      <c r="H4093" s="1647" t="n"/>
      <c r="I4093" s="1647" t="n"/>
      <c r="J4093" s="1646" t="n"/>
      <c r="K4093" s="1647" t="n"/>
      <c r="L4093" s="1647" t="n"/>
      <c r="M4093" s="234" t="n"/>
      <c r="N4093" s="237" t="n"/>
      <c r="O4093" s="548" t="n"/>
      <c r="P4093" s="1634" t="n"/>
      <c r="Q4093" s="1634" t="n"/>
      <c r="R4093" s="892" t="n"/>
      <c r="S4093" s="1635" t="n"/>
      <c r="T4093" s="1636" t="n"/>
      <c r="U4093" s="1636" t="n"/>
    </row>
    <row r="4094" ht="17.25" customHeight="1">
      <c r="A4094" s="238" t="n"/>
      <c r="B4094" s="238" t="n"/>
      <c r="C4094" s="1636" t="n"/>
      <c r="D4094" s="1636" t="n"/>
      <c r="E4094" s="1638" t="n"/>
      <c r="F4094" s="1636" t="n"/>
      <c r="G4094" s="1647" t="n"/>
      <c r="H4094" s="1647" t="n"/>
      <c r="I4094" s="1647" t="n"/>
      <c r="J4094" s="1646" t="n"/>
      <c r="K4094" s="1647" t="n"/>
      <c r="L4094" s="1647" t="n"/>
      <c r="M4094" s="234" t="n"/>
      <c r="N4094" s="237" t="n"/>
      <c r="O4094" s="548" t="n"/>
      <c r="P4094" s="1634" t="n"/>
      <c r="Q4094" s="1634" t="n"/>
      <c r="R4094" s="892" t="n"/>
      <c r="S4094" s="1635" t="n"/>
      <c r="T4094" s="1636" t="n"/>
      <c r="U4094" s="1636" t="n"/>
    </row>
    <row r="4095" ht="17.25" customHeight="1">
      <c r="A4095" s="238" t="n"/>
      <c r="B4095" s="238" t="n"/>
      <c r="C4095" s="1636" t="n"/>
      <c r="D4095" s="1636" t="n"/>
      <c r="E4095" s="1638" t="n"/>
      <c r="F4095" s="1636" t="n"/>
      <c r="G4095" s="1647" t="n"/>
      <c r="H4095" s="1647" t="n"/>
      <c r="I4095" s="1647" t="n"/>
      <c r="J4095" s="1646" t="n"/>
      <c r="K4095" s="1647" t="n"/>
      <c r="L4095" s="1647" t="n"/>
      <c r="M4095" s="234" t="n"/>
      <c r="N4095" s="237" t="n"/>
      <c r="O4095" s="548" t="n"/>
      <c r="P4095" s="1634" t="n"/>
      <c r="Q4095" s="1634" t="n"/>
      <c r="R4095" s="892" t="n"/>
      <c r="S4095" s="1635" t="n"/>
      <c r="T4095" s="1636" t="n"/>
      <c r="U4095" s="1636" t="n"/>
    </row>
    <row r="4096" ht="17.25" customHeight="1">
      <c r="A4096" s="238" t="n"/>
      <c r="B4096" s="238" t="n"/>
      <c r="C4096" s="1636" t="n"/>
      <c r="D4096" s="1636" t="n"/>
      <c r="E4096" s="1638" t="n"/>
      <c r="F4096" s="1636" t="n"/>
      <c r="G4096" s="1647" t="n"/>
      <c r="H4096" s="1647" t="n"/>
      <c r="I4096" s="1647" t="n"/>
      <c r="J4096" s="1646" t="n"/>
      <c r="K4096" s="1647" t="n"/>
      <c r="L4096" s="1647" t="n"/>
      <c r="M4096" s="234" t="n"/>
      <c r="N4096" s="237" t="n"/>
      <c r="O4096" s="548" t="n"/>
      <c r="P4096" s="1634" t="n"/>
      <c r="Q4096" s="1634" t="n"/>
      <c r="R4096" s="892" t="n"/>
      <c r="S4096" s="1635" t="n"/>
      <c r="T4096" s="1636" t="n"/>
      <c r="U4096" s="1636" t="n"/>
    </row>
    <row r="4097" ht="17.25" customHeight="1">
      <c r="A4097" s="238" t="n"/>
      <c r="B4097" s="238" t="n"/>
      <c r="C4097" s="1636" t="n"/>
      <c r="D4097" s="1636" t="n"/>
      <c r="E4097" s="1638" t="n"/>
      <c r="F4097" s="1636" t="n"/>
      <c r="G4097" s="1647" t="n"/>
      <c r="H4097" s="1647" t="n"/>
      <c r="I4097" s="1647" t="n"/>
      <c r="J4097" s="1646" t="n"/>
      <c r="K4097" s="1647" t="n"/>
      <c r="L4097" s="1647" t="n"/>
      <c r="M4097" s="234" t="n"/>
      <c r="N4097" s="237" t="n"/>
      <c r="O4097" s="548" t="n"/>
      <c r="P4097" s="1634" t="n"/>
      <c r="Q4097" s="1634" t="n"/>
      <c r="R4097" s="892" t="n"/>
      <c r="S4097" s="1635" t="n"/>
      <c r="T4097" s="1636" t="n"/>
      <c r="U4097" s="1636" t="n"/>
    </row>
    <row r="4098" ht="17.25" customHeight="1">
      <c r="A4098" s="238" t="n"/>
      <c r="B4098" s="238" t="n"/>
      <c r="C4098" s="1636" t="n"/>
      <c r="D4098" s="1636" t="n"/>
      <c r="E4098" s="1638" t="n"/>
      <c r="F4098" s="1636" t="n"/>
      <c r="G4098" s="1647" t="n"/>
      <c r="H4098" s="1647" t="n"/>
      <c r="I4098" s="1647" t="n"/>
      <c r="J4098" s="1646" t="n"/>
      <c r="K4098" s="1647" t="n"/>
      <c r="L4098" s="1647" t="n"/>
      <c r="M4098" s="234" t="n"/>
      <c r="N4098" s="237" t="n"/>
      <c r="O4098" s="548" t="n"/>
      <c r="P4098" s="1634" t="n"/>
      <c r="Q4098" s="1634" t="n"/>
      <c r="R4098" s="892" t="n"/>
      <c r="S4098" s="1635" t="n"/>
      <c r="T4098" s="1636" t="n"/>
      <c r="U4098" s="1636" t="n"/>
    </row>
    <row r="4099" ht="17.25" customHeight="1">
      <c r="A4099" s="238" t="n"/>
      <c r="B4099" s="238" t="n"/>
      <c r="C4099" s="1636" t="n"/>
      <c r="D4099" s="1636" t="n"/>
      <c r="E4099" s="1638" t="n"/>
      <c r="F4099" s="1636" t="n"/>
      <c r="G4099" s="1647" t="n"/>
      <c r="H4099" s="1647" t="n"/>
      <c r="I4099" s="1647" t="n"/>
      <c r="J4099" s="1646" t="n"/>
      <c r="K4099" s="1647" t="n"/>
      <c r="L4099" s="1647" t="n"/>
      <c r="M4099" s="234" t="n"/>
      <c r="N4099" s="237" t="n"/>
      <c r="O4099" s="548" t="n"/>
      <c r="P4099" s="1634" t="n"/>
      <c r="Q4099" s="1634" t="n"/>
      <c r="R4099" s="892" t="n"/>
      <c r="S4099" s="1635" t="n"/>
      <c r="T4099" s="1636" t="n"/>
      <c r="U4099" s="1636" t="n"/>
    </row>
    <row r="4100" ht="17.25" customHeight="1">
      <c r="A4100" s="238" t="n"/>
      <c r="B4100" s="238" t="n"/>
      <c r="C4100" s="1636" t="n"/>
      <c r="D4100" s="1636" t="n"/>
      <c r="E4100" s="1638" t="n"/>
      <c r="F4100" s="1636" t="n"/>
      <c r="G4100" s="1647" t="n"/>
      <c r="H4100" s="1647" t="n"/>
      <c r="I4100" s="1647" t="n"/>
      <c r="J4100" s="1646" t="n"/>
      <c r="K4100" s="1647" t="n"/>
      <c r="L4100" s="1647" t="n"/>
      <c r="M4100" s="234" t="n"/>
      <c r="N4100" s="237" t="n"/>
      <c r="O4100" s="548" t="n"/>
      <c r="P4100" s="1634" t="n"/>
      <c r="Q4100" s="1634" t="n"/>
      <c r="R4100" s="892" t="n"/>
      <c r="S4100" s="1635" t="n"/>
      <c r="T4100" s="1636" t="n"/>
      <c r="U4100" s="1636" t="n"/>
    </row>
    <row r="4101" ht="17.25" customHeight="1">
      <c r="A4101" s="238" t="n"/>
      <c r="B4101" s="238" t="n"/>
      <c r="C4101" s="1636" t="n"/>
      <c r="D4101" s="1636" t="n"/>
      <c r="E4101" s="1638" t="n"/>
      <c r="F4101" s="1636" t="n"/>
      <c r="G4101" s="1647" t="n"/>
      <c r="H4101" s="1647" t="n"/>
      <c r="I4101" s="1647" t="n"/>
      <c r="J4101" s="1646" t="n"/>
      <c r="K4101" s="1647" t="n"/>
      <c r="L4101" s="1647" t="n"/>
      <c r="M4101" s="234" t="n"/>
      <c r="N4101" s="237" t="n"/>
      <c r="O4101" s="548" t="n"/>
      <c r="P4101" s="1634" t="n"/>
      <c r="Q4101" s="1634" t="n"/>
      <c r="R4101" s="892" t="n"/>
      <c r="S4101" s="1635" t="n"/>
      <c r="T4101" s="1636" t="n"/>
      <c r="U4101" s="1636" t="n"/>
    </row>
    <row r="4102" ht="17.25" customHeight="1">
      <c r="A4102" s="238" t="n"/>
      <c r="B4102" s="238" t="n"/>
      <c r="C4102" s="1636" t="n"/>
      <c r="D4102" s="1636" t="n"/>
      <c r="E4102" s="1638" t="n"/>
      <c r="F4102" s="1636" t="n"/>
      <c r="G4102" s="1647" t="n"/>
      <c r="H4102" s="1647" t="n"/>
      <c r="I4102" s="1647" t="n"/>
      <c r="J4102" s="1646" t="n"/>
      <c r="K4102" s="1647" t="n"/>
      <c r="L4102" s="1647" t="n"/>
      <c r="M4102" s="234" t="n"/>
      <c r="N4102" s="237" t="n"/>
      <c r="O4102" s="548" t="n"/>
      <c r="P4102" s="1634" t="n"/>
      <c r="Q4102" s="1634" t="n"/>
      <c r="R4102" s="892" t="n"/>
      <c r="S4102" s="1635" t="n"/>
      <c r="T4102" s="1636" t="n"/>
      <c r="U4102" s="1636" t="n"/>
    </row>
    <row r="4103" ht="17.25" customHeight="1">
      <c r="A4103" s="238" t="n"/>
      <c r="B4103" s="238" t="n"/>
      <c r="C4103" s="1636" t="n"/>
      <c r="D4103" s="1636" t="n"/>
      <c r="E4103" s="1638" t="n"/>
      <c r="F4103" s="1636" t="n"/>
      <c r="G4103" s="1647" t="n"/>
      <c r="H4103" s="1647" t="n"/>
      <c r="I4103" s="1647" t="n"/>
      <c r="J4103" s="1646" t="n"/>
      <c r="K4103" s="1647" t="n"/>
      <c r="L4103" s="1647" t="n"/>
      <c r="M4103" s="234" t="n"/>
      <c r="N4103" s="237" t="n"/>
      <c r="O4103" s="548" t="n"/>
      <c r="P4103" s="1634" t="n"/>
      <c r="Q4103" s="1634" t="n"/>
      <c r="R4103" s="892" t="n"/>
      <c r="S4103" s="1635" t="n"/>
      <c r="T4103" s="1636" t="n"/>
      <c r="U4103" s="1636" t="n"/>
    </row>
    <row r="4104" ht="17.25" customHeight="1">
      <c r="A4104" s="238" t="n"/>
      <c r="B4104" s="238" t="n"/>
      <c r="C4104" s="1636" t="n"/>
      <c r="D4104" s="1636" t="n"/>
      <c r="E4104" s="1638" t="n"/>
      <c r="F4104" s="1636" t="n"/>
      <c r="G4104" s="1647" t="n"/>
      <c r="H4104" s="1647" t="n"/>
      <c r="I4104" s="1647" t="n"/>
      <c r="J4104" s="1646" t="n"/>
      <c r="K4104" s="1647" t="n"/>
      <c r="L4104" s="1647" t="n"/>
      <c r="M4104" s="234" t="n"/>
      <c r="N4104" s="237" t="n"/>
      <c r="O4104" s="548" t="n"/>
      <c r="P4104" s="1634" t="n"/>
      <c r="Q4104" s="1634" t="n"/>
      <c r="R4104" s="892" t="n"/>
      <c r="S4104" s="1635" t="n"/>
      <c r="T4104" s="1636" t="n"/>
      <c r="U4104" s="1636" t="n"/>
    </row>
    <row r="4105" ht="17.25" customHeight="1">
      <c r="A4105" s="238" t="n"/>
      <c r="B4105" s="238" t="n"/>
      <c r="C4105" s="1636" t="n"/>
      <c r="D4105" s="1636" t="n"/>
      <c r="E4105" s="1638" t="n"/>
      <c r="F4105" s="1636" t="n"/>
      <c r="G4105" s="1647" t="n"/>
      <c r="H4105" s="1647" t="n"/>
      <c r="I4105" s="1647" t="n"/>
      <c r="J4105" s="1646" t="n"/>
      <c r="K4105" s="1647" t="n"/>
      <c r="L4105" s="1647" t="n"/>
      <c r="M4105" s="234" t="n"/>
      <c r="N4105" s="237" t="n"/>
      <c r="O4105" s="548" t="n"/>
      <c r="P4105" s="1634" t="n"/>
      <c r="Q4105" s="1634" t="n"/>
      <c r="R4105" s="892" t="n"/>
      <c r="S4105" s="1635" t="n"/>
      <c r="T4105" s="1636" t="n"/>
      <c r="U4105" s="1636" t="n"/>
    </row>
    <row r="4106" ht="17.25" customHeight="1">
      <c r="A4106" s="238" t="n"/>
      <c r="B4106" s="238" t="n"/>
      <c r="C4106" s="1636" t="n"/>
      <c r="D4106" s="1636" t="n"/>
      <c r="E4106" s="1638" t="n"/>
      <c r="F4106" s="1636" t="n"/>
      <c r="G4106" s="1647" t="n"/>
      <c r="H4106" s="1647" t="n"/>
      <c r="I4106" s="1647" t="n"/>
      <c r="J4106" s="1646" t="n"/>
      <c r="K4106" s="1647" t="n"/>
      <c r="L4106" s="1647" t="n"/>
      <c r="M4106" s="234" t="n"/>
      <c r="N4106" s="237" t="n"/>
      <c r="O4106" s="548" t="n"/>
      <c r="P4106" s="1634" t="n"/>
      <c r="Q4106" s="1634" t="n"/>
      <c r="R4106" s="892" t="n"/>
      <c r="S4106" s="1635" t="n"/>
      <c r="T4106" s="1636" t="n"/>
      <c r="U4106" s="1636" t="n"/>
    </row>
    <row r="4107" ht="17.25" customHeight="1">
      <c r="A4107" s="238" t="n"/>
      <c r="B4107" s="238" t="n"/>
      <c r="C4107" s="1636" t="n"/>
      <c r="D4107" s="1636" t="n"/>
      <c r="E4107" s="1638" t="n"/>
      <c r="F4107" s="1636" t="n"/>
      <c r="G4107" s="1647" t="n"/>
      <c r="H4107" s="1647" t="n"/>
      <c r="I4107" s="1647" t="n"/>
      <c r="J4107" s="1646" t="n"/>
      <c r="K4107" s="1647" t="n"/>
      <c r="L4107" s="1647" t="n"/>
      <c r="M4107" s="234" t="n"/>
      <c r="N4107" s="237" t="n"/>
      <c r="O4107" s="548" t="n"/>
      <c r="P4107" s="1634" t="n"/>
      <c r="Q4107" s="1634" t="n"/>
      <c r="R4107" s="892" t="n"/>
      <c r="S4107" s="1635" t="n"/>
      <c r="T4107" s="1636" t="n"/>
      <c r="U4107" s="1636" t="n"/>
    </row>
    <row r="4108" ht="17.25" customHeight="1">
      <c r="A4108" s="238" t="n"/>
      <c r="B4108" s="238" t="n"/>
      <c r="C4108" s="1636" t="n"/>
      <c r="D4108" s="1636" t="n"/>
      <c r="E4108" s="1638" t="n"/>
      <c r="F4108" s="1636" t="n"/>
      <c r="G4108" s="1647" t="n"/>
      <c r="H4108" s="1647" t="n"/>
      <c r="I4108" s="1647" t="n"/>
      <c r="J4108" s="1646" t="n"/>
      <c r="K4108" s="1647" t="n"/>
      <c r="L4108" s="1647" t="n"/>
      <c r="M4108" s="234" t="n"/>
      <c r="N4108" s="237" t="n"/>
      <c r="O4108" s="548" t="n"/>
      <c r="P4108" s="1634" t="n"/>
      <c r="Q4108" s="1634" t="n"/>
      <c r="R4108" s="892" t="n"/>
      <c r="S4108" s="1635" t="n"/>
      <c r="T4108" s="1636" t="n"/>
      <c r="U4108" s="1636" t="n"/>
    </row>
    <row r="4109" ht="17.25" customHeight="1">
      <c r="A4109" s="238" t="n"/>
      <c r="B4109" s="238" t="n"/>
      <c r="C4109" s="1636" t="n"/>
      <c r="D4109" s="1636" t="n"/>
      <c r="E4109" s="1638" t="n"/>
      <c r="F4109" s="1636" t="n"/>
      <c r="G4109" s="1647" t="n"/>
      <c r="H4109" s="1647" t="n"/>
      <c r="I4109" s="1647" t="n"/>
      <c r="J4109" s="1646" t="n"/>
      <c r="K4109" s="1647" t="n"/>
      <c r="L4109" s="1647" t="n"/>
      <c r="M4109" s="234" t="n"/>
      <c r="N4109" s="237" t="n"/>
      <c r="O4109" s="548" t="n"/>
      <c r="P4109" s="1634" t="n"/>
      <c r="Q4109" s="1634" t="n"/>
      <c r="R4109" s="892" t="n"/>
      <c r="S4109" s="1635" t="n"/>
      <c r="T4109" s="1636" t="n"/>
      <c r="U4109" s="1636" t="n"/>
    </row>
    <row r="4110" ht="17.25" customHeight="1">
      <c r="A4110" s="238" t="n"/>
      <c r="B4110" s="238" t="n"/>
      <c r="C4110" s="1636" t="n"/>
      <c r="D4110" s="1636" t="n"/>
      <c r="E4110" s="1638" t="n"/>
      <c r="F4110" s="1636" t="n"/>
      <c r="G4110" s="1647" t="n"/>
      <c r="H4110" s="1647" t="n"/>
      <c r="I4110" s="1647" t="n"/>
      <c r="J4110" s="1646" t="n"/>
      <c r="K4110" s="1647" t="n"/>
      <c r="L4110" s="1647" t="n"/>
      <c r="M4110" s="234" t="n"/>
      <c r="N4110" s="237" t="n"/>
      <c r="O4110" s="548" t="n"/>
      <c r="P4110" s="1634" t="n"/>
      <c r="Q4110" s="1634" t="n"/>
      <c r="R4110" s="892" t="n"/>
      <c r="S4110" s="1635" t="n"/>
      <c r="T4110" s="1636" t="n"/>
      <c r="U4110" s="1636" t="n"/>
    </row>
    <row r="4111" ht="17.25" customHeight="1">
      <c r="A4111" s="238" t="n"/>
      <c r="B4111" s="238" t="n"/>
      <c r="C4111" s="1636" t="n"/>
      <c r="D4111" s="1636" t="n"/>
      <c r="E4111" s="1638" t="n"/>
      <c r="F4111" s="1636" t="n"/>
      <c r="G4111" s="1647" t="n"/>
      <c r="H4111" s="1647" t="n"/>
      <c r="I4111" s="1647" t="n"/>
      <c r="J4111" s="1646" t="n"/>
      <c r="K4111" s="1647" t="n"/>
      <c r="L4111" s="1647" t="n"/>
      <c r="M4111" s="234" t="n"/>
      <c r="N4111" s="237" t="n"/>
      <c r="O4111" s="548" t="n"/>
      <c r="P4111" s="1634" t="n"/>
      <c r="Q4111" s="1634" t="n"/>
      <c r="R4111" s="892" t="n"/>
      <c r="S4111" s="1635" t="n"/>
      <c r="T4111" s="1636" t="n"/>
      <c r="U4111" s="1636" t="n"/>
    </row>
    <row r="4112" ht="17.25" customHeight="1">
      <c r="A4112" s="238" t="n"/>
      <c r="B4112" s="238" t="n"/>
      <c r="C4112" s="1636" t="n"/>
      <c r="D4112" s="1636" t="n"/>
      <c r="E4112" s="1638" t="n"/>
      <c r="F4112" s="1636" t="n"/>
      <c r="G4112" s="1647" t="n"/>
      <c r="H4112" s="1647" t="n"/>
      <c r="I4112" s="1647" t="n"/>
      <c r="J4112" s="1646" t="n"/>
      <c r="K4112" s="1647" t="n"/>
      <c r="L4112" s="1647" t="n"/>
      <c r="M4112" s="234" t="n"/>
      <c r="N4112" s="237" t="n"/>
      <c r="O4112" s="548" t="n"/>
      <c r="P4112" s="1634" t="n"/>
      <c r="Q4112" s="1634" t="n"/>
      <c r="R4112" s="892" t="n"/>
      <c r="S4112" s="1635" t="n"/>
      <c r="T4112" s="1636" t="n"/>
      <c r="U4112" s="1636" t="n"/>
    </row>
    <row r="4113" ht="17.25" customHeight="1">
      <c r="A4113" s="238" t="n"/>
      <c r="B4113" s="238" t="n"/>
      <c r="C4113" s="1636" t="n"/>
      <c r="D4113" s="1636" t="n"/>
      <c r="E4113" s="1638" t="n"/>
      <c r="F4113" s="1636" t="n"/>
      <c r="G4113" s="1647" t="n"/>
      <c r="H4113" s="1647" t="n"/>
      <c r="I4113" s="1647" t="n"/>
      <c r="J4113" s="1646" t="n"/>
      <c r="K4113" s="1647" t="n"/>
      <c r="L4113" s="1647" t="n"/>
      <c r="M4113" s="234" t="n"/>
      <c r="N4113" s="237" t="n"/>
      <c r="O4113" s="548" t="n"/>
      <c r="P4113" s="1634" t="n"/>
      <c r="Q4113" s="1634" t="n"/>
      <c r="R4113" s="892" t="n"/>
      <c r="S4113" s="1635" t="n"/>
      <c r="T4113" s="1636" t="n"/>
      <c r="U4113" s="1636" t="n"/>
    </row>
    <row r="4114" ht="17.25" customHeight="1">
      <c r="A4114" s="238" t="n"/>
      <c r="B4114" s="238" t="n"/>
      <c r="C4114" s="1636" t="n"/>
      <c r="D4114" s="1636" t="n"/>
      <c r="E4114" s="1638" t="n"/>
      <c r="F4114" s="1636" t="n"/>
      <c r="G4114" s="1647" t="n"/>
      <c r="H4114" s="1647" t="n"/>
      <c r="I4114" s="1647" t="n"/>
      <c r="J4114" s="1646" t="n"/>
      <c r="K4114" s="1647" t="n"/>
      <c r="L4114" s="1647" t="n"/>
      <c r="M4114" s="234" t="n"/>
      <c r="N4114" s="237" t="n"/>
      <c r="O4114" s="548" t="n"/>
      <c r="P4114" s="1634" t="n"/>
      <c r="Q4114" s="1634" t="n"/>
      <c r="R4114" s="892" t="n"/>
      <c r="S4114" s="1635" t="n"/>
      <c r="T4114" s="1636" t="n"/>
      <c r="U4114" s="1636" t="n"/>
    </row>
    <row r="4115" ht="17.25" customHeight="1">
      <c r="A4115" s="238" t="n"/>
      <c r="B4115" s="238" t="n"/>
      <c r="C4115" s="1636" t="n"/>
      <c r="D4115" s="1636" t="n"/>
      <c r="E4115" s="1638" t="n"/>
      <c r="F4115" s="1636" t="n"/>
      <c r="G4115" s="1647" t="n"/>
      <c r="H4115" s="1647" t="n"/>
      <c r="I4115" s="1647" t="n"/>
      <c r="J4115" s="1646" t="n"/>
      <c r="K4115" s="1647" t="n"/>
      <c r="L4115" s="1647" t="n"/>
      <c r="M4115" s="234" t="n"/>
      <c r="N4115" s="237" t="n"/>
      <c r="O4115" s="548" t="n"/>
      <c r="P4115" s="1634" t="n"/>
      <c r="Q4115" s="1634" t="n"/>
      <c r="R4115" s="892" t="n"/>
      <c r="S4115" s="1635" t="n"/>
      <c r="T4115" s="1636" t="n"/>
      <c r="U4115" s="1636" t="n"/>
    </row>
    <row r="4116" ht="17.25" customHeight="1">
      <c r="A4116" s="238" t="n"/>
      <c r="B4116" s="238" t="n"/>
      <c r="C4116" s="1636" t="n"/>
      <c r="D4116" s="1636" t="n"/>
      <c r="E4116" s="1638" t="n"/>
      <c r="F4116" s="1636" t="n"/>
      <c r="G4116" s="1647" t="n"/>
      <c r="H4116" s="1647" t="n"/>
      <c r="I4116" s="1647" t="n"/>
      <c r="J4116" s="1646" t="n"/>
      <c r="K4116" s="1647" t="n"/>
      <c r="L4116" s="1647" t="n"/>
      <c r="M4116" s="234" t="n"/>
      <c r="N4116" s="237" t="n"/>
      <c r="O4116" s="548" t="n"/>
      <c r="P4116" s="1634" t="n"/>
      <c r="Q4116" s="1634" t="n"/>
      <c r="R4116" s="892" t="n"/>
      <c r="S4116" s="1635" t="n"/>
      <c r="T4116" s="1636" t="n"/>
      <c r="U4116" s="1636" t="n"/>
    </row>
    <row r="4117" ht="17.25" customHeight="1">
      <c r="A4117" s="238" t="n"/>
      <c r="B4117" s="238" t="n"/>
      <c r="C4117" s="1636" t="n"/>
      <c r="D4117" s="1636" t="n"/>
      <c r="E4117" s="1638" t="n"/>
      <c r="F4117" s="1636" t="n"/>
      <c r="G4117" s="1647" t="n"/>
      <c r="H4117" s="1647" t="n"/>
      <c r="I4117" s="1647" t="n"/>
      <c r="J4117" s="1646" t="n"/>
      <c r="K4117" s="1647" t="n"/>
      <c r="L4117" s="1647" t="n"/>
      <c r="M4117" s="234" t="n"/>
      <c r="N4117" s="237" t="n"/>
      <c r="O4117" s="548" t="n"/>
      <c r="P4117" s="1634" t="n"/>
      <c r="Q4117" s="1634" t="n"/>
      <c r="R4117" s="892" t="n"/>
      <c r="S4117" s="1635" t="n"/>
      <c r="T4117" s="1636" t="n"/>
      <c r="U4117" s="1636" t="n"/>
    </row>
    <row r="4118" ht="17.25" customHeight="1">
      <c r="A4118" s="238" t="n"/>
      <c r="B4118" s="238" t="n"/>
      <c r="C4118" s="1636" t="n"/>
      <c r="D4118" s="1636" t="n"/>
      <c r="E4118" s="1638" t="n"/>
      <c r="F4118" s="1636" t="n"/>
      <c r="G4118" s="1647" t="n"/>
      <c r="H4118" s="1647" t="n"/>
      <c r="I4118" s="1647" t="n"/>
      <c r="J4118" s="1646" t="n"/>
      <c r="K4118" s="1647" t="n"/>
      <c r="L4118" s="1647" t="n"/>
      <c r="M4118" s="234" t="n"/>
      <c r="N4118" s="237" t="n"/>
      <c r="O4118" s="548" t="n"/>
      <c r="P4118" s="1634" t="n"/>
      <c r="Q4118" s="1634" t="n"/>
      <c r="R4118" s="892" t="n"/>
      <c r="S4118" s="1635" t="n"/>
      <c r="T4118" s="1636" t="n"/>
      <c r="U4118" s="1636" t="n"/>
    </row>
    <row r="4119" ht="17.25" customHeight="1">
      <c r="A4119" s="238" t="n"/>
      <c r="B4119" s="238" t="n"/>
      <c r="C4119" s="1636" t="n"/>
      <c r="D4119" s="1636" t="n"/>
      <c r="E4119" s="1638" t="n"/>
      <c r="F4119" s="1636" t="n"/>
      <c r="G4119" s="1647" t="n"/>
      <c r="H4119" s="1647" t="n"/>
      <c r="I4119" s="1647" t="n"/>
      <c r="J4119" s="1646" t="n"/>
      <c r="K4119" s="1647" t="n"/>
      <c r="L4119" s="1647" t="n"/>
      <c r="M4119" s="234" t="n"/>
      <c r="N4119" s="237" t="n"/>
      <c r="O4119" s="548" t="n"/>
      <c r="P4119" s="1634" t="n"/>
      <c r="Q4119" s="1634" t="n"/>
      <c r="R4119" s="892" t="n"/>
      <c r="S4119" s="1635" t="n"/>
      <c r="T4119" s="1636" t="n"/>
      <c r="U4119" s="1636" t="n"/>
    </row>
    <row r="4120" ht="17.25" customHeight="1">
      <c r="A4120" s="238" t="n"/>
      <c r="B4120" s="238" t="n"/>
      <c r="C4120" s="1636" t="n"/>
      <c r="D4120" s="1636" t="n"/>
      <c r="E4120" s="1638" t="n"/>
      <c r="F4120" s="1636" t="n"/>
      <c r="G4120" s="1647" t="n"/>
      <c r="H4120" s="1647" t="n"/>
      <c r="I4120" s="1647" t="n"/>
      <c r="J4120" s="1646" t="n"/>
      <c r="K4120" s="1647" t="n"/>
      <c r="L4120" s="1647" t="n"/>
      <c r="M4120" s="234" t="n"/>
      <c r="N4120" s="237" t="n"/>
      <c r="O4120" s="548" t="n"/>
      <c r="P4120" s="1634" t="n"/>
      <c r="Q4120" s="1634" t="n"/>
      <c r="R4120" s="892" t="n"/>
      <c r="S4120" s="1635" t="n"/>
      <c r="T4120" s="1636" t="n"/>
      <c r="U4120" s="1636" t="n"/>
    </row>
    <row r="4121" ht="17.25" customHeight="1">
      <c r="A4121" s="238" t="n"/>
      <c r="B4121" s="238" t="n"/>
      <c r="C4121" s="1636" t="n"/>
      <c r="D4121" s="1636" t="n"/>
      <c r="E4121" s="1638" t="n"/>
      <c r="F4121" s="1636" t="n"/>
      <c r="G4121" s="1647" t="n"/>
      <c r="H4121" s="1647" t="n"/>
      <c r="I4121" s="1647" t="n"/>
      <c r="J4121" s="1646" t="n"/>
      <c r="K4121" s="1647" t="n"/>
      <c r="L4121" s="1647" t="n"/>
      <c r="M4121" s="234" t="n"/>
      <c r="N4121" s="237" t="n"/>
      <c r="O4121" s="548" t="n"/>
      <c r="P4121" s="1634" t="n"/>
      <c r="Q4121" s="1634" t="n"/>
      <c r="R4121" s="892" t="n"/>
      <c r="S4121" s="1635" t="n"/>
      <c r="T4121" s="1636" t="n"/>
      <c r="U4121" s="1636" t="n"/>
    </row>
    <row r="4122" ht="17.25" customHeight="1">
      <c r="A4122" s="238" t="n"/>
      <c r="B4122" s="238" t="n"/>
      <c r="C4122" s="1636" t="n"/>
      <c r="D4122" s="1636" t="n"/>
      <c r="E4122" s="1638" t="n"/>
      <c r="F4122" s="1636" t="n"/>
      <c r="G4122" s="1647" t="n"/>
      <c r="H4122" s="1647" t="n"/>
      <c r="I4122" s="1647" t="n"/>
      <c r="J4122" s="1646" t="n"/>
      <c r="K4122" s="1647" t="n"/>
      <c r="L4122" s="1647" t="n"/>
      <c r="M4122" s="234" t="n"/>
      <c r="N4122" s="237" t="n"/>
      <c r="O4122" s="548" t="n"/>
      <c r="P4122" s="1634" t="n"/>
      <c r="Q4122" s="1634" t="n"/>
      <c r="R4122" s="892" t="n"/>
      <c r="S4122" s="1635" t="n"/>
      <c r="T4122" s="1636" t="n"/>
      <c r="U4122" s="1636" t="n"/>
    </row>
    <row r="4123" ht="17.25" customHeight="1">
      <c r="A4123" s="238" t="n"/>
      <c r="B4123" s="238" t="n"/>
      <c r="C4123" s="1636" t="n"/>
      <c r="D4123" s="1636" t="n"/>
      <c r="E4123" s="1638" t="n"/>
      <c r="F4123" s="1636" t="n"/>
      <c r="G4123" s="1647" t="n"/>
      <c r="H4123" s="1647" t="n"/>
      <c r="I4123" s="1647" t="n"/>
      <c r="J4123" s="1646" t="n"/>
      <c r="K4123" s="1647" t="n"/>
      <c r="L4123" s="1647" t="n"/>
      <c r="M4123" s="234" t="n"/>
      <c r="N4123" s="237" t="n"/>
      <c r="O4123" s="548" t="n"/>
      <c r="P4123" s="1634" t="n"/>
      <c r="Q4123" s="1634" t="n"/>
      <c r="R4123" s="892" t="n"/>
      <c r="S4123" s="1635" t="n"/>
      <c r="T4123" s="1636" t="n"/>
      <c r="U4123" s="1636" t="n"/>
    </row>
    <row r="4124" ht="17.25" customHeight="1">
      <c r="A4124" s="238" t="n"/>
      <c r="B4124" s="238" t="n"/>
      <c r="C4124" s="1636" t="n"/>
      <c r="D4124" s="1636" t="n"/>
      <c r="E4124" s="1638" t="n"/>
      <c r="F4124" s="1636" t="n"/>
      <c r="G4124" s="1647" t="n"/>
      <c r="H4124" s="1647" t="n"/>
      <c r="I4124" s="1647" t="n"/>
      <c r="J4124" s="1646" t="n"/>
      <c r="K4124" s="1647" t="n"/>
      <c r="L4124" s="1647" t="n"/>
      <c r="M4124" s="234" t="n"/>
      <c r="N4124" s="237" t="n"/>
      <c r="O4124" s="548" t="n"/>
      <c r="P4124" s="1634" t="n"/>
      <c r="Q4124" s="1634" t="n"/>
      <c r="R4124" s="892" t="n"/>
      <c r="S4124" s="1635" t="n"/>
      <c r="T4124" s="1636" t="n"/>
      <c r="U4124" s="1636" t="n"/>
    </row>
    <row r="4125" ht="17.25" customHeight="1">
      <c r="A4125" s="238" t="n"/>
      <c r="B4125" s="238" t="n"/>
      <c r="C4125" s="1636" t="n"/>
      <c r="D4125" s="1636" t="n"/>
      <c r="E4125" s="1638" t="n"/>
      <c r="F4125" s="1636" t="n"/>
      <c r="G4125" s="1647" t="n"/>
      <c r="H4125" s="1647" t="n"/>
      <c r="I4125" s="1647" t="n"/>
      <c r="J4125" s="1646" t="n"/>
      <c r="K4125" s="1647" t="n"/>
      <c r="L4125" s="1647" t="n"/>
      <c r="M4125" s="234" t="n"/>
      <c r="N4125" s="237" t="n"/>
      <c r="O4125" s="548" t="n"/>
      <c r="P4125" s="1634" t="n"/>
      <c r="Q4125" s="1634" t="n"/>
      <c r="R4125" s="892" t="n"/>
      <c r="S4125" s="1635" t="n"/>
      <c r="T4125" s="1636" t="n"/>
      <c r="U4125" s="1636" t="n"/>
    </row>
    <row r="4126" ht="17.25" customHeight="1">
      <c r="A4126" s="238" t="n"/>
      <c r="B4126" s="238" t="n"/>
      <c r="C4126" s="1636" t="n"/>
      <c r="D4126" s="1636" t="n"/>
      <c r="E4126" s="1638" t="n"/>
      <c r="F4126" s="1636" t="n"/>
      <c r="G4126" s="1647" t="n"/>
      <c r="H4126" s="1647" t="n"/>
      <c r="I4126" s="1647" t="n"/>
      <c r="J4126" s="1646" t="n"/>
      <c r="K4126" s="1647" t="n"/>
      <c r="L4126" s="1647" t="n"/>
      <c r="M4126" s="234" t="n"/>
      <c r="N4126" s="237" t="n"/>
      <c r="O4126" s="548" t="n"/>
      <c r="P4126" s="1634" t="n"/>
      <c r="Q4126" s="1634" t="n"/>
      <c r="R4126" s="892" t="n"/>
      <c r="S4126" s="1635" t="n"/>
      <c r="T4126" s="1636" t="n"/>
      <c r="U4126" s="1636" t="n"/>
    </row>
    <row r="4127" ht="17.25" customHeight="1">
      <c r="A4127" s="238" t="n"/>
      <c r="B4127" s="238" t="n"/>
      <c r="C4127" s="1636" t="n"/>
      <c r="D4127" s="1636" t="n"/>
      <c r="E4127" s="1638" t="n"/>
      <c r="F4127" s="1636" t="n"/>
      <c r="G4127" s="1647" t="n"/>
      <c r="H4127" s="1647" t="n"/>
      <c r="I4127" s="1647" t="n"/>
      <c r="J4127" s="1646" t="n"/>
      <c r="K4127" s="1647" t="n"/>
      <c r="L4127" s="1647" t="n"/>
      <c r="M4127" s="234" t="n"/>
      <c r="N4127" s="237" t="n"/>
      <c r="O4127" s="548" t="n"/>
      <c r="P4127" s="1634" t="n"/>
      <c r="Q4127" s="1634" t="n"/>
      <c r="R4127" s="892" t="n"/>
      <c r="S4127" s="1635" t="n"/>
      <c r="T4127" s="1636" t="n"/>
      <c r="U4127" s="1636" t="n"/>
    </row>
    <row r="4128" ht="17.25" customHeight="1">
      <c r="A4128" s="238" t="n"/>
      <c r="B4128" s="238" t="n"/>
      <c r="C4128" s="1636" t="n"/>
      <c r="D4128" s="1636" t="n"/>
      <c r="E4128" s="1638" t="n"/>
      <c r="F4128" s="1636" t="n"/>
      <c r="G4128" s="1647" t="n"/>
      <c r="H4128" s="1647" t="n"/>
      <c r="I4128" s="1647" t="n"/>
      <c r="J4128" s="1646" t="n"/>
      <c r="K4128" s="1647" t="n"/>
      <c r="L4128" s="1647" t="n"/>
      <c r="M4128" s="234" t="n"/>
      <c r="N4128" s="237" t="n"/>
      <c r="O4128" s="548" t="n"/>
      <c r="P4128" s="1634" t="n"/>
      <c r="Q4128" s="1634" t="n"/>
      <c r="R4128" s="892" t="n"/>
      <c r="S4128" s="1635" t="n"/>
      <c r="T4128" s="1636" t="n"/>
      <c r="U4128" s="1636" t="n"/>
    </row>
    <row r="4129" ht="17.25" customHeight="1">
      <c r="A4129" s="238" t="n"/>
      <c r="B4129" s="238" t="n"/>
      <c r="C4129" s="1636" t="n"/>
      <c r="D4129" s="1636" t="n"/>
      <c r="E4129" s="1638" t="n"/>
      <c r="F4129" s="1636" t="n"/>
      <c r="G4129" s="1647" t="n"/>
      <c r="H4129" s="1647" t="n"/>
      <c r="I4129" s="1647" t="n"/>
      <c r="J4129" s="1646" t="n"/>
      <c r="K4129" s="1647" t="n"/>
      <c r="L4129" s="1647" t="n"/>
      <c r="M4129" s="234" t="n"/>
      <c r="N4129" s="237" t="n"/>
      <c r="O4129" s="548" t="n"/>
      <c r="P4129" s="1634" t="n"/>
      <c r="Q4129" s="1634" t="n"/>
      <c r="R4129" s="892" t="n"/>
      <c r="S4129" s="1635" t="n"/>
      <c r="T4129" s="1636" t="n"/>
      <c r="U4129" s="1636" t="n"/>
    </row>
    <row r="4130" ht="17.25" customHeight="1">
      <c r="A4130" s="238" t="n"/>
      <c r="B4130" s="238" t="n"/>
      <c r="C4130" s="1636" t="n"/>
      <c r="D4130" s="1636" t="n"/>
      <c r="E4130" s="1638" t="n"/>
      <c r="F4130" s="1636" t="n"/>
      <c r="G4130" s="1647" t="n"/>
      <c r="H4130" s="1647" t="n"/>
      <c r="I4130" s="1647" t="n"/>
      <c r="J4130" s="1646" t="n"/>
      <c r="K4130" s="1647" t="n"/>
      <c r="L4130" s="1647" t="n"/>
      <c r="M4130" s="234" t="n"/>
      <c r="N4130" s="237" t="n"/>
      <c r="O4130" s="548" t="n"/>
      <c r="P4130" s="1634" t="n"/>
      <c r="Q4130" s="1634" t="n"/>
      <c r="R4130" s="892" t="n"/>
      <c r="S4130" s="1635" t="n"/>
      <c r="T4130" s="1636" t="n"/>
      <c r="U4130" s="1636" t="n"/>
    </row>
    <row r="4131" ht="17.25" customHeight="1">
      <c r="A4131" s="238" t="n"/>
      <c r="B4131" s="238" t="n"/>
      <c r="C4131" s="1636" t="n"/>
      <c r="D4131" s="1636" t="n"/>
      <c r="E4131" s="1638" t="n"/>
      <c r="F4131" s="1636" t="n"/>
      <c r="G4131" s="1647" t="n"/>
      <c r="H4131" s="1647" t="n"/>
      <c r="I4131" s="1647" t="n"/>
      <c r="J4131" s="1646" t="n"/>
      <c r="K4131" s="1647" t="n"/>
      <c r="L4131" s="1647" t="n"/>
      <c r="M4131" s="234" t="n"/>
      <c r="N4131" s="237" t="n"/>
      <c r="O4131" s="548" t="n"/>
      <c r="P4131" s="1634" t="n"/>
      <c r="Q4131" s="1634" t="n"/>
      <c r="R4131" s="892" t="n"/>
      <c r="S4131" s="1635" t="n"/>
      <c r="T4131" s="1636" t="n"/>
      <c r="U4131" s="1636" t="n"/>
    </row>
    <row r="4132" ht="17.25" customHeight="1">
      <c r="A4132" s="238" t="n"/>
      <c r="B4132" s="238" t="n"/>
      <c r="C4132" s="1636" t="n"/>
      <c r="D4132" s="1636" t="n"/>
      <c r="E4132" s="1638" t="n"/>
      <c r="F4132" s="1636" t="n"/>
      <c r="G4132" s="1647" t="n"/>
      <c r="H4132" s="1647" t="n"/>
      <c r="I4132" s="1647" t="n"/>
      <c r="J4132" s="1646" t="n"/>
      <c r="K4132" s="1647" t="n"/>
      <c r="L4132" s="1647" t="n"/>
      <c r="M4132" s="234" t="n"/>
      <c r="N4132" s="237" t="n"/>
      <c r="O4132" s="548" t="n"/>
      <c r="P4132" s="1634" t="n"/>
      <c r="Q4132" s="1634" t="n"/>
      <c r="R4132" s="892" t="n"/>
      <c r="S4132" s="1635" t="n"/>
      <c r="T4132" s="1636" t="n"/>
      <c r="U4132" s="1636" t="n"/>
    </row>
    <row r="4133" ht="17.25" customHeight="1">
      <c r="A4133" s="238" t="n"/>
      <c r="B4133" s="238" t="n"/>
      <c r="C4133" s="1636" t="n"/>
      <c r="D4133" s="1636" t="n"/>
      <c r="E4133" s="1638" t="n"/>
      <c r="F4133" s="1636" t="n"/>
      <c r="G4133" s="1647" t="n"/>
      <c r="H4133" s="1647" t="n"/>
      <c r="I4133" s="1647" t="n"/>
      <c r="J4133" s="1646" t="n"/>
      <c r="K4133" s="1647" t="n"/>
      <c r="L4133" s="1647" t="n"/>
      <c r="M4133" s="234" t="n"/>
      <c r="N4133" s="237" t="n"/>
      <c r="O4133" s="548" t="n"/>
      <c r="P4133" s="1634" t="n"/>
      <c r="Q4133" s="1634" t="n"/>
      <c r="R4133" s="892" t="n"/>
      <c r="S4133" s="1635" t="n"/>
      <c r="T4133" s="1636" t="n"/>
      <c r="U4133" s="1636" t="n"/>
    </row>
    <row r="4134" ht="17.25" customHeight="1">
      <c r="A4134" s="238" t="n"/>
      <c r="B4134" s="238" t="n"/>
      <c r="C4134" s="1636" t="n"/>
      <c r="D4134" s="1636" t="n"/>
      <c r="E4134" s="1638" t="n"/>
      <c r="F4134" s="1636" t="n"/>
      <c r="G4134" s="1647" t="n"/>
      <c r="H4134" s="1647" t="n"/>
      <c r="I4134" s="1647" t="n"/>
      <c r="J4134" s="1646" t="n"/>
      <c r="K4134" s="1647" t="n"/>
      <c r="L4134" s="1647" t="n"/>
      <c r="M4134" s="234" t="n"/>
      <c r="N4134" s="237" t="n"/>
      <c r="O4134" s="548" t="n"/>
      <c r="P4134" s="1634" t="n"/>
      <c r="Q4134" s="1634" t="n"/>
      <c r="R4134" s="892" t="n"/>
      <c r="S4134" s="1635" t="n"/>
      <c r="T4134" s="1636" t="n"/>
      <c r="U4134" s="1636" t="n"/>
    </row>
    <row r="4135" ht="17.25" customHeight="1">
      <c r="A4135" s="238" t="n"/>
      <c r="B4135" s="238" t="n"/>
      <c r="C4135" s="1636" t="n"/>
      <c r="D4135" s="1636" t="n"/>
      <c r="E4135" s="1638" t="n"/>
      <c r="F4135" s="1636" t="n"/>
      <c r="G4135" s="1647" t="n"/>
      <c r="H4135" s="1647" t="n"/>
      <c r="I4135" s="1647" t="n"/>
      <c r="J4135" s="1646" t="n"/>
      <c r="K4135" s="1647" t="n"/>
      <c r="L4135" s="1647" t="n"/>
      <c r="M4135" s="234" t="n"/>
      <c r="N4135" s="237" t="n"/>
      <c r="O4135" s="548" t="n"/>
      <c r="P4135" s="1634" t="n"/>
      <c r="Q4135" s="1634" t="n"/>
      <c r="R4135" s="892" t="n"/>
      <c r="S4135" s="1635" t="n"/>
      <c r="T4135" s="1636" t="n"/>
      <c r="U4135" s="1636" t="n"/>
    </row>
    <row r="4136" ht="17.25" customHeight="1">
      <c r="A4136" s="238" t="n"/>
      <c r="B4136" s="238" t="n"/>
      <c r="C4136" s="1636" t="n"/>
      <c r="D4136" s="1636" t="n"/>
      <c r="E4136" s="1638" t="n"/>
      <c r="F4136" s="1636" t="n"/>
      <c r="G4136" s="1647" t="n"/>
      <c r="H4136" s="1647" t="n"/>
      <c r="I4136" s="1647" t="n"/>
      <c r="J4136" s="1646" t="n"/>
      <c r="K4136" s="1647" t="n"/>
      <c r="L4136" s="1647" t="n"/>
      <c r="M4136" s="234" t="n"/>
      <c r="N4136" s="237" t="n"/>
      <c r="O4136" s="548" t="n"/>
      <c r="P4136" s="1634" t="n"/>
      <c r="Q4136" s="1634" t="n"/>
      <c r="R4136" s="892" t="n"/>
      <c r="S4136" s="1635" t="n"/>
      <c r="T4136" s="1636" t="n"/>
      <c r="U4136" s="1636" t="n"/>
    </row>
    <row r="4137" ht="17.25" customHeight="1">
      <c r="A4137" s="238" t="n"/>
      <c r="B4137" s="238" t="n"/>
      <c r="C4137" s="1636" t="n"/>
      <c r="D4137" s="1636" t="n"/>
      <c r="E4137" s="1638" t="n"/>
      <c r="F4137" s="1636" t="n"/>
      <c r="G4137" s="1647" t="n"/>
      <c r="H4137" s="1647" t="n"/>
      <c r="I4137" s="1647" t="n"/>
      <c r="J4137" s="1646" t="n"/>
      <c r="K4137" s="1647" t="n"/>
      <c r="L4137" s="1647" t="n"/>
      <c r="M4137" s="234" t="n"/>
      <c r="N4137" s="237" t="n"/>
      <c r="O4137" s="548" t="n"/>
      <c r="P4137" s="1634" t="n"/>
      <c r="Q4137" s="1634" t="n"/>
      <c r="R4137" s="892" t="n"/>
      <c r="S4137" s="1635" t="n"/>
      <c r="T4137" s="1636" t="n"/>
      <c r="U4137" s="1636" t="n"/>
    </row>
    <row r="4138" ht="17.25" customHeight="1">
      <c r="A4138" s="238" t="n"/>
      <c r="B4138" s="238" t="n"/>
      <c r="C4138" s="1636" t="n"/>
      <c r="D4138" s="1636" t="n"/>
      <c r="E4138" s="1638" t="n"/>
      <c r="F4138" s="1636" t="n"/>
      <c r="G4138" s="1647" t="n"/>
      <c r="H4138" s="1647" t="n"/>
      <c r="I4138" s="1647" t="n"/>
      <c r="J4138" s="1646" t="n"/>
      <c r="K4138" s="1647" t="n"/>
      <c r="L4138" s="1647" t="n"/>
      <c r="M4138" s="234" t="n"/>
      <c r="N4138" s="237" t="n"/>
      <c r="O4138" s="548" t="n"/>
      <c r="P4138" s="1634" t="n"/>
      <c r="Q4138" s="1634" t="n"/>
      <c r="R4138" s="892" t="n"/>
      <c r="S4138" s="1635" t="n"/>
      <c r="T4138" s="1636" t="n"/>
      <c r="U4138" s="1636" t="n"/>
    </row>
    <row r="4139" ht="17.25" customHeight="1">
      <c r="A4139" s="238" t="n"/>
      <c r="B4139" s="238" t="n"/>
      <c r="C4139" s="1636" t="n"/>
      <c r="D4139" s="1636" t="n"/>
      <c r="E4139" s="1638" t="n"/>
      <c r="F4139" s="1636" t="n"/>
      <c r="G4139" s="1647" t="n"/>
      <c r="H4139" s="1647" t="n"/>
      <c r="I4139" s="1647" t="n"/>
      <c r="J4139" s="1646" t="n"/>
      <c r="K4139" s="1647" t="n"/>
      <c r="L4139" s="1647" t="n"/>
      <c r="M4139" s="234" t="n"/>
      <c r="N4139" s="237" t="n"/>
      <c r="O4139" s="548" t="n"/>
      <c r="P4139" s="1634" t="n"/>
      <c r="Q4139" s="1634" t="n"/>
      <c r="R4139" s="892" t="n"/>
      <c r="S4139" s="1635" t="n"/>
      <c r="T4139" s="1636" t="n"/>
      <c r="U4139" s="1636" t="n"/>
    </row>
    <row r="4140" ht="17.25" customHeight="1">
      <c r="A4140" s="238" t="n"/>
      <c r="B4140" s="238" t="n"/>
      <c r="C4140" s="1636" t="n"/>
      <c r="D4140" s="1636" t="n"/>
      <c r="E4140" s="1638" t="n"/>
      <c r="F4140" s="1636" t="n"/>
      <c r="G4140" s="1647" t="n"/>
      <c r="H4140" s="1647" t="n"/>
      <c r="I4140" s="1647" t="n"/>
      <c r="J4140" s="1646" t="n"/>
      <c r="K4140" s="1647" t="n"/>
      <c r="L4140" s="1647" t="n"/>
      <c r="M4140" s="234" t="n"/>
      <c r="N4140" s="237" t="n"/>
      <c r="O4140" s="548" t="n"/>
      <c r="P4140" s="1634" t="n"/>
      <c r="Q4140" s="1634" t="n"/>
      <c r="R4140" s="892" t="n"/>
      <c r="S4140" s="1635" t="n"/>
      <c r="T4140" s="1636" t="n"/>
      <c r="U4140" s="1636" t="n"/>
    </row>
    <row r="4141" ht="17.25" customHeight="1">
      <c r="A4141" s="238" t="n"/>
      <c r="B4141" s="238" t="n"/>
      <c r="C4141" s="1636" t="n"/>
      <c r="D4141" s="1636" t="n"/>
      <c r="E4141" s="1638" t="n"/>
      <c r="F4141" s="1636" t="n"/>
      <c r="G4141" s="1647" t="n"/>
      <c r="H4141" s="1647" t="n"/>
      <c r="I4141" s="1647" t="n"/>
      <c r="J4141" s="1646" t="n"/>
      <c r="K4141" s="1647" t="n"/>
      <c r="L4141" s="1647" t="n"/>
      <c r="M4141" s="234" t="n"/>
      <c r="N4141" s="237" t="n"/>
      <c r="O4141" s="548" t="n"/>
      <c r="P4141" s="1634" t="n"/>
      <c r="Q4141" s="1634" t="n"/>
      <c r="R4141" s="892" t="n"/>
      <c r="S4141" s="1635" t="n"/>
      <c r="T4141" s="1636" t="n"/>
      <c r="U4141" s="1636" t="n"/>
    </row>
    <row r="4142" ht="17.25" customHeight="1">
      <c r="A4142" s="238" t="n"/>
      <c r="B4142" s="238" t="n"/>
      <c r="C4142" s="1636" t="n"/>
      <c r="D4142" s="1636" t="n"/>
      <c r="E4142" s="1638" t="n"/>
      <c r="F4142" s="1636" t="n"/>
      <c r="G4142" s="1647" t="n"/>
      <c r="H4142" s="1647" t="n"/>
      <c r="I4142" s="1647" t="n"/>
      <c r="J4142" s="1646" t="n"/>
      <c r="K4142" s="1647" t="n"/>
      <c r="L4142" s="1647" t="n"/>
      <c r="M4142" s="234" t="n"/>
      <c r="N4142" s="237" t="n"/>
      <c r="O4142" s="548" t="n"/>
      <c r="P4142" s="1634" t="n"/>
      <c r="Q4142" s="1634" t="n"/>
      <c r="R4142" s="892" t="n"/>
      <c r="S4142" s="1635" t="n"/>
      <c r="T4142" s="1636" t="n"/>
      <c r="U4142" s="1636" t="n"/>
    </row>
    <row r="4143" ht="17.25" customHeight="1">
      <c r="A4143" s="238" t="n"/>
      <c r="B4143" s="238" t="n"/>
      <c r="C4143" s="1636" t="n"/>
      <c r="D4143" s="1636" t="n"/>
      <c r="E4143" s="1638" t="n"/>
      <c r="F4143" s="1636" t="n"/>
      <c r="G4143" s="1647" t="n"/>
      <c r="H4143" s="1647" t="n"/>
      <c r="I4143" s="1647" t="n"/>
      <c r="J4143" s="1646" t="n"/>
      <c r="K4143" s="1647" t="n"/>
      <c r="L4143" s="1647" t="n"/>
      <c r="M4143" s="234" t="n"/>
      <c r="N4143" s="237" t="n"/>
      <c r="O4143" s="548" t="n"/>
      <c r="P4143" s="1634" t="n"/>
      <c r="Q4143" s="1634" t="n"/>
      <c r="R4143" s="892" t="n"/>
      <c r="S4143" s="1635" t="n"/>
      <c r="T4143" s="1636" t="n"/>
      <c r="U4143" s="1636" t="n"/>
    </row>
    <row r="4144" ht="17.25" customHeight="1">
      <c r="A4144" s="238" t="n"/>
      <c r="B4144" s="238" t="n"/>
      <c r="C4144" s="1636" t="n"/>
      <c r="D4144" s="1636" t="n"/>
      <c r="E4144" s="1638" t="n"/>
      <c r="F4144" s="1636" t="n"/>
      <c r="G4144" s="1647" t="n"/>
      <c r="H4144" s="1647" t="n"/>
      <c r="I4144" s="1647" t="n"/>
      <c r="J4144" s="1646" t="n"/>
      <c r="K4144" s="1647" t="n"/>
      <c r="L4144" s="1647" t="n"/>
      <c r="M4144" s="234" t="n"/>
      <c r="N4144" s="237" t="n"/>
      <c r="O4144" s="548" t="n"/>
      <c r="P4144" s="1634" t="n"/>
      <c r="Q4144" s="1634" t="n"/>
      <c r="R4144" s="892" t="n"/>
      <c r="S4144" s="1635" t="n"/>
      <c r="T4144" s="1636" t="n"/>
      <c r="U4144" s="1636" t="n"/>
    </row>
    <row r="4145" ht="17.25" customHeight="1">
      <c r="A4145" s="238" t="n"/>
      <c r="B4145" s="238" t="n"/>
      <c r="C4145" s="1636" t="n"/>
      <c r="D4145" s="1636" t="n"/>
      <c r="E4145" s="1638" t="n"/>
      <c r="F4145" s="1636" t="n"/>
      <c r="G4145" s="1647" t="n"/>
      <c r="H4145" s="1647" t="n"/>
      <c r="I4145" s="1647" t="n"/>
      <c r="J4145" s="1646" t="n"/>
      <c r="K4145" s="1647" t="n"/>
      <c r="L4145" s="1647" t="n"/>
      <c r="M4145" s="234" t="n"/>
      <c r="N4145" s="237" t="n"/>
      <c r="O4145" s="548" t="n"/>
      <c r="P4145" s="1634" t="n"/>
      <c r="Q4145" s="1634" t="n"/>
      <c r="R4145" s="892" t="n"/>
      <c r="S4145" s="1635" t="n"/>
      <c r="T4145" s="1636" t="n"/>
      <c r="U4145" s="1636" t="n"/>
    </row>
    <row r="4146" ht="17.25" customHeight="1">
      <c r="A4146" s="238" t="n"/>
      <c r="B4146" s="238" t="n"/>
      <c r="C4146" s="1636" t="n"/>
      <c r="D4146" s="1636" t="n"/>
      <c r="E4146" s="1638" t="n"/>
      <c r="F4146" s="1636" t="n"/>
      <c r="G4146" s="1647" t="n"/>
      <c r="H4146" s="1647" t="n"/>
      <c r="I4146" s="1647" t="n"/>
      <c r="J4146" s="1646" t="n"/>
      <c r="K4146" s="1647" t="n"/>
      <c r="L4146" s="1647" t="n"/>
      <c r="M4146" s="234" t="n"/>
      <c r="N4146" s="237" t="n"/>
      <c r="O4146" s="548" t="n"/>
      <c r="P4146" s="1634" t="n"/>
      <c r="Q4146" s="1634" t="n"/>
      <c r="R4146" s="892" t="n"/>
      <c r="S4146" s="1635" t="n"/>
      <c r="T4146" s="1636" t="n"/>
      <c r="U4146" s="1636" t="n"/>
    </row>
    <row r="4147" ht="17.25" customHeight="1">
      <c r="A4147" s="238" t="n"/>
      <c r="B4147" s="238" t="n"/>
      <c r="C4147" s="1636" t="n"/>
      <c r="D4147" s="1636" t="n"/>
      <c r="E4147" s="1638" t="n"/>
      <c r="F4147" s="1636" t="n"/>
      <c r="G4147" s="1647" t="n"/>
      <c r="H4147" s="1647" t="n"/>
      <c r="I4147" s="1647" t="n"/>
      <c r="J4147" s="1646" t="n"/>
      <c r="K4147" s="1647" t="n"/>
      <c r="L4147" s="1647" t="n"/>
      <c r="M4147" s="234" t="n"/>
      <c r="N4147" s="237" t="n"/>
      <c r="O4147" s="548" t="n"/>
      <c r="P4147" s="1634" t="n"/>
      <c r="Q4147" s="1634" t="n"/>
      <c r="R4147" s="892" t="n"/>
      <c r="S4147" s="1635" t="n"/>
      <c r="T4147" s="1636" t="n"/>
      <c r="U4147" s="1636" t="n"/>
    </row>
    <row r="4148" ht="17.25" customHeight="1">
      <c r="A4148" s="238" t="n"/>
      <c r="B4148" s="238" t="n"/>
      <c r="C4148" s="1636" t="n"/>
      <c r="D4148" s="1636" t="n"/>
      <c r="E4148" s="1638" t="n"/>
      <c r="F4148" s="1636" t="n"/>
      <c r="G4148" s="1647" t="n"/>
      <c r="H4148" s="1647" t="n"/>
      <c r="I4148" s="1647" t="n"/>
      <c r="J4148" s="1646" t="n"/>
      <c r="K4148" s="1647" t="n"/>
      <c r="L4148" s="1647" t="n"/>
      <c r="M4148" s="234" t="n"/>
      <c r="N4148" s="237" t="n"/>
      <c r="O4148" s="548" t="n"/>
      <c r="P4148" s="1634" t="n"/>
      <c r="Q4148" s="1634" t="n"/>
      <c r="R4148" s="892" t="n"/>
      <c r="S4148" s="1635" t="n"/>
      <c r="T4148" s="1636" t="n"/>
      <c r="U4148" s="1636" t="n"/>
    </row>
    <row r="4149" ht="17.25" customHeight="1">
      <c r="A4149" s="238" t="n"/>
      <c r="B4149" s="238" t="n"/>
      <c r="C4149" s="1636" t="n"/>
      <c r="D4149" s="1636" t="n"/>
      <c r="E4149" s="1638" t="n"/>
      <c r="F4149" s="1636" t="n"/>
      <c r="G4149" s="1647" t="n"/>
      <c r="H4149" s="1647" t="n"/>
      <c r="I4149" s="1647" t="n"/>
      <c r="J4149" s="1646" t="n"/>
      <c r="K4149" s="1647" t="n"/>
      <c r="L4149" s="1647" t="n"/>
      <c r="M4149" s="234" t="n"/>
      <c r="N4149" s="237" t="n"/>
      <c r="O4149" s="548" t="n"/>
      <c r="P4149" s="1634" t="n"/>
      <c r="Q4149" s="1634" t="n"/>
      <c r="R4149" s="892" t="n"/>
      <c r="S4149" s="1635" t="n"/>
      <c r="T4149" s="1636" t="n"/>
      <c r="U4149" s="1636" t="n"/>
    </row>
    <row r="4150" ht="17.25" customHeight="1">
      <c r="A4150" s="238" t="n"/>
      <c r="B4150" s="238" t="n"/>
      <c r="C4150" s="1636" t="n"/>
      <c r="D4150" s="1636" t="n"/>
      <c r="E4150" s="1638" t="n"/>
      <c r="F4150" s="1636" t="n"/>
      <c r="G4150" s="1647" t="n"/>
      <c r="H4150" s="1647" t="n"/>
      <c r="I4150" s="1647" t="n"/>
      <c r="J4150" s="1646" t="n"/>
      <c r="K4150" s="1647" t="n"/>
      <c r="L4150" s="1647" t="n"/>
      <c r="M4150" s="234" t="n"/>
      <c r="N4150" s="237" t="n"/>
      <c r="O4150" s="548" t="n"/>
      <c r="P4150" s="1634" t="n"/>
      <c r="Q4150" s="1634" t="n"/>
      <c r="R4150" s="892" t="n"/>
      <c r="S4150" s="1635" t="n"/>
      <c r="T4150" s="1636" t="n"/>
      <c r="U4150" s="1636" t="n"/>
    </row>
    <row r="4151" ht="17.25" customHeight="1">
      <c r="A4151" s="238" t="n"/>
      <c r="B4151" s="238" t="n"/>
      <c r="C4151" s="1636" t="n"/>
      <c r="D4151" s="1636" t="n"/>
      <c r="E4151" s="1638" t="n"/>
      <c r="F4151" s="1636" t="n"/>
      <c r="G4151" s="1647" t="n"/>
      <c r="H4151" s="1647" t="n"/>
      <c r="I4151" s="1647" t="n"/>
      <c r="J4151" s="1646" t="n"/>
      <c r="K4151" s="1647" t="n"/>
      <c r="L4151" s="1647" t="n"/>
      <c r="M4151" s="234" t="n"/>
      <c r="N4151" s="237" t="n"/>
      <c r="O4151" s="548" t="n"/>
      <c r="P4151" s="1634" t="n"/>
      <c r="Q4151" s="1634" t="n"/>
      <c r="R4151" s="892" t="n"/>
      <c r="S4151" s="1635" t="n"/>
      <c r="T4151" s="1636" t="n"/>
      <c r="U4151" s="1636" t="n"/>
    </row>
    <row r="4152" ht="17.25" customHeight="1">
      <c r="A4152" s="238" t="n"/>
      <c r="B4152" s="238" t="n"/>
      <c r="C4152" s="1636" t="n"/>
      <c r="D4152" s="1636" t="n"/>
      <c r="E4152" s="1638" t="n"/>
      <c r="F4152" s="1636" t="n"/>
      <c r="G4152" s="1647" t="n"/>
      <c r="H4152" s="1647" t="n"/>
      <c r="I4152" s="1647" t="n"/>
      <c r="J4152" s="1646" t="n"/>
      <c r="K4152" s="1647" t="n"/>
      <c r="L4152" s="1647" t="n"/>
      <c r="M4152" s="234" t="n"/>
      <c r="N4152" s="237" t="n"/>
      <c r="O4152" s="548" t="n"/>
      <c r="P4152" s="1634" t="n"/>
      <c r="Q4152" s="1634" t="n"/>
      <c r="R4152" s="892" t="n"/>
      <c r="S4152" s="1635" t="n"/>
      <c r="T4152" s="1636" t="n"/>
      <c r="U4152" s="1636" t="n"/>
    </row>
    <row r="4153" ht="17.25" customHeight="1">
      <c r="A4153" s="238" t="n"/>
      <c r="B4153" s="238" t="n"/>
      <c r="C4153" s="1636" t="n"/>
      <c r="D4153" s="1636" t="n"/>
      <c r="E4153" s="1638" t="n"/>
      <c r="F4153" s="1636" t="n"/>
      <c r="G4153" s="1647" t="n"/>
      <c r="H4153" s="1647" t="n"/>
      <c r="I4153" s="1647" t="n"/>
      <c r="J4153" s="1646" t="n"/>
      <c r="K4153" s="1647" t="n"/>
      <c r="L4153" s="1647" t="n"/>
      <c r="M4153" s="234" t="n"/>
      <c r="N4153" s="237" t="n"/>
      <c r="O4153" s="548" t="n"/>
      <c r="P4153" s="1634" t="n"/>
      <c r="Q4153" s="1634" t="n"/>
      <c r="R4153" s="892" t="n"/>
      <c r="S4153" s="1635" t="n"/>
      <c r="T4153" s="1636" t="n"/>
      <c r="U4153" s="1636" t="n"/>
    </row>
    <row r="4154" ht="17.25" customHeight="1">
      <c r="A4154" s="238" t="n"/>
      <c r="B4154" s="238" t="n"/>
      <c r="C4154" s="1636" t="n"/>
      <c r="D4154" s="1636" t="n"/>
      <c r="E4154" s="1638" t="n"/>
      <c r="F4154" s="1636" t="n"/>
      <c r="G4154" s="1647" t="n"/>
      <c r="H4154" s="1647" t="n"/>
      <c r="I4154" s="1647" t="n"/>
      <c r="J4154" s="1646" t="n"/>
      <c r="K4154" s="1647" t="n"/>
      <c r="L4154" s="1647" t="n"/>
      <c r="M4154" s="234" t="n"/>
      <c r="N4154" s="237" t="n"/>
      <c r="O4154" s="548" t="n"/>
      <c r="P4154" s="1634" t="n"/>
      <c r="Q4154" s="1634" t="n"/>
      <c r="R4154" s="892" t="n"/>
      <c r="S4154" s="1635" t="n"/>
      <c r="T4154" s="1636" t="n"/>
      <c r="U4154" s="1636" t="n"/>
    </row>
    <row r="4155" ht="17.25" customHeight="1">
      <c r="A4155" s="238" t="n"/>
      <c r="B4155" s="238" t="n"/>
      <c r="C4155" s="1636" t="n"/>
      <c r="D4155" s="1636" t="n"/>
      <c r="E4155" s="1638" t="n"/>
      <c r="F4155" s="1636" t="n"/>
      <c r="G4155" s="1647" t="n"/>
      <c r="H4155" s="1647" t="n"/>
      <c r="I4155" s="1647" t="n"/>
      <c r="J4155" s="1646" t="n"/>
      <c r="K4155" s="1647" t="n"/>
      <c r="L4155" s="1647" t="n"/>
      <c r="M4155" s="234" t="n"/>
      <c r="N4155" s="237" t="n"/>
      <c r="O4155" s="548" t="n"/>
      <c r="P4155" s="1634" t="n"/>
      <c r="Q4155" s="1634" t="n"/>
      <c r="R4155" s="892" t="n"/>
      <c r="S4155" s="1635" t="n"/>
      <c r="T4155" s="1636" t="n"/>
      <c r="U4155" s="1636" t="n"/>
    </row>
    <row r="4156" ht="17.25" customHeight="1">
      <c r="A4156" s="238" t="n"/>
      <c r="B4156" s="238" t="n"/>
      <c r="C4156" s="1636" t="n"/>
      <c r="D4156" s="1636" t="n"/>
      <c r="E4156" s="1638" t="n"/>
      <c r="F4156" s="1636" t="n"/>
      <c r="G4156" s="1647" t="n"/>
      <c r="H4156" s="1647" t="n"/>
      <c r="I4156" s="1647" t="n"/>
      <c r="J4156" s="1646" t="n"/>
      <c r="K4156" s="1647" t="n"/>
      <c r="L4156" s="1647" t="n"/>
      <c r="M4156" s="234" t="n"/>
      <c r="N4156" s="237" t="n"/>
      <c r="O4156" s="548" t="n"/>
      <c r="P4156" s="1634" t="n"/>
      <c r="Q4156" s="1634" t="n"/>
      <c r="R4156" s="892" t="n"/>
      <c r="S4156" s="1635" t="n"/>
      <c r="T4156" s="1636" t="n"/>
      <c r="U4156" s="1636" t="n"/>
    </row>
    <row r="4157" ht="17.25" customHeight="1">
      <c r="A4157" s="238" t="n"/>
      <c r="B4157" s="238" t="n"/>
      <c r="C4157" s="1636" t="n"/>
      <c r="D4157" s="1636" t="n"/>
      <c r="E4157" s="1638" t="n"/>
      <c r="F4157" s="1636" t="n"/>
      <c r="G4157" s="1647" t="n"/>
      <c r="H4157" s="1647" t="n"/>
      <c r="I4157" s="1647" t="n"/>
      <c r="J4157" s="1646" t="n"/>
      <c r="K4157" s="1647" t="n"/>
      <c r="L4157" s="1647" t="n"/>
      <c r="M4157" s="234" t="n"/>
      <c r="N4157" s="237" t="n"/>
      <c r="O4157" s="548" t="n"/>
      <c r="P4157" s="1634" t="n"/>
      <c r="Q4157" s="1634" t="n"/>
      <c r="R4157" s="892" t="n"/>
      <c r="S4157" s="1635" t="n"/>
      <c r="T4157" s="1636" t="n"/>
      <c r="U4157" s="1636" t="n"/>
    </row>
    <row r="4158" ht="17.25" customHeight="1">
      <c r="A4158" s="238" t="n"/>
      <c r="B4158" s="238" t="n"/>
      <c r="C4158" s="1636" t="n"/>
      <c r="D4158" s="1636" t="n"/>
      <c r="E4158" s="1638" t="n"/>
      <c r="F4158" s="1636" t="n"/>
      <c r="G4158" s="1647" t="n"/>
      <c r="H4158" s="1647" t="n"/>
      <c r="I4158" s="1647" t="n"/>
      <c r="J4158" s="1646" t="n"/>
      <c r="K4158" s="1647" t="n"/>
      <c r="L4158" s="1647" t="n"/>
      <c r="M4158" s="234" t="n"/>
      <c r="N4158" s="237" t="n"/>
      <c r="O4158" s="548" t="n"/>
      <c r="P4158" s="1634" t="n"/>
      <c r="Q4158" s="1634" t="n"/>
      <c r="R4158" s="892" t="n"/>
      <c r="S4158" s="1635" t="n"/>
      <c r="T4158" s="1636" t="n"/>
      <c r="U4158" s="1636" t="n"/>
    </row>
    <row r="4159" ht="17.25" customHeight="1">
      <c r="A4159" s="238" t="n"/>
      <c r="B4159" s="238" t="n"/>
      <c r="C4159" s="1636" t="n"/>
      <c r="D4159" s="1636" t="n"/>
      <c r="E4159" s="1638" t="n"/>
      <c r="F4159" s="1636" t="n"/>
      <c r="G4159" s="1647" t="n"/>
      <c r="H4159" s="1647" t="n"/>
      <c r="I4159" s="1647" t="n"/>
      <c r="J4159" s="1646" t="n"/>
      <c r="K4159" s="1647" t="n"/>
      <c r="L4159" s="1647" t="n"/>
      <c r="M4159" s="234" t="n"/>
      <c r="N4159" s="237" t="n"/>
      <c r="O4159" s="548" t="n"/>
      <c r="P4159" s="1634" t="n"/>
      <c r="Q4159" s="1634" t="n"/>
      <c r="R4159" s="892" t="n"/>
      <c r="S4159" s="1635" t="n"/>
      <c r="T4159" s="1636" t="n"/>
      <c r="U4159" s="1636" t="n"/>
    </row>
    <row r="4160" ht="17.25" customHeight="1">
      <c r="A4160" s="238" t="n"/>
      <c r="B4160" s="238" t="n"/>
      <c r="C4160" s="1636" t="n"/>
      <c r="D4160" s="1636" t="n"/>
      <c r="E4160" s="1638" t="n"/>
      <c r="F4160" s="1636" t="n"/>
      <c r="G4160" s="1647" t="n"/>
      <c r="H4160" s="1647" t="n"/>
      <c r="I4160" s="1647" t="n"/>
      <c r="J4160" s="1646" t="n"/>
      <c r="K4160" s="1647" t="n"/>
      <c r="L4160" s="1647" t="n"/>
      <c r="M4160" s="234" t="n"/>
      <c r="N4160" s="237" t="n"/>
      <c r="O4160" s="548" t="n"/>
      <c r="P4160" s="1634" t="n"/>
      <c r="Q4160" s="1634" t="n"/>
      <c r="R4160" s="892" t="n"/>
      <c r="S4160" s="1635" t="n"/>
      <c r="T4160" s="1636" t="n"/>
      <c r="U4160" s="1636" t="n"/>
    </row>
    <row r="4161" ht="17.25" customHeight="1">
      <c r="A4161" s="238" t="n"/>
      <c r="B4161" s="238" t="n"/>
      <c r="C4161" s="1636" t="n"/>
      <c r="D4161" s="1636" t="n"/>
      <c r="E4161" s="1638" t="n"/>
      <c r="F4161" s="1636" t="n"/>
      <c r="G4161" s="1647" t="n"/>
      <c r="H4161" s="1647" t="n"/>
      <c r="I4161" s="1647" t="n"/>
      <c r="J4161" s="1646" t="n"/>
      <c r="K4161" s="1647" t="n"/>
      <c r="L4161" s="1647" t="n"/>
      <c r="M4161" s="234" t="n"/>
      <c r="N4161" s="237" t="n"/>
      <c r="O4161" s="548" t="n"/>
      <c r="P4161" s="1634" t="n"/>
      <c r="Q4161" s="1634" t="n"/>
      <c r="R4161" s="892" t="n"/>
      <c r="S4161" s="1635" t="n"/>
      <c r="T4161" s="1636" t="n"/>
      <c r="U4161" s="1636" t="n"/>
    </row>
    <row r="4162" ht="17.25" customHeight="1">
      <c r="A4162" s="238" t="n"/>
      <c r="B4162" s="238" t="n"/>
      <c r="C4162" s="1636" t="n"/>
      <c r="D4162" s="1636" t="n"/>
      <c r="E4162" s="1638" t="n"/>
      <c r="F4162" s="1636" t="n"/>
      <c r="G4162" s="1647" t="n"/>
      <c r="H4162" s="1647" t="n"/>
      <c r="I4162" s="1647" t="n"/>
      <c r="J4162" s="1646" t="n"/>
      <c r="K4162" s="1647" t="n"/>
      <c r="L4162" s="1647" t="n"/>
      <c r="M4162" s="234" t="n"/>
      <c r="N4162" s="237" t="n"/>
      <c r="O4162" s="548" t="n"/>
      <c r="P4162" s="1634" t="n"/>
      <c r="Q4162" s="1634" t="n"/>
      <c r="R4162" s="892" t="n"/>
      <c r="S4162" s="1635" t="n"/>
      <c r="T4162" s="1636" t="n"/>
      <c r="U4162" s="1636" t="n"/>
    </row>
    <row r="4163" ht="17.25" customHeight="1">
      <c r="A4163" s="238" t="n"/>
      <c r="B4163" s="238" t="n"/>
      <c r="C4163" s="1636" t="n"/>
      <c r="D4163" s="1636" t="n"/>
      <c r="E4163" s="1638" t="n"/>
      <c r="F4163" s="1636" t="n"/>
      <c r="G4163" s="1647" t="n"/>
      <c r="H4163" s="1647" t="n"/>
      <c r="I4163" s="1647" t="n"/>
      <c r="J4163" s="1646" t="n"/>
      <c r="K4163" s="1647" t="n"/>
      <c r="L4163" s="1647" t="n"/>
      <c r="M4163" s="234" t="n"/>
      <c r="N4163" s="237" t="n"/>
      <c r="O4163" s="548" t="n"/>
      <c r="P4163" s="1634" t="n"/>
      <c r="Q4163" s="1634" t="n"/>
      <c r="R4163" s="892" t="n"/>
      <c r="S4163" s="1635" t="n"/>
      <c r="T4163" s="1636" t="n"/>
      <c r="U4163" s="1636" t="n"/>
    </row>
    <row r="4164" ht="17.25" customHeight="1">
      <c r="A4164" s="238" t="n"/>
      <c r="B4164" s="238" t="n"/>
      <c r="C4164" s="1636" t="n"/>
      <c r="D4164" s="1636" t="n"/>
      <c r="E4164" s="1638" t="n"/>
      <c r="F4164" s="1636" t="n"/>
      <c r="G4164" s="1647" t="n"/>
      <c r="H4164" s="1647" t="n"/>
      <c r="I4164" s="1647" t="n"/>
      <c r="J4164" s="1646" t="n"/>
      <c r="K4164" s="1647" t="n"/>
      <c r="L4164" s="1647" t="n"/>
      <c r="M4164" s="234" t="n"/>
      <c r="N4164" s="237" t="n"/>
      <c r="O4164" s="548" t="n"/>
      <c r="P4164" s="1634" t="n"/>
      <c r="Q4164" s="1634" t="n"/>
      <c r="R4164" s="892" t="n"/>
      <c r="S4164" s="1635" t="n"/>
      <c r="T4164" s="1636" t="n"/>
      <c r="U4164" s="1636" t="n"/>
    </row>
    <row r="4165" ht="17.25" customHeight="1">
      <c r="A4165" s="238" t="n"/>
      <c r="B4165" s="238" t="n"/>
      <c r="C4165" s="1636" t="n"/>
      <c r="D4165" s="1636" t="n"/>
      <c r="E4165" s="1638" t="n"/>
      <c r="F4165" s="1636" t="n"/>
      <c r="G4165" s="1647" t="n"/>
      <c r="H4165" s="1647" t="n"/>
      <c r="I4165" s="1647" t="n"/>
      <c r="J4165" s="1646" t="n"/>
      <c r="K4165" s="1647" t="n"/>
      <c r="L4165" s="1647" t="n"/>
      <c r="M4165" s="234" t="n"/>
      <c r="N4165" s="237" t="n"/>
      <c r="O4165" s="548" t="n"/>
      <c r="P4165" s="1634" t="n"/>
      <c r="Q4165" s="1634" t="n"/>
      <c r="R4165" s="892" t="n"/>
      <c r="S4165" s="1635" t="n"/>
      <c r="T4165" s="1636" t="n"/>
      <c r="U4165" s="1636" t="n"/>
    </row>
    <row r="4166" ht="17.25" customHeight="1">
      <c r="A4166" s="238" t="n"/>
      <c r="B4166" s="238" t="n"/>
      <c r="C4166" s="1636" t="n"/>
      <c r="D4166" s="1636" t="n"/>
      <c r="E4166" s="1638" t="n"/>
      <c r="F4166" s="1636" t="n"/>
      <c r="G4166" s="1647" t="n"/>
      <c r="H4166" s="1647" t="n"/>
      <c r="I4166" s="1647" t="n"/>
      <c r="J4166" s="1646" t="n"/>
      <c r="K4166" s="1647" t="n"/>
      <c r="L4166" s="1647" t="n"/>
      <c r="M4166" s="234" t="n"/>
      <c r="N4166" s="237" t="n"/>
      <c r="O4166" s="548" t="n"/>
      <c r="P4166" s="1634" t="n"/>
      <c r="Q4166" s="1634" t="n"/>
      <c r="R4166" s="892" t="n"/>
      <c r="S4166" s="1635" t="n"/>
      <c r="T4166" s="1636" t="n"/>
      <c r="U4166" s="1636" t="n"/>
    </row>
    <row r="4167" ht="17.25" customHeight="1">
      <c r="A4167" s="238" t="n"/>
      <c r="B4167" s="238" t="n"/>
      <c r="C4167" s="1636" t="n"/>
      <c r="D4167" s="1636" t="n"/>
      <c r="E4167" s="1638" t="n"/>
      <c r="F4167" s="1636" t="n"/>
      <c r="G4167" s="1647" t="n"/>
      <c r="H4167" s="1647" t="n"/>
      <c r="I4167" s="1647" t="n"/>
      <c r="J4167" s="1646" t="n"/>
      <c r="K4167" s="1647" t="n"/>
      <c r="L4167" s="1647" t="n"/>
      <c r="M4167" s="234" t="n"/>
      <c r="N4167" s="237" t="n"/>
      <c r="O4167" s="548" t="n"/>
      <c r="P4167" s="1634" t="n"/>
      <c r="Q4167" s="1634" t="n"/>
      <c r="R4167" s="892" t="n"/>
      <c r="S4167" s="1635" t="n"/>
      <c r="T4167" s="1636" t="n"/>
      <c r="U4167" s="1636" t="n"/>
    </row>
    <row r="4168" ht="17.25" customHeight="1">
      <c r="A4168" s="238" t="n"/>
      <c r="B4168" s="238" t="n"/>
      <c r="C4168" s="1636" t="n"/>
      <c r="D4168" s="1636" t="n"/>
      <c r="E4168" s="1638" t="n"/>
      <c r="F4168" s="1636" t="n"/>
      <c r="G4168" s="1647" t="n"/>
      <c r="H4168" s="1647" t="n"/>
      <c r="I4168" s="1647" t="n"/>
      <c r="J4168" s="1646" t="n"/>
      <c r="K4168" s="1647" t="n"/>
      <c r="L4168" s="1647" t="n"/>
      <c r="M4168" s="234" t="n"/>
      <c r="N4168" s="237" t="n"/>
      <c r="O4168" s="548" t="n"/>
      <c r="P4168" s="1634" t="n"/>
      <c r="Q4168" s="1634" t="n"/>
      <c r="R4168" s="892" t="n"/>
      <c r="S4168" s="1635" t="n"/>
      <c r="T4168" s="1636" t="n"/>
      <c r="U4168" s="1636" t="n"/>
    </row>
    <row r="4169" ht="17.25" customHeight="1">
      <c r="A4169" s="238" t="n"/>
      <c r="B4169" s="238" t="n"/>
      <c r="C4169" s="1636" t="n"/>
      <c r="D4169" s="1636" t="n"/>
      <c r="E4169" s="1638" t="n"/>
      <c r="F4169" s="1636" t="n"/>
      <c r="G4169" s="1647" t="n"/>
      <c r="H4169" s="1647" t="n"/>
      <c r="I4169" s="1647" t="n"/>
      <c r="J4169" s="1646" t="n"/>
      <c r="K4169" s="1647" t="n"/>
      <c r="L4169" s="1647" t="n"/>
      <c r="M4169" s="234" t="n"/>
      <c r="N4169" s="237" t="n"/>
      <c r="O4169" s="548" t="n"/>
      <c r="P4169" s="1634" t="n"/>
      <c r="Q4169" s="1634" t="n"/>
      <c r="R4169" s="892" t="n"/>
      <c r="S4169" s="1635" t="n"/>
      <c r="T4169" s="1636" t="n"/>
      <c r="U4169" s="1636" t="n"/>
    </row>
    <row r="4170" ht="17.25" customHeight="1">
      <c r="A4170" s="238" t="n"/>
      <c r="B4170" s="238" t="n"/>
      <c r="C4170" s="1636" t="n"/>
      <c r="D4170" s="1636" t="n"/>
      <c r="E4170" s="1638" t="n"/>
      <c r="F4170" s="1636" t="n"/>
      <c r="G4170" s="1647" t="n"/>
      <c r="H4170" s="1647" t="n"/>
      <c r="I4170" s="1647" t="n"/>
      <c r="J4170" s="1646" t="n"/>
      <c r="K4170" s="1647" t="n"/>
      <c r="L4170" s="1647" t="n"/>
      <c r="M4170" s="234" t="n"/>
      <c r="N4170" s="237" t="n"/>
      <c r="O4170" s="548" t="n"/>
      <c r="P4170" s="1634" t="n"/>
      <c r="Q4170" s="1634" t="n"/>
      <c r="R4170" s="892" t="n"/>
      <c r="S4170" s="1635" t="n"/>
      <c r="T4170" s="1636" t="n"/>
      <c r="U4170" s="1636" t="n"/>
    </row>
    <row r="4171" ht="17.25" customHeight="1">
      <c r="A4171" s="238" t="n"/>
      <c r="B4171" s="238" t="n"/>
      <c r="C4171" s="1636" t="n"/>
      <c r="D4171" s="1636" t="n"/>
      <c r="E4171" s="1638" t="n"/>
      <c r="F4171" s="1636" t="n"/>
      <c r="G4171" s="1647" t="n"/>
      <c r="H4171" s="1647" t="n"/>
      <c r="I4171" s="1647" t="n"/>
      <c r="J4171" s="1646" t="n"/>
      <c r="K4171" s="1647" t="n"/>
      <c r="L4171" s="1647" t="n"/>
      <c r="M4171" s="234" t="n"/>
      <c r="N4171" s="237" t="n"/>
      <c r="O4171" s="548" t="n"/>
      <c r="P4171" s="1634" t="n"/>
      <c r="Q4171" s="1634" t="n"/>
      <c r="R4171" s="892" t="n"/>
      <c r="S4171" s="1635" t="n"/>
      <c r="T4171" s="1636" t="n"/>
      <c r="U4171" s="1636" t="n"/>
    </row>
    <row r="4172" ht="17.25" customHeight="1">
      <c r="A4172" s="238" t="n"/>
      <c r="B4172" s="238" t="n"/>
      <c r="C4172" s="1636" t="n"/>
      <c r="D4172" s="1636" t="n"/>
      <c r="E4172" s="1638" t="n"/>
      <c r="F4172" s="1636" t="n"/>
      <c r="G4172" s="1647" t="n"/>
      <c r="H4172" s="1647" t="n"/>
      <c r="I4172" s="1647" t="n"/>
      <c r="J4172" s="1646" t="n"/>
      <c r="K4172" s="1647" t="n"/>
      <c r="L4172" s="1647" t="n"/>
      <c r="M4172" s="234" t="n"/>
      <c r="N4172" s="237" t="n"/>
      <c r="O4172" s="548" t="n"/>
      <c r="P4172" s="1634" t="n"/>
      <c r="Q4172" s="1634" t="n"/>
      <c r="R4172" s="892" t="n"/>
      <c r="S4172" s="1635" t="n"/>
      <c r="T4172" s="1636" t="n"/>
      <c r="U4172" s="1636" t="n"/>
    </row>
    <row r="4173" ht="17.25" customHeight="1">
      <c r="A4173" s="238" t="n"/>
      <c r="B4173" s="238" t="n"/>
      <c r="C4173" s="1636" t="n"/>
      <c r="D4173" s="1636" t="n"/>
      <c r="E4173" s="1638" t="n"/>
      <c r="F4173" s="1636" t="n"/>
      <c r="G4173" s="1647" t="n"/>
      <c r="H4173" s="1647" t="n"/>
      <c r="I4173" s="1647" t="n"/>
      <c r="J4173" s="1646" t="n"/>
      <c r="K4173" s="1647" t="n"/>
      <c r="L4173" s="1647" t="n"/>
      <c r="M4173" s="234" t="n"/>
      <c r="N4173" s="237" t="n"/>
      <c r="O4173" s="548" t="n"/>
      <c r="P4173" s="1634" t="n"/>
      <c r="Q4173" s="1634" t="n"/>
      <c r="R4173" s="892" t="n"/>
      <c r="S4173" s="1635" t="n"/>
      <c r="T4173" s="1636" t="n"/>
      <c r="U4173" s="1636" t="n"/>
    </row>
    <row r="4174" ht="17.25" customHeight="1">
      <c r="A4174" s="238" t="n"/>
      <c r="B4174" s="238" t="n"/>
      <c r="C4174" s="1636" t="n"/>
      <c r="D4174" s="1636" t="n"/>
      <c r="E4174" s="1638" t="n"/>
      <c r="F4174" s="1636" t="n"/>
      <c r="G4174" s="1647" t="n"/>
      <c r="H4174" s="1647" t="n"/>
      <c r="I4174" s="1647" t="n"/>
      <c r="J4174" s="1646" t="n"/>
      <c r="K4174" s="1647" t="n"/>
      <c r="L4174" s="1647" t="n"/>
      <c r="M4174" s="234" t="n"/>
      <c r="N4174" s="237" t="n"/>
      <c r="O4174" s="548" t="n"/>
      <c r="P4174" s="1634" t="n"/>
      <c r="Q4174" s="1634" t="n"/>
      <c r="R4174" s="892" t="n"/>
      <c r="S4174" s="1635" t="n"/>
      <c r="T4174" s="1636" t="n"/>
      <c r="U4174" s="1636" t="n"/>
    </row>
    <row r="4175" ht="17.25" customHeight="1">
      <c r="A4175" s="238" t="n"/>
      <c r="B4175" s="238" t="n"/>
      <c r="C4175" s="1636" t="n"/>
      <c r="D4175" s="1636" t="n"/>
      <c r="E4175" s="1638" t="n"/>
      <c r="F4175" s="1636" t="n"/>
      <c r="G4175" s="1647" t="n"/>
      <c r="H4175" s="1647" t="n"/>
      <c r="I4175" s="1647" t="n"/>
      <c r="J4175" s="1646" t="n"/>
      <c r="K4175" s="1647" t="n"/>
      <c r="L4175" s="1647" t="n"/>
      <c r="M4175" s="234" t="n"/>
      <c r="N4175" s="237" t="n"/>
      <c r="O4175" s="548" t="n"/>
      <c r="P4175" s="1634" t="n"/>
      <c r="Q4175" s="1634" t="n"/>
      <c r="R4175" s="892" t="n"/>
      <c r="S4175" s="1635" t="n"/>
      <c r="T4175" s="1636" t="n"/>
      <c r="U4175" s="1636" t="n"/>
    </row>
    <row r="4176" ht="17.25" customHeight="1">
      <c r="A4176" s="238" t="n"/>
      <c r="B4176" s="238" t="n"/>
      <c r="C4176" s="1636" t="n"/>
      <c r="D4176" s="1636" t="n"/>
      <c r="E4176" s="1638" t="n"/>
      <c r="F4176" s="1636" t="n"/>
      <c r="G4176" s="1647" t="n"/>
      <c r="H4176" s="1647" t="n"/>
      <c r="I4176" s="1647" t="n"/>
      <c r="J4176" s="1646" t="n"/>
      <c r="K4176" s="1647" t="n"/>
      <c r="L4176" s="1647" t="n"/>
      <c r="M4176" s="234" t="n"/>
      <c r="N4176" s="237" t="n"/>
      <c r="O4176" s="548" t="n"/>
      <c r="P4176" s="1634" t="n"/>
      <c r="Q4176" s="1634" t="n"/>
      <c r="R4176" s="892" t="n"/>
      <c r="S4176" s="1635" t="n"/>
      <c r="T4176" s="1636" t="n"/>
      <c r="U4176" s="1636" t="n"/>
    </row>
    <row r="4177" ht="17.25" customHeight="1">
      <c r="A4177" s="238" t="n"/>
      <c r="B4177" s="238" t="n"/>
      <c r="C4177" s="1636" t="n"/>
      <c r="D4177" s="1636" t="n"/>
      <c r="E4177" s="1638" t="n"/>
      <c r="F4177" s="1636" t="n"/>
      <c r="G4177" s="1647" t="n"/>
      <c r="H4177" s="1647" t="n"/>
      <c r="I4177" s="1647" t="n"/>
      <c r="J4177" s="1646" t="n"/>
      <c r="K4177" s="1647" t="n"/>
      <c r="L4177" s="1647" t="n"/>
      <c r="M4177" s="234" t="n"/>
      <c r="N4177" s="237" t="n"/>
      <c r="O4177" s="548" t="n"/>
      <c r="P4177" s="1634" t="n"/>
      <c r="Q4177" s="1634" t="n"/>
      <c r="R4177" s="892" t="n"/>
      <c r="S4177" s="1635" t="n"/>
      <c r="T4177" s="1636" t="n"/>
      <c r="U4177" s="1636" t="n"/>
    </row>
    <row r="4178" ht="17.25" customHeight="1">
      <c r="A4178" s="238" t="n"/>
      <c r="B4178" s="238" t="n"/>
      <c r="C4178" s="1636" t="n"/>
      <c r="D4178" s="1636" t="n"/>
      <c r="E4178" s="1638" t="n"/>
      <c r="F4178" s="1636" t="n"/>
      <c r="G4178" s="1647" t="n"/>
      <c r="H4178" s="1647" t="n"/>
      <c r="I4178" s="1647" t="n"/>
      <c r="J4178" s="1646" t="n"/>
      <c r="K4178" s="1647" t="n"/>
      <c r="L4178" s="1647" t="n"/>
      <c r="M4178" s="234" t="n"/>
      <c r="N4178" s="237" t="n"/>
      <c r="O4178" s="548" t="n"/>
      <c r="P4178" s="1634" t="n"/>
      <c r="Q4178" s="1634" t="n"/>
      <c r="R4178" s="892" t="n"/>
      <c r="S4178" s="1635" t="n"/>
      <c r="T4178" s="1636" t="n"/>
      <c r="U4178" s="1636" t="n"/>
    </row>
    <row r="4179" ht="17.25" customHeight="1">
      <c r="A4179" s="238" t="n"/>
      <c r="B4179" s="238" t="n"/>
      <c r="C4179" s="1636" t="n"/>
      <c r="D4179" s="1636" t="n"/>
      <c r="E4179" s="1638" t="n"/>
      <c r="F4179" s="1636" t="n"/>
      <c r="G4179" s="1647" t="n"/>
      <c r="H4179" s="1647" t="n"/>
      <c r="I4179" s="1647" t="n"/>
      <c r="J4179" s="1646" t="n"/>
      <c r="K4179" s="1647" t="n"/>
      <c r="L4179" s="1647" t="n"/>
      <c r="M4179" s="234" t="n"/>
      <c r="N4179" s="237" t="n"/>
      <c r="O4179" s="548" t="n"/>
      <c r="P4179" s="1634" t="n"/>
      <c r="Q4179" s="1634" t="n"/>
      <c r="R4179" s="892" t="n"/>
      <c r="S4179" s="1635" t="n"/>
      <c r="T4179" s="1636" t="n"/>
      <c r="U4179" s="1636" t="n"/>
    </row>
    <row r="4180" ht="17.25" customHeight="1">
      <c r="A4180" s="238" t="n"/>
      <c r="B4180" s="238" t="n"/>
      <c r="C4180" s="1636" t="n"/>
      <c r="D4180" s="1636" t="n"/>
      <c r="E4180" s="1638" t="n"/>
      <c r="F4180" s="1636" t="n"/>
      <c r="G4180" s="1647" t="n"/>
      <c r="H4180" s="1647" t="n"/>
      <c r="I4180" s="1647" t="n"/>
      <c r="J4180" s="1646" t="n"/>
      <c r="K4180" s="1647" t="n"/>
      <c r="L4180" s="1647" t="n"/>
      <c r="M4180" s="234" t="n"/>
      <c r="N4180" s="237" t="n"/>
      <c r="O4180" s="548" t="n"/>
      <c r="P4180" s="1634" t="n"/>
      <c r="Q4180" s="1634" t="n"/>
      <c r="R4180" s="892" t="n"/>
      <c r="S4180" s="1635" t="n"/>
      <c r="T4180" s="1636" t="n"/>
      <c r="U4180" s="1636" t="n"/>
    </row>
    <row r="4181" ht="17.25" customHeight="1">
      <c r="A4181" s="238" t="n"/>
      <c r="B4181" s="238" t="n"/>
      <c r="C4181" s="1636" t="n"/>
      <c r="D4181" s="1636" t="n"/>
      <c r="E4181" s="1638" t="n"/>
      <c r="F4181" s="1636" t="n"/>
      <c r="G4181" s="1647" t="n"/>
      <c r="H4181" s="1647" t="n"/>
      <c r="I4181" s="1647" t="n"/>
      <c r="J4181" s="1646" t="n"/>
      <c r="K4181" s="1647" t="n"/>
      <c r="L4181" s="1647" t="n"/>
      <c r="M4181" s="234" t="n"/>
      <c r="N4181" s="237" t="n"/>
      <c r="O4181" s="548" t="n"/>
      <c r="P4181" s="1634" t="n"/>
      <c r="Q4181" s="1634" t="n"/>
      <c r="R4181" s="892" t="n"/>
      <c r="S4181" s="1635" t="n"/>
      <c r="T4181" s="1636" t="n"/>
      <c r="U4181" s="1636" t="n"/>
    </row>
    <row r="4182" ht="17.25" customHeight="1">
      <c r="A4182" s="238" t="n"/>
      <c r="B4182" s="238" t="n"/>
      <c r="C4182" s="1636" t="n"/>
      <c r="D4182" s="1636" t="n"/>
      <c r="E4182" s="1638" t="n"/>
      <c r="F4182" s="1636" t="n"/>
      <c r="G4182" s="1647" t="n"/>
      <c r="H4182" s="1647" t="n"/>
      <c r="I4182" s="1647" t="n"/>
      <c r="J4182" s="1646" t="n"/>
      <c r="K4182" s="1647" t="n"/>
      <c r="L4182" s="1647" t="n"/>
      <c r="M4182" s="234" t="n"/>
      <c r="N4182" s="237" t="n"/>
      <c r="O4182" s="548" t="n"/>
      <c r="P4182" s="1634" t="n"/>
      <c r="Q4182" s="1634" t="n"/>
      <c r="R4182" s="892" t="n"/>
      <c r="S4182" s="1635" t="n"/>
      <c r="T4182" s="1636" t="n"/>
      <c r="U4182" s="1636" t="n"/>
    </row>
    <row r="4183" ht="17.25" customHeight="1">
      <c r="A4183" s="238" t="n"/>
      <c r="B4183" s="238" t="n"/>
      <c r="C4183" s="1636" t="n"/>
      <c r="D4183" s="1636" t="n"/>
      <c r="E4183" s="1638" t="n"/>
      <c r="F4183" s="1636" t="n"/>
      <c r="G4183" s="1647" t="n"/>
      <c r="H4183" s="1647" t="n"/>
      <c r="I4183" s="1647" t="n"/>
      <c r="J4183" s="1646" t="n"/>
      <c r="K4183" s="1647" t="n"/>
      <c r="L4183" s="1647" t="n"/>
      <c r="M4183" s="234" t="n"/>
      <c r="N4183" s="237" t="n"/>
      <c r="O4183" s="548" t="n"/>
      <c r="P4183" s="1634" t="n"/>
      <c r="Q4183" s="1634" t="n"/>
      <c r="R4183" s="892" t="n"/>
      <c r="S4183" s="1635" t="n"/>
      <c r="T4183" s="1636" t="n"/>
      <c r="U4183" s="1636" t="n"/>
    </row>
    <row r="4184" ht="17.25" customHeight="1">
      <c r="A4184" s="238" t="n"/>
      <c r="B4184" s="238" t="n"/>
      <c r="C4184" s="1636" t="n"/>
      <c r="D4184" s="1636" t="n"/>
      <c r="E4184" s="1638" t="n"/>
      <c r="F4184" s="1636" t="n"/>
      <c r="G4184" s="1647" t="n"/>
      <c r="H4184" s="1647" t="n"/>
      <c r="I4184" s="1647" t="n"/>
      <c r="J4184" s="1646" t="n"/>
      <c r="K4184" s="1647" t="n"/>
      <c r="L4184" s="1647" t="n"/>
      <c r="M4184" s="234" t="n"/>
      <c r="N4184" s="237" t="n"/>
      <c r="O4184" s="548" t="n"/>
      <c r="P4184" s="1634" t="n"/>
      <c r="Q4184" s="1634" t="n"/>
      <c r="R4184" s="892" t="n"/>
      <c r="S4184" s="1635" t="n"/>
      <c r="T4184" s="1636" t="n"/>
      <c r="U4184" s="1636" t="n"/>
    </row>
    <row r="4185" ht="17.25" customHeight="1">
      <c r="A4185" s="238" t="n"/>
      <c r="B4185" s="238" t="n"/>
      <c r="C4185" s="1636" t="n"/>
      <c r="D4185" s="1636" t="n"/>
      <c r="E4185" s="1638" t="n"/>
      <c r="F4185" s="1636" t="n"/>
      <c r="G4185" s="1647" t="n"/>
      <c r="H4185" s="1647" t="n"/>
      <c r="I4185" s="1647" t="n"/>
      <c r="J4185" s="1646" t="n"/>
      <c r="K4185" s="1647" t="n"/>
      <c r="L4185" s="1647" t="n"/>
      <c r="M4185" s="234" t="n"/>
      <c r="N4185" s="237" t="n"/>
      <c r="O4185" s="548" t="n"/>
      <c r="P4185" s="1634" t="n"/>
      <c r="Q4185" s="1634" t="n"/>
      <c r="R4185" s="892" t="n"/>
      <c r="S4185" s="1635" t="n"/>
      <c r="T4185" s="1636" t="n"/>
      <c r="U4185" s="1636" t="n"/>
    </row>
    <row r="4186" ht="17.25" customHeight="1">
      <c r="A4186" s="238" t="n"/>
      <c r="B4186" s="238" t="n"/>
      <c r="C4186" s="1636" t="n"/>
      <c r="D4186" s="1636" t="n"/>
      <c r="E4186" s="1638" t="n"/>
      <c r="F4186" s="1636" t="n"/>
      <c r="G4186" s="1647" t="n"/>
      <c r="H4186" s="1647" t="n"/>
      <c r="I4186" s="1647" t="n"/>
      <c r="J4186" s="1646" t="n"/>
      <c r="K4186" s="1647" t="n"/>
      <c r="L4186" s="1647" t="n"/>
      <c r="M4186" s="234" t="n"/>
      <c r="N4186" s="237" t="n"/>
      <c r="O4186" s="548" t="n"/>
      <c r="P4186" s="1634" t="n"/>
      <c r="Q4186" s="1634" t="n"/>
      <c r="R4186" s="892" t="n"/>
      <c r="S4186" s="1635" t="n"/>
      <c r="T4186" s="1636" t="n"/>
      <c r="U4186" s="1636" t="n"/>
    </row>
    <row r="4187" ht="17.25" customHeight="1">
      <c r="A4187" s="238" t="n"/>
      <c r="B4187" s="238" t="n"/>
      <c r="C4187" s="1636" t="n"/>
      <c r="D4187" s="1636" t="n"/>
      <c r="E4187" s="1638" t="n"/>
      <c r="F4187" s="1636" t="n"/>
      <c r="G4187" s="1647" t="n"/>
      <c r="H4187" s="1647" t="n"/>
      <c r="I4187" s="1647" t="n"/>
      <c r="J4187" s="1646" t="n"/>
      <c r="K4187" s="1647" t="n"/>
      <c r="L4187" s="1647" t="n"/>
      <c r="M4187" s="234" t="n"/>
      <c r="N4187" s="237" t="n"/>
      <c r="O4187" s="548" t="n"/>
      <c r="P4187" s="1634" t="n"/>
      <c r="Q4187" s="1634" t="n"/>
      <c r="R4187" s="892" t="n"/>
      <c r="S4187" s="1635" t="n"/>
      <c r="T4187" s="1636" t="n"/>
      <c r="U4187" s="1636" t="n"/>
    </row>
    <row r="4188" ht="17.25" customHeight="1">
      <c r="A4188" s="238" t="n"/>
      <c r="B4188" s="238" t="n"/>
      <c r="C4188" s="1636" t="n"/>
      <c r="D4188" s="1636" t="n"/>
      <c r="E4188" s="1638" t="n"/>
      <c r="F4188" s="1636" t="n"/>
      <c r="G4188" s="1647" t="n"/>
      <c r="H4188" s="1647" t="n"/>
      <c r="I4188" s="1647" t="n"/>
      <c r="J4188" s="1646" t="n"/>
      <c r="K4188" s="1647" t="n"/>
      <c r="L4188" s="1647" t="n"/>
      <c r="M4188" s="234" t="n"/>
      <c r="N4188" s="237" t="n"/>
      <c r="O4188" s="548" t="n"/>
      <c r="P4188" s="1634" t="n"/>
      <c r="Q4188" s="1634" t="n"/>
      <c r="R4188" s="892" t="n"/>
      <c r="S4188" s="1635" t="n"/>
      <c r="T4188" s="1636" t="n"/>
      <c r="U4188" s="1636" t="n"/>
    </row>
    <row r="4189" ht="17.25" customHeight="1">
      <c r="A4189" s="238" t="n"/>
      <c r="B4189" s="238" t="n"/>
      <c r="C4189" s="1636" t="n"/>
      <c r="D4189" s="1636" t="n"/>
      <c r="E4189" s="1638" t="n"/>
      <c r="F4189" s="1636" t="n"/>
      <c r="G4189" s="1647" t="n"/>
      <c r="H4189" s="1647" t="n"/>
      <c r="I4189" s="1647" t="n"/>
      <c r="J4189" s="1646" t="n"/>
      <c r="K4189" s="1647" t="n"/>
      <c r="L4189" s="1647" t="n"/>
      <c r="M4189" s="234" t="n"/>
      <c r="N4189" s="237" t="n"/>
      <c r="O4189" s="548" t="n"/>
      <c r="P4189" s="1634" t="n"/>
      <c r="Q4189" s="1634" t="n"/>
      <c r="R4189" s="892" t="n"/>
      <c r="S4189" s="1635" t="n"/>
      <c r="T4189" s="1636" t="n"/>
      <c r="U4189" s="1636" t="n"/>
    </row>
    <row r="4190" ht="17.25" customHeight="1">
      <c r="A4190" s="238" t="n"/>
      <c r="B4190" s="238" t="n"/>
      <c r="C4190" s="1636" t="n"/>
      <c r="D4190" s="1636" t="n"/>
      <c r="E4190" s="1638" t="n"/>
      <c r="F4190" s="1636" t="n"/>
      <c r="G4190" s="1647" t="n"/>
      <c r="H4190" s="1647" t="n"/>
      <c r="I4190" s="1647" t="n"/>
      <c r="J4190" s="1646" t="n"/>
      <c r="K4190" s="1647" t="n"/>
      <c r="L4190" s="1647" t="n"/>
      <c r="M4190" s="234" t="n"/>
      <c r="N4190" s="237" t="n"/>
      <c r="O4190" s="548" t="n"/>
      <c r="P4190" s="1634" t="n"/>
      <c r="Q4190" s="1634" t="n"/>
      <c r="R4190" s="892" t="n"/>
      <c r="S4190" s="1635" t="n"/>
      <c r="T4190" s="1636" t="n"/>
      <c r="U4190" s="1636" t="n"/>
    </row>
    <row r="4191" ht="17.25" customHeight="1">
      <c r="A4191" s="238" t="n"/>
      <c r="B4191" s="238" t="n"/>
      <c r="C4191" s="1636" t="n"/>
      <c r="D4191" s="1636" t="n"/>
      <c r="E4191" s="1638" t="n"/>
      <c r="F4191" s="1636" t="n"/>
      <c r="G4191" s="1647" t="n"/>
      <c r="H4191" s="1647" t="n"/>
      <c r="I4191" s="1647" t="n"/>
      <c r="J4191" s="1646" t="n"/>
      <c r="K4191" s="1647" t="n"/>
      <c r="L4191" s="1647" t="n"/>
      <c r="M4191" s="234" t="n"/>
      <c r="N4191" s="237" t="n"/>
      <c r="O4191" s="548" t="n"/>
      <c r="P4191" s="1634" t="n"/>
      <c r="Q4191" s="1634" t="n"/>
      <c r="R4191" s="892" t="n"/>
      <c r="S4191" s="1635" t="n"/>
      <c r="T4191" s="1636" t="n"/>
      <c r="U4191" s="1636" t="n"/>
    </row>
    <row r="4192" ht="17.25" customHeight="1">
      <c r="A4192" s="238" t="n"/>
      <c r="B4192" s="238" t="n"/>
      <c r="C4192" s="1636" t="n"/>
      <c r="D4192" s="1636" t="n"/>
      <c r="E4192" s="1638" t="n"/>
      <c r="F4192" s="1636" t="n"/>
      <c r="G4192" s="1647" t="n"/>
      <c r="H4192" s="1647" t="n"/>
      <c r="I4192" s="1647" t="n"/>
      <c r="J4192" s="1646" t="n"/>
      <c r="K4192" s="1647" t="n"/>
      <c r="L4192" s="1647" t="n"/>
      <c r="M4192" s="234" t="n"/>
      <c r="N4192" s="237" t="n"/>
      <c r="O4192" s="548" t="n"/>
      <c r="P4192" s="1634" t="n"/>
      <c r="Q4192" s="1634" t="n"/>
      <c r="R4192" s="892" t="n"/>
      <c r="S4192" s="1635" t="n"/>
      <c r="T4192" s="1636" t="n"/>
      <c r="U4192" s="1636" t="n"/>
    </row>
    <row r="4193" ht="17.25" customHeight="1">
      <c r="A4193" s="238" t="n"/>
      <c r="B4193" s="238" t="n"/>
      <c r="C4193" s="1636" t="n"/>
      <c r="D4193" s="1636" t="n"/>
      <c r="E4193" s="1638" t="n"/>
      <c r="F4193" s="1636" t="n"/>
      <c r="G4193" s="1647" t="n"/>
      <c r="H4193" s="1647" t="n"/>
      <c r="I4193" s="1647" t="n"/>
      <c r="J4193" s="1646" t="n"/>
      <c r="K4193" s="1647" t="n"/>
      <c r="L4193" s="1647" t="n"/>
      <c r="M4193" s="234" t="n"/>
      <c r="N4193" s="237" t="n"/>
      <c r="O4193" s="548" t="n"/>
      <c r="P4193" s="1634" t="n"/>
      <c r="Q4193" s="1634" t="n"/>
      <c r="R4193" s="892" t="n"/>
      <c r="S4193" s="1635" t="n"/>
      <c r="T4193" s="1636" t="n"/>
      <c r="U4193" s="1636" t="n"/>
    </row>
    <row r="4194" ht="17.25" customHeight="1">
      <c r="A4194" s="238" t="n"/>
      <c r="B4194" s="238" t="n"/>
      <c r="C4194" s="1636" t="n"/>
      <c r="D4194" s="1636" t="n"/>
      <c r="E4194" s="1638" t="n"/>
      <c r="F4194" s="1636" t="n"/>
      <c r="G4194" s="1647" t="n"/>
      <c r="H4194" s="1647" t="n"/>
      <c r="I4194" s="1647" t="n"/>
      <c r="J4194" s="1646" t="n"/>
      <c r="K4194" s="1647" t="n"/>
      <c r="L4194" s="1647" t="n"/>
      <c r="M4194" s="234" t="n"/>
      <c r="N4194" s="237" t="n"/>
      <c r="O4194" s="548" t="n"/>
      <c r="P4194" s="1634" t="n"/>
      <c r="Q4194" s="1634" t="n"/>
      <c r="R4194" s="892" t="n"/>
      <c r="S4194" s="1635" t="n"/>
      <c r="T4194" s="1636" t="n"/>
      <c r="U4194" s="1636" t="n"/>
    </row>
    <row r="4195" ht="17.25" customHeight="1">
      <c r="A4195" s="238" t="n"/>
      <c r="B4195" s="238" t="n"/>
      <c r="C4195" s="1636" t="n"/>
      <c r="D4195" s="1636" t="n"/>
      <c r="E4195" s="1638" t="n"/>
      <c r="F4195" s="1636" t="n"/>
      <c r="G4195" s="1647" t="n"/>
      <c r="H4195" s="1647" t="n"/>
      <c r="I4195" s="1647" t="n"/>
      <c r="J4195" s="1646" t="n"/>
      <c r="K4195" s="1647" t="n"/>
      <c r="L4195" s="1647" t="n"/>
      <c r="M4195" s="234" t="n"/>
      <c r="N4195" s="237" t="n"/>
      <c r="O4195" s="548" t="n"/>
      <c r="P4195" s="1634" t="n"/>
      <c r="Q4195" s="1634" t="n"/>
      <c r="R4195" s="892" t="n"/>
      <c r="S4195" s="1635" t="n"/>
      <c r="T4195" s="1636" t="n"/>
      <c r="U4195" s="1636" t="n"/>
    </row>
    <row r="4196" ht="17.25" customHeight="1">
      <c r="A4196" s="238" t="n"/>
      <c r="B4196" s="238" t="n"/>
      <c r="C4196" s="1636" t="n"/>
      <c r="D4196" s="1636" t="n"/>
      <c r="E4196" s="1638" t="n"/>
      <c r="F4196" s="1636" t="n"/>
      <c r="G4196" s="1647" t="n"/>
      <c r="H4196" s="1647" t="n"/>
      <c r="I4196" s="1647" t="n"/>
      <c r="J4196" s="1646" t="n"/>
      <c r="K4196" s="1647" t="n"/>
      <c r="L4196" s="1647" t="n"/>
      <c r="M4196" s="234" t="n"/>
      <c r="N4196" s="237" t="n"/>
      <c r="O4196" s="548" t="n"/>
      <c r="P4196" s="1634" t="n"/>
      <c r="Q4196" s="1634" t="n"/>
      <c r="R4196" s="892" t="n"/>
      <c r="S4196" s="1635" t="n"/>
      <c r="T4196" s="1636" t="n"/>
      <c r="U4196" s="1636" t="n"/>
    </row>
    <row r="4197" ht="17.25" customHeight="1">
      <c r="A4197" s="238" t="n"/>
      <c r="B4197" s="238" t="n"/>
      <c r="C4197" s="1636" t="n"/>
      <c r="D4197" s="1636" t="n"/>
      <c r="E4197" s="1638" t="n"/>
      <c r="F4197" s="1636" t="n"/>
      <c r="G4197" s="1647" t="n"/>
      <c r="H4197" s="1647" t="n"/>
      <c r="I4197" s="1647" t="n"/>
      <c r="J4197" s="1646" t="n"/>
      <c r="K4197" s="1647" t="n"/>
      <c r="L4197" s="1647" t="n"/>
      <c r="M4197" s="234" t="n"/>
      <c r="N4197" s="237" t="n"/>
      <c r="O4197" s="548" t="n"/>
      <c r="P4197" s="1634" t="n"/>
      <c r="Q4197" s="1634" t="n"/>
      <c r="R4197" s="892" t="n"/>
      <c r="S4197" s="1635" t="n"/>
      <c r="T4197" s="1636" t="n"/>
      <c r="U4197" s="1636" t="n"/>
    </row>
    <row r="4198" ht="17.25" customHeight="1">
      <c r="A4198" s="238" t="n"/>
      <c r="B4198" s="238" t="n"/>
      <c r="C4198" s="1636" t="n"/>
      <c r="D4198" s="1636" t="n"/>
      <c r="E4198" s="1638" t="n"/>
      <c r="F4198" s="1636" t="n"/>
      <c r="G4198" s="1647" t="n"/>
      <c r="H4198" s="1647" t="n"/>
      <c r="I4198" s="1647" t="n"/>
      <c r="J4198" s="1646" t="n"/>
      <c r="K4198" s="1647" t="n"/>
      <c r="L4198" s="1647" t="n"/>
      <c r="M4198" s="234" t="n"/>
      <c r="N4198" s="237" t="n"/>
      <c r="O4198" s="548" t="n"/>
      <c r="P4198" s="1634" t="n"/>
      <c r="Q4198" s="1634" t="n"/>
      <c r="R4198" s="892" t="n"/>
      <c r="S4198" s="1635" t="n"/>
      <c r="T4198" s="1636" t="n"/>
      <c r="U4198" s="1636" t="n"/>
    </row>
    <row r="4199" ht="17.25" customHeight="1">
      <c r="A4199" s="238" t="n"/>
      <c r="B4199" s="238" t="n"/>
      <c r="C4199" s="1636" t="n"/>
      <c r="D4199" s="1636" t="n"/>
      <c r="E4199" s="1638" t="n"/>
      <c r="F4199" s="1636" t="n"/>
      <c r="G4199" s="1647" t="n"/>
      <c r="H4199" s="1647" t="n"/>
      <c r="I4199" s="1647" t="n"/>
      <c r="J4199" s="1646" t="n"/>
      <c r="K4199" s="1647" t="n"/>
      <c r="L4199" s="1647" t="n"/>
      <c r="M4199" s="234" t="n"/>
      <c r="N4199" s="237" t="n"/>
      <c r="O4199" s="548" t="n"/>
      <c r="P4199" s="1634" t="n"/>
      <c r="Q4199" s="1634" t="n"/>
      <c r="R4199" s="892" t="n"/>
      <c r="S4199" s="1635" t="n"/>
      <c r="T4199" s="1636" t="n"/>
      <c r="U4199" s="1636" t="n"/>
    </row>
    <row r="4200" ht="17.25" customHeight="1">
      <c r="A4200" s="238" t="n"/>
      <c r="B4200" s="238" t="n"/>
      <c r="C4200" s="1636" t="n"/>
      <c r="D4200" s="1636" t="n"/>
      <c r="E4200" s="1638" t="n"/>
      <c r="F4200" s="1636" t="n"/>
      <c r="G4200" s="1647" t="n"/>
      <c r="H4200" s="1647" t="n"/>
      <c r="I4200" s="1647" t="n"/>
      <c r="J4200" s="1646" t="n"/>
      <c r="K4200" s="1647" t="n"/>
      <c r="L4200" s="1647" t="n"/>
      <c r="M4200" s="234" t="n"/>
      <c r="N4200" s="237" t="n"/>
      <c r="O4200" s="548" t="n"/>
      <c r="P4200" s="1634" t="n"/>
      <c r="Q4200" s="1634" t="n"/>
      <c r="R4200" s="892" t="n"/>
      <c r="S4200" s="1635" t="n"/>
      <c r="T4200" s="1636" t="n"/>
      <c r="U4200" s="1636" t="n"/>
    </row>
    <row r="4201" ht="17.25" customHeight="1">
      <c r="A4201" s="238" t="n"/>
      <c r="B4201" s="238" t="n"/>
      <c r="C4201" s="1636" t="n"/>
      <c r="D4201" s="1636" t="n"/>
      <c r="E4201" s="1638" t="n"/>
      <c r="F4201" s="1636" t="n"/>
      <c r="G4201" s="1647" t="n"/>
      <c r="H4201" s="1647" t="n"/>
      <c r="I4201" s="1647" t="n"/>
      <c r="J4201" s="1646" t="n"/>
      <c r="K4201" s="1647" t="n"/>
      <c r="L4201" s="1647" t="n"/>
      <c r="M4201" s="234" t="n"/>
      <c r="N4201" s="237" t="n"/>
      <c r="O4201" s="548" t="n"/>
      <c r="P4201" s="1634" t="n"/>
      <c r="Q4201" s="1634" t="n"/>
      <c r="R4201" s="892" t="n"/>
      <c r="S4201" s="1635" t="n"/>
      <c r="T4201" s="1636" t="n"/>
      <c r="U4201" s="1636" t="n"/>
    </row>
    <row r="4202" ht="17.25" customHeight="1">
      <c r="A4202" s="238" t="n"/>
      <c r="B4202" s="238" t="n"/>
      <c r="C4202" s="1636" t="n"/>
      <c r="D4202" s="1636" t="n"/>
      <c r="E4202" s="1638" t="n"/>
      <c r="F4202" s="1636" t="n"/>
      <c r="G4202" s="1647" t="n"/>
      <c r="H4202" s="1647" t="n"/>
      <c r="I4202" s="1647" t="n"/>
      <c r="J4202" s="1646" t="n"/>
      <c r="K4202" s="1647" t="n"/>
      <c r="L4202" s="1647" t="n"/>
      <c r="M4202" s="234" t="n"/>
      <c r="N4202" s="237" t="n"/>
      <c r="O4202" s="548" t="n"/>
      <c r="P4202" s="1634" t="n"/>
      <c r="Q4202" s="1634" t="n"/>
      <c r="R4202" s="892" t="n"/>
      <c r="S4202" s="1635" t="n"/>
      <c r="T4202" s="1636" t="n"/>
      <c r="U4202" s="1636" t="n"/>
    </row>
    <row r="4203" ht="17.25" customHeight="1">
      <c r="A4203" s="238" t="n"/>
      <c r="B4203" s="238" t="n"/>
      <c r="C4203" s="1636" t="n"/>
      <c r="D4203" s="1636" t="n"/>
      <c r="E4203" s="1638" t="n"/>
      <c r="F4203" s="1636" t="n"/>
      <c r="G4203" s="1647" t="n"/>
      <c r="H4203" s="1647" t="n"/>
      <c r="I4203" s="1647" t="n"/>
      <c r="J4203" s="1646" t="n"/>
      <c r="K4203" s="1647" t="n"/>
      <c r="L4203" s="1647" t="n"/>
      <c r="M4203" s="234" t="n"/>
      <c r="N4203" s="237" t="n"/>
      <c r="O4203" s="548" t="n"/>
      <c r="P4203" s="1634" t="n"/>
      <c r="Q4203" s="1634" t="n"/>
      <c r="R4203" s="892" t="n"/>
      <c r="S4203" s="1635" t="n"/>
      <c r="T4203" s="1636" t="n"/>
      <c r="U4203" s="1636" t="n"/>
    </row>
    <row r="4204" ht="17.25" customHeight="1">
      <c r="A4204" s="238" t="n"/>
      <c r="B4204" s="238" t="n"/>
      <c r="C4204" s="1636" t="n"/>
      <c r="D4204" s="1636" t="n"/>
      <c r="E4204" s="1638" t="n"/>
      <c r="F4204" s="1636" t="n"/>
      <c r="G4204" s="1647" t="n"/>
      <c r="H4204" s="1647" t="n"/>
      <c r="I4204" s="1647" t="n"/>
      <c r="J4204" s="1646" t="n"/>
      <c r="K4204" s="1647" t="n"/>
      <c r="L4204" s="1647" t="n"/>
      <c r="M4204" s="234" t="n"/>
      <c r="N4204" s="237" t="n"/>
      <c r="O4204" s="548" t="n"/>
      <c r="P4204" s="1634" t="n"/>
      <c r="Q4204" s="1634" t="n"/>
      <c r="R4204" s="892" t="n"/>
      <c r="S4204" s="1635" t="n"/>
      <c r="T4204" s="1636" t="n"/>
      <c r="U4204" s="1636" t="n"/>
    </row>
    <row r="4205" ht="17.25" customHeight="1">
      <c r="A4205" s="238" t="n"/>
      <c r="B4205" s="238" t="n"/>
      <c r="C4205" s="1636" t="n"/>
      <c r="D4205" s="1636" t="n"/>
      <c r="E4205" s="1638" t="n"/>
      <c r="F4205" s="1636" t="n"/>
      <c r="G4205" s="1647" t="n"/>
      <c r="H4205" s="1647" t="n"/>
      <c r="I4205" s="1647" t="n"/>
      <c r="J4205" s="1646" t="n"/>
      <c r="K4205" s="1647" t="n"/>
      <c r="L4205" s="1647" t="n"/>
      <c r="M4205" s="234" t="n"/>
      <c r="N4205" s="237" t="n"/>
      <c r="O4205" s="548" t="n"/>
      <c r="P4205" s="1634" t="n"/>
      <c r="Q4205" s="1634" t="n"/>
      <c r="R4205" s="892" t="n"/>
      <c r="S4205" s="1635" t="n"/>
      <c r="T4205" s="1636" t="n"/>
      <c r="U4205" s="1636" t="n"/>
    </row>
    <row r="4206" ht="17.25" customHeight="1">
      <c r="A4206" s="238" t="n"/>
      <c r="B4206" s="238" t="n"/>
      <c r="C4206" s="1636" t="n"/>
      <c r="D4206" s="1636" t="n"/>
      <c r="E4206" s="1638" t="n"/>
      <c r="F4206" s="1636" t="n"/>
      <c r="G4206" s="1647" t="n"/>
      <c r="H4206" s="1647" t="n"/>
      <c r="I4206" s="1647" t="n"/>
      <c r="J4206" s="1646" t="n"/>
      <c r="K4206" s="1647" t="n"/>
      <c r="L4206" s="1647" t="n"/>
      <c r="M4206" s="234" t="n"/>
      <c r="N4206" s="237" t="n"/>
      <c r="O4206" s="548" t="n"/>
      <c r="P4206" s="1634" t="n"/>
      <c r="Q4206" s="1634" t="n"/>
      <c r="R4206" s="892" t="n"/>
      <c r="S4206" s="1635" t="n"/>
      <c r="T4206" s="1636" t="n"/>
      <c r="U4206" s="1636" t="n"/>
    </row>
    <row r="4207" ht="17.25" customHeight="1">
      <c r="A4207" s="238" t="n"/>
      <c r="B4207" s="238" t="n"/>
      <c r="C4207" s="1636" t="n"/>
      <c r="D4207" s="1636" t="n"/>
      <c r="E4207" s="1638" t="n"/>
      <c r="F4207" s="1636" t="n"/>
      <c r="G4207" s="1647" t="n"/>
      <c r="H4207" s="1647" t="n"/>
      <c r="I4207" s="1647" t="n"/>
      <c r="J4207" s="1646" t="n"/>
      <c r="K4207" s="1647" t="n"/>
      <c r="L4207" s="1647" t="n"/>
      <c r="M4207" s="234" t="n"/>
      <c r="N4207" s="237" t="n"/>
      <c r="O4207" s="548" t="n"/>
      <c r="P4207" s="1634" t="n"/>
      <c r="Q4207" s="1634" t="n"/>
      <c r="R4207" s="892" t="n"/>
      <c r="S4207" s="1635" t="n"/>
      <c r="T4207" s="1636" t="n"/>
      <c r="U4207" s="1636" t="n"/>
    </row>
    <row r="4208" ht="17.25" customHeight="1">
      <c r="A4208" s="238" t="n"/>
      <c r="B4208" s="238" t="n"/>
      <c r="C4208" s="1636" t="n"/>
      <c r="D4208" s="1636" t="n"/>
      <c r="E4208" s="1638" t="n"/>
      <c r="F4208" s="1636" t="n"/>
      <c r="G4208" s="1647" t="n"/>
      <c r="H4208" s="1647" t="n"/>
      <c r="I4208" s="1647" t="n"/>
      <c r="J4208" s="1646" t="n"/>
      <c r="K4208" s="1647" t="n"/>
      <c r="L4208" s="1647" t="n"/>
      <c r="M4208" s="234" t="n"/>
      <c r="N4208" s="237" t="n"/>
      <c r="O4208" s="548" t="n"/>
      <c r="P4208" s="1634" t="n"/>
      <c r="Q4208" s="1634" t="n"/>
      <c r="R4208" s="892" t="n"/>
      <c r="S4208" s="1635" t="n"/>
      <c r="T4208" s="1636" t="n"/>
      <c r="U4208" s="1636" t="n"/>
    </row>
    <row r="4209" ht="17.25" customHeight="1">
      <c r="A4209" s="238" t="n"/>
      <c r="B4209" s="238" t="n"/>
      <c r="C4209" s="1636" t="n"/>
      <c r="D4209" s="1636" t="n"/>
      <c r="E4209" s="1638" t="n"/>
      <c r="F4209" s="1636" t="n"/>
      <c r="G4209" s="1647" t="n"/>
      <c r="H4209" s="1647" t="n"/>
      <c r="I4209" s="1647" t="n"/>
      <c r="J4209" s="1646" t="n"/>
      <c r="K4209" s="1647" t="n"/>
      <c r="L4209" s="1647" t="n"/>
      <c r="M4209" s="234" t="n"/>
      <c r="N4209" s="237" t="n"/>
      <c r="O4209" s="548" t="n"/>
      <c r="P4209" s="1634" t="n"/>
      <c r="Q4209" s="1634" t="n"/>
      <c r="R4209" s="892" t="n"/>
      <c r="S4209" s="1635" t="n"/>
      <c r="T4209" s="1636" t="n"/>
      <c r="U4209" s="1636" t="n"/>
    </row>
    <row r="4210" ht="17.25" customHeight="1">
      <c r="A4210" s="238" t="n"/>
      <c r="B4210" s="238" t="n"/>
      <c r="C4210" s="1636" t="n"/>
      <c r="D4210" s="1636" t="n"/>
      <c r="E4210" s="1638" t="n"/>
      <c r="F4210" s="1636" t="n"/>
      <c r="G4210" s="1647" t="n"/>
      <c r="H4210" s="1647" t="n"/>
      <c r="I4210" s="1647" t="n"/>
      <c r="J4210" s="1646" t="n"/>
      <c r="K4210" s="1647" t="n"/>
      <c r="L4210" s="1647" t="n"/>
      <c r="M4210" s="234" t="n"/>
      <c r="N4210" s="237" t="n"/>
      <c r="O4210" s="548" t="n"/>
      <c r="P4210" s="1634" t="n"/>
      <c r="Q4210" s="1634" t="n"/>
      <c r="R4210" s="892" t="n"/>
      <c r="S4210" s="1635" t="n"/>
      <c r="T4210" s="1636" t="n"/>
      <c r="U4210" s="1636" t="n"/>
    </row>
    <row r="4211" ht="17.25" customHeight="1">
      <c r="A4211" s="238" t="n"/>
      <c r="B4211" s="238" t="n"/>
      <c r="C4211" s="1636" t="n"/>
      <c r="D4211" s="1636" t="n"/>
      <c r="E4211" s="1638" t="n"/>
      <c r="F4211" s="1636" t="n"/>
      <c r="G4211" s="1647" t="n"/>
      <c r="H4211" s="1647" t="n"/>
      <c r="I4211" s="1647" t="n"/>
      <c r="J4211" s="1646" t="n"/>
      <c r="K4211" s="1647" t="n"/>
      <c r="L4211" s="1647" t="n"/>
      <c r="M4211" s="234" t="n"/>
      <c r="N4211" s="237" t="n"/>
      <c r="O4211" s="548" t="n"/>
      <c r="P4211" s="1634" t="n"/>
      <c r="Q4211" s="1634" t="n"/>
      <c r="R4211" s="892" t="n"/>
      <c r="S4211" s="1635" t="n"/>
      <c r="T4211" s="1636" t="n"/>
      <c r="U4211" s="1636" t="n"/>
    </row>
    <row r="4212" ht="17.25" customHeight="1">
      <c r="A4212" s="238" t="n"/>
      <c r="B4212" s="238" t="n"/>
      <c r="C4212" s="1636" t="n"/>
      <c r="D4212" s="1636" t="n"/>
      <c r="E4212" s="1638" t="n"/>
      <c r="F4212" s="1636" t="n"/>
      <c r="G4212" s="1647" t="n"/>
      <c r="H4212" s="1647" t="n"/>
      <c r="I4212" s="1647" t="n"/>
      <c r="J4212" s="1646" t="n"/>
      <c r="K4212" s="1647" t="n"/>
      <c r="L4212" s="1647" t="n"/>
      <c r="M4212" s="234" t="n"/>
      <c r="N4212" s="237" t="n"/>
      <c r="O4212" s="548" t="n"/>
      <c r="P4212" s="1634" t="n"/>
      <c r="Q4212" s="1634" t="n"/>
      <c r="R4212" s="892" t="n"/>
      <c r="S4212" s="1635" t="n"/>
      <c r="T4212" s="1636" t="n"/>
      <c r="U4212" s="1636" t="n"/>
    </row>
    <row r="4213" ht="17.25" customHeight="1">
      <c r="A4213" s="238" t="n"/>
      <c r="B4213" s="238" t="n"/>
      <c r="C4213" s="1636" t="n"/>
      <c r="D4213" s="1636" t="n"/>
      <c r="E4213" s="1638" t="n"/>
      <c r="F4213" s="1636" t="n"/>
      <c r="G4213" s="1647" t="n"/>
      <c r="H4213" s="1647" t="n"/>
      <c r="I4213" s="1647" t="n"/>
      <c r="J4213" s="1646" t="n"/>
      <c r="K4213" s="1647" t="n"/>
      <c r="L4213" s="1647" t="n"/>
      <c r="M4213" s="234" t="n"/>
      <c r="N4213" s="237" t="n"/>
      <c r="O4213" s="548" t="n"/>
      <c r="P4213" s="1634" t="n"/>
      <c r="Q4213" s="1634" t="n"/>
      <c r="R4213" s="892" t="n"/>
      <c r="S4213" s="1635" t="n"/>
      <c r="T4213" s="1636" t="n"/>
      <c r="U4213" s="1636" t="n"/>
    </row>
    <row r="4214" ht="17.25" customHeight="1">
      <c r="A4214" s="238" t="n"/>
      <c r="B4214" s="238" t="n"/>
      <c r="C4214" s="1636" t="n"/>
      <c r="D4214" s="1636" t="n"/>
      <c r="E4214" s="1638" t="n"/>
      <c r="F4214" s="1636" t="n"/>
      <c r="G4214" s="1647" t="n"/>
      <c r="H4214" s="1647" t="n"/>
      <c r="I4214" s="1647" t="n"/>
      <c r="J4214" s="1646" t="n"/>
      <c r="K4214" s="1647" t="n"/>
      <c r="L4214" s="1647" t="n"/>
      <c r="M4214" s="234" t="n"/>
      <c r="N4214" s="237" t="n"/>
      <c r="O4214" s="548" t="n"/>
      <c r="P4214" s="1634" t="n"/>
      <c r="Q4214" s="1634" t="n"/>
      <c r="R4214" s="892" t="n"/>
      <c r="S4214" s="1635" t="n"/>
      <c r="T4214" s="1636" t="n"/>
      <c r="U4214" s="1636" t="n"/>
    </row>
    <row r="4215" ht="17.25" customHeight="1">
      <c r="A4215" s="238" t="n"/>
      <c r="B4215" s="238" t="n"/>
      <c r="C4215" s="1636" t="n"/>
      <c r="D4215" s="1636" t="n"/>
      <c r="E4215" s="1638" t="n"/>
      <c r="F4215" s="1636" t="n"/>
      <c r="G4215" s="1647" t="n"/>
      <c r="H4215" s="1647" t="n"/>
      <c r="I4215" s="1647" t="n"/>
      <c r="J4215" s="1646" t="n"/>
      <c r="K4215" s="1647" t="n"/>
      <c r="L4215" s="1647" t="n"/>
      <c r="M4215" s="234" t="n"/>
      <c r="N4215" s="237" t="n"/>
      <c r="O4215" s="548" t="n"/>
      <c r="P4215" s="1634" t="n"/>
      <c r="Q4215" s="1634" t="n"/>
      <c r="R4215" s="892" t="n"/>
      <c r="S4215" s="1635" t="n"/>
      <c r="T4215" s="1636" t="n"/>
      <c r="U4215" s="1636" t="n"/>
    </row>
    <row r="4216" ht="17.25" customHeight="1">
      <c r="A4216" s="238" t="n"/>
      <c r="B4216" s="238" t="n"/>
      <c r="C4216" s="1636" t="n"/>
      <c r="D4216" s="1636" t="n"/>
      <c r="E4216" s="1638" t="n"/>
      <c r="F4216" s="1636" t="n"/>
      <c r="G4216" s="1647" t="n"/>
      <c r="H4216" s="1647" t="n"/>
      <c r="I4216" s="1647" t="n"/>
      <c r="J4216" s="1646" t="n"/>
      <c r="K4216" s="1647" t="n"/>
      <c r="L4216" s="1647" t="n"/>
      <c r="M4216" s="234" t="n"/>
      <c r="N4216" s="237" t="n"/>
      <c r="O4216" s="548" t="n"/>
      <c r="P4216" s="1634" t="n"/>
      <c r="Q4216" s="1634" t="n"/>
      <c r="R4216" s="892" t="n"/>
      <c r="S4216" s="1635" t="n"/>
      <c r="T4216" s="1636" t="n"/>
      <c r="U4216" s="1636" t="n"/>
    </row>
    <row r="4217" ht="17.25" customHeight="1">
      <c r="A4217" s="238" t="n"/>
      <c r="B4217" s="238" t="n"/>
      <c r="C4217" s="1636" t="n"/>
      <c r="D4217" s="1636" t="n"/>
      <c r="E4217" s="1638" t="n"/>
      <c r="F4217" s="1636" t="n"/>
      <c r="G4217" s="1647" t="n"/>
      <c r="H4217" s="1647" t="n"/>
      <c r="I4217" s="1647" t="n"/>
      <c r="J4217" s="1646" t="n"/>
      <c r="K4217" s="1647" t="n"/>
      <c r="L4217" s="1647" t="n"/>
      <c r="M4217" s="234" t="n"/>
      <c r="N4217" s="237" t="n"/>
      <c r="O4217" s="548" t="n"/>
      <c r="P4217" s="1634" t="n"/>
      <c r="Q4217" s="1634" t="n"/>
      <c r="R4217" s="892" t="n"/>
      <c r="S4217" s="1635" t="n"/>
      <c r="T4217" s="1636" t="n"/>
      <c r="U4217" s="1636" t="n"/>
    </row>
    <row r="4218" ht="17.25" customHeight="1">
      <c r="A4218" s="238" t="n"/>
      <c r="B4218" s="238" t="n"/>
      <c r="C4218" s="1636" t="n"/>
      <c r="D4218" s="1636" t="n"/>
      <c r="E4218" s="1638" t="n"/>
      <c r="F4218" s="1636" t="n"/>
      <c r="G4218" s="1647" t="n"/>
      <c r="H4218" s="1647" t="n"/>
      <c r="I4218" s="1647" t="n"/>
      <c r="J4218" s="1646" t="n"/>
      <c r="K4218" s="1647" t="n"/>
      <c r="L4218" s="1647" t="n"/>
      <c r="M4218" s="234" t="n"/>
      <c r="N4218" s="237" t="n"/>
      <c r="O4218" s="548" t="n"/>
      <c r="P4218" s="1634" t="n"/>
      <c r="Q4218" s="1634" t="n"/>
      <c r="R4218" s="892" t="n"/>
      <c r="S4218" s="1635" t="n"/>
      <c r="T4218" s="1636" t="n"/>
      <c r="U4218" s="1636" t="n"/>
    </row>
    <row r="4219" ht="17.25" customHeight="1">
      <c r="A4219" s="238" t="n"/>
      <c r="B4219" s="238" t="n"/>
      <c r="C4219" s="1636" t="n"/>
      <c r="D4219" s="1636" t="n"/>
      <c r="E4219" s="1638" t="n"/>
      <c r="F4219" s="1636" t="n"/>
      <c r="G4219" s="1647" t="n"/>
      <c r="H4219" s="1647" t="n"/>
      <c r="I4219" s="1647" t="n"/>
      <c r="J4219" s="1646" t="n"/>
      <c r="K4219" s="1647" t="n"/>
      <c r="L4219" s="1647" t="n"/>
      <c r="M4219" s="234" t="n"/>
      <c r="N4219" s="237" t="n"/>
      <c r="O4219" s="548" t="n"/>
      <c r="P4219" s="1634" t="n"/>
      <c r="Q4219" s="1634" t="n"/>
      <c r="R4219" s="892" t="n"/>
      <c r="S4219" s="1635" t="n"/>
      <c r="T4219" s="1636" t="n"/>
      <c r="U4219" s="1636" t="n"/>
    </row>
    <row r="4220" ht="17.25" customHeight="1">
      <c r="A4220" s="238" t="n"/>
      <c r="B4220" s="238" t="n"/>
      <c r="C4220" s="1636" t="n"/>
      <c r="D4220" s="1636" t="n"/>
      <c r="E4220" s="1638" t="n"/>
      <c r="F4220" s="1636" t="n"/>
      <c r="G4220" s="1647" t="n"/>
      <c r="H4220" s="1647" t="n"/>
      <c r="I4220" s="1647" t="n"/>
      <c r="J4220" s="1646" t="n"/>
      <c r="K4220" s="1647" t="n"/>
      <c r="L4220" s="1647" t="n"/>
      <c r="M4220" s="234" t="n"/>
      <c r="N4220" s="237" t="n"/>
      <c r="O4220" s="548" t="n"/>
      <c r="P4220" s="1634" t="n"/>
      <c r="Q4220" s="1634" t="n"/>
      <c r="R4220" s="892" t="n"/>
      <c r="S4220" s="1635" t="n"/>
      <c r="T4220" s="1636" t="n"/>
      <c r="U4220" s="1636" t="n"/>
    </row>
    <row r="4221" ht="17.25" customHeight="1">
      <c r="A4221" s="238" t="n"/>
      <c r="B4221" s="238" t="n"/>
      <c r="C4221" s="1636" t="n"/>
      <c r="D4221" s="1636" t="n"/>
      <c r="E4221" s="1638" t="n"/>
      <c r="F4221" s="1636" t="n"/>
      <c r="G4221" s="1647" t="n"/>
      <c r="H4221" s="1647" t="n"/>
      <c r="I4221" s="1647" t="n"/>
      <c r="J4221" s="1646" t="n"/>
      <c r="K4221" s="1647" t="n"/>
      <c r="L4221" s="1647" t="n"/>
      <c r="M4221" s="234" t="n"/>
      <c r="N4221" s="237" t="n"/>
      <c r="O4221" s="548" t="n"/>
      <c r="P4221" s="1634" t="n"/>
      <c r="Q4221" s="1634" t="n"/>
      <c r="R4221" s="892" t="n"/>
      <c r="S4221" s="1635" t="n"/>
      <c r="T4221" s="1636" t="n"/>
      <c r="U4221" s="1636" t="n"/>
    </row>
    <row r="4222" ht="17.25" customHeight="1">
      <c r="A4222" s="238" t="n"/>
      <c r="B4222" s="238" t="n"/>
      <c r="C4222" s="1636" t="n"/>
      <c r="D4222" s="1636" t="n"/>
      <c r="E4222" s="1638" t="n"/>
      <c r="F4222" s="1636" t="n"/>
      <c r="G4222" s="1647" t="n"/>
      <c r="H4222" s="1647" t="n"/>
      <c r="I4222" s="1647" t="n"/>
      <c r="J4222" s="1646" t="n"/>
      <c r="K4222" s="1647" t="n"/>
      <c r="L4222" s="1647" t="n"/>
      <c r="M4222" s="234" t="n"/>
      <c r="N4222" s="237" t="n"/>
      <c r="O4222" s="548" t="n"/>
      <c r="P4222" s="1634" t="n"/>
      <c r="Q4222" s="1634" t="n"/>
      <c r="R4222" s="892" t="n"/>
      <c r="S4222" s="1635" t="n"/>
      <c r="T4222" s="1636" t="n"/>
      <c r="U4222" s="1636" t="n"/>
    </row>
    <row r="4223" ht="17.25" customHeight="1">
      <c r="A4223" s="238" t="n"/>
      <c r="B4223" s="238" t="n"/>
      <c r="C4223" s="1636" t="n"/>
      <c r="D4223" s="1636" t="n"/>
      <c r="E4223" s="1638" t="n"/>
      <c r="F4223" s="1636" t="n"/>
      <c r="G4223" s="1647" t="n"/>
      <c r="H4223" s="1647" t="n"/>
      <c r="I4223" s="1647" t="n"/>
      <c r="J4223" s="1646" t="n"/>
      <c r="K4223" s="1647" t="n"/>
      <c r="L4223" s="1647" t="n"/>
      <c r="M4223" s="234" t="n"/>
      <c r="N4223" s="237" t="n"/>
      <c r="O4223" s="548" t="n"/>
      <c r="P4223" s="1634" t="n"/>
      <c r="Q4223" s="1634" t="n"/>
      <c r="R4223" s="892" t="n"/>
      <c r="S4223" s="1635" t="n"/>
      <c r="T4223" s="1636" t="n"/>
      <c r="U4223" s="1636" t="n"/>
    </row>
    <row r="4224" ht="17.25" customHeight="1">
      <c r="A4224" s="238" t="n"/>
      <c r="B4224" s="238" t="n"/>
      <c r="C4224" s="1636" t="n"/>
      <c r="D4224" s="1636" t="n"/>
      <c r="E4224" s="1638" t="n"/>
      <c r="F4224" s="1636" t="n"/>
      <c r="G4224" s="1647" t="n"/>
      <c r="H4224" s="1647" t="n"/>
      <c r="I4224" s="1647" t="n"/>
      <c r="J4224" s="1646" t="n"/>
      <c r="K4224" s="1647" t="n"/>
      <c r="L4224" s="1647" t="n"/>
      <c r="M4224" s="234" t="n"/>
      <c r="N4224" s="237" t="n"/>
      <c r="O4224" s="548" t="n"/>
      <c r="P4224" s="1634" t="n"/>
      <c r="Q4224" s="1634" t="n"/>
      <c r="R4224" s="892" t="n"/>
      <c r="S4224" s="1635" t="n"/>
      <c r="T4224" s="1636" t="n"/>
      <c r="U4224" s="1636" t="n"/>
    </row>
    <row r="4225" ht="17.25" customHeight="1">
      <c r="A4225" s="238" t="n"/>
      <c r="B4225" s="238" t="n"/>
      <c r="C4225" s="1636" t="n"/>
      <c r="D4225" s="1636" t="n"/>
      <c r="E4225" s="1638" t="n"/>
      <c r="F4225" s="1636" t="n"/>
      <c r="G4225" s="1647" t="n"/>
      <c r="H4225" s="1647" t="n"/>
      <c r="I4225" s="1647" t="n"/>
      <c r="J4225" s="1646" t="n"/>
      <c r="K4225" s="1647" t="n"/>
      <c r="L4225" s="1647" t="n"/>
      <c r="M4225" s="234" t="n"/>
      <c r="N4225" s="237" t="n"/>
      <c r="O4225" s="548" t="n"/>
      <c r="P4225" s="1634" t="n"/>
      <c r="Q4225" s="1634" t="n"/>
      <c r="R4225" s="892" t="n"/>
      <c r="S4225" s="1635" t="n"/>
      <c r="T4225" s="1636" t="n"/>
      <c r="U4225" s="1636" t="n"/>
    </row>
    <row r="4226" ht="17.25" customHeight="1">
      <c r="A4226" s="238" t="n"/>
      <c r="B4226" s="238" t="n"/>
      <c r="C4226" s="1636" t="n"/>
      <c r="D4226" s="1636" t="n"/>
      <c r="E4226" s="1638" t="n"/>
      <c r="F4226" s="1636" t="n"/>
      <c r="G4226" s="1647" t="n"/>
      <c r="H4226" s="1647" t="n"/>
      <c r="I4226" s="1647" t="n"/>
      <c r="J4226" s="1646" t="n"/>
      <c r="K4226" s="1647" t="n"/>
      <c r="L4226" s="1647" t="n"/>
      <c r="M4226" s="234" t="n"/>
      <c r="N4226" s="237" t="n"/>
      <c r="O4226" s="548" t="n"/>
      <c r="P4226" s="1634" t="n"/>
      <c r="Q4226" s="1634" t="n"/>
      <c r="R4226" s="892" t="n"/>
      <c r="S4226" s="1635" t="n"/>
      <c r="T4226" s="1636" t="n"/>
      <c r="U4226" s="1636" t="n"/>
    </row>
    <row r="4227" ht="17.25" customHeight="1">
      <c r="A4227" s="238" t="n"/>
      <c r="B4227" s="238" t="n"/>
      <c r="C4227" s="1636" t="n"/>
      <c r="D4227" s="1636" t="n"/>
      <c r="E4227" s="1638" t="n"/>
      <c r="F4227" s="1636" t="n"/>
      <c r="G4227" s="1647" t="n"/>
      <c r="H4227" s="1647" t="n"/>
      <c r="I4227" s="1647" t="n"/>
      <c r="J4227" s="1646" t="n"/>
      <c r="K4227" s="1647" t="n"/>
      <c r="L4227" s="1647" t="n"/>
      <c r="M4227" s="234" t="n"/>
      <c r="N4227" s="237" t="n"/>
      <c r="O4227" s="548" t="n"/>
      <c r="P4227" s="1634" t="n"/>
      <c r="Q4227" s="1634" t="n"/>
      <c r="R4227" s="892" t="n"/>
      <c r="S4227" s="1635" t="n"/>
      <c r="T4227" s="1636" t="n"/>
      <c r="U4227" s="1636" t="n"/>
    </row>
    <row r="4228" ht="17.25" customHeight="1">
      <c r="A4228" s="238" t="n"/>
      <c r="B4228" s="238" t="n"/>
      <c r="C4228" s="1636" t="n"/>
      <c r="D4228" s="1636" t="n"/>
      <c r="E4228" s="1638" t="n"/>
      <c r="F4228" s="1636" t="n"/>
      <c r="G4228" s="1647" t="n"/>
      <c r="H4228" s="1647" t="n"/>
      <c r="I4228" s="1647" t="n"/>
      <c r="J4228" s="1646" t="n"/>
      <c r="K4228" s="1647" t="n"/>
      <c r="L4228" s="1647" t="n"/>
      <c r="M4228" s="234" t="n"/>
      <c r="N4228" s="237" t="n"/>
      <c r="O4228" s="548" t="n"/>
      <c r="P4228" s="1634" t="n"/>
      <c r="Q4228" s="1634" t="n"/>
      <c r="R4228" s="892" t="n"/>
      <c r="S4228" s="1635" t="n"/>
      <c r="T4228" s="1636" t="n"/>
      <c r="U4228" s="1636" t="n"/>
    </row>
    <row r="4229" ht="17.25" customHeight="1">
      <c r="A4229" s="238" t="n"/>
      <c r="B4229" s="238" t="n"/>
      <c r="C4229" s="1636" t="n"/>
      <c r="D4229" s="1636" t="n"/>
      <c r="E4229" s="1638" t="n"/>
      <c r="F4229" s="1636" t="n"/>
      <c r="G4229" s="1647" t="n"/>
      <c r="H4229" s="1647" t="n"/>
      <c r="I4229" s="1647" t="n"/>
      <c r="J4229" s="1646" t="n"/>
      <c r="K4229" s="1647" t="n"/>
      <c r="L4229" s="1647" t="n"/>
      <c r="M4229" s="234" t="n"/>
      <c r="N4229" s="237" t="n"/>
      <c r="O4229" s="548" t="n"/>
      <c r="P4229" s="1634" t="n"/>
      <c r="Q4229" s="1634" t="n"/>
      <c r="R4229" s="892" t="n"/>
      <c r="S4229" s="1635" t="n"/>
      <c r="T4229" s="1636" t="n"/>
      <c r="U4229" s="1636" t="n"/>
    </row>
    <row r="4230" ht="17.25" customHeight="1">
      <c r="A4230" s="238" t="n"/>
      <c r="B4230" s="238" t="n"/>
      <c r="C4230" s="1636" t="n"/>
      <c r="D4230" s="1636" t="n"/>
      <c r="E4230" s="1638" t="n"/>
      <c r="F4230" s="1636" t="n"/>
      <c r="G4230" s="1647" t="n"/>
      <c r="H4230" s="1647" t="n"/>
      <c r="I4230" s="1647" t="n"/>
      <c r="J4230" s="1646" t="n"/>
      <c r="K4230" s="1647" t="n"/>
      <c r="L4230" s="1647" t="n"/>
      <c r="M4230" s="234" t="n"/>
      <c r="N4230" s="237" t="n"/>
      <c r="O4230" s="548" t="n"/>
      <c r="P4230" s="1634" t="n"/>
      <c r="Q4230" s="1634" t="n"/>
      <c r="R4230" s="892" t="n"/>
      <c r="S4230" s="1635" t="n"/>
      <c r="T4230" s="1636" t="n"/>
      <c r="U4230" s="1636" t="n"/>
    </row>
    <row r="4231" ht="17.25" customHeight="1">
      <c r="A4231" s="238" t="n"/>
      <c r="B4231" s="238" t="n"/>
      <c r="C4231" s="1636" t="n"/>
      <c r="D4231" s="1636" t="n"/>
      <c r="E4231" s="1638" t="n"/>
      <c r="F4231" s="1636" t="n"/>
      <c r="G4231" s="1647" t="n"/>
      <c r="H4231" s="1647" t="n"/>
      <c r="I4231" s="1647" t="n"/>
      <c r="J4231" s="1646" t="n"/>
      <c r="K4231" s="1647" t="n"/>
      <c r="L4231" s="1647" t="n"/>
      <c r="M4231" s="234" t="n"/>
      <c r="N4231" s="237" t="n"/>
      <c r="O4231" s="548" t="n"/>
      <c r="P4231" s="1634" t="n"/>
      <c r="Q4231" s="1634" t="n"/>
      <c r="R4231" s="892" t="n"/>
      <c r="S4231" s="1635" t="n"/>
      <c r="T4231" s="1636" t="n"/>
      <c r="U4231" s="1636" t="n"/>
    </row>
    <row r="4232" ht="17.25" customHeight="1">
      <c r="A4232" s="238" t="n"/>
      <c r="B4232" s="238" t="n"/>
      <c r="C4232" s="1636" t="n"/>
      <c r="D4232" s="1636" t="n"/>
      <c r="E4232" s="1638" t="n"/>
      <c r="F4232" s="1636" t="n"/>
      <c r="G4232" s="1647" t="n"/>
      <c r="H4232" s="1647" t="n"/>
      <c r="I4232" s="1647" t="n"/>
      <c r="J4232" s="1646" t="n"/>
      <c r="K4232" s="1647" t="n"/>
      <c r="L4232" s="1647" t="n"/>
      <c r="M4232" s="234" t="n"/>
      <c r="N4232" s="237" t="n"/>
      <c r="O4232" s="548" t="n"/>
      <c r="P4232" s="1634" t="n"/>
      <c r="Q4232" s="1634" t="n"/>
      <c r="R4232" s="892" t="n"/>
      <c r="S4232" s="1635" t="n"/>
      <c r="T4232" s="1636" t="n"/>
      <c r="U4232" s="1636" t="n"/>
    </row>
    <row r="4233" ht="17.25" customHeight="1">
      <c r="A4233" s="238" t="n"/>
      <c r="B4233" s="238" t="n"/>
      <c r="C4233" s="1636" t="n"/>
      <c r="D4233" s="1636" t="n"/>
      <c r="E4233" s="1638" t="n"/>
      <c r="F4233" s="1636" t="n"/>
      <c r="G4233" s="1647" t="n"/>
      <c r="H4233" s="1647" t="n"/>
      <c r="I4233" s="1647" t="n"/>
      <c r="J4233" s="1646" t="n"/>
      <c r="K4233" s="1647" t="n"/>
      <c r="L4233" s="1647" t="n"/>
      <c r="M4233" s="234" t="n"/>
      <c r="N4233" s="237" t="n"/>
      <c r="O4233" s="548" t="n"/>
      <c r="P4233" s="1634" t="n"/>
      <c r="Q4233" s="1634" t="n"/>
      <c r="R4233" s="892" t="n"/>
      <c r="S4233" s="1635" t="n"/>
      <c r="T4233" s="1636" t="n"/>
      <c r="U4233" s="1636" t="n"/>
    </row>
    <row r="4234" ht="17.25" customHeight="1">
      <c r="A4234" s="238" t="n"/>
      <c r="B4234" s="238" t="n"/>
      <c r="C4234" s="1636" t="n"/>
      <c r="D4234" s="1636" t="n"/>
      <c r="E4234" s="1638" t="n"/>
      <c r="F4234" s="1636" t="n"/>
      <c r="G4234" s="1647" t="n"/>
      <c r="H4234" s="1647" t="n"/>
      <c r="I4234" s="1647" t="n"/>
      <c r="J4234" s="1646" t="n"/>
      <c r="K4234" s="1647" t="n"/>
      <c r="L4234" s="1647" t="n"/>
      <c r="M4234" s="234" t="n"/>
      <c r="N4234" s="237" t="n"/>
      <c r="O4234" s="548" t="n"/>
      <c r="P4234" s="1634" t="n"/>
      <c r="Q4234" s="1634" t="n"/>
      <c r="R4234" s="892" t="n"/>
      <c r="S4234" s="1635" t="n"/>
      <c r="T4234" s="1636" t="n"/>
      <c r="U4234" s="1636" t="n"/>
    </row>
    <row r="4235" ht="17.25" customHeight="1">
      <c r="A4235" s="238" t="n"/>
      <c r="B4235" s="238" t="n"/>
      <c r="C4235" s="1636" t="n"/>
      <c r="D4235" s="1636" t="n"/>
      <c r="E4235" s="1638" t="n"/>
      <c r="F4235" s="1636" t="n"/>
      <c r="G4235" s="1647" t="n"/>
      <c r="H4235" s="1647" t="n"/>
      <c r="I4235" s="1647" t="n"/>
      <c r="J4235" s="1646" t="n"/>
      <c r="K4235" s="1647" t="n"/>
      <c r="L4235" s="1647" t="n"/>
      <c r="M4235" s="234" t="n"/>
      <c r="N4235" s="237" t="n"/>
      <c r="O4235" s="548" t="n"/>
      <c r="P4235" s="1634" t="n"/>
      <c r="Q4235" s="1634" t="n"/>
      <c r="R4235" s="892" t="n"/>
      <c r="S4235" s="1635" t="n"/>
      <c r="T4235" s="1636" t="n"/>
      <c r="U4235" s="1636" t="n"/>
    </row>
    <row r="4236" ht="17.25" customHeight="1">
      <c r="A4236" s="238" t="n"/>
      <c r="B4236" s="238" t="n"/>
      <c r="C4236" s="1636" t="n"/>
      <c r="D4236" s="1636" t="n"/>
      <c r="E4236" s="1638" t="n"/>
      <c r="F4236" s="1636" t="n"/>
      <c r="G4236" s="1647" t="n"/>
      <c r="H4236" s="1647" t="n"/>
      <c r="I4236" s="1647" t="n"/>
      <c r="J4236" s="1646" t="n"/>
      <c r="K4236" s="1647" t="n"/>
      <c r="L4236" s="1647" t="n"/>
      <c r="M4236" s="234" t="n"/>
      <c r="N4236" s="237" t="n"/>
      <c r="O4236" s="548" t="n"/>
      <c r="P4236" s="1634" t="n"/>
      <c r="Q4236" s="1634" t="n"/>
      <c r="R4236" s="892" t="n"/>
      <c r="S4236" s="1635" t="n"/>
      <c r="T4236" s="1636" t="n"/>
      <c r="U4236" s="1636" t="n"/>
    </row>
    <row r="4237" ht="17.25" customHeight="1">
      <c r="A4237" s="238" t="n"/>
      <c r="B4237" s="238" t="n"/>
      <c r="C4237" s="1636" t="n"/>
      <c r="D4237" s="1636" t="n"/>
      <c r="E4237" s="1638" t="n"/>
      <c r="F4237" s="1636" t="n"/>
      <c r="G4237" s="1647" t="n"/>
      <c r="H4237" s="1647" t="n"/>
      <c r="I4237" s="1647" t="n"/>
      <c r="J4237" s="1646" t="n"/>
      <c r="K4237" s="1647" t="n"/>
      <c r="L4237" s="1647" t="n"/>
      <c r="M4237" s="234" t="n"/>
      <c r="N4237" s="237" t="n"/>
      <c r="O4237" s="548" t="n"/>
      <c r="P4237" s="1634" t="n"/>
      <c r="Q4237" s="1634" t="n"/>
      <c r="R4237" s="892" t="n"/>
      <c r="S4237" s="1635" t="n"/>
      <c r="T4237" s="1636" t="n"/>
      <c r="U4237" s="1636" t="n"/>
    </row>
    <row r="4238" ht="17.25" customHeight="1">
      <c r="A4238" s="238" t="n"/>
      <c r="B4238" s="238" t="n"/>
      <c r="C4238" s="1636" t="n"/>
      <c r="D4238" s="1636" t="n"/>
      <c r="E4238" s="1638" t="n"/>
      <c r="F4238" s="1636" t="n"/>
      <c r="G4238" s="1647" t="n"/>
      <c r="H4238" s="1647" t="n"/>
      <c r="I4238" s="1647" t="n"/>
      <c r="J4238" s="1646" t="n"/>
      <c r="K4238" s="1647" t="n"/>
      <c r="L4238" s="1647" t="n"/>
      <c r="M4238" s="234" t="n"/>
      <c r="N4238" s="237" t="n"/>
      <c r="O4238" s="548" t="n"/>
      <c r="P4238" s="1634" t="n"/>
      <c r="Q4238" s="1634" t="n"/>
      <c r="R4238" s="892" t="n"/>
      <c r="S4238" s="1635" t="n"/>
      <c r="T4238" s="1636" t="n"/>
      <c r="U4238" s="1636" t="n"/>
    </row>
    <row r="4239" ht="17.25" customHeight="1">
      <c r="A4239" s="238" t="n"/>
      <c r="B4239" s="238" t="n"/>
      <c r="C4239" s="1636" t="n"/>
      <c r="D4239" s="1636" t="n"/>
      <c r="E4239" s="1638" t="n"/>
      <c r="F4239" s="1636" t="n"/>
      <c r="G4239" s="1647" t="n"/>
      <c r="H4239" s="1647" t="n"/>
      <c r="I4239" s="1647" t="n"/>
      <c r="J4239" s="1646" t="n"/>
      <c r="K4239" s="1647" t="n"/>
      <c r="L4239" s="1647" t="n"/>
      <c r="M4239" s="234" t="n"/>
      <c r="N4239" s="237" t="n"/>
      <c r="O4239" s="548" t="n"/>
      <c r="P4239" s="1634" t="n"/>
      <c r="Q4239" s="1634" t="n"/>
      <c r="R4239" s="892" t="n"/>
      <c r="S4239" s="1635" t="n"/>
      <c r="T4239" s="1636" t="n"/>
      <c r="U4239" s="1636" t="n"/>
    </row>
    <row r="4240" ht="17.25" customHeight="1">
      <c r="A4240" s="238" t="n"/>
      <c r="B4240" s="238" t="n"/>
      <c r="C4240" s="1636" t="n"/>
      <c r="D4240" s="1636" t="n"/>
      <c r="E4240" s="1638" t="n"/>
      <c r="F4240" s="1636" t="n"/>
      <c r="G4240" s="1647" t="n"/>
      <c r="H4240" s="1647" t="n"/>
      <c r="I4240" s="1647" t="n"/>
      <c r="J4240" s="1646" t="n"/>
      <c r="K4240" s="1647" t="n"/>
      <c r="L4240" s="1647" t="n"/>
      <c r="M4240" s="234" t="n"/>
      <c r="N4240" s="237" t="n"/>
      <c r="O4240" s="548" t="n"/>
      <c r="P4240" s="1634" t="n"/>
      <c r="Q4240" s="1634" t="n"/>
      <c r="R4240" s="892" t="n"/>
      <c r="S4240" s="1635" t="n"/>
      <c r="T4240" s="1636" t="n"/>
      <c r="U4240" s="1636" t="n"/>
    </row>
    <row r="4241" ht="17.25" customHeight="1">
      <c r="A4241" s="238" t="n"/>
      <c r="B4241" s="238" t="n"/>
      <c r="C4241" s="1636" t="n"/>
      <c r="D4241" s="1636" t="n"/>
      <c r="E4241" s="1638" t="n"/>
      <c r="F4241" s="1636" t="n"/>
      <c r="G4241" s="1647" t="n"/>
      <c r="H4241" s="1647" t="n"/>
      <c r="I4241" s="1647" t="n"/>
      <c r="J4241" s="1646" t="n"/>
      <c r="K4241" s="1647" t="n"/>
      <c r="L4241" s="1647" t="n"/>
      <c r="M4241" s="234" t="n"/>
      <c r="N4241" s="237" t="n"/>
      <c r="O4241" s="548" t="n"/>
      <c r="P4241" s="1634" t="n"/>
      <c r="Q4241" s="1634" t="n"/>
      <c r="R4241" s="892" t="n"/>
      <c r="S4241" s="1635" t="n"/>
      <c r="T4241" s="1636" t="n"/>
      <c r="U4241" s="1636" t="n"/>
    </row>
    <row r="4242" ht="17.25" customHeight="1">
      <c r="A4242" s="238" t="n"/>
      <c r="B4242" s="238" t="n"/>
      <c r="C4242" s="1636" t="n"/>
      <c r="D4242" s="1636" t="n"/>
      <c r="E4242" s="1638" t="n"/>
      <c r="F4242" s="1636" t="n"/>
      <c r="G4242" s="1647" t="n"/>
      <c r="H4242" s="1647" t="n"/>
      <c r="I4242" s="1647" t="n"/>
      <c r="J4242" s="1646" t="n"/>
      <c r="K4242" s="1647" t="n"/>
      <c r="L4242" s="1647" t="n"/>
      <c r="M4242" s="234" t="n"/>
      <c r="N4242" s="237" t="n"/>
      <c r="O4242" s="548" t="n"/>
      <c r="P4242" s="1634" t="n"/>
      <c r="Q4242" s="1634" t="n"/>
      <c r="R4242" s="892" t="n"/>
      <c r="S4242" s="1635" t="n"/>
      <c r="T4242" s="1636" t="n"/>
      <c r="U4242" s="1636" t="n"/>
    </row>
    <row r="4243" ht="17.25" customHeight="1">
      <c r="A4243" s="238" t="n"/>
      <c r="B4243" s="238" t="n"/>
      <c r="C4243" s="1636" t="n"/>
      <c r="D4243" s="1636" t="n"/>
      <c r="E4243" s="1638" t="n"/>
      <c r="F4243" s="1636" t="n"/>
      <c r="G4243" s="1647" t="n"/>
      <c r="H4243" s="1647" t="n"/>
      <c r="I4243" s="1647" t="n"/>
      <c r="J4243" s="1646" t="n"/>
      <c r="K4243" s="1647" t="n"/>
      <c r="L4243" s="1647" t="n"/>
      <c r="M4243" s="234" t="n"/>
      <c r="N4243" s="237" t="n"/>
      <c r="O4243" s="548" t="n"/>
      <c r="P4243" s="1634" t="n"/>
      <c r="Q4243" s="1634" t="n"/>
      <c r="R4243" s="892" t="n"/>
      <c r="S4243" s="1635" t="n"/>
      <c r="T4243" s="1636" t="n"/>
      <c r="U4243" s="1636" t="n"/>
    </row>
    <row r="4244" ht="17.25" customHeight="1">
      <c r="A4244" s="238" t="n"/>
      <c r="B4244" s="238" t="n"/>
      <c r="C4244" s="1636" t="n"/>
      <c r="D4244" s="1636" t="n"/>
      <c r="E4244" s="1638" t="n"/>
      <c r="F4244" s="1636" t="n"/>
      <c r="G4244" s="1647" t="n"/>
      <c r="H4244" s="1647" t="n"/>
      <c r="I4244" s="1647" t="n"/>
      <c r="J4244" s="1646" t="n"/>
      <c r="K4244" s="1647" t="n"/>
      <c r="L4244" s="1647" t="n"/>
      <c r="M4244" s="234" t="n"/>
      <c r="N4244" s="237" t="n"/>
      <c r="O4244" s="548" t="n"/>
      <c r="P4244" s="1634" t="n"/>
      <c r="Q4244" s="1634" t="n"/>
      <c r="R4244" s="892" t="n"/>
      <c r="S4244" s="1635" t="n"/>
      <c r="T4244" s="1636" t="n"/>
      <c r="U4244" s="1636" t="n"/>
    </row>
    <row r="4245" ht="17.25" customHeight="1">
      <c r="A4245" s="238" t="n"/>
      <c r="B4245" s="238" t="n"/>
      <c r="C4245" s="1636" t="n"/>
      <c r="D4245" s="1636" t="n"/>
      <c r="E4245" s="1638" t="n"/>
      <c r="F4245" s="1636" t="n"/>
      <c r="G4245" s="1647" t="n"/>
      <c r="H4245" s="1647" t="n"/>
      <c r="I4245" s="1647" t="n"/>
      <c r="J4245" s="1646" t="n"/>
      <c r="K4245" s="1647" t="n"/>
      <c r="L4245" s="1647" t="n"/>
      <c r="M4245" s="234" t="n"/>
      <c r="N4245" s="237" t="n"/>
      <c r="O4245" s="548" t="n"/>
      <c r="P4245" s="1634" t="n"/>
      <c r="Q4245" s="1634" t="n"/>
      <c r="R4245" s="892" t="n"/>
      <c r="S4245" s="1635" t="n"/>
      <c r="T4245" s="1636" t="n"/>
      <c r="U4245" s="1636" t="n"/>
    </row>
    <row r="4246" ht="17.25" customHeight="1">
      <c r="A4246" s="238" t="n"/>
      <c r="B4246" s="238" t="n"/>
      <c r="C4246" s="1636" t="n"/>
      <c r="D4246" s="1636" t="n"/>
      <c r="E4246" s="1638" t="n"/>
      <c r="F4246" s="1636" t="n"/>
      <c r="G4246" s="1647" t="n"/>
      <c r="H4246" s="1647" t="n"/>
      <c r="I4246" s="1647" t="n"/>
      <c r="J4246" s="1646" t="n"/>
      <c r="K4246" s="1647" t="n"/>
      <c r="L4246" s="1647" t="n"/>
      <c r="M4246" s="234" t="n"/>
      <c r="N4246" s="237" t="n"/>
      <c r="O4246" s="548" t="n"/>
      <c r="P4246" s="1634" t="n"/>
      <c r="Q4246" s="1634" t="n"/>
      <c r="R4246" s="892" t="n"/>
      <c r="S4246" s="1635" t="n"/>
      <c r="T4246" s="1636" t="n"/>
      <c r="U4246" s="1636" t="n"/>
    </row>
    <row r="4247" ht="17.25" customHeight="1">
      <c r="A4247" s="238" t="n"/>
      <c r="B4247" s="238" t="n"/>
      <c r="C4247" s="1636" t="n"/>
      <c r="D4247" s="1636" t="n"/>
      <c r="E4247" s="1638" t="n"/>
      <c r="F4247" s="1636" t="n"/>
      <c r="G4247" s="1647" t="n"/>
      <c r="H4247" s="1647" t="n"/>
      <c r="I4247" s="1647" t="n"/>
      <c r="J4247" s="1646" t="n"/>
      <c r="K4247" s="1647" t="n"/>
      <c r="L4247" s="1647" t="n"/>
      <c r="M4247" s="234" t="n"/>
      <c r="N4247" s="237" t="n"/>
      <c r="O4247" s="548" t="n"/>
      <c r="P4247" s="1634" t="n"/>
      <c r="Q4247" s="1634" t="n"/>
      <c r="R4247" s="892" t="n"/>
      <c r="S4247" s="1635" t="n"/>
      <c r="T4247" s="1636" t="n"/>
      <c r="U4247" s="1636" t="n"/>
    </row>
    <row r="4248" ht="17.25" customHeight="1">
      <c r="A4248" s="238" t="n"/>
      <c r="B4248" s="238" t="n"/>
      <c r="C4248" s="1636" t="n"/>
      <c r="D4248" s="1636" t="n"/>
      <c r="E4248" s="1638" t="n"/>
      <c r="F4248" s="1636" t="n"/>
      <c r="G4248" s="1647" t="n"/>
      <c r="H4248" s="1647" t="n"/>
      <c r="I4248" s="1647" t="n"/>
      <c r="J4248" s="1646" t="n"/>
      <c r="K4248" s="1647" t="n"/>
      <c r="L4248" s="1647" t="n"/>
      <c r="M4248" s="234" t="n"/>
      <c r="N4248" s="237" t="n"/>
      <c r="O4248" s="548" t="n"/>
      <c r="P4248" s="1634" t="n"/>
      <c r="Q4248" s="1634" t="n"/>
      <c r="R4248" s="892" t="n"/>
      <c r="S4248" s="1635" t="n"/>
      <c r="T4248" s="1636" t="n"/>
      <c r="U4248" s="1636" t="n"/>
    </row>
    <row r="4249" ht="17.25" customHeight="1">
      <c r="A4249" s="238" t="n"/>
      <c r="B4249" s="238" t="n"/>
      <c r="C4249" s="1636" t="n"/>
      <c r="D4249" s="1636" t="n"/>
      <c r="E4249" s="1638" t="n"/>
      <c r="F4249" s="1636" t="n"/>
      <c r="G4249" s="1647" t="n"/>
      <c r="H4249" s="1647" t="n"/>
      <c r="I4249" s="1647" t="n"/>
      <c r="J4249" s="1646" t="n"/>
      <c r="K4249" s="1647" t="n"/>
      <c r="L4249" s="1647" t="n"/>
      <c r="M4249" s="234" t="n"/>
      <c r="N4249" s="237" t="n"/>
      <c r="O4249" s="548" t="n"/>
      <c r="P4249" s="1634" t="n"/>
      <c r="Q4249" s="1634" t="n"/>
      <c r="R4249" s="892" t="n"/>
      <c r="S4249" s="1635" t="n"/>
      <c r="T4249" s="1636" t="n"/>
      <c r="U4249" s="1636" t="n"/>
    </row>
    <row r="4250" ht="17.25" customHeight="1">
      <c r="A4250" s="238" t="n"/>
      <c r="B4250" s="238" t="n"/>
      <c r="C4250" s="1636" t="n"/>
      <c r="D4250" s="1636" t="n"/>
      <c r="E4250" s="1638" t="n"/>
      <c r="F4250" s="1636" t="n"/>
      <c r="G4250" s="1647" t="n"/>
      <c r="H4250" s="1647" t="n"/>
      <c r="I4250" s="1647" t="n"/>
      <c r="J4250" s="1646" t="n"/>
      <c r="K4250" s="1647" t="n"/>
      <c r="L4250" s="1647" t="n"/>
      <c r="M4250" s="234" t="n"/>
      <c r="N4250" s="237" t="n"/>
      <c r="O4250" s="548" t="n"/>
      <c r="P4250" s="1634" t="n"/>
      <c r="Q4250" s="1634" t="n"/>
      <c r="R4250" s="892" t="n"/>
      <c r="S4250" s="1635" t="n"/>
      <c r="T4250" s="1636" t="n"/>
      <c r="U4250" s="1636" t="n"/>
    </row>
    <row r="4251" ht="17.25" customHeight="1">
      <c r="A4251" s="238" t="n"/>
      <c r="B4251" s="238" t="n"/>
      <c r="C4251" s="1636" t="n"/>
      <c r="D4251" s="1636" t="n"/>
      <c r="E4251" s="1638" t="n"/>
      <c r="F4251" s="1636" t="n"/>
      <c r="G4251" s="1647" t="n"/>
      <c r="H4251" s="1647" t="n"/>
      <c r="I4251" s="1647" t="n"/>
      <c r="J4251" s="1646" t="n"/>
      <c r="K4251" s="1647" t="n"/>
      <c r="L4251" s="1647" t="n"/>
      <c r="M4251" s="234" t="n"/>
      <c r="N4251" s="237" t="n"/>
      <c r="O4251" s="548" t="n"/>
      <c r="P4251" s="1634" t="n"/>
      <c r="Q4251" s="1634" t="n"/>
      <c r="R4251" s="892" t="n"/>
      <c r="S4251" s="1635" t="n"/>
      <c r="T4251" s="1636" t="n"/>
      <c r="U4251" s="1636" t="n"/>
    </row>
    <row r="4252" ht="17.25" customHeight="1">
      <c r="A4252" s="238" t="n"/>
      <c r="B4252" s="238" t="n"/>
      <c r="C4252" s="1636" t="n"/>
      <c r="D4252" s="1636" t="n"/>
      <c r="E4252" s="1638" t="n"/>
      <c r="F4252" s="1636" t="n"/>
      <c r="G4252" s="1647" t="n"/>
      <c r="H4252" s="1647" t="n"/>
      <c r="I4252" s="1647" t="n"/>
      <c r="J4252" s="1646" t="n"/>
      <c r="K4252" s="1647" t="n"/>
      <c r="L4252" s="1647" t="n"/>
      <c r="M4252" s="234" t="n"/>
      <c r="N4252" s="237" t="n"/>
      <c r="O4252" s="548" t="n"/>
      <c r="P4252" s="1634" t="n"/>
      <c r="Q4252" s="1634" t="n"/>
      <c r="R4252" s="892" t="n"/>
      <c r="S4252" s="1635" t="n"/>
      <c r="T4252" s="1636" t="n"/>
      <c r="U4252" s="1636" t="n"/>
    </row>
    <row r="4253" ht="17.25" customHeight="1">
      <c r="A4253" s="238" t="n"/>
      <c r="B4253" s="238" t="n"/>
      <c r="C4253" s="1636" t="n"/>
      <c r="D4253" s="1636" t="n"/>
      <c r="E4253" s="1638" t="n"/>
      <c r="F4253" s="1636" t="n"/>
      <c r="G4253" s="1647" t="n"/>
      <c r="H4253" s="1647" t="n"/>
      <c r="I4253" s="1647" t="n"/>
      <c r="J4253" s="1646" t="n"/>
      <c r="K4253" s="1647" t="n"/>
      <c r="L4253" s="1647" t="n"/>
      <c r="M4253" s="234" t="n"/>
      <c r="N4253" s="237" t="n"/>
      <c r="O4253" s="548" t="n"/>
      <c r="P4253" s="1634" t="n"/>
      <c r="Q4253" s="1634" t="n"/>
      <c r="R4253" s="892" t="n"/>
      <c r="S4253" s="1635" t="n"/>
      <c r="T4253" s="1636" t="n"/>
      <c r="U4253" s="1636" t="n"/>
    </row>
    <row r="4254" ht="17.25" customHeight="1">
      <c r="A4254" s="238" t="n"/>
      <c r="B4254" s="238" t="n"/>
      <c r="C4254" s="1636" t="n"/>
      <c r="D4254" s="1636" t="n"/>
      <c r="E4254" s="1638" t="n"/>
      <c r="F4254" s="1636" t="n"/>
      <c r="G4254" s="1647" t="n"/>
      <c r="H4254" s="1647" t="n"/>
      <c r="I4254" s="1647" t="n"/>
      <c r="J4254" s="1646" t="n"/>
      <c r="K4254" s="1647" t="n"/>
      <c r="L4254" s="1647" t="n"/>
      <c r="M4254" s="234" t="n"/>
      <c r="N4254" s="237" t="n"/>
      <c r="O4254" s="548" t="n"/>
      <c r="P4254" s="1634" t="n"/>
      <c r="Q4254" s="1634" t="n"/>
      <c r="R4254" s="892" t="n"/>
      <c r="S4254" s="1635" t="n"/>
      <c r="T4254" s="1636" t="n"/>
      <c r="U4254" s="1636" t="n"/>
    </row>
    <row r="4255" ht="17.25" customHeight="1">
      <c r="A4255" s="238" t="n"/>
      <c r="B4255" s="238" t="n"/>
      <c r="C4255" s="1636" t="n"/>
      <c r="D4255" s="1636" t="n"/>
      <c r="E4255" s="1638" t="n"/>
      <c r="F4255" s="1636" t="n"/>
      <c r="G4255" s="1647" t="n"/>
      <c r="H4255" s="1647" t="n"/>
      <c r="I4255" s="1647" t="n"/>
      <c r="J4255" s="1646" t="n"/>
      <c r="K4255" s="1647" t="n"/>
      <c r="L4255" s="1647" t="n"/>
      <c r="M4255" s="234" t="n"/>
      <c r="N4255" s="237" t="n"/>
      <c r="O4255" s="548" t="n"/>
      <c r="P4255" s="1634" t="n"/>
      <c r="Q4255" s="1634" t="n"/>
      <c r="R4255" s="892" t="n"/>
      <c r="S4255" s="1635" t="n"/>
      <c r="T4255" s="1636" t="n"/>
      <c r="U4255" s="1636" t="n"/>
    </row>
    <row r="4256" ht="17.25" customHeight="1">
      <c r="A4256" s="238" t="n"/>
      <c r="B4256" s="238" t="n"/>
      <c r="C4256" s="1636" t="n"/>
      <c r="D4256" s="1636" t="n"/>
      <c r="E4256" s="1638" t="n"/>
      <c r="F4256" s="1636" t="n"/>
      <c r="G4256" s="1647" t="n"/>
      <c r="H4256" s="1647" t="n"/>
      <c r="I4256" s="1647" t="n"/>
      <c r="J4256" s="1646" t="n"/>
      <c r="K4256" s="1647" t="n"/>
      <c r="L4256" s="1647" t="n"/>
      <c r="M4256" s="234" t="n"/>
      <c r="N4256" s="237" t="n"/>
      <c r="O4256" s="548" t="n"/>
      <c r="P4256" s="1634" t="n"/>
      <c r="Q4256" s="1634" t="n"/>
      <c r="R4256" s="892" t="n"/>
      <c r="S4256" s="1635" t="n"/>
      <c r="T4256" s="1636" t="n"/>
      <c r="U4256" s="1636" t="n"/>
    </row>
    <row r="4257" ht="17.25" customHeight="1">
      <c r="A4257" s="238" t="n"/>
      <c r="B4257" s="238" t="n"/>
      <c r="C4257" s="1636" t="n"/>
      <c r="D4257" s="1636" t="n"/>
      <c r="E4257" s="1638" t="n"/>
      <c r="F4257" s="1636" t="n"/>
      <c r="G4257" s="1647" t="n"/>
      <c r="H4257" s="1647" t="n"/>
      <c r="I4257" s="1647" t="n"/>
      <c r="J4257" s="1646" t="n"/>
      <c r="K4257" s="1647" t="n"/>
      <c r="L4257" s="1647" t="n"/>
      <c r="M4257" s="234" t="n"/>
      <c r="N4257" s="237" t="n"/>
      <c r="O4257" s="548" t="n"/>
      <c r="P4257" s="1634" t="n"/>
      <c r="Q4257" s="1634" t="n"/>
      <c r="R4257" s="892" t="n"/>
      <c r="S4257" s="1635" t="n"/>
      <c r="T4257" s="1636" t="n"/>
      <c r="U4257" s="1636" t="n"/>
    </row>
    <row r="4258" ht="17.25" customHeight="1">
      <c r="A4258" s="238" t="n"/>
      <c r="B4258" s="238" t="n"/>
      <c r="C4258" s="1636" t="n"/>
      <c r="D4258" s="1636" t="n"/>
      <c r="E4258" s="1638" t="n"/>
      <c r="F4258" s="1636" t="n"/>
      <c r="G4258" s="1647" t="n"/>
      <c r="H4258" s="1647" t="n"/>
      <c r="I4258" s="1647" t="n"/>
      <c r="J4258" s="1646" t="n"/>
      <c r="K4258" s="1647" t="n"/>
      <c r="L4258" s="1647" t="n"/>
      <c r="M4258" s="234" t="n"/>
      <c r="N4258" s="237" t="n"/>
      <c r="O4258" s="548" t="n"/>
      <c r="P4258" s="1634" t="n"/>
      <c r="Q4258" s="1634" t="n"/>
      <c r="R4258" s="892" t="n"/>
      <c r="S4258" s="1635" t="n"/>
      <c r="T4258" s="1636" t="n"/>
      <c r="U4258" s="1636" t="n"/>
    </row>
    <row r="4259" ht="17.25" customHeight="1">
      <c r="A4259" s="238" t="n"/>
      <c r="B4259" s="238" t="n"/>
      <c r="C4259" s="1636" t="n"/>
      <c r="D4259" s="1636" t="n"/>
      <c r="E4259" s="1638" t="n"/>
      <c r="F4259" s="1636" t="n"/>
      <c r="G4259" s="1647" t="n"/>
      <c r="H4259" s="1647" t="n"/>
      <c r="I4259" s="1647" t="n"/>
      <c r="J4259" s="1646" t="n"/>
      <c r="K4259" s="1647" t="n"/>
      <c r="L4259" s="1647" t="n"/>
      <c r="M4259" s="234" t="n"/>
      <c r="N4259" s="237" t="n"/>
      <c r="O4259" s="548" t="n"/>
      <c r="P4259" s="1634" t="n"/>
      <c r="Q4259" s="1634" t="n"/>
      <c r="R4259" s="892" t="n"/>
      <c r="S4259" s="1635" t="n"/>
      <c r="T4259" s="1636" t="n"/>
      <c r="U4259" s="1636" t="n"/>
    </row>
    <row r="4260" ht="17.25" customHeight="1">
      <c r="A4260" s="238" t="n"/>
      <c r="B4260" s="238" t="n"/>
      <c r="C4260" s="1636" t="n"/>
      <c r="D4260" s="1636" t="n"/>
      <c r="E4260" s="1638" t="n"/>
      <c r="F4260" s="1636" t="n"/>
      <c r="G4260" s="1647" t="n"/>
      <c r="H4260" s="1647" t="n"/>
      <c r="I4260" s="1647" t="n"/>
      <c r="J4260" s="1646" t="n"/>
      <c r="K4260" s="1647" t="n"/>
      <c r="L4260" s="1647" t="n"/>
      <c r="M4260" s="234" t="n"/>
      <c r="N4260" s="237" t="n"/>
      <c r="O4260" s="548" t="n"/>
      <c r="P4260" s="1634" t="n"/>
      <c r="Q4260" s="1634" t="n"/>
      <c r="R4260" s="892" t="n"/>
      <c r="S4260" s="1635" t="n"/>
      <c r="T4260" s="1636" t="n"/>
      <c r="U4260" s="1636" t="n"/>
    </row>
    <row r="4261" ht="17.25" customHeight="1">
      <c r="A4261" s="238" t="n"/>
      <c r="B4261" s="238" t="n"/>
      <c r="C4261" s="1636" t="n"/>
      <c r="D4261" s="1636" t="n"/>
      <c r="E4261" s="1638" t="n"/>
      <c r="F4261" s="1636" t="n"/>
      <c r="G4261" s="1647" t="n"/>
      <c r="H4261" s="1647" t="n"/>
      <c r="I4261" s="1647" t="n"/>
      <c r="J4261" s="1646" t="n"/>
      <c r="K4261" s="1647" t="n"/>
      <c r="L4261" s="1647" t="n"/>
      <c r="M4261" s="234" t="n"/>
      <c r="N4261" s="237" t="n"/>
      <c r="O4261" s="548" t="n"/>
      <c r="P4261" s="1634" t="n"/>
      <c r="Q4261" s="1634" t="n"/>
      <c r="R4261" s="892" t="n"/>
      <c r="S4261" s="1635" t="n"/>
      <c r="T4261" s="1636" t="n"/>
      <c r="U4261" s="1636" t="n"/>
    </row>
    <row r="4262" ht="17.25" customHeight="1">
      <c r="A4262" s="238" t="n"/>
      <c r="B4262" s="238" t="n"/>
      <c r="C4262" s="1636" t="n"/>
      <c r="D4262" s="1636" t="n"/>
      <c r="E4262" s="1638" t="n"/>
      <c r="F4262" s="1636" t="n"/>
      <c r="G4262" s="1647" t="n"/>
      <c r="H4262" s="1647" t="n"/>
      <c r="I4262" s="1647" t="n"/>
      <c r="J4262" s="1646" t="n"/>
      <c r="K4262" s="1647" t="n"/>
      <c r="L4262" s="1647" t="n"/>
      <c r="M4262" s="234" t="n"/>
      <c r="N4262" s="237" t="n"/>
      <c r="O4262" s="548" t="n"/>
      <c r="P4262" s="1634" t="n"/>
      <c r="Q4262" s="1634" t="n"/>
      <c r="R4262" s="892" t="n"/>
      <c r="S4262" s="1635" t="n"/>
      <c r="T4262" s="1636" t="n"/>
      <c r="U4262" s="1636" t="n"/>
    </row>
    <row r="4263" ht="17.25" customHeight="1">
      <c r="A4263" s="238" t="n"/>
      <c r="B4263" s="238" t="n"/>
      <c r="C4263" s="1636" t="n"/>
      <c r="D4263" s="1636" t="n"/>
      <c r="E4263" s="1638" t="n"/>
      <c r="F4263" s="1636" t="n"/>
      <c r="G4263" s="1647" t="n"/>
      <c r="H4263" s="1647" t="n"/>
      <c r="I4263" s="1647" t="n"/>
      <c r="J4263" s="1646" t="n"/>
      <c r="K4263" s="1647" t="n"/>
      <c r="L4263" s="1647" t="n"/>
      <c r="M4263" s="234" t="n"/>
      <c r="N4263" s="237" t="n"/>
      <c r="O4263" s="548" t="n"/>
      <c r="P4263" s="1634" t="n"/>
      <c r="Q4263" s="1634" t="n"/>
      <c r="R4263" s="892" t="n"/>
      <c r="S4263" s="1635" t="n"/>
      <c r="T4263" s="1636" t="n"/>
      <c r="U4263" s="1636" t="n"/>
    </row>
    <row r="4264" ht="17.25" customHeight="1">
      <c r="A4264" s="238" t="n"/>
      <c r="B4264" s="238" t="n"/>
      <c r="C4264" s="1636" t="n"/>
      <c r="D4264" s="1636" t="n"/>
      <c r="E4264" s="1638" t="n"/>
      <c r="F4264" s="1636" t="n"/>
      <c r="G4264" s="1647" t="n"/>
      <c r="H4264" s="1647" t="n"/>
      <c r="I4264" s="1647" t="n"/>
      <c r="J4264" s="1646" t="n"/>
      <c r="K4264" s="1647" t="n"/>
      <c r="L4264" s="1647" t="n"/>
      <c r="M4264" s="234" t="n"/>
      <c r="N4264" s="237" t="n"/>
      <c r="O4264" s="548" t="n"/>
      <c r="P4264" s="1634" t="n"/>
      <c r="Q4264" s="1634" t="n"/>
      <c r="R4264" s="892" t="n"/>
      <c r="S4264" s="1635" t="n"/>
      <c r="T4264" s="1636" t="n"/>
      <c r="U4264" s="1636" t="n"/>
    </row>
    <row r="4265" ht="17.25" customHeight="1">
      <c r="A4265" s="238" t="n"/>
      <c r="B4265" s="238" t="n"/>
      <c r="C4265" s="1636" t="n"/>
      <c r="D4265" s="1636" t="n"/>
      <c r="E4265" s="1638" t="n"/>
      <c r="F4265" s="1636" t="n"/>
      <c r="G4265" s="1647" t="n"/>
      <c r="H4265" s="1647" t="n"/>
      <c r="I4265" s="1647" t="n"/>
      <c r="J4265" s="1646" t="n"/>
      <c r="K4265" s="1647" t="n"/>
      <c r="L4265" s="1647" t="n"/>
      <c r="M4265" s="234" t="n"/>
      <c r="N4265" s="237" t="n"/>
      <c r="O4265" s="548" t="n"/>
      <c r="P4265" s="1634" t="n"/>
      <c r="Q4265" s="1634" t="n"/>
      <c r="R4265" s="892" t="n"/>
      <c r="S4265" s="1635" t="n"/>
      <c r="T4265" s="1636" t="n"/>
      <c r="U4265" s="1636" t="n"/>
    </row>
    <row r="4266" ht="17.25" customHeight="1">
      <c r="A4266" s="238" t="n"/>
      <c r="B4266" s="238" t="n"/>
      <c r="C4266" s="1636" t="n"/>
      <c r="D4266" s="1636" t="n"/>
      <c r="E4266" s="1638" t="n"/>
      <c r="F4266" s="1636" t="n"/>
      <c r="G4266" s="1647" t="n"/>
      <c r="H4266" s="1647" t="n"/>
      <c r="I4266" s="1647" t="n"/>
      <c r="J4266" s="1646" t="n"/>
      <c r="K4266" s="1647" t="n"/>
      <c r="L4266" s="1647" t="n"/>
      <c r="M4266" s="234" t="n"/>
      <c r="N4266" s="237" t="n"/>
      <c r="O4266" s="548" t="n"/>
      <c r="P4266" s="1634" t="n"/>
      <c r="Q4266" s="1634" t="n"/>
      <c r="R4266" s="892" t="n"/>
      <c r="S4266" s="1635" t="n"/>
      <c r="T4266" s="1636" t="n"/>
      <c r="U4266" s="1636" t="n"/>
    </row>
    <row r="4267" ht="17.25" customHeight="1">
      <c r="A4267" s="238" t="n"/>
      <c r="B4267" s="238" t="n"/>
      <c r="C4267" s="1636" t="n"/>
      <c r="D4267" s="1636" t="n"/>
      <c r="E4267" s="1638" t="n"/>
      <c r="F4267" s="1636" t="n"/>
      <c r="G4267" s="1647" t="n"/>
      <c r="H4267" s="1647" t="n"/>
      <c r="I4267" s="1647" t="n"/>
      <c r="J4267" s="1646" t="n"/>
      <c r="K4267" s="1647" t="n"/>
      <c r="L4267" s="1647" t="n"/>
      <c r="M4267" s="234" t="n"/>
      <c r="N4267" s="237" t="n"/>
      <c r="O4267" s="548" t="n"/>
      <c r="P4267" s="1634" t="n"/>
      <c r="Q4267" s="1634" t="n"/>
      <c r="R4267" s="892" t="n"/>
      <c r="S4267" s="1635" t="n"/>
      <c r="T4267" s="1636" t="n"/>
      <c r="U4267" s="1636" t="n"/>
    </row>
    <row r="4268" ht="17.25" customHeight="1">
      <c r="A4268" s="238" t="n"/>
      <c r="B4268" s="238" t="n"/>
      <c r="C4268" s="1636" t="n"/>
      <c r="D4268" s="1636" t="n"/>
      <c r="E4268" s="1638" t="n"/>
      <c r="F4268" s="1636" t="n"/>
      <c r="G4268" s="1647" t="n"/>
      <c r="H4268" s="1647" t="n"/>
      <c r="I4268" s="1647" t="n"/>
      <c r="J4268" s="1646" t="n"/>
      <c r="K4268" s="1647" t="n"/>
      <c r="L4268" s="1647" t="n"/>
      <c r="M4268" s="234" t="n"/>
      <c r="N4268" s="237" t="n"/>
      <c r="O4268" s="548" t="n"/>
      <c r="P4268" s="1634" t="n"/>
      <c r="Q4268" s="1634" t="n"/>
      <c r="R4268" s="892" t="n"/>
      <c r="S4268" s="1635" t="n"/>
      <c r="T4268" s="1636" t="n"/>
      <c r="U4268" s="1636" t="n"/>
    </row>
    <row r="4269" ht="17.25" customHeight="1">
      <c r="A4269" s="238" t="n"/>
      <c r="B4269" s="238" t="n"/>
      <c r="C4269" s="1636" t="n"/>
      <c r="D4269" s="1636" t="n"/>
      <c r="E4269" s="1638" t="n"/>
      <c r="F4269" s="1636" t="n"/>
      <c r="G4269" s="1647" t="n"/>
      <c r="H4269" s="1647" t="n"/>
      <c r="I4269" s="1647" t="n"/>
      <c r="J4269" s="1646" t="n"/>
      <c r="K4269" s="1647" t="n"/>
      <c r="L4269" s="1647" t="n"/>
      <c r="M4269" s="234" t="n"/>
      <c r="N4269" s="237" t="n"/>
      <c r="O4269" s="548" t="n"/>
      <c r="P4269" s="1634" t="n"/>
      <c r="Q4269" s="1634" t="n"/>
      <c r="R4269" s="892" t="n"/>
      <c r="S4269" s="1635" t="n"/>
      <c r="T4269" s="1636" t="n"/>
      <c r="U4269" s="1636" t="n"/>
    </row>
    <row r="4270" ht="17.25" customHeight="1">
      <c r="A4270" s="238" t="n"/>
      <c r="B4270" s="238" t="n"/>
      <c r="C4270" s="1636" t="n"/>
      <c r="D4270" s="1636" t="n"/>
      <c r="E4270" s="1638" t="n"/>
      <c r="F4270" s="1636" t="n"/>
      <c r="G4270" s="1647" t="n"/>
      <c r="H4270" s="1647" t="n"/>
      <c r="I4270" s="1647" t="n"/>
      <c r="J4270" s="1646" t="n"/>
      <c r="K4270" s="1647" t="n"/>
      <c r="L4270" s="1647" t="n"/>
      <c r="M4270" s="234" t="n"/>
      <c r="N4270" s="237" t="n"/>
      <c r="O4270" s="548" t="n"/>
      <c r="P4270" s="1634" t="n"/>
      <c r="Q4270" s="1634" t="n"/>
      <c r="R4270" s="892" t="n"/>
      <c r="S4270" s="1635" t="n"/>
      <c r="T4270" s="1636" t="n"/>
      <c r="U4270" s="1636" t="n"/>
    </row>
    <row r="4271" ht="17.25" customHeight="1">
      <c r="A4271" s="238" t="n"/>
      <c r="B4271" s="238" t="n"/>
      <c r="C4271" s="1636" t="n"/>
      <c r="D4271" s="1636" t="n"/>
      <c r="E4271" s="1638" t="n"/>
      <c r="F4271" s="1636" t="n"/>
      <c r="G4271" s="1647" t="n"/>
      <c r="H4271" s="1647" t="n"/>
      <c r="I4271" s="1647" t="n"/>
      <c r="J4271" s="1646" t="n"/>
      <c r="K4271" s="1647" t="n"/>
      <c r="L4271" s="1647" t="n"/>
      <c r="M4271" s="234" t="n"/>
      <c r="N4271" s="237" t="n"/>
      <c r="O4271" s="548" t="n"/>
      <c r="P4271" s="1634" t="n"/>
      <c r="Q4271" s="1634" t="n"/>
      <c r="R4271" s="892" t="n"/>
      <c r="S4271" s="1635" t="n"/>
      <c r="T4271" s="1636" t="n"/>
      <c r="U4271" s="1636" t="n"/>
    </row>
    <row r="4272" ht="17.25" customHeight="1">
      <c r="A4272" s="238" t="n"/>
      <c r="B4272" s="238" t="n"/>
      <c r="C4272" s="1636" t="n"/>
      <c r="D4272" s="1636" t="n"/>
      <c r="E4272" s="1638" t="n"/>
      <c r="F4272" s="1636" t="n"/>
      <c r="G4272" s="1647" t="n"/>
      <c r="H4272" s="1647" t="n"/>
      <c r="I4272" s="1647" t="n"/>
      <c r="J4272" s="1646" t="n"/>
      <c r="K4272" s="1647" t="n"/>
      <c r="L4272" s="1647" t="n"/>
      <c r="M4272" s="234" t="n"/>
      <c r="N4272" s="237" t="n"/>
      <c r="O4272" s="548" t="n"/>
      <c r="P4272" s="1634" t="n"/>
      <c r="Q4272" s="1634" t="n"/>
      <c r="R4272" s="892" t="n"/>
      <c r="S4272" s="1635" t="n"/>
      <c r="T4272" s="1636" t="n"/>
      <c r="U4272" s="1636" t="n"/>
    </row>
    <row r="4273" ht="17.25" customHeight="1">
      <c r="A4273" s="238" t="n"/>
      <c r="B4273" s="238" t="n"/>
      <c r="C4273" s="1636" t="n"/>
      <c r="D4273" s="1636" t="n"/>
      <c r="E4273" s="1638" t="n"/>
      <c r="F4273" s="1636" t="n"/>
      <c r="G4273" s="1647" t="n"/>
      <c r="H4273" s="1647" t="n"/>
      <c r="I4273" s="1647" t="n"/>
      <c r="J4273" s="1646" t="n"/>
      <c r="K4273" s="1647" t="n"/>
      <c r="L4273" s="1647" t="n"/>
      <c r="M4273" s="234" t="n"/>
      <c r="N4273" s="237" t="n"/>
      <c r="O4273" s="548" t="n"/>
      <c r="P4273" s="1634" t="n"/>
      <c r="Q4273" s="1634" t="n"/>
      <c r="R4273" s="892" t="n"/>
      <c r="S4273" s="1635" t="n"/>
      <c r="T4273" s="1636" t="n"/>
      <c r="U4273" s="1636" t="n"/>
    </row>
    <row r="4274" ht="17.25" customHeight="1">
      <c r="A4274" s="238" t="n"/>
      <c r="B4274" s="238" t="n"/>
      <c r="C4274" s="1636" t="n"/>
      <c r="D4274" s="1636" t="n"/>
      <c r="E4274" s="1638" t="n"/>
      <c r="F4274" s="1636" t="n"/>
      <c r="G4274" s="1647" t="n"/>
      <c r="H4274" s="1647" t="n"/>
      <c r="I4274" s="1647" t="n"/>
      <c r="J4274" s="1646" t="n"/>
      <c r="K4274" s="1647" t="n"/>
      <c r="L4274" s="1647" t="n"/>
      <c r="M4274" s="234" t="n"/>
      <c r="N4274" s="237" t="n"/>
      <c r="O4274" s="548" t="n"/>
      <c r="P4274" s="1634" t="n"/>
      <c r="Q4274" s="1634" t="n"/>
      <c r="R4274" s="892" t="n"/>
      <c r="S4274" s="1635" t="n"/>
      <c r="T4274" s="1636" t="n"/>
      <c r="U4274" s="1636" t="n"/>
    </row>
    <row r="4275" ht="17.25" customHeight="1">
      <c r="A4275" s="238" t="n"/>
      <c r="B4275" s="238" t="n"/>
      <c r="C4275" s="1636" t="n"/>
      <c r="D4275" s="1636" t="n"/>
      <c r="E4275" s="1638" t="n"/>
      <c r="F4275" s="1636" t="n"/>
      <c r="G4275" s="1647" t="n"/>
      <c r="H4275" s="1647" t="n"/>
      <c r="I4275" s="1647" t="n"/>
      <c r="J4275" s="1646" t="n"/>
      <c r="K4275" s="1647" t="n"/>
      <c r="L4275" s="1647" t="n"/>
      <c r="M4275" s="234" t="n"/>
      <c r="N4275" s="237" t="n"/>
      <c r="O4275" s="548" t="n"/>
      <c r="P4275" s="1634" t="n"/>
      <c r="Q4275" s="1634" t="n"/>
      <c r="R4275" s="892" t="n"/>
      <c r="S4275" s="1635" t="n"/>
      <c r="T4275" s="1636" t="n"/>
      <c r="U4275" s="1636" t="n"/>
    </row>
    <row r="4276" ht="17.25" customHeight="1">
      <c r="A4276" s="238" t="n"/>
      <c r="B4276" s="238" t="n"/>
      <c r="C4276" s="1636" t="n"/>
      <c r="D4276" s="1636" t="n"/>
      <c r="E4276" s="1638" t="n"/>
      <c r="F4276" s="1636" t="n"/>
      <c r="G4276" s="1647" t="n"/>
      <c r="H4276" s="1647" t="n"/>
      <c r="I4276" s="1647" t="n"/>
      <c r="J4276" s="1646" t="n"/>
      <c r="K4276" s="1647" t="n"/>
      <c r="L4276" s="1647" t="n"/>
      <c r="M4276" s="234" t="n"/>
      <c r="N4276" s="237" t="n"/>
      <c r="O4276" s="548" t="n"/>
      <c r="P4276" s="1634" t="n"/>
      <c r="Q4276" s="1634" t="n"/>
      <c r="R4276" s="892" t="n"/>
      <c r="S4276" s="1635" t="n"/>
      <c r="T4276" s="1636" t="n"/>
      <c r="U4276" s="1636" t="n"/>
    </row>
    <row r="4277" ht="17.25" customHeight="1">
      <c r="A4277" s="238" t="n"/>
      <c r="B4277" s="238" t="n"/>
      <c r="C4277" s="1636" t="n"/>
      <c r="D4277" s="1636" t="n"/>
      <c r="E4277" s="1638" t="n"/>
      <c r="F4277" s="1636" t="n"/>
      <c r="G4277" s="1647" t="n"/>
      <c r="H4277" s="1647" t="n"/>
      <c r="I4277" s="1647" t="n"/>
      <c r="J4277" s="1646" t="n"/>
      <c r="K4277" s="1647" t="n"/>
      <c r="L4277" s="1647" t="n"/>
      <c r="M4277" s="234" t="n"/>
      <c r="N4277" s="237" t="n"/>
      <c r="O4277" s="548" t="n"/>
      <c r="P4277" s="1634" t="n"/>
      <c r="Q4277" s="1634" t="n"/>
      <c r="R4277" s="892" t="n"/>
      <c r="S4277" s="1635" t="n"/>
      <c r="T4277" s="1636" t="n"/>
      <c r="U4277" s="1636" t="n"/>
    </row>
    <row r="4278" ht="17.25" customHeight="1">
      <c r="A4278" s="238" t="n"/>
      <c r="B4278" s="238" t="n"/>
      <c r="C4278" s="1636" t="n"/>
      <c r="D4278" s="1636" t="n"/>
      <c r="E4278" s="1638" t="n"/>
      <c r="F4278" s="1636" t="n"/>
      <c r="G4278" s="1647" t="n"/>
      <c r="H4278" s="1647" t="n"/>
      <c r="I4278" s="1647" t="n"/>
      <c r="J4278" s="1646" t="n"/>
      <c r="K4278" s="1647" t="n"/>
      <c r="L4278" s="1647" t="n"/>
      <c r="M4278" s="234" t="n"/>
      <c r="N4278" s="237" t="n"/>
      <c r="O4278" s="548" t="n"/>
      <c r="P4278" s="1634" t="n"/>
      <c r="Q4278" s="1634" t="n"/>
      <c r="R4278" s="892" t="n"/>
      <c r="S4278" s="1635" t="n"/>
      <c r="T4278" s="1636" t="n"/>
      <c r="U4278" s="1636" t="n"/>
    </row>
    <row r="4279" ht="17.25" customHeight="1">
      <c r="A4279" s="238" t="n"/>
      <c r="B4279" s="238" t="n"/>
      <c r="C4279" s="1636" t="n"/>
      <c r="D4279" s="1636" t="n"/>
      <c r="E4279" s="1638" t="n"/>
      <c r="F4279" s="1636" t="n"/>
      <c r="G4279" s="1647" t="n"/>
      <c r="H4279" s="1647" t="n"/>
      <c r="I4279" s="1647" t="n"/>
      <c r="J4279" s="1646" t="n"/>
      <c r="K4279" s="1647" t="n"/>
      <c r="L4279" s="1647" t="n"/>
      <c r="M4279" s="234" t="n"/>
      <c r="N4279" s="237" t="n"/>
      <c r="O4279" s="548" t="n"/>
      <c r="P4279" s="1634" t="n"/>
      <c r="Q4279" s="1634" t="n"/>
      <c r="R4279" s="892" t="n"/>
      <c r="S4279" s="1635" t="n"/>
      <c r="T4279" s="1636" t="n"/>
      <c r="U4279" s="1636" t="n"/>
    </row>
    <row r="4280" ht="17.25" customHeight="1">
      <c r="A4280" s="238" t="n"/>
      <c r="B4280" s="238" t="n"/>
      <c r="C4280" s="1636" t="n"/>
      <c r="D4280" s="1636" t="n"/>
      <c r="E4280" s="1638" t="n"/>
      <c r="F4280" s="1636" t="n"/>
      <c r="G4280" s="1647" t="n"/>
      <c r="H4280" s="1647" t="n"/>
      <c r="I4280" s="1647" t="n"/>
      <c r="J4280" s="1646" t="n"/>
      <c r="K4280" s="1647" t="n"/>
      <c r="L4280" s="1647" t="n"/>
      <c r="M4280" s="234" t="n"/>
      <c r="N4280" s="237" t="n"/>
      <c r="O4280" s="548" t="n"/>
      <c r="P4280" s="1634" t="n"/>
      <c r="Q4280" s="1634" t="n"/>
      <c r="R4280" s="892" t="n"/>
      <c r="S4280" s="1635" t="n"/>
      <c r="T4280" s="1636" t="n"/>
      <c r="U4280" s="1636" t="n"/>
    </row>
    <row r="4281" ht="17.25" customHeight="1">
      <c r="A4281" s="238" t="n"/>
      <c r="B4281" s="238" t="n"/>
      <c r="C4281" s="1636" t="n"/>
      <c r="D4281" s="1636" t="n"/>
      <c r="E4281" s="1638" t="n"/>
      <c r="F4281" s="1636" t="n"/>
      <c r="G4281" s="1647" t="n"/>
      <c r="H4281" s="1647" t="n"/>
      <c r="I4281" s="1647" t="n"/>
      <c r="J4281" s="1646" t="n"/>
      <c r="K4281" s="1647" t="n"/>
      <c r="L4281" s="1647" t="n"/>
      <c r="M4281" s="234" t="n"/>
      <c r="N4281" s="237" t="n"/>
      <c r="O4281" s="548" t="n"/>
      <c r="P4281" s="1634" t="n"/>
      <c r="Q4281" s="1634" t="n"/>
      <c r="R4281" s="892" t="n"/>
      <c r="S4281" s="1635" t="n"/>
      <c r="T4281" s="1636" t="n"/>
      <c r="U4281" s="1636" t="n"/>
    </row>
    <row r="4282" ht="17.25" customHeight="1">
      <c r="A4282" s="238" t="n"/>
      <c r="B4282" s="238" t="n"/>
      <c r="C4282" s="1636" t="n"/>
      <c r="D4282" s="1636" t="n"/>
      <c r="E4282" s="1638" t="n"/>
      <c r="F4282" s="1636" t="n"/>
      <c r="G4282" s="1647" t="n"/>
      <c r="H4282" s="1647" t="n"/>
      <c r="I4282" s="1647" t="n"/>
      <c r="J4282" s="1646" t="n"/>
      <c r="K4282" s="1647" t="n"/>
      <c r="L4282" s="1647" t="n"/>
      <c r="M4282" s="234" t="n"/>
      <c r="N4282" s="237" t="n"/>
      <c r="O4282" s="548" t="n"/>
      <c r="P4282" s="1634" t="n"/>
      <c r="Q4282" s="1634" t="n"/>
      <c r="R4282" s="892" t="n"/>
      <c r="S4282" s="1635" t="n"/>
      <c r="T4282" s="1636" t="n"/>
      <c r="U4282" s="1636" t="n"/>
    </row>
    <row r="4283" ht="17.25" customHeight="1">
      <c r="A4283" s="238" t="n"/>
      <c r="B4283" s="238" t="n"/>
      <c r="C4283" s="1636" t="n"/>
      <c r="D4283" s="1636" t="n"/>
      <c r="E4283" s="1638" t="n"/>
      <c r="F4283" s="1636" t="n"/>
      <c r="G4283" s="1647" t="n"/>
      <c r="H4283" s="1647" t="n"/>
      <c r="I4283" s="1647" t="n"/>
      <c r="J4283" s="1646" t="n"/>
      <c r="K4283" s="1647" t="n"/>
      <c r="L4283" s="1647" t="n"/>
      <c r="M4283" s="234" t="n"/>
      <c r="N4283" s="237" t="n"/>
      <c r="O4283" s="548" t="n"/>
      <c r="P4283" s="1634" t="n"/>
      <c r="Q4283" s="1634" t="n"/>
      <c r="R4283" s="892" t="n"/>
      <c r="S4283" s="1635" t="n"/>
      <c r="T4283" s="1636" t="n"/>
      <c r="U4283" s="1636" t="n"/>
    </row>
    <row r="4284" ht="17.25" customHeight="1">
      <c r="A4284" s="238" t="n"/>
      <c r="B4284" s="238" t="n"/>
      <c r="C4284" s="1636" t="n"/>
      <c r="D4284" s="1636" t="n"/>
      <c r="E4284" s="1638" t="n"/>
      <c r="F4284" s="1636" t="n"/>
      <c r="G4284" s="1647" t="n"/>
      <c r="H4284" s="1647" t="n"/>
      <c r="I4284" s="1647" t="n"/>
      <c r="J4284" s="1646" t="n"/>
      <c r="K4284" s="1647" t="n"/>
      <c r="L4284" s="1647" t="n"/>
      <c r="M4284" s="234" t="n"/>
      <c r="N4284" s="237" t="n"/>
      <c r="O4284" s="548" t="n"/>
      <c r="P4284" s="1634" t="n"/>
      <c r="Q4284" s="1634" t="n"/>
      <c r="R4284" s="892" t="n"/>
      <c r="S4284" s="1635" t="n"/>
      <c r="T4284" s="1636" t="n"/>
      <c r="U4284" s="1636" t="n"/>
    </row>
    <row r="4285" ht="17.25" customHeight="1">
      <c r="A4285" s="238" t="n"/>
      <c r="B4285" s="238" t="n"/>
      <c r="C4285" s="1636" t="n"/>
      <c r="D4285" s="1636" t="n"/>
      <c r="E4285" s="1638" t="n"/>
      <c r="F4285" s="1636" t="n"/>
      <c r="G4285" s="1647" t="n"/>
      <c r="H4285" s="1647" t="n"/>
      <c r="I4285" s="1647" t="n"/>
      <c r="J4285" s="1646" t="n"/>
      <c r="K4285" s="1647" t="n"/>
      <c r="L4285" s="1647" t="n"/>
      <c r="M4285" s="234" t="n"/>
      <c r="N4285" s="237" t="n"/>
      <c r="O4285" s="548" t="n"/>
      <c r="P4285" s="1634" t="n"/>
      <c r="Q4285" s="1634" t="n"/>
      <c r="R4285" s="892" t="n"/>
      <c r="S4285" s="1635" t="n"/>
      <c r="T4285" s="1636" t="n"/>
      <c r="U4285" s="1636" t="n"/>
    </row>
    <row r="4286" ht="17.25" customHeight="1">
      <c r="A4286" s="238" t="n"/>
      <c r="B4286" s="238" t="n"/>
      <c r="C4286" s="1636" t="n"/>
      <c r="D4286" s="1636" t="n"/>
      <c r="E4286" s="1638" t="n"/>
      <c r="F4286" s="1636" t="n"/>
      <c r="G4286" s="1647" t="n"/>
      <c r="H4286" s="1647" t="n"/>
      <c r="I4286" s="1647" t="n"/>
      <c r="J4286" s="1646" t="n"/>
      <c r="K4286" s="1647" t="n"/>
      <c r="L4286" s="1647" t="n"/>
      <c r="M4286" s="234" t="n"/>
      <c r="N4286" s="237" t="n"/>
      <c r="O4286" s="548" t="n"/>
      <c r="P4286" s="1634" t="n"/>
      <c r="Q4286" s="1634" t="n"/>
      <c r="R4286" s="892" t="n"/>
      <c r="S4286" s="1635" t="n"/>
      <c r="T4286" s="1636" t="n"/>
      <c r="U4286" s="1636" t="n"/>
    </row>
    <row r="4287" ht="17.25" customHeight="1">
      <c r="A4287" s="238" t="n"/>
      <c r="B4287" s="238" t="n"/>
      <c r="C4287" s="1636" t="n"/>
      <c r="D4287" s="1636" t="n"/>
      <c r="E4287" s="1638" t="n"/>
      <c r="F4287" s="1636" t="n"/>
      <c r="G4287" s="1647" t="n"/>
      <c r="H4287" s="1647" t="n"/>
      <c r="I4287" s="1647" t="n"/>
      <c r="J4287" s="1646" t="n"/>
      <c r="K4287" s="1647" t="n"/>
      <c r="L4287" s="1647" t="n"/>
      <c r="M4287" s="234" t="n"/>
      <c r="N4287" s="237" t="n"/>
      <c r="O4287" s="548" t="n"/>
      <c r="P4287" s="1634" t="n"/>
      <c r="Q4287" s="1634" t="n"/>
      <c r="R4287" s="892" t="n"/>
      <c r="S4287" s="1635" t="n"/>
      <c r="T4287" s="1636" t="n"/>
      <c r="U4287" s="1636" t="n"/>
    </row>
    <row r="4288" ht="17.25" customHeight="1">
      <c r="A4288" s="238" t="n"/>
      <c r="B4288" s="238" t="n"/>
      <c r="C4288" s="1636" t="n"/>
      <c r="D4288" s="1636" t="n"/>
      <c r="E4288" s="1638" t="n"/>
      <c r="F4288" s="1636" t="n"/>
      <c r="G4288" s="1647" t="n"/>
      <c r="H4288" s="1647" t="n"/>
      <c r="I4288" s="1647" t="n"/>
      <c r="J4288" s="1646" t="n"/>
      <c r="K4288" s="1647" t="n"/>
      <c r="L4288" s="1647" t="n"/>
      <c r="M4288" s="234" t="n"/>
      <c r="N4288" s="237" t="n"/>
      <c r="O4288" s="548" t="n"/>
      <c r="P4288" s="1634" t="n"/>
      <c r="Q4288" s="1634" t="n"/>
      <c r="R4288" s="892" t="n"/>
      <c r="S4288" s="1635" t="n"/>
      <c r="T4288" s="1636" t="n"/>
      <c r="U4288" s="1636" t="n"/>
    </row>
    <row r="4289" ht="17.25" customHeight="1">
      <c r="A4289" s="238" t="n"/>
      <c r="B4289" s="238" t="n"/>
      <c r="C4289" s="1636" t="n"/>
      <c r="D4289" s="1636" t="n"/>
      <c r="E4289" s="1638" t="n"/>
      <c r="F4289" s="1636" t="n"/>
      <c r="G4289" s="1647" t="n"/>
      <c r="H4289" s="1647" t="n"/>
      <c r="I4289" s="1647" t="n"/>
      <c r="J4289" s="1646" t="n"/>
      <c r="K4289" s="1647" t="n"/>
      <c r="L4289" s="1647" t="n"/>
      <c r="M4289" s="234" t="n"/>
      <c r="N4289" s="237" t="n"/>
      <c r="O4289" s="548" t="n"/>
      <c r="P4289" s="1634" t="n"/>
      <c r="Q4289" s="1634" t="n"/>
      <c r="R4289" s="892" t="n"/>
      <c r="S4289" s="1635" t="n"/>
      <c r="T4289" s="1636" t="n"/>
      <c r="U4289" s="1636" t="n"/>
    </row>
    <row r="4290" ht="17.25" customHeight="1">
      <c r="A4290" s="238" t="n"/>
      <c r="B4290" s="238" t="n"/>
      <c r="C4290" s="1636" t="n"/>
      <c r="D4290" s="1636" t="n"/>
      <c r="E4290" s="1638" t="n"/>
      <c r="F4290" s="1636" t="n"/>
      <c r="G4290" s="1647" t="n"/>
      <c r="H4290" s="1647" t="n"/>
      <c r="I4290" s="1647" t="n"/>
      <c r="J4290" s="1646" t="n"/>
      <c r="K4290" s="1647" t="n"/>
      <c r="L4290" s="1647" t="n"/>
      <c r="M4290" s="234" t="n"/>
      <c r="N4290" s="237" t="n"/>
      <c r="O4290" s="548" t="n"/>
      <c r="P4290" s="1634" t="n"/>
      <c r="Q4290" s="1634" t="n"/>
      <c r="R4290" s="892" t="n"/>
      <c r="S4290" s="1635" t="n"/>
      <c r="T4290" s="1636" t="n"/>
      <c r="U4290" s="1636" t="n"/>
    </row>
    <row r="4291" ht="17.25" customHeight="1">
      <c r="A4291" s="238" t="n"/>
      <c r="B4291" s="238" t="n"/>
      <c r="C4291" s="1636" t="n"/>
      <c r="D4291" s="1636" t="n"/>
      <c r="E4291" s="1638" t="n"/>
      <c r="F4291" s="1636" t="n"/>
      <c r="G4291" s="1647" t="n"/>
      <c r="H4291" s="1647" t="n"/>
      <c r="I4291" s="1647" t="n"/>
      <c r="J4291" s="1646" t="n"/>
      <c r="K4291" s="1647" t="n"/>
      <c r="L4291" s="1647" t="n"/>
      <c r="M4291" s="234" t="n"/>
      <c r="N4291" s="237" t="n"/>
      <c r="O4291" s="548" t="n"/>
      <c r="P4291" s="1634" t="n"/>
      <c r="Q4291" s="1634" t="n"/>
      <c r="R4291" s="892" t="n"/>
      <c r="S4291" s="1635" t="n"/>
      <c r="T4291" s="1636" t="n"/>
      <c r="U4291" s="1636" t="n"/>
    </row>
    <row r="4292" ht="17.25" customHeight="1">
      <c r="A4292" s="238" t="n"/>
      <c r="B4292" s="238" t="n"/>
      <c r="C4292" s="1636" t="n"/>
      <c r="D4292" s="1636" t="n"/>
      <c r="E4292" s="1638" t="n"/>
      <c r="F4292" s="1636" t="n"/>
      <c r="G4292" s="1647" t="n"/>
      <c r="H4292" s="1647" t="n"/>
      <c r="I4292" s="1647" t="n"/>
      <c r="J4292" s="1646" t="n"/>
      <c r="K4292" s="1647" t="n"/>
      <c r="L4292" s="1647" t="n"/>
      <c r="M4292" s="234" t="n"/>
      <c r="N4292" s="237" t="n"/>
      <c r="O4292" s="548" t="n"/>
      <c r="P4292" s="1634" t="n"/>
      <c r="Q4292" s="1634" t="n"/>
      <c r="R4292" s="892" t="n"/>
      <c r="S4292" s="1635" t="n"/>
      <c r="T4292" s="1636" t="n"/>
      <c r="U4292" s="1636" t="n"/>
    </row>
    <row r="4293" ht="17.25" customHeight="1">
      <c r="A4293" s="238" t="n"/>
      <c r="B4293" s="238" t="n"/>
      <c r="C4293" s="1636" t="n"/>
      <c r="D4293" s="1636" t="n"/>
      <c r="E4293" s="1638" t="n"/>
      <c r="F4293" s="1636" t="n"/>
      <c r="G4293" s="1647" t="n"/>
      <c r="H4293" s="1647" t="n"/>
      <c r="I4293" s="1647" t="n"/>
      <c r="J4293" s="1646" t="n"/>
      <c r="K4293" s="1647" t="n"/>
      <c r="L4293" s="1647" t="n"/>
      <c r="M4293" s="234" t="n"/>
      <c r="N4293" s="237" t="n"/>
      <c r="O4293" s="548" t="n"/>
      <c r="P4293" s="1634" t="n"/>
      <c r="Q4293" s="1634" t="n"/>
      <c r="R4293" s="892" t="n"/>
      <c r="S4293" s="1635" t="n"/>
      <c r="T4293" s="1636" t="n"/>
      <c r="U4293" s="1636" t="n"/>
    </row>
    <row r="4294" ht="17.25" customHeight="1">
      <c r="A4294" s="238" t="n"/>
      <c r="B4294" s="238" t="n"/>
      <c r="C4294" s="1636" t="n"/>
      <c r="D4294" s="1636" t="n"/>
      <c r="E4294" s="1638" t="n"/>
      <c r="F4294" s="1636" t="n"/>
      <c r="G4294" s="1647" t="n"/>
      <c r="H4294" s="1647" t="n"/>
      <c r="I4294" s="1647" t="n"/>
      <c r="J4294" s="1646" t="n"/>
      <c r="K4294" s="1647" t="n"/>
      <c r="L4294" s="1647" t="n"/>
      <c r="M4294" s="234" t="n"/>
      <c r="N4294" s="237" t="n"/>
      <c r="O4294" s="548" t="n"/>
      <c r="P4294" s="1634" t="n"/>
      <c r="Q4294" s="1634" t="n"/>
      <c r="R4294" s="892" t="n"/>
      <c r="S4294" s="1635" t="n"/>
      <c r="T4294" s="1636" t="n"/>
      <c r="U4294" s="1636" t="n"/>
    </row>
    <row r="4295" ht="17.25" customHeight="1">
      <c r="A4295" s="238" t="n"/>
      <c r="B4295" s="238" t="n"/>
      <c r="C4295" s="1636" t="n"/>
      <c r="D4295" s="1636" t="n"/>
      <c r="E4295" s="1638" t="n"/>
      <c r="F4295" s="1636" t="n"/>
      <c r="G4295" s="1647" t="n"/>
      <c r="H4295" s="1647" t="n"/>
      <c r="I4295" s="1647" t="n"/>
      <c r="J4295" s="1646" t="n"/>
      <c r="K4295" s="1647" t="n"/>
      <c r="L4295" s="1647" t="n"/>
      <c r="M4295" s="234" t="n"/>
      <c r="N4295" s="237" t="n"/>
      <c r="O4295" s="548" t="n"/>
      <c r="P4295" s="1634" t="n"/>
      <c r="Q4295" s="1634" t="n"/>
      <c r="R4295" s="892" t="n"/>
      <c r="S4295" s="1635" t="n"/>
      <c r="T4295" s="1636" t="n"/>
      <c r="U4295" s="1636" t="n"/>
    </row>
    <row r="4296" ht="17.25" customHeight="1">
      <c r="A4296" s="238" t="n"/>
      <c r="B4296" s="238" t="n"/>
      <c r="C4296" s="1636" t="n"/>
      <c r="D4296" s="1636" t="n"/>
      <c r="E4296" s="1638" t="n"/>
      <c r="F4296" s="1636" t="n"/>
      <c r="G4296" s="1647" t="n"/>
      <c r="H4296" s="1647" t="n"/>
      <c r="I4296" s="1647" t="n"/>
      <c r="J4296" s="1646" t="n"/>
      <c r="K4296" s="1647" t="n"/>
      <c r="L4296" s="1647" t="n"/>
      <c r="M4296" s="234" t="n"/>
      <c r="N4296" s="237" t="n"/>
      <c r="O4296" s="548" t="n"/>
      <c r="P4296" s="1634" t="n"/>
      <c r="Q4296" s="1634" t="n"/>
      <c r="R4296" s="892" t="n"/>
      <c r="S4296" s="1635" t="n"/>
      <c r="T4296" s="1636" t="n"/>
      <c r="U4296" s="1636" t="n"/>
    </row>
    <row r="4297" ht="17.25" customHeight="1">
      <c r="A4297" s="238" t="n"/>
      <c r="B4297" s="238" t="n"/>
      <c r="C4297" s="1636" t="n"/>
      <c r="D4297" s="1636" t="n"/>
      <c r="E4297" s="1638" t="n"/>
      <c r="F4297" s="1636" t="n"/>
      <c r="G4297" s="1647" t="n"/>
      <c r="H4297" s="1647" t="n"/>
      <c r="I4297" s="1647" t="n"/>
      <c r="J4297" s="1646" t="n"/>
      <c r="K4297" s="1647" t="n"/>
      <c r="L4297" s="1647" t="n"/>
      <c r="M4297" s="234" t="n"/>
      <c r="N4297" s="237" t="n"/>
      <c r="O4297" s="548" t="n"/>
      <c r="P4297" s="1634" t="n"/>
      <c r="Q4297" s="1634" t="n"/>
      <c r="R4297" s="892" t="n"/>
      <c r="S4297" s="1635" t="n"/>
      <c r="T4297" s="1636" t="n"/>
      <c r="U4297" s="1636" t="n"/>
    </row>
    <row r="4298" ht="17.25" customHeight="1">
      <c r="A4298" s="238" t="n"/>
      <c r="B4298" s="238" t="n"/>
      <c r="C4298" s="1636" t="n"/>
      <c r="D4298" s="1636" t="n"/>
      <c r="E4298" s="1638" t="n"/>
      <c r="F4298" s="1636" t="n"/>
      <c r="G4298" s="1647" t="n"/>
      <c r="H4298" s="1647" t="n"/>
      <c r="I4298" s="1647" t="n"/>
      <c r="J4298" s="1646" t="n"/>
      <c r="K4298" s="1647" t="n"/>
      <c r="L4298" s="1647" t="n"/>
      <c r="M4298" s="234" t="n"/>
      <c r="N4298" s="237" t="n"/>
      <c r="O4298" s="548" t="n"/>
      <c r="P4298" s="1634" t="n"/>
      <c r="Q4298" s="1634" t="n"/>
      <c r="R4298" s="892" t="n"/>
      <c r="S4298" s="1635" t="n"/>
      <c r="T4298" s="1636" t="n"/>
      <c r="U4298" s="1636" t="n"/>
    </row>
    <row r="4299" ht="17.25" customHeight="1">
      <c r="A4299" s="238" t="n"/>
      <c r="B4299" s="238" t="n"/>
      <c r="C4299" s="1636" t="n"/>
      <c r="D4299" s="1636" t="n"/>
      <c r="E4299" s="1638" t="n"/>
      <c r="F4299" s="1636" t="n"/>
      <c r="G4299" s="1647" t="n"/>
      <c r="H4299" s="1647" t="n"/>
      <c r="I4299" s="1647" t="n"/>
      <c r="J4299" s="1646" t="n"/>
      <c r="K4299" s="1647" t="n"/>
      <c r="L4299" s="1647" t="n"/>
      <c r="M4299" s="234" t="n"/>
      <c r="N4299" s="237" t="n"/>
      <c r="O4299" s="548" t="n"/>
      <c r="P4299" s="1634" t="n"/>
      <c r="Q4299" s="1634" t="n"/>
      <c r="R4299" s="892" t="n"/>
      <c r="S4299" s="1635" t="n"/>
      <c r="T4299" s="1636" t="n"/>
      <c r="U4299" s="1636" t="n"/>
    </row>
    <row r="4300" ht="17.25" customHeight="1">
      <c r="A4300" s="238" t="n"/>
      <c r="B4300" s="238" t="n"/>
      <c r="C4300" s="1636" t="n"/>
      <c r="D4300" s="1636" t="n"/>
      <c r="E4300" s="1638" t="n"/>
      <c r="F4300" s="1636" t="n"/>
      <c r="G4300" s="1647" t="n"/>
      <c r="H4300" s="1647" t="n"/>
      <c r="I4300" s="1647" t="n"/>
      <c r="J4300" s="1646" t="n"/>
      <c r="K4300" s="1647" t="n"/>
      <c r="L4300" s="1647" t="n"/>
      <c r="M4300" s="234" t="n"/>
      <c r="N4300" s="237" t="n"/>
      <c r="O4300" s="548" t="n"/>
      <c r="P4300" s="1634" t="n"/>
      <c r="Q4300" s="1634" t="n"/>
      <c r="R4300" s="892" t="n"/>
      <c r="S4300" s="1635" t="n"/>
      <c r="T4300" s="1636" t="n"/>
      <c r="U4300" s="1636" t="n"/>
    </row>
    <row r="4301" ht="17.25" customHeight="1">
      <c r="A4301" s="238" t="n"/>
      <c r="B4301" s="238" t="n"/>
      <c r="C4301" s="1636" t="n"/>
      <c r="D4301" s="1636" t="n"/>
      <c r="E4301" s="1638" t="n"/>
      <c r="F4301" s="1636" t="n"/>
      <c r="G4301" s="1647" t="n"/>
      <c r="H4301" s="1647" t="n"/>
      <c r="I4301" s="1647" t="n"/>
      <c r="J4301" s="1646" t="n"/>
      <c r="K4301" s="1647" t="n"/>
      <c r="L4301" s="1647" t="n"/>
      <c r="M4301" s="234" t="n"/>
      <c r="N4301" s="237" t="n"/>
      <c r="O4301" s="548" t="n"/>
      <c r="P4301" s="1634" t="n"/>
      <c r="Q4301" s="1634" t="n"/>
      <c r="R4301" s="892" t="n"/>
      <c r="S4301" s="1635" t="n"/>
      <c r="T4301" s="1636" t="n"/>
      <c r="U4301" s="1636" t="n"/>
    </row>
    <row r="4302" ht="17.25" customHeight="1">
      <c r="A4302" s="238" t="n"/>
      <c r="B4302" s="238" t="n"/>
      <c r="C4302" s="1636" t="n"/>
      <c r="D4302" s="1636" t="n"/>
      <c r="E4302" s="1638" t="n"/>
      <c r="F4302" s="1636" t="n"/>
      <c r="G4302" s="1647" t="n"/>
      <c r="H4302" s="1647" t="n"/>
      <c r="I4302" s="1647" t="n"/>
      <c r="J4302" s="1646" t="n"/>
      <c r="K4302" s="1647" t="n"/>
      <c r="L4302" s="1647" t="n"/>
      <c r="M4302" s="234" t="n"/>
      <c r="N4302" s="237" t="n"/>
      <c r="O4302" s="548" t="n"/>
      <c r="P4302" s="1634" t="n"/>
      <c r="Q4302" s="1634" t="n"/>
      <c r="R4302" s="892" t="n"/>
      <c r="S4302" s="1635" t="n"/>
      <c r="T4302" s="1636" t="n"/>
      <c r="U4302" s="1636" t="n"/>
    </row>
    <row r="4303" ht="17.25" customHeight="1">
      <c r="A4303" s="238" t="n"/>
      <c r="B4303" s="238" t="n"/>
      <c r="C4303" s="1636" t="n"/>
      <c r="D4303" s="1636" t="n"/>
      <c r="E4303" s="1638" t="n"/>
      <c r="F4303" s="1636" t="n"/>
      <c r="G4303" s="1647" t="n"/>
      <c r="H4303" s="1647" t="n"/>
      <c r="I4303" s="1647" t="n"/>
      <c r="J4303" s="1646" t="n"/>
      <c r="K4303" s="1647" t="n"/>
      <c r="L4303" s="1647" t="n"/>
      <c r="M4303" s="234" t="n"/>
      <c r="N4303" s="237" t="n"/>
      <c r="O4303" s="548" t="n"/>
      <c r="P4303" s="1634" t="n"/>
      <c r="Q4303" s="1634" t="n"/>
      <c r="R4303" s="892" t="n"/>
      <c r="S4303" s="1635" t="n"/>
      <c r="T4303" s="1636" t="n"/>
      <c r="U4303" s="1636" t="n"/>
    </row>
    <row r="4304" ht="17.25" customHeight="1">
      <c r="A4304" s="238" t="n"/>
      <c r="B4304" s="238" t="n"/>
      <c r="C4304" s="1636" t="n"/>
      <c r="D4304" s="1636" t="n"/>
      <c r="E4304" s="1638" t="n"/>
      <c r="F4304" s="1636" t="n"/>
      <c r="G4304" s="1647" t="n"/>
      <c r="H4304" s="1647" t="n"/>
      <c r="I4304" s="1647" t="n"/>
      <c r="J4304" s="1646" t="n"/>
      <c r="K4304" s="1647" t="n"/>
      <c r="L4304" s="1647" t="n"/>
      <c r="M4304" s="234" t="n"/>
      <c r="N4304" s="237" t="n"/>
      <c r="O4304" s="548" t="n"/>
      <c r="P4304" s="1634" t="n"/>
      <c r="Q4304" s="1634" t="n"/>
      <c r="R4304" s="892" t="n"/>
      <c r="S4304" s="1635" t="n"/>
      <c r="T4304" s="1636" t="n"/>
      <c r="U4304" s="1636" t="n"/>
    </row>
    <row r="4305" ht="17.25" customHeight="1">
      <c r="A4305" s="238" t="n"/>
      <c r="B4305" s="238" t="n"/>
      <c r="C4305" s="1636" t="n"/>
      <c r="D4305" s="1636" t="n"/>
      <c r="E4305" s="1638" t="n"/>
      <c r="F4305" s="1636" t="n"/>
      <c r="G4305" s="1647" t="n"/>
      <c r="H4305" s="1647" t="n"/>
      <c r="I4305" s="1647" t="n"/>
      <c r="J4305" s="1646" t="n"/>
      <c r="K4305" s="1647" t="n"/>
      <c r="L4305" s="1647" t="n"/>
      <c r="M4305" s="234" t="n"/>
      <c r="N4305" s="237" t="n"/>
      <c r="O4305" s="548" t="n"/>
      <c r="P4305" s="1634" t="n"/>
      <c r="Q4305" s="1634" t="n"/>
      <c r="R4305" s="892" t="n"/>
      <c r="S4305" s="1635" t="n"/>
      <c r="T4305" s="1636" t="n"/>
      <c r="U4305" s="1636" t="n"/>
    </row>
    <row r="4306" ht="17.25" customHeight="1">
      <c r="A4306" s="238" t="n"/>
      <c r="B4306" s="238" t="n"/>
      <c r="C4306" s="1636" t="n"/>
      <c r="D4306" s="1636" t="n"/>
      <c r="E4306" s="1638" t="n"/>
      <c r="F4306" s="1636" t="n"/>
      <c r="G4306" s="1647" t="n"/>
      <c r="H4306" s="1647" t="n"/>
      <c r="I4306" s="1647" t="n"/>
      <c r="J4306" s="1646" t="n"/>
      <c r="K4306" s="1647" t="n"/>
      <c r="L4306" s="1647" t="n"/>
      <c r="M4306" s="234" t="n"/>
      <c r="N4306" s="237" t="n"/>
      <c r="O4306" s="548" t="n"/>
      <c r="P4306" s="1634" t="n"/>
      <c r="Q4306" s="1634" t="n"/>
      <c r="R4306" s="892" t="n"/>
      <c r="S4306" s="1635" t="n"/>
      <c r="T4306" s="1636" t="n"/>
      <c r="U4306" s="1636" t="n"/>
    </row>
    <row r="4307" ht="17.25" customHeight="1">
      <c r="A4307" s="238" t="n"/>
      <c r="B4307" s="238" t="n"/>
      <c r="C4307" s="1636" t="n"/>
      <c r="D4307" s="1636" t="n"/>
      <c r="E4307" s="1638" t="n"/>
      <c r="F4307" s="1636" t="n"/>
      <c r="G4307" s="1647" t="n"/>
      <c r="H4307" s="1647" t="n"/>
      <c r="I4307" s="1647" t="n"/>
      <c r="J4307" s="1646" t="n"/>
      <c r="K4307" s="1647" t="n"/>
      <c r="L4307" s="1647" t="n"/>
      <c r="M4307" s="234" t="n"/>
      <c r="N4307" s="237" t="n"/>
      <c r="O4307" s="548" t="n"/>
      <c r="P4307" s="1634" t="n"/>
      <c r="Q4307" s="1634" t="n"/>
      <c r="R4307" s="892" t="n"/>
      <c r="S4307" s="1635" t="n"/>
      <c r="T4307" s="1636" t="n"/>
      <c r="U4307" s="1636" t="n"/>
    </row>
    <row r="4308" ht="17.25" customHeight="1">
      <c r="A4308" s="238" t="n"/>
      <c r="B4308" s="238" t="n"/>
      <c r="C4308" s="1636" t="n"/>
      <c r="D4308" s="1636" t="n"/>
      <c r="E4308" s="1638" t="n"/>
      <c r="F4308" s="1636" t="n"/>
      <c r="G4308" s="1647" t="n"/>
      <c r="H4308" s="1647" t="n"/>
      <c r="I4308" s="1647" t="n"/>
      <c r="J4308" s="1646" t="n"/>
      <c r="K4308" s="1647" t="n"/>
      <c r="L4308" s="1647" t="n"/>
      <c r="M4308" s="234" t="n"/>
      <c r="N4308" s="237" t="n"/>
      <c r="O4308" s="548" t="n"/>
      <c r="P4308" s="1634" t="n"/>
      <c r="Q4308" s="1634" t="n"/>
      <c r="R4308" s="892" t="n"/>
      <c r="S4308" s="1635" t="n"/>
      <c r="T4308" s="1636" t="n"/>
      <c r="U4308" s="1636" t="n"/>
    </row>
    <row r="4309" ht="17.25" customHeight="1">
      <c r="A4309" s="238" t="n"/>
      <c r="B4309" s="238" t="n"/>
      <c r="C4309" s="1636" t="n"/>
      <c r="D4309" s="1636" t="n"/>
      <c r="E4309" s="1638" t="n"/>
      <c r="F4309" s="1636" t="n"/>
      <c r="G4309" s="1647" t="n"/>
      <c r="H4309" s="1647" t="n"/>
      <c r="I4309" s="1647" t="n"/>
      <c r="J4309" s="1646" t="n"/>
      <c r="K4309" s="1647" t="n"/>
      <c r="L4309" s="1647" t="n"/>
      <c r="M4309" s="234" t="n"/>
      <c r="N4309" s="237" t="n"/>
      <c r="O4309" s="548" t="n"/>
      <c r="P4309" s="1634" t="n"/>
      <c r="Q4309" s="1634" t="n"/>
      <c r="R4309" s="892" t="n"/>
      <c r="S4309" s="1635" t="n"/>
      <c r="T4309" s="1636" t="n"/>
      <c r="U4309" s="1636" t="n"/>
    </row>
    <row r="4310" ht="17.25" customHeight="1">
      <c r="A4310" s="238" t="n"/>
      <c r="B4310" s="238" t="n"/>
      <c r="C4310" s="1636" t="n"/>
      <c r="D4310" s="1636" t="n"/>
      <c r="E4310" s="1638" t="n"/>
      <c r="F4310" s="1636" t="n"/>
      <c r="G4310" s="1647" t="n"/>
      <c r="H4310" s="1647" t="n"/>
      <c r="I4310" s="1647" t="n"/>
      <c r="J4310" s="1646" t="n"/>
      <c r="K4310" s="1647" t="n"/>
      <c r="L4310" s="1647" t="n"/>
      <c r="M4310" s="234" t="n"/>
      <c r="N4310" s="237" t="n"/>
      <c r="O4310" s="548" t="n"/>
      <c r="P4310" s="1634" t="n"/>
      <c r="Q4310" s="1634" t="n"/>
      <c r="R4310" s="892" t="n"/>
      <c r="S4310" s="1635" t="n"/>
      <c r="T4310" s="1636" t="n"/>
      <c r="U4310" s="1636" t="n"/>
    </row>
    <row r="4311" ht="17.25" customHeight="1">
      <c r="A4311" s="238" t="n"/>
      <c r="B4311" s="238" t="n"/>
      <c r="C4311" s="1636" t="n"/>
      <c r="D4311" s="1636" t="n"/>
      <c r="E4311" s="1638" t="n"/>
      <c r="F4311" s="1636" t="n"/>
      <c r="G4311" s="1647" t="n"/>
      <c r="H4311" s="1647" t="n"/>
      <c r="I4311" s="1647" t="n"/>
      <c r="J4311" s="1646" t="n"/>
      <c r="K4311" s="1647" t="n"/>
      <c r="L4311" s="1647" t="n"/>
      <c r="M4311" s="234" t="n"/>
      <c r="N4311" s="237" t="n"/>
      <c r="O4311" s="548" t="n"/>
      <c r="P4311" s="1634" t="n"/>
      <c r="Q4311" s="1634" t="n"/>
      <c r="R4311" s="892" t="n"/>
      <c r="S4311" s="1635" t="n"/>
      <c r="T4311" s="1636" t="n"/>
      <c r="U4311" s="1636" t="n"/>
    </row>
    <row r="4312" ht="17.25" customHeight="1">
      <c r="A4312" s="238" t="n"/>
      <c r="B4312" s="238" t="n"/>
      <c r="C4312" s="1636" t="n"/>
      <c r="D4312" s="1636" t="n"/>
      <c r="E4312" s="1638" t="n"/>
      <c r="F4312" s="1636" t="n"/>
      <c r="G4312" s="1647" t="n"/>
      <c r="H4312" s="1647" t="n"/>
      <c r="I4312" s="1647" t="n"/>
      <c r="J4312" s="1646" t="n"/>
      <c r="K4312" s="1647" t="n"/>
      <c r="L4312" s="1647" t="n"/>
      <c r="M4312" s="234" t="n"/>
      <c r="N4312" s="237" t="n"/>
      <c r="O4312" s="548" t="n"/>
      <c r="P4312" s="1634" t="n"/>
      <c r="Q4312" s="1634" t="n"/>
      <c r="R4312" s="892" t="n"/>
      <c r="S4312" s="1635" t="n"/>
      <c r="T4312" s="1636" t="n"/>
      <c r="U4312" s="1636" t="n"/>
    </row>
    <row r="4313" ht="17.25" customHeight="1">
      <c r="A4313" s="238" t="n"/>
      <c r="B4313" s="238" t="n"/>
      <c r="C4313" s="1636" t="n"/>
      <c r="D4313" s="1636" t="n"/>
      <c r="E4313" s="1638" t="n"/>
      <c r="F4313" s="1636" t="n"/>
      <c r="G4313" s="1647" t="n"/>
      <c r="H4313" s="1647" t="n"/>
      <c r="I4313" s="1647" t="n"/>
      <c r="J4313" s="1646" t="n"/>
      <c r="K4313" s="1647" t="n"/>
      <c r="L4313" s="1647" t="n"/>
      <c r="M4313" s="234" t="n"/>
      <c r="N4313" s="237" t="n"/>
      <c r="O4313" s="548" t="n"/>
      <c r="P4313" s="1634" t="n"/>
      <c r="Q4313" s="1634" t="n"/>
      <c r="R4313" s="892" t="n"/>
      <c r="S4313" s="1635" t="n"/>
      <c r="T4313" s="1636" t="n"/>
      <c r="U4313" s="1636" t="n"/>
    </row>
    <row r="4314" ht="17.25" customHeight="1">
      <c r="A4314" s="238" t="n"/>
      <c r="B4314" s="238" t="n"/>
      <c r="C4314" s="1636" t="n"/>
      <c r="D4314" s="1636" t="n"/>
      <c r="E4314" s="1638" t="n"/>
      <c r="F4314" s="1636" t="n"/>
      <c r="G4314" s="1647" t="n"/>
      <c r="H4314" s="1647" t="n"/>
      <c r="I4314" s="1647" t="n"/>
      <c r="J4314" s="1646" t="n"/>
      <c r="K4314" s="1647" t="n"/>
      <c r="L4314" s="1647" t="n"/>
      <c r="M4314" s="234" t="n"/>
      <c r="N4314" s="237" t="n"/>
      <c r="O4314" s="548" t="n"/>
      <c r="P4314" s="1634" t="n"/>
      <c r="Q4314" s="1634" t="n"/>
      <c r="R4314" s="892" t="n"/>
      <c r="S4314" s="1635" t="n"/>
      <c r="T4314" s="1636" t="n"/>
      <c r="U4314" s="1636" t="n"/>
    </row>
    <row r="4315" ht="17.25" customHeight="1">
      <c r="A4315" s="238" t="n"/>
      <c r="B4315" s="238" t="n"/>
      <c r="C4315" s="1636" t="n"/>
      <c r="D4315" s="1636" t="n"/>
      <c r="E4315" s="1638" t="n"/>
      <c r="F4315" s="1636" t="n"/>
      <c r="G4315" s="1647" t="n"/>
      <c r="H4315" s="1647" t="n"/>
      <c r="I4315" s="1647" t="n"/>
      <c r="J4315" s="1646" t="n"/>
      <c r="K4315" s="1647" t="n"/>
      <c r="L4315" s="1647" t="n"/>
      <c r="M4315" s="234" t="n"/>
      <c r="N4315" s="237" t="n"/>
      <c r="O4315" s="548" t="n"/>
      <c r="P4315" s="1634" t="n"/>
      <c r="Q4315" s="1634" t="n"/>
      <c r="R4315" s="892" t="n"/>
      <c r="S4315" s="1635" t="n"/>
      <c r="T4315" s="1636" t="n"/>
      <c r="U4315" s="1636" t="n"/>
    </row>
    <row r="4316" ht="17.25" customHeight="1">
      <c r="A4316" s="238" t="n"/>
      <c r="B4316" s="238" t="n"/>
      <c r="C4316" s="1636" t="n"/>
      <c r="D4316" s="1636" t="n"/>
      <c r="E4316" s="1638" t="n"/>
      <c r="F4316" s="1636" t="n"/>
      <c r="G4316" s="1647" t="n"/>
      <c r="H4316" s="1647" t="n"/>
      <c r="I4316" s="1647" t="n"/>
      <c r="J4316" s="1646" t="n"/>
      <c r="K4316" s="1647" t="n"/>
      <c r="L4316" s="1647" t="n"/>
      <c r="M4316" s="234" t="n"/>
      <c r="N4316" s="237" t="n"/>
      <c r="O4316" s="548" t="n"/>
      <c r="P4316" s="1634" t="n"/>
      <c r="Q4316" s="1634" t="n"/>
      <c r="R4316" s="892" t="n"/>
      <c r="S4316" s="1635" t="n"/>
      <c r="T4316" s="1636" t="n"/>
      <c r="U4316" s="1636" t="n"/>
    </row>
    <row r="4317" ht="17.25" customHeight="1">
      <c r="A4317" s="238" t="n"/>
      <c r="B4317" s="238" t="n"/>
      <c r="C4317" s="1636" t="n"/>
      <c r="D4317" s="1636" t="n"/>
      <c r="E4317" s="1638" t="n"/>
      <c r="F4317" s="1636" t="n"/>
      <c r="G4317" s="1647" t="n"/>
      <c r="H4317" s="1647" t="n"/>
      <c r="I4317" s="1647" t="n"/>
      <c r="J4317" s="1646" t="n"/>
      <c r="K4317" s="1647" t="n"/>
      <c r="L4317" s="1647" t="n"/>
      <c r="M4317" s="234" t="n"/>
      <c r="N4317" s="237" t="n"/>
      <c r="O4317" s="548" t="n"/>
      <c r="P4317" s="1634" t="n"/>
      <c r="Q4317" s="1634" t="n"/>
      <c r="R4317" s="892" t="n"/>
      <c r="S4317" s="1635" t="n"/>
      <c r="T4317" s="1636" t="n"/>
      <c r="U4317" s="1636" t="n"/>
    </row>
    <row r="4318" ht="17.25" customHeight="1">
      <c r="A4318" s="238" t="n"/>
      <c r="B4318" s="238" t="n"/>
      <c r="C4318" s="1636" t="n"/>
      <c r="D4318" s="1636" t="n"/>
      <c r="E4318" s="1638" t="n"/>
      <c r="F4318" s="1636" t="n"/>
      <c r="G4318" s="1647" t="n"/>
      <c r="H4318" s="1647" t="n"/>
      <c r="I4318" s="1647" t="n"/>
      <c r="J4318" s="1646" t="n"/>
      <c r="K4318" s="1647" t="n"/>
      <c r="L4318" s="1647" t="n"/>
      <c r="M4318" s="234" t="n"/>
      <c r="N4318" s="237" t="n"/>
      <c r="O4318" s="548" t="n"/>
      <c r="P4318" s="1634" t="n"/>
      <c r="Q4318" s="1634" t="n"/>
      <c r="R4318" s="892" t="n"/>
      <c r="S4318" s="1635" t="n"/>
      <c r="T4318" s="1636" t="n"/>
      <c r="U4318" s="1636" t="n"/>
    </row>
    <row r="4319" ht="17.25" customHeight="1">
      <c r="A4319" s="238" t="n"/>
      <c r="B4319" s="238" t="n"/>
      <c r="C4319" s="1636" t="n"/>
      <c r="D4319" s="1636" t="n"/>
      <c r="E4319" s="1638" t="n"/>
      <c r="F4319" s="1636" t="n"/>
      <c r="G4319" s="1647" t="n"/>
      <c r="H4319" s="1647" t="n"/>
      <c r="I4319" s="1647" t="n"/>
      <c r="J4319" s="1646" t="n"/>
      <c r="K4319" s="1647" t="n"/>
      <c r="L4319" s="1647" t="n"/>
      <c r="M4319" s="234" t="n"/>
      <c r="N4319" s="237" t="n"/>
      <c r="O4319" s="548" t="n"/>
      <c r="P4319" s="1634" t="n"/>
      <c r="Q4319" s="1634" t="n"/>
      <c r="R4319" s="892" t="n"/>
      <c r="S4319" s="1635" t="n"/>
      <c r="T4319" s="1636" t="n"/>
      <c r="U4319" s="1636" t="n"/>
    </row>
    <row r="4320" ht="17.25" customHeight="1">
      <c r="A4320" s="238" t="n"/>
      <c r="B4320" s="238" t="n"/>
      <c r="C4320" s="1636" t="n"/>
      <c r="D4320" s="1636" t="n"/>
      <c r="E4320" s="1638" t="n"/>
      <c r="F4320" s="1636" t="n"/>
      <c r="G4320" s="1647" t="n"/>
      <c r="H4320" s="1647" t="n"/>
      <c r="I4320" s="1647" t="n"/>
      <c r="J4320" s="1646" t="n"/>
      <c r="K4320" s="1647" t="n"/>
      <c r="L4320" s="1647" t="n"/>
      <c r="M4320" s="234" t="n"/>
      <c r="N4320" s="237" t="n"/>
      <c r="O4320" s="548" t="n"/>
      <c r="P4320" s="1634" t="n"/>
      <c r="Q4320" s="1634" t="n"/>
      <c r="R4320" s="892" t="n"/>
      <c r="S4320" s="1635" t="n"/>
      <c r="T4320" s="1636" t="n"/>
      <c r="U4320" s="1636" t="n"/>
    </row>
    <row r="4321" ht="17.25" customHeight="1">
      <c r="A4321" s="238" t="n"/>
      <c r="B4321" s="238" t="n"/>
      <c r="C4321" s="1636" t="n"/>
      <c r="D4321" s="1636" t="n"/>
      <c r="E4321" s="1638" t="n"/>
      <c r="F4321" s="1636" t="n"/>
      <c r="G4321" s="1647" t="n"/>
      <c r="H4321" s="1647" t="n"/>
      <c r="I4321" s="1647" t="n"/>
      <c r="J4321" s="1646" t="n"/>
      <c r="K4321" s="1647" t="n"/>
      <c r="L4321" s="1647" t="n"/>
      <c r="M4321" s="234" t="n"/>
      <c r="N4321" s="237" t="n"/>
      <c r="O4321" s="548" t="n"/>
      <c r="P4321" s="1634" t="n"/>
      <c r="Q4321" s="1634" t="n"/>
      <c r="R4321" s="892" t="n"/>
      <c r="S4321" s="1635" t="n"/>
      <c r="T4321" s="1636" t="n"/>
      <c r="U4321" s="1636" t="n"/>
    </row>
    <row r="4322" ht="17.25" customHeight="1">
      <c r="A4322" s="238" t="n"/>
      <c r="B4322" s="238" t="n"/>
      <c r="C4322" s="1636" t="n"/>
      <c r="D4322" s="1636" t="n"/>
      <c r="E4322" s="1638" t="n"/>
      <c r="F4322" s="1636" t="n"/>
      <c r="G4322" s="1647" t="n"/>
      <c r="H4322" s="1647" t="n"/>
      <c r="I4322" s="1647" t="n"/>
      <c r="J4322" s="1646" t="n"/>
      <c r="K4322" s="1647" t="n"/>
      <c r="L4322" s="1647" t="n"/>
      <c r="M4322" s="234" t="n"/>
      <c r="N4322" s="237" t="n"/>
      <c r="O4322" s="548" t="n"/>
      <c r="P4322" s="1634" t="n"/>
      <c r="Q4322" s="1634" t="n"/>
      <c r="R4322" s="892" t="n"/>
      <c r="S4322" s="1635" t="n"/>
      <c r="T4322" s="1636" t="n"/>
      <c r="U4322" s="1636" t="n"/>
    </row>
    <row r="4323" ht="17.25" customHeight="1">
      <c r="A4323" s="238" t="n"/>
      <c r="B4323" s="238" t="n"/>
      <c r="C4323" s="1636" t="n"/>
      <c r="D4323" s="1636" t="n"/>
      <c r="E4323" s="1638" t="n"/>
      <c r="F4323" s="1636" t="n"/>
      <c r="G4323" s="1647" t="n"/>
      <c r="H4323" s="1647" t="n"/>
      <c r="I4323" s="1647" t="n"/>
      <c r="J4323" s="1646" t="n"/>
      <c r="K4323" s="1647" t="n"/>
      <c r="L4323" s="1647" t="n"/>
      <c r="M4323" s="234" t="n"/>
      <c r="N4323" s="237" t="n"/>
      <c r="O4323" s="548" t="n"/>
      <c r="P4323" s="1634" t="n"/>
      <c r="Q4323" s="1634" t="n"/>
      <c r="R4323" s="892" t="n"/>
      <c r="S4323" s="1635" t="n"/>
      <c r="T4323" s="1636" t="n"/>
      <c r="U4323" s="1636" t="n"/>
    </row>
    <row r="4324" ht="17.25" customHeight="1">
      <c r="A4324" s="238" t="n"/>
      <c r="B4324" s="238" t="n"/>
      <c r="C4324" s="1636" t="n"/>
      <c r="D4324" s="1636" t="n"/>
      <c r="E4324" s="1638" t="n"/>
      <c r="F4324" s="1636" t="n"/>
      <c r="G4324" s="1647" t="n"/>
      <c r="H4324" s="1647" t="n"/>
      <c r="I4324" s="1647" t="n"/>
      <c r="J4324" s="1646" t="n"/>
      <c r="K4324" s="1647" t="n"/>
      <c r="L4324" s="1647" t="n"/>
      <c r="M4324" s="234" t="n"/>
      <c r="N4324" s="237" t="n"/>
      <c r="O4324" s="548" t="n"/>
      <c r="P4324" s="1634" t="n"/>
      <c r="Q4324" s="1634" t="n"/>
      <c r="R4324" s="892" t="n"/>
      <c r="S4324" s="1635" t="n"/>
      <c r="T4324" s="1636" t="n"/>
      <c r="U4324" s="1636" t="n"/>
    </row>
    <row r="4325" ht="17.25" customHeight="1">
      <c r="A4325" s="238" t="n"/>
      <c r="B4325" s="238" t="n"/>
      <c r="C4325" s="1636" t="n"/>
      <c r="D4325" s="1636" t="n"/>
      <c r="E4325" s="1638" t="n"/>
      <c r="F4325" s="1636" t="n"/>
      <c r="G4325" s="1647" t="n"/>
      <c r="H4325" s="1647" t="n"/>
      <c r="I4325" s="1647" t="n"/>
      <c r="J4325" s="1646" t="n"/>
      <c r="K4325" s="1647" t="n"/>
      <c r="L4325" s="1647" t="n"/>
      <c r="M4325" s="234" t="n"/>
      <c r="N4325" s="237" t="n"/>
      <c r="O4325" s="548" t="n"/>
      <c r="P4325" s="1634" t="n"/>
      <c r="Q4325" s="1634" t="n"/>
      <c r="R4325" s="892" t="n"/>
      <c r="S4325" s="1635" t="n"/>
      <c r="T4325" s="1636" t="n"/>
      <c r="U4325" s="1636" t="n"/>
    </row>
    <row r="4326" ht="17.25" customHeight="1">
      <c r="A4326" s="238" t="n"/>
      <c r="B4326" s="238" t="n"/>
      <c r="C4326" s="1636" t="n"/>
      <c r="D4326" s="1636" t="n"/>
      <c r="E4326" s="1638" t="n"/>
      <c r="F4326" s="1636" t="n"/>
      <c r="G4326" s="1647" t="n"/>
      <c r="H4326" s="1647" t="n"/>
      <c r="I4326" s="1647" t="n"/>
      <c r="J4326" s="1646" t="n"/>
      <c r="K4326" s="1647" t="n"/>
      <c r="L4326" s="1647" t="n"/>
      <c r="M4326" s="234" t="n"/>
      <c r="N4326" s="237" t="n"/>
      <c r="O4326" s="548" t="n"/>
      <c r="P4326" s="1634" t="n"/>
      <c r="Q4326" s="1634" t="n"/>
      <c r="R4326" s="892" t="n"/>
      <c r="S4326" s="1635" t="n"/>
      <c r="T4326" s="1636" t="n"/>
      <c r="U4326" s="1636" t="n"/>
    </row>
    <row r="4327" ht="17.25" customHeight="1">
      <c r="A4327" s="238" t="n"/>
      <c r="B4327" s="238" t="n"/>
      <c r="C4327" s="1636" t="n"/>
      <c r="D4327" s="1636" t="n"/>
      <c r="E4327" s="1638" t="n"/>
      <c r="F4327" s="1636" t="n"/>
      <c r="G4327" s="1647" t="n"/>
      <c r="H4327" s="1647" t="n"/>
      <c r="I4327" s="1647" t="n"/>
      <c r="J4327" s="1646" t="n"/>
      <c r="K4327" s="1647" t="n"/>
      <c r="L4327" s="1647" t="n"/>
      <c r="M4327" s="234" t="n"/>
      <c r="N4327" s="237" t="n"/>
      <c r="O4327" s="548" t="n"/>
      <c r="P4327" s="1634" t="n"/>
      <c r="Q4327" s="1634" t="n"/>
      <c r="R4327" s="892" t="n"/>
      <c r="S4327" s="1635" t="n"/>
      <c r="T4327" s="1636" t="n"/>
      <c r="U4327" s="1636" t="n"/>
    </row>
    <row r="4328" ht="17.25" customHeight="1">
      <c r="A4328" s="238" t="n"/>
      <c r="B4328" s="238" t="n"/>
      <c r="C4328" s="1636" t="n"/>
      <c r="D4328" s="1636" t="n"/>
      <c r="E4328" s="1638" t="n"/>
      <c r="F4328" s="1636" t="n"/>
      <c r="G4328" s="1647" t="n"/>
      <c r="H4328" s="1647" t="n"/>
      <c r="I4328" s="1647" t="n"/>
      <c r="J4328" s="1646" t="n"/>
      <c r="K4328" s="1647" t="n"/>
      <c r="L4328" s="1647" t="n"/>
      <c r="M4328" s="234" t="n"/>
      <c r="N4328" s="237" t="n"/>
      <c r="O4328" s="548" t="n"/>
      <c r="P4328" s="1634" t="n"/>
      <c r="Q4328" s="1634" t="n"/>
      <c r="R4328" s="892" t="n"/>
      <c r="S4328" s="1635" t="n"/>
      <c r="T4328" s="1636" t="n"/>
      <c r="U4328" s="1636" t="n"/>
    </row>
    <row r="4329" ht="17.25" customHeight="1">
      <c r="A4329" s="238" t="n"/>
      <c r="B4329" s="238" t="n"/>
      <c r="C4329" s="1636" t="n"/>
      <c r="D4329" s="1636" t="n"/>
      <c r="E4329" s="1638" t="n"/>
      <c r="F4329" s="1636" t="n"/>
      <c r="G4329" s="1647" t="n"/>
      <c r="H4329" s="1647" t="n"/>
      <c r="I4329" s="1647" t="n"/>
      <c r="J4329" s="1646" t="n"/>
      <c r="K4329" s="1647" t="n"/>
      <c r="L4329" s="1647" t="n"/>
      <c r="M4329" s="234" t="n"/>
      <c r="N4329" s="237" t="n"/>
      <c r="O4329" s="548" t="n"/>
      <c r="P4329" s="1634" t="n"/>
      <c r="Q4329" s="1634" t="n"/>
      <c r="R4329" s="892" t="n"/>
      <c r="S4329" s="1635" t="n"/>
      <c r="T4329" s="1636" t="n"/>
      <c r="U4329" s="1636" t="n"/>
    </row>
    <row r="4330" ht="17.25" customHeight="1">
      <c r="A4330" s="238" t="n"/>
      <c r="B4330" s="238" t="n"/>
      <c r="C4330" s="1636" t="n"/>
      <c r="D4330" s="1636" t="n"/>
      <c r="E4330" s="1638" t="n"/>
      <c r="F4330" s="1636" t="n"/>
      <c r="G4330" s="1647" t="n"/>
      <c r="H4330" s="1647" t="n"/>
      <c r="I4330" s="1647" t="n"/>
      <c r="J4330" s="1646" t="n"/>
      <c r="K4330" s="1647" t="n"/>
      <c r="L4330" s="1647" t="n"/>
      <c r="M4330" s="234" t="n"/>
      <c r="N4330" s="237" t="n"/>
      <c r="O4330" s="548" t="n"/>
      <c r="P4330" s="1634" t="n"/>
      <c r="Q4330" s="1634" t="n"/>
      <c r="R4330" s="892" t="n"/>
      <c r="S4330" s="1635" t="n"/>
      <c r="T4330" s="1636" t="n"/>
      <c r="U4330" s="1636" t="n"/>
    </row>
    <row r="4331" ht="17.25" customHeight="1">
      <c r="A4331" s="238" t="n"/>
      <c r="B4331" s="238" t="n"/>
      <c r="C4331" s="1636" t="n"/>
      <c r="D4331" s="1636" t="n"/>
      <c r="E4331" s="1638" t="n"/>
      <c r="F4331" s="1636" t="n"/>
      <c r="G4331" s="1647" t="n"/>
      <c r="H4331" s="1647" t="n"/>
      <c r="I4331" s="1647" t="n"/>
      <c r="J4331" s="1646" t="n"/>
      <c r="K4331" s="1647" t="n"/>
      <c r="L4331" s="1647" t="n"/>
      <c r="M4331" s="234" t="n"/>
      <c r="N4331" s="237" t="n"/>
      <c r="O4331" s="548" t="n"/>
      <c r="P4331" s="1634" t="n"/>
      <c r="Q4331" s="1634" t="n"/>
      <c r="R4331" s="892" t="n"/>
      <c r="S4331" s="1635" t="n"/>
      <c r="T4331" s="1636" t="n"/>
      <c r="U4331" s="1636" t="n"/>
    </row>
    <row r="4332" ht="17.25" customHeight="1">
      <c r="A4332" s="238" t="n"/>
      <c r="B4332" s="238" t="n"/>
      <c r="C4332" s="1636" t="n"/>
      <c r="D4332" s="1636" t="n"/>
      <c r="E4332" s="1638" t="n"/>
      <c r="F4332" s="1636" t="n"/>
      <c r="G4332" s="1647" t="n"/>
      <c r="H4332" s="1647" t="n"/>
      <c r="I4332" s="1647" t="n"/>
      <c r="J4332" s="1646" t="n"/>
      <c r="K4332" s="1647" t="n"/>
      <c r="L4332" s="1647" t="n"/>
      <c r="M4332" s="234" t="n"/>
      <c r="N4332" s="237" t="n"/>
      <c r="O4332" s="548" t="n"/>
      <c r="P4332" s="1634" t="n"/>
      <c r="Q4332" s="1634" t="n"/>
      <c r="R4332" s="892" t="n"/>
      <c r="S4332" s="1635" t="n"/>
      <c r="T4332" s="1636" t="n"/>
      <c r="U4332" s="1636" t="n"/>
    </row>
    <row r="4333" ht="17.25" customHeight="1">
      <c r="A4333" s="238" t="n"/>
      <c r="B4333" s="238" t="n"/>
      <c r="C4333" s="1636" t="n"/>
      <c r="D4333" s="1636" t="n"/>
      <c r="E4333" s="1638" t="n"/>
      <c r="F4333" s="1636" t="n"/>
      <c r="G4333" s="1647" t="n"/>
      <c r="H4333" s="1647" t="n"/>
      <c r="I4333" s="1647" t="n"/>
      <c r="J4333" s="1646" t="n"/>
      <c r="K4333" s="1647" t="n"/>
      <c r="L4333" s="1647" t="n"/>
      <c r="M4333" s="234" t="n"/>
      <c r="N4333" s="237" t="n"/>
      <c r="O4333" s="548" t="n"/>
      <c r="P4333" s="1634" t="n"/>
      <c r="Q4333" s="1634" t="n"/>
      <c r="R4333" s="892" t="n"/>
      <c r="S4333" s="1635" t="n"/>
      <c r="T4333" s="1636" t="n"/>
      <c r="U4333" s="1636" t="n"/>
    </row>
    <row r="4334" ht="17.25" customHeight="1">
      <c r="A4334" s="238" t="n"/>
      <c r="B4334" s="238" t="n"/>
      <c r="C4334" s="1636" t="n"/>
      <c r="D4334" s="1636" t="n"/>
      <c r="E4334" s="1638" t="n"/>
      <c r="F4334" s="1636" t="n"/>
      <c r="G4334" s="1647" t="n"/>
      <c r="H4334" s="1647" t="n"/>
      <c r="I4334" s="1647" t="n"/>
      <c r="J4334" s="1646" t="n"/>
      <c r="K4334" s="1647" t="n"/>
      <c r="L4334" s="1647" t="n"/>
      <c r="M4334" s="234" t="n"/>
      <c r="N4334" s="237" t="n"/>
      <c r="O4334" s="548" t="n"/>
      <c r="P4334" s="1634" t="n"/>
      <c r="Q4334" s="1634" t="n"/>
      <c r="R4334" s="892" t="n"/>
      <c r="S4334" s="1635" t="n"/>
      <c r="T4334" s="1636" t="n"/>
      <c r="U4334" s="1636" t="n"/>
    </row>
    <row r="4335" ht="17.25" customHeight="1">
      <c r="A4335" s="238" t="n"/>
      <c r="B4335" s="238" t="n"/>
      <c r="C4335" s="1636" t="n"/>
      <c r="D4335" s="1636" t="n"/>
      <c r="E4335" s="1638" t="n"/>
      <c r="F4335" s="1636" t="n"/>
      <c r="G4335" s="1647" t="n"/>
      <c r="H4335" s="1647" t="n"/>
      <c r="I4335" s="1647" t="n"/>
      <c r="J4335" s="1646" t="n"/>
      <c r="K4335" s="1647" t="n"/>
      <c r="L4335" s="1647" t="n"/>
      <c r="M4335" s="234" t="n"/>
      <c r="N4335" s="237" t="n"/>
      <c r="O4335" s="548" t="n"/>
      <c r="P4335" s="1634" t="n"/>
      <c r="Q4335" s="1634" t="n"/>
      <c r="R4335" s="892" t="n"/>
      <c r="S4335" s="1635" t="n"/>
      <c r="T4335" s="1636" t="n"/>
      <c r="U4335" s="1636" t="n"/>
    </row>
    <row r="4336" ht="17.25" customHeight="1">
      <c r="A4336" s="238" t="n"/>
      <c r="B4336" s="238" t="n"/>
      <c r="C4336" s="1636" t="n"/>
      <c r="D4336" s="1636" t="n"/>
      <c r="E4336" s="1638" t="n"/>
      <c r="F4336" s="1636" t="n"/>
      <c r="G4336" s="1647" t="n"/>
      <c r="H4336" s="1647" t="n"/>
      <c r="I4336" s="1647" t="n"/>
      <c r="J4336" s="1646" t="n"/>
      <c r="K4336" s="1647" t="n"/>
      <c r="L4336" s="1647" t="n"/>
      <c r="M4336" s="234" t="n"/>
      <c r="N4336" s="237" t="n"/>
      <c r="O4336" s="548" t="n"/>
      <c r="P4336" s="1634" t="n"/>
      <c r="Q4336" s="1634" t="n"/>
      <c r="R4336" s="892" t="n"/>
      <c r="S4336" s="1635" t="n"/>
      <c r="T4336" s="1636" t="n"/>
      <c r="U4336" s="1636" t="n"/>
    </row>
    <row r="4337" ht="17.25" customHeight="1">
      <c r="A4337" s="238" t="n"/>
      <c r="B4337" s="238" t="n"/>
      <c r="C4337" s="1636" t="n"/>
      <c r="D4337" s="1636" t="n"/>
      <c r="E4337" s="1638" t="n"/>
      <c r="F4337" s="1636" t="n"/>
      <c r="G4337" s="1647" t="n"/>
      <c r="H4337" s="1647" t="n"/>
      <c r="I4337" s="1647" t="n"/>
      <c r="J4337" s="1646" t="n"/>
      <c r="K4337" s="1647" t="n"/>
      <c r="L4337" s="1647" t="n"/>
      <c r="M4337" s="234" t="n"/>
      <c r="N4337" s="237" t="n"/>
      <c r="O4337" s="548" t="n"/>
      <c r="P4337" s="1634" t="n"/>
      <c r="Q4337" s="1634" t="n"/>
      <c r="R4337" s="892" t="n"/>
      <c r="S4337" s="1635" t="n"/>
      <c r="T4337" s="1636" t="n"/>
      <c r="U4337" s="1636" t="n"/>
    </row>
    <row r="4338" ht="17.25" customHeight="1">
      <c r="A4338" s="238" t="n"/>
      <c r="B4338" s="238" t="n"/>
      <c r="C4338" s="1636" t="n"/>
      <c r="D4338" s="1636" t="n"/>
      <c r="E4338" s="1638" t="n"/>
      <c r="F4338" s="1636" t="n"/>
      <c r="G4338" s="1647" t="n"/>
      <c r="H4338" s="1647" t="n"/>
      <c r="I4338" s="1647" t="n"/>
      <c r="J4338" s="1646" t="n"/>
      <c r="K4338" s="1647" t="n"/>
      <c r="L4338" s="1647" t="n"/>
      <c r="M4338" s="234" t="n"/>
      <c r="N4338" s="237" t="n"/>
      <c r="O4338" s="548" t="n"/>
      <c r="P4338" s="1634" t="n"/>
      <c r="Q4338" s="1634" t="n"/>
      <c r="R4338" s="892" t="n"/>
      <c r="S4338" s="1635" t="n"/>
      <c r="T4338" s="1636" t="n"/>
      <c r="U4338" s="1636" t="n"/>
    </row>
    <row r="4339" ht="17.25" customHeight="1">
      <c r="A4339" s="238" t="n"/>
      <c r="B4339" s="238" t="n"/>
      <c r="C4339" s="1636" t="n"/>
      <c r="D4339" s="1636" t="n"/>
      <c r="E4339" s="1638" t="n"/>
      <c r="F4339" s="1636" t="n"/>
      <c r="G4339" s="1647" t="n"/>
      <c r="H4339" s="1647" t="n"/>
      <c r="I4339" s="1647" t="n"/>
      <c r="J4339" s="1646" t="n"/>
      <c r="K4339" s="1647" t="n"/>
      <c r="L4339" s="1647" t="n"/>
      <c r="M4339" s="234" t="n"/>
      <c r="N4339" s="237" t="n"/>
      <c r="O4339" s="548" t="n"/>
      <c r="P4339" s="1634" t="n"/>
      <c r="Q4339" s="1634" t="n"/>
      <c r="R4339" s="892" t="n"/>
      <c r="S4339" s="1635" t="n"/>
      <c r="T4339" s="1636" t="n"/>
      <c r="U4339" s="1636" t="n"/>
    </row>
    <row r="4340" ht="17.25" customHeight="1">
      <c r="A4340" s="238" t="n"/>
      <c r="B4340" s="238" t="n"/>
      <c r="C4340" s="1636" t="n"/>
      <c r="D4340" s="1636" t="n"/>
      <c r="E4340" s="1638" t="n"/>
      <c r="F4340" s="1636" t="n"/>
      <c r="G4340" s="1647" t="n"/>
      <c r="H4340" s="1647" t="n"/>
      <c r="I4340" s="1647" t="n"/>
      <c r="J4340" s="1646" t="n"/>
      <c r="K4340" s="1647" t="n"/>
      <c r="L4340" s="1647" t="n"/>
      <c r="M4340" s="234" t="n"/>
      <c r="N4340" s="237" t="n"/>
      <c r="O4340" s="548" t="n"/>
      <c r="P4340" s="1634" t="n"/>
      <c r="Q4340" s="1634" t="n"/>
      <c r="R4340" s="892" t="n"/>
      <c r="S4340" s="1635" t="n"/>
      <c r="T4340" s="1636" t="n"/>
      <c r="U4340" s="1636" t="n"/>
    </row>
    <row r="4341" ht="17.25" customHeight="1">
      <c r="A4341" s="238" t="n"/>
      <c r="B4341" s="238" t="n"/>
      <c r="C4341" s="1636" t="n"/>
      <c r="D4341" s="1636" t="n"/>
      <c r="E4341" s="1638" t="n"/>
      <c r="F4341" s="1636" t="n"/>
      <c r="G4341" s="1647" t="n"/>
      <c r="H4341" s="1647" t="n"/>
      <c r="I4341" s="1647" t="n"/>
      <c r="J4341" s="1646" t="n"/>
      <c r="K4341" s="1647" t="n"/>
      <c r="L4341" s="1647" t="n"/>
      <c r="M4341" s="234" t="n"/>
      <c r="N4341" s="237" t="n"/>
      <c r="O4341" s="548" t="n"/>
      <c r="P4341" s="1634" t="n"/>
      <c r="Q4341" s="1634" t="n"/>
      <c r="R4341" s="892" t="n"/>
      <c r="S4341" s="1635" t="n"/>
      <c r="T4341" s="1636" t="n"/>
      <c r="U4341" s="1636" t="n"/>
    </row>
    <row r="4342" ht="17.25" customHeight="1">
      <c r="A4342" s="238" t="n"/>
      <c r="B4342" s="238" t="n"/>
      <c r="C4342" s="1636" t="n"/>
      <c r="D4342" s="1636" t="n"/>
      <c r="E4342" s="1638" t="n"/>
      <c r="F4342" s="1636" t="n"/>
      <c r="G4342" s="1647" t="n"/>
      <c r="H4342" s="1647" t="n"/>
      <c r="I4342" s="1647" t="n"/>
      <c r="J4342" s="1646" t="n"/>
      <c r="K4342" s="1647" t="n"/>
      <c r="L4342" s="1647" t="n"/>
      <c r="M4342" s="234" t="n"/>
      <c r="N4342" s="237" t="n"/>
      <c r="O4342" s="548" t="n"/>
      <c r="P4342" s="1634" t="n"/>
      <c r="Q4342" s="1634" t="n"/>
      <c r="R4342" s="892" t="n"/>
      <c r="S4342" s="1635" t="n"/>
      <c r="T4342" s="1636" t="n"/>
      <c r="U4342" s="1636" t="n"/>
    </row>
    <row r="4343" ht="17.25" customHeight="1">
      <c r="A4343" s="238" t="n"/>
      <c r="B4343" s="238" t="n"/>
      <c r="C4343" s="1636" t="n"/>
      <c r="D4343" s="1636" t="n"/>
      <c r="E4343" s="1638" t="n"/>
      <c r="F4343" s="1636" t="n"/>
      <c r="G4343" s="1647" t="n"/>
      <c r="H4343" s="1647" t="n"/>
      <c r="I4343" s="1647" t="n"/>
      <c r="J4343" s="1646" t="n"/>
      <c r="K4343" s="1647" t="n"/>
      <c r="L4343" s="1647" t="n"/>
      <c r="M4343" s="234" t="n"/>
      <c r="N4343" s="237" t="n"/>
      <c r="O4343" s="548" t="n"/>
      <c r="P4343" s="1634" t="n"/>
      <c r="Q4343" s="1634" t="n"/>
      <c r="R4343" s="892" t="n"/>
      <c r="S4343" s="1635" t="n"/>
      <c r="T4343" s="1636" t="n"/>
      <c r="U4343" s="1636" t="n"/>
    </row>
    <row r="4344" ht="17.25" customHeight="1">
      <c r="A4344" s="238" t="n"/>
      <c r="B4344" s="238" t="n"/>
      <c r="C4344" s="1636" t="n"/>
      <c r="D4344" s="1636" t="n"/>
      <c r="E4344" s="1638" t="n"/>
      <c r="F4344" s="1636" t="n"/>
      <c r="G4344" s="1647" t="n"/>
      <c r="H4344" s="1647" t="n"/>
      <c r="I4344" s="1647" t="n"/>
      <c r="J4344" s="1646" t="n"/>
      <c r="K4344" s="1647" t="n"/>
      <c r="L4344" s="1647" t="n"/>
      <c r="M4344" s="234" t="n"/>
      <c r="N4344" s="237" t="n"/>
      <c r="O4344" s="548" t="n"/>
      <c r="P4344" s="1634" t="n"/>
      <c r="Q4344" s="1634" t="n"/>
      <c r="R4344" s="892" t="n"/>
      <c r="S4344" s="1635" t="n"/>
      <c r="T4344" s="1636" t="n"/>
      <c r="U4344" s="1636" t="n"/>
    </row>
    <row r="4345" ht="17.25" customHeight="1">
      <c r="A4345" s="238" t="n"/>
      <c r="B4345" s="238" t="n"/>
      <c r="C4345" s="1636" t="n"/>
      <c r="D4345" s="1636" t="n"/>
      <c r="E4345" s="1638" t="n"/>
      <c r="F4345" s="1636" t="n"/>
      <c r="G4345" s="1647" t="n"/>
      <c r="H4345" s="1647" t="n"/>
      <c r="I4345" s="1647" t="n"/>
      <c r="J4345" s="1646" t="n"/>
      <c r="K4345" s="1647" t="n"/>
      <c r="L4345" s="1647" t="n"/>
      <c r="M4345" s="234" t="n"/>
      <c r="N4345" s="237" t="n"/>
      <c r="O4345" s="548" t="n"/>
      <c r="P4345" s="1634" t="n"/>
      <c r="Q4345" s="1634" t="n"/>
      <c r="R4345" s="892" t="n"/>
      <c r="S4345" s="1635" t="n"/>
      <c r="T4345" s="1636" t="n"/>
      <c r="U4345" s="1636" t="n"/>
    </row>
    <row r="4346" ht="17.25" customHeight="1">
      <c r="A4346" s="238" t="n"/>
      <c r="B4346" s="238" t="n"/>
      <c r="C4346" s="1636" t="n"/>
      <c r="D4346" s="1636" t="n"/>
      <c r="E4346" s="1638" t="n"/>
      <c r="F4346" s="1636" t="n"/>
      <c r="G4346" s="1647" t="n"/>
      <c r="H4346" s="1647" t="n"/>
      <c r="I4346" s="1647" t="n"/>
      <c r="J4346" s="1646" t="n"/>
      <c r="K4346" s="1647" t="n"/>
      <c r="L4346" s="1647" t="n"/>
      <c r="M4346" s="234" t="n"/>
      <c r="N4346" s="237" t="n"/>
      <c r="O4346" s="548" t="n"/>
      <c r="P4346" s="1634" t="n"/>
      <c r="Q4346" s="1634" t="n"/>
      <c r="R4346" s="892" t="n"/>
      <c r="S4346" s="1635" t="n"/>
      <c r="T4346" s="1636" t="n"/>
      <c r="U4346" s="1636" t="n"/>
    </row>
    <row r="4347" ht="17.25" customHeight="1">
      <c r="A4347" s="238" t="n"/>
      <c r="B4347" s="238" t="n"/>
      <c r="C4347" s="1636" t="n"/>
      <c r="D4347" s="1636" t="n"/>
      <c r="E4347" s="1638" t="n"/>
      <c r="F4347" s="1636" t="n"/>
      <c r="G4347" s="1647" t="n"/>
      <c r="H4347" s="1647" t="n"/>
      <c r="I4347" s="1647" t="n"/>
      <c r="J4347" s="1646" t="n"/>
      <c r="K4347" s="1647" t="n"/>
      <c r="L4347" s="1647" t="n"/>
      <c r="M4347" s="234" t="n"/>
      <c r="N4347" s="237" t="n"/>
      <c r="O4347" s="548" t="n"/>
      <c r="P4347" s="1634" t="n"/>
      <c r="Q4347" s="1634" t="n"/>
      <c r="R4347" s="892" t="n"/>
      <c r="S4347" s="1635" t="n"/>
      <c r="T4347" s="1636" t="n"/>
      <c r="U4347" s="1636" t="n"/>
    </row>
    <row r="4348" ht="17.25" customHeight="1">
      <c r="A4348" s="238" t="n"/>
      <c r="B4348" s="238" t="n"/>
      <c r="C4348" s="1636" t="n"/>
      <c r="D4348" s="1636" t="n"/>
      <c r="E4348" s="1638" t="n"/>
      <c r="F4348" s="1636" t="n"/>
      <c r="G4348" s="1647" t="n"/>
      <c r="H4348" s="1647" t="n"/>
      <c r="I4348" s="1647" t="n"/>
      <c r="J4348" s="1646" t="n"/>
      <c r="K4348" s="1647" t="n"/>
      <c r="L4348" s="1647" t="n"/>
      <c r="M4348" s="234" t="n"/>
      <c r="N4348" s="237" t="n"/>
      <c r="O4348" s="548" t="n"/>
      <c r="P4348" s="1634" t="n"/>
      <c r="Q4348" s="1634" t="n"/>
      <c r="R4348" s="892" t="n"/>
      <c r="S4348" s="1635" t="n"/>
      <c r="T4348" s="1636" t="n"/>
      <c r="U4348" s="1636" t="n"/>
    </row>
    <row r="4349" ht="17.25" customHeight="1">
      <c r="A4349" s="238" t="n"/>
      <c r="B4349" s="238" t="n"/>
      <c r="C4349" s="1636" t="n"/>
      <c r="D4349" s="1636" t="n"/>
      <c r="E4349" s="1638" t="n"/>
      <c r="F4349" s="1636" t="n"/>
      <c r="G4349" s="1647" t="n"/>
      <c r="H4349" s="1647" t="n"/>
      <c r="I4349" s="1647" t="n"/>
      <c r="J4349" s="1646" t="n"/>
      <c r="K4349" s="1647" t="n"/>
      <c r="L4349" s="1647" t="n"/>
      <c r="M4349" s="234" t="n"/>
      <c r="N4349" s="237" t="n"/>
      <c r="O4349" s="548" t="n"/>
      <c r="P4349" s="1634" t="n"/>
      <c r="Q4349" s="1634" t="n"/>
      <c r="R4349" s="892" t="n"/>
      <c r="S4349" s="1635" t="n"/>
      <c r="T4349" s="1636" t="n"/>
      <c r="U4349" s="1636" t="n"/>
    </row>
    <row r="4350" ht="17.25" customHeight="1">
      <c r="A4350" s="238" t="n"/>
      <c r="B4350" s="238" t="n"/>
      <c r="C4350" s="1636" t="n"/>
      <c r="D4350" s="1636" t="n"/>
      <c r="E4350" s="1638" t="n"/>
      <c r="F4350" s="1636" t="n"/>
      <c r="G4350" s="1647" t="n"/>
      <c r="H4350" s="1647" t="n"/>
      <c r="I4350" s="1647" t="n"/>
      <c r="J4350" s="1646" t="n"/>
      <c r="K4350" s="1647" t="n"/>
      <c r="L4350" s="1647" t="n"/>
      <c r="M4350" s="234" t="n"/>
      <c r="N4350" s="237" t="n"/>
      <c r="O4350" s="548" t="n"/>
      <c r="P4350" s="1634" t="n"/>
      <c r="Q4350" s="1634" t="n"/>
      <c r="R4350" s="892" t="n"/>
      <c r="S4350" s="1635" t="n"/>
      <c r="T4350" s="1636" t="n"/>
      <c r="U4350" s="1636" t="n"/>
    </row>
    <row r="4351" ht="17.25" customHeight="1">
      <c r="A4351" s="238" t="n"/>
      <c r="B4351" s="238" t="n"/>
      <c r="C4351" s="1636" t="n"/>
      <c r="D4351" s="1636" t="n"/>
      <c r="E4351" s="1638" t="n"/>
      <c r="F4351" s="1636" t="n"/>
      <c r="G4351" s="1647" t="n"/>
      <c r="H4351" s="1647" t="n"/>
      <c r="I4351" s="1647" t="n"/>
      <c r="J4351" s="1646" t="n"/>
      <c r="K4351" s="1647" t="n"/>
      <c r="L4351" s="1647" t="n"/>
      <c r="M4351" s="234" t="n"/>
      <c r="N4351" s="237" t="n"/>
      <c r="O4351" s="548" t="n"/>
      <c r="P4351" s="1634" t="n"/>
      <c r="Q4351" s="1634" t="n"/>
      <c r="R4351" s="892" t="n"/>
      <c r="S4351" s="1635" t="n"/>
      <c r="T4351" s="1636" t="n"/>
      <c r="U4351" s="1636" t="n"/>
    </row>
    <row r="4352" ht="17.25" customHeight="1">
      <c r="A4352" s="238" t="n"/>
      <c r="B4352" s="238" t="n"/>
      <c r="C4352" s="1636" t="n"/>
      <c r="D4352" s="1636" t="n"/>
      <c r="E4352" s="1638" t="n"/>
      <c r="F4352" s="1636" t="n"/>
      <c r="G4352" s="1647" t="n"/>
      <c r="H4352" s="1647" t="n"/>
      <c r="I4352" s="1647" t="n"/>
      <c r="J4352" s="1646" t="n"/>
      <c r="K4352" s="1647" t="n"/>
      <c r="L4352" s="1647" t="n"/>
      <c r="M4352" s="234" t="n"/>
      <c r="N4352" s="237" t="n"/>
      <c r="O4352" s="548" t="n"/>
      <c r="P4352" s="1634" t="n"/>
      <c r="Q4352" s="1634" t="n"/>
      <c r="R4352" s="892" t="n"/>
      <c r="S4352" s="1635" t="n"/>
      <c r="T4352" s="1636" t="n"/>
      <c r="U4352" s="1636" t="n"/>
    </row>
    <row r="4353" ht="17.25" customHeight="1">
      <c r="A4353" s="238" t="n"/>
      <c r="B4353" s="238" t="n"/>
      <c r="C4353" s="1636" t="n"/>
      <c r="D4353" s="1636" t="n"/>
      <c r="E4353" s="1638" t="n"/>
      <c r="F4353" s="1636" t="n"/>
      <c r="G4353" s="1647" t="n"/>
      <c r="H4353" s="1647" t="n"/>
      <c r="I4353" s="1647" t="n"/>
      <c r="J4353" s="1646" t="n"/>
      <c r="K4353" s="1647" t="n"/>
      <c r="L4353" s="1647" t="n"/>
      <c r="M4353" s="234" t="n"/>
      <c r="N4353" s="237" t="n"/>
      <c r="O4353" s="548" t="n"/>
      <c r="P4353" s="1634" t="n"/>
      <c r="Q4353" s="1634" t="n"/>
      <c r="R4353" s="892" t="n"/>
      <c r="S4353" s="1635" t="n"/>
      <c r="T4353" s="1636" t="n"/>
      <c r="U4353" s="1636" t="n"/>
    </row>
    <row r="4354" ht="17.25" customHeight="1">
      <c r="A4354" s="238" t="n"/>
      <c r="B4354" s="238" t="n"/>
      <c r="C4354" s="1636" t="n"/>
      <c r="D4354" s="1636" t="n"/>
      <c r="E4354" s="1638" t="n"/>
      <c r="F4354" s="1636" t="n"/>
      <c r="G4354" s="1647" t="n"/>
      <c r="H4354" s="1647" t="n"/>
      <c r="I4354" s="1647" t="n"/>
      <c r="J4354" s="1646" t="n"/>
      <c r="K4354" s="1647" t="n"/>
      <c r="L4354" s="1647" t="n"/>
      <c r="M4354" s="234" t="n"/>
      <c r="N4354" s="237" t="n"/>
      <c r="O4354" s="548" t="n"/>
      <c r="P4354" s="1634" t="n"/>
      <c r="Q4354" s="1634" t="n"/>
      <c r="R4354" s="892" t="n"/>
      <c r="S4354" s="1635" t="n"/>
      <c r="T4354" s="1636" t="n"/>
      <c r="U4354" s="1636" t="n"/>
    </row>
    <row r="4355" ht="17.25" customHeight="1">
      <c r="A4355" s="238" t="n"/>
      <c r="B4355" s="238" t="n"/>
      <c r="C4355" s="1636" t="n"/>
      <c r="D4355" s="1636" t="n"/>
      <c r="E4355" s="1638" t="n"/>
      <c r="F4355" s="1636" t="n"/>
      <c r="G4355" s="1647" t="n"/>
      <c r="H4355" s="1647" t="n"/>
      <c r="I4355" s="1647" t="n"/>
      <c r="J4355" s="1646" t="n"/>
      <c r="K4355" s="1647" t="n"/>
      <c r="L4355" s="1647" t="n"/>
      <c r="M4355" s="234" t="n"/>
      <c r="N4355" s="237" t="n"/>
      <c r="O4355" s="548" t="n"/>
      <c r="P4355" s="1634" t="n"/>
      <c r="Q4355" s="1634" t="n"/>
      <c r="R4355" s="892" t="n"/>
      <c r="S4355" s="1635" t="n"/>
      <c r="T4355" s="1636" t="n"/>
      <c r="U4355" s="1636" t="n"/>
    </row>
    <row r="4356" ht="17.25" customHeight="1">
      <c r="A4356" s="238" t="n"/>
      <c r="B4356" s="238" t="n"/>
      <c r="C4356" s="1636" t="n"/>
      <c r="D4356" s="1636" t="n"/>
      <c r="E4356" s="1638" t="n"/>
      <c r="F4356" s="1636" t="n"/>
      <c r="G4356" s="1647" t="n"/>
      <c r="H4356" s="1647" t="n"/>
      <c r="I4356" s="1647" t="n"/>
      <c r="J4356" s="1646" t="n"/>
      <c r="K4356" s="1647" t="n"/>
      <c r="L4356" s="1647" t="n"/>
      <c r="M4356" s="234" t="n"/>
      <c r="N4356" s="237" t="n"/>
      <c r="O4356" s="548" t="n"/>
      <c r="P4356" s="1634" t="n"/>
      <c r="Q4356" s="1634" t="n"/>
      <c r="R4356" s="892" t="n"/>
      <c r="S4356" s="1635" t="n"/>
      <c r="T4356" s="1636" t="n"/>
      <c r="U4356" s="1636" t="n"/>
    </row>
    <row r="4357" ht="17.25" customHeight="1">
      <c r="A4357" s="238" t="n"/>
      <c r="B4357" s="238" t="n"/>
      <c r="C4357" s="1636" t="n"/>
      <c r="D4357" s="1636" t="n"/>
      <c r="E4357" s="1638" t="n"/>
      <c r="F4357" s="1636" t="n"/>
      <c r="G4357" s="1647" t="n"/>
      <c r="H4357" s="1647" t="n"/>
      <c r="I4357" s="1647" t="n"/>
      <c r="J4357" s="1646" t="n"/>
      <c r="K4357" s="1647" t="n"/>
      <c r="L4357" s="1647" t="n"/>
      <c r="M4357" s="234" t="n"/>
      <c r="N4357" s="237" t="n"/>
      <c r="O4357" s="548" t="n"/>
      <c r="P4357" s="1634" t="n"/>
      <c r="Q4357" s="1634" t="n"/>
      <c r="R4357" s="892" t="n"/>
      <c r="S4357" s="1635" t="n"/>
      <c r="T4357" s="1636" t="n"/>
      <c r="U4357" s="1636" t="n"/>
    </row>
    <row r="4358" ht="17.25" customHeight="1">
      <c r="A4358" s="238" t="n"/>
      <c r="B4358" s="238" t="n"/>
      <c r="C4358" s="1636" t="n"/>
      <c r="D4358" s="1636" t="n"/>
      <c r="E4358" s="1638" t="n"/>
      <c r="F4358" s="1636" t="n"/>
      <c r="G4358" s="1647" t="n"/>
      <c r="H4358" s="1647" t="n"/>
      <c r="I4358" s="1647" t="n"/>
      <c r="J4358" s="1646" t="n"/>
      <c r="K4358" s="1647" t="n"/>
      <c r="L4358" s="1647" t="n"/>
      <c r="M4358" s="234" t="n"/>
      <c r="N4358" s="237" t="n"/>
      <c r="O4358" s="548" t="n"/>
      <c r="P4358" s="1634" t="n"/>
      <c r="Q4358" s="1634" t="n"/>
      <c r="R4358" s="892" t="n"/>
      <c r="S4358" s="1635" t="n"/>
      <c r="T4358" s="1636" t="n"/>
      <c r="U4358" s="1636" t="n"/>
    </row>
    <row r="4359" ht="17.25" customHeight="1">
      <c r="A4359" s="238" t="n"/>
      <c r="B4359" s="238" t="n"/>
      <c r="C4359" s="1636" t="n"/>
      <c r="D4359" s="1636" t="n"/>
      <c r="E4359" s="1638" t="n"/>
      <c r="F4359" s="1636" t="n"/>
      <c r="G4359" s="1647" t="n"/>
      <c r="H4359" s="1647" t="n"/>
      <c r="I4359" s="1647" t="n"/>
      <c r="J4359" s="1646" t="n"/>
      <c r="K4359" s="1647" t="n"/>
      <c r="L4359" s="1647" t="n"/>
      <c r="M4359" s="234" t="n"/>
      <c r="N4359" s="237" t="n"/>
      <c r="O4359" s="548" t="n"/>
      <c r="P4359" s="1634" t="n"/>
      <c r="Q4359" s="1634" t="n"/>
      <c r="R4359" s="892" t="n"/>
      <c r="S4359" s="1635" t="n"/>
      <c r="T4359" s="1636" t="n"/>
      <c r="U4359" s="1636" t="n"/>
    </row>
    <row r="4360" ht="17.25" customHeight="1">
      <c r="A4360" s="238" t="n"/>
      <c r="B4360" s="238" t="n"/>
      <c r="C4360" s="1636" t="n"/>
      <c r="D4360" s="1636" t="n"/>
      <c r="E4360" s="1638" t="n"/>
      <c r="F4360" s="1636" t="n"/>
      <c r="G4360" s="1647" t="n"/>
      <c r="H4360" s="1647" t="n"/>
      <c r="I4360" s="1647" t="n"/>
      <c r="J4360" s="1646" t="n"/>
      <c r="K4360" s="1647" t="n"/>
      <c r="L4360" s="1647" t="n"/>
      <c r="M4360" s="234" t="n"/>
      <c r="N4360" s="237" t="n"/>
      <c r="O4360" s="548" t="n"/>
      <c r="P4360" s="1634" t="n"/>
      <c r="Q4360" s="1634" t="n"/>
      <c r="R4360" s="892" t="n"/>
      <c r="S4360" s="1635" t="n"/>
      <c r="T4360" s="1636" t="n"/>
      <c r="U4360" s="1636" t="n"/>
    </row>
    <row r="4361" ht="17.25" customHeight="1">
      <c r="A4361" s="238" t="n"/>
      <c r="B4361" s="238" t="n"/>
      <c r="C4361" s="1636" t="n"/>
      <c r="D4361" s="1636" t="n"/>
      <c r="E4361" s="1638" t="n"/>
      <c r="F4361" s="1636" t="n"/>
      <c r="G4361" s="1647" t="n"/>
      <c r="H4361" s="1647" t="n"/>
      <c r="I4361" s="1647" t="n"/>
      <c r="J4361" s="1646" t="n"/>
      <c r="K4361" s="1647" t="n"/>
      <c r="L4361" s="1647" t="n"/>
      <c r="M4361" s="234" t="n"/>
      <c r="N4361" s="237" t="n"/>
      <c r="O4361" s="548" t="n"/>
      <c r="P4361" s="1634" t="n"/>
      <c r="Q4361" s="1634" t="n"/>
      <c r="R4361" s="892" t="n"/>
      <c r="S4361" s="1635" t="n"/>
      <c r="T4361" s="1636" t="n"/>
      <c r="U4361" s="1636" t="n"/>
    </row>
    <row r="4362" ht="17.25" customHeight="1">
      <c r="A4362" s="238" t="n"/>
      <c r="B4362" s="238" t="n"/>
      <c r="C4362" s="1636" t="n"/>
      <c r="D4362" s="1636" t="n"/>
      <c r="E4362" s="1638" t="n"/>
      <c r="F4362" s="1636" t="n"/>
      <c r="G4362" s="1647" t="n"/>
      <c r="H4362" s="1647" t="n"/>
      <c r="I4362" s="1647" t="n"/>
      <c r="J4362" s="1646" t="n"/>
      <c r="K4362" s="1647" t="n"/>
      <c r="L4362" s="1647" t="n"/>
      <c r="M4362" s="234" t="n"/>
      <c r="N4362" s="237" t="n"/>
      <c r="O4362" s="548" t="n"/>
      <c r="P4362" s="1634" t="n"/>
      <c r="Q4362" s="1634" t="n"/>
      <c r="R4362" s="892" t="n"/>
      <c r="S4362" s="1635" t="n"/>
      <c r="T4362" s="1636" t="n"/>
      <c r="U4362" s="1636" t="n"/>
    </row>
    <row r="4363" ht="17.25" customHeight="1">
      <c r="A4363" s="238" t="n"/>
      <c r="B4363" s="238" t="n"/>
      <c r="C4363" s="1636" t="n"/>
      <c r="D4363" s="1636" t="n"/>
      <c r="E4363" s="1638" t="n"/>
      <c r="F4363" s="1636" t="n"/>
      <c r="G4363" s="1647" t="n"/>
      <c r="H4363" s="1647" t="n"/>
      <c r="I4363" s="1647" t="n"/>
      <c r="J4363" s="1646" t="n"/>
      <c r="K4363" s="1647" t="n"/>
      <c r="L4363" s="1647" t="n"/>
      <c r="M4363" s="234" t="n"/>
      <c r="N4363" s="237" t="n"/>
      <c r="O4363" s="548" t="n"/>
      <c r="P4363" s="1634" t="n"/>
      <c r="Q4363" s="1634" t="n"/>
      <c r="R4363" s="892" t="n"/>
      <c r="S4363" s="1635" t="n"/>
      <c r="T4363" s="1636" t="n"/>
      <c r="U4363" s="1636" t="n"/>
    </row>
    <row r="4364" ht="17.25" customHeight="1">
      <c r="A4364" s="238" t="n"/>
      <c r="B4364" s="238" t="n"/>
      <c r="C4364" s="1636" t="n"/>
      <c r="D4364" s="1636" t="n"/>
      <c r="E4364" s="1638" t="n"/>
      <c r="F4364" s="1636" t="n"/>
      <c r="G4364" s="1647" t="n"/>
      <c r="H4364" s="1647" t="n"/>
      <c r="I4364" s="1647" t="n"/>
      <c r="J4364" s="1646" t="n"/>
      <c r="K4364" s="1647" t="n"/>
      <c r="L4364" s="1647" t="n"/>
      <c r="M4364" s="234" t="n"/>
      <c r="N4364" s="237" t="n"/>
      <c r="O4364" s="548" t="n"/>
      <c r="P4364" s="1634" t="n"/>
      <c r="Q4364" s="1634" t="n"/>
      <c r="R4364" s="892" t="n"/>
      <c r="S4364" s="1635" t="n"/>
      <c r="T4364" s="1636" t="n"/>
      <c r="U4364" s="1636" t="n"/>
    </row>
    <row r="4365" ht="17.25" customHeight="1">
      <c r="A4365" s="238" t="n"/>
      <c r="B4365" s="238" t="n"/>
      <c r="C4365" s="1636" t="n"/>
      <c r="D4365" s="1636" t="n"/>
      <c r="E4365" s="1638" t="n"/>
      <c r="F4365" s="1636" t="n"/>
      <c r="G4365" s="1647" t="n"/>
      <c r="H4365" s="1647" t="n"/>
      <c r="I4365" s="1647" t="n"/>
      <c r="J4365" s="1646" t="n"/>
      <c r="K4365" s="1647" t="n"/>
      <c r="L4365" s="1647" t="n"/>
      <c r="M4365" s="234" t="n"/>
      <c r="N4365" s="237" t="n"/>
      <c r="O4365" s="548" t="n"/>
      <c r="P4365" s="1634" t="n"/>
      <c r="Q4365" s="1634" t="n"/>
      <c r="R4365" s="892" t="n"/>
      <c r="S4365" s="1635" t="n"/>
      <c r="T4365" s="1636" t="n"/>
      <c r="U4365" s="1636" t="n"/>
    </row>
    <row r="4366" ht="17.25" customHeight="1">
      <c r="A4366" s="238" t="n"/>
      <c r="B4366" s="238" t="n"/>
      <c r="C4366" s="1636" t="n"/>
      <c r="D4366" s="1636" t="n"/>
      <c r="E4366" s="1638" t="n"/>
      <c r="F4366" s="1636" t="n"/>
      <c r="G4366" s="1647" t="n"/>
      <c r="H4366" s="1647" t="n"/>
      <c r="I4366" s="1647" t="n"/>
      <c r="J4366" s="1646" t="n"/>
      <c r="K4366" s="1647" t="n"/>
      <c r="L4366" s="1647" t="n"/>
      <c r="M4366" s="234" t="n"/>
      <c r="N4366" s="237" t="n"/>
      <c r="O4366" s="548" t="n"/>
      <c r="P4366" s="1634" t="n"/>
      <c r="Q4366" s="1634" t="n"/>
      <c r="R4366" s="892" t="n"/>
      <c r="S4366" s="1635" t="n"/>
      <c r="T4366" s="1636" t="n"/>
      <c r="U4366" s="1636" t="n"/>
    </row>
    <row r="4367" ht="17.25" customHeight="1">
      <c r="A4367" s="238" t="n"/>
      <c r="B4367" s="238" t="n"/>
      <c r="C4367" s="1636" t="n"/>
      <c r="D4367" s="1636" t="n"/>
      <c r="E4367" s="1638" t="n"/>
      <c r="F4367" s="1636" t="n"/>
      <c r="G4367" s="1647" t="n"/>
      <c r="H4367" s="1647" t="n"/>
      <c r="I4367" s="1647" t="n"/>
      <c r="J4367" s="1646" t="n"/>
      <c r="K4367" s="1647" t="n"/>
      <c r="L4367" s="1647" t="n"/>
      <c r="M4367" s="234" t="n"/>
      <c r="N4367" s="237" t="n"/>
      <c r="O4367" s="548" t="n"/>
      <c r="P4367" s="1634" t="n"/>
      <c r="Q4367" s="1634" t="n"/>
      <c r="R4367" s="892" t="n"/>
      <c r="S4367" s="1635" t="n"/>
      <c r="T4367" s="1636" t="n"/>
      <c r="U4367" s="1636" t="n"/>
    </row>
    <row r="4368" ht="17.25" customHeight="1">
      <c r="A4368" s="238" t="n"/>
      <c r="B4368" s="238" t="n"/>
      <c r="C4368" s="1636" t="n"/>
      <c r="D4368" s="1636" t="n"/>
      <c r="E4368" s="1638" t="n"/>
      <c r="F4368" s="1636" t="n"/>
      <c r="G4368" s="1647" t="n"/>
      <c r="H4368" s="1647" t="n"/>
      <c r="I4368" s="1647" t="n"/>
      <c r="J4368" s="1646" t="n"/>
      <c r="K4368" s="1647" t="n"/>
      <c r="L4368" s="1647" t="n"/>
      <c r="M4368" s="234" t="n"/>
      <c r="N4368" s="237" t="n"/>
      <c r="O4368" s="548" t="n"/>
      <c r="P4368" s="1634" t="n"/>
      <c r="Q4368" s="1634" t="n"/>
      <c r="R4368" s="892" t="n"/>
      <c r="S4368" s="1635" t="n"/>
      <c r="T4368" s="1636" t="n"/>
      <c r="U4368" s="1636" t="n"/>
    </row>
    <row r="4369" ht="17.25" customHeight="1">
      <c r="A4369" s="238" t="n"/>
      <c r="B4369" s="238" t="n"/>
      <c r="C4369" s="1636" t="n"/>
      <c r="D4369" s="1636" t="n"/>
      <c r="E4369" s="1638" t="n"/>
      <c r="F4369" s="1636" t="n"/>
      <c r="G4369" s="1647" t="n"/>
      <c r="H4369" s="1647" t="n"/>
      <c r="I4369" s="1647" t="n"/>
      <c r="J4369" s="1646" t="n"/>
      <c r="K4369" s="1647" t="n"/>
      <c r="L4369" s="1647" t="n"/>
      <c r="M4369" s="234" t="n"/>
      <c r="N4369" s="237" t="n"/>
      <c r="O4369" s="548" t="n"/>
      <c r="P4369" s="1634" t="n"/>
      <c r="Q4369" s="1634" t="n"/>
      <c r="R4369" s="892" t="n"/>
      <c r="S4369" s="1635" t="n"/>
      <c r="T4369" s="1636" t="n"/>
      <c r="U4369" s="1636" t="n"/>
    </row>
    <row r="4370" ht="17.25" customHeight="1">
      <c r="A4370" s="238" t="n"/>
      <c r="B4370" s="238" t="n"/>
      <c r="C4370" s="1636" t="n"/>
      <c r="D4370" s="1636" t="n"/>
      <c r="E4370" s="1638" t="n"/>
      <c r="F4370" s="1636" t="n"/>
      <c r="G4370" s="1647" t="n"/>
      <c r="H4370" s="1647" t="n"/>
      <c r="I4370" s="1647" t="n"/>
      <c r="J4370" s="1646" t="n"/>
      <c r="K4370" s="1647" t="n"/>
      <c r="L4370" s="1647" t="n"/>
      <c r="M4370" s="234" t="n"/>
      <c r="N4370" s="237" t="n"/>
      <c r="O4370" s="548" t="n"/>
      <c r="P4370" s="1634" t="n"/>
      <c r="Q4370" s="1634" t="n"/>
      <c r="R4370" s="892" t="n"/>
      <c r="S4370" s="1635" t="n"/>
      <c r="T4370" s="1636" t="n"/>
      <c r="U4370" s="1636" t="n"/>
    </row>
    <row r="4371" ht="17.25" customHeight="1">
      <c r="A4371" s="238" t="n"/>
      <c r="B4371" s="238" t="n"/>
      <c r="C4371" s="1636" t="n"/>
      <c r="D4371" s="1636" t="n"/>
      <c r="E4371" s="1638" t="n"/>
      <c r="F4371" s="1636" t="n"/>
      <c r="G4371" s="1647" t="n"/>
      <c r="H4371" s="1647" t="n"/>
      <c r="I4371" s="1647" t="n"/>
      <c r="J4371" s="1646" t="n"/>
      <c r="K4371" s="1647" t="n"/>
      <c r="L4371" s="1647" t="n"/>
      <c r="M4371" s="234" t="n"/>
      <c r="N4371" s="237" t="n"/>
      <c r="O4371" s="548" t="n"/>
      <c r="P4371" s="1634" t="n"/>
      <c r="Q4371" s="1634" t="n"/>
      <c r="R4371" s="892" t="n"/>
      <c r="S4371" s="1635" t="n"/>
      <c r="T4371" s="1636" t="n"/>
      <c r="U4371" s="1636" t="n"/>
    </row>
    <row r="4372" ht="17.25" customHeight="1">
      <c r="A4372" s="238" t="n"/>
      <c r="B4372" s="238" t="n"/>
      <c r="C4372" s="1636" t="n"/>
      <c r="D4372" s="1636" t="n"/>
      <c r="E4372" s="1638" t="n"/>
      <c r="F4372" s="1636" t="n"/>
      <c r="G4372" s="1647" t="n"/>
      <c r="H4372" s="1647" t="n"/>
      <c r="I4372" s="1647" t="n"/>
      <c r="J4372" s="1646" t="n"/>
      <c r="K4372" s="1647" t="n"/>
      <c r="L4372" s="1647" t="n"/>
      <c r="M4372" s="234" t="n"/>
      <c r="N4372" s="237" t="n"/>
      <c r="O4372" s="548" t="n"/>
      <c r="P4372" s="1634" t="n"/>
      <c r="Q4372" s="1634" t="n"/>
      <c r="R4372" s="892" t="n"/>
      <c r="S4372" s="1635" t="n"/>
      <c r="T4372" s="1636" t="n"/>
      <c r="U4372" s="1636" t="n"/>
    </row>
    <row r="4373" ht="17.25" customHeight="1">
      <c r="A4373" s="238" t="n"/>
      <c r="B4373" s="238" t="n"/>
      <c r="C4373" s="1636" t="n"/>
      <c r="D4373" s="1636" t="n"/>
      <c r="E4373" s="1638" t="n"/>
      <c r="F4373" s="1636" t="n"/>
      <c r="G4373" s="1647" t="n"/>
      <c r="H4373" s="1647" t="n"/>
      <c r="I4373" s="1647" t="n"/>
      <c r="J4373" s="1646" t="n"/>
      <c r="K4373" s="1647" t="n"/>
      <c r="L4373" s="1647" t="n"/>
      <c r="M4373" s="234" t="n"/>
      <c r="N4373" s="237" t="n"/>
      <c r="O4373" s="548" t="n"/>
      <c r="P4373" s="1634" t="n"/>
      <c r="Q4373" s="1634" t="n"/>
      <c r="R4373" s="892" t="n"/>
      <c r="S4373" s="1635" t="n"/>
      <c r="T4373" s="1636" t="n"/>
      <c r="U4373" s="1636" t="n"/>
    </row>
    <row r="4374" ht="17.25" customHeight="1">
      <c r="A4374" s="238" t="n"/>
      <c r="B4374" s="238" t="n"/>
      <c r="C4374" s="1636" t="n"/>
      <c r="D4374" s="1636" t="n"/>
      <c r="E4374" s="1638" t="n"/>
      <c r="F4374" s="1636" t="n"/>
      <c r="G4374" s="1647" t="n"/>
      <c r="H4374" s="1647" t="n"/>
      <c r="I4374" s="1647" t="n"/>
      <c r="J4374" s="1646" t="n"/>
      <c r="K4374" s="1647" t="n"/>
      <c r="L4374" s="1647" t="n"/>
      <c r="M4374" s="234" t="n"/>
      <c r="N4374" s="237" t="n"/>
      <c r="O4374" s="548" t="n"/>
      <c r="P4374" s="1634" t="n"/>
      <c r="Q4374" s="1634" t="n"/>
      <c r="R4374" s="892" t="n"/>
      <c r="S4374" s="1635" t="n"/>
      <c r="T4374" s="1636" t="n"/>
      <c r="U4374" s="1636" t="n"/>
    </row>
    <row r="4375" ht="17.25" customHeight="1">
      <c r="A4375" s="238" t="n"/>
      <c r="B4375" s="238" t="n"/>
      <c r="C4375" s="1636" t="n"/>
      <c r="D4375" s="1636" t="n"/>
      <c r="E4375" s="1638" t="n"/>
      <c r="F4375" s="1636" t="n"/>
      <c r="G4375" s="1647" t="n"/>
      <c r="H4375" s="1647" t="n"/>
      <c r="I4375" s="1647" t="n"/>
      <c r="J4375" s="1646" t="n"/>
      <c r="K4375" s="1647" t="n"/>
      <c r="L4375" s="1647" t="n"/>
      <c r="M4375" s="234" t="n"/>
      <c r="N4375" s="237" t="n"/>
      <c r="O4375" s="548" t="n"/>
      <c r="P4375" s="1634" t="n"/>
      <c r="Q4375" s="1634" t="n"/>
      <c r="R4375" s="892" t="n"/>
      <c r="S4375" s="1635" t="n"/>
      <c r="T4375" s="1636" t="n"/>
      <c r="U4375" s="1636" t="n"/>
    </row>
    <row r="4376" ht="17.25" customHeight="1">
      <c r="A4376" s="238" t="n"/>
      <c r="B4376" s="238" t="n"/>
      <c r="C4376" s="1636" t="n"/>
      <c r="D4376" s="1636" t="n"/>
      <c r="E4376" s="1638" t="n"/>
      <c r="F4376" s="1636" t="n"/>
      <c r="G4376" s="1647" t="n"/>
      <c r="H4376" s="1647" t="n"/>
      <c r="I4376" s="1647" t="n"/>
      <c r="J4376" s="1646" t="n"/>
      <c r="K4376" s="1647" t="n"/>
      <c r="L4376" s="1647" t="n"/>
      <c r="M4376" s="234" t="n"/>
      <c r="N4376" s="237" t="n"/>
      <c r="O4376" s="548" t="n"/>
      <c r="P4376" s="1634" t="n"/>
      <c r="Q4376" s="1634" t="n"/>
      <c r="R4376" s="892" t="n"/>
      <c r="S4376" s="1635" t="n"/>
      <c r="T4376" s="1636" t="n"/>
      <c r="U4376" s="1636" t="n"/>
    </row>
    <row r="4377" ht="17.25" customHeight="1">
      <c r="A4377" s="238" t="n"/>
      <c r="B4377" s="238" t="n"/>
      <c r="C4377" s="1636" t="n"/>
      <c r="D4377" s="1636" t="n"/>
      <c r="E4377" s="1638" t="n"/>
      <c r="F4377" s="1636" t="n"/>
      <c r="G4377" s="1647" t="n"/>
      <c r="H4377" s="1647" t="n"/>
      <c r="I4377" s="1647" t="n"/>
      <c r="J4377" s="1646" t="n"/>
      <c r="K4377" s="1647" t="n"/>
      <c r="L4377" s="1647" t="n"/>
      <c r="M4377" s="234" t="n"/>
      <c r="N4377" s="237" t="n"/>
      <c r="O4377" s="548" t="n"/>
      <c r="P4377" s="1634" t="n"/>
      <c r="Q4377" s="1634" t="n"/>
      <c r="R4377" s="892" t="n"/>
      <c r="S4377" s="1635" t="n"/>
      <c r="T4377" s="1636" t="n"/>
      <c r="U4377" s="1636" t="n"/>
    </row>
    <row r="4378" ht="17.25" customHeight="1">
      <c r="A4378" s="238" t="n"/>
      <c r="B4378" s="238" t="n"/>
      <c r="C4378" s="1636" t="n"/>
      <c r="D4378" s="1636" t="n"/>
      <c r="E4378" s="1638" t="n"/>
      <c r="F4378" s="1636" t="n"/>
      <c r="G4378" s="1647" t="n"/>
      <c r="H4378" s="1647" t="n"/>
      <c r="I4378" s="1647" t="n"/>
      <c r="J4378" s="1646" t="n"/>
      <c r="K4378" s="1647" t="n"/>
      <c r="L4378" s="1647" t="n"/>
      <c r="M4378" s="234" t="n"/>
      <c r="N4378" s="237" t="n"/>
      <c r="O4378" s="548" t="n"/>
      <c r="P4378" s="1634" t="n"/>
      <c r="Q4378" s="1634" t="n"/>
      <c r="R4378" s="892" t="n"/>
      <c r="S4378" s="1635" t="n"/>
      <c r="T4378" s="1636" t="n"/>
      <c r="U4378" s="1636" t="n"/>
    </row>
    <row r="4379" ht="17.25" customHeight="1">
      <c r="A4379" s="238" t="n"/>
      <c r="B4379" s="238" t="n"/>
      <c r="C4379" s="1636" t="n"/>
      <c r="D4379" s="1636" t="n"/>
      <c r="E4379" s="1638" t="n"/>
      <c r="F4379" s="1636" t="n"/>
      <c r="G4379" s="1647" t="n"/>
      <c r="H4379" s="1647" t="n"/>
      <c r="I4379" s="1647" t="n"/>
      <c r="J4379" s="1646" t="n"/>
      <c r="K4379" s="1647" t="n"/>
      <c r="L4379" s="1647" t="n"/>
      <c r="M4379" s="234" t="n"/>
      <c r="N4379" s="237" t="n"/>
      <c r="O4379" s="548" t="n"/>
      <c r="P4379" s="1634" t="n"/>
      <c r="Q4379" s="1634" t="n"/>
      <c r="R4379" s="892" t="n"/>
      <c r="S4379" s="1635" t="n"/>
      <c r="T4379" s="1636" t="n"/>
      <c r="U4379" s="1636" t="n"/>
    </row>
    <row r="4380" ht="17.25" customHeight="1">
      <c r="A4380" s="238" t="n"/>
      <c r="B4380" s="238" t="n"/>
      <c r="C4380" s="1636" t="n"/>
      <c r="D4380" s="1636" t="n"/>
      <c r="E4380" s="1638" t="n"/>
      <c r="F4380" s="1636" t="n"/>
      <c r="G4380" s="1647" t="n"/>
      <c r="H4380" s="1647" t="n"/>
      <c r="I4380" s="1647" t="n"/>
      <c r="J4380" s="1646" t="n"/>
      <c r="K4380" s="1647" t="n"/>
      <c r="L4380" s="1647" t="n"/>
      <c r="M4380" s="234" t="n"/>
      <c r="N4380" s="237" t="n"/>
      <c r="O4380" s="548" t="n"/>
      <c r="P4380" s="1634" t="n"/>
      <c r="Q4380" s="1634" t="n"/>
      <c r="R4380" s="892" t="n"/>
      <c r="S4380" s="1635" t="n"/>
      <c r="T4380" s="1636" t="n"/>
      <c r="U4380" s="1636" t="n"/>
    </row>
    <row r="4381" ht="17.25" customHeight="1">
      <c r="A4381" s="238" t="n"/>
      <c r="B4381" s="238" t="n"/>
      <c r="C4381" s="1636" t="n"/>
      <c r="D4381" s="1636" t="n"/>
      <c r="E4381" s="1638" t="n"/>
      <c r="F4381" s="1636" t="n"/>
      <c r="G4381" s="1647" t="n"/>
      <c r="H4381" s="1647" t="n"/>
      <c r="I4381" s="1647" t="n"/>
      <c r="J4381" s="1646" t="n"/>
      <c r="K4381" s="1647" t="n"/>
      <c r="L4381" s="1647" t="n"/>
      <c r="M4381" s="234" t="n"/>
      <c r="N4381" s="237" t="n"/>
      <c r="O4381" s="548" t="n"/>
      <c r="P4381" s="1634" t="n"/>
      <c r="Q4381" s="1634" t="n"/>
      <c r="R4381" s="892" t="n"/>
      <c r="S4381" s="1635" t="n"/>
      <c r="T4381" s="1636" t="n"/>
      <c r="U4381" s="1636" t="n"/>
    </row>
    <row r="4382" ht="17.25" customHeight="1">
      <c r="A4382" s="238" t="n"/>
      <c r="B4382" s="238" t="n"/>
      <c r="C4382" s="1636" t="n"/>
      <c r="D4382" s="1636" t="n"/>
      <c r="E4382" s="1638" t="n"/>
      <c r="F4382" s="1636" t="n"/>
      <c r="G4382" s="1647" t="n"/>
      <c r="H4382" s="1647" t="n"/>
      <c r="I4382" s="1647" t="n"/>
      <c r="J4382" s="1646" t="n"/>
      <c r="K4382" s="1647" t="n"/>
      <c r="L4382" s="1647" t="n"/>
      <c r="M4382" s="234" t="n"/>
      <c r="N4382" s="237" t="n"/>
      <c r="O4382" s="548" t="n"/>
      <c r="P4382" s="1634" t="n"/>
      <c r="Q4382" s="1634" t="n"/>
      <c r="R4382" s="892" t="n"/>
      <c r="S4382" s="1635" t="n"/>
      <c r="T4382" s="1636" t="n"/>
      <c r="U4382" s="1636" t="n"/>
    </row>
    <row r="4383" ht="17.25" customHeight="1">
      <c r="A4383" s="238" t="n"/>
      <c r="B4383" s="238" t="n"/>
      <c r="C4383" s="1636" t="n"/>
      <c r="D4383" s="1636" t="n"/>
      <c r="E4383" s="1638" t="n"/>
      <c r="F4383" s="1636" t="n"/>
      <c r="G4383" s="1647" t="n"/>
      <c r="H4383" s="1647" t="n"/>
      <c r="I4383" s="1647" t="n"/>
      <c r="J4383" s="1646" t="n"/>
      <c r="K4383" s="1647" t="n"/>
      <c r="L4383" s="1647" t="n"/>
      <c r="M4383" s="234" t="n"/>
      <c r="N4383" s="237" t="n"/>
      <c r="O4383" s="548" t="n"/>
      <c r="P4383" s="1634" t="n"/>
      <c r="Q4383" s="1634" t="n"/>
      <c r="R4383" s="892" t="n"/>
      <c r="S4383" s="1635" t="n"/>
      <c r="T4383" s="1636" t="n"/>
      <c r="U4383" s="1636" t="n"/>
    </row>
    <row r="4384" ht="17.25" customHeight="1">
      <c r="A4384" s="238" t="n"/>
      <c r="B4384" s="238" t="n"/>
      <c r="C4384" s="1636" t="n"/>
      <c r="D4384" s="1636" t="n"/>
      <c r="E4384" s="1638" t="n"/>
      <c r="F4384" s="1636" t="n"/>
      <c r="G4384" s="1647" t="n"/>
      <c r="H4384" s="1647" t="n"/>
      <c r="I4384" s="1647" t="n"/>
      <c r="J4384" s="1646" t="n"/>
      <c r="K4384" s="1647" t="n"/>
      <c r="L4384" s="1647" t="n"/>
      <c r="M4384" s="234" t="n"/>
      <c r="N4384" s="237" t="n"/>
      <c r="O4384" s="548" t="n"/>
      <c r="P4384" s="1634" t="n"/>
      <c r="Q4384" s="1634" t="n"/>
      <c r="R4384" s="892" t="n"/>
      <c r="S4384" s="1635" t="n"/>
      <c r="T4384" s="1636" t="n"/>
      <c r="U4384" s="1636" t="n"/>
    </row>
    <row r="4385" ht="17.25" customHeight="1">
      <c r="A4385" s="238" t="n"/>
      <c r="B4385" s="238" t="n"/>
      <c r="C4385" s="1636" t="n"/>
      <c r="D4385" s="1636" t="n"/>
      <c r="E4385" s="1638" t="n"/>
      <c r="F4385" s="1636" t="n"/>
      <c r="G4385" s="1647" t="n"/>
      <c r="H4385" s="1647" t="n"/>
      <c r="I4385" s="1647" t="n"/>
      <c r="J4385" s="1646" t="n"/>
      <c r="K4385" s="1647" t="n"/>
      <c r="L4385" s="1647" t="n"/>
      <c r="M4385" s="234" t="n"/>
      <c r="N4385" s="237" t="n"/>
      <c r="O4385" s="548" t="n"/>
      <c r="P4385" s="1634" t="n"/>
      <c r="Q4385" s="1634" t="n"/>
      <c r="R4385" s="892" t="n"/>
      <c r="S4385" s="1635" t="n"/>
      <c r="T4385" s="1636" t="n"/>
      <c r="U4385" s="1636" t="n"/>
    </row>
    <row r="4386" ht="17.25" customHeight="1">
      <c r="A4386" s="238" t="n"/>
      <c r="B4386" s="238" t="n"/>
      <c r="C4386" s="1636" t="n"/>
      <c r="D4386" s="1636" t="n"/>
      <c r="E4386" s="1638" t="n"/>
      <c r="F4386" s="1636" t="n"/>
      <c r="G4386" s="1647" t="n"/>
      <c r="H4386" s="1647" t="n"/>
      <c r="I4386" s="1647" t="n"/>
      <c r="J4386" s="1646" t="n"/>
      <c r="K4386" s="1647" t="n"/>
      <c r="L4386" s="1647" t="n"/>
      <c r="M4386" s="234" t="n"/>
      <c r="N4386" s="237" t="n"/>
      <c r="O4386" s="548" t="n"/>
      <c r="P4386" s="1634" t="n"/>
      <c r="Q4386" s="1634" t="n"/>
      <c r="R4386" s="892" t="n"/>
      <c r="S4386" s="1635" t="n"/>
      <c r="T4386" s="1636" t="n"/>
      <c r="U4386" s="1636" t="n"/>
    </row>
    <row r="4387" ht="17.25" customHeight="1">
      <c r="A4387" s="238" t="n"/>
      <c r="B4387" s="238" t="n"/>
      <c r="C4387" s="1636" t="n"/>
      <c r="D4387" s="1636" t="n"/>
      <c r="E4387" s="1638" t="n"/>
      <c r="F4387" s="1636" t="n"/>
      <c r="G4387" s="1647" t="n"/>
      <c r="H4387" s="1647" t="n"/>
      <c r="I4387" s="1647" t="n"/>
      <c r="J4387" s="1646" t="n"/>
      <c r="K4387" s="1647" t="n"/>
      <c r="L4387" s="1647" t="n"/>
      <c r="M4387" s="234" t="n"/>
      <c r="N4387" s="237" t="n"/>
      <c r="O4387" s="548" t="n"/>
      <c r="P4387" s="1634" t="n"/>
      <c r="Q4387" s="1634" t="n"/>
      <c r="R4387" s="892" t="n"/>
      <c r="S4387" s="1635" t="n"/>
      <c r="T4387" s="1636" t="n"/>
      <c r="U4387" s="1636" t="n"/>
    </row>
    <row r="4388" ht="17.25" customHeight="1">
      <c r="A4388" s="238" t="n"/>
      <c r="B4388" s="238" t="n"/>
      <c r="C4388" s="1636" t="n"/>
      <c r="D4388" s="1636" t="n"/>
      <c r="E4388" s="1638" t="n"/>
      <c r="F4388" s="1636" t="n"/>
      <c r="G4388" s="1647" t="n"/>
      <c r="H4388" s="1647" t="n"/>
      <c r="I4388" s="1647" t="n"/>
      <c r="J4388" s="1646" t="n"/>
      <c r="K4388" s="1647" t="n"/>
      <c r="L4388" s="1647" t="n"/>
      <c r="M4388" s="234" t="n"/>
      <c r="N4388" s="237" t="n"/>
      <c r="O4388" s="548" t="n"/>
      <c r="P4388" s="1634" t="n"/>
      <c r="Q4388" s="1634" t="n"/>
      <c r="R4388" s="892" t="n"/>
      <c r="S4388" s="1635" t="n"/>
      <c r="T4388" s="1636" t="n"/>
      <c r="U4388" s="1636" t="n"/>
    </row>
    <row r="4389" ht="17.25" customHeight="1">
      <c r="A4389" s="238" t="n"/>
      <c r="B4389" s="238" t="n"/>
      <c r="C4389" s="1636" t="n"/>
      <c r="D4389" s="1636" t="n"/>
      <c r="E4389" s="1638" t="n"/>
      <c r="F4389" s="1636" t="n"/>
      <c r="G4389" s="1647" t="n"/>
      <c r="H4389" s="1647" t="n"/>
      <c r="I4389" s="1647" t="n"/>
      <c r="J4389" s="1646" t="n"/>
      <c r="K4389" s="1647" t="n"/>
      <c r="L4389" s="1647" t="n"/>
      <c r="M4389" s="234" t="n"/>
      <c r="N4389" s="237" t="n"/>
      <c r="O4389" s="548" t="n"/>
      <c r="P4389" s="1634" t="n"/>
      <c r="Q4389" s="1634" t="n"/>
      <c r="R4389" s="892" t="n"/>
      <c r="S4389" s="1635" t="n"/>
      <c r="T4389" s="1636" t="n"/>
      <c r="U4389" s="1636" t="n"/>
    </row>
    <row r="4390" ht="17.25" customHeight="1">
      <c r="A4390" s="238" t="n"/>
      <c r="B4390" s="238" t="n"/>
      <c r="C4390" s="1636" t="n"/>
      <c r="D4390" s="1636" t="n"/>
      <c r="E4390" s="1638" t="n"/>
      <c r="F4390" s="1636" t="n"/>
      <c r="G4390" s="1647" t="n"/>
      <c r="H4390" s="1647" t="n"/>
      <c r="I4390" s="1647" t="n"/>
      <c r="J4390" s="1646" t="n"/>
      <c r="K4390" s="1647" t="n"/>
      <c r="L4390" s="1647" t="n"/>
      <c r="M4390" s="234" t="n"/>
      <c r="N4390" s="237" t="n"/>
      <c r="O4390" s="548" t="n"/>
      <c r="P4390" s="1634" t="n"/>
      <c r="Q4390" s="1634" t="n"/>
      <c r="R4390" s="892" t="n"/>
      <c r="S4390" s="1635" t="n"/>
      <c r="T4390" s="1636" t="n"/>
      <c r="U4390" s="1636" t="n"/>
    </row>
    <row r="4391" ht="17.25" customHeight="1">
      <c r="A4391" s="238" t="n"/>
      <c r="B4391" s="238" t="n"/>
      <c r="C4391" s="1636" t="n"/>
      <c r="D4391" s="1636" t="n"/>
      <c r="E4391" s="1638" t="n"/>
      <c r="F4391" s="1636" t="n"/>
      <c r="G4391" s="1647" t="n"/>
      <c r="H4391" s="1647" t="n"/>
      <c r="I4391" s="1647" t="n"/>
      <c r="J4391" s="1646" t="n"/>
      <c r="K4391" s="1647" t="n"/>
      <c r="L4391" s="1647" t="n"/>
      <c r="M4391" s="234" t="n"/>
      <c r="N4391" s="237" t="n"/>
      <c r="O4391" s="548" t="n"/>
      <c r="P4391" s="1634" t="n"/>
      <c r="Q4391" s="1634" t="n"/>
      <c r="R4391" s="892" t="n"/>
      <c r="S4391" s="1635" t="n"/>
      <c r="T4391" s="1636" t="n"/>
      <c r="U4391" s="1636" t="n"/>
    </row>
    <row r="4392" ht="17.25" customHeight="1">
      <c r="A4392" s="238" t="n"/>
      <c r="B4392" s="238" t="n"/>
      <c r="C4392" s="1636" t="n"/>
      <c r="D4392" s="1636" t="n"/>
      <c r="E4392" s="1638" t="n"/>
      <c r="F4392" s="1636" t="n"/>
      <c r="G4392" s="1647" t="n"/>
      <c r="H4392" s="1647" t="n"/>
      <c r="I4392" s="1647" t="n"/>
      <c r="J4392" s="1646" t="n"/>
      <c r="K4392" s="1647" t="n"/>
      <c r="L4392" s="1647" t="n"/>
      <c r="M4392" s="234" t="n"/>
      <c r="N4392" s="237" t="n"/>
      <c r="O4392" s="548" t="n"/>
      <c r="P4392" s="1634" t="n"/>
      <c r="Q4392" s="1634" t="n"/>
      <c r="R4392" s="892" t="n"/>
      <c r="S4392" s="1635" t="n"/>
      <c r="T4392" s="1636" t="n"/>
      <c r="U4392" s="1636" t="n"/>
    </row>
    <row r="4393" ht="17.25" customHeight="1">
      <c r="A4393" s="238" t="n"/>
      <c r="B4393" s="238" t="n"/>
      <c r="C4393" s="1636" t="n"/>
      <c r="D4393" s="1636" t="n"/>
      <c r="E4393" s="1638" t="n"/>
      <c r="F4393" s="1636" t="n"/>
      <c r="G4393" s="1647" t="n"/>
      <c r="H4393" s="1647" t="n"/>
      <c r="I4393" s="1647" t="n"/>
      <c r="J4393" s="1646" t="n"/>
      <c r="K4393" s="1647" t="n"/>
      <c r="L4393" s="1647" t="n"/>
      <c r="M4393" s="234" t="n"/>
      <c r="N4393" s="237" t="n"/>
      <c r="O4393" s="548" t="n"/>
      <c r="P4393" s="1634" t="n"/>
      <c r="Q4393" s="1634" t="n"/>
      <c r="R4393" s="892" t="n"/>
      <c r="S4393" s="1635" t="n"/>
      <c r="T4393" s="1636" t="n"/>
      <c r="U4393" s="1636" t="n"/>
    </row>
    <row r="4394" ht="17.25" customHeight="1">
      <c r="A4394" s="238" t="n"/>
      <c r="B4394" s="238" t="n"/>
      <c r="C4394" s="1636" t="n"/>
      <c r="D4394" s="1636" t="n"/>
      <c r="E4394" s="1638" t="n"/>
      <c r="F4394" s="1636" t="n"/>
      <c r="G4394" s="1647" t="n"/>
      <c r="H4394" s="1647" t="n"/>
      <c r="I4394" s="1647" t="n"/>
      <c r="J4394" s="1646" t="n"/>
      <c r="K4394" s="1647" t="n"/>
      <c r="L4394" s="1647" t="n"/>
      <c r="M4394" s="234" t="n"/>
      <c r="N4394" s="237" t="n"/>
      <c r="O4394" s="548" t="n"/>
      <c r="P4394" s="1634" t="n"/>
      <c r="Q4394" s="1634" t="n"/>
      <c r="R4394" s="892" t="n"/>
      <c r="S4394" s="1635" t="n"/>
      <c r="T4394" s="1636" t="n"/>
      <c r="U4394" s="1636" t="n"/>
    </row>
    <row r="4395" ht="17.25" customHeight="1">
      <c r="A4395" s="238" t="n"/>
      <c r="B4395" s="238" t="n"/>
      <c r="C4395" s="1636" t="n"/>
      <c r="D4395" s="1636" t="n"/>
      <c r="E4395" s="1638" t="n"/>
      <c r="F4395" s="1636" t="n"/>
      <c r="G4395" s="1647" t="n"/>
      <c r="H4395" s="1647" t="n"/>
      <c r="I4395" s="1647" t="n"/>
      <c r="J4395" s="1646" t="n"/>
      <c r="K4395" s="1647" t="n"/>
      <c r="L4395" s="1647" t="n"/>
      <c r="M4395" s="234" t="n"/>
      <c r="N4395" s="237" t="n"/>
      <c r="O4395" s="548" t="n"/>
      <c r="P4395" s="1634" t="n"/>
      <c r="Q4395" s="1634" t="n"/>
      <c r="R4395" s="892" t="n"/>
      <c r="S4395" s="1635" t="n"/>
      <c r="T4395" s="1636" t="n"/>
      <c r="U4395" s="1636" t="n"/>
    </row>
    <row r="4396" ht="17.25" customHeight="1">
      <c r="A4396" s="238" t="n"/>
      <c r="B4396" s="238" t="n"/>
      <c r="C4396" s="1636" t="n"/>
      <c r="D4396" s="1636" t="n"/>
      <c r="E4396" s="1638" t="n"/>
      <c r="F4396" s="1636" t="n"/>
      <c r="G4396" s="1647" t="n"/>
      <c r="H4396" s="1647" t="n"/>
      <c r="I4396" s="1647" t="n"/>
      <c r="J4396" s="1646" t="n"/>
      <c r="K4396" s="1647" t="n"/>
      <c r="L4396" s="1647" t="n"/>
      <c r="M4396" s="234" t="n"/>
      <c r="N4396" s="237" t="n"/>
      <c r="O4396" s="548" t="n"/>
      <c r="P4396" s="1634" t="n"/>
      <c r="Q4396" s="1634" t="n"/>
      <c r="R4396" s="892" t="n"/>
      <c r="S4396" s="1635" t="n"/>
      <c r="T4396" s="1636" t="n"/>
      <c r="U4396" s="1636" t="n"/>
    </row>
    <row r="4397" ht="17.25" customHeight="1">
      <c r="A4397" s="238" t="n"/>
      <c r="B4397" s="238" t="n"/>
      <c r="C4397" s="1636" t="n"/>
      <c r="D4397" s="1636" t="n"/>
      <c r="E4397" s="1638" t="n"/>
      <c r="F4397" s="1636" t="n"/>
      <c r="G4397" s="1647" t="n"/>
      <c r="H4397" s="1647" t="n"/>
      <c r="I4397" s="1647" t="n"/>
      <c r="J4397" s="1646" t="n"/>
      <c r="K4397" s="1647" t="n"/>
      <c r="L4397" s="1647" t="n"/>
      <c r="M4397" s="234" t="n"/>
      <c r="N4397" s="237" t="n"/>
      <c r="O4397" s="548" t="n"/>
      <c r="P4397" s="1634" t="n"/>
      <c r="Q4397" s="1634" t="n"/>
      <c r="R4397" s="892" t="n"/>
      <c r="S4397" s="1635" t="n"/>
      <c r="T4397" s="1636" t="n"/>
      <c r="U4397" s="1636" t="n"/>
    </row>
    <row r="4398" ht="17.25" customHeight="1">
      <c r="A4398" s="238" t="n"/>
      <c r="B4398" s="238" t="n"/>
      <c r="C4398" s="1636" t="n"/>
      <c r="D4398" s="1636" t="n"/>
      <c r="E4398" s="1638" t="n"/>
      <c r="F4398" s="1636" t="n"/>
      <c r="G4398" s="1647" t="n"/>
      <c r="H4398" s="1647" t="n"/>
      <c r="I4398" s="1647" t="n"/>
      <c r="J4398" s="1646" t="n"/>
      <c r="K4398" s="1647" t="n"/>
      <c r="L4398" s="1647" t="n"/>
      <c r="M4398" s="234" t="n"/>
      <c r="N4398" s="237" t="n"/>
      <c r="O4398" s="548" t="n"/>
      <c r="P4398" s="1634" t="n"/>
      <c r="Q4398" s="1634" t="n"/>
      <c r="R4398" s="892" t="n"/>
      <c r="S4398" s="1635" t="n"/>
      <c r="T4398" s="1636" t="n"/>
      <c r="U4398" s="1636" t="n"/>
    </row>
    <row r="4399" ht="17.25" customHeight="1">
      <c r="A4399" s="238" t="n"/>
      <c r="B4399" s="238" t="n"/>
      <c r="C4399" s="1636" t="n"/>
      <c r="D4399" s="1636" t="n"/>
      <c r="E4399" s="1638" t="n"/>
      <c r="F4399" s="1636" t="n"/>
      <c r="G4399" s="1647" t="n"/>
      <c r="H4399" s="1647" t="n"/>
      <c r="I4399" s="1647" t="n"/>
      <c r="J4399" s="1646" t="n"/>
      <c r="K4399" s="1647" t="n"/>
      <c r="L4399" s="1647" t="n"/>
      <c r="M4399" s="234" t="n"/>
      <c r="N4399" s="237" t="n"/>
      <c r="O4399" s="548" t="n"/>
      <c r="P4399" s="1634" t="n"/>
      <c r="Q4399" s="1634" t="n"/>
      <c r="R4399" s="892" t="n"/>
      <c r="S4399" s="1635" t="n"/>
      <c r="T4399" s="1636" t="n"/>
      <c r="U4399" s="1636" t="n"/>
    </row>
    <row r="4400" ht="17.25" customHeight="1">
      <c r="A4400" s="238" t="n"/>
      <c r="B4400" s="238" t="n"/>
      <c r="C4400" s="1636" t="n"/>
      <c r="D4400" s="1636" t="n"/>
      <c r="E4400" s="1638" t="n"/>
      <c r="F4400" s="1636" t="n"/>
      <c r="G4400" s="1647" t="n"/>
      <c r="H4400" s="1647" t="n"/>
      <c r="I4400" s="1647" t="n"/>
      <c r="J4400" s="1646" t="n"/>
      <c r="K4400" s="1647" t="n"/>
      <c r="L4400" s="1647" t="n"/>
      <c r="M4400" s="234" t="n"/>
      <c r="N4400" s="237" t="n"/>
      <c r="O4400" s="548" t="n"/>
      <c r="P4400" s="1634" t="n"/>
      <c r="Q4400" s="1634" t="n"/>
      <c r="R4400" s="892" t="n"/>
      <c r="S4400" s="1635" t="n"/>
      <c r="T4400" s="1636" t="n"/>
      <c r="U4400" s="1636" t="n"/>
    </row>
    <row r="4401" ht="17.25" customHeight="1">
      <c r="A4401" s="238" t="n"/>
      <c r="B4401" s="238" t="n"/>
      <c r="C4401" s="1636" t="n"/>
      <c r="D4401" s="1636" t="n"/>
      <c r="E4401" s="1638" t="n"/>
      <c r="F4401" s="1636" t="n"/>
      <c r="G4401" s="1647" t="n"/>
      <c r="H4401" s="1647" t="n"/>
      <c r="I4401" s="1647" t="n"/>
      <c r="J4401" s="1646" t="n"/>
      <c r="K4401" s="1647" t="n"/>
      <c r="L4401" s="1647" t="n"/>
      <c r="M4401" s="234" t="n"/>
      <c r="N4401" s="237" t="n"/>
      <c r="O4401" s="548" t="n"/>
      <c r="P4401" s="1634" t="n"/>
      <c r="Q4401" s="1634" t="n"/>
      <c r="R4401" s="892" t="n"/>
      <c r="S4401" s="1635" t="n"/>
      <c r="T4401" s="1636" t="n"/>
      <c r="U4401" s="1636" t="n"/>
    </row>
    <row r="4402" ht="17.25" customHeight="1">
      <c r="A4402" s="238" t="n"/>
      <c r="B4402" s="238" t="n"/>
      <c r="C4402" s="1636" t="n"/>
      <c r="D4402" s="1636" t="n"/>
      <c r="E4402" s="1638" t="n"/>
      <c r="F4402" s="1636" t="n"/>
      <c r="G4402" s="1647" t="n"/>
      <c r="H4402" s="1647" t="n"/>
      <c r="I4402" s="1647" t="n"/>
      <c r="J4402" s="1646" t="n"/>
      <c r="K4402" s="1647" t="n"/>
      <c r="L4402" s="1647" t="n"/>
      <c r="M4402" s="234" t="n"/>
      <c r="N4402" s="237" t="n"/>
      <c r="O4402" s="548" t="n"/>
      <c r="P4402" s="1634" t="n"/>
      <c r="Q4402" s="1634" t="n"/>
      <c r="R4402" s="892" t="n"/>
      <c r="S4402" s="1635" t="n"/>
      <c r="T4402" s="1636" t="n"/>
      <c r="U4402" s="1636" t="n"/>
    </row>
    <row r="4403" ht="17.25" customHeight="1">
      <c r="A4403" s="238" t="n"/>
      <c r="B4403" s="238" t="n"/>
      <c r="C4403" s="1636" t="n"/>
      <c r="D4403" s="1636" t="n"/>
      <c r="E4403" s="1638" t="n"/>
      <c r="F4403" s="1636" t="n"/>
      <c r="G4403" s="1647" t="n"/>
      <c r="H4403" s="1647" t="n"/>
      <c r="I4403" s="1647" t="n"/>
      <c r="J4403" s="1646" t="n"/>
      <c r="K4403" s="1647" t="n"/>
      <c r="L4403" s="1647" t="n"/>
      <c r="M4403" s="234" t="n"/>
      <c r="N4403" s="237" t="n"/>
      <c r="O4403" s="548" t="n"/>
      <c r="P4403" s="1634" t="n"/>
      <c r="Q4403" s="1634" t="n"/>
      <c r="R4403" s="892" t="n"/>
      <c r="S4403" s="1635" t="n"/>
      <c r="T4403" s="1636" t="n"/>
      <c r="U4403" s="1636" t="n"/>
    </row>
    <row r="4404" ht="17.25" customHeight="1">
      <c r="A4404" s="238" t="n"/>
      <c r="B4404" s="238" t="n"/>
      <c r="C4404" s="1636" t="n"/>
      <c r="D4404" s="1636" t="n"/>
      <c r="E4404" s="1638" t="n"/>
      <c r="F4404" s="1636" t="n"/>
      <c r="G4404" s="1647" t="n"/>
      <c r="H4404" s="1647" t="n"/>
      <c r="I4404" s="1647" t="n"/>
      <c r="J4404" s="1646" t="n"/>
      <c r="K4404" s="1647" t="n"/>
      <c r="L4404" s="1647" t="n"/>
      <c r="M4404" s="234" t="n"/>
      <c r="N4404" s="237" t="n"/>
      <c r="O4404" s="548" t="n"/>
      <c r="P4404" s="1634" t="n"/>
      <c r="Q4404" s="1634" t="n"/>
      <c r="R4404" s="892" t="n"/>
      <c r="S4404" s="1635" t="n"/>
      <c r="T4404" s="1636" t="n"/>
      <c r="U4404" s="1636" t="n"/>
    </row>
    <row r="4405" ht="17.25" customHeight="1">
      <c r="A4405" s="238" t="n"/>
      <c r="B4405" s="238" t="n"/>
      <c r="C4405" s="1636" t="n"/>
      <c r="D4405" s="1636" t="n"/>
      <c r="E4405" s="1638" t="n"/>
      <c r="F4405" s="1636" t="n"/>
      <c r="G4405" s="1647" t="n"/>
      <c r="H4405" s="1647" t="n"/>
      <c r="I4405" s="1647" t="n"/>
      <c r="J4405" s="1646" t="n"/>
      <c r="K4405" s="1647" t="n"/>
      <c r="L4405" s="1647" t="n"/>
      <c r="M4405" s="234" t="n"/>
      <c r="N4405" s="237" t="n"/>
      <c r="O4405" s="548" t="n"/>
      <c r="P4405" s="1634" t="n"/>
      <c r="Q4405" s="1634" t="n"/>
      <c r="R4405" s="892" t="n"/>
      <c r="S4405" s="1635" t="n"/>
      <c r="T4405" s="1636" t="n"/>
      <c r="U4405" s="1636" t="n"/>
    </row>
    <row r="4406" ht="17.25" customHeight="1">
      <c r="A4406" s="238" t="n"/>
      <c r="B4406" s="238" t="n"/>
      <c r="C4406" s="1636" t="n"/>
      <c r="D4406" s="1636" t="n"/>
      <c r="E4406" s="1638" t="n"/>
      <c r="F4406" s="1636" t="n"/>
      <c r="G4406" s="1647" t="n"/>
      <c r="H4406" s="1647" t="n"/>
      <c r="I4406" s="1647" t="n"/>
      <c r="J4406" s="1646" t="n"/>
      <c r="K4406" s="1647" t="n"/>
      <c r="L4406" s="1647" t="n"/>
      <c r="M4406" s="234" t="n"/>
      <c r="N4406" s="237" t="n"/>
      <c r="O4406" s="548" t="n"/>
      <c r="P4406" s="1634" t="n"/>
      <c r="Q4406" s="1634" t="n"/>
      <c r="R4406" s="892" t="n"/>
      <c r="S4406" s="1635" t="n"/>
      <c r="T4406" s="1636" t="n"/>
      <c r="U4406" s="1636" t="n"/>
    </row>
    <row r="4407" ht="17.25" customHeight="1">
      <c r="A4407" s="238" t="n"/>
      <c r="B4407" s="238" t="n"/>
      <c r="C4407" s="1636" t="n"/>
      <c r="D4407" s="1636" t="n"/>
      <c r="E4407" s="1638" t="n"/>
      <c r="F4407" s="1636" t="n"/>
      <c r="G4407" s="1647" t="n"/>
      <c r="H4407" s="1647" t="n"/>
      <c r="I4407" s="1647" t="n"/>
      <c r="J4407" s="1646" t="n"/>
      <c r="K4407" s="1647" t="n"/>
      <c r="L4407" s="1647" t="n"/>
      <c r="M4407" s="234" t="n"/>
      <c r="N4407" s="237" t="n"/>
      <c r="O4407" s="548" t="n"/>
      <c r="P4407" s="1634" t="n"/>
      <c r="Q4407" s="1634" t="n"/>
      <c r="R4407" s="892" t="n"/>
      <c r="S4407" s="1635" t="n"/>
      <c r="T4407" s="1636" t="n"/>
      <c r="U4407" s="1636" t="n"/>
    </row>
    <row r="4408" ht="17.25" customHeight="1">
      <c r="A4408" s="238" t="n"/>
      <c r="B4408" s="238" t="n"/>
      <c r="C4408" s="1636" t="n"/>
      <c r="D4408" s="1636" t="n"/>
      <c r="E4408" s="1638" t="n"/>
      <c r="F4408" s="1636" t="n"/>
      <c r="G4408" s="1647" t="n"/>
      <c r="H4408" s="1647" t="n"/>
      <c r="I4408" s="1647" t="n"/>
      <c r="J4408" s="1646" t="n"/>
      <c r="K4408" s="1647" t="n"/>
      <c r="L4408" s="1647" t="n"/>
      <c r="M4408" s="234" t="n"/>
      <c r="N4408" s="237" t="n"/>
      <c r="O4408" s="548" t="n"/>
      <c r="P4408" s="1634" t="n"/>
      <c r="Q4408" s="1634" t="n"/>
      <c r="R4408" s="892" t="n"/>
      <c r="S4408" s="1635" t="n"/>
      <c r="T4408" s="1636" t="n"/>
      <c r="U4408" s="1636" t="n"/>
    </row>
    <row r="4409" ht="17.25" customHeight="1">
      <c r="A4409" s="238" t="n"/>
      <c r="B4409" s="238" t="n"/>
      <c r="C4409" s="1636" t="n"/>
      <c r="D4409" s="1636" t="n"/>
      <c r="E4409" s="1638" t="n"/>
      <c r="F4409" s="1636" t="n"/>
      <c r="G4409" s="1647" t="n"/>
      <c r="H4409" s="1647" t="n"/>
      <c r="I4409" s="1647" t="n"/>
      <c r="J4409" s="1646" t="n"/>
      <c r="K4409" s="1647" t="n"/>
      <c r="L4409" s="1647" t="n"/>
      <c r="M4409" s="234" t="n"/>
      <c r="N4409" s="237" t="n"/>
      <c r="O4409" s="548" t="n"/>
      <c r="P4409" s="1634" t="n"/>
      <c r="Q4409" s="1634" t="n"/>
      <c r="R4409" s="892" t="n"/>
      <c r="S4409" s="1635" t="n"/>
      <c r="T4409" s="1636" t="n"/>
      <c r="U4409" s="1636" t="n"/>
    </row>
    <row r="4410" ht="17.25" customHeight="1">
      <c r="A4410" s="238" t="n"/>
      <c r="B4410" s="238" t="n"/>
      <c r="C4410" s="1636" t="n"/>
      <c r="D4410" s="1636" t="n"/>
      <c r="E4410" s="1638" t="n"/>
      <c r="F4410" s="1636" t="n"/>
      <c r="G4410" s="1647" t="n"/>
      <c r="H4410" s="1647" t="n"/>
      <c r="I4410" s="1647" t="n"/>
      <c r="J4410" s="1646" t="n"/>
      <c r="K4410" s="1647" t="n"/>
      <c r="L4410" s="1647" t="n"/>
      <c r="M4410" s="234" t="n"/>
      <c r="N4410" s="237" t="n"/>
      <c r="O4410" s="548" t="n"/>
      <c r="P4410" s="1634" t="n"/>
      <c r="Q4410" s="1634" t="n"/>
      <c r="R4410" s="892" t="n"/>
      <c r="S4410" s="1635" t="n"/>
      <c r="T4410" s="1636" t="n"/>
      <c r="U4410" s="1636" t="n"/>
    </row>
    <row r="4411" ht="17.25" customHeight="1">
      <c r="A4411" s="238" t="n"/>
      <c r="B4411" s="238" t="n"/>
      <c r="C4411" s="1636" t="n"/>
      <c r="D4411" s="1636" t="n"/>
      <c r="E4411" s="1638" t="n"/>
      <c r="F4411" s="1636" t="n"/>
      <c r="G4411" s="1647" t="n"/>
      <c r="H4411" s="1647" t="n"/>
      <c r="I4411" s="1647" t="n"/>
      <c r="J4411" s="1646" t="n"/>
      <c r="K4411" s="1647" t="n"/>
      <c r="L4411" s="1647" t="n"/>
      <c r="M4411" s="234" t="n"/>
      <c r="N4411" s="237" t="n"/>
      <c r="O4411" s="548" t="n"/>
      <c r="P4411" s="1634" t="n"/>
      <c r="Q4411" s="1634" t="n"/>
      <c r="R4411" s="892" t="n"/>
      <c r="S4411" s="1635" t="n"/>
      <c r="T4411" s="1636" t="n"/>
      <c r="U4411" s="1636" t="n"/>
    </row>
    <row r="4412" ht="17.25" customHeight="1">
      <c r="A4412" s="238" t="n"/>
      <c r="B4412" s="238" t="n"/>
      <c r="C4412" s="1636" t="n"/>
      <c r="D4412" s="1636" t="n"/>
      <c r="E4412" s="1638" t="n"/>
      <c r="F4412" s="1636" t="n"/>
      <c r="G4412" s="1647" t="n"/>
      <c r="H4412" s="1647" t="n"/>
      <c r="I4412" s="1647" t="n"/>
      <c r="J4412" s="1646" t="n"/>
      <c r="K4412" s="1647" t="n"/>
      <c r="L4412" s="1647" t="n"/>
      <c r="M4412" s="234" t="n"/>
      <c r="N4412" s="237" t="n"/>
      <c r="O4412" s="548" t="n"/>
      <c r="P4412" s="1634" t="n"/>
      <c r="Q4412" s="1634" t="n"/>
      <c r="R4412" s="892" t="n"/>
      <c r="S4412" s="1635" t="n"/>
      <c r="T4412" s="1636" t="n"/>
      <c r="U4412" s="1636" t="n"/>
    </row>
    <row r="4413" ht="17.25" customHeight="1">
      <c r="A4413" s="238" t="n"/>
      <c r="B4413" s="238" t="n"/>
      <c r="C4413" s="1636" t="n"/>
      <c r="D4413" s="1636" t="n"/>
      <c r="E4413" s="1638" t="n"/>
      <c r="F4413" s="1636" t="n"/>
      <c r="G4413" s="1647" t="n"/>
      <c r="H4413" s="1647" t="n"/>
      <c r="I4413" s="1647" t="n"/>
      <c r="J4413" s="1646" t="n"/>
      <c r="K4413" s="1647" t="n"/>
      <c r="L4413" s="1647" t="n"/>
      <c r="M4413" s="234" t="n"/>
      <c r="N4413" s="237" t="n"/>
      <c r="O4413" s="548" t="n"/>
      <c r="P4413" s="1634" t="n"/>
      <c r="Q4413" s="1634" t="n"/>
      <c r="R4413" s="892" t="n"/>
      <c r="S4413" s="1635" t="n"/>
      <c r="T4413" s="1636" t="n"/>
      <c r="U4413" s="1636" t="n"/>
    </row>
    <row r="4414" ht="17.25" customHeight="1">
      <c r="A4414" s="238" t="n"/>
      <c r="B4414" s="238" t="n"/>
      <c r="C4414" s="1636" t="n"/>
      <c r="D4414" s="1636" t="n"/>
      <c r="E4414" s="1638" t="n"/>
      <c r="F4414" s="1636" t="n"/>
      <c r="G4414" s="1647" t="n"/>
      <c r="H4414" s="1647" t="n"/>
      <c r="I4414" s="1647" t="n"/>
      <c r="J4414" s="1646" t="n"/>
      <c r="K4414" s="1647" t="n"/>
      <c r="L4414" s="1647" t="n"/>
      <c r="M4414" s="234" t="n"/>
      <c r="N4414" s="237" t="n"/>
      <c r="O4414" s="548" t="n"/>
      <c r="P4414" s="1634" t="n"/>
      <c r="Q4414" s="1634" t="n"/>
      <c r="R4414" s="892" t="n"/>
      <c r="S4414" s="1635" t="n"/>
      <c r="T4414" s="1636" t="n"/>
      <c r="U4414" s="1636" t="n"/>
    </row>
    <row r="4415" ht="17.25" customHeight="1">
      <c r="A4415" s="238" t="n"/>
      <c r="B4415" s="238" t="n"/>
      <c r="C4415" s="1636" t="n"/>
      <c r="D4415" s="1636" t="n"/>
      <c r="E4415" s="1638" t="n"/>
      <c r="F4415" s="1636" t="n"/>
      <c r="G4415" s="1647" t="n"/>
      <c r="H4415" s="1647" t="n"/>
      <c r="I4415" s="1647" t="n"/>
      <c r="J4415" s="1646" t="n"/>
      <c r="K4415" s="1647" t="n"/>
      <c r="L4415" s="1647" t="n"/>
      <c r="M4415" s="234" t="n"/>
      <c r="N4415" s="237" t="n"/>
      <c r="O4415" s="548" t="n"/>
      <c r="P4415" s="1634" t="n"/>
      <c r="Q4415" s="1634" t="n"/>
      <c r="R4415" s="892" t="n"/>
      <c r="S4415" s="1635" t="n"/>
      <c r="T4415" s="1636" t="n"/>
      <c r="U4415" s="1636" t="n"/>
    </row>
    <row r="4416" ht="17.25" customHeight="1">
      <c r="A4416" s="238" t="n"/>
      <c r="B4416" s="238" t="n"/>
      <c r="C4416" s="1636" t="n"/>
      <c r="D4416" s="1636" t="n"/>
      <c r="E4416" s="1638" t="n"/>
      <c r="F4416" s="1636" t="n"/>
      <c r="G4416" s="1647" t="n"/>
      <c r="H4416" s="1647" t="n"/>
      <c r="I4416" s="1647" t="n"/>
      <c r="J4416" s="1646" t="n"/>
      <c r="K4416" s="1647" t="n"/>
      <c r="L4416" s="1647" t="n"/>
      <c r="M4416" s="234" t="n"/>
      <c r="N4416" s="237" t="n"/>
      <c r="O4416" s="548" t="n"/>
      <c r="P4416" s="1634" t="n"/>
      <c r="Q4416" s="1634" t="n"/>
      <c r="R4416" s="892" t="n"/>
      <c r="S4416" s="1635" t="n"/>
      <c r="T4416" s="1636" t="n"/>
      <c r="U4416" s="1636" t="n"/>
    </row>
    <row r="4417" ht="17.25" customHeight="1">
      <c r="A4417" s="238" t="n"/>
      <c r="B4417" s="238" t="n"/>
      <c r="C4417" s="1636" t="n"/>
      <c r="D4417" s="1636" t="n"/>
      <c r="E4417" s="1638" t="n"/>
      <c r="F4417" s="1636" t="n"/>
      <c r="G4417" s="1647" t="n"/>
      <c r="H4417" s="1647" t="n"/>
      <c r="I4417" s="1647" t="n"/>
      <c r="J4417" s="1646" t="n"/>
      <c r="K4417" s="1647" t="n"/>
      <c r="L4417" s="1647" t="n"/>
      <c r="M4417" s="234" t="n"/>
      <c r="N4417" s="237" t="n"/>
      <c r="O4417" s="548" t="n"/>
      <c r="P4417" s="1634" t="n"/>
      <c r="Q4417" s="1634" t="n"/>
      <c r="R4417" s="892" t="n"/>
      <c r="S4417" s="1635" t="n"/>
      <c r="T4417" s="1636" t="n"/>
      <c r="U4417" s="1636" t="n"/>
    </row>
    <row r="4418" ht="17.25" customHeight="1">
      <c r="A4418" s="238" t="n"/>
      <c r="B4418" s="238" t="n"/>
      <c r="C4418" s="1636" t="n"/>
      <c r="D4418" s="1636" t="n"/>
      <c r="E4418" s="1638" t="n"/>
      <c r="F4418" s="1636" t="n"/>
      <c r="G4418" s="1647" t="n"/>
      <c r="H4418" s="1647" t="n"/>
      <c r="I4418" s="1647" t="n"/>
      <c r="J4418" s="1646" t="n"/>
      <c r="K4418" s="1647" t="n"/>
      <c r="L4418" s="1647" t="n"/>
      <c r="M4418" s="234" t="n"/>
      <c r="N4418" s="237" t="n"/>
      <c r="O4418" s="548" t="n"/>
      <c r="P4418" s="1634" t="n"/>
      <c r="Q4418" s="1634" t="n"/>
      <c r="R4418" s="892" t="n"/>
      <c r="S4418" s="1635" t="n"/>
      <c r="T4418" s="1636" t="n"/>
      <c r="U4418" s="1636" t="n"/>
    </row>
    <row r="4419" ht="17.25" customHeight="1">
      <c r="A4419" s="238" t="n"/>
      <c r="B4419" s="238" t="n"/>
      <c r="C4419" s="1636" t="n"/>
      <c r="D4419" s="1636" t="n"/>
      <c r="E4419" s="1638" t="n"/>
      <c r="F4419" s="1636" t="n"/>
      <c r="G4419" s="1647" t="n"/>
      <c r="H4419" s="1647" t="n"/>
      <c r="I4419" s="1647" t="n"/>
      <c r="J4419" s="1646" t="n"/>
      <c r="K4419" s="1647" t="n"/>
      <c r="L4419" s="1647" t="n"/>
      <c r="M4419" s="234" t="n"/>
      <c r="N4419" s="237" t="n"/>
      <c r="O4419" s="548" t="n"/>
      <c r="P4419" s="1634" t="n"/>
      <c r="Q4419" s="1634" t="n"/>
      <c r="R4419" s="892" t="n"/>
      <c r="S4419" s="1635" t="n"/>
      <c r="T4419" s="1636" t="n"/>
      <c r="U4419" s="1636" t="n"/>
    </row>
    <row r="4420" ht="17.25" customHeight="1">
      <c r="A4420" s="238" t="n"/>
      <c r="B4420" s="238" t="n"/>
      <c r="C4420" s="1636" t="n"/>
      <c r="D4420" s="1636" t="n"/>
      <c r="E4420" s="1638" t="n"/>
      <c r="F4420" s="1636" t="n"/>
      <c r="G4420" s="1647" t="n"/>
      <c r="H4420" s="1647" t="n"/>
      <c r="I4420" s="1647" t="n"/>
      <c r="J4420" s="1646" t="n"/>
      <c r="K4420" s="1647" t="n"/>
      <c r="L4420" s="1647" t="n"/>
      <c r="M4420" s="234" t="n"/>
      <c r="N4420" s="237" t="n"/>
      <c r="O4420" s="548" t="n"/>
      <c r="P4420" s="1634" t="n"/>
      <c r="Q4420" s="1634" t="n"/>
      <c r="R4420" s="892" t="n"/>
      <c r="S4420" s="1635" t="n"/>
      <c r="T4420" s="1636" t="n"/>
      <c r="U4420" s="1636" t="n"/>
    </row>
    <row r="4421" ht="17.25" customHeight="1">
      <c r="A4421" s="238" t="n"/>
      <c r="B4421" s="238" t="n"/>
      <c r="C4421" s="1636" t="n"/>
      <c r="D4421" s="1636" t="n"/>
      <c r="E4421" s="1638" t="n"/>
      <c r="F4421" s="1636" t="n"/>
      <c r="G4421" s="1647" t="n"/>
      <c r="H4421" s="1647" t="n"/>
      <c r="I4421" s="1647" t="n"/>
      <c r="J4421" s="1646" t="n"/>
      <c r="K4421" s="1647" t="n"/>
      <c r="L4421" s="1647" t="n"/>
      <c r="M4421" s="234" t="n"/>
      <c r="N4421" s="237" t="n"/>
      <c r="O4421" s="548" t="n"/>
      <c r="P4421" s="1634" t="n"/>
      <c r="Q4421" s="1634" t="n"/>
      <c r="R4421" s="892" t="n"/>
      <c r="S4421" s="1635" t="n"/>
      <c r="T4421" s="1636" t="n"/>
      <c r="U4421" s="1636" t="n"/>
    </row>
    <row r="4422" ht="17.25" customHeight="1">
      <c r="A4422" s="238" t="n"/>
      <c r="B4422" s="238" t="n"/>
      <c r="C4422" s="1636" t="n"/>
      <c r="D4422" s="1636" t="n"/>
      <c r="E4422" s="1638" t="n"/>
      <c r="F4422" s="1636" t="n"/>
      <c r="G4422" s="1647" t="n"/>
      <c r="H4422" s="1647" t="n"/>
      <c r="I4422" s="1647" t="n"/>
      <c r="J4422" s="1646" t="n"/>
      <c r="K4422" s="1647" t="n"/>
      <c r="L4422" s="1647" t="n"/>
      <c r="M4422" s="234" t="n"/>
      <c r="N4422" s="237" t="n"/>
      <c r="O4422" s="548" t="n"/>
      <c r="P4422" s="1634" t="n"/>
      <c r="Q4422" s="1634" t="n"/>
      <c r="R4422" s="892" t="n"/>
      <c r="S4422" s="1635" t="n"/>
      <c r="T4422" s="1636" t="n"/>
      <c r="U4422" s="1636" t="n"/>
    </row>
    <row r="4423" ht="17.25" customHeight="1">
      <c r="A4423" s="238" t="n"/>
      <c r="B4423" s="238" t="n"/>
      <c r="C4423" s="1636" t="n"/>
      <c r="D4423" s="1636" t="n"/>
      <c r="E4423" s="1638" t="n"/>
      <c r="F4423" s="1636" t="n"/>
      <c r="G4423" s="1647" t="n"/>
      <c r="H4423" s="1647" t="n"/>
      <c r="I4423" s="1647" t="n"/>
      <c r="J4423" s="1646" t="n"/>
      <c r="K4423" s="1647" t="n"/>
      <c r="L4423" s="1647" t="n"/>
      <c r="M4423" s="234" t="n"/>
      <c r="N4423" s="237" t="n"/>
      <c r="O4423" s="548" t="n"/>
      <c r="P4423" s="1634" t="n"/>
      <c r="Q4423" s="1634" t="n"/>
      <c r="R4423" s="892" t="n"/>
      <c r="S4423" s="1635" t="n"/>
      <c r="T4423" s="1636" t="n"/>
      <c r="U4423" s="1636" t="n"/>
    </row>
    <row r="4424" ht="17.25" customHeight="1">
      <c r="A4424" s="238" t="n"/>
      <c r="B4424" s="238" t="n"/>
      <c r="C4424" s="1636" t="n"/>
      <c r="D4424" s="1636" t="n"/>
      <c r="E4424" s="1638" t="n"/>
      <c r="F4424" s="1636" t="n"/>
      <c r="G4424" s="1647" t="n"/>
      <c r="H4424" s="1647" t="n"/>
      <c r="I4424" s="1647" t="n"/>
      <c r="J4424" s="1646" t="n"/>
      <c r="K4424" s="1647" t="n"/>
      <c r="L4424" s="1647" t="n"/>
      <c r="M4424" s="234" t="n"/>
      <c r="N4424" s="237" t="n"/>
      <c r="O4424" s="548" t="n"/>
      <c r="P4424" s="1634" t="n"/>
      <c r="Q4424" s="1634" t="n"/>
      <c r="R4424" s="892" t="n"/>
      <c r="S4424" s="1635" t="n"/>
      <c r="T4424" s="1636" t="n"/>
      <c r="U4424" s="1636" t="n"/>
    </row>
    <row r="4425" ht="17.25" customHeight="1">
      <c r="A4425" s="238" t="n"/>
      <c r="B4425" s="238" t="n"/>
      <c r="C4425" s="1636" t="n"/>
      <c r="D4425" s="1636" t="n"/>
      <c r="E4425" s="1638" t="n"/>
      <c r="F4425" s="1636" t="n"/>
      <c r="G4425" s="1647" t="n"/>
      <c r="H4425" s="1647" t="n"/>
      <c r="I4425" s="1647" t="n"/>
      <c r="J4425" s="1646" t="n"/>
      <c r="K4425" s="1647" t="n"/>
      <c r="L4425" s="1647" t="n"/>
      <c r="M4425" s="234" t="n"/>
      <c r="N4425" s="237" t="n"/>
      <c r="O4425" s="548" t="n"/>
      <c r="P4425" s="1634" t="n"/>
      <c r="Q4425" s="1634" t="n"/>
      <c r="R4425" s="892" t="n"/>
      <c r="S4425" s="1635" t="n"/>
      <c r="T4425" s="1636" t="n"/>
      <c r="U4425" s="1636" t="n"/>
    </row>
    <row r="4426" ht="17.25" customHeight="1">
      <c r="A4426" s="238" t="n"/>
      <c r="B4426" s="238" t="n"/>
      <c r="C4426" s="1636" t="n"/>
      <c r="D4426" s="1636" t="n"/>
      <c r="E4426" s="1638" t="n"/>
      <c r="F4426" s="1636" t="n"/>
      <c r="G4426" s="1647" t="n"/>
      <c r="H4426" s="1647" t="n"/>
      <c r="I4426" s="1647" t="n"/>
      <c r="J4426" s="1646" t="n"/>
      <c r="K4426" s="1647" t="n"/>
      <c r="L4426" s="1647" t="n"/>
      <c r="M4426" s="234" t="n"/>
      <c r="N4426" s="237" t="n"/>
      <c r="O4426" s="548" t="n"/>
      <c r="P4426" s="1634" t="n"/>
      <c r="Q4426" s="1634" t="n"/>
      <c r="R4426" s="892" t="n"/>
      <c r="S4426" s="1635" t="n"/>
      <c r="T4426" s="1636" t="n"/>
      <c r="U4426" s="1636" t="n"/>
    </row>
    <row r="4427" ht="17.25" customHeight="1">
      <c r="A4427" s="238" t="n"/>
      <c r="B4427" s="238" t="n"/>
      <c r="C4427" s="1636" t="n"/>
      <c r="D4427" s="1636" t="n"/>
      <c r="E4427" s="1638" t="n"/>
      <c r="F4427" s="1636" t="n"/>
      <c r="G4427" s="1647" t="n"/>
      <c r="H4427" s="1647" t="n"/>
      <c r="I4427" s="1647" t="n"/>
      <c r="J4427" s="1646" t="n"/>
      <c r="K4427" s="1647" t="n"/>
      <c r="L4427" s="1647" t="n"/>
      <c r="M4427" s="234" t="n"/>
      <c r="N4427" s="237" t="n"/>
      <c r="O4427" s="548" t="n"/>
      <c r="P4427" s="1634" t="n"/>
      <c r="Q4427" s="1634" t="n"/>
      <c r="R4427" s="892" t="n"/>
      <c r="S4427" s="1635" t="n"/>
      <c r="T4427" s="1636" t="n"/>
      <c r="U4427" s="1636" t="n"/>
    </row>
    <row r="4428" ht="17.25" customHeight="1">
      <c r="A4428" s="238" t="n"/>
      <c r="B4428" s="238" t="n"/>
      <c r="C4428" s="1636" t="n"/>
      <c r="D4428" s="1636" t="n"/>
      <c r="E4428" s="1638" t="n"/>
      <c r="F4428" s="1636" t="n"/>
      <c r="G4428" s="1647" t="n"/>
      <c r="H4428" s="1647" t="n"/>
      <c r="I4428" s="1647" t="n"/>
      <c r="J4428" s="1646" t="n"/>
      <c r="K4428" s="1647" t="n"/>
      <c r="L4428" s="1647" t="n"/>
      <c r="M4428" s="234" t="n"/>
      <c r="N4428" s="237" t="n"/>
      <c r="O4428" s="548" t="n"/>
      <c r="P4428" s="1634" t="n"/>
      <c r="Q4428" s="1634" t="n"/>
      <c r="R4428" s="892" t="n"/>
      <c r="S4428" s="1635" t="n"/>
      <c r="T4428" s="1636" t="n"/>
      <c r="U4428" s="1636" t="n"/>
    </row>
    <row r="4429" ht="17.25" customHeight="1">
      <c r="A4429" s="238" t="n"/>
      <c r="B4429" s="238" t="n"/>
      <c r="C4429" s="1636" t="n"/>
      <c r="D4429" s="1636" t="n"/>
      <c r="E4429" s="1638" t="n"/>
      <c r="F4429" s="1636" t="n"/>
      <c r="G4429" s="1647" t="n"/>
      <c r="H4429" s="1647" t="n"/>
      <c r="I4429" s="1647" t="n"/>
      <c r="J4429" s="1646" t="n"/>
      <c r="K4429" s="1647" t="n"/>
      <c r="L4429" s="1647" t="n"/>
      <c r="M4429" s="234" t="n"/>
      <c r="N4429" s="237" t="n"/>
      <c r="O4429" s="548" t="n"/>
      <c r="P4429" s="1634" t="n"/>
      <c r="Q4429" s="1634" t="n"/>
      <c r="R4429" s="892" t="n"/>
      <c r="S4429" s="1635" t="n"/>
      <c r="T4429" s="1636" t="n"/>
      <c r="U4429" s="1636" t="n"/>
    </row>
    <row r="4430" ht="17.25" customHeight="1">
      <c r="A4430" s="238" t="n"/>
      <c r="B4430" s="238" t="n"/>
      <c r="C4430" s="1636" t="n"/>
      <c r="D4430" s="1636" t="n"/>
      <c r="E4430" s="1638" t="n"/>
      <c r="F4430" s="1636" t="n"/>
      <c r="G4430" s="1647" t="n"/>
      <c r="H4430" s="1647" t="n"/>
      <c r="I4430" s="1647" t="n"/>
      <c r="J4430" s="1646" t="n"/>
      <c r="K4430" s="1647" t="n"/>
      <c r="L4430" s="1647" t="n"/>
      <c r="M4430" s="234" t="n"/>
      <c r="N4430" s="237" t="n"/>
      <c r="O4430" s="548" t="n"/>
      <c r="P4430" s="1634" t="n"/>
      <c r="Q4430" s="1634" t="n"/>
      <c r="R4430" s="892" t="n"/>
      <c r="S4430" s="1635" t="n"/>
      <c r="T4430" s="1636" t="n"/>
      <c r="U4430" s="1636" t="n"/>
    </row>
    <row r="4431" ht="17.25" customHeight="1">
      <c r="A4431" s="238" t="n"/>
      <c r="B4431" s="238" t="n"/>
      <c r="C4431" s="1636" t="n"/>
      <c r="D4431" s="1636" t="n"/>
      <c r="E4431" s="1638" t="n"/>
      <c r="F4431" s="1636" t="n"/>
      <c r="G4431" s="1647" t="n"/>
      <c r="H4431" s="1647" t="n"/>
      <c r="I4431" s="1647" t="n"/>
      <c r="J4431" s="1646" t="n"/>
      <c r="K4431" s="1647" t="n"/>
      <c r="L4431" s="1647" t="n"/>
      <c r="M4431" s="234" t="n"/>
      <c r="N4431" s="237" t="n"/>
      <c r="O4431" s="548" t="n"/>
      <c r="P4431" s="1634" t="n"/>
      <c r="Q4431" s="1634" t="n"/>
      <c r="R4431" s="892" t="n"/>
      <c r="S4431" s="1635" t="n"/>
      <c r="T4431" s="1636" t="n"/>
      <c r="U4431" s="1636" t="n"/>
    </row>
    <row r="4432" ht="17.25" customHeight="1">
      <c r="A4432" s="238" t="n"/>
      <c r="B4432" s="238" t="n"/>
      <c r="C4432" s="1636" t="n"/>
      <c r="D4432" s="1636" t="n"/>
      <c r="E4432" s="1638" t="n"/>
      <c r="F4432" s="1636" t="n"/>
      <c r="G4432" s="1647" t="n"/>
      <c r="H4432" s="1647" t="n"/>
      <c r="I4432" s="1647" t="n"/>
      <c r="J4432" s="1646" t="n"/>
      <c r="K4432" s="1647" t="n"/>
      <c r="L4432" s="1647" t="n"/>
      <c r="M4432" s="234" t="n"/>
      <c r="N4432" s="237" t="n"/>
      <c r="O4432" s="548" t="n"/>
      <c r="P4432" s="1634" t="n"/>
      <c r="Q4432" s="1634" t="n"/>
      <c r="R4432" s="892" t="n"/>
      <c r="S4432" s="1635" t="n"/>
      <c r="T4432" s="1636" t="n"/>
      <c r="U4432" s="1636" t="n"/>
    </row>
    <row r="4433" ht="17.25" customHeight="1">
      <c r="A4433" s="238" t="n"/>
      <c r="B4433" s="238" t="n"/>
      <c r="C4433" s="1636" t="n"/>
      <c r="D4433" s="1636" t="n"/>
      <c r="E4433" s="1638" t="n"/>
      <c r="F4433" s="1636" t="n"/>
      <c r="G4433" s="1647" t="n"/>
      <c r="H4433" s="1647" t="n"/>
      <c r="I4433" s="1647" t="n"/>
      <c r="J4433" s="1646" t="n"/>
      <c r="K4433" s="1647" t="n"/>
      <c r="L4433" s="1647" t="n"/>
      <c r="M4433" s="234" t="n"/>
      <c r="N4433" s="237" t="n"/>
      <c r="O4433" s="548" t="n"/>
      <c r="P4433" s="1634" t="n"/>
      <c r="Q4433" s="1634" t="n"/>
      <c r="R4433" s="892" t="n"/>
      <c r="S4433" s="1635" t="n"/>
      <c r="T4433" s="1636" t="n"/>
      <c r="U4433" s="1636" t="n"/>
    </row>
    <row r="4434" ht="17.25" customHeight="1">
      <c r="A4434" s="238" t="n"/>
      <c r="B4434" s="238" t="n"/>
      <c r="C4434" s="1636" t="n"/>
      <c r="D4434" s="1636" t="n"/>
      <c r="E4434" s="1638" t="n"/>
      <c r="F4434" s="1636" t="n"/>
      <c r="G4434" s="1647" t="n"/>
      <c r="H4434" s="1647" t="n"/>
      <c r="I4434" s="1647" t="n"/>
      <c r="J4434" s="1646" t="n"/>
      <c r="K4434" s="1647" t="n"/>
      <c r="L4434" s="1647" t="n"/>
      <c r="M4434" s="234" t="n"/>
      <c r="N4434" s="237" t="n"/>
      <c r="O4434" s="548" t="n"/>
      <c r="P4434" s="1634" t="n"/>
      <c r="Q4434" s="1634" t="n"/>
      <c r="R4434" s="892" t="n"/>
      <c r="S4434" s="1635" t="n"/>
      <c r="T4434" s="1636" t="n"/>
      <c r="U4434" s="1636" t="n"/>
    </row>
    <row r="4435" ht="17.25" customHeight="1">
      <c r="A4435" s="238" t="n"/>
      <c r="B4435" s="238" t="n"/>
      <c r="C4435" s="1636" t="n"/>
      <c r="D4435" s="1636" t="n"/>
      <c r="E4435" s="1638" t="n"/>
      <c r="F4435" s="1636" t="n"/>
      <c r="G4435" s="1647" t="n"/>
      <c r="H4435" s="1647" t="n"/>
      <c r="I4435" s="1647" t="n"/>
      <c r="J4435" s="1646" t="n"/>
      <c r="K4435" s="1647" t="n"/>
      <c r="L4435" s="1647" t="n"/>
      <c r="M4435" s="234" t="n"/>
      <c r="N4435" s="237" t="n"/>
      <c r="O4435" s="548" t="n"/>
      <c r="P4435" s="1634" t="n"/>
      <c r="Q4435" s="1634" t="n"/>
      <c r="R4435" s="892" t="n"/>
      <c r="S4435" s="1635" t="n"/>
      <c r="T4435" s="1636" t="n"/>
      <c r="U4435" s="1636" t="n"/>
    </row>
    <row r="4436" ht="17.25" customHeight="1">
      <c r="A4436" s="238" t="n"/>
      <c r="B4436" s="238" t="n"/>
      <c r="C4436" s="1636" t="n"/>
      <c r="D4436" s="1636" t="n"/>
      <c r="E4436" s="1638" t="n"/>
      <c r="F4436" s="1636" t="n"/>
      <c r="G4436" s="1647" t="n"/>
      <c r="H4436" s="1647" t="n"/>
      <c r="I4436" s="1647" t="n"/>
      <c r="J4436" s="1646" t="n"/>
      <c r="K4436" s="1647" t="n"/>
      <c r="L4436" s="1647" t="n"/>
      <c r="M4436" s="234" t="n"/>
      <c r="N4436" s="237" t="n"/>
      <c r="O4436" s="548" t="n"/>
      <c r="P4436" s="1634" t="n"/>
      <c r="Q4436" s="1634" t="n"/>
      <c r="R4436" s="892" t="n"/>
      <c r="S4436" s="1635" t="n"/>
      <c r="T4436" s="1636" t="n"/>
      <c r="U4436" s="1636" t="n"/>
    </row>
    <row r="4437" ht="17.25" customHeight="1">
      <c r="A4437" s="238" t="n"/>
      <c r="B4437" s="238" t="n"/>
      <c r="C4437" s="1636" t="n"/>
      <c r="D4437" s="1636" t="n"/>
      <c r="E4437" s="1638" t="n"/>
      <c r="F4437" s="1636" t="n"/>
      <c r="G4437" s="1647" t="n"/>
      <c r="H4437" s="1647" t="n"/>
      <c r="I4437" s="1647" t="n"/>
      <c r="J4437" s="1646" t="n"/>
      <c r="K4437" s="1647" t="n"/>
      <c r="L4437" s="1647" t="n"/>
      <c r="M4437" s="234" t="n"/>
      <c r="N4437" s="237" t="n"/>
      <c r="O4437" s="548" t="n"/>
      <c r="P4437" s="1634" t="n"/>
      <c r="Q4437" s="1634" t="n"/>
      <c r="R4437" s="892" t="n"/>
      <c r="S4437" s="1635" t="n"/>
      <c r="T4437" s="1636" t="n"/>
      <c r="U4437" s="1636" t="n"/>
    </row>
    <row r="4438" ht="17.25" customHeight="1">
      <c r="A4438" s="238" t="n"/>
      <c r="B4438" s="238" t="n"/>
      <c r="C4438" s="1636" t="n"/>
      <c r="D4438" s="1636" t="n"/>
      <c r="E4438" s="1638" t="n"/>
      <c r="F4438" s="1636" t="n"/>
      <c r="G4438" s="1647" t="n"/>
      <c r="H4438" s="1647" t="n"/>
      <c r="I4438" s="1647" t="n"/>
      <c r="J4438" s="1646" t="n"/>
      <c r="K4438" s="1647" t="n"/>
      <c r="L4438" s="1647" t="n"/>
      <c r="M4438" s="234" t="n"/>
      <c r="N4438" s="237" t="n"/>
      <c r="O4438" s="548" t="n"/>
      <c r="P4438" s="1634" t="n"/>
      <c r="Q4438" s="1634" t="n"/>
      <c r="R4438" s="892" t="n"/>
      <c r="S4438" s="1635" t="n"/>
      <c r="T4438" s="1636" t="n"/>
      <c r="U4438" s="1636" t="n"/>
    </row>
    <row r="4439" ht="17.25" customHeight="1">
      <c r="A4439" s="238" t="n"/>
      <c r="B4439" s="238" t="n"/>
      <c r="C4439" s="1636" t="n"/>
      <c r="D4439" s="1636" t="n"/>
      <c r="E4439" s="1638" t="n"/>
      <c r="F4439" s="1636" t="n"/>
      <c r="G4439" s="1647" t="n"/>
      <c r="H4439" s="1647" t="n"/>
      <c r="I4439" s="1647" t="n"/>
      <c r="J4439" s="1646" t="n"/>
      <c r="K4439" s="1647" t="n"/>
      <c r="L4439" s="1647" t="n"/>
      <c r="M4439" s="234" t="n"/>
      <c r="N4439" s="237" t="n"/>
      <c r="O4439" s="548" t="n"/>
      <c r="P4439" s="1634" t="n"/>
      <c r="Q4439" s="1634" t="n"/>
      <c r="R4439" s="892" t="n"/>
      <c r="S4439" s="1635" t="n"/>
      <c r="T4439" s="1636" t="n"/>
      <c r="U4439" s="1636" t="n"/>
    </row>
    <row r="4440" ht="17.25" customHeight="1">
      <c r="A4440" s="238" t="n"/>
      <c r="B4440" s="238" t="n"/>
      <c r="C4440" s="1636" t="n"/>
      <c r="D4440" s="1636" t="n"/>
      <c r="E4440" s="1638" t="n"/>
      <c r="F4440" s="1636" t="n"/>
      <c r="G4440" s="1647" t="n"/>
      <c r="H4440" s="1647" t="n"/>
      <c r="I4440" s="1647" t="n"/>
      <c r="J4440" s="1646" t="n"/>
      <c r="K4440" s="1647" t="n"/>
      <c r="L4440" s="1647" t="n"/>
      <c r="M4440" s="234" t="n"/>
      <c r="N4440" s="237" t="n"/>
      <c r="O4440" s="548" t="n"/>
      <c r="P4440" s="1634" t="n"/>
      <c r="Q4440" s="1634" t="n"/>
      <c r="R4440" s="892" t="n"/>
      <c r="S4440" s="1635" t="n"/>
      <c r="T4440" s="1636" t="n"/>
      <c r="U4440" s="1636" t="n"/>
    </row>
    <row r="4441" ht="17.25" customHeight="1">
      <c r="A4441" s="238" t="n"/>
      <c r="B4441" s="238" t="n"/>
      <c r="C4441" s="1636" t="n"/>
      <c r="D4441" s="1636" t="n"/>
      <c r="E4441" s="1638" t="n"/>
      <c r="F4441" s="1636" t="n"/>
      <c r="G4441" s="1647" t="n"/>
      <c r="H4441" s="1647" t="n"/>
      <c r="I4441" s="1647" t="n"/>
      <c r="J4441" s="1646" t="n"/>
      <c r="K4441" s="1647" t="n"/>
      <c r="L4441" s="1647" t="n"/>
      <c r="M4441" s="234" t="n"/>
      <c r="N4441" s="237" t="n"/>
      <c r="O4441" s="548" t="n"/>
      <c r="P4441" s="1634" t="n"/>
      <c r="Q4441" s="1634" t="n"/>
      <c r="R4441" s="892" t="n"/>
      <c r="S4441" s="1635" t="n"/>
      <c r="T4441" s="1636" t="n"/>
      <c r="U4441" s="1636" t="n"/>
    </row>
    <row r="4442" ht="17.25" customHeight="1">
      <c r="A4442" s="238" t="n"/>
      <c r="B4442" s="238" t="n"/>
      <c r="C4442" s="1636" t="n"/>
      <c r="D4442" s="1636" t="n"/>
      <c r="E4442" s="1638" t="n"/>
      <c r="F4442" s="1636" t="n"/>
      <c r="G4442" s="1647" t="n"/>
      <c r="H4442" s="1647" t="n"/>
      <c r="I4442" s="1647" t="n"/>
      <c r="J4442" s="1646" t="n"/>
      <c r="K4442" s="1647" t="n"/>
      <c r="L4442" s="1647" t="n"/>
      <c r="M4442" s="234" t="n"/>
      <c r="N4442" s="237" t="n"/>
      <c r="O4442" s="548" t="n"/>
      <c r="P4442" s="1634" t="n"/>
      <c r="Q4442" s="1634" t="n"/>
      <c r="R4442" s="892" t="n"/>
      <c r="S4442" s="1635" t="n"/>
      <c r="T4442" s="1636" t="n"/>
      <c r="U4442" s="1636" t="n"/>
    </row>
    <row r="4443" ht="17.25" customHeight="1">
      <c r="A4443" s="238" t="n"/>
      <c r="B4443" s="238" t="n"/>
      <c r="C4443" s="1636" t="n"/>
      <c r="D4443" s="1636" t="n"/>
      <c r="E4443" s="1638" t="n"/>
      <c r="F4443" s="1636" t="n"/>
      <c r="G4443" s="1647" t="n"/>
      <c r="H4443" s="1647" t="n"/>
      <c r="I4443" s="1647" t="n"/>
      <c r="J4443" s="1646" t="n"/>
      <c r="K4443" s="1647" t="n"/>
      <c r="L4443" s="1647" t="n"/>
      <c r="M4443" s="234" t="n"/>
      <c r="N4443" s="237" t="n"/>
      <c r="O4443" s="548" t="n"/>
      <c r="P4443" s="1634" t="n"/>
      <c r="Q4443" s="1634" t="n"/>
      <c r="R4443" s="892" t="n"/>
      <c r="S4443" s="1635" t="n"/>
      <c r="T4443" s="1636" t="n"/>
      <c r="U4443" s="1636" t="n"/>
    </row>
    <row r="4444" ht="17.25" customHeight="1">
      <c r="A4444" s="238" t="n"/>
      <c r="B4444" s="238" t="n"/>
      <c r="C4444" s="1636" t="n"/>
      <c r="D4444" s="1636" t="n"/>
      <c r="E4444" s="1638" t="n"/>
      <c r="F4444" s="1636" t="n"/>
      <c r="G4444" s="1647" t="n"/>
      <c r="H4444" s="1647" t="n"/>
      <c r="I4444" s="1647" t="n"/>
      <c r="J4444" s="1646" t="n"/>
      <c r="K4444" s="1647" t="n"/>
      <c r="L4444" s="1647" t="n"/>
      <c r="M4444" s="234" t="n"/>
      <c r="N4444" s="237" t="n"/>
      <c r="O4444" s="548" t="n"/>
      <c r="P4444" s="1634" t="n"/>
      <c r="Q4444" s="1634" t="n"/>
      <c r="R4444" s="892" t="n"/>
      <c r="S4444" s="1635" t="n"/>
      <c r="T4444" s="1636" t="n"/>
      <c r="U4444" s="1636" t="n"/>
    </row>
    <row r="4445" ht="17.25" customHeight="1">
      <c r="A4445" s="238" t="n"/>
      <c r="B4445" s="238" t="n"/>
      <c r="C4445" s="1636" t="n"/>
      <c r="D4445" s="1636" t="n"/>
      <c r="E4445" s="1638" t="n"/>
      <c r="F4445" s="1636" t="n"/>
      <c r="G4445" s="1647" t="n"/>
      <c r="H4445" s="1647" t="n"/>
      <c r="I4445" s="1647" t="n"/>
      <c r="J4445" s="1646" t="n"/>
      <c r="K4445" s="1647" t="n"/>
      <c r="L4445" s="1647" t="n"/>
      <c r="M4445" s="234" t="n"/>
      <c r="N4445" s="237" t="n"/>
      <c r="O4445" s="548" t="n"/>
      <c r="P4445" s="1634" t="n"/>
      <c r="Q4445" s="1634" t="n"/>
      <c r="R4445" s="892" t="n"/>
      <c r="S4445" s="1635" t="n"/>
      <c r="T4445" s="1636" t="n"/>
      <c r="U4445" s="1636" t="n"/>
    </row>
    <row r="4446" ht="17.25" customHeight="1">
      <c r="A4446" s="238" t="n"/>
      <c r="B4446" s="238" t="n"/>
      <c r="C4446" s="1636" t="n"/>
      <c r="D4446" s="1636" t="n"/>
      <c r="E4446" s="1638" t="n"/>
      <c r="F4446" s="1636" t="n"/>
      <c r="G4446" s="1647" t="n"/>
      <c r="H4446" s="1647" t="n"/>
      <c r="I4446" s="1647" t="n"/>
      <c r="J4446" s="1646" t="n"/>
      <c r="K4446" s="1647" t="n"/>
      <c r="L4446" s="1647" t="n"/>
      <c r="M4446" s="234" t="n"/>
      <c r="N4446" s="237" t="n"/>
      <c r="O4446" s="548" t="n"/>
      <c r="P4446" s="1634" t="n"/>
      <c r="Q4446" s="1634" t="n"/>
      <c r="R4446" s="892" t="n"/>
      <c r="S4446" s="1635" t="n"/>
      <c r="T4446" s="1636" t="n"/>
      <c r="U4446" s="1636" t="n"/>
    </row>
    <row r="4447" ht="17.25" customHeight="1">
      <c r="A4447" s="238" t="n"/>
      <c r="B4447" s="238" t="n"/>
      <c r="C4447" s="1636" t="n"/>
      <c r="D4447" s="1636" t="n"/>
      <c r="E4447" s="1638" t="n"/>
      <c r="F4447" s="1636" t="n"/>
      <c r="G4447" s="1647" t="n"/>
      <c r="H4447" s="1647" t="n"/>
      <c r="I4447" s="1647" t="n"/>
      <c r="J4447" s="1646" t="n"/>
      <c r="K4447" s="1647" t="n"/>
      <c r="L4447" s="1647" t="n"/>
      <c r="M4447" s="234" t="n"/>
      <c r="N4447" s="237" t="n"/>
      <c r="O4447" s="548" t="n"/>
      <c r="P4447" s="1634" t="n"/>
      <c r="Q4447" s="1634" t="n"/>
      <c r="R4447" s="892" t="n"/>
      <c r="S4447" s="1635" t="n"/>
      <c r="T4447" s="1636" t="n"/>
      <c r="U4447" s="1636" t="n"/>
    </row>
    <row r="4448" ht="17.25" customHeight="1">
      <c r="A4448" s="238" t="n"/>
      <c r="B4448" s="238" t="n"/>
      <c r="C4448" s="1636" t="n"/>
      <c r="D4448" s="1636" t="n"/>
      <c r="E4448" s="1638" t="n"/>
      <c r="F4448" s="1636" t="n"/>
      <c r="G4448" s="1647" t="n"/>
      <c r="H4448" s="1647" t="n"/>
      <c r="I4448" s="1647" t="n"/>
      <c r="J4448" s="1646" t="n"/>
      <c r="K4448" s="1647" t="n"/>
      <c r="L4448" s="1647" t="n"/>
      <c r="M4448" s="234" t="n"/>
      <c r="N4448" s="237" t="n"/>
      <c r="O4448" s="548" t="n"/>
      <c r="P4448" s="1634" t="n"/>
      <c r="Q4448" s="1634" t="n"/>
      <c r="R4448" s="892" t="n"/>
      <c r="S4448" s="1635" t="n"/>
      <c r="T4448" s="1636" t="n"/>
      <c r="U4448" s="1636" t="n"/>
    </row>
    <row r="4449" ht="17.25" customHeight="1">
      <c r="A4449" s="238" t="n"/>
      <c r="B4449" s="238" t="n"/>
      <c r="C4449" s="1636" t="n"/>
      <c r="D4449" s="1636" t="n"/>
      <c r="E4449" s="1638" t="n"/>
      <c r="F4449" s="1636" t="n"/>
      <c r="G4449" s="1647" t="n"/>
      <c r="H4449" s="1647" t="n"/>
      <c r="I4449" s="1647" t="n"/>
      <c r="J4449" s="1646" t="n"/>
      <c r="K4449" s="1647" t="n"/>
      <c r="L4449" s="1647" t="n"/>
      <c r="M4449" s="234" t="n"/>
      <c r="N4449" s="237" t="n"/>
      <c r="O4449" s="548" t="n"/>
      <c r="P4449" s="1634" t="n"/>
      <c r="Q4449" s="1634" t="n"/>
      <c r="R4449" s="892" t="n"/>
      <c r="S4449" s="1635" t="n"/>
      <c r="T4449" s="1636" t="n"/>
      <c r="U4449" s="1636" t="n"/>
    </row>
    <row r="4450" ht="17.25" customHeight="1">
      <c r="A4450" s="238" t="n"/>
      <c r="B4450" s="238" t="n"/>
      <c r="C4450" s="1636" t="n"/>
      <c r="D4450" s="1636" t="n"/>
      <c r="E4450" s="1638" t="n"/>
      <c r="F4450" s="1636" t="n"/>
      <c r="G4450" s="1647" t="n"/>
      <c r="H4450" s="1647" t="n"/>
      <c r="I4450" s="1647" t="n"/>
      <c r="J4450" s="1646" t="n"/>
      <c r="K4450" s="1647" t="n"/>
      <c r="L4450" s="1647" t="n"/>
      <c r="M4450" s="234" t="n"/>
      <c r="N4450" s="237" t="n"/>
      <c r="O4450" s="548" t="n"/>
      <c r="P4450" s="1634" t="n"/>
      <c r="Q4450" s="1634" t="n"/>
      <c r="R4450" s="892" t="n"/>
      <c r="S4450" s="1635" t="n"/>
      <c r="T4450" s="1636" t="n"/>
      <c r="U4450" s="1636" t="n"/>
    </row>
    <row r="4451" ht="17.25" customHeight="1">
      <c r="A4451" s="238" t="n"/>
      <c r="B4451" s="238" t="n"/>
      <c r="C4451" s="1636" t="n"/>
      <c r="D4451" s="1636" t="n"/>
      <c r="E4451" s="1638" t="n"/>
      <c r="F4451" s="1636" t="n"/>
      <c r="G4451" s="1647" t="n"/>
      <c r="H4451" s="1647" t="n"/>
      <c r="I4451" s="1647" t="n"/>
      <c r="J4451" s="1646" t="n"/>
      <c r="K4451" s="1647" t="n"/>
      <c r="L4451" s="1647" t="n"/>
      <c r="M4451" s="234" t="n"/>
      <c r="N4451" s="237" t="n"/>
      <c r="O4451" s="548" t="n"/>
      <c r="P4451" s="1634" t="n"/>
      <c r="Q4451" s="1634" t="n"/>
      <c r="R4451" s="892" t="n"/>
      <c r="S4451" s="1635" t="n"/>
      <c r="T4451" s="1636" t="n"/>
      <c r="U4451" s="1636" t="n"/>
    </row>
    <row r="4452" ht="17.25" customHeight="1">
      <c r="A4452" s="238" t="n"/>
      <c r="B4452" s="238" t="n"/>
      <c r="C4452" s="1636" t="n"/>
      <c r="D4452" s="1636" t="n"/>
      <c r="E4452" s="1638" t="n"/>
      <c r="F4452" s="1636" t="n"/>
      <c r="G4452" s="1647" t="n"/>
      <c r="H4452" s="1647" t="n"/>
      <c r="I4452" s="1647" t="n"/>
      <c r="J4452" s="1646" t="n"/>
      <c r="K4452" s="1647" t="n"/>
      <c r="L4452" s="1647" t="n"/>
      <c r="M4452" s="234" t="n"/>
      <c r="N4452" s="237" t="n"/>
      <c r="O4452" s="548" t="n"/>
      <c r="P4452" s="1634" t="n"/>
      <c r="Q4452" s="1634" t="n"/>
      <c r="R4452" s="892" t="n"/>
      <c r="S4452" s="1635" t="n"/>
      <c r="T4452" s="1636" t="n"/>
      <c r="U4452" s="1636" t="n"/>
    </row>
    <row r="4453" ht="17.25" customHeight="1">
      <c r="A4453" s="238" t="n"/>
      <c r="B4453" s="238" t="n"/>
      <c r="C4453" s="1636" t="n"/>
      <c r="D4453" s="1636" t="n"/>
      <c r="E4453" s="1638" t="n"/>
      <c r="F4453" s="1636" t="n"/>
      <c r="G4453" s="1647" t="n"/>
      <c r="H4453" s="1647" t="n"/>
      <c r="I4453" s="1647" t="n"/>
      <c r="J4453" s="1646" t="n"/>
      <c r="K4453" s="1647" t="n"/>
      <c r="L4453" s="1647" t="n"/>
      <c r="M4453" s="234" t="n"/>
      <c r="N4453" s="237" t="n"/>
      <c r="O4453" s="548" t="n"/>
      <c r="P4453" s="1634" t="n"/>
      <c r="Q4453" s="1634" t="n"/>
      <c r="R4453" s="892" t="n"/>
      <c r="S4453" s="1635" t="n"/>
      <c r="T4453" s="1636" t="n"/>
      <c r="U4453" s="1636" t="n"/>
    </row>
    <row r="4454" ht="17.25" customHeight="1">
      <c r="A4454" s="238" t="n"/>
      <c r="B4454" s="238" t="n"/>
      <c r="C4454" s="1636" t="n"/>
      <c r="D4454" s="1636" t="n"/>
      <c r="E4454" s="1638" t="n"/>
      <c r="F4454" s="1636" t="n"/>
      <c r="G4454" s="1647" t="n"/>
      <c r="H4454" s="1647" t="n"/>
      <c r="I4454" s="1647" t="n"/>
      <c r="J4454" s="1646" t="n"/>
      <c r="K4454" s="1647" t="n"/>
      <c r="L4454" s="1647" t="n"/>
      <c r="M4454" s="234" t="n"/>
      <c r="N4454" s="237" t="n"/>
      <c r="O4454" s="548" t="n"/>
      <c r="P4454" s="1634" t="n"/>
      <c r="Q4454" s="1634" t="n"/>
      <c r="R4454" s="892" t="n"/>
      <c r="S4454" s="1635" t="n"/>
      <c r="T4454" s="1636" t="n"/>
      <c r="U4454" s="1636" t="n"/>
    </row>
    <row r="4455" ht="17.25" customHeight="1">
      <c r="A4455" s="238" t="n"/>
      <c r="B4455" s="238" t="n"/>
      <c r="C4455" s="1636" t="n"/>
      <c r="D4455" s="1636" t="n"/>
      <c r="E4455" s="1638" t="n"/>
      <c r="F4455" s="1636" t="n"/>
      <c r="G4455" s="1647" t="n"/>
      <c r="H4455" s="1647" t="n"/>
      <c r="I4455" s="1647" t="n"/>
      <c r="J4455" s="1646" t="n"/>
      <c r="K4455" s="1647" t="n"/>
      <c r="L4455" s="1647" t="n"/>
      <c r="M4455" s="234" t="n"/>
      <c r="N4455" s="237" t="n"/>
      <c r="O4455" s="548" t="n"/>
      <c r="P4455" s="1634" t="n"/>
      <c r="Q4455" s="1634" t="n"/>
      <c r="R4455" s="892" t="n"/>
      <c r="S4455" s="1635" t="n"/>
      <c r="T4455" s="1636" t="n"/>
      <c r="U4455" s="1636" t="n"/>
    </row>
    <row r="4456" ht="17.25" customHeight="1">
      <c r="A4456" s="238" t="n"/>
      <c r="B4456" s="238" t="n"/>
      <c r="C4456" s="1636" t="n"/>
      <c r="D4456" s="1636" t="n"/>
      <c r="E4456" s="1638" t="n"/>
      <c r="F4456" s="1636" t="n"/>
      <c r="G4456" s="1647" t="n"/>
      <c r="H4456" s="1647" t="n"/>
      <c r="I4456" s="1647" t="n"/>
      <c r="J4456" s="1646" t="n"/>
      <c r="K4456" s="1647" t="n"/>
      <c r="L4456" s="1647" t="n"/>
      <c r="M4456" s="234" t="n"/>
      <c r="N4456" s="237" t="n"/>
      <c r="O4456" s="548" t="n"/>
      <c r="P4456" s="1634" t="n"/>
      <c r="Q4456" s="1634" t="n"/>
      <c r="R4456" s="892" t="n"/>
      <c r="S4456" s="1635" t="n"/>
      <c r="T4456" s="1636" t="n"/>
      <c r="U4456" s="1636" t="n"/>
    </row>
    <row r="4457" ht="17.25" customHeight="1">
      <c r="A4457" s="238" t="n"/>
      <c r="B4457" s="238" t="n"/>
      <c r="C4457" s="1636" t="n"/>
      <c r="D4457" s="1636" t="n"/>
      <c r="E4457" s="1638" t="n"/>
      <c r="F4457" s="1636" t="n"/>
      <c r="G4457" s="1647" t="n"/>
      <c r="H4457" s="1647" t="n"/>
      <c r="I4457" s="1647" t="n"/>
      <c r="J4457" s="1646" t="n"/>
      <c r="K4457" s="1647" t="n"/>
      <c r="L4457" s="1647" t="n"/>
      <c r="M4457" s="234" t="n"/>
      <c r="N4457" s="237" t="n"/>
      <c r="O4457" s="548" t="n"/>
      <c r="P4457" s="1634" t="n"/>
      <c r="Q4457" s="1634" t="n"/>
      <c r="R4457" s="892" t="n"/>
      <c r="S4457" s="1635" t="n"/>
      <c r="T4457" s="1636" t="n"/>
      <c r="U4457" s="1636" t="n"/>
    </row>
    <row r="4458" ht="17.25" customHeight="1">
      <c r="A4458" s="238" t="n"/>
      <c r="B4458" s="238" t="n"/>
      <c r="C4458" s="1636" t="n"/>
      <c r="D4458" s="1636" t="n"/>
      <c r="E4458" s="1638" t="n"/>
      <c r="F4458" s="1636" t="n"/>
      <c r="G4458" s="1647" t="n"/>
      <c r="H4458" s="1647" t="n"/>
      <c r="I4458" s="1647" t="n"/>
      <c r="J4458" s="1646" t="n"/>
      <c r="K4458" s="1647" t="n"/>
      <c r="L4458" s="1647" t="n"/>
      <c r="M4458" s="234" t="n"/>
      <c r="N4458" s="237" t="n"/>
      <c r="O4458" s="548" t="n"/>
      <c r="P4458" s="1634" t="n"/>
      <c r="Q4458" s="1634" t="n"/>
      <c r="R4458" s="892" t="n"/>
      <c r="S4458" s="1635" t="n"/>
      <c r="T4458" s="1636" t="n"/>
      <c r="U4458" s="1636" t="n"/>
    </row>
    <row r="4459" ht="17.25" customHeight="1">
      <c r="A4459" s="238" t="n"/>
      <c r="B4459" s="238" t="n"/>
      <c r="C4459" s="1636" t="n"/>
      <c r="D4459" s="1636" t="n"/>
      <c r="E4459" s="1638" t="n"/>
      <c r="F4459" s="1636" t="n"/>
      <c r="G4459" s="1647" t="n"/>
      <c r="H4459" s="1647" t="n"/>
      <c r="I4459" s="1647" t="n"/>
      <c r="J4459" s="1646" t="n"/>
      <c r="K4459" s="1647" t="n"/>
      <c r="L4459" s="1647" t="n"/>
      <c r="M4459" s="234" t="n"/>
      <c r="N4459" s="237" t="n"/>
      <c r="O4459" s="548" t="n"/>
      <c r="P4459" s="1634" t="n"/>
      <c r="Q4459" s="1634" t="n"/>
      <c r="R4459" s="892" t="n"/>
      <c r="S4459" s="1635" t="n"/>
      <c r="T4459" s="1636" t="n"/>
      <c r="U4459" s="1636" t="n"/>
    </row>
    <row r="4460" ht="17.25" customHeight="1">
      <c r="A4460" s="238" t="n"/>
      <c r="B4460" s="238" t="n"/>
      <c r="C4460" s="1636" t="n"/>
      <c r="D4460" s="1636" t="n"/>
      <c r="E4460" s="1638" t="n"/>
      <c r="F4460" s="1636" t="n"/>
      <c r="G4460" s="1647" t="n"/>
      <c r="H4460" s="1647" t="n"/>
      <c r="I4460" s="1647" t="n"/>
      <c r="J4460" s="1646" t="n"/>
      <c r="K4460" s="1647" t="n"/>
      <c r="L4460" s="1647" t="n"/>
      <c r="M4460" s="234" t="n"/>
      <c r="N4460" s="237" t="n"/>
      <c r="O4460" s="548" t="n"/>
      <c r="P4460" s="1634" t="n"/>
      <c r="Q4460" s="1634" t="n"/>
      <c r="R4460" s="892" t="n"/>
      <c r="S4460" s="1635" t="n"/>
      <c r="T4460" s="1636" t="n"/>
      <c r="U4460" s="1636" t="n"/>
    </row>
    <row r="4461" ht="17.25" customHeight="1">
      <c r="A4461" s="238" t="n"/>
      <c r="B4461" s="238" t="n"/>
      <c r="C4461" s="1636" t="n"/>
      <c r="D4461" s="1636" t="n"/>
      <c r="E4461" s="1638" t="n"/>
      <c r="F4461" s="1636" t="n"/>
      <c r="G4461" s="1647" t="n"/>
      <c r="H4461" s="1647" t="n"/>
      <c r="I4461" s="1647" t="n"/>
      <c r="J4461" s="1646" t="n"/>
      <c r="K4461" s="1647" t="n"/>
      <c r="L4461" s="1647" t="n"/>
      <c r="M4461" s="234" t="n"/>
      <c r="N4461" s="237" t="n"/>
      <c r="O4461" s="548" t="n"/>
      <c r="P4461" s="1634" t="n"/>
      <c r="Q4461" s="1634" t="n"/>
      <c r="R4461" s="892" t="n"/>
      <c r="S4461" s="1635" t="n"/>
      <c r="T4461" s="1636" t="n"/>
      <c r="U4461" s="1636" t="n"/>
    </row>
    <row r="4462" ht="17.25" customHeight="1">
      <c r="A4462" s="238" t="n"/>
      <c r="B4462" s="238" t="n"/>
      <c r="C4462" s="1636" t="n"/>
      <c r="D4462" s="1636" t="n"/>
      <c r="E4462" s="1638" t="n"/>
      <c r="F4462" s="1636" t="n"/>
      <c r="G4462" s="1647" t="n"/>
      <c r="H4462" s="1647" t="n"/>
      <c r="I4462" s="1647" t="n"/>
      <c r="J4462" s="1646" t="n"/>
      <c r="K4462" s="1647" t="n"/>
      <c r="L4462" s="1647" t="n"/>
      <c r="M4462" s="234" t="n"/>
      <c r="N4462" s="237" t="n"/>
      <c r="O4462" s="548" t="n"/>
      <c r="P4462" s="1634" t="n"/>
      <c r="Q4462" s="1634" t="n"/>
      <c r="R4462" s="892" t="n"/>
      <c r="S4462" s="1635" t="n"/>
      <c r="T4462" s="1636" t="n"/>
      <c r="U4462" s="1636" t="n"/>
    </row>
    <row r="4463" ht="17.25" customHeight="1">
      <c r="A4463" s="238" t="n"/>
      <c r="B4463" s="238" t="n"/>
      <c r="C4463" s="1636" t="n"/>
      <c r="D4463" s="1636" t="n"/>
      <c r="E4463" s="1638" t="n"/>
      <c r="F4463" s="1636" t="n"/>
      <c r="G4463" s="1647" t="n"/>
      <c r="H4463" s="1647" t="n"/>
      <c r="I4463" s="1647" t="n"/>
      <c r="J4463" s="1646" t="n"/>
      <c r="K4463" s="1647" t="n"/>
      <c r="L4463" s="1647" t="n"/>
      <c r="M4463" s="234" t="n"/>
      <c r="N4463" s="237" t="n"/>
      <c r="O4463" s="548" t="n"/>
      <c r="P4463" s="1634" t="n"/>
      <c r="Q4463" s="1634" t="n"/>
      <c r="R4463" s="892" t="n"/>
      <c r="S4463" s="1635" t="n"/>
      <c r="T4463" s="1636" t="n"/>
      <c r="U4463" s="1636" t="n"/>
    </row>
    <row r="4464" ht="17.25" customHeight="1">
      <c r="A4464" s="238" t="n"/>
      <c r="B4464" s="238" t="n"/>
      <c r="C4464" s="1636" t="n"/>
      <c r="D4464" s="1636" t="n"/>
      <c r="E4464" s="1638" t="n"/>
      <c r="F4464" s="1636" t="n"/>
      <c r="G4464" s="1647" t="n"/>
      <c r="H4464" s="1647" t="n"/>
      <c r="I4464" s="1647" t="n"/>
      <c r="J4464" s="1646" t="n"/>
      <c r="K4464" s="1647" t="n"/>
      <c r="L4464" s="1647" t="n"/>
      <c r="M4464" s="234" t="n"/>
      <c r="N4464" s="237" t="n"/>
      <c r="O4464" s="548" t="n"/>
      <c r="P4464" s="1634" t="n"/>
      <c r="Q4464" s="1634" t="n"/>
      <c r="R4464" s="892" t="n"/>
      <c r="S4464" s="1635" t="n"/>
      <c r="T4464" s="1636" t="n"/>
      <c r="U4464" s="1636" t="n"/>
    </row>
    <row r="4465" ht="17.25" customHeight="1">
      <c r="A4465" s="238" t="n"/>
      <c r="B4465" s="238" t="n"/>
      <c r="C4465" s="1636" t="n"/>
      <c r="D4465" s="1636" t="n"/>
      <c r="E4465" s="1638" t="n"/>
      <c r="F4465" s="1636" t="n"/>
      <c r="G4465" s="1647" t="n"/>
      <c r="H4465" s="1647" t="n"/>
      <c r="I4465" s="1647" t="n"/>
      <c r="J4465" s="1646" t="n"/>
      <c r="K4465" s="1647" t="n"/>
      <c r="L4465" s="1647" t="n"/>
      <c r="M4465" s="234" t="n"/>
      <c r="N4465" s="237" t="n"/>
      <c r="O4465" s="548" t="n"/>
      <c r="P4465" s="1634" t="n"/>
      <c r="Q4465" s="1634" t="n"/>
      <c r="R4465" s="892" t="n"/>
      <c r="S4465" s="1635" t="n"/>
      <c r="T4465" s="1636" t="n"/>
      <c r="U4465" s="1636" t="n"/>
    </row>
    <row r="4466" ht="17.25" customHeight="1">
      <c r="A4466" s="238" t="n"/>
      <c r="B4466" s="238" t="n"/>
      <c r="C4466" s="1636" t="n"/>
      <c r="D4466" s="1636" t="n"/>
      <c r="E4466" s="1638" t="n"/>
      <c r="F4466" s="1636" t="n"/>
      <c r="G4466" s="1647" t="n"/>
      <c r="H4466" s="1647" t="n"/>
      <c r="I4466" s="1647" t="n"/>
      <c r="J4466" s="1646" t="n"/>
      <c r="K4466" s="1647" t="n"/>
      <c r="L4466" s="1647" t="n"/>
      <c r="M4466" s="234" t="n"/>
      <c r="N4466" s="237" t="n"/>
      <c r="O4466" s="548" t="n"/>
      <c r="P4466" s="1634" t="n"/>
      <c r="Q4466" s="1634" t="n"/>
      <c r="R4466" s="892" t="n"/>
      <c r="S4466" s="1635" t="n"/>
      <c r="T4466" s="1636" t="n"/>
      <c r="U4466" s="1636" t="n"/>
    </row>
    <row r="4467" ht="17.25" customHeight="1">
      <c r="A4467" s="238" t="n"/>
      <c r="B4467" s="238" t="n"/>
      <c r="C4467" s="1636" t="n"/>
      <c r="D4467" s="1636" t="n"/>
      <c r="E4467" s="1638" t="n"/>
      <c r="F4467" s="1636" t="n"/>
      <c r="G4467" s="1647" t="n"/>
      <c r="H4467" s="1647" t="n"/>
      <c r="I4467" s="1647" t="n"/>
      <c r="J4467" s="1646" t="n"/>
      <c r="K4467" s="1647" t="n"/>
      <c r="L4467" s="1647" t="n"/>
      <c r="M4467" s="234" t="n"/>
      <c r="N4467" s="237" t="n"/>
      <c r="O4467" s="548" t="n"/>
      <c r="P4467" s="1634" t="n"/>
      <c r="Q4467" s="1634" t="n"/>
      <c r="R4467" s="892" t="n"/>
      <c r="S4467" s="1635" t="n"/>
      <c r="T4467" s="1636" t="n"/>
      <c r="U4467" s="1636" t="n"/>
    </row>
    <row r="4468" ht="17.25" customHeight="1">
      <c r="A4468" s="238" t="n"/>
      <c r="B4468" s="238" t="n"/>
      <c r="C4468" s="1636" t="n"/>
      <c r="D4468" s="1636" t="n"/>
      <c r="E4468" s="1638" t="n"/>
      <c r="F4468" s="1636" t="n"/>
      <c r="G4468" s="1647" t="n"/>
      <c r="H4468" s="1647" t="n"/>
      <c r="I4468" s="1647" t="n"/>
      <c r="J4468" s="1646" t="n"/>
      <c r="K4468" s="1647" t="n"/>
      <c r="L4468" s="1647" t="n"/>
      <c r="M4468" s="234" t="n"/>
      <c r="N4468" s="237" t="n"/>
      <c r="O4468" s="548" t="n"/>
      <c r="P4468" s="1634" t="n"/>
      <c r="Q4468" s="1634" t="n"/>
      <c r="R4468" s="892" t="n"/>
      <c r="S4468" s="1635" t="n"/>
      <c r="T4468" s="1636" t="n"/>
      <c r="U4468" s="1636" t="n"/>
    </row>
    <row r="4469" ht="17.25" customHeight="1">
      <c r="A4469" s="238" t="n"/>
      <c r="B4469" s="238" t="n"/>
      <c r="C4469" s="1636" t="n"/>
      <c r="D4469" s="1636" t="n"/>
      <c r="E4469" s="1638" t="n"/>
      <c r="F4469" s="1636" t="n"/>
      <c r="G4469" s="1647" t="n"/>
      <c r="H4469" s="1647" t="n"/>
      <c r="I4469" s="1647" t="n"/>
      <c r="J4469" s="1646" t="n"/>
      <c r="K4469" s="1647" t="n"/>
      <c r="L4469" s="1647" t="n"/>
      <c r="M4469" s="234" t="n"/>
      <c r="N4469" s="237" t="n"/>
      <c r="O4469" s="548" t="n"/>
      <c r="P4469" s="1634" t="n"/>
      <c r="Q4469" s="1634" t="n"/>
      <c r="R4469" s="892" t="n"/>
      <c r="S4469" s="1635" t="n"/>
      <c r="T4469" s="1636" t="n"/>
      <c r="U4469" s="1636" t="n"/>
    </row>
    <row r="4470" ht="17.25" customHeight="1">
      <c r="A4470" s="238" t="n"/>
      <c r="B4470" s="238" t="n"/>
      <c r="C4470" s="1636" t="n"/>
      <c r="D4470" s="1636" t="n"/>
      <c r="E4470" s="1638" t="n"/>
      <c r="F4470" s="1636" t="n"/>
      <c r="G4470" s="1647" t="n"/>
      <c r="H4470" s="1647" t="n"/>
      <c r="I4470" s="1647" t="n"/>
      <c r="J4470" s="1646" t="n"/>
      <c r="K4470" s="1647" t="n"/>
      <c r="L4470" s="1647" t="n"/>
      <c r="M4470" s="234" t="n"/>
      <c r="N4470" s="237" t="n"/>
      <c r="O4470" s="548" t="n"/>
      <c r="P4470" s="1634" t="n"/>
      <c r="Q4470" s="1634" t="n"/>
      <c r="R4470" s="892" t="n"/>
      <c r="S4470" s="1635" t="n"/>
      <c r="T4470" s="1636" t="n"/>
      <c r="U4470" s="1636" t="n"/>
    </row>
    <row r="4471" ht="17.25" customHeight="1">
      <c r="A4471" s="238" t="n"/>
      <c r="B4471" s="238" t="n"/>
      <c r="C4471" s="1636" t="n"/>
      <c r="D4471" s="1636" t="n"/>
      <c r="E4471" s="1638" t="n"/>
      <c r="F4471" s="1636" t="n"/>
      <c r="G4471" s="1647" t="n"/>
      <c r="H4471" s="1647" t="n"/>
      <c r="I4471" s="1647" t="n"/>
      <c r="J4471" s="1646" t="n"/>
      <c r="K4471" s="1647" t="n"/>
      <c r="L4471" s="1647" t="n"/>
      <c r="M4471" s="234" t="n"/>
      <c r="N4471" s="237" t="n"/>
      <c r="O4471" s="548" t="n"/>
      <c r="P4471" s="1634" t="n"/>
      <c r="Q4471" s="1634" t="n"/>
      <c r="R4471" s="892" t="n"/>
      <c r="S4471" s="1635" t="n"/>
      <c r="T4471" s="1636" t="n"/>
      <c r="U4471" s="1636" t="n"/>
    </row>
    <row r="4472" ht="17.25" customHeight="1">
      <c r="A4472" s="238" t="n"/>
      <c r="B4472" s="238" t="n"/>
      <c r="C4472" s="1636" t="n"/>
      <c r="D4472" s="1636" t="n"/>
      <c r="E4472" s="1638" t="n"/>
      <c r="F4472" s="1636" t="n"/>
      <c r="G4472" s="1647" t="n"/>
      <c r="H4472" s="1647" t="n"/>
      <c r="I4472" s="1647" t="n"/>
      <c r="J4472" s="1646" t="n"/>
      <c r="K4472" s="1647" t="n"/>
      <c r="L4472" s="1647" t="n"/>
      <c r="M4472" s="234" t="n"/>
      <c r="N4472" s="237" t="n"/>
      <c r="O4472" s="548" t="n"/>
      <c r="P4472" s="1634" t="n"/>
      <c r="Q4472" s="1634" t="n"/>
      <c r="R4472" s="892" t="n"/>
      <c r="S4472" s="1635" t="n"/>
      <c r="T4472" s="1636" t="n"/>
      <c r="U4472" s="1636" t="n"/>
    </row>
    <row r="4473" ht="17.25" customHeight="1">
      <c r="A4473" s="238" t="n"/>
      <c r="B4473" s="238" t="n"/>
      <c r="C4473" s="1636" t="n"/>
      <c r="D4473" s="1636" t="n"/>
      <c r="E4473" s="1638" t="n"/>
      <c r="F4473" s="1636" t="n"/>
      <c r="G4473" s="1647" t="n"/>
      <c r="H4473" s="1647" t="n"/>
      <c r="I4473" s="1647" t="n"/>
      <c r="J4473" s="1646" t="n"/>
      <c r="K4473" s="1647" t="n"/>
      <c r="L4473" s="1647" t="n"/>
      <c r="M4473" s="234" t="n"/>
      <c r="N4473" s="237" t="n"/>
      <c r="O4473" s="548" t="n"/>
      <c r="P4473" s="1634" t="n"/>
      <c r="Q4473" s="1634" t="n"/>
      <c r="R4473" s="892" t="n"/>
      <c r="S4473" s="1635" t="n"/>
      <c r="T4473" s="1636" t="n"/>
      <c r="U4473" s="1636" t="n"/>
    </row>
    <row r="4474" ht="17.25" customHeight="1">
      <c r="A4474" s="238" t="n"/>
      <c r="B4474" s="238" t="n"/>
      <c r="C4474" s="1636" t="n"/>
      <c r="D4474" s="1636" t="n"/>
      <c r="E4474" s="1638" t="n"/>
      <c r="F4474" s="1636" t="n"/>
      <c r="G4474" s="1647" t="n"/>
      <c r="H4474" s="1647" t="n"/>
      <c r="I4474" s="1647" t="n"/>
      <c r="J4474" s="1646" t="n"/>
      <c r="K4474" s="1647" t="n"/>
      <c r="L4474" s="1647" t="n"/>
      <c r="M4474" s="234" t="n"/>
      <c r="N4474" s="237" t="n"/>
      <c r="O4474" s="548" t="n"/>
      <c r="P4474" s="1634" t="n"/>
      <c r="Q4474" s="1634" t="n"/>
      <c r="R4474" s="892" t="n"/>
      <c r="S4474" s="1635" t="n"/>
      <c r="T4474" s="1636" t="n"/>
      <c r="U4474" s="1636" t="n"/>
    </row>
    <row r="4475" ht="17.25" customHeight="1">
      <c r="A4475" s="238" t="n"/>
      <c r="B4475" s="238" t="n"/>
      <c r="C4475" s="1636" t="n"/>
      <c r="D4475" s="1636" t="n"/>
      <c r="E4475" s="1638" t="n"/>
      <c r="F4475" s="1636" t="n"/>
      <c r="G4475" s="1647" t="n"/>
      <c r="H4475" s="1647" t="n"/>
      <c r="I4475" s="1647" t="n"/>
      <c r="J4475" s="1646" t="n"/>
      <c r="K4475" s="1647" t="n"/>
      <c r="L4475" s="1647" t="n"/>
      <c r="M4475" s="234" t="n"/>
      <c r="N4475" s="237" t="n"/>
      <c r="O4475" s="548" t="n"/>
      <c r="P4475" s="1634" t="n"/>
      <c r="Q4475" s="1634" t="n"/>
      <c r="R4475" s="892" t="n"/>
      <c r="S4475" s="1635" t="n"/>
      <c r="T4475" s="1636" t="n"/>
      <c r="U4475" s="1636" t="n"/>
    </row>
    <row r="4476" ht="17.25" customHeight="1">
      <c r="A4476" s="238" t="n"/>
      <c r="B4476" s="238" t="n"/>
      <c r="C4476" s="1636" t="n"/>
      <c r="D4476" s="1636" t="n"/>
      <c r="E4476" s="1638" t="n"/>
      <c r="F4476" s="1636" t="n"/>
      <c r="G4476" s="1647" t="n"/>
      <c r="H4476" s="1647" t="n"/>
      <c r="I4476" s="1647" t="n"/>
      <c r="J4476" s="1646" t="n"/>
      <c r="K4476" s="1647" t="n"/>
      <c r="L4476" s="1647" t="n"/>
      <c r="M4476" s="234" t="n"/>
      <c r="N4476" s="237" t="n"/>
      <c r="O4476" s="548" t="n"/>
      <c r="P4476" s="1634" t="n"/>
      <c r="Q4476" s="1634" t="n"/>
      <c r="R4476" s="892" t="n"/>
      <c r="S4476" s="1635" t="n"/>
      <c r="T4476" s="1636" t="n"/>
      <c r="U4476" s="1636" t="n"/>
    </row>
    <row r="4477" ht="17.25" customHeight="1">
      <c r="A4477" s="238" t="n"/>
      <c r="B4477" s="238" t="n"/>
      <c r="C4477" s="1636" t="n"/>
      <c r="D4477" s="1636" t="n"/>
      <c r="E4477" s="1638" t="n"/>
      <c r="F4477" s="1636" t="n"/>
      <c r="G4477" s="1647" t="n"/>
      <c r="H4477" s="1647" t="n"/>
      <c r="I4477" s="1647" t="n"/>
      <c r="J4477" s="1646" t="n"/>
      <c r="K4477" s="1647" t="n"/>
      <c r="L4477" s="1647" t="n"/>
      <c r="M4477" s="234" t="n"/>
      <c r="N4477" s="237" t="n"/>
      <c r="O4477" s="548" t="n"/>
      <c r="P4477" s="1634" t="n"/>
      <c r="Q4477" s="1634" t="n"/>
      <c r="R4477" s="892" t="n"/>
      <c r="S4477" s="1635" t="n"/>
      <c r="T4477" s="1636" t="n"/>
      <c r="U4477" s="1636" t="n"/>
    </row>
    <row r="4478" ht="17.25" customHeight="1">
      <c r="A4478" s="238" t="n"/>
      <c r="B4478" s="238" t="n"/>
      <c r="C4478" s="1636" t="n"/>
      <c r="D4478" s="1636" t="n"/>
      <c r="E4478" s="1638" t="n"/>
      <c r="F4478" s="1636" t="n"/>
      <c r="G4478" s="1647" t="n"/>
      <c r="H4478" s="1647" t="n"/>
      <c r="I4478" s="1647" t="n"/>
      <c r="J4478" s="1646" t="n"/>
      <c r="K4478" s="1647" t="n"/>
      <c r="L4478" s="1647" t="n"/>
      <c r="M4478" s="234" t="n"/>
      <c r="N4478" s="237" t="n"/>
      <c r="O4478" s="548" t="n"/>
      <c r="P4478" s="1634" t="n"/>
      <c r="Q4478" s="1634" t="n"/>
      <c r="R4478" s="892" t="n"/>
      <c r="S4478" s="1635" t="n"/>
      <c r="T4478" s="1636" t="n"/>
      <c r="U4478" s="1636" t="n"/>
    </row>
    <row r="4479" ht="17.25" customHeight="1">
      <c r="A4479" s="238" t="n"/>
      <c r="B4479" s="238" t="n"/>
      <c r="C4479" s="1636" t="n"/>
      <c r="D4479" s="1636" t="n"/>
      <c r="E4479" s="1638" t="n"/>
      <c r="F4479" s="1636" t="n"/>
      <c r="G4479" s="1647" t="n"/>
      <c r="H4479" s="1647" t="n"/>
      <c r="I4479" s="1647" t="n"/>
      <c r="J4479" s="1646" t="n"/>
      <c r="K4479" s="1647" t="n"/>
      <c r="L4479" s="1647" t="n"/>
      <c r="M4479" s="234" t="n"/>
      <c r="N4479" s="237" t="n"/>
      <c r="O4479" s="548" t="n"/>
      <c r="P4479" s="1634" t="n"/>
      <c r="Q4479" s="1634" t="n"/>
      <c r="R4479" s="892" t="n"/>
      <c r="S4479" s="1635" t="n"/>
      <c r="T4479" s="1636" t="n"/>
      <c r="U4479" s="1636" t="n"/>
    </row>
    <row r="4480" ht="17.25" customHeight="1">
      <c r="A4480" s="238" t="n"/>
      <c r="B4480" s="238" t="n"/>
      <c r="C4480" s="1636" t="n"/>
      <c r="D4480" s="1636" t="n"/>
      <c r="E4480" s="1638" t="n"/>
      <c r="F4480" s="1636" t="n"/>
      <c r="G4480" s="1647" t="n"/>
      <c r="H4480" s="1647" t="n"/>
      <c r="I4480" s="1647" t="n"/>
      <c r="J4480" s="1646" t="n"/>
      <c r="K4480" s="1647" t="n"/>
      <c r="L4480" s="1647" t="n"/>
      <c r="M4480" s="234" t="n"/>
      <c r="N4480" s="237" t="n"/>
      <c r="O4480" s="548" t="n"/>
      <c r="P4480" s="1634" t="n"/>
      <c r="Q4480" s="1634" t="n"/>
      <c r="R4480" s="892" t="n"/>
      <c r="S4480" s="1635" t="n"/>
      <c r="T4480" s="1636" t="n"/>
      <c r="U4480" s="1636" t="n"/>
    </row>
    <row r="4481" ht="17.25" customHeight="1">
      <c r="A4481" s="238" t="n"/>
      <c r="B4481" s="238" t="n"/>
      <c r="C4481" s="1636" t="n"/>
      <c r="D4481" s="1636" t="n"/>
      <c r="E4481" s="1638" t="n"/>
      <c r="F4481" s="1636" t="n"/>
      <c r="G4481" s="1647" t="n"/>
      <c r="H4481" s="1647" t="n"/>
      <c r="I4481" s="1647" t="n"/>
      <c r="J4481" s="1646" t="n"/>
      <c r="K4481" s="1647" t="n"/>
      <c r="L4481" s="1647" t="n"/>
      <c r="M4481" s="234" t="n"/>
      <c r="N4481" s="237" t="n"/>
      <c r="O4481" s="548" t="n"/>
      <c r="P4481" s="1634" t="n"/>
      <c r="Q4481" s="1634" t="n"/>
      <c r="R4481" s="892" t="n"/>
      <c r="S4481" s="1635" t="n"/>
      <c r="T4481" s="1636" t="n"/>
      <c r="U4481" s="1636" t="n"/>
    </row>
    <row r="4482" ht="17.25" customHeight="1">
      <c r="A4482" s="238" t="n"/>
      <c r="B4482" s="238" t="n"/>
      <c r="C4482" s="1636" t="n"/>
      <c r="D4482" s="1636" t="n"/>
      <c r="E4482" s="1638" t="n"/>
      <c r="F4482" s="1636" t="n"/>
      <c r="G4482" s="1647" t="n"/>
      <c r="H4482" s="1647" t="n"/>
      <c r="I4482" s="1647" t="n"/>
      <c r="J4482" s="1646" t="n"/>
      <c r="K4482" s="1647" t="n"/>
      <c r="L4482" s="1647" t="n"/>
      <c r="M4482" s="234" t="n"/>
      <c r="N4482" s="237" t="n"/>
      <c r="O4482" s="548" t="n"/>
      <c r="P4482" s="1634" t="n"/>
      <c r="Q4482" s="1634" t="n"/>
      <c r="R4482" s="892" t="n"/>
      <c r="S4482" s="1635" t="n"/>
      <c r="T4482" s="1636" t="n"/>
      <c r="U4482" s="1636" t="n"/>
    </row>
    <row r="4483" ht="17.25" customHeight="1">
      <c r="A4483" s="238" t="n"/>
      <c r="B4483" s="238" t="n"/>
      <c r="C4483" s="1636" t="n"/>
      <c r="D4483" s="1636" t="n"/>
      <c r="E4483" s="1638" t="n"/>
      <c r="F4483" s="1636" t="n"/>
      <c r="G4483" s="1647" t="n"/>
      <c r="H4483" s="1647" t="n"/>
      <c r="I4483" s="1647" t="n"/>
      <c r="J4483" s="1646" t="n"/>
      <c r="K4483" s="1647" t="n"/>
      <c r="L4483" s="1647" t="n"/>
      <c r="M4483" s="234" t="n"/>
      <c r="N4483" s="237" t="n"/>
      <c r="O4483" s="548" t="n"/>
      <c r="P4483" s="1634" t="n"/>
      <c r="Q4483" s="1634" t="n"/>
      <c r="R4483" s="892" t="n"/>
      <c r="S4483" s="1635" t="n"/>
      <c r="T4483" s="1636" t="n"/>
      <c r="U4483" s="1636" t="n"/>
    </row>
    <row r="4484" ht="17.25" customHeight="1">
      <c r="A4484" s="238" t="n"/>
      <c r="B4484" s="238" t="n"/>
      <c r="C4484" s="1636" t="n"/>
      <c r="D4484" s="1636" t="n"/>
      <c r="E4484" s="1638" t="n"/>
      <c r="F4484" s="1636" t="n"/>
      <c r="G4484" s="1647" t="n"/>
      <c r="H4484" s="1647" t="n"/>
      <c r="I4484" s="1647" t="n"/>
      <c r="J4484" s="1646" t="n"/>
      <c r="K4484" s="1647" t="n"/>
      <c r="L4484" s="1647" t="n"/>
      <c r="M4484" s="234" t="n"/>
      <c r="N4484" s="237" t="n"/>
      <c r="O4484" s="548" t="n"/>
      <c r="P4484" s="1634" t="n"/>
      <c r="Q4484" s="1634" t="n"/>
      <c r="R4484" s="892" t="n"/>
      <c r="S4484" s="1635" t="n"/>
      <c r="T4484" s="1636" t="n"/>
      <c r="U4484" s="1636" t="n"/>
    </row>
    <row r="4485" ht="17.25" customHeight="1">
      <c r="A4485" s="238" t="n"/>
      <c r="B4485" s="238" t="n"/>
      <c r="C4485" s="1636" t="n"/>
      <c r="D4485" s="1636" t="n"/>
      <c r="E4485" s="1638" t="n"/>
      <c r="F4485" s="1636" t="n"/>
      <c r="G4485" s="1647" t="n"/>
      <c r="H4485" s="1647" t="n"/>
      <c r="I4485" s="1647" t="n"/>
      <c r="J4485" s="1646" t="n"/>
      <c r="K4485" s="1647" t="n"/>
      <c r="L4485" s="1647" t="n"/>
      <c r="M4485" s="234" t="n"/>
      <c r="N4485" s="237" t="n"/>
      <c r="O4485" s="548" t="n"/>
      <c r="P4485" s="1634" t="n"/>
      <c r="Q4485" s="1634" t="n"/>
      <c r="R4485" s="892" t="n"/>
      <c r="S4485" s="1635" t="n"/>
      <c r="T4485" s="1636" t="n"/>
      <c r="U4485" s="1636" t="n"/>
    </row>
    <row r="4486" ht="17.25" customHeight="1">
      <c r="A4486" s="238" t="n"/>
      <c r="B4486" s="238" t="n"/>
      <c r="C4486" s="1636" t="n"/>
      <c r="D4486" s="1636" t="n"/>
      <c r="E4486" s="1638" t="n"/>
      <c r="F4486" s="1636" t="n"/>
      <c r="G4486" s="1647" t="n"/>
      <c r="H4486" s="1647" t="n"/>
      <c r="I4486" s="1647" t="n"/>
      <c r="J4486" s="1646" t="n"/>
      <c r="K4486" s="1647" t="n"/>
      <c r="L4486" s="1647" t="n"/>
      <c r="M4486" s="234" t="n"/>
      <c r="N4486" s="237" t="n"/>
      <c r="O4486" s="548" t="n"/>
      <c r="P4486" s="1634" t="n"/>
      <c r="Q4486" s="1634" t="n"/>
      <c r="R4486" s="892" t="n"/>
      <c r="S4486" s="1635" t="n"/>
      <c r="T4486" s="1636" t="n"/>
      <c r="U4486" s="1636" t="n"/>
    </row>
    <row r="4487" ht="17.25" customHeight="1">
      <c r="A4487" s="238" t="n"/>
      <c r="B4487" s="238" t="n"/>
      <c r="C4487" s="1636" t="n"/>
      <c r="D4487" s="1636" t="n"/>
      <c r="E4487" s="1638" t="n"/>
      <c r="F4487" s="1636" t="n"/>
      <c r="G4487" s="1647" t="n"/>
      <c r="H4487" s="1647" t="n"/>
      <c r="I4487" s="1647" t="n"/>
      <c r="J4487" s="1646" t="n"/>
      <c r="K4487" s="1647" t="n"/>
      <c r="L4487" s="1647" t="n"/>
      <c r="M4487" s="234" t="n"/>
      <c r="N4487" s="237" t="n"/>
      <c r="O4487" s="548" t="n"/>
      <c r="P4487" s="1634" t="n"/>
      <c r="Q4487" s="1634" t="n"/>
      <c r="R4487" s="892" t="n"/>
      <c r="S4487" s="1635" t="n"/>
      <c r="T4487" s="1636" t="n"/>
      <c r="U4487" s="1636" t="n"/>
    </row>
    <row r="4488" ht="17.25" customHeight="1">
      <c r="A4488" s="238" t="n"/>
      <c r="B4488" s="238" t="n"/>
      <c r="C4488" s="1636" t="n"/>
      <c r="D4488" s="1636" t="n"/>
      <c r="E4488" s="1638" t="n"/>
      <c r="F4488" s="1636" t="n"/>
      <c r="G4488" s="1647" t="n"/>
      <c r="H4488" s="1647" t="n"/>
      <c r="I4488" s="1647" t="n"/>
      <c r="J4488" s="1646" t="n"/>
      <c r="K4488" s="1647" t="n"/>
      <c r="L4488" s="1647" t="n"/>
      <c r="M4488" s="234" t="n"/>
      <c r="N4488" s="237" t="n"/>
      <c r="O4488" s="548" t="n"/>
      <c r="P4488" s="1634" t="n"/>
      <c r="Q4488" s="1634" t="n"/>
      <c r="R4488" s="892" t="n"/>
      <c r="S4488" s="1635" t="n"/>
      <c r="T4488" s="1636" t="n"/>
      <c r="U4488" s="1636" t="n"/>
    </row>
    <row r="4489" ht="17.25" customHeight="1">
      <c r="A4489" s="238" t="n"/>
      <c r="B4489" s="238" t="n"/>
      <c r="C4489" s="1636" t="n"/>
      <c r="D4489" s="1636" t="n"/>
      <c r="E4489" s="1638" t="n"/>
      <c r="F4489" s="1636" t="n"/>
      <c r="G4489" s="1647" t="n"/>
      <c r="H4489" s="1647" t="n"/>
      <c r="I4489" s="1647" t="n"/>
      <c r="J4489" s="1646" t="n"/>
      <c r="K4489" s="1647" t="n"/>
      <c r="L4489" s="1647" t="n"/>
      <c r="M4489" s="234" t="n"/>
      <c r="N4489" s="237" t="n"/>
      <c r="O4489" s="548" t="n"/>
      <c r="P4489" s="1634" t="n"/>
      <c r="Q4489" s="1634" t="n"/>
      <c r="R4489" s="892" t="n"/>
      <c r="S4489" s="1635" t="n"/>
      <c r="T4489" s="1636" t="n"/>
      <c r="U4489" s="1636" t="n"/>
    </row>
    <row r="4490" ht="17.25" customHeight="1">
      <c r="A4490" s="238" t="n"/>
      <c r="B4490" s="238" t="n"/>
      <c r="C4490" s="1636" t="n"/>
      <c r="D4490" s="1636" t="n"/>
      <c r="E4490" s="1638" t="n"/>
      <c r="F4490" s="1636" t="n"/>
      <c r="G4490" s="1647" t="n"/>
      <c r="H4490" s="1647" t="n"/>
      <c r="I4490" s="1647" t="n"/>
      <c r="J4490" s="1646" t="n"/>
      <c r="K4490" s="1647" t="n"/>
      <c r="L4490" s="1647" t="n"/>
      <c r="M4490" s="234" t="n"/>
      <c r="N4490" s="237" t="n"/>
      <c r="O4490" s="548" t="n"/>
      <c r="P4490" s="1634" t="n"/>
      <c r="Q4490" s="1634" t="n"/>
      <c r="R4490" s="892" t="n"/>
      <c r="S4490" s="1635" t="n"/>
      <c r="T4490" s="1636" t="n"/>
      <c r="U4490" s="1636" t="n"/>
    </row>
    <row r="4491" ht="17.25" customHeight="1">
      <c r="A4491" s="238" t="n"/>
      <c r="B4491" s="238" t="n"/>
      <c r="C4491" s="1636" t="n"/>
      <c r="D4491" s="1636" t="n"/>
      <c r="E4491" s="1638" t="n"/>
      <c r="F4491" s="1636" t="n"/>
      <c r="G4491" s="1647" t="n"/>
      <c r="H4491" s="1647" t="n"/>
      <c r="I4491" s="1647" t="n"/>
      <c r="J4491" s="1646" t="n"/>
      <c r="K4491" s="1647" t="n"/>
      <c r="L4491" s="1647" t="n"/>
      <c r="M4491" s="234" t="n"/>
      <c r="N4491" s="237" t="n"/>
      <c r="O4491" s="548" t="n"/>
      <c r="P4491" s="1634" t="n"/>
      <c r="Q4491" s="1634" t="n"/>
      <c r="R4491" s="892" t="n"/>
      <c r="S4491" s="1635" t="n"/>
      <c r="T4491" s="1636" t="n"/>
      <c r="U4491" s="1636" t="n"/>
    </row>
    <row r="4492" ht="17.25" customHeight="1">
      <c r="A4492" s="238" t="n"/>
      <c r="B4492" s="238" t="n"/>
      <c r="C4492" s="1636" t="n"/>
      <c r="D4492" s="1636" t="n"/>
      <c r="E4492" s="1638" t="n"/>
      <c r="F4492" s="1636" t="n"/>
      <c r="G4492" s="1647" t="n"/>
      <c r="H4492" s="1647" t="n"/>
      <c r="I4492" s="1647" t="n"/>
      <c r="J4492" s="1646" t="n"/>
      <c r="K4492" s="1647" t="n"/>
      <c r="L4492" s="1647" t="n"/>
      <c r="M4492" s="234" t="n"/>
      <c r="N4492" s="237" t="n"/>
      <c r="O4492" s="548" t="n"/>
      <c r="P4492" s="1634" t="n"/>
      <c r="Q4492" s="1634" t="n"/>
      <c r="R4492" s="892" t="n"/>
      <c r="S4492" s="1635" t="n"/>
      <c r="T4492" s="1636" t="n"/>
      <c r="U4492" s="1636" t="n"/>
    </row>
    <row r="4493" ht="17.25" customHeight="1">
      <c r="A4493" s="238" t="n"/>
      <c r="B4493" s="238" t="n"/>
      <c r="C4493" s="1636" t="n"/>
      <c r="D4493" s="1636" t="n"/>
      <c r="E4493" s="1638" t="n"/>
      <c r="F4493" s="1636" t="n"/>
      <c r="G4493" s="1647" t="n"/>
      <c r="H4493" s="1647" t="n"/>
      <c r="I4493" s="1647" t="n"/>
      <c r="J4493" s="1646" t="n"/>
      <c r="K4493" s="1647" t="n"/>
      <c r="L4493" s="1647" t="n"/>
      <c r="M4493" s="234" t="n"/>
      <c r="N4493" s="237" t="n"/>
      <c r="O4493" s="548" t="n"/>
      <c r="P4493" s="1634" t="n"/>
      <c r="Q4493" s="1634" t="n"/>
      <c r="R4493" s="892" t="n"/>
      <c r="S4493" s="1635" t="n"/>
      <c r="T4493" s="1636" t="n"/>
      <c r="U4493" s="1636" t="n"/>
    </row>
    <row r="4494" ht="17.25" customHeight="1">
      <c r="A4494" s="238" t="n"/>
      <c r="B4494" s="238" t="n"/>
      <c r="C4494" s="1636" t="n"/>
      <c r="D4494" s="1636" t="n"/>
      <c r="E4494" s="1638" t="n"/>
      <c r="F4494" s="1636" t="n"/>
      <c r="G4494" s="1647" t="n"/>
      <c r="H4494" s="1647" t="n"/>
      <c r="I4494" s="1647" t="n"/>
      <c r="J4494" s="1646" t="n"/>
      <c r="K4494" s="1647" t="n"/>
      <c r="L4494" s="1647" t="n"/>
      <c r="M4494" s="234" t="n"/>
      <c r="N4494" s="237" t="n"/>
      <c r="O4494" s="548" t="n"/>
      <c r="P4494" s="1634" t="n"/>
      <c r="Q4494" s="1634" t="n"/>
      <c r="R4494" s="892" t="n"/>
      <c r="S4494" s="1635" t="n"/>
      <c r="T4494" s="1636" t="n"/>
      <c r="U4494" s="1636" t="n"/>
    </row>
    <row r="4495" ht="17.25" customHeight="1">
      <c r="A4495" s="238" t="n"/>
      <c r="B4495" s="238" t="n"/>
      <c r="C4495" s="1636" t="n"/>
      <c r="D4495" s="1636" t="n"/>
      <c r="E4495" s="1638" t="n"/>
      <c r="F4495" s="1636" t="n"/>
      <c r="G4495" s="1647" t="n"/>
      <c r="H4495" s="1647" t="n"/>
      <c r="I4495" s="1647" t="n"/>
      <c r="J4495" s="1646" t="n"/>
      <c r="K4495" s="1647" t="n"/>
      <c r="L4495" s="1647" t="n"/>
      <c r="M4495" s="234" t="n"/>
      <c r="N4495" s="237" t="n"/>
      <c r="O4495" s="548" t="n"/>
      <c r="P4495" s="1634" t="n"/>
      <c r="Q4495" s="1634" t="n"/>
      <c r="R4495" s="892" t="n"/>
      <c r="S4495" s="1635" t="n"/>
      <c r="T4495" s="1636" t="n"/>
      <c r="U4495" s="1636" t="n"/>
    </row>
    <row r="4496" ht="17.25" customHeight="1">
      <c r="A4496" s="238" t="n"/>
      <c r="B4496" s="238" t="n"/>
      <c r="C4496" s="1636" t="n"/>
      <c r="D4496" s="1636" t="n"/>
      <c r="E4496" s="1638" t="n"/>
      <c r="F4496" s="1636" t="n"/>
      <c r="G4496" s="1647" t="n"/>
      <c r="H4496" s="1647" t="n"/>
      <c r="I4496" s="1647" t="n"/>
      <c r="J4496" s="1646" t="n"/>
      <c r="K4496" s="1647" t="n"/>
      <c r="L4496" s="1647" t="n"/>
      <c r="M4496" s="234" t="n"/>
      <c r="N4496" s="237" t="n"/>
      <c r="O4496" s="548" t="n"/>
      <c r="P4496" s="1634" t="n"/>
      <c r="Q4496" s="1634" t="n"/>
      <c r="R4496" s="892" t="n"/>
      <c r="S4496" s="1635" t="n"/>
      <c r="T4496" s="1636" t="n"/>
      <c r="U4496" s="1636" t="n"/>
    </row>
    <row r="4497" ht="17.25" customHeight="1">
      <c r="A4497" s="238" t="n"/>
      <c r="B4497" s="238" t="n"/>
      <c r="C4497" s="1636" t="n"/>
      <c r="D4497" s="1636" t="n"/>
      <c r="E4497" s="1638" t="n"/>
      <c r="F4497" s="1636" t="n"/>
      <c r="G4497" s="1647" t="n"/>
      <c r="H4497" s="1647" t="n"/>
      <c r="I4497" s="1647" t="n"/>
      <c r="J4497" s="1646" t="n"/>
      <c r="K4497" s="1647" t="n"/>
      <c r="L4497" s="1647" t="n"/>
      <c r="M4497" s="234" t="n"/>
      <c r="N4497" s="237" t="n"/>
      <c r="O4497" s="548" t="n"/>
      <c r="P4497" s="1634" t="n"/>
      <c r="Q4497" s="1634" t="n"/>
      <c r="R4497" s="892" t="n"/>
      <c r="S4497" s="1635" t="n"/>
      <c r="T4497" s="1636" t="n"/>
      <c r="U4497" s="1636" t="n"/>
    </row>
    <row r="4498" ht="17.25" customHeight="1">
      <c r="A4498" s="238" t="n"/>
      <c r="B4498" s="238" t="n"/>
      <c r="C4498" s="1636" t="n"/>
      <c r="D4498" s="1636" t="n"/>
      <c r="E4498" s="1638" t="n"/>
      <c r="F4498" s="1636" t="n"/>
      <c r="G4498" s="1647" t="n"/>
      <c r="H4498" s="1647" t="n"/>
      <c r="I4498" s="1647" t="n"/>
      <c r="J4498" s="1646" t="n"/>
      <c r="K4498" s="1647" t="n"/>
      <c r="L4498" s="1647" t="n"/>
      <c r="M4498" s="234" t="n"/>
      <c r="N4498" s="237" t="n"/>
      <c r="O4498" s="548" t="n"/>
      <c r="P4498" s="1634" t="n"/>
      <c r="Q4498" s="1634" t="n"/>
      <c r="R4498" s="892" t="n"/>
      <c r="S4498" s="1635" t="n"/>
      <c r="T4498" s="1636" t="n"/>
      <c r="U4498" s="1636" t="n"/>
    </row>
    <row r="4499" ht="17.25" customHeight="1">
      <c r="A4499" s="238" t="n"/>
      <c r="B4499" s="238" t="n"/>
      <c r="C4499" s="1636" t="n"/>
      <c r="D4499" s="1636" t="n"/>
      <c r="E4499" s="1638" t="n"/>
      <c r="F4499" s="1636" t="n"/>
      <c r="G4499" s="1647" t="n"/>
      <c r="H4499" s="1647" t="n"/>
      <c r="I4499" s="1647" t="n"/>
      <c r="J4499" s="1646" t="n"/>
      <c r="K4499" s="1647" t="n"/>
      <c r="L4499" s="1647" t="n"/>
      <c r="M4499" s="234" t="n"/>
      <c r="N4499" s="237" t="n"/>
      <c r="O4499" s="548" t="n"/>
      <c r="P4499" s="1634" t="n"/>
      <c r="Q4499" s="1634" t="n"/>
      <c r="R4499" s="892" t="n"/>
      <c r="S4499" s="1635" t="n"/>
      <c r="T4499" s="1636" t="n"/>
      <c r="U4499" s="1636" t="n"/>
    </row>
    <row r="4500" ht="17.25" customHeight="1">
      <c r="A4500" s="238" t="n"/>
      <c r="B4500" s="238" t="n"/>
      <c r="C4500" s="1636" t="n"/>
      <c r="D4500" s="1636" t="n"/>
      <c r="E4500" s="1638" t="n"/>
      <c r="F4500" s="1636" t="n"/>
      <c r="G4500" s="1647" t="n"/>
      <c r="H4500" s="1647" t="n"/>
      <c r="I4500" s="1647" t="n"/>
      <c r="J4500" s="1646" t="n"/>
      <c r="K4500" s="1647" t="n"/>
      <c r="L4500" s="1647" t="n"/>
      <c r="M4500" s="234" t="n"/>
      <c r="N4500" s="237" t="n"/>
      <c r="O4500" s="548" t="n"/>
      <c r="P4500" s="1634" t="n"/>
      <c r="Q4500" s="1634" t="n"/>
      <c r="R4500" s="892" t="n"/>
      <c r="S4500" s="1635" t="n"/>
      <c r="T4500" s="1636" t="n"/>
      <c r="U4500" s="1636" t="n"/>
    </row>
    <row r="4501" ht="17.25" customHeight="1">
      <c r="A4501" s="238" t="n"/>
      <c r="B4501" s="238" t="n"/>
      <c r="C4501" s="1636" t="n"/>
      <c r="D4501" s="1636" t="n"/>
      <c r="E4501" s="1638" t="n"/>
      <c r="F4501" s="1636" t="n"/>
      <c r="G4501" s="1647" t="n"/>
      <c r="H4501" s="1647" t="n"/>
      <c r="I4501" s="1647" t="n"/>
      <c r="J4501" s="1646" t="n"/>
      <c r="K4501" s="1647" t="n"/>
      <c r="L4501" s="1647" t="n"/>
      <c r="M4501" s="234" t="n"/>
      <c r="N4501" s="237" t="n"/>
      <c r="O4501" s="548" t="n"/>
      <c r="P4501" s="1634" t="n"/>
      <c r="Q4501" s="1634" t="n"/>
      <c r="R4501" s="892" t="n"/>
      <c r="S4501" s="1635" t="n"/>
      <c r="T4501" s="1636" t="n"/>
      <c r="U4501" s="1636" t="n"/>
    </row>
    <row r="4502" ht="17.25" customHeight="1">
      <c r="A4502" s="238" t="n"/>
      <c r="B4502" s="238" t="n"/>
      <c r="C4502" s="1636" t="n"/>
      <c r="D4502" s="1636" t="n"/>
      <c r="E4502" s="1638" t="n"/>
      <c r="F4502" s="1636" t="n"/>
      <c r="G4502" s="1647" t="n"/>
      <c r="H4502" s="1647" t="n"/>
      <c r="I4502" s="1647" t="n"/>
      <c r="J4502" s="1646" t="n"/>
      <c r="K4502" s="1647" t="n"/>
      <c r="L4502" s="1647" t="n"/>
      <c r="M4502" s="234" t="n"/>
      <c r="N4502" s="237" t="n"/>
      <c r="O4502" s="548" t="n"/>
      <c r="P4502" s="1634" t="n"/>
      <c r="Q4502" s="1634" t="n"/>
      <c r="R4502" s="892" t="n"/>
      <c r="S4502" s="1635" t="n"/>
      <c r="T4502" s="1636" t="n"/>
      <c r="U4502" s="1636" t="n"/>
    </row>
    <row r="4503" ht="17.25" customHeight="1">
      <c r="A4503" s="238" t="n"/>
      <c r="B4503" s="238" t="n"/>
      <c r="C4503" s="1636" t="n"/>
      <c r="D4503" s="1636" t="n"/>
      <c r="E4503" s="1638" t="n"/>
      <c r="F4503" s="1636" t="n"/>
      <c r="G4503" s="1647" t="n"/>
      <c r="H4503" s="1647" t="n"/>
      <c r="I4503" s="1647" t="n"/>
      <c r="J4503" s="1646" t="n"/>
      <c r="K4503" s="1647" t="n"/>
      <c r="L4503" s="1647" t="n"/>
      <c r="M4503" s="234" t="n"/>
      <c r="N4503" s="237" t="n"/>
      <c r="O4503" s="548" t="n"/>
      <c r="P4503" s="1634" t="n"/>
      <c r="Q4503" s="1634" t="n"/>
      <c r="R4503" s="892" t="n"/>
      <c r="S4503" s="1635" t="n"/>
      <c r="T4503" s="1636" t="n"/>
      <c r="U4503" s="1636" t="n"/>
    </row>
    <row r="4504" ht="17.25" customHeight="1">
      <c r="A4504" s="238" t="n"/>
      <c r="B4504" s="238" t="n"/>
      <c r="C4504" s="1636" t="n"/>
      <c r="D4504" s="1636" t="n"/>
      <c r="E4504" s="1638" t="n"/>
      <c r="F4504" s="1636" t="n"/>
      <c r="G4504" s="1647" t="n"/>
      <c r="H4504" s="1647" t="n"/>
      <c r="I4504" s="1647" t="n"/>
      <c r="J4504" s="1646" t="n"/>
      <c r="K4504" s="1647" t="n"/>
      <c r="L4504" s="1647" t="n"/>
      <c r="M4504" s="234" t="n"/>
      <c r="N4504" s="237" t="n"/>
      <c r="O4504" s="548" t="n"/>
      <c r="P4504" s="1634" t="n"/>
      <c r="Q4504" s="1634" t="n"/>
      <c r="R4504" s="892" t="n"/>
      <c r="S4504" s="1635" t="n"/>
      <c r="T4504" s="1636" t="n"/>
      <c r="U4504" s="1636" t="n"/>
    </row>
    <row r="4505" ht="17.25" customHeight="1">
      <c r="A4505" s="238" t="n"/>
      <c r="B4505" s="238" t="n"/>
      <c r="C4505" s="1636" t="n"/>
      <c r="D4505" s="1636" t="n"/>
      <c r="E4505" s="1638" t="n"/>
      <c r="F4505" s="1636" t="n"/>
      <c r="G4505" s="1647" t="n"/>
      <c r="H4505" s="1647" t="n"/>
      <c r="I4505" s="1647" t="n"/>
      <c r="J4505" s="1646" t="n"/>
      <c r="K4505" s="1647" t="n"/>
      <c r="L4505" s="1647" t="n"/>
      <c r="M4505" s="234" t="n"/>
      <c r="N4505" s="237" t="n"/>
      <c r="O4505" s="548" t="n"/>
      <c r="P4505" s="1634" t="n"/>
      <c r="Q4505" s="1634" t="n"/>
      <c r="R4505" s="892" t="n"/>
      <c r="S4505" s="1635" t="n"/>
      <c r="T4505" s="1636" t="n"/>
      <c r="U4505" s="1636" t="n"/>
    </row>
    <row r="4506" ht="17.25" customHeight="1">
      <c r="A4506" s="238" t="n"/>
      <c r="B4506" s="238" t="n"/>
      <c r="C4506" s="1636" t="n"/>
      <c r="D4506" s="1636" t="n"/>
      <c r="E4506" s="1638" t="n"/>
      <c r="F4506" s="1636" t="n"/>
      <c r="G4506" s="1647" t="n"/>
      <c r="H4506" s="1647" t="n"/>
      <c r="I4506" s="1647" t="n"/>
      <c r="J4506" s="1646" t="n"/>
      <c r="K4506" s="1647" t="n"/>
      <c r="L4506" s="1647" t="n"/>
      <c r="M4506" s="234" t="n"/>
      <c r="N4506" s="237" t="n"/>
      <c r="O4506" s="548" t="n"/>
      <c r="P4506" s="1634" t="n"/>
      <c r="Q4506" s="1634" t="n"/>
      <c r="R4506" s="892" t="n"/>
      <c r="S4506" s="1635" t="n"/>
      <c r="T4506" s="1636" t="n"/>
      <c r="U4506" s="1636" t="n"/>
    </row>
    <row r="4507" ht="17.25" customHeight="1">
      <c r="A4507" s="238" t="n"/>
      <c r="B4507" s="238" t="n"/>
      <c r="C4507" s="1636" t="n"/>
      <c r="D4507" s="1636" t="n"/>
      <c r="E4507" s="1638" t="n"/>
      <c r="F4507" s="1636" t="n"/>
      <c r="G4507" s="1647" t="n"/>
      <c r="H4507" s="1647" t="n"/>
      <c r="I4507" s="1647" t="n"/>
      <c r="J4507" s="1646" t="n"/>
      <c r="K4507" s="1647" t="n"/>
      <c r="L4507" s="1647" t="n"/>
      <c r="M4507" s="234" t="n"/>
      <c r="N4507" s="237" t="n"/>
      <c r="O4507" s="548" t="n"/>
      <c r="P4507" s="1634" t="n"/>
      <c r="Q4507" s="1634" t="n"/>
      <c r="R4507" s="892" t="n"/>
      <c r="S4507" s="1635" t="n"/>
      <c r="T4507" s="1636" t="n"/>
      <c r="U4507" s="1636" t="n"/>
    </row>
    <row r="4508" ht="17.25" customHeight="1">
      <c r="A4508" s="238" t="n"/>
      <c r="B4508" s="238" t="n"/>
      <c r="C4508" s="1636" t="n"/>
      <c r="D4508" s="1636" t="n"/>
      <c r="E4508" s="1638" t="n"/>
      <c r="F4508" s="1636" t="n"/>
      <c r="G4508" s="1647" t="n"/>
      <c r="H4508" s="1647" t="n"/>
      <c r="I4508" s="1647" t="n"/>
      <c r="J4508" s="1646" t="n"/>
      <c r="K4508" s="1647" t="n"/>
      <c r="L4508" s="1647" t="n"/>
      <c r="M4508" s="234" t="n"/>
      <c r="N4508" s="237" t="n"/>
      <c r="O4508" s="548" t="n"/>
      <c r="P4508" s="1634" t="n"/>
      <c r="Q4508" s="1634" t="n"/>
      <c r="R4508" s="892" t="n"/>
      <c r="S4508" s="1635" t="n"/>
      <c r="T4508" s="1636" t="n"/>
      <c r="U4508" s="1636" t="n"/>
    </row>
    <row r="4509" ht="17.25" customHeight="1">
      <c r="A4509" s="238" t="n"/>
      <c r="B4509" s="238" t="n"/>
      <c r="C4509" s="1636" t="n"/>
      <c r="D4509" s="1636" t="n"/>
      <c r="E4509" s="1638" t="n"/>
      <c r="F4509" s="1636" t="n"/>
      <c r="G4509" s="1647" t="n"/>
      <c r="H4509" s="1647" t="n"/>
      <c r="I4509" s="1647" t="n"/>
      <c r="J4509" s="1646" t="n"/>
      <c r="K4509" s="1647" t="n"/>
      <c r="L4509" s="1647" t="n"/>
      <c r="M4509" s="234" t="n"/>
      <c r="N4509" s="237" t="n"/>
      <c r="O4509" s="548" t="n"/>
      <c r="P4509" s="1634" t="n"/>
      <c r="Q4509" s="1634" t="n"/>
      <c r="R4509" s="892" t="n"/>
      <c r="S4509" s="1635" t="n"/>
      <c r="T4509" s="1636" t="n"/>
      <c r="U4509" s="1636" t="n"/>
    </row>
    <row r="4510" ht="17.25" customHeight="1">
      <c r="A4510" s="238" t="n"/>
      <c r="B4510" s="238" t="n"/>
      <c r="C4510" s="1636" t="n"/>
      <c r="D4510" s="1636" t="n"/>
      <c r="E4510" s="1638" t="n"/>
      <c r="F4510" s="1636" t="n"/>
      <c r="G4510" s="1647" t="n"/>
      <c r="H4510" s="1647" t="n"/>
      <c r="I4510" s="1647" t="n"/>
      <c r="J4510" s="1646" t="n"/>
      <c r="K4510" s="1647" t="n"/>
      <c r="L4510" s="1647" t="n"/>
      <c r="M4510" s="234" t="n"/>
      <c r="N4510" s="237" t="n"/>
      <c r="O4510" s="548" t="n"/>
      <c r="P4510" s="1634" t="n"/>
      <c r="Q4510" s="1634" t="n"/>
      <c r="R4510" s="892" t="n"/>
      <c r="S4510" s="1635" t="n"/>
      <c r="T4510" s="1636" t="n"/>
      <c r="U4510" s="1636" t="n"/>
    </row>
    <row r="4511" ht="17.25" customHeight="1">
      <c r="A4511" s="238" t="n"/>
      <c r="B4511" s="238" t="n"/>
      <c r="C4511" s="1636" t="n"/>
      <c r="D4511" s="1636" t="n"/>
      <c r="E4511" s="1638" t="n"/>
      <c r="F4511" s="1636" t="n"/>
      <c r="G4511" s="1647" t="n"/>
      <c r="H4511" s="1647" t="n"/>
      <c r="I4511" s="1647" t="n"/>
      <c r="J4511" s="1646" t="n"/>
      <c r="K4511" s="1647" t="n"/>
      <c r="L4511" s="1647" t="n"/>
      <c r="M4511" s="234" t="n"/>
      <c r="N4511" s="237" t="n"/>
      <c r="O4511" s="548" t="n"/>
      <c r="P4511" s="1634" t="n"/>
      <c r="Q4511" s="1634" t="n"/>
      <c r="R4511" s="892" t="n"/>
      <c r="S4511" s="1635" t="n"/>
      <c r="T4511" s="1636" t="n"/>
      <c r="U4511" s="1636" t="n"/>
    </row>
    <row r="4512" ht="17.25" customHeight="1">
      <c r="A4512" s="238" t="n"/>
      <c r="B4512" s="238" t="n"/>
      <c r="C4512" s="1636" t="n"/>
      <c r="D4512" s="1636" t="n"/>
      <c r="E4512" s="1638" t="n"/>
      <c r="F4512" s="1636" t="n"/>
      <c r="G4512" s="1647" t="n"/>
      <c r="H4512" s="1647" t="n"/>
      <c r="I4512" s="1647" t="n"/>
      <c r="J4512" s="1646" t="n"/>
      <c r="K4512" s="1647" t="n"/>
      <c r="L4512" s="1647" t="n"/>
      <c r="M4512" s="234" t="n"/>
      <c r="N4512" s="237" t="n"/>
      <c r="O4512" s="548" t="n"/>
      <c r="P4512" s="1634" t="n"/>
      <c r="Q4512" s="1634" t="n"/>
      <c r="R4512" s="892" t="n"/>
      <c r="S4512" s="1635" t="n"/>
      <c r="T4512" s="1636" t="n"/>
      <c r="U4512" s="1636" t="n"/>
    </row>
    <row r="4513" ht="17.25" customHeight="1">
      <c r="A4513" s="238" t="n"/>
      <c r="B4513" s="238" t="n"/>
      <c r="C4513" s="1636" t="n"/>
      <c r="D4513" s="1636" t="n"/>
      <c r="E4513" s="1638" t="n"/>
      <c r="F4513" s="1636" t="n"/>
      <c r="G4513" s="1647" t="n"/>
      <c r="H4513" s="1647" t="n"/>
      <c r="I4513" s="1647" t="n"/>
      <c r="J4513" s="1646" t="n"/>
      <c r="K4513" s="1647" t="n"/>
      <c r="L4513" s="1647" t="n"/>
      <c r="M4513" s="234" t="n"/>
      <c r="N4513" s="237" t="n"/>
      <c r="O4513" s="548" t="n"/>
      <c r="P4513" s="1634" t="n"/>
      <c r="Q4513" s="1634" t="n"/>
      <c r="R4513" s="892" t="n"/>
      <c r="S4513" s="1635" t="n"/>
      <c r="T4513" s="1636" t="n"/>
      <c r="U4513" s="1636" t="n"/>
    </row>
    <row r="4514" ht="17.25" customHeight="1">
      <c r="A4514" s="238" t="n"/>
      <c r="B4514" s="238" t="n"/>
      <c r="C4514" s="1636" t="n"/>
      <c r="D4514" s="1636" t="n"/>
      <c r="E4514" s="1638" t="n"/>
      <c r="F4514" s="1636" t="n"/>
      <c r="G4514" s="1647" t="n"/>
      <c r="H4514" s="1647" t="n"/>
      <c r="I4514" s="1647" t="n"/>
      <c r="J4514" s="1646" t="n"/>
      <c r="K4514" s="1647" t="n"/>
      <c r="L4514" s="1647" t="n"/>
      <c r="M4514" s="234" t="n"/>
      <c r="N4514" s="237" t="n"/>
      <c r="O4514" s="548" t="n"/>
      <c r="P4514" s="1634" t="n"/>
      <c r="Q4514" s="1634" t="n"/>
      <c r="R4514" s="892" t="n"/>
      <c r="S4514" s="1635" t="n"/>
      <c r="T4514" s="1636" t="n"/>
      <c r="U4514" s="1636" t="n"/>
    </row>
    <row r="4515" ht="17.25" customHeight="1">
      <c r="A4515" s="238" t="n"/>
      <c r="B4515" s="238" t="n"/>
      <c r="C4515" s="1636" t="n"/>
      <c r="D4515" s="1636" t="n"/>
      <c r="E4515" s="1638" t="n"/>
      <c r="F4515" s="1636" t="n"/>
      <c r="G4515" s="1647" t="n"/>
      <c r="H4515" s="1647" t="n"/>
      <c r="I4515" s="1647" t="n"/>
      <c r="J4515" s="1646" t="n"/>
      <c r="K4515" s="1647" t="n"/>
      <c r="L4515" s="1647" t="n"/>
      <c r="M4515" s="234" t="n"/>
      <c r="N4515" s="237" t="n"/>
      <c r="O4515" s="548" t="n"/>
      <c r="P4515" s="1634" t="n"/>
      <c r="Q4515" s="1634" t="n"/>
      <c r="R4515" s="892" t="n"/>
      <c r="S4515" s="1635" t="n"/>
      <c r="T4515" s="1636" t="n"/>
      <c r="U4515" s="1636" t="n"/>
    </row>
    <row r="4516" ht="17.25" customHeight="1">
      <c r="A4516" s="238" t="n"/>
      <c r="B4516" s="238" t="n"/>
      <c r="C4516" s="1636" t="n"/>
      <c r="D4516" s="1636" t="n"/>
      <c r="E4516" s="1638" t="n"/>
      <c r="F4516" s="1636" t="n"/>
      <c r="G4516" s="1647" t="n"/>
      <c r="H4516" s="1647" t="n"/>
      <c r="I4516" s="1647" t="n"/>
      <c r="J4516" s="1646" t="n"/>
      <c r="K4516" s="1647" t="n"/>
      <c r="L4516" s="1647" t="n"/>
      <c r="M4516" s="234" t="n"/>
      <c r="N4516" s="237" t="n"/>
      <c r="O4516" s="548" t="n"/>
      <c r="P4516" s="1634" t="n"/>
      <c r="Q4516" s="1634" t="n"/>
      <c r="R4516" s="892" t="n"/>
      <c r="S4516" s="1635" t="n"/>
      <c r="T4516" s="1636" t="n"/>
      <c r="U4516" s="1636" t="n"/>
    </row>
    <row r="4517" ht="17.25" customHeight="1">
      <c r="A4517" s="238" t="n"/>
      <c r="B4517" s="238" t="n"/>
      <c r="C4517" s="1636" t="n"/>
      <c r="D4517" s="1636" t="n"/>
      <c r="E4517" s="1638" t="n"/>
      <c r="F4517" s="1636" t="n"/>
      <c r="G4517" s="1647" t="n"/>
      <c r="H4517" s="1647" t="n"/>
      <c r="I4517" s="1647" t="n"/>
      <c r="J4517" s="1646" t="n"/>
      <c r="K4517" s="1647" t="n"/>
      <c r="L4517" s="1647" t="n"/>
      <c r="M4517" s="234" t="n"/>
      <c r="N4517" s="237" t="n"/>
      <c r="O4517" s="548" t="n"/>
      <c r="P4517" s="1634" t="n"/>
      <c r="Q4517" s="1634" t="n"/>
      <c r="R4517" s="892" t="n"/>
      <c r="S4517" s="1635" t="n"/>
      <c r="T4517" s="1636" t="n"/>
      <c r="U4517" s="1636" t="n"/>
    </row>
    <row r="4518" ht="17.25" customHeight="1">
      <c r="A4518" s="238" t="n"/>
      <c r="B4518" s="238" t="n"/>
      <c r="C4518" s="1636" t="n"/>
      <c r="D4518" s="1636" t="n"/>
      <c r="E4518" s="1638" t="n"/>
      <c r="F4518" s="1636" t="n"/>
      <c r="G4518" s="1647" t="n"/>
      <c r="H4518" s="1647" t="n"/>
      <c r="I4518" s="1647" t="n"/>
      <c r="J4518" s="1646" t="n"/>
      <c r="K4518" s="1647" t="n"/>
      <c r="L4518" s="1647" t="n"/>
      <c r="M4518" s="234" t="n"/>
      <c r="N4518" s="237" t="n"/>
      <c r="O4518" s="548" t="n"/>
      <c r="P4518" s="1634" t="n"/>
      <c r="Q4518" s="1634" t="n"/>
      <c r="R4518" s="892" t="n"/>
      <c r="S4518" s="1635" t="n"/>
      <c r="T4518" s="1636" t="n"/>
      <c r="U4518" s="1636" t="n"/>
    </row>
    <row r="4519" ht="17.25" customHeight="1">
      <c r="A4519" s="238" t="n"/>
      <c r="B4519" s="238" t="n"/>
      <c r="C4519" s="1636" t="n"/>
      <c r="D4519" s="1636" t="n"/>
      <c r="E4519" s="1638" t="n"/>
      <c r="F4519" s="1636" t="n"/>
      <c r="G4519" s="1647" t="n"/>
      <c r="H4519" s="1647" t="n"/>
      <c r="I4519" s="1647" t="n"/>
      <c r="J4519" s="1646" t="n"/>
      <c r="K4519" s="1647" t="n"/>
      <c r="L4519" s="1647" t="n"/>
      <c r="M4519" s="234" t="n"/>
      <c r="N4519" s="237" t="n"/>
      <c r="O4519" s="548" t="n"/>
      <c r="P4519" s="1634" t="n"/>
      <c r="Q4519" s="1634" t="n"/>
      <c r="R4519" s="892" t="n"/>
      <c r="S4519" s="1635" t="n"/>
      <c r="T4519" s="1636" t="n"/>
      <c r="U4519" s="1636" t="n"/>
    </row>
    <row r="4520" ht="17.25" customHeight="1">
      <c r="A4520" s="238" t="n"/>
      <c r="B4520" s="238" t="n"/>
      <c r="C4520" s="1636" t="n"/>
      <c r="D4520" s="1636" t="n"/>
      <c r="E4520" s="1638" t="n"/>
      <c r="F4520" s="1636" t="n"/>
      <c r="G4520" s="1647" t="n"/>
      <c r="H4520" s="1647" t="n"/>
      <c r="I4520" s="1647" t="n"/>
      <c r="J4520" s="1646" t="n"/>
      <c r="K4520" s="1647" t="n"/>
      <c r="L4520" s="1647" t="n"/>
      <c r="M4520" s="234" t="n"/>
      <c r="N4520" s="237" t="n"/>
      <c r="O4520" s="548" t="n"/>
      <c r="P4520" s="1634" t="n"/>
      <c r="Q4520" s="1634" t="n"/>
      <c r="R4520" s="892" t="n"/>
      <c r="S4520" s="1635" t="n"/>
      <c r="T4520" s="1636" t="n"/>
      <c r="U4520" s="1636" t="n"/>
    </row>
    <row r="4521" ht="17.25" customHeight="1">
      <c r="A4521" s="238" t="n"/>
      <c r="B4521" s="238" t="n"/>
      <c r="C4521" s="1636" t="n"/>
      <c r="D4521" s="1636" t="n"/>
      <c r="E4521" s="1638" t="n"/>
      <c r="F4521" s="1636" t="n"/>
      <c r="G4521" s="1647" t="n"/>
      <c r="H4521" s="1647" t="n"/>
      <c r="I4521" s="1647" t="n"/>
      <c r="J4521" s="1646" t="n"/>
      <c r="K4521" s="1647" t="n"/>
      <c r="L4521" s="1647" t="n"/>
      <c r="M4521" s="234" t="n"/>
      <c r="N4521" s="237" t="n"/>
      <c r="O4521" s="548" t="n"/>
      <c r="P4521" s="1634" t="n"/>
      <c r="Q4521" s="1634" t="n"/>
      <c r="R4521" s="892" t="n"/>
      <c r="S4521" s="1635" t="n"/>
      <c r="T4521" s="1636" t="n"/>
      <c r="U4521" s="1636" t="n"/>
    </row>
    <row r="4522" ht="17.25" customHeight="1">
      <c r="A4522" s="238" t="n"/>
      <c r="B4522" s="238" t="n"/>
      <c r="C4522" s="1636" t="n"/>
      <c r="D4522" s="1636" t="n"/>
      <c r="E4522" s="1638" t="n"/>
      <c r="F4522" s="1636" t="n"/>
      <c r="G4522" s="1647" t="n"/>
      <c r="H4522" s="1647" t="n"/>
      <c r="I4522" s="1647" t="n"/>
      <c r="J4522" s="1646" t="n"/>
      <c r="K4522" s="1647" t="n"/>
      <c r="L4522" s="1647" t="n"/>
      <c r="M4522" s="234" t="n"/>
      <c r="N4522" s="237" t="n"/>
      <c r="O4522" s="548" t="n"/>
      <c r="P4522" s="1634" t="n"/>
      <c r="Q4522" s="1634" t="n"/>
      <c r="R4522" s="892" t="n"/>
      <c r="S4522" s="1635" t="n"/>
      <c r="T4522" s="1636" t="n"/>
      <c r="U4522" s="1636" t="n"/>
    </row>
    <row r="4523" ht="17.25" customHeight="1">
      <c r="A4523" s="238" t="n"/>
      <c r="B4523" s="238" t="n"/>
      <c r="C4523" s="1636" t="n"/>
      <c r="D4523" s="1636" t="n"/>
      <c r="E4523" s="1638" t="n"/>
      <c r="F4523" s="1636" t="n"/>
      <c r="G4523" s="1647" t="n"/>
      <c r="H4523" s="1647" t="n"/>
      <c r="I4523" s="1647" t="n"/>
      <c r="J4523" s="1646" t="n"/>
      <c r="K4523" s="1647" t="n"/>
      <c r="L4523" s="1647" t="n"/>
      <c r="M4523" s="234" t="n"/>
      <c r="N4523" s="237" t="n"/>
      <c r="O4523" s="548" t="n"/>
      <c r="P4523" s="1634" t="n"/>
      <c r="Q4523" s="1634" t="n"/>
      <c r="R4523" s="892" t="n"/>
      <c r="S4523" s="1635" t="n"/>
      <c r="T4523" s="1636" t="n"/>
      <c r="U4523" s="1636" t="n"/>
    </row>
    <row r="4524" ht="17.25" customHeight="1">
      <c r="A4524" s="238" t="n"/>
      <c r="B4524" s="238" t="n"/>
      <c r="C4524" s="1636" t="n"/>
      <c r="D4524" s="1636" t="n"/>
      <c r="E4524" s="1638" t="n"/>
      <c r="F4524" s="1636" t="n"/>
      <c r="G4524" s="1647" t="n"/>
      <c r="H4524" s="1647" t="n"/>
      <c r="I4524" s="1647" t="n"/>
      <c r="J4524" s="1646" t="n"/>
      <c r="K4524" s="1647" t="n"/>
      <c r="L4524" s="1647" t="n"/>
      <c r="M4524" s="234" t="n"/>
      <c r="N4524" s="237" t="n"/>
      <c r="O4524" s="548" t="n"/>
      <c r="P4524" s="1634" t="n"/>
      <c r="Q4524" s="1634" t="n"/>
      <c r="R4524" s="892" t="n"/>
      <c r="S4524" s="1635" t="n"/>
      <c r="T4524" s="1636" t="n"/>
      <c r="U4524" s="1636" t="n"/>
    </row>
    <row r="4525" ht="17.25" customHeight="1">
      <c r="A4525" s="238" t="n"/>
      <c r="B4525" s="238" t="n"/>
      <c r="C4525" s="1636" t="n"/>
      <c r="D4525" s="1636" t="n"/>
      <c r="E4525" s="1638" t="n"/>
      <c r="F4525" s="1636" t="n"/>
      <c r="G4525" s="1647" t="n"/>
      <c r="H4525" s="1647" t="n"/>
      <c r="I4525" s="1647" t="n"/>
      <c r="J4525" s="1646" t="n"/>
      <c r="K4525" s="1647" t="n"/>
      <c r="L4525" s="1647" t="n"/>
      <c r="M4525" s="234" t="n"/>
      <c r="N4525" s="237" t="n"/>
      <c r="O4525" s="548" t="n"/>
      <c r="P4525" s="1634" t="n"/>
      <c r="Q4525" s="1634" t="n"/>
      <c r="R4525" s="892" t="n"/>
      <c r="S4525" s="1635" t="n"/>
      <c r="T4525" s="1636" t="n"/>
      <c r="U4525" s="1636" t="n"/>
    </row>
    <row r="4526" ht="17.25" customHeight="1">
      <c r="A4526" s="238" t="n"/>
      <c r="B4526" s="238" t="n"/>
      <c r="C4526" s="1636" t="n"/>
      <c r="D4526" s="1636" t="n"/>
      <c r="E4526" s="1638" t="n"/>
      <c r="F4526" s="1636" t="n"/>
      <c r="G4526" s="1647" t="n"/>
      <c r="H4526" s="1647" t="n"/>
      <c r="I4526" s="1647" t="n"/>
      <c r="J4526" s="1646" t="n"/>
      <c r="K4526" s="1647" t="n"/>
      <c r="L4526" s="1647" t="n"/>
      <c r="M4526" s="234" t="n"/>
      <c r="N4526" s="237" t="n"/>
      <c r="O4526" s="548" t="n"/>
      <c r="P4526" s="1634" t="n"/>
      <c r="Q4526" s="1634" t="n"/>
      <c r="R4526" s="892" t="n"/>
      <c r="S4526" s="1635" t="n"/>
      <c r="T4526" s="1636" t="n"/>
      <c r="U4526" s="1636" t="n"/>
    </row>
    <row r="4527" ht="17.25" customHeight="1">
      <c r="A4527" s="238" t="n"/>
      <c r="B4527" s="238" t="n"/>
      <c r="C4527" s="1636" t="n"/>
      <c r="D4527" s="1636" t="n"/>
      <c r="E4527" s="1638" t="n"/>
      <c r="F4527" s="1636" t="n"/>
      <c r="G4527" s="1647" t="n"/>
      <c r="H4527" s="1647" t="n"/>
      <c r="I4527" s="1647" t="n"/>
      <c r="J4527" s="1646" t="n"/>
      <c r="K4527" s="1647" t="n"/>
      <c r="L4527" s="1647" t="n"/>
      <c r="M4527" s="234" t="n"/>
      <c r="N4527" s="237" t="n"/>
      <c r="O4527" s="548" t="n"/>
      <c r="P4527" s="1634" t="n"/>
      <c r="Q4527" s="1634" t="n"/>
      <c r="R4527" s="892" t="n"/>
      <c r="S4527" s="1635" t="n"/>
      <c r="T4527" s="1636" t="n"/>
      <c r="U4527" s="1636" t="n"/>
    </row>
    <row r="4528" ht="17.25" customHeight="1">
      <c r="A4528" s="238" t="n"/>
      <c r="B4528" s="238" t="n"/>
      <c r="C4528" s="1636" t="n"/>
      <c r="D4528" s="1636" t="n"/>
      <c r="E4528" s="1638" t="n"/>
      <c r="F4528" s="1636" t="n"/>
      <c r="G4528" s="1647" t="n"/>
      <c r="H4528" s="1647" t="n"/>
      <c r="I4528" s="1647" t="n"/>
      <c r="J4528" s="1646" t="n"/>
      <c r="K4528" s="1647" t="n"/>
      <c r="L4528" s="1647" t="n"/>
      <c r="M4528" s="234" t="n"/>
      <c r="N4528" s="237" t="n"/>
      <c r="O4528" s="548" t="n"/>
      <c r="P4528" s="1634" t="n"/>
      <c r="Q4528" s="1634" t="n"/>
      <c r="R4528" s="892" t="n"/>
      <c r="S4528" s="1635" t="n"/>
      <c r="T4528" s="1636" t="n"/>
      <c r="U4528" s="1636" t="n"/>
    </row>
    <row r="4529" ht="17.25" customHeight="1">
      <c r="A4529" s="238" t="n"/>
      <c r="B4529" s="238" t="n"/>
      <c r="C4529" s="1636" t="n"/>
      <c r="D4529" s="1636" t="n"/>
      <c r="E4529" s="1638" t="n"/>
      <c r="F4529" s="1636" t="n"/>
      <c r="G4529" s="1647" t="n"/>
      <c r="H4529" s="1647" t="n"/>
      <c r="I4529" s="1647" t="n"/>
      <c r="J4529" s="1646" t="n"/>
      <c r="K4529" s="1647" t="n"/>
      <c r="L4529" s="1647" t="n"/>
      <c r="M4529" s="234" t="n"/>
      <c r="N4529" s="237" t="n"/>
      <c r="O4529" s="548" t="n"/>
      <c r="P4529" s="1634" t="n"/>
      <c r="Q4529" s="1634" t="n"/>
      <c r="R4529" s="892" t="n"/>
      <c r="S4529" s="1635" t="n"/>
      <c r="T4529" s="1636" t="n"/>
      <c r="U4529" s="1636" t="n"/>
    </row>
    <row r="4530" ht="17.25" customHeight="1">
      <c r="A4530" s="238" t="n"/>
      <c r="B4530" s="238" t="n"/>
      <c r="C4530" s="1636" t="n"/>
      <c r="D4530" s="1636" t="n"/>
      <c r="E4530" s="1638" t="n"/>
      <c r="F4530" s="1636" t="n"/>
      <c r="G4530" s="1647" t="n"/>
      <c r="H4530" s="1647" t="n"/>
      <c r="I4530" s="1647" t="n"/>
      <c r="J4530" s="1646" t="n"/>
      <c r="K4530" s="1647" t="n"/>
      <c r="L4530" s="1647" t="n"/>
      <c r="M4530" s="234" t="n"/>
      <c r="N4530" s="237" t="n"/>
      <c r="O4530" s="548" t="n"/>
      <c r="P4530" s="1634" t="n"/>
      <c r="Q4530" s="1634" t="n"/>
      <c r="R4530" s="892" t="n"/>
      <c r="S4530" s="1635" t="n"/>
      <c r="T4530" s="1636" t="n"/>
      <c r="U4530" s="1636" t="n"/>
    </row>
    <row r="4531" ht="17.25" customHeight="1">
      <c r="A4531" s="238" t="n"/>
      <c r="B4531" s="238" t="n"/>
      <c r="C4531" s="1636" t="n"/>
      <c r="D4531" s="1636" t="n"/>
      <c r="E4531" s="1638" t="n"/>
      <c r="F4531" s="1636" t="n"/>
      <c r="G4531" s="1647" t="n"/>
      <c r="H4531" s="1647" t="n"/>
      <c r="I4531" s="1647" t="n"/>
      <c r="J4531" s="1646" t="n"/>
      <c r="K4531" s="1647" t="n"/>
      <c r="L4531" s="1647" t="n"/>
      <c r="M4531" s="234" t="n"/>
      <c r="N4531" s="237" t="n"/>
      <c r="O4531" s="548" t="n"/>
      <c r="P4531" s="1634" t="n"/>
      <c r="Q4531" s="1634" t="n"/>
      <c r="R4531" s="892" t="n"/>
      <c r="S4531" s="1635" t="n"/>
      <c r="T4531" s="1636" t="n"/>
      <c r="U4531" s="1636" t="n"/>
    </row>
    <row r="4532" ht="17.25" customHeight="1">
      <c r="A4532" s="238" t="n"/>
      <c r="B4532" s="238" t="n"/>
      <c r="C4532" s="1636" t="n"/>
      <c r="D4532" s="1636" t="n"/>
      <c r="E4532" s="1638" t="n"/>
      <c r="F4532" s="1636" t="n"/>
      <c r="G4532" s="1647" t="n"/>
      <c r="H4532" s="1647" t="n"/>
      <c r="I4532" s="1647" t="n"/>
      <c r="J4532" s="1646" t="n"/>
      <c r="K4532" s="1647" t="n"/>
      <c r="L4532" s="1647" t="n"/>
      <c r="M4532" s="234" t="n"/>
      <c r="N4532" s="237" t="n"/>
      <c r="O4532" s="548" t="n"/>
      <c r="P4532" s="1634" t="n"/>
      <c r="Q4532" s="1634" t="n"/>
      <c r="R4532" s="892" t="n"/>
      <c r="S4532" s="1635" t="n"/>
      <c r="T4532" s="1636" t="n"/>
      <c r="U4532" s="1636" t="n"/>
    </row>
    <row r="4533" ht="17.25" customHeight="1">
      <c r="A4533" s="238" t="n"/>
      <c r="B4533" s="238" t="n"/>
      <c r="C4533" s="1636" t="n"/>
      <c r="D4533" s="1636" t="n"/>
      <c r="E4533" s="1638" t="n"/>
      <c r="F4533" s="1636" t="n"/>
      <c r="G4533" s="1647" t="n"/>
      <c r="H4533" s="1647" t="n"/>
      <c r="I4533" s="1647" t="n"/>
      <c r="J4533" s="1646" t="n"/>
      <c r="K4533" s="1647" t="n"/>
      <c r="L4533" s="1647" t="n"/>
      <c r="M4533" s="234" t="n"/>
      <c r="N4533" s="237" t="n"/>
      <c r="O4533" s="548" t="n"/>
      <c r="P4533" s="1634" t="n"/>
      <c r="Q4533" s="1634" t="n"/>
      <c r="R4533" s="892" t="n"/>
      <c r="S4533" s="1635" t="n"/>
      <c r="T4533" s="1636" t="n"/>
      <c r="U4533" s="1636" t="n"/>
    </row>
    <row r="4534" ht="17.25" customHeight="1">
      <c r="A4534" s="238" t="n"/>
      <c r="B4534" s="238" t="n"/>
      <c r="C4534" s="1636" t="n"/>
      <c r="D4534" s="1636" t="n"/>
      <c r="E4534" s="1638" t="n"/>
      <c r="F4534" s="1636" t="n"/>
      <c r="G4534" s="1647" t="n"/>
      <c r="H4534" s="1647" t="n"/>
      <c r="I4534" s="1647" t="n"/>
      <c r="J4534" s="1646" t="n"/>
      <c r="K4534" s="1647" t="n"/>
      <c r="L4534" s="1647" t="n"/>
      <c r="M4534" s="234" t="n"/>
      <c r="N4534" s="237" t="n"/>
      <c r="O4534" s="548" t="n"/>
      <c r="P4534" s="1634" t="n"/>
      <c r="Q4534" s="1634" t="n"/>
      <c r="R4534" s="892" t="n"/>
      <c r="S4534" s="1635" t="n"/>
      <c r="T4534" s="1636" t="n"/>
      <c r="U4534" s="1636" t="n"/>
    </row>
    <row r="4535" ht="17.25" customHeight="1">
      <c r="A4535" s="238" t="n"/>
      <c r="B4535" s="238" t="n"/>
      <c r="C4535" s="1636" t="n"/>
      <c r="D4535" s="1636" t="n"/>
      <c r="E4535" s="1638" t="n"/>
      <c r="F4535" s="1636" t="n"/>
      <c r="G4535" s="1647" t="n"/>
      <c r="H4535" s="1647" t="n"/>
      <c r="I4535" s="1647" t="n"/>
      <c r="J4535" s="1646" t="n"/>
      <c r="K4535" s="1647" t="n"/>
      <c r="L4535" s="1647" t="n"/>
      <c r="M4535" s="234" t="n"/>
      <c r="N4535" s="237" t="n"/>
      <c r="O4535" s="548" t="n"/>
      <c r="P4535" s="1634" t="n"/>
      <c r="Q4535" s="1634" t="n"/>
      <c r="R4535" s="892" t="n"/>
      <c r="S4535" s="1635" t="n"/>
      <c r="T4535" s="1636" t="n"/>
      <c r="U4535" s="1636" t="n"/>
    </row>
    <row r="4536" ht="17.25" customHeight="1">
      <c r="A4536" s="238" t="n"/>
      <c r="B4536" s="238" t="n"/>
      <c r="C4536" s="1636" t="n"/>
      <c r="D4536" s="1636" t="n"/>
      <c r="E4536" s="1638" t="n"/>
      <c r="F4536" s="1636" t="n"/>
      <c r="G4536" s="1647" t="n"/>
      <c r="H4536" s="1647" t="n"/>
      <c r="I4536" s="1647" t="n"/>
      <c r="J4536" s="1646" t="n"/>
      <c r="K4536" s="1647" t="n"/>
      <c r="L4536" s="1647" t="n"/>
      <c r="M4536" s="234" t="n"/>
      <c r="N4536" s="237" t="n"/>
      <c r="O4536" s="548" t="n"/>
      <c r="P4536" s="1634" t="n"/>
      <c r="Q4536" s="1634" t="n"/>
      <c r="R4536" s="892" t="n"/>
      <c r="S4536" s="1635" t="n"/>
      <c r="T4536" s="1636" t="n"/>
      <c r="U4536" s="1636" t="n"/>
    </row>
    <row r="4537" ht="17.25" customHeight="1">
      <c r="A4537" s="238" t="n"/>
      <c r="B4537" s="238" t="n"/>
      <c r="C4537" s="1636" t="n"/>
      <c r="D4537" s="1636" t="n"/>
      <c r="E4537" s="1638" t="n"/>
      <c r="F4537" s="1636" t="n"/>
      <c r="G4537" s="1647" t="n"/>
      <c r="H4537" s="1647" t="n"/>
      <c r="I4537" s="1647" t="n"/>
      <c r="J4537" s="1646" t="n"/>
      <c r="K4537" s="1647" t="n"/>
      <c r="L4537" s="1647" t="n"/>
      <c r="M4537" s="234" t="n"/>
      <c r="N4537" s="237" t="n"/>
      <c r="O4537" s="548" t="n"/>
      <c r="P4537" s="1634" t="n"/>
      <c r="Q4537" s="1634" t="n"/>
      <c r="R4537" s="892" t="n"/>
      <c r="S4537" s="1635" t="n"/>
      <c r="T4537" s="1636" t="n"/>
      <c r="U4537" s="1636" t="n"/>
    </row>
    <row r="4538" ht="17.25" customHeight="1">
      <c r="A4538" s="238" t="n"/>
      <c r="B4538" s="238" t="n"/>
      <c r="C4538" s="1636" t="n"/>
      <c r="D4538" s="1636" t="n"/>
      <c r="E4538" s="1638" t="n"/>
      <c r="F4538" s="1636" t="n"/>
      <c r="G4538" s="1647" t="n"/>
      <c r="H4538" s="1647" t="n"/>
      <c r="I4538" s="1647" t="n"/>
      <c r="J4538" s="1646" t="n"/>
      <c r="K4538" s="1647" t="n"/>
      <c r="L4538" s="1647" t="n"/>
      <c r="M4538" s="234" t="n"/>
      <c r="N4538" s="237" t="n"/>
      <c r="O4538" s="548" t="n"/>
      <c r="P4538" s="1634" t="n"/>
      <c r="Q4538" s="1634" t="n"/>
      <c r="R4538" s="892" t="n"/>
      <c r="S4538" s="1635" t="n"/>
      <c r="T4538" s="1636" t="n"/>
      <c r="U4538" s="1636" t="n"/>
    </row>
    <row r="4539" ht="17.25" customHeight="1">
      <c r="A4539" s="238" t="n"/>
      <c r="B4539" s="238" t="n"/>
      <c r="C4539" s="1636" t="n"/>
      <c r="D4539" s="1636" t="n"/>
      <c r="E4539" s="1638" t="n"/>
      <c r="F4539" s="1636" t="n"/>
      <c r="G4539" s="1647" t="n"/>
      <c r="H4539" s="1647" t="n"/>
      <c r="I4539" s="1647" t="n"/>
      <c r="J4539" s="1646" t="n"/>
      <c r="K4539" s="1647" t="n"/>
      <c r="L4539" s="1647" t="n"/>
      <c r="M4539" s="234" t="n"/>
      <c r="N4539" s="237" t="n"/>
      <c r="O4539" s="548" t="n"/>
      <c r="P4539" s="1634" t="n"/>
      <c r="Q4539" s="1634" t="n"/>
      <c r="R4539" s="892" t="n"/>
      <c r="S4539" s="1635" t="n"/>
      <c r="T4539" s="1636" t="n"/>
      <c r="U4539" s="1636" t="n"/>
    </row>
    <row r="4540" ht="17.25" customHeight="1">
      <c r="A4540" s="238" t="n"/>
      <c r="B4540" s="238" t="n"/>
      <c r="C4540" s="1636" t="n"/>
      <c r="D4540" s="1636" t="n"/>
      <c r="E4540" s="1638" t="n"/>
      <c r="F4540" s="1636" t="n"/>
      <c r="G4540" s="1647" t="n"/>
      <c r="H4540" s="1647" t="n"/>
      <c r="I4540" s="1647" t="n"/>
      <c r="J4540" s="1646" t="n"/>
      <c r="K4540" s="1647" t="n"/>
      <c r="L4540" s="1647" t="n"/>
      <c r="M4540" s="234" t="n"/>
      <c r="N4540" s="237" t="n"/>
      <c r="O4540" s="548" t="n"/>
      <c r="P4540" s="1634" t="n"/>
      <c r="Q4540" s="1634" t="n"/>
      <c r="R4540" s="892" t="n"/>
      <c r="S4540" s="1635" t="n"/>
      <c r="T4540" s="1636" t="n"/>
      <c r="U4540" s="1636" t="n"/>
    </row>
    <row r="4541" ht="17.25" customHeight="1">
      <c r="A4541" s="238" t="n"/>
      <c r="B4541" s="238" t="n"/>
      <c r="C4541" s="1636" t="n"/>
      <c r="D4541" s="1636" t="n"/>
      <c r="E4541" s="1638" t="n"/>
      <c r="F4541" s="1636" t="n"/>
      <c r="G4541" s="1647" t="n"/>
      <c r="H4541" s="1647" t="n"/>
      <c r="I4541" s="1647" t="n"/>
      <c r="J4541" s="1646" t="n"/>
      <c r="K4541" s="1647" t="n"/>
      <c r="L4541" s="1647" t="n"/>
      <c r="M4541" s="234" t="n"/>
      <c r="N4541" s="237" t="n"/>
      <c r="O4541" s="548" t="n"/>
      <c r="P4541" s="1634" t="n"/>
      <c r="Q4541" s="1634" t="n"/>
      <c r="R4541" s="892" t="n"/>
      <c r="S4541" s="1635" t="n"/>
      <c r="T4541" s="1636" t="n"/>
      <c r="U4541" s="1636" t="n"/>
    </row>
    <row r="4542" ht="17.25" customHeight="1">
      <c r="A4542" s="238" t="n"/>
      <c r="B4542" s="238" t="n"/>
      <c r="C4542" s="1636" t="n"/>
      <c r="D4542" s="1636" t="n"/>
      <c r="E4542" s="1638" t="n"/>
      <c r="F4542" s="1636" t="n"/>
      <c r="G4542" s="1647" t="n"/>
      <c r="H4542" s="1647" t="n"/>
      <c r="I4542" s="1647" t="n"/>
      <c r="J4542" s="1646" t="n"/>
      <c r="K4542" s="1647" t="n"/>
      <c r="L4542" s="1647" t="n"/>
      <c r="M4542" s="234" t="n"/>
      <c r="N4542" s="237" t="n"/>
      <c r="O4542" s="548" t="n"/>
      <c r="P4542" s="1634" t="n"/>
      <c r="Q4542" s="1634" t="n"/>
      <c r="R4542" s="892" t="n"/>
      <c r="S4542" s="1635" t="n"/>
      <c r="T4542" s="1636" t="n"/>
      <c r="U4542" s="1636" t="n"/>
    </row>
    <row r="4543" ht="17.25" customHeight="1">
      <c r="A4543" s="238" t="n"/>
      <c r="B4543" s="238" t="n"/>
      <c r="C4543" s="1636" t="n"/>
      <c r="D4543" s="1636" t="n"/>
      <c r="E4543" s="1638" t="n"/>
      <c r="F4543" s="1636" t="n"/>
      <c r="G4543" s="1647" t="n"/>
      <c r="H4543" s="1647" t="n"/>
      <c r="I4543" s="1647" t="n"/>
      <c r="J4543" s="1646" t="n"/>
      <c r="K4543" s="1647" t="n"/>
      <c r="L4543" s="1647" t="n"/>
      <c r="M4543" s="234" t="n"/>
      <c r="N4543" s="237" t="n"/>
      <c r="O4543" s="548" t="n"/>
      <c r="P4543" s="1634" t="n"/>
      <c r="Q4543" s="1634" t="n"/>
      <c r="R4543" s="892" t="n"/>
      <c r="S4543" s="1635" t="n"/>
      <c r="T4543" s="1636" t="n"/>
      <c r="U4543" s="1636" t="n"/>
    </row>
    <row r="4544" ht="17.25" customHeight="1">
      <c r="A4544" s="238" t="n"/>
      <c r="B4544" s="238" t="n"/>
      <c r="C4544" s="1636" t="n"/>
      <c r="D4544" s="1636" t="n"/>
      <c r="E4544" s="1638" t="n"/>
      <c r="F4544" s="1636" t="n"/>
      <c r="G4544" s="1647" t="n"/>
      <c r="H4544" s="1647" t="n"/>
      <c r="I4544" s="1647" t="n"/>
      <c r="J4544" s="1646" t="n"/>
      <c r="K4544" s="1647" t="n"/>
      <c r="L4544" s="1647" t="n"/>
      <c r="M4544" s="234" t="n"/>
      <c r="N4544" s="237" t="n"/>
      <c r="O4544" s="548" t="n"/>
      <c r="P4544" s="1634" t="n"/>
      <c r="Q4544" s="1634" t="n"/>
      <c r="R4544" s="892" t="n"/>
      <c r="S4544" s="1635" t="n"/>
      <c r="T4544" s="1636" t="n"/>
      <c r="U4544" s="1636" t="n"/>
    </row>
    <row r="4545" ht="17.25" customHeight="1">
      <c r="A4545" s="238" t="n"/>
      <c r="B4545" s="238" t="n"/>
      <c r="C4545" s="1636" t="n"/>
      <c r="D4545" s="1636" t="n"/>
      <c r="E4545" s="1638" t="n"/>
      <c r="F4545" s="1636" t="n"/>
      <c r="G4545" s="1647" t="n"/>
      <c r="H4545" s="1647" t="n"/>
      <c r="I4545" s="1647" t="n"/>
      <c r="J4545" s="1646" t="n"/>
      <c r="K4545" s="1647" t="n"/>
      <c r="L4545" s="1647" t="n"/>
      <c r="M4545" s="234" t="n"/>
      <c r="N4545" s="237" t="n"/>
      <c r="O4545" s="548" t="n"/>
      <c r="P4545" s="1634" t="n"/>
      <c r="Q4545" s="1634" t="n"/>
      <c r="R4545" s="892" t="n"/>
      <c r="S4545" s="1635" t="n"/>
      <c r="T4545" s="1636" t="n"/>
      <c r="U4545" s="1636" t="n"/>
    </row>
    <row r="4546" ht="17.25" customHeight="1">
      <c r="A4546" s="238" t="n"/>
      <c r="B4546" s="238" t="n"/>
      <c r="C4546" s="1636" t="n"/>
      <c r="D4546" s="1636" t="n"/>
      <c r="E4546" s="1638" t="n"/>
      <c r="F4546" s="1636" t="n"/>
      <c r="G4546" s="1647" t="n"/>
      <c r="H4546" s="1647" t="n"/>
      <c r="I4546" s="1647" t="n"/>
      <c r="J4546" s="1646" t="n"/>
      <c r="K4546" s="1647" t="n"/>
      <c r="L4546" s="1647" t="n"/>
      <c r="M4546" s="234" t="n"/>
      <c r="N4546" s="237" t="n"/>
      <c r="O4546" s="548" t="n"/>
      <c r="P4546" s="1634" t="n"/>
      <c r="Q4546" s="1634" t="n"/>
      <c r="R4546" s="892" t="n"/>
      <c r="S4546" s="1635" t="n"/>
      <c r="T4546" s="1636" t="n"/>
      <c r="U4546" s="1636" t="n"/>
    </row>
    <row r="4547" ht="17.25" customHeight="1">
      <c r="A4547" s="238" t="n"/>
      <c r="B4547" s="238" t="n"/>
      <c r="C4547" s="1636" t="n"/>
      <c r="D4547" s="1636" t="n"/>
      <c r="E4547" s="1638" t="n"/>
      <c r="F4547" s="1636" t="n"/>
      <c r="G4547" s="1647" t="n"/>
      <c r="H4547" s="1647" t="n"/>
      <c r="I4547" s="1647" t="n"/>
      <c r="J4547" s="1646" t="n"/>
      <c r="K4547" s="1647" t="n"/>
      <c r="L4547" s="1647" t="n"/>
      <c r="M4547" s="234" t="n"/>
      <c r="N4547" s="237" t="n"/>
      <c r="O4547" s="548" t="n"/>
      <c r="P4547" s="1634" t="n"/>
      <c r="Q4547" s="1634" t="n"/>
      <c r="R4547" s="892" t="n"/>
      <c r="S4547" s="1635" t="n"/>
      <c r="T4547" s="1636" t="n"/>
      <c r="U4547" s="1636" t="n"/>
    </row>
    <row r="4548" ht="17.25" customHeight="1">
      <c r="A4548" s="238" t="n"/>
      <c r="B4548" s="238" t="n"/>
      <c r="C4548" s="1636" t="n"/>
      <c r="D4548" s="1636" t="n"/>
      <c r="E4548" s="1638" t="n"/>
      <c r="F4548" s="1636" t="n"/>
      <c r="G4548" s="1647" t="n"/>
      <c r="H4548" s="1647" t="n"/>
      <c r="I4548" s="1647" t="n"/>
      <c r="J4548" s="1646" t="n"/>
      <c r="K4548" s="1647" t="n"/>
      <c r="L4548" s="1647" t="n"/>
      <c r="M4548" s="234" t="n"/>
      <c r="N4548" s="237" t="n"/>
      <c r="O4548" s="548" t="n"/>
      <c r="P4548" s="1634" t="n"/>
      <c r="Q4548" s="1634" t="n"/>
      <c r="R4548" s="892" t="n"/>
      <c r="S4548" s="1635" t="n"/>
      <c r="T4548" s="1636" t="n"/>
      <c r="U4548" s="1636" t="n"/>
    </row>
    <row r="4549" ht="17.25" customHeight="1">
      <c r="A4549" s="238" t="n"/>
      <c r="B4549" s="238" t="n"/>
      <c r="C4549" s="1636" t="n"/>
      <c r="D4549" s="1636" t="n"/>
      <c r="E4549" s="1638" t="n"/>
      <c r="F4549" s="1636" t="n"/>
      <c r="G4549" s="1647" t="n"/>
      <c r="H4549" s="1647" t="n"/>
      <c r="I4549" s="1647" t="n"/>
      <c r="J4549" s="1646" t="n"/>
      <c r="K4549" s="1647" t="n"/>
      <c r="L4549" s="1647" t="n"/>
      <c r="M4549" s="234" t="n"/>
      <c r="N4549" s="237" t="n"/>
      <c r="O4549" s="548" t="n"/>
      <c r="P4549" s="1634" t="n"/>
      <c r="Q4549" s="1634" t="n"/>
      <c r="R4549" s="892" t="n"/>
      <c r="S4549" s="1635" t="n"/>
      <c r="T4549" s="1636" t="n"/>
      <c r="U4549" s="1636" t="n"/>
    </row>
    <row r="4550" ht="17.25" customHeight="1">
      <c r="A4550" s="238" t="n"/>
      <c r="B4550" s="238" t="n"/>
      <c r="C4550" s="1636" t="n"/>
      <c r="D4550" s="1636" t="n"/>
      <c r="E4550" s="1638" t="n"/>
      <c r="F4550" s="1636" t="n"/>
      <c r="G4550" s="1647" t="n"/>
      <c r="H4550" s="1647" t="n"/>
      <c r="I4550" s="1647" t="n"/>
      <c r="J4550" s="1646" t="n"/>
      <c r="K4550" s="1647" t="n"/>
      <c r="L4550" s="1647" t="n"/>
      <c r="M4550" s="234" t="n"/>
      <c r="N4550" s="237" t="n"/>
      <c r="O4550" s="548" t="n"/>
      <c r="P4550" s="1634" t="n"/>
      <c r="Q4550" s="1634" t="n"/>
      <c r="R4550" s="892" t="n"/>
      <c r="S4550" s="1635" t="n"/>
      <c r="T4550" s="1636" t="n"/>
      <c r="U4550" s="1636" t="n"/>
    </row>
    <row r="4551" ht="17.25" customHeight="1">
      <c r="A4551" s="238" t="n"/>
      <c r="B4551" s="238" t="n"/>
      <c r="C4551" s="1636" t="n"/>
      <c r="D4551" s="1636" t="n"/>
      <c r="E4551" s="1638" t="n"/>
      <c r="F4551" s="1636" t="n"/>
      <c r="G4551" s="1647" t="n"/>
      <c r="H4551" s="1647" t="n"/>
      <c r="I4551" s="1647" t="n"/>
      <c r="J4551" s="1646" t="n"/>
      <c r="K4551" s="1647" t="n"/>
      <c r="L4551" s="1647" t="n"/>
      <c r="M4551" s="234" t="n"/>
      <c r="N4551" s="237" t="n"/>
      <c r="O4551" s="548" t="n"/>
      <c r="P4551" s="1634" t="n"/>
      <c r="Q4551" s="1634" t="n"/>
      <c r="R4551" s="892" t="n"/>
      <c r="S4551" s="1635" t="n"/>
      <c r="T4551" s="1636" t="n"/>
      <c r="U4551" s="1636" t="n"/>
    </row>
    <row r="4552" ht="17.25" customHeight="1">
      <c r="A4552" s="238" t="n"/>
      <c r="B4552" s="238" t="n"/>
      <c r="C4552" s="1636" t="n"/>
      <c r="D4552" s="1636" t="n"/>
      <c r="E4552" s="1638" t="n"/>
      <c r="F4552" s="1636" t="n"/>
      <c r="G4552" s="1647" t="n"/>
      <c r="H4552" s="1647" t="n"/>
      <c r="I4552" s="1647" t="n"/>
      <c r="J4552" s="1646" t="n"/>
      <c r="K4552" s="1647" t="n"/>
      <c r="L4552" s="1647" t="n"/>
      <c r="M4552" s="234" t="n"/>
      <c r="N4552" s="237" t="n"/>
      <c r="O4552" s="548" t="n"/>
      <c r="P4552" s="1634" t="n"/>
      <c r="Q4552" s="1634" t="n"/>
      <c r="R4552" s="892" t="n"/>
      <c r="S4552" s="1635" t="n"/>
      <c r="T4552" s="1636" t="n"/>
      <c r="U4552" s="1636" t="n"/>
    </row>
    <row r="4553" ht="17.25" customHeight="1">
      <c r="A4553" s="238" t="n"/>
      <c r="B4553" s="238" t="n"/>
      <c r="C4553" s="1636" t="n"/>
      <c r="D4553" s="1636" t="n"/>
      <c r="E4553" s="1638" t="n"/>
      <c r="F4553" s="1636" t="n"/>
      <c r="G4553" s="1647" t="n"/>
      <c r="H4553" s="1647" t="n"/>
      <c r="I4553" s="1647" t="n"/>
      <c r="J4553" s="1646" t="n"/>
      <c r="K4553" s="1647" t="n"/>
      <c r="L4553" s="1647" t="n"/>
      <c r="M4553" s="234" t="n"/>
      <c r="N4553" s="237" t="n"/>
      <c r="O4553" s="548" t="n"/>
      <c r="P4553" s="1634" t="n"/>
      <c r="Q4553" s="1634" t="n"/>
      <c r="R4553" s="892" t="n"/>
      <c r="S4553" s="1635" t="n"/>
      <c r="T4553" s="1636" t="n"/>
      <c r="U4553" s="1636" t="n"/>
    </row>
    <row r="4554" ht="17.25" customHeight="1">
      <c r="A4554" s="238" t="n"/>
      <c r="B4554" s="238" t="n"/>
      <c r="C4554" s="1636" t="n"/>
      <c r="D4554" s="1636" t="n"/>
      <c r="E4554" s="1638" t="n"/>
      <c r="F4554" s="1636" t="n"/>
      <c r="G4554" s="1647" t="n"/>
      <c r="H4554" s="1647" t="n"/>
      <c r="I4554" s="1647" t="n"/>
      <c r="J4554" s="1646" t="n"/>
      <c r="K4554" s="1647" t="n"/>
      <c r="L4554" s="1647" t="n"/>
      <c r="M4554" s="234" t="n"/>
      <c r="N4554" s="237" t="n"/>
      <c r="O4554" s="548" t="n"/>
      <c r="P4554" s="1634" t="n"/>
      <c r="Q4554" s="1634" t="n"/>
      <c r="R4554" s="892" t="n"/>
      <c r="S4554" s="1635" t="n"/>
      <c r="T4554" s="1636" t="n"/>
      <c r="U4554" s="1636" t="n"/>
    </row>
    <row r="4555" ht="17.25" customHeight="1">
      <c r="A4555" s="238" t="n"/>
      <c r="B4555" s="238" t="n"/>
      <c r="C4555" s="1636" t="n"/>
      <c r="D4555" s="1636" t="n"/>
      <c r="E4555" s="1638" t="n"/>
      <c r="F4555" s="1636" t="n"/>
      <c r="G4555" s="1647" t="n"/>
      <c r="H4555" s="1647" t="n"/>
      <c r="I4555" s="1647" t="n"/>
      <c r="J4555" s="1646" t="n"/>
      <c r="K4555" s="1647" t="n"/>
      <c r="L4555" s="1647" t="n"/>
      <c r="M4555" s="234" t="n"/>
      <c r="N4555" s="237" t="n"/>
      <c r="O4555" s="548" t="n"/>
      <c r="P4555" s="1634" t="n"/>
      <c r="Q4555" s="1634" t="n"/>
      <c r="R4555" s="892" t="n"/>
      <c r="S4555" s="1635" t="n"/>
      <c r="T4555" s="1636" t="n"/>
      <c r="U4555" s="1636" t="n"/>
    </row>
    <row r="4556" ht="17.25" customHeight="1">
      <c r="A4556" s="238" t="n"/>
      <c r="B4556" s="238" t="n"/>
      <c r="C4556" s="1636" t="n"/>
      <c r="D4556" s="1636" t="n"/>
      <c r="E4556" s="1638" t="n"/>
      <c r="F4556" s="1636" t="n"/>
      <c r="G4556" s="1647" t="n"/>
      <c r="H4556" s="1647" t="n"/>
      <c r="I4556" s="1647" t="n"/>
      <c r="J4556" s="1646" t="n"/>
      <c r="K4556" s="1647" t="n"/>
      <c r="L4556" s="1647" t="n"/>
      <c r="M4556" s="234" t="n"/>
      <c r="N4556" s="237" t="n"/>
      <c r="O4556" s="548" t="n"/>
      <c r="P4556" s="1634" t="n"/>
      <c r="Q4556" s="1634" t="n"/>
      <c r="R4556" s="892" t="n"/>
      <c r="S4556" s="1635" t="n"/>
      <c r="T4556" s="1636" t="n"/>
      <c r="U4556" s="1636" t="n"/>
    </row>
    <row r="4557" ht="17.25" customHeight="1">
      <c r="A4557" s="238" t="n"/>
      <c r="B4557" s="238" t="n"/>
      <c r="C4557" s="1636" t="n"/>
      <c r="D4557" s="1636" t="n"/>
      <c r="E4557" s="1638" t="n"/>
      <c r="F4557" s="1636" t="n"/>
      <c r="G4557" s="1647" t="n"/>
      <c r="H4557" s="1647" t="n"/>
      <c r="I4557" s="1647" t="n"/>
      <c r="J4557" s="1646" t="n"/>
      <c r="K4557" s="1647" t="n"/>
      <c r="L4557" s="1647" t="n"/>
      <c r="M4557" s="234" t="n"/>
      <c r="N4557" s="237" t="n"/>
      <c r="O4557" s="548" t="n"/>
      <c r="P4557" s="1634" t="n"/>
      <c r="Q4557" s="1634" t="n"/>
      <c r="R4557" s="892" t="n"/>
      <c r="S4557" s="1635" t="n"/>
      <c r="T4557" s="1636" t="n"/>
      <c r="U4557" s="1636" t="n"/>
    </row>
    <row r="4558" ht="17.25" customHeight="1">
      <c r="A4558" s="238" t="n"/>
      <c r="B4558" s="238" t="n"/>
      <c r="C4558" s="1636" t="n"/>
      <c r="D4558" s="1636" t="n"/>
      <c r="E4558" s="1638" t="n"/>
      <c r="F4558" s="1636" t="n"/>
      <c r="G4558" s="1647" t="n"/>
      <c r="H4558" s="1647" t="n"/>
      <c r="I4558" s="1647" t="n"/>
      <c r="J4558" s="1646" t="n"/>
      <c r="K4558" s="1647" t="n"/>
      <c r="L4558" s="1647" t="n"/>
      <c r="M4558" s="234" t="n"/>
      <c r="N4558" s="237" t="n"/>
      <c r="O4558" s="548" t="n"/>
      <c r="P4558" s="1634" t="n"/>
      <c r="Q4558" s="1634" t="n"/>
      <c r="R4558" s="892" t="n"/>
      <c r="S4558" s="1635" t="n"/>
      <c r="T4558" s="1636" t="n"/>
      <c r="U4558" s="1636" t="n"/>
    </row>
    <row r="4559" ht="17.25" customHeight="1">
      <c r="A4559" s="238" t="n"/>
      <c r="B4559" s="238" t="n"/>
      <c r="C4559" s="1636" t="n"/>
      <c r="D4559" s="1636" t="n"/>
      <c r="E4559" s="1638" t="n"/>
      <c r="F4559" s="1636" t="n"/>
      <c r="G4559" s="1647" t="n"/>
      <c r="H4559" s="1647" t="n"/>
      <c r="I4559" s="1647" t="n"/>
      <c r="J4559" s="1646" t="n"/>
      <c r="K4559" s="1647" t="n"/>
      <c r="L4559" s="1647" t="n"/>
      <c r="M4559" s="234" t="n"/>
      <c r="N4559" s="237" t="n"/>
      <c r="O4559" s="548" t="n"/>
      <c r="P4559" s="1634" t="n"/>
      <c r="Q4559" s="1634" t="n"/>
      <c r="R4559" s="892" t="n"/>
      <c r="S4559" s="1635" t="n"/>
      <c r="T4559" s="1636" t="n"/>
      <c r="U4559" s="1636" t="n"/>
    </row>
    <row r="4560" ht="17.25" customHeight="1">
      <c r="A4560" s="238" t="n"/>
      <c r="B4560" s="238" t="n"/>
      <c r="C4560" s="1636" t="n"/>
      <c r="D4560" s="1636" t="n"/>
      <c r="E4560" s="1638" t="n"/>
      <c r="F4560" s="1636" t="n"/>
      <c r="G4560" s="1647" t="n"/>
      <c r="H4560" s="1647" t="n"/>
      <c r="I4560" s="1647" t="n"/>
      <c r="J4560" s="1646" t="n"/>
      <c r="K4560" s="1647" t="n"/>
      <c r="L4560" s="1647" t="n"/>
      <c r="M4560" s="234" t="n"/>
      <c r="N4560" s="237" t="n"/>
      <c r="O4560" s="548" t="n"/>
      <c r="P4560" s="1634" t="n"/>
      <c r="Q4560" s="1634" t="n"/>
      <c r="R4560" s="892" t="n"/>
      <c r="S4560" s="1635" t="n"/>
      <c r="T4560" s="1636" t="n"/>
      <c r="U4560" s="1636" t="n"/>
    </row>
    <row r="4561" ht="17.25" customHeight="1">
      <c r="A4561" s="238" t="n"/>
      <c r="B4561" s="238" t="n"/>
      <c r="C4561" s="1636" t="n"/>
      <c r="D4561" s="1636" t="n"/>
      <c r="E4561" s="1638" t="n"/>
      <c r="F4561" s="1636" t="n"/>
      <c r="G4561" s="1647" t="n"/>
      <c r="H4561" s="1647" t="n"/>
      <c r="I4561" s="1647" t="n"/>
      <c r="J4561" s="1646" t="n"/>
      <c r="K4561" s="1647" t="n"/>
      <c r="L4561" s="1647" t="n"/>
      <c r="M4561" s="234" t="n"/>
      <c r="N4561" s="237" t="n"/>
      <c r="O4561" s="548" t="n"/>
      <c r="P4561" s="1634" t="n"/>
      <c r="Q4561" s="1634" t="n"/>
      <c r="R4561" s="892" t="n"/>
      <c r="S4561" s="1635" t="n"/>
      <c r="T4561" s="1636" t="n"/>
      <c r="U4561" s="1636" t="n"/>
    </row>
    <row r="4562" ht="17.25" customHeight="1">
      <c r="A4562" s="238" t="n"/>
      <c r="B4562" s="238" t="n"/>
      <c r="C4562" s="1636" t="n"/>
      <c r="D4562" s="1636" t="n"/>
      <c r="E4562" s="1638" t="n"/>
      <c r="F4562" s="1636" t="n"/>
      <c r="G4562" s="1647" t="n"/>
      <c r="H4562" s="1647" t="n"/>
      <c r="I4562" s="1647" t="n"/>
      <c r="J4562" s="1646" t="n"/>
      <c r="K4562" s="1647" t="n"/>
      <c r="L4562" s="1647" t="n"/>
      <c r="M4562" s="234" t="n"/>
      <c r="N4562" s="237" t="n"/>
      <c r="O4562" s="548" t="n"/>
      <c r="P4562" s="1634" t="n"/>
      <c r="Q4562" s="1634" t="n"/>
      <c r="R4562" s="892" t="n"/>
      <c r="S4562" s="1635" t="n"/>
      <c r="T4562" s="1636" t="n"/>
      <c r="U4562" s="1636" t="n"/>
    </row>
    <row r="4563" ht="17.25" customHeight="1">
      <c r="A4563" s="238" t="n"/>
      <c r="B4563" s="238" t="n"/>
      <c r="C4563" s="1636" t="n"/>
      <c r="D4563" s="1636" t="n"/>
      <c r="E4563" s="1638" t="n"/>
      <c r="F4563" s="1636" t="n"/>
      <c r="G4563" s="1647" t="n"/>
      <c r="H4563" s="1647" t="n"/>
      <c r="I4563" s="1647" t="n"/>
      <c r="J4563" s="1646" t="n"/>
      <c r="K4563" s="1647" t="n"/>
      <c r="L4563" s="1647" t="n"/>
      <c r="M4563" s="234" t="n"/>
      <c r="N4563" s="237" t="n"/>
      <c r="O4563" s="548" t="n"/>
      <c r="P4563" s="1634" t="n"/>
      <c r="Q4563" s="1634" t="n"/>
      <c r="R4563" s="892" t="n"/>
      <c r="S4563" s="1635" t="n"/>
      <c r="T4563" s="1636" t="n"/>
      <c r="U4563" s="1636" t="n"/>
    </row>
    <row r="4564" ht="17.25" customHeight="1">
      <c r="A4564" s="238" t="n"/>
      <c r="B4564" s="238" t="n"/>
      <c r="C4564" s="1636" t="n"/>
      <c r="D4564" s="1636" t="n"/>
      <c r="E4564" s="1638" t="n"/>
      <c r="F4564" s="1636" t="n"/>
      <c r="G4564" s="1647" t="n"/>
      <c r="H4564" s="1647" t="n"/>
      <c r="I4564" s="1647" t="n"/>
      <c r="J4564" s="1646" t="n"/>
      <c r="K4564" s="1647" t="n"/>
      <c r="L4564" s="1647" t="n"/>
      <c r="M4564" s="234" t="n"/>
      <c r="N4564" s="237" t="n"/>
      <c r="O4564" s="548" t="n"/>
      <c r="P4564" s="1634" t="n"/>
      <c r="Q4564" s="1634" t="n"/>
      <c r="R4564" s="892" t="n"/>
      <c r="S4564" s="1635" t="n"/>
      <c r="T4564" s="1636" t="n"/>
      <c r="U4564" s="1636" t="n"/>
    </row>
    <row r="4565" ht="17.25" customHeight="1">
      <c r="A4565" s="238" t="n"/>
      <c r="B4565" s="238" t="n"/>
      <c r="C4565" s="1636" t="n"/>
      <c r="D4565" s="1636" t="n"/>
      <c r="E4565" s="1638" t="n"/>
      <c r="F4565" s="1636" t="n"/>
      <c r="G4565" s="1647" t="n"/>
      <c r="H4565" s="1647" t="n"/>
      <c r="I4565" s="1647" t="n"/>
      <c r="J4565" s="1646" t="n"/>
      <c r="K4565" s="1647" t="n"/>
      <c r="L4565" s="1647" t="n"/>
      <c r="M4565" s="234" t="n"/>
      <c r="N4565" s="237" t="n"/>
      <c r="O4565" s="548" t="n"/>
      <c r="P4565" s="1634" t="n"/>
      <c r="Q4565" s="1634" t="n"/>
      <c r="R4565" s="892" t="n"/>
      <c r="S4565" s="1635" t="n"/>
      <c r="T4565" s="1636" t="n"/>
      <c r="U4565" s="1636" t="n"/>
    </row>
    <row r="4566" ht="17.25" customHeight="1">
      <c r="A4566" s="238" t="n"/>
      <c r="B4566" s="238" t="n"/>
      <c r="C4566" s="1636" t="n"/>
      <c r="D4566" s="1636" t="n"/>
      <c r="E4566" s="1638" t="n"/>
      <c r="F4566" s="1636" t="n"/>
      <c r="G4566" s="1647" t="n"/>
      <c r="H4566" s="1647" t="n"/>
      <c r="I4566" s="1647" t="n"/>
      <c r="J4566" s="1646" t="n"/>
      <c r="K4566" s="1647" t="n"/>
      <c r="L4566" s="1647" t="n"/>
      <c r="M4566" s="234" t="n"/>
      <c r="N4566" s="237" t="n"/>
      <c r="O4566" s="548" t="n"/>
      <c r="P4566" s="1634" t="n"/>
      <c r="Q4566" s="1634" t="n"/>
      <c r="R4566" s="892" t="n"/>
      <c r="S4566" s="1635" t="n"/>
      <c r="T4566" s="1636" t="n"/>
      <c r="U4566" s="1636" t="n"/>
    </row>
    <row r="4567" ht="17.25" customHeight="1">
      <c r="A4567" s="238" t="n"/>
      <c r="B4567" s="238" t="n"/>
      <c r="C4567" s="1636" t="n"/>
      <c r="D4567" s="1636" t="n"/>
      <c r="E4567" s="1638" t="n"/>
      <c r="F4567" s="1636" t="n"/>
      <c r="G4567" s="1647" t="n"/>
      <c r="H4567" s="1647" t="n"/>
      <c r="I4567" s="1647" t="n"/>
      <c r="J4567" s="1646" t="n"/>
      <c r="K4567" s="1647" t="n"/>
      <c r="L4567" s="1647" t="n"/>
      <c r="M4567" s="234" t="n"/>
      <c r="N4567" s="237" t="n"/>
      <c r="O4567" s="548" t="n"/>
      <c r="P4567" s="1634" t="n"/>
      <c r="Q4567" s="1634" t="n"/>
      <c r="R4567" s="892" t="n"/>
      <c r="S4567" s="1635" t="n"/>
      <c r="T4567" s="1636" t="n"/>
      <c r="U4567" s="1636" t="n"/>
    </row>
    <row r="4568" ht="17.25" customHeight="1">
      <c r="A4568" s="238" t="n"/>
      <c r="B4568" s="238" t="n"/>
      <c r="C4568" s="1636" t="n"/>
      <c r="D4568" s="1636" t="n"/>
      <c r="E4568" s="1638" t="n"/>
      <c r="F4568" s="1636" t="n"/>
      <c r="G4568" s="1647" t="n"/>
      <c r="H4568" s="1647" t="n"/>
      <c r="I4568" s="1647" t="n"/>
      <c r="J4568" s="1646" t="n"/>
      <c r="K4568" s="1647" t="n"/>
      <c r="L4568" s="1647" t="n"/>
      <c r="M4568" s="234" t="n"/>
      <c r="N4568" s="237" t="n"/>
      <c r="O4568" s="548" t="n"/>
      <c r="P4568" s="1634" t="n"/>
      <c r="Q4568" s="1634" t="n"/>
      <c r="R4568" s="892" t="n"/>
      <c r="S4568" s="1635" t="n"/>
      <c r="T4568" s="1636" t="n"/>
      <c r="U4568" s="1636" t="n"/>
    </row>
    <row r="4569" ht="17.25" customHeight="1">
      <c r="A4569" s="238" t="n"/>
      <c r="B4569" s="238" t="n"/>
      <c r="C4569" s="1636" t="n"/>
      <c r="D4569" s="1636" t="n"/>
      <c r="E4569" s="1638" t="n"/>
      <c r="F4569" s="1636" t="n"/>
      <c r="G4569" s="1647" t="n"/>
      <c r="H4569" s="1647" t="n"/>
      <c r="I4569" s="1647" t="n"/>
      <c r="J4569" s="1646" t="n"/>
      <c r="K4569" s="1647" t="n"/>
      <c r="L4569" s="1647" t="n"/>
      <c r="M4569" s="234" t="n"/>
      <c r="N4569" s="237" t="n"/>
      <c r="O4569" s="548" t="n"/>
      <c r="P4569" s="1634" t="n"/>
      <c r="Q4569" s="1634" t="n"/>
      <c r="R4569" s="892" t="n"/>
      <c r="S4569" s="1635" t="n"/>
      <c r="T4569" s="1636" t="n"/>
      <c r="U4569" s="1636" t="n"/>
    </row>
    <row r="4570" ht="17.25" customHeight="1">
      <c r="A4570" s="238" t="n"/>
      <c r="B4570" s="238" t="n"/>
      <c r="C4570" s="1636" t="n"/>
      <c r="D4570" s="1636" t="n"/>
      <c r="E4570" s="1638" t="n"/>
      <c r="F4570" s="1636" t="n"/>
      <c r="G4570" s="1647" t="n"/>
      <c r="H4570" s="1647" t="n"/>
      <c r="I4570" s="1647" t="n"/>
      <c r="J4570" s="1646" t="n"/>
      <c r="K4570" s="1647" t="n"/>
      <c r="L4570" s="1647" t="n"/>
      <c r="M4570" s="234" t="n"/>
      <c r="N4570" s="237" t="n"/>
      <c r="O4570" s="548" t="n"/>
      <c r="P4570" s="1634" t="n"/>
      <c r="Q4570" s="1634" t="n"/>
      <c r="R4570" s="892" t="n"/>
      <c r="S4570" s="1635" t="n"/>
      <c r="T4570" s="1636" t="n"/>
      <c r="U4570" s="1636" t="n"/>
    </row>
    <row r="4571" ht="17.25" customHeight="1">
      <c r="A4571" s="238" t="n"/>
      <c r="B4571" s="238" t="n"/>
      <c r="C4571" s="1636" t="n"/>
      <c r="D4571" s="1636" t="n"/>
      <c r="E4571" s="1638" t="n"/>
      <c r="F4571" s="1636" t="n"/>
      <c r="G4571" s="1647" t="n"/>
      <c r="H4571" s="1647" t="n"/>
      <c r="I4571" s="1647" t="n"/>
      <c r="J4571" s="1646" t="n"/>
      <c r="K4571" s="1647" t="n"/>
      <c r="L4571" s="1647" t="n"/>
      <c r="M4571" s="234" t="n"/>
      <c r="N4571" s="237" t="n"/>
      <c r="O4571" s="548" t="n"/>
      <c r="P4571" s="1634" t="n"/>
      <c r="Q4571" s="1634" t="n"/>
      <c r="R4571" s="892" t="n"/>
      <c r="S4571" s="1635" t="n"/>
      <c r="T4571" s="1636" t="n"/>
      <c r="U4571" s="1636" t="n"/>
    </row>
    <row r="4572" ht="17.25" customHeight="1">
      <c r="A4572" s="238" t="n"/>
      <c r="B4572" s="238" t="n"/>
      <c r="C4572" s="1636" t="n"/>
      <c r="D4572" s="1636" t="n"/>
      <c r="E4572" s="1638" t="n"/>
      <c r="F4572" s="1636" t="n"/>
      <c r="G4572" s="1647" t="n"/>
      <c r="H4572" s="1647" t="n"/>
      <c r="I4572" s="1647" t="n"/>
      <c r="J4572" s="1646" t="n"/>
      <c r="K4572" s="1647" t="n"/>
      <c r="L4572" s="1647" t="n"/>
      <c r="M4572" s="234" t="n"/>
      <c r="N4572" s="237" t="n"/>
      <c r="O4572" s="548" t="n"/>
      <c r="P4572" s="1634" t="n"/>
      <c r="Q4572" s="1634" t="n"/>
      <c r="R4572" s="892" t="n"/>
      <c r="S4572" s="1635" t="n"/>
      <c r="T4572" s="1636" t="n"/>
      <c r="U4572" s="1636" t="n"/>
    </row>
    <row r="4573" ht="17.25" customHeight="1">
      <c r="A4573" s="238" t="n"/>
      <c r="B4573" s="238" t="n"/>
      <c r="C4573" s="1636" t="n"/>
      <c r="D4573" s="1636" t="n"/>
      <c r="E4573" s="1638" t="n"/>
      <c r="F4573" s="1636" t="n"/>
      <c r="G4573" s="1647" t="n"/>
      <c r="H4573" s="1647" t="n"/>
      <c r="I4573" s="1647" t="n"/>
      <c r="J4573" s="1646" t="n"/>
      <c r="K4573" s="1647" t="n"/>
      <c r="L4573" s="1647" t="n"/>
      <c r="M4573" s="234" t="n"/>
      <c r="N4573" s="237" t="n"/>
      <c r="O4573" s="548" t="n"/>
      <c r="P4573" s="1634" t="n"/>
      <c r="Q4573" s="1634" t="n"/>
      <c r="R4573" s="892" t="n"/>
      <c r="S4573" s="1635" t="n"/>
      <c r="T4573" s="1636" t="n"/>
      <c r="U4573" s="1636" t="n"/>
    </row>
    <row r="4574" ht="17.25" customHeight="1">
      <c r="A4574" s="238" t="n"/>
      <c r="B4574" s="238" t="n"/>
      <c r="C4574" s="1636" t="n"/>
      <c r="D4574" s="1636" t="n"/>
      <c r="E4574" s="1638" t="n"/>
      <c r="F4574" s="1636" t="n"/>
      <c r="G4574" s="1647" t="n"/>
      <c r="H4574" s="1647" t="n"/>
      <c r="I4574" s="1647" t="n"/>
      <c r="J4574" s="1646" t="n"/>
      <c r="K4574" s="1647" t="n"/>
      <c r="L4574" s="1647" t="n"/>
      <c r="M4574" s="234" t="n"/>
      <c r="N4574" s="237" t="n"/>
      <c r="O4574" s="548" t="n"/>
      <c r="P4574" s="1634" t="n"/>
      <c r="Q4574" s="1634" t="n"/>
      <c r="R4574" s="892" t="n"/>
      <c r="S4574" s="1635" t="n"/>
      <c r="T4574" s="1636" t="n"/>
      <c r="U4574" s="1636" t="n"/>
    </row>
    <row r="4575" ht="17.25" customHeight="1">
      <c r="A4575" s="238" t="n"/>
      <c r="B4575" s="238" t="n"/>
      <c r="C4575" s="1636" t="n"/>
      <c r="D4575" s="1636" t="n"/>
      <c r="E4575" s="1638" t="n"/>
      <c r="F4575" s="1636" t="n"/>
      <c r="G4575" s="1647" t="n"/>
      <c r="H4575" s="1647" t="n"/>
      <c r="I4575" s="1647" t="n"/>
      <c r="J4575" s="1646" t="n"/>
      <c r="K4575" s="1647" t="n"/>
      <c r="L4575" s="1647" t="n"/>
      <c r="M4575" s="234" t="n"/>
      <c r="N4575" s="237" t="n"/>
      <c r="O4575" s="548" t="n"/>
      <c r="P4575" s="1634" t="n"/>
      <c r="Q4575" s="1634" t="n"/>
      <c r="R4575" s="892" t="n"/>
      <c r="S4575" s="1635" t="n"/>
      <c r="T4575" s="1636" t="n"/>
      <c r="U4575" s="1636" t="n"/>
    </row>
    <row r="4576" ht="17.25" customHeight="1">
      <c r="A4576" s="238" t="n"/>
      <c r="B4576" s="238" t="n"/>
      <c r="C4576" s="1636" t="n"/>
      <c r="D4576" s="1636" t="n"/>
      <c r="E4576" s="1638" t="n"/>
      <c r="F4576" s="1636" t="n"/>
      <c r="G4576" s="1647" t="n"/>
      <c r="H4576" s="1647" t="n"/>
      <c r="I4576" s="1647" t="n"/>
      <c r="J4576" s="1646" t="n"/>
      <c r="K4576" s="1647" t="n"/>
      <c r="L4576" s="1647" t="n"/>
      <c r="M4576" s="234" t="n"/>
      <c r="N4576" s="237" t="n"/>
      <c r="O4576" s="548" t="n"/>
      <c r="P4576" s="1634" t="n"/>
      <c r="Q4576" s="1634" t="n"/>
      <c r="R4576" s="892" t="n"/>
      <c r="S4576" s="1635" t="n"/>
      <c r="T4576" s="1636" t="n"/>
      <c r="U4576" s="1636" t="n"/>
    </row>
    <row r="4577" ht="17.25" customHeight="1">
      <c r="A4577" s="238" t="n"/>
      <c r="B4577" s="238" t="n"/>
      <c r="C4577" s="1636" t="n"/>
      <c r="D4577" s="1636" t="n"/>
      <c r="E4577" s="1638" t="n"/>
      <c r="F4577" s="1636" t="n"/>
      <c r="G4577" s="1647" t="n"/>
      <c r="H4577" s="1647" t="n"/>
      <c r="I4577" s="1647" t="n"/>
      <c r="J4577" s="1646" t="n"/>
      <c r="K4577" s="1647" t="n"/>
      <c r="L4577" s="1647" t="n"/>
      <c r="M4577" s="234" t="n"/>
      <c r="N4577" s="237" t="n"/>
      <c r="O4577" s="548" t="n"/>
      <c r="P4577" s="1634" t="n"/>
      <c r="Q4577" s="1634" t="n"/>
      <c r="R4577" s="892" t="n"/>
      <c r="S4577" s="1635" t="n"/>
      <c r="T4577" s="1636" t="n"/>
      <c r="U4577" s="1636" t="n"/>
    </row>
    <row r="4578" ht="17.25" customHeight="1">
      <c r="A4578" s="238" t="n"/>
      <c r="B4578" s="238" t="n"/>
      <c r="C4578" s="1636" t="n"/>
      <c r="D4578" s="1636" t="n"/>
      <c r="E4578" s="1638" t="n"/>
      <c r="F4578" s="1636" t="n"/>
      <c r="G4578" s="1647" t="n"/>
      <c r="H4578" s="1647" t="n"/>
      <c r="I4578" s="1647" t="n"/>
      <c r="J4578" s="1646" t="n"/>
      <c r="K4578" s="1647" t="n"/>
      <c r="L4578" s="1647" t="n"/>
      <c r="M4578" s="234" t="n"/>
      <c r="N4578" s="237" t="n"/>
      <c r="O4578" s="548" t="n"/>
      <c r="P4578" s="1634" t="n"/>
      <c r="Q4578" s="1634" t="n"/>
      <c r="R4578" s="892" t="n"/>
      <c r="S4578" s="1635" t="n"/>
      <c r="T4578" s="1636" t="n"/>
      <c r="U4578" s="1636" t="n"/>
    </row>
    <row r="4579" ht="17.25" customHeight="1">
      <c r="A4579" s="238" t="n"/>
      <c r="B4579" s="238" t="n"/>
      <c r="C4579" s="1636" t="n"/>
      <c r="D4579" s="1636" t="n"/>
      <c r="E4579" s="1638" t="n"/>
      <c r="F4579" s="1636" t="n"/>
      <c r="G4579" s="1647" t="n"/>
      <c r="H4579" s="1647" t="n"/>
      <c r="I4579" s="1647" t="n"/>
      <c r="J4579" s="1646" t="n"/>
      <c r="K4579" s="1647" t="n"/>
      <c r="L4579" s="1647" t="n"/>
      <c r="M4579" s="234" t="n"/>
      <c r="N4579" s="237" t="n"/>
      <c r="O4579" s="548" t="n"/>
      <c r="P4579" s="1634" t="n"/>
      <c r="Q4579" s="1634" t="n"/>
      <c r="R4579" s="892" t="n"/>
      <c r="S4579" s="1635" t="n"/>
      <c r="T4579" s="1636" t="n"/>
      <c r="U4579" s="1636" t="n"/>
    </row>
    <row r="4580" ht="17.25" customHeight="1">
      <c r="A4580" s="238" t="n"/>
      <c r="B4580" s="238" t="n"/>
      <c r="C4580" s="1636" t="n"/>
      <c r="D4580" s="1636" t="n"/>
      <c r="E4580" s="1638" t="n"/>
      <c r="F4580" s="1636" t="n"/>
      <c r="G4580" s="1647" t="n"/>
      <c r="H4580" s="1647" t="n"/>
      <c r="I4580" s="1647" t="n"/>
      <c r="J4580" s="1646" t="n"/>
      <c r="K4580" s="1647" t="n"/>
      <c r="L4580" s="1647" t="n"/>
      <c r="M4580" s="234" t="n"/>
      <c r="N4580" s="237" t="n"/>
      <c r="O4580" s="548" t="n"/>
      <c r="P4580" s="1634" t="n"/>
      <c r="Q4580" s="1634" t="n"/>
      <c r="R4580" s="892" t="n"/>
      <c r="S4580" s="1635" t="n"/>
      <c r="T4580" s="1636" t="n"/>
      <c r="U4580" s="1636" t="n"/>
    </row>
    <row r="4581" ht="17.25" customHeight="1">
      <c r="A4581" s="238" t="n"/>
      <c r="B4581" s="238" t="n"/>
      <c r="C4581" s="1636" t="n"/>
      <c r="D4581" s="1636" t="n"/>
      <c r="E4581" s="1638" t="n"/>
      <c r="F4581" s="1636" t="n"/>
      <c r="G4581" s="1647" t="n"/>
      <c r="H4581" s="1647" t="n"/>
      <c r="I4581" s="1647" t="n"/>
      <c r="J4581" s="1646" t="n"/>
      <c r="K4581" s="1647" t="n"/>
      <c r="L4581" s="1647" t="n"/>
      <c r="M4581" s="234" t="n"/>
      <c r="N4581" s="237" t="n"/>
      <c r="O4581" s="548" t="n"/>
      <c r="P4581" s="1634" t="n"/>
      <c r="Q4581" s="1634" t="n"/>
      <c r="R4581" s="892" t="n"/>
      <c r="S4581" s="1635" t="n"/>
      <c r="T4581" s="1636" t="n"/>
      <c r="U4581" s="1636" t="n"/>
    </row>
    <row r="4582" ht="17.25" customHeight="1">
      <c r="A4582" s="238" t="n"/>
      <c r="B4582" s="238" t="n"/>
      <c r="C4582" s="1636" t="n"/>
      <c r="D4582" s="1636" t="n"/>
      <c r="E4582" s="1638" t="n"/>
      <c r="F4582" s="1636" t="n"/>
      <c r="G4582" s="1647" t="n"/>
      <c r="H4582" s="1647" t="n"/>
      <c r="I4582" s="1647" t="n"/>
      <c r="J4582" s="1646" t="n"/>
      <c r="K4582" s="1647" t="n"/>
      <c r="L4582" s="1647" t="n"/>
      <c r="M4582" s="234" t="n"/>
      <c r="N4582" s="237" t="n"/>
      <c r="O4582" s="548" t="n"/>
      <c r="P4582" s="1634" t="n"/>
      <c r="Q4582" s="1634" t="n"/>
      <c r="R4582" s="892" t="n"/>
      <c r="S4582" s="1635" t="n"/>
      <c r="T4582" s="1636" t="n"/>
      <c r="U4582" s="1636" t="n"/>
    </row>
    <row r="4583" ht="17.25" customHeight="1">
      <c r="A4583" s="238" t="n"/>
      <c r="B4583" s="238" t="n"/>
      <c r="C4583" s="1636" t="n"/>
      <c r="D4583" s="1636" t="n"/>
      <c r="E4583" s="1638" t="n"/>
      <c r="F4583" s="1636" t="n"/>
      <c r="G4583" s="1647" t="n"/>
      <c r="H4583" s="1647" t="n"/>
      <c r="I4583" s="1647" t="n"/>
      <c r="J4583" s="1646" t="n"/>
      <c r="K4583" s="1647" t="n"/>
      <c r="L4583" s="1647" t="n"/>
      <c r="M4583" s="234" t="n"/>
      <c r="N4583" s="237" t="n"/>
      <c r="O4583" s="548" t="n"/>
      <c r="P4583" s="1634" t="n"/>
      <c r="Q4583" s="1634" t="n"/>
      <c r="R4583" s="892" t="n"/>
      <c r="S4583" s="1635" t="n"/>
      <c r="T4583" s="1636" t="n"/>
      <c r="U4583" s="1636" t="n"/>
    </row>
    <row r="4584" ht="17.25" customHeight="1">
      <c r="A4584" s="238" t="n"/>
      <c r="B4584" s="238" t="n"/>
      <c r="C4584" s="1636" t="n"/>
      <c r="D4584" s="1636" t="n"/>
      <c r="E4584" s="1638" t="n"/>
      <c r="F4584" s="1636" t="n"/>
      <c r="G4584" s="1647" t="n"/>
      <c r="H4584" s="1647" t="n"/>
      <c r="I4584" s="1647" t="n"/>
      <c r="J4584" s="1646" t="n"/>
      <c r="K4584" s="1647" t="n"/>
      <c r="L4584" s="1647" t="n"/>
      <c r="M4584" s="234" t="n"/>
      <c r="N4584" s="237" t="n"/>
      <c r="O4584" s="548" t="n"/>
      <c r="P4584" s="1634" t="n"/>
      <c r="Q4584" s="1634" t="n"/>
      <c r="R4584" s="892" t="n"/>
      <c r="S4584" s="1635" t="n"/>
      <c r="T4584" s="1636" t="n"/>
      <c r="U4584" s="1636" t="n"/>
    </row>
    <row r="4585" ht="17.25" customHeight="1">
      <c r="A4585" s="238" t="n"/>
      <c r="B4585" s="238" t="n"/>
      <c r="C4585" s="1636" t="n"/>
      <c r="D4585" s="1636" t="n"/>
      <c r="E4585" s="1638" t="n"/>
      <c r="F4585" s="1636" t="n"/>
      <c r="G4585" s="1647" t="n"/>
      <c r="H4585" s="1647" t="n"/>
      <c r="I4585" s="1647" t="n"/>
      <c r="J4585" s="1646" t="n"/>
      <c r="K4585" s="1647" t="n"/>
      <c r="L4585" s="1647" t="n"/>
      <c r="M4585" s="234" t="n"/>
      <c r="N4585" s="237" t="n"/>
      <c r="O4585" s="548" t="n"/>
      <c r="P4585" s="1634" t="n"/>
      <c r="Q4585" s="1634" t="n"/>
      <c r="R4585" s="892" t="n"/>
      <c r="S4585" s="1635" t="n"/>
      <c r="T4585" s="1636" t="n"/>
      <c r="U4585" s="1636" t="n"/>
    </row>
    <row r="4586" ht="17.25" customHeight="1">
      <c r="A4586" s="238" t="n"/>
      <c r="B4586" s="238" t="n"/>
      <c r="C4586" s="1636" t="n"/>
      <c r="D4586" s="1636" t="n"/>
      <c r="E4586" s="1638" t="n"/>
      <c r="F4586" s="1636" t="n"/>
      <c r="G4586" s="1647" t="n"/>
      <c r="H4586" s="1647" t="n"/>
      <c r="I4586" s="1647" t="n"/>
      <c r="J4586" s="1646" t="n"/>
      <c r="K4586" s="1647" t="n"/>
      <c r="L4586" s="1647" t="n"/>
      <c r="M4586" s="234" t="n"/>
      <c r="N4586" s="237" t="n"/>
      <c r="O4586" s="548" t="n"/>
      <c r="P4586" s="1634" t="n"/>
      <c r="Q4586" s="1634" t="n"/>
      <c r="R4586" s="892" t="n"/>
      <c r="S4586" s="1635" t="n"/>
      <c r="T4586" s="1636" t="n"/>
      <c r="U4586" s="1636" t="n"/>
    </row>
    <row r="4587" ht="17.25" customHeight="1">
      <c r="A4587" s="238" t="n"/>
      <c r="B4587" s="238" t="n"/>
      <c r="C4587" s="1636" t="n"/>
      <c r="D4587" s="1636" t="n"/>
      <c r="E4587" s="1638" t="n"/>
      <c r="F4587" s="1636" t="n"/>
      <c r="G4587" s="1647" t="n"/>
      <c r="H4587" s="1647" t="n"/>
      <c r="I4587" s="1647" t="n"/>
      <c r="J4587" s="1646" t="n"/>
      <c r="K4587" s="1647" t="n"/>
      <c r="L4587" s="1647" t="n"/>
      <c r="M4587" s="234" t="n"/>
      <c r="N4587" s="237" t="n"/>
      <c r="O4587" s="548" t="n"/>
      <c r="P4587" s="1634" t="n"/>
      <c r="Q4587" s="1634" t="n"/>
      <c r="R4587" s="892" t="n"/>
      <c r="S4587" s="1635" t="n"/>
      <c r="T4587" s="1636" t="n"/>
      <c r="U4587" s="1636" t="n"/>
    </row>
    <row r="4588" ht="17.25" customHeight="1">
      <c r="A4588" s="238" t="n"/>
      <c r="B4588" s="238" t="n"/>
      <c r="C4588" s="1636" t="n"/>
      <c r="D4588" s="1636" t="n"/>
      <c r="E4588" s="1638" t="n"/>
      <c r="F4588" s="1636" t="n"/>
      <c r="G4588" s="1647" t="n"/>
      <c r="H4588" s="1647" t="n"/>
      <c r="I4588" s="1647" t="n"/>
      <c r="J4588" s="1646" t="n"/>
      <c r="K4588" s="1647" t="n"/>
      <c r="L4588" s="1647" t="n"/>
      <c r="M4588" s="234" t="n"/>
      <c r="N4588" s="237" t="n"/>
      <c r="O4588" s="548" t="n"/>
      <c r="P4588" s="1634" t="n"/>
      <c r="Q4588" s="1634" t="n"/>
      <c r="R4588" s="892" t="n"/>
      <c r="S4588" s="1635" t="n"/>
      <c r="T4588" s="1636" t="n"/>
      <c r="U4588" s="1636" t="n"/>
    </row>
    <row r="4589" ht="17.25" customHeight="1">
      <c r="A4589" s="238" t="n"/>
      <c r="B4589" s="238" t="n"/>
      <c r="C4589" s="1636" t="n"/>
      <c r="D4589" s="1636" t="n"/>
      <c r="E4589" s="1638" t="n"/>
      <c r="F4589" s="1636" t="n"/>
      <c r="G4589" s="1647" t="n"/>
      <c r="H4589" s="1647" t="n"/>
      <c r="I4589" s="1647" t="n"/>
      <c r="J4589" s="1646" t="n"/>
      <c r="K4589" s="1647" t="n"/>
      <c r="L4589" s="1647" t="n"/>
      <c r="M4589" s="234" t="n"/>
      <c r="N4589" s="237" t="n"/>
      <c r="O4589" s="548" t="n"/>
      <c r="P4589" s="1634" t="n"/>
      <c r="Q4589" s="1634" t="n"/>
      <c r="R4589" s="892" t="n"/>
      <c r="S4589" s="1635" t="n"/>
      <c r="T4589" s="1636" t="n"/>
      <c r="U4589" s="1636" t="n"/>
    </row>
    <row r="4590" ht="17.25" customHeight="1">
      <c r="A4590" s="238" t="n"/>
      <c r="B4590" s="238" t="n"/>
      <c r="C4590" s="1636" t="n"/>
      <c r="D4590" s="1636" t="n"/>
      <c r="E4590" s="1638" t="n"/>
      <c r="F4590" s="1636" t="n"/>
      <c r="G4590" s="1647" t="n"/>
      <c r="H4590" s="1647" t="n"/>
      <c r="I4590" s="1647" t="n"/>
      <c r="J4590" s="1646" t="n"/>
      <c r="K4590" s="1647" t="n"/>
      <c r="L4590" s="1647" t="n"/>
      <c r="M4590" s="234" t="n"/>
      <c r="N4590" s="237" t="n"/>
      <c r="O4590" s="548" t="n"/>
      <c r="P4590" s="1634" t="n"/>
      <c r="Q4590" s="1634" t="n"/>
      <c r="R4590" s="892" t="n"/>
      <c r="S4590" s="1635" t="n"/>
      <c r="T4590" s="1636" t="n"/>
      <c r="U4590" s="1636" t="n"/>
    </row>
    <row r="4591" ht="17.25" customHeight="1">
      <c r="A4591" s="238" t="n"/>
      <c r="B4591" s="238" t="n"/>
      <c r="C4591" s="1636" t="n"/>
      <c r="D4591" s="1636" t="n"/>
      <c r="E4591" s="1638" t="n"/>
      <c r="F4591" s="1636" t="n"/>
      <c r="G4591" s="1647" t="n"/>
      <c r="H4591" s="1647" t="n"/>
      <c r="I4591" s="1647" t="n"/>
      <c r="J4591" s="1646" t="n"/>
      <c r="K4591" s="1647" t="n"/>
      <c r="L4591" s="1647" t="n"/>
      <c r="M4591" s="234" t="n"/>
      <c r="N4591" s="237" t="n"/>
      <c r="O4591" s="548" t="n"/>
      <c r="P4591" s="1634" t="n"/>
      <c r="Q4591" s="1634" t="n"/>
      <c r="R4591" s="892" t="n"/>
      <c r="S4591" s="1635" t="n"/>
      <c r="T4591" s="1636" t="n"/>
      <c r="U4591" s="1636" t="n"/>
    </row>
    <row r="4592" ht="17.25" customHeight="1">
      <c r="A4592" s="238" t="n"/>
      <c r="B4592" s="238" t="n"/>
      <c r="C4592" s="1636" t="n"/>
      <c r="D4592" s="1636" t="n"/>
      <c r="E4592" s="1638" t="n"/>
      <c r="F4592" s="1636" t="n"/>
      <c r="G4592" s="1647" t="n"/>
      <c r="H4592" s="1647" t="n"/>
      <c r="I4592" s="1647" t="n"/>
      <c r="J4592" s="1646" t="n"/>
      <c r="K4592" s="1647" t="n"/>
      <c r="L4592" s="1647" t="n"/>
      <c r="M4592" s="234" t="n"/>
      <c r="N4592" s="237" t="n"/>
      <c r="O4592" s="548" t="n"/>
      <c r="P4592" s="1634" t="n"/>
      <c r="Q4592" s="1634" t="n"/>
      <c r="R4592" s="892" t="n"/>
      <c r="S4592" s="1635" t="n"/>
      <c r="T4592" s="1636" t="n"/>
      <c r="U4592" s="1636" t="n"/>
    </row>
    <row r="4593" ht="17.25" customHeight="1">
      <c r="A4593" s="238" t="n"/>
      <c r="B4593" s="238" t="n"/>
      <c r="C4593" s="1636" t="n"/>
      <c r="D4593" s="1636" t="n"/>
      <c r="E4593" s="1638" t="n"/>
      <c r="F4593" s="1636" t="n"/>
      <c r="G4593" s="1647" t="n"/>
      <c r="H4593" s="1647" t="n"/>
      <c r="I4593" s="1647" t="n"/>
      <c r="J4593" s="1646" t="n"/>
      <c r="K4593" s="1647" t="n"/>
      <c r="L4593" s="1647" t="n"/>
      <c r="M4593" s="234" t="n"/>
      <c r="N4593" s="237" t="n"/>
      <c r="O4593" s="548" t="n"/>
      <c r="P4593" s="1634" t="n"/>
      <c r="Q4593" s="1634" t="n"/>
      <c r="R4593" s="892" t="n"/>
      <c r="S4593" s="1635" t="n"/>
      <c r="T4593" s="1636" t="n"/>
      <c r="U4593" s="1636" t="n"/>
    </row>
    <row r="4594" ht="17.25" customHeight="1">
      <c r="A4594" s="238" t="n"/>
      <c r="B4594" s="238" t="n"/>
      <c r="C4594" s="1636" t="n"/>
      <c r="D4594" s="1636" t="n"/>
      <c r="E4594" s="1638" t="n"/>
      <c r="F4594" s="1636" t="n"/>
      <c r="G4594" s="1647" t="n"/>
      <c r="H4594" s="1647" t="n"/>
      <c r="I4594" s="1647" t="n"/>
      <c r="J4594" s="1646" t="n"/>
      <c r="K4594" s="1647" t="n"/>
      <c r="L4594" s="1647" t="n"/>
      <c r="M4594" s="234" t="n"/>
      <c r="N4594" s="237" t="n"/>
      <c r="O4594" s="548" t="n"/>
      <c r="P4594" s="1634" t="n"/>
      <c r="Q4594" s="1634" t="n"/>
      <c r="R4594" s="892" t="n"/>
      <c r="S4594" s="1635" t="n"/>
      <c r="T4594" s="1636" t="n"/>
      <c r="U4594" s="1636" t="n"/>
    </row>
    <row r="4595" ht="17.25" customHeight="1">
      <c r="A4595" s="238" t="n"/>
      <c r="B4595" s="238" t="n"/>
      <c r="C4595" s="1636" t="n"/>
      <c r="D4595" s="1636" t="n"/>
      <c r="E4595" s="1638" t="n"/>
      <c r="F4595" s="1636" t="n"/>
      <c r="G4595" s="1647" t="n"/>
      <c r="H4595" s="1647" t="n"/>
      <c r="I4595" s="1647" t="n"/>
      <c r="J4595" s="1646" t="n"/>
      <c r="K4595" s="1647" t="n"/>
      <c r="L4595" s="1647" t="n"/>
      <c r="M4595" s="234" t="n"/>
      <c r="N4595" s="237" t="n"/>
      <c r="O4595" s="548" t="n"/>
      <c r="P4595" s="1634" t="n"/>
      <c r="Q4595" s="1634" t="n"/>
      <c r="R4595" s="892" t="n"/>
      <c r="S4595" s="1635" t="n"/>
      <c r="T4595" s="1636" t="n"/>
      <c r="U4595" s="1636" t="n"/>
    </row>
    <row r="4596" ht="17.25" customHeight="1">
      <c r="A4596" s="238" t="n"/>
      <c r="B4596" s="238" t="n"/>
      <c r="C4596" s="1636" t="n"/>
      <c r="D4596" s="1636" t="n"/>
      <c r="E4596" s="1638" t="n"/>
      <c r="F4596" s="1636" t="n"/>
      <c r="G4596" s="1647" t="n"/>
      <c r="H4596" s="1647" t="n"/>
      <c r="I4596" s="1647" t="n"/>
      <c r="J4596" s="1646" t="n"/>
      <c r="K4596" s="1647" t="n"/>
      <c r="L4596" s="1647" t="n"/>
      <c r="M4596" s="234" t="n"/>
      <c r="N4596" s="237" t="n"/>
      <c r="O4596" s="548" t="n"/>
      <c r="P4596" s="1634" t="n"/>
      <c r="Q4596" s="1634" t="n"/>
      <c r="R4596" s="892" t="n"/>
      <c r="S4596" s="1635" t="n"/>
      <c r="T4596" s="1636" t="n"/>
      <c r="U4596" s="1636" t="n"/>
    </row>
    <row r="4597" ht="17.25" customHeight="1">
      <c r="A4597" s="238" t="n"/>
      <c r="B4597" s="238" t="n"/>
      <c r="C4597" s="1636" t="n"/>
      <c r="D4597" s="1636" t="n"/>
      <c r="E4597" s="1638" t="n"/>
      <c r="F4597" s="1636" t="n"/>
      <c r="G4597" s="1647" t="n"/>
      <c r="H4597" s="1647" t="n"/>
      <c r="I4597" s="1647" t="n"/>
      <c r="J4597" s="1646" t="n"/>
      <c r="K4597" s="1647" t="n"/>
      <c r="L4597" s="1647" t="n"/>
      <c r="M4597" s="234" t="n"/>
      <c r="N4597" s="237" t="n"/>
      <c r="O4597" s="548" t="n"/>
      <c r="P4597" s="1634" t="n"/>
      <c r="Q4597" s="1634" t="n"/>
      <c r="R4597" s="892" t="n"/>
      <c r="S4597" s="1635" t="n"/>
      <c r="T4597" s="1636" t="n"/>
      <c r="U4597" s="1636" t="n"/>
    </row>
    <row r="4598" ht="17.25" customHeight="1">
      <c r="A4598" s="238" t="n"/>
      <c r="B4598" s="238" t="n"/>
      <c r="C4598" s="1636" t="n"/>
      <c r="D4598" s="1636" t="n"/>
      <c r="E4598" s="1638" t="n"/>
      <c r="F4598" s="1636" t="n"/>
      <c r="G4598" s="1647" t="n"/>
      <c r="H4598" s="1647" t="n"/>
      <c r="I4598" s="1647" t="n"/>
      <c r="J4598" s="1646" t="n"/>
      <c r="K4598" s="1647" t="n"/>
      <c r="L4598" s="1647" t="n"/>
      <c r="M4598" s="234" t="n"/>
      <c r="N4598" s="237" t="n"/>
      <c r="O4598" s="548" t="n"/>
      <c r="P4598" s="1634" t="n"/>
      <c r="Q4598" s="1634" t="n"/>
      <c r="R4598" s="892" t="n"/>
      <c r="S4598" s="1635" t="n"/>
      <c r="T4598" s="1636" t="n"/>
      <c r="U4598" s="1636" t="n"/>
    </row>
    <row r="4599" ht="17.25" customHeight="1">
      <c r="A4599" s="238" t="n"/>
      <c r="B4599" s="238" t="n"/>
      <c r="C4599" s="1636" t="n"/>
      <c r="D4599" s="1636" t="n"/>
      <c r="E4599" s="1638" t="n"/>
      <c r="F4599" s="1636" t="n"/>
      <c r="G4599" s="1647" t="n"/>
      <c r="H4599" s="1647" t="n"/>
      <c r="I4599" s="1647" t="n"/>
      <c r="J4599" s="1646" t="n"/>
      <c r="K4599" s="1647" t="n"/>
      <c r="L4599" s="1647" t="n"/>
      <c r="M4599" s="234" t="n"/>
      <c r="N4599" s="237" t="n"/>
      <c r="O4599" s="548" t="n"/>
      <c r="P4599" s="1634" t="n"/>
      <c r="Q4599" s="1634" t="n"/>
      <c r="R4599" s="892" t="n"/>
      <c r="S4599" s="1635" t="n"/>
      <c r="T4599" s="1636" t="n"/>
      <c r="U4599" s="1636" t="n"/>
    </row>
    <row r="4600" ht="17.25" customHeight="1">
      <c r="A4600" s="238" t="n"/>
      <c r="B4600" s="238" t="n"/>
      <c r="C4600" s="1636" t="n"/>
      <c r="D4600" s="1636" t="n"/>
      <c r="E4600" s="1638" t="n"/>
      <c r="F4600" s="1636" t="n"/>
      <c r="G4600" s="1647" t="n"/>
      <c r="H4600" s="1647" t="n"/>
      <c r="I4600" s="1647" t="n"/>
      <c r="J4600" s="1646" t="n"/>
      <c r="K4600" s="1647" t="n"/>
      <c r="L4600" s="1647" t="n"/>
      <c r="M4600" s="234" t="n"/>
      <c r="N4600" s="237" t="n"/>
      <c r="O4600" s="548" t="n"/>
      <c r="P4600" s="1634" t="n"/>
      <c r="Q4600" s="1634" t="n"/>
      <c r="R4600" s="892" t="n"/>
      <c r="S4600" s="1635" t="n"/>
      <c r="T4600" s="1636" t="n"/>
      <c r="U4600" s="1636" t="n"/>
    </row>
    <row r="4601" ht="17.25" customHeight="1">
      <c r="A4601" s="238" t="n"/>
      <c r="B4601" s="238" t="n"/>
      <c r="C4601" s="1636" t="n"/>
      <c r="D4601" s="1636" t="n"/>
      <c r="E4601" s="1638" t="n"/>
      <c r="F4601" s="1636" t="n"/>
      <c r="G4601" s="1647" t="n"/>
      <c r="H4601" s="1647" t="n"/>
      <c r="I4601" s="1647" t="n"/>
      <c r="J4601" s="1646" t="n"/>
      <c r="K4601" s="1647" t="n"/>
      <c r="L4601" s="1647" t="n"/>
      <c r="M4601" s="234" t="n"/>
      <c r="N4601" s="237" t="n"/>
      <c r="O4601" s="548" t="n"/>
      <c r="P4601" s="1634" t="n"/>
      <c r="Q4601" s="1634" t="n"/>
      <c r="R4601" s="892" t="n"/>
      <c r="S4601" s="1635" t="n"/>
      <c r="T4601" s="1636" t="n"/>
      <c r="U4601" s="1636" t="n"/>
    </row>
    <row r="4602" ht="17.25" customHeight="1">
      <c r="A4602" s="238" t="n"/>
      <c r="B4602" s="238" t="n"/>
      <c r="C4602" s="1636" t="n"/>
      <c r="D4602" s="1636" t="n"/>
      <c r="E4602" s="1638" t="n"/>
      <c r="F4602" s="1636" t="n"/>
      <c r="G4602" s="1647" t="n"/>
      <c r="H4602" s="1647" t="n"/>
      <c r="I4602" s="1647" t="n"/>
      <c r="J4602" s="1646" t="n"/>
      <c r="K4602" s="1647" t="n"/>
      <c r="L4602" s="1647" t="n"/>
      <c r="M4602" s="234" t="n"/>
      <c r="N4602" s="237" t="n"/>
      <c r="O4602" s="548" t="n"/>
      <c r="P4602" s="1634" t="n"/>
      <c r="Q4602" s="1634" t="n"/>
      <c r="R4602" s="892" t="n"/>
      <c r="S4602" s="1635" t="n"/>
      <c r="T4602" s="1636" t="n"/>
      <c r="U4602" s="1636" t="n"/>
    </row>
    <row r="4603" ht="17.25" customHeight="1">
      <c r="A4603" s="238" t="n"/>
      <c r="B4603" s="238" t="n"/>
      <c r="C4603" s="1636" t="n"/>
      <c r="D4603" s="1636" t="n"/>
      <c r="E4603" s="1638" t="n"/>
      <c r="F4603" s="1636" t="n"/>
      <c r="G4603" s="1647" t="n"/>
      <c r="H4603" s="1647" t="n"/>
      <c r="I4603" s="1647" t="n"/>
      <c r="J4603" s="1646" t="n"/>
      <c r="K4603" s="1647" t="n"/>
      <c r="L4603" s="1647" t="n"/>
      <c r="M4603" s="234" t="n"/>
      <c r="N4603" s="237" t="n"/>
      <c r="O4603" s="548" t="n"/>
      <c r="P4603" s="1634" t="n"/>
      <c r="Q4603" s="1634" t="n"/>
      <c r="R4603" s="892" t="n"/>
      <c r="S4603" s="1635" t="n"/>
      <c r="T4603" s="1636" t="n"/>
      <c r="U4603" s="1636" t="n"/>
    </row>
    <row r="4604" ht="17.25" customHeight="1">
      <c r="A4604" s="238" t="n"/>
      <c r="B4604" s="238" t="n"/>
      <c r="C4604" s="1636" t="n"/>
      <c r="D4604" s="1636" t="n"/>
      <c r="E4604" s="1638" t="n"/>
      <c r="F4604" s="1636" t="n"/>
      <c r="G4604" s="1647" t="n"/>
      <c r="H4604" s="1647" t="n"/>
      <c r="I4604" s="1647" t="n"/>
      <c r="J4604" s="1646" t="n"/>
      <c r="K4604" s="1647" t="n"/>
      <c r="L4604" s="1647" t="n"/>
      <c r="M4604" s="234" t="n"/>
      <c r="N4604" s="237" t="n"/>
      <c r="O4604" s="548" t="n"/>
      <c r="P4604" s="1634" t="n"/>
      <c r="Q4604" s="1634" t="n"/>
      <c r="R4604" s="892" t="n"/>
      <c r="S4604" s="1635" t="n"/>
      <c r="T4604" s="1636" t="n"/>
      <c r="U4604" s="1636" t="n"/>
    </row>
    <row r="4605" ht="17.25" customHeight="1">
      <c r="A4605" s="238" t="n"/>
      <c r="B4605" s="238" t="n"/>
      <c r="C4605" s="1636" t="n"/>
      <c r="D4605" s="1636" t="n"/>
      <c r="E4605" s="1638" t="n"/>
      <c r="F4605" s="1636" t="n"/>
      <c r="G4605" s="1647" t="n"/>
      <c r="H4605" s="1647" t="n"/>
      <c r="I4605" s="1647" t="n"/>
      <c r="J4605" s="1646" t="n"/>
      <c r="K4605" s="1647" t="n"/>
      <c r="L4605" s="1647" t="n"/>
      <c r="M4605" s="234" t="n"/>
      <c r="N4605" s="237" t="n"/>
      <c r="O4605" s="548" t="n"/>
      <c r="P4605" s="1634" t="n"/>
      <c r="Q4605" s="1634" t="n"/>
      <c r="R4605" s="892" t="n"/>
      <c r="S4605" s="1635" t="n"/>
      <c r="T4605" s="1636" t="n"/>
      <c r="U4605" s="1636" t="n"/>
    </row>
    <row r="4606" ht="17.25" customHeight="1">
      <c r="A4606" s="238" t="n"/>
      <c r="B4606" s="238" t="n"/>
      <c r="C4606" s="1636" t="n"/>
      <c r="D4606" s="1636" t="n"/>
      <c r="E4606" s="1638" t="n"/>
      <c r="F4606" s="1636" t="n"/>
      <c r="G4606" s="1647" t="n"/>
      <c r="H4606" s="1647" t="n"/>
      <c r="I4606" s="1647" t="n"/>
      <c r="J4606" s="1646" t="n"/>
      <c r="K4606" s="1647" t="n"/>
      <c r="L4606" s="1647" t="n"/>
      <c r="M4606" s="234" t="n"/>
      <c r="N4606" s="237" t="n"/>
      <c r="O4606" s="548" t="n"/>
      <c r="P4606" s="1634" t="n"/>
      <c r="Q4606" s="1634" t="n"/>
      <c r="R4606" s="892" t="n"/>
      <c r="S4606" s="1635" t="n"/>
      <c r="T4606" s="1636" t="n"/>
      <c r="U4606" s="1636" t="n"/>
    </row>
    <row r="4607" ht="17.25" customHeight="1">
      <c r="A4607" s="238" t="n"/>
      <c r="B4607" s="238" t="n"/>
      <c r="C4607" s="1636" t="n"/>
      <c r="D4607" s="1636" t="n"/>
      <c r="E4607" s="1638" t="n"/>
      <c r="F4607" s="1636" t="n"/>
      <c r="G4607" s="1647" t="n"/>
      <c r="H4607" s="1647" t="n"/>
      <c r="I4607" s="1647" t="n"/>
      <c r="J4607" s="1646" t="n"/>
      <c r="K4607" s="1647" t="n"/>
      <c r="L4607" s="1647" t="n"/>
      <c r="M4607" s="234" t="n"/>
      <c r="N4607" s="237" t="n"/>
      <c r="O4607" s="548" t="n"/>
      <c r="P4607" s="1634" t="n"/>
      <c r="Q4607" s="1634" t="n"/>
      <c r="R4607" s="892" t="n"/>
      <c r="S4607" s="1635" t="n"/>
      <c r="T4607" s="1636" t="n"/>
      <c r="U4607" s="1636" t="n"/>
    </row>
    <row r="4608" ht="17.25" customHeight="1">
      <c r="A4608" s="238" t="n"/>
      <c r="B4608" s="238" t="n"/>
      <c r="C4608" s="1636" t="n"/>
      <c r="D4608" s="1636" t="n"/>
      <c r="E4608" s="1638" t="n"/>
      <c r="F4608" s="1636" t="n"/>
      <c r="G4608" s="1647" t="n"/>
      <c r="H4608" s="1647" t="n"/>
      <c r="I4608" s="1647" t="n"/>
      <c r="J4608" s="1646" t="n"/>
      <c r="K4608" s="1647" t="n"/>
      <c r="L4608" s="1647" t="n"/>
      <c r="M4608" s="234" t="n"/>
      <c r="N4608" s="237" t="n"/>
      <c r="O4608" s="548" t="n"/>
      <c r="P4608" s="1634" t="n"/>
      <c r="Q4608" s="1634" t="n"/>
      <c r="R4608" s="892" t="n"/>
      <c r="S4608" s="1635" t="n"/>
      <c r="T4608" s="1636" t="n"/>
      <c r="U4608" s="1636" t="n"/>
    </row>
    <row r="4609" ht="17.25" customHeight="1">
      <c r="A4609" s="238" t="n"/>
      <c r="B4609" s="238" t="n"/>
      <c r="C4609" s="1636" t="n"/>
      <c r="D4609" s="1636" t="n"/>
      <c r="E4609" s="1638" t="n"/>
      <c r="F4609" s="1636" t="n"/>
      <c r="G4609" s="1647" t="n"/>
      <c r="H4609" s="1647" t="n"/>
      <c r="I4609" s="1647" t="n"/>
      <c r="J4609" s="1646" t="n"/>
      <c r="K4609" s="1647" t="n"/>
      <c r="L4609" s="1647" t="n"/>
      <c r="M4609" s="234" t="n"/>
      <c r="N4609" s="237" t="n"/>
      <c r="O4609" s="548" t="n"/>
      <c r="P4609" s="1634" t="n"/>
      <c r="Q4609" s="1634" t="n"/>
      <c r="R4609" s="892" t="n"/>
      <c r="S4609" s="1635" t="n"/>
      <c r="T4609" s="1636" t="n"/>
      <c r="U4609" s="1636" t="n"/>
    </row>
    <row r="4610" ht="17.25" customHeight="1">
      <c r="A4610" s="238" t="n"/>
      <c r="B4610" s="238" t="n"/>
      <c r="C4610" s="1636" t="n"/>
      <c r="D4610" s="1636" t="n"/>
      <c r="E4610" s="1638" t="n"/>
      <c r="F4610" s="1636" t="n"/>
      <c r="G4610" s="1647" t="n"/>
      <c r="H4610" s="1647" t="n"/>
      <c r="I4610" s="1647" t="n"/>
      <c r="J4610" s="1646" t="n"/>
      <c r="K4610" s="1647" t="n"/>
      <c r="L4610" s="1647" t="n"/>
      <c r="M4610" s="234" t="n"/>
      <c r="N4610" s="237" t="n"/>
      <c r="O4610" s="548" t="n"/>
      <c r="P4610" s="1634" t="n"/>
      <c r="Q4610" s="1634" t="n"/>
      <c r="R4610" s="892" t="n"/>
      <c r="S4610" s="1635" t="n"/>
      <c r="T4610" s="1636" t="n"/>
      <c r="U4610" s="1636" t="n"/>
    </row>
    <row r="4611" ht="17.25" customHeight="1">
      <c r="A4611" s="238" t="n"/>
      <c r="B4611" s="238" t="n"/>
      <c r="C4611" s="1636" t="n"/>
      <c r="D4611" s="1636" t="n"/>
      <c r="E4611" s="1638" t="n"/>
      <c r="F4611" s="1636" t="n"/>
      <c r="G4611" s="1647" t="n"/>
      <c r="H4611" s="1647" t="n"/>
      <c r="I4611" s="1647" t="n"/>
      <c r="J4611" s="1646" t="n"/>
      <c r="K4611" s="1647" t="n"/>
      <c r="L4611" s="1647" t="n"/>
      <c r="M4611" s="234" t="n"/>
      <c r="N4611" s="237" t="n"/>
      <c r="O4611" s="548" t="n"/>
      <c r="P4611" s="1634" t="n"/>
      <c r="Q4611" s="1634" t="n"/>
      <c r="R4611" s="892" t="n"/>
      <c r="S4611" s="1635" t="n"/>
      <c r="T4611" s="1636" t="n"/>
      <c r="U4611" s="1636" t="n"/>
    </row>
    <row r="4612" ht="17.25" customHeight="1">
      <c r="A4612" s="238" t="n"/>
      <c r="B4612" s="238" t="n"/>
      <c r="C4612" s="1636" t="n"/>
      <c r="D4612" s="1636" t="n"/>
      <c r="E4612" s="1638" t="n"/>
      <c r="F4612" s="1636" t="n"/>
      <c r="G4612" s="1647" t="n"/>
      <c r="H4612" s="1647" t="n"/>
      <c r="I4612" s="1647" t="n"/>
      <c r="J4612" s="1646" t="n"/>
      <c r="K4612" s="1647" t="n"/>
      <c r="L4612" s="1647" t="n"/>
      <c r="M4612" s="234" t="n"/>
      <c r="N4612" s="237" t="n"/>
      <c r="O4612" s="548" t="n"/>
      <c r="P4612" s="1634" t="n"/>
      <c r="Q4612" s="1634" t="n"/>
      <c r="R4612" s="892" t="n"/>
      <c r="S4612" s="1635" t="n"/>
      <c r="T4612" s="1636" t="n"/>
      <c r="U4612" s="1636" t="n"/>
    </row>
    <row r="4613" ht="17.25" customHeight="1">
      <c r="A4613" s="238" t="n"/>
      <c r="B4613" s="238" t="n"/>
      <c r="C4613" s="1636" t="n"/>
      <c r="D4613" s="1636" t="n"/>
      <c r="E4613" s="1638" t="n"/>
      <c r="F4613" s="1636" t="n"/>
      <c r="G4613" s="1647" t="n"/>
      <c r="H4613" s="1647" t="n"/>
      <c r="I4613" s="1647" t="n"/>
      <c r="J4613" s="1646" t="n"/>
      <c r="K4613" s="1647" t="n"/>
      <c r="L4613" s="1647" t="n"/>
      <c r="M4613" s="234" t="n"/>
      <c r="N4613" s="237" t="n"/>
      <c r="O4613" s="548" t="n"/>
      <c r="P4613" s="1634" t="n"/>
      <c r="Q4613" s="1634" t="n"/>
      <c r="R4613" s="892" t="n"/>
      <c r="S4613" s="1635" t="n"/>
      <c r="T4613" s="1636" t="n"/>
      <c r="U4613" s="1636" t="n"/>
    </row>
    <row r="4614" ht="17.25" customHeight="1">
      <c r="A4614" s="238" t="n"/>
      <c r="B4614" s="238" t="n"/>
      <c r="C4614" s="1636" t="n"/>
      <c r="D4614" s="1636" t="n"/>
      <c r="E4614" s="1638" t="n"/>
      <c r="F4614" s="1636" t="n"/>
      <c r="G4614" s="1647" t="n"/>
      <c r="H4614" s="1647" t="n"/>
      <c r="I4614" s="1647" t="n"/>
      <c r="J4614" s="1646" t="n"/>
      <c r="K4614" s="1647" t="n"/>
      <c r="L4614" s="1647" t="n"/>
      <c r="M4614" s="234" t="n"/>
      <c r="N4614" s="237" t="n"/>
      <c r="O4614" s="548" t="n"/>
      <c r="P4614" s="1634" t="n"/>
      <c r="Q4614" s="1634" t="n"/>
      <c r="R4614" s="892" t="n"/>
      <c r="S4614" s="1635" t="n"/>
      <c r="T4614" s="1636" t="n"/>
      <c r="U4614" s="1636" t="n"/>
    </row>
    <row r="4615" ht="17.25" customHeight="1">
      <c r="A4615" s="238" t="n"/>
      <c r="B4615" s="238" t="n"/>
      <c r="C4615" s="1636" t="n"/>
      <c r="D4615" s="1636" t="n"/>
      <c r="E4615" s="1638" t="n"/>
      <c r="F4615" s="1636" t="n"/>
      <c r="G4615" s="1647" t="n"/>
      <c r="H4615" s="1647" t="n"/>
      <c r="I4615" s="1647" t="n"/>
      <c r="J4615" s="1646" t="n"/>
      <c r="K4615" s="1647" t="n"/>
      <c r="L4615" s="1647" t="n"/>
      <c r="M4615" s="234" t="n"/>
      <c r="N4615" s="237" t="n"/>
      <c r="O4615" s="548" t="n"/>
      <c r="P4615" s="1634" t="n"/>
      <c r="Q4615" s="1634" t="n"/>
      <c r="R4615" s="892" t="n"/>
      <c r="S4615" s="1635" t="n"/>
      <c r="T4615" s="1636" t="n"/>
      <c r="U4615" s="1636" t="n"/>
    </row>
    <row r="4616" ht="17.25" customHeight="1">
      <c r="A4616" s="238" t="n"/>
      <c r="B4616" s="238" t="n"/>
      <c r="C4616" s="1636" t="n"/>
      <c r="D4616" s="1636" t="n"/>
      <c r="E4616" s="1638" t="n"/>
      <c r="F4616" s="1636" t="n"/>
      <c r="G4616" s="1647" t="n"/>
      <c r="H4616" s="1647" t="n"/>
      <c r="I4616" s="1647" t="n"/>
      <c r="J4616" s="1646" t="n"/>
      <c r="K4616" s="1647" t="n"/>
      <c r="L4616" s="1647" t="n"/>
      <c r="M4616" s="234" t="n"/>
      <c r="N4616" s="237" t="n"/>
      <c r="O4616" s="548" t="n"/>
      <c r="P4616" s="1634" t="n"/>
      <c r="Q4616" s="1634" t="n"/>
      <c r="R4616" s="892" t="n"/>
      <c r="S4616" s="1635" t="n"/>
      <c r="T4616" s="1636" t="n"/>
      <c r="U4616" s="1636" t="n"/>
    </row>
    <row r="4617" ht="17.25" customHeight="1">
      <c r="A4617" s="238" t="n"/>
      <c r="B4617" s="238" t="n"/>
      <c r="C4617" s="1636" t="n"/>
      <c r="D4617" s="1636" t="n"/>
      <c r="E4617" s="1638" t="n"/>
      <c r="F4617" s="1636" t="n"/>
      <c r="G4617" s="1647" t="n"/>
      <c r="H4617" s="1647" t="n"/>
      <c r="I4617" s="1647" t="n"/>
      <c r="J4617" s="1646" t="n"/>
      <c r="K4617" s="1647" t="n"/>
      <c r="L4617" s="1647" t="n"/>
      <c r="M4617" s="234" t="n"/>
      <c r="N4617" s="237" t="n"/>
      <c r="O4617" s="548" t="n"/>
      <c r="P4617" s="1634" t="n"/>
      <c r="Q4617" s="1634" t="n"/>
      <c r="R4617" s="892" t="n"/>
      <c r="S4617" s="1635" t="n"/>
      <c r="T4617" s="1636" t="n"/>
      <c r="U4617" s="1636" t="n"/>
    </row>
    <row r="4618" ht="17.25" customHeight="1">
      <c r="A4618" s="238" t="n"/>
      <c r="B4618" s="238" t="n"/>
      <c r="C4618" s="1636" t="n"/>
      <c r="D4618" s="1636" t="n"/>
      <c r="E4618" s="1638" t="n"/>
      <c r="F4618" s="1636" t="n"/>
      <c r="G4618" s="1647" t="n"/>
      <c r="H4618" s="1647" t="n"/>
      <c r="I4618" s="1647" t="n"/>
      <c r="J4618" s="1646" t="n"/>
      <c r="K4618" s="1647" t="n"/>
      <c r="L4618" s="1647" t="n"/>
      <c r="M4618" s="234" t="n"/>
      <c r="N4618" s="237" t="n"/>
      <c r="O4618" s="548" t="n"/>
      <c r="P4618" s="1634" t="n"/>
      <c r="Q4618" s="1634" t="n"/>
      <c r="R4618" s="892" t="n"/>
      <c r="S4618" s="1635" t="n"/>
      <c r="T4618" s="1636" t="n"/>
      <c r="U4618" s="1636" t="n"/>
    </row>
    <row r="4619" ht="17.25" customHeight="1">
      <c r="A4619" s="238" t="n"/>
      <c r="B4619" s="238" t="n"/>
      <c r="C4619" s="1636" t="n"/>
      <c r="D4619" s="1636" t="n"/>
      <c r="E4619" s="1638" t="n"/>
      <c r="F4619" s="1636" t="n"/>
      <c r="G4619" s="1647" t="n"/>
      <c r="H4619" s="1647" t="n"/>
      <c r="I4619" s="1647" t="n"/>
      <c r="J4619" s="1646" t="n"/>
      <c r="K4619" s="1647" t="n"/>
      <c r="L4619" s="1647" t="n"/>
      <c r="M4619" s="234" t="n"/>
      <c r="N4619" s="237" t="n"/>
      <c r="O4619" s="548" t="n"/>
      <c r="P4619" s="1634" t="n"/>
      <c r="Q4619" s="1634" t="n"/>
      <c r="R4619" s="892" t="n"/>
      <c r="S4619" s="1635" t="n"/>
      <c r="T4619" s="1636" t="n"/>
      <c r="U4619" s="1636" t="n"/>
    </row>
    <row r="4620" ht="17.25" customHeight="1">
      <c r="A4620" s="238" t="n"/>
      <c r="B4620" s="238" t="n"/>
      <c r="C4620" s="1636" t="n"/>
      <c r="D4620" s="1636" t="n"/>
      <c r="E4620" s="1638" t="n"/>
      <c r="F4620" s="1636" t="n"/>
      <c r="G4620" s="1647" t="n"/>
      <c r="H4620" s="1647" t="n"/>
      <c r="I4620" s="1647" t="n"/>
      <c r="J4620" s="1646" t="n"/>
      <c r="K4620" s="1647" t="n"/>
      <c r="L4620" s="1647" t="n"/>
      <c r="M4620" s="234" t="n"/>
      <c r="N4620" s="237" t="n"/>
      <c r="O4620" s="548" t="n"/>
      <c r="P4620" s="1634" t="n"/>
      <c r="Q4620" s="1634" t="n"/>
      <c r="R4620" s="892" t="n"/>
      <c r="S4620" s="1635" t="n"/>
      <c r="T4620" s="1636" t="n"/>
      <c r="U4620" s="1636" t="n"/>
    </row>
    <row r="4621" ht="17.25" customHeight="1">
      <c r="A4621" s="238" t="n"/>
      <c r="B4621" s="238" t="n"/>
      <c r="C4621" s="1636" t="n"/>
      <c r="D4621" s="1636" t="n"/>
      <c r="E4621" s="1638" t="n"/>
      <c r="F4621" s="1636" t="n"/>
      <c r="G4621" s="1647" t="n"/>
      <c r="H4621" s="1647" t="n"/>
      <c r="I4621" s="1647" t="n"/>
      <c r="J4621" s="1646" t="n"/>
      <c r="K4621" s="1647" t="n"/>
      <c r="L4621" s="1647" t="n"/>
      <c r="M4621" s="234" t="n"/>
      <c r="N4621" s="237" t="n"/>
      <c r="O4621" s="548" t="n"/>
      <c r="P4621" s="1634" t="n"/>
      <c r="Q4621" s="1634" t="n"/>
      <c r="R4621" s="892" t="n"/>
      <c r="S4621" s="1635" t="n"/>
      <c r="T4621" s="1636" t="n"/>
      <c r="U4621" s="1636" t="n"/>
    </row>
    <row r="4622" ht="17.25" customHeight="1">
      <c r="A4622" s="238" t="n"/>
      <c r="B4622" s="238" t="n"/>
      <c r="C4622" s="1636" t="n"/>
      <c r="D4622" s="1636" t="n"/>
      <c r="E4622" s="1638" t="n"/>
      <c r="F4622" s="1636" t="n"/>
      <c r="G4622" s="1647" t="n"/>
      <c r="H4622" s="1647" t="n"/>
      <c r="I4622" s="1647" t="n"/>
      <c r="J4622" s="1646" t="n"/>
      <c r="K4622" s="1647" t="n"/>
      <c r="L4622" s="1647" t="n"/>
      <c r="M4622" s="234" t="n"/>
      <c r="N4622" s="237" t="n"/>
      <c r="O4622" s="548" t="n"/>
      <c r="P4622" s="1634" t="n"/>
      <c r="Q4622" s="1634" t="n"/>
      <c r="R4622" s="892" t="n"/>
      <c r="S4622" s="1635" t="n"/>
      <c r="T4622" s="1636" t="n"/>
      <c r="U4622" s="1636" t="n"/>
    </row>
    <row r="4623" ht="17.25" customHeight="1">
      <c r="A4623" s="238" t="n"/>
      <c r="B4623" s="238" t="n"/>
      <c r="C4623" s="1636" t="n"/>
      <c r="D4623" s="1636" t="n"/>
      <c r="E4623" s="1638" t="n"/>
      <c r="F4623" s="1636" t="n"/>
      <c r="G4623" s="1647" t="n"/>
      <c r="H4623" s="1647" t="n"/>
      <c r="I4623" s="1647" t="n"/>
      <c r="J4623" s="1646" t="n"/>
      <c r="K4623" s="1647" t="n"/>
      <c r="L4623" s="1647" t="n"/>
      <c r="M4623" s="234" t="n"/>
      <c r="N4623" s="237" t="n"/>
      <c r="O4623" s="548" t="n"/>
      <c r="P4623" s="1634" t="n"/>
      <c r="Q4623" s="1634" t="n"/>
      <c r="R4623" s="892" t="n"/>
      <c r="S4623" s="1635" t="n"/>
      <c r="T4623" s="1636" t="n"/>
      <c r="U4623" s="1636" t="n"/>
    </row>
    <row r="4624" ht="17.25" customHeight="1">
      <c r="A4624" s="238" t="n"/>
      <c r="B4624" s="238" t="n"/>
      <c r="C4624" s="1636" t="n"/>
      <c r="D4624" s="1636" t="n"/>
      <c r="E4624" s="1638" t="n"/>
      <c r="F4624" s="1636" t="n"/>
      <c r="G4624" s="1647" t="n"/>
      <c r="H4624" s="1647" t="n"/>
      <c r="I4624" s="1647" t="n"/>
      <c r="J4624" s="1646" t="n"/>
      <c r="K4624" s="1647" t="n"/>
      <c r="L4624" s="1647" t="n"/>
      <c r="M4624" s="234" t="n"/>
      <c r="N4624" s="237" t="n"/>
      <c r="O4624" s="548" t="n"/>
      <c r="P4624" s="1634" t="n"/>
      <c r="Q4624" s="1634" t="n"/>
      <c r="R4624" s="892" t="n"/>
      <c r="S4624" s="1635" t="n"/>
      <c r="T4624" s="1636" t="n"/>
      <c r="U4624" s="1636" t="n"/>
    </row>
    <row r="4625" ht="17.25" customHeight="1">
      <c r="A4625" s="238" t="n"/>
      <c r="B4625" s="238" t="n"/>
      <c r="C4625" s="1636" t="n"/>
      <c r="D4625" s="1636" t="n"/>
      <c r="E4625" s="1638" t="n"/>
      <c r="F4625" s="1636" t="n"/>
      <c r="G4625" s="1647" t="n"/>
      <c r="H4625" s="1647" t="n"/>
      <c r="I4625" s="1647" t="n"/>
      <c r="J4625" s="1646" t="n"/>
      <c r="K4625" s="1647" t="n"/>
      <c r="L4625" s="1647" t="n"/>
      <c r="M4625" s="234" t="n"/>
      <c r="N4625" s="237" t="n"/>
      <c r="O4625" s="548" t="n"/>
      <c r="P4625" s="1634" t="n"/>
      <c r="Q4625" s="1634" t="n"/>
      <c r="R4625" s="892" t="n"/>
      <c r="S4625" s="1635" t="n"/>
      <c r="T4625" s="1636" t="n"/>
      <c r="U4625" s="1636" t="n"/>
    </row>
    <row r="4626" ht="17.25" customHeight="1">
      <c r="A4626" s="238" t="n"/>
      <c r="B4626" s="238" t="n"/>
      <c r="C4626" s="1636" t="n"/>
      <c r="D4626" s="1636" t="n"/>
      <c r="E4626" s="1638" t="n"/>
      <c r="F4626" s="1636" t="n"/>
      <c r="G4626" s="1647" t="n"/>
      <c r="H4626" s="1647" t="n"/>
      <c r="I4626" s="1647" t="n"/>
      <c r="J4626" s="1646" t="n"/>
      <c r="K4626" s="1647" t="n"/>
      <c r="L4626" s="1647" t="n"/>
      <c r="M4626" s="234" t="n"/>
      <c r="N4626" s="237" t="n"/>
      <c r="O4626" s="548" t="n"/>
      <c r="P4626" s="1634" t="n"/>
      <c r="Q4626" s="1634" t="n"/>
      <c r="R4626" s="892" t="n"/>
      <c r="S4626" s="1635" t="n"/>
      <c r="T4626" s="1636" t="n"/>
      <c r="U4626" s="1636" t="n"/>
    </row>
    <row r="4627" ht="17.25" customHeight="1">
      <c r="A4627" s="238" t="n"/>
      <c r="B4627" s="238" t="n"/>
      <c r="C4627" s="1636" t="n"/>
      <c r="D4627" s="1636" t="n"/>
      <c r="E4627" s="1638" t="n"/>
      <c r="F4627" s="1636" t="n"/>
      <c r="G4627" s="1647" t="n"/>
      <c r="H4627" s="1647" t="n"/>
      <c r="I4627" s="1647" t="n"/>
      <c r="J4627" s="1646" t="n"/>
      <c r="K4627" s="1647" t="n"/>
      <c r="L4627" s="1647" t="n"/>
      <c r="M4627" s="234" t="n"/>
      <c r="N4627" s="237" t="n"/>
      <c r="O4627" s="548" t="n"/>
      <c r="P4627" s="1634" t="n"/>
      <c r="Q4627" s="1634" t="n"/>
      <c r="R4627" s="892" t="n"/>
      <c r="S4627" s="1635" t="n"/>
      <c r="T4627" s="1636" t="n"/>
      <c r="U4627" s="1636" t="n"/>
    </row>
    <row r="4628" ht="17.25" customHeight="1">
      <c r="A4628" s="238" t="n"/>
      <c r="B4628" s="238" t="n"/>
      <c r="C4628" s="1636" t="n"/>
      <c r="D4628" s="1636" t="n"/>
      <c r="E4628" s="1638" t="n"/>
      <c r="F4628" s="1636" t="n"/>
      <c r="G4628" s="1647" t="n"/>
      <c r="H4628" s="1647" t="n"/>
      <c r="I4628" s="1647" t="n"/>
      <c r="J4628" s="1646" t="n"/>
      <c r="K4628" s="1647" t="n"/>
      <c r="L4628" s="1647" t="n"/>
      <c r="M4628" s="234" t="n"/>
      <c r="N4628" s="237" t="n"/>
      <c r="O4628" s="548" t="n"/>
      <c r="P4628" s="1634" t="n"/>
      <c r="Q4628" s="1634" t="n"/>
      <c r="R4628" s="892" t="n"/>
      <c r="S4628" s="1635" t="n"/>
      <c r="T4628" s="1636" t="n"/>
      <c r="U4628" s="1636" t="n"/>
    </row>
    <row r="4629" ht="17.25" customHeight="1">
      <c r="A4629" s="238" t="n"/>
      <c r="B4629" s="238" t="n"/>
      <c r="C4629" s="1636" t="n"/>
      <c r="D4629" s="1636" t="n"/>
      <c r="E4629" s="1638" t="n"/>
      <c r="F4629" s="1636" t="n"/>
      <c r="G4629" s="1647" t="n"/>
      <c r="H4629" s="1647" t="n"/>
      <c r="I4629" s="1647" t="n"/>
      <c r="J4629" s="1646" t="n"/>
      <c r="K4629" s="1647" t="n"/>
      <c r="L4629" s="1647" t="n"/>
      <c r="M4629" s="234" t="n"/>
      <c r="N4629" s="237" t="n"/>
      <c r="O4629" s="548" t="n"/>
      <c r="P4629" s="1634" t="n"/>
      <c r="Q4629" s="1634" t="n"/>
      <c r="R4629" s="892" t="n"/>
      <c r="S4629" s="1635" t="n"/>
      <c r="T4629" s="1636" t="n"/>
      <c r="U4629" s="1636" t="n"/>
    </row>
    <row r="4630" ht="17.25" customHeight="1">
      <c r="A4630" s="238" t="n"/>
      <c r="B4630" s="238" t="n"/>
      <c r="C4630" s="1636" t="n"/>
      <c r="D4630" s="1636" t="n"/>
      <c r="E4630" s="1638" t="n"/>
      <c r="F4630" s="1636" t="n"/>
      <c r="G4630" s="1647" t="n"/>
      <c r="H4630" s="1647" t="n"/>
      <c r="I4630" s="1647" t="n"/>
      <c r="J4630" s="1646" t="n"/>
      <c r="K4630" s="1647" t="n"/>
      <c r="L4630" s="1647" t="n"/>
      <c r="M4630" s="234" t="n"/>
      <c r="N4630" s="237" t="n"/>
      <c r="O4630" s="548" t="n"/>
      <c r="P4630" s="1634" t="n"/>
      <c r="Q4630" s="1634" t="n"/>
      <c r="R4630" s="892" t="n"/>
      <c r="S4630" s="1635" t="n"/>
      <c r="T4630" s="1636" t="n"/>
      <c r="U4630" s="1636" t="n"/>
    </row>
    <row r="4631" ht="17.25" customHeight="1">
      <c r="A4631" s="238" t="n"/>
      <c r="B4631" s="238" t="n"/>
      <c r="C4631" s="1636" t="n"/>
      <c r="D4631" s="1636" t="n"/>
      <c r="E4631" s="1638" t="n"/>
      <c r="F4631" s="1636" t="n"/>
      <c r="G4631" s="1647" t="n"/>
      <c r="H4631" s="1647" t="n"/>
      <c r="I4631" s="1647" t="n"/>
      <c r="J4631" s="1646" t="n"/>
      <c r="K4631" s="1647" t="n"/>
      <c r="L4631" s="1647" t="n"/>
      <c r="M4631" s="234" t="n"/>
      <c r="N4631" s="237" t="n"/>
      <c r="O4631" s="548" t="n"/>
      <c r="P4631" s="1634" t="n"/>
      <c r="Q4631" s="1634" t="n"/>
      <c r="R4631" s="892" t="n"/>
      <c r="S4631" s="1635" t="n"/>
      <c r="T4631" s="1636" t="n"/>
      <c r="U4631" s="1636" t="n"/>
    </row>
    <row r="4632" ht="17.25" customHeight="1">
      <c r="A4632" s="238" t="n"/>
      <c r="B4632" s="238" t="n"/>
      <c r="C4632" s="1636" t="n"/>
      <c r="D4632" s="1636" t="n"/>
      <c r="E4632" s="1638" t="n"/>
      <c r="F4632" s="1636" t="n"/>
      <c r="G4632" s="1647" t="n"/>
      <c r="H4632" s="1647" t="n"/>
      <c r="I4632" s="1647" t="n"/>
      <c r="J4632" s="1646" t="n"/>
      <c r="K4632" s="1647" t="n"/>
      <c r="L4632" s="1647" t="n"/>
      <c r="M4632" s="234" t="n"/>
      <c r="N4632" s="237" t="n"/>
      <c r="O4632" s="548" t="n"/>
      <c r="P4632" s="1634" t="n"/>
      <c r="Q4632" s="1634" t="n"/>
      <c r="R4632" s="892" t="n"/>
      <c r="S4632" s="1635" t="n"/>
      <c r="T4632" s="1636" t="n"/>
      <c r="U4632" s="1636" t="n"/>
    </row>
    <row r="4633" ht="17.25" customHeight="1">
      <c r="A4633" s="238" t="n"/>
      <c r="B4633" s="238" t="n"/>
      <c r="C4633" s="1636" t="n"/>
      <c r="D4633" s="1636" t="n"/>
      <c r="E4633" s="1638" t="n"/>
      <c r="F4633" s="1636" t="n"/>
      <c r="G4633" s="1647" t="n"/>
      <c r="H4633" s="1647" t="n"/>
      <c r="I4633" s="1647" t="n"/>
      <c r="J4633" s="1646" t="n"/>
      <c r="K4633" s="1647" t="n"/>
      <c r="L4633" s="1647" t="n"/>
      <c r="M4633" s="234" t="n"/>
      <c r="N4633" s="237" t="n"/>
      <c r="O4633" s="548" t="n"/>
      <c r="P4633" s="1634" t="n"/>
      <c r="Q4633" s="1634" t="n"/>
      <c r="R4633" s="892" t="n"/>
      <c r="S4633" s="1635" t="n"/>
      <c r="T4633" s="1636" t="n"/>
      <c r="U4633" s="1636" t="n"/>
    </row>
    <row r="4634" ht="17.25" customHeight="1">
      <c r="A4634" s="238" t="n"/>
      <c r="B4634" s="238" t="n"/>
      <c r="C4634" s="1636" t="n"/>
      <c r="D4634" s="1636" t="n"/>
      <c r="E4634" s="1638" t="n"/>
      <c r="F4634" s="1636" t="n"/>
      <c r="G4634" s="1647" t="n"/>
      <c r="H4634" s="1647" t="n"/>
      <c r="I4634" s="1647" t="n"/>
      <c r="J4634" s="1646" t="n"/>
      <c r="K4634" s="1647" t="n"/>
      <c r="L4634" s="1647" t="n"/>
      <c r="M4634" s="234" t="n"/>
      <c r="N4634" s="237" t="n"/>
      <c r="O4634" s="548" t="n"/>
      <c r="P4634" s="1634" t="n"/>
      <c r="Q4634" s="1634" t="n"/>
      <c r="R4634" s="892" t="n"/>
      <c r="S4634" s="1635" t="n"/>
      <c r="T4634" s="1636" t="n"/>
      <c r="U4634" s="1636" t="n"/>
    </row>
    <row r="4635" ht="17.25" customHeight="1">
      <c r="A4635" s="238" t="n"/>
      <c r="B4635" s="238" t="n"/>
      <c r="C4635" s="1636" t="n"/>
      <c r="D4635" s="1636" t="n"/>
      <c r="E4635" s="1638" t="n"/>
      <c r="F4635" s="1636" t="n"/>
      <c r="G4635" s="1647" t="n"/>
      <c r="H4635" s="1647" t="n"/>
      <c r="I4635" s="1647" t="n"/>
      <c r="J4635" s="1646" t="n"/>
      <c r="K4635" s="1647" t="n"/>
      <c r="L4635" s="1647" t="n"/>
      <c r="M4635" s="234" t="n"/>
      <c r="N4635" s="237" t="n"/>
      <c r="O4635" s="548" t="n"/>
      <c r="P4635" s="1634" t="n"/>
      <c r="Q4635" s="1634" t="n"/>
      <c r="R4635" s="892" t="n"/>
      <c r="S4635" s="1635" t="n"/>
      <c r="T4635" s="1636" t="n"/>
      <c r="U4635" s="1636" t="n"/>
    </row>
    <row r="4636" ht="17.25" customHeight="1">
      <c r="A4636" s="238" t="n"/>
      <c r="B4636" s="238" t="n"/>
      <c r="C4636" s="1636" t="n"/>
      <c r="D4636" s="1636" t="n"/>
      <c r="E4636" s="1638" t="n"/>
      <c r="F4636" s="1636" t="n"/>
      <c r="G4636" s="1647" t="n"/>
      <c r="H4636" s="1647" t="n"/>
      <c r="I4636" s="1647" t="n"/>
      <c r="J4636" s="1646" t="n"/>
      <c r="K4636" s="1647" t="n"/>
      <c r="L4636" s="1647" t="n"/>
      <c r="M4636" s="234" t="n"/>
      <c r="N4636" s="237" t="n"/>
      <c r="O4636" s="548" t="n"/>
      <c r="P4636" s="1634" t="n"/>
      <c r="Q4636" s="1634" t="n"/>
      <c r="R4636" s="892" t="n"/>
      <c r="S4636" s="1635" t="n"/>
      <c r="T4636" s="1636" t="n"/>
      <c r="U4636" s="1636" t="n"/>
    </row>
    <row r="4637" ht="17.25" customHeight="1">
      <c r="A4637" s="238" t="n"/>
      <c r="B4637" s="238" t="n"/>
      <c r="C4637" s="1636" t="n"/>
      <c r="D4637" s="1636" t="n"/>
      <c r="E4637" s="1638" t="n"/>
      <c r="F4637" s="1636" t="n"/>
      <c r="G4637" s="1647" t="n"/>
      <c r="H4637" s="1647" t="n"/>
      <c r="I4637" s="1647" t="n"/>
      <c r="J4637" s="1646" t="n"/>
      <c r="K4637" s="1647" t="n"/>
      <c r="L4637" s="1647" t="n"/>
      <c r="M4637" s="234" t="n"/>
      <c r="N4637" s="237" t="n"/>
      <c r="O4637" s="548" t="n"/>
      <c r="P4637" s="1634" t="n"/>
      <c r="Q4637" s="1634" t="n"/>
      <c r="R4637" s="892" t="n"/>
      <c r="S4637" s="1635" t="n"/>
      <c r="T4637" s="1636" t="n"/>
      <c r="U4637" s="1636" t="n"/>
    </row>
    <row r="4638" ht="17.25" customHeight="1">
      <c r="A4638" s="238" t="n"/>
      <c r="B4638" s="238" t="n"/>
      <c r="C4638" s="1636" t="n"/>
      <c r="D4638" s="1636" t="n"/>
      <c r="E4638" s="1638" t="n"/>
      <c r="F4638" s="1636" t="n"/>
      <c r="G4638" s="1647" t="n"/>
      <c r="H4638" s="1647" t="n"/>
      <c r="I4638" s="1647" t="n"/>
      <c r="J4638" s="1646" t="n"/>
      <c r="K4638" s="1647" t="n"/>
      <c r="L4638" s="1647" t="n"/>
      <c r="M4638" s="234" t="n"/>
      <c r="N4638" s="237" t="n"/>
      <c r="O4638" s="548" t="n"/>
      <c r="P4638" s="1634" t="n"/>
      <c r="Q4638" s="1634" t="n"/>
      <c r="R4638" s="892" t="n"/>
      <c r="S4638" s="1635" t="n"/>
      <c r="T4638" s="1636" t="n"/>
      <c r="U4638" s="1636" t="n"/>
    </row>
    <row r="4639" ht="17.25" customHeight="1">
      <c r="A4639" s="238" t="n"/>
      <c r="B4639" s="238" t="n"/>
      <c r="C4639" s="1636" t="n"/>
      <c r="D4639" s="1636" t="n"/>
      <c r="E4639" s="1638" t="n"/>
      <c r="F4639" s="1636" t="n"/>
      <c r="G4639" s="1647" t="n"/>
      <c r="H4639" s="1647" t="n"/>
      <c r="I4639" s="1647" t="n"/>
      <c r="J4639" s="1646" t="n"/>
      <c r="K4639" s="1647" t="n"/>
      <c r="L4639" s="1647" t="n"/>
      <c r="M4639" s="234" t="n"/>
      <c r="N4639" s="237" t="n"/>
      <c r="O4639" s="548" t="n"/>
      <c r="P4639" s="1634" t="n"/>
      <c r="Q4639" s="1634" t="n"/>
      <c r="R4639" s="892" t="n"/>
      <c r="S4639" s="1635" t="n"/>
      <c r="T4639" s="1636" t="n"/>
      <c r="U4639" s="1636" t="n"/>
    </row>
    <row r="4640" ht="17.25" customHeight="1">
      <c r="A4640" s="238" t="n"/>
      <c r="B4640" s="238" t="n"/>
      <c r="C4640" s="1636" t="n"/>
      <c r="D4640" s="1636" t="n"/>
      <c r="E4640" s="1638" t="n"/>
      <c r="F4640" s="1636" t="n"/>
      <c r="G4640" s="1647" t="n"/>
      <c r="H4640" s="1647" t="n"/>
      <c r="I4640" s="1647" t="n"/>
      <c r="J4640" s="1646" t="n"/>
      <c r="K4640" s="1647" t="n"/>
      <c r="L4640" s="1647" t="n"/>
      <c r="M4640" s="234" t="n"/>
      <c r="N4640" s="237" t="n"/>
      <c r="O4640" s="548" t="n"/>
      <c r="P4640" s="1634" t="n"/>
      <c r="Q4640" s="1634" t="n"/>
      <c r="R4640" s="892" t="n"/>
      <c r="S4640" s="1635" t="n"/>
      <c r="T4640" s="1636" t="n"/>
      <c r="U4640" s="1636" t="n"/>
    </row>
    <row r="4641" ht="17.25" customHeight="1">
      <c r="A4641" s="238" t="n"/>
      <c r="B4641" s="238" t="n"/>
      <c r="C4641" s="1636" t="n"/>
      <c r="D4641" s="1636" t="n"/>
      <c r="E4641" s="1638" t="n"/>
      <c r="F4641" s="1636" t="n"/>
      <c r="G4641" s="1647" t="n"/>
      <c r="H4641" s="1647" t="n"/>
      <c r="I4641" s="1647" t="n"/>
      <c r="J4641" s="1646" t="n"/>
      <c r="K4641" s="1647" t="n"/>
      <c r="L4641" s="1647" t="n"/>
      <c r="M4641" s="234" t="n"/>
      <c r="N4641" s="237" t="n"/>
      <c r="O4641" s="548" t="n"/>
      <c r="P4641" s="1634" t="n"/>
      <c r="Q4641" s="1634" t="n"/>
      <c r="R4641" s="892" t="n"/>
      <c r="S4641" s="1635" t="n"/>
      <c r="T4641" s="1636" t="n"/>
      <c r="U4641" s="1636" t="n"/>
    </row>
    <row r="4642" ht="17.25" customHeight="1">
      <c r="A4642" s="238" t="n"/>
      <c r="B4642" s="238" t="n"/>
      <c r="C4642" s="1636" t="n"/>
      <c r="D4642" s="1636" t="n"/>
      <c r="E4642" s="1638" t="n"/>
      <c r="F4642" s="1636" t="n"/>
      <c r="G4642" s="1647" t="n"/>
      <c r="H4642" s="1647" t="n"/>
      <c r="I4642" s="1647" t="n"/>
      <c r="J4642" s="1646" t="n"/>
      <c r="K4642" s="1647" t="n"/>
      <c r="L4642" s="1647" t="n"/>
      <c r="M4642" s="234" t="n"/>
      <c r="N4642" s="237" t="n"/>
      <c r="O4642" s="548" t="n"/>
      <c r="P4642" s="1634" t="n"/>
      <c r="Q4642" s="1634" t="n"/>
      <c r="R4642" s="892" t="n"/>
      <c r="S4642" s="1635" t="n"/>
      <c r="T4642" s="1636" t="n"/>
      <c r="U4642" s="1636" t="n"/>
    </row>
    <row r="4643" ht="17.25" customHeight="1">
      <c r="A4643" s="238" t="n"/>
      <c r="B4643" s="238" t="n"/>
      <c r="C4643" s="1636" t="n"/>
      <c r="D4643" s="1636" t="n"/>
      <c r="E4643" s="1638" t="n"/>
      <c r="F4643" s="1636" t="n"/>
      <c r="G4643" s="1647" t="n"/>
      <c r="H4643" s="1647" t="n"/>
      <c r="I4643" s="1647" t="n"/>
      <c r="J4643" s="1646" t="n"/>
      <c r="K4643" s="1647" t="n"/>
      <c r="L4643" s="1647" t="n"/>
      <c r="M4643" s="234" t="n"/>
      <c r="N4643" s="237" t="n"/>
      <c r="O4643" s="548" t="n"/>
      <c r="P4643" s="1634" t="n"/>
      <c r="Q4643" s="1634" t="n"/>
      <c r="R4643" s="892" t="n"/>
      <c r="S4643" s="1635" t="n"/>
      <c r="T4643" s="1636" t="n"/>
      <c r="U4643" s="1636" t="n"/>
    </row>
    <row r="4644" ht="17.25" customHeight="1">
      <c r="A4644" s="238" t="n"/>
      <c r="B4644" s="238" t="n"/>
      <c r="C4644" s="1636" t="n"/>
      <c r="D4644" s="1636" t="n"/>
      <c r="E4644" s="1638" t="n"/>
      <c r="F4644" s="1636" t="n"/>
      <c r="G4644" s="1647" t="n"/>
      <c r="H4644" s="1647" t="n"/>
      <c r="I4644" s="1647" t="n"/>
      <c r="J4644" s="1646" t="n"/>
      <c r="K4644" s="1647" t="n"/>
      <c r="L4644" s="1647" t="n"/>
      <c r="M4644" s="234" t="n"/>
      <c r="N4644" s="237" t="n"/>
      <c r="O4644" s="548" t="n"/>
      <c r="P4644" s="1634" t="n"/>
      <c r="Q4644" s="1634" t="n"/>
      <c r="R4644" s="892" t="n"/>
      <c r="S4644" s="1635" t="n"/>
      <c r="T4644" s="1636" t="n"/>
      <c r="U4644" s="1636" t="n"/>
    </row>
    <row r="4645" ht="17.25" customHeight="1">
      <c r="A4645" s="238" t="n"/>
      <c r="B4645" s="238" t="n"/>
      <c r="C4645" s="1636" t="n"/>
      <c r="D4645" s="1636" t="n"/>
      <c r="E4645" s="1638" t="n"/>
      <c r="F4645" s="1636" t="n"/>
      <c r="G4645" s="1647" t="n"/>
      <c r="H4645" s="1647" t="n"/>
      <c r="I4645" s="1647" t="n"/>
      <c r="J4645" s="1646" t="n"/>
      <c r="K4645" s="1647" t="n"/>
      <c r="L4645" s="1647" t="n"/>
      <c r="M4645" s="234" t="n"/>
      <c r="N4645" s="237" t="n"/>
      <c r="O4645" s="548" t="n"/>
      <c r="P4645" s="1634" t="n"/>
      <c r="Q4645" s="1634" t="n"/>
      <c r="R4645" s="892" t="n"/>
      <c r="S4645" s="1635" t="n"/>
      <c r="T4645" s="1636" t="n"/>
      <c r="U4645" s="1636" t="n"/>
    </row>
    <row r="4646" ht="17.25" customHeight="1">
      <c r="A4646" s="238" t="n"/>
      <c r="B4646" s="238" t="n"/>
      <c r="C4646" s="1636" t="n"/>
      <c r="D4646" s="1636" t="n"/>
      <c r="E4646" s="1638" t="n"/>
      <c r="F4646" s="1636" t="n"/>
      <c r="G4646" s="1647" t="n"/>
      <c r="H4646" s="1647" t="n"/>
      <c r="I4646" s="1647" t="n"/>
      <c r="J4646" s="1646" t="n"/>
      <c r="K4646" s="1647" t="n"/>
      <c r="L4646" s="1647" t="n"/>
      <c r="M4646" s="234" t="n"/>
      <c r="N4646" s="237" t="n"/>
      <c r="O4646" s="548" t="n"/>
      <c r="P4646" s="1634" t="n"/>
      <c r="Q4646" s="1634" t="n"/>
      <c r="R4646" s="892" t="n"/>
      <c r="S4646" s="1635" t="n"/>
      <c r="T4646" s="1636" t="n"/>
      <c r="U4646" s="1636" t="n"/>
    </row>
    <row r="4647" ht="17.25" customHeight="1">
      <c r="A4647" s="238" t="n"/>
      <c r="B4647" s="238" t="n"/>
      <c r="C4647" s="1636" t="n"/>
      <c r="D4647" s="1636" t="n"/>
      <c r="E4647" s="1638" t="n"/>
      <c r="F4647" s="1636" t="n"/>
      <c r="G4647" s="1647" t="n"/>
      <c r="H4647" s="1647" t="n"/>
      <c r="I4647" s="1647" t="n"/>
      <c r="J4647" s="1646" t="n"/>
      <c r="K4647" s="1647" t="n"/>
      <c r="L4647" s="1647" t="n"/>
      <c r="M4647" s="234" t="n"/>
      <c r="N4647" s="237" t="n"/>
      <c r="O4647" s="548" t="n"/>
      <c r="P4647" s="1634" t="n"/>
      <c r="Q4647" s="1634" t="n"/>
      <c r="R4647" s="892" t="n"/>
      <c r="S4647" s="1635" t="n"/>
      <c r="T4647" s="1636" t="n"/>
      <c r="U4647" s="1636" t="n"/>
    </row>
    <row r="4648" ht="17.25" customHeight="1">
      <c r="A4648" s="238" t="n"/>
      <c r="B4648" s="238" t="n"/>
      <c r="C4648" s="1636" t="n"/>
      <c r="D4648" s="1636" t="n"/>
      <c r="E4648" s="1638" t="n"/>
      <c r="F4648" s="1636" t="n"/>
      <c r="G4648" s="1647" t="n"/>
      <c r="H4648" s="1647" t="n"/>
      <c r="I4648" s="1647" t="n"/>
      <c r="J4648" s="1646" t="n"/>
      <c r="K4648" s="1647" t="n"/>
      <c r="L4648" s="1647" t="n"/>
      <c r="M4648" s="234" t="n"/>
      <c r="N4648" s="237" t="n"/>
      <c r="O4648" s="548" t="n"/>
      <c r="P4648" s="1634" t="n"/>
      <c r="Q4648" s="1634" t="n"/>
      <c r="R4648" s="892" t="n"/>
      <c r="S4648" s="1635" t="n"/>
      <c r="T4648" s="1636" t="n"/>
      <c r="U4648" s="1636" t="n"/>
    </row>
    <row r="4649" ht="17.25" customHeight="1">
      <c r="A4649" s="238" t="n"/>
      <c r="B4649" s="238" t="n"/>
      <c r="C4649" s="1636" t="n"/>
      <c r="D4649" s="1636" t="n"/>
      <c r="E4649" s="1638" t="n"/>
      <c r="F4649" s="1636" t="n"/>
      <c r="G4649" s="1647" t="n"/>
      <c r="H4649" s="1647" t="n"/>
      <c r="I4649" s="1647" t="n"/>
      <c r="J4649" s="1646" t="n"/>
      <c r="K4649" s="1647" t="n"/>
      <c r="L4649" s="1647" t="n"/>
      <c r="M4649" s="234" t="n"/>
      <c r="N4649" s="237" t="n"/>
      <c r="O4649" s="548" t="n"/>
      <c r="P4649" s="1634" t="n"/>
      <c r="Q4649" s="1634" t="n"/>
      <c r="R4649" s="892" t="n"/>
      <c r="S4649" s="1635" t="n"/>
      <c r="T4649" s="1636" t="n"/>
      <c r="U4649" s="1636" t="n"/>
    </row>
    <row r="4650" ht="17.25" customHeight="1">
      <c r="A4650" s="238" t="n"/>
      <c r="B4650" s="238" t="n"/>
      <c r="C4650" s="1636" t="n"/>
      <c r="D4650" s="1636" t="n"/>
      <c r="E4650" s="1638" t="n"/>
      <c r="F4650" s="1636" t="n"/>
      <c r="G4650" s="1647" t="n"/>
      <c r="H4650" s="1647" t="n"/>
      <c r="I4650" s="1647" t="n"/>
      <c r="J4650" s="1646" t="n"/>
      <c r="K4650" s="1647" t="n"/>
      <c r="L4650" s="1647" t="n"/>
      <c r="M4650" s="234" t="n"/>
      <c r="N4650" s="237" t="n"/>
      <c r="O4650" s="548" t="n"/>
      <c r="P4650" s="1634" t="n"/>
      <c r="Q4650" s="1634" t="n"/>
      <c r="R4650" s="892" t="n"/>
      <c r="S4650" s="1635" t="n"/>
      <c r="T4650" s="1636" t="n"/>
      <c r="U4650" s="1636" t="n"/>
    </row>
    <row r="4651" ht="17.25" customHeight="1">
      <c r="A4651" s="238" t="n"/>
      <c r="B4651" s="238" t="n"/>
      <c r="C4651" s="1636" t="n"/>
      <c r="D4651" s="1636" t="n"/>
      <c r="E4651" s="1638" t="n"/>
      <c r="F4651" s="1636" t="n"/>
      <c r="G4651" s="1647" t="n"/>
      <c r="H4651" s="1647" t="n"/>
      <c r="I4651" s="1647" t="n"/>
      <c r="J4651" s="1646" t="n"/>
      <c r="K4651" s="1647" t="n"/>
      <c r="L4651" s="1647" t="n"/>
      <c r="M4651" s="234" t="n"/>
      <c r="N4651" s="237" t="n"/>
      <c r="O4651" s="548" t="n"/>
      <c r="P4651" s="1634" t="n"/>
      <c r="Q4651" s="1634" t="n"/>
      <c r="R4651" s="892" t="n"/>
      <c r="S4651" s="1635" t="n"/>
      <c r="T4651" s="1636" t="n"/>
      <c r="U4651" s="1636" t="n"/>
    </row>
    <row r="4652" ht="17.25" customHeight="1">
      <c r="A4652" s="238" t="n"/>
      <c r="B4652" s="238" t="n"/>
      <c r="C4652" s="1636" t="n"/>
      <c r="D4652" s="1636" t="n"/>
      <c r="E4652" s="1638" t="n"/>
      <c r="F4652" s="1636" t="n"/>
      <c r="G4652" s="1647" t="n"/>
      <c r="H4652" s="1647" t="n"/>
      <c r="I4652" s="1647" t="n"/>
      <c r="J4652" s="1646" t="n"/>
      <c r="K4652" s="1647" t="n"/>
      <c r="L4652" s="1647" t="n"/>
      <c r="M4652" s="234" t="n"/>
      <c r="N4652" s="237" t="n"/>
      <c r="O4652" s="548" t="n"/>
      <c r="P4652" s="1634" t="n"/>
      <c r="Q4652" s="1634" t="n"/>
      <c r="R4652" s="892" t="n"/>
      <c r="S4652" s="1635" t="n"/>
      <c r="T4652" s="1636" t="n"/>
      <c r="U4652" s="1636" t="n"/>
    </row>
    <row r="4653" ht="17.25" customHeight="1">
      <c r="A4653" s="238" t="n"/>
      <c r="B4653" s="238" t="n"/>
      <c r="C4653" s="1636" t="n"/>
      <c r="D4653" s="1636" t="n"/>
      <c r="E4653" s="1638" t="n"/>
      <c r="F4653" s="1636" t="n"/>
      <c r="G4653" s="1647" t="n"/>
      <c r="H4653" s="1647" t="n"/>
      <c r="I4653" s="1647" t="n"/>
      <c r="J4653" s="1646" t="n"/>
      <c r="K4653" s="1647" t="n"/>
      <c r="L4653" s="1647" t="n"/>
      <c r="M4653" s="234" t="n"/>
      <c r="N4653" s="237" t="n"/>
      <c r="O4653" s="548" t="n"/>
      <c r="P4653" s="1634" t="n"/>
      <c r="Q4653" s="1634" t="n"/>
      <c r="R4653" s="892" t="n"/>
      <c r="S4653" s="1635" t="n"/>
      <c r="T4653" s="1636" t="n"/>
      <c r="U4653" s="1636" t="n"/>
    </row>
    <row r="4654" ht="17.25" customHeight="1">
      <c r="A4654" s="238" t="n"/>
      <c r="B4654" s="238" t="n"/>
      <c r="C4654" s="1636" t="n"/>
      <c r="D4654" s="1636" t="n"/>
      <c r="E4654" s="1638" t="n"/>
      <c r="F4654" s="1636" t="n"/>
      <c r="G4654" s="1647" t="n"/>
      <c r="H4654" s="1647" t="n"/>
      <c r="I4654" s="1647" t="n"/>
      <c r="J4654" s="1646" t="n"/>
      <c r="K4654" s="1647" t="n"/>
      <c r="L4654" s="1647" t="n"/>
      <c r="M4654" s="234" t="n"/>
      <c r="N4654" s="237" t="n"/>
      <c r="O4654" s="548" t="n"/>
      <c r="P4654" s="1634" t="n"/>
      <c r="Q4654" s="1634" t="n"/>
      <c r="R4654" s="892" t="n"/>
      <c r="S4654" s="1635" t="n"/>
      <c r="T4654" s="1636" t="n"/>
      <c r="U4654" s="1636" t="n"/>
    </row>
    <row r="4655" ht="17.25" customHeight="1">
      <c r="A4655" s="238" t="n"/>
      <c r="B4655" s="238" t="n"/>
      <c r="C4655" s="1636" t="n"/>
      <c r="D4655" s="1636" t="n"/>
      <c r="E4655" s="1638" t="n"/>
      <c r="F4655" s="1636" t="n"/>
      <c r="G4655" s="1647" t="n"/>
      <c r="H4655" s="1647" t="n"/>
      <c r="I4655" s="1647" t="n"/>
      <c r="J4655" s="1646" t="n"/>
      <c r="K4655" s="1647" t="n"/>
      <c r="L4655" s="1647" t="n"/>
      <c r="M4655" s="234" t="n"/>
      <c r="N4655" s="237" t="n"/>
      <c r="O4655" s="548" t="n"/>
      <c r="P4655" s="1634" t="n"/>
      <c r="Q4655" s="1634" t="n"/>
      <c r="R4655" s="892" t="n"/>
      <c r="S4655" s="1635" t="n"/>
      <c r="T4655" s="1636" t="n"/>
      <c r="U4655" s="1636" t="n"/>
    </row>
    <row r="4656" ht="17.25" customHeight="1">
      <c r="A4656" s="238" t="n"/>
      <c r="B4656" s="238" t="n"/>
      <c r="C4656" s="1636" t="n"/>
      <c r="D4656" s="1636" t="n"/>
      <c r="E4656" s="1638" t="n"/>
      <c r="F4656" s="1636" t="n"/>
      <c r="G4656" s="1647" t="n"/>
      <c r="H4656" s="1647" t="n"/>
      <c r="I4656" s="1647" t="n"/>
      <c r="J4656" s="1646" t="n"/>
      <c r="K4656" s="1647" t="n"/>
      <c r="L4656" s="1647" t="n"/>
      <c r="M4656" s="234" t="n"/>
      <c r="N4656" s="237" t="n"/>
      <c r="O4656" s="548" t="n"/>
      <c r="P4656" s="1634" t="n"/>
      <c r="Q4656" s="1634" t="n"/>
      <c r="R4656" s="892" t="n"/>
      <c r="S4656" s="1635" t="n"/>
      <c r="T4656" s="1636" t="n"/>
      <c r="U4656" s="1636" t="n"/>
    </row>
    <row r="4657" ht="17.25" customHeight="1">
      <c r="A4657" s="238" t="n"/>
      <c r="B4657" s="238" t="n"/>
      <c r="C4657" s="1636" t="n"/>
      <c r="D4657" s="1636" t="n"/>
      <c r="E4657" s="1638" t="n"/>
      <c r="F4657" s="1636" t="n"/>
      <c r="G4657" s="1647" t="n"/>
      <c r="H4657" s="1647" t="n"/>
      <c r="I4657" s="1647" t="n"/>
      <c r="J4657" s="1646" t="n"/>
      <c r="K4657" s="1647" t="n"/>
      <c r="L4657" s="1647" t="n"/>
      <c r="M4657" s="234" t="n"/>
      <c r="N4657" s="237" t="n"/>
      <c r="O4657" s="548" t="n"/>
      <c r="P4657" s="1634" t="n"/>
      <c r="Q4657" s="1634" t="n"/>
      <c r="R4657" s="892" t="n"/>
      <c r="S4657" s="1635" t="n"/>
      <c r="T4657" s="1636" t="n"/>
      <c r="U4657" s="1636" t="n"/>
    </row>
    <row r="4658" ht="17.25" customHeight="1">
      <c r="A4658" s="238" t="n"/>
      <c r="B4658" s="238" t="n"/>
      <c r="C4658" s="1636" t="n"/>
      <c r="D4658" s="1636" t="n"/>
      <c r="E4658" s="1638" t="n"/>
      <c r="F4658" s="1636" t="n"/>
      <c r="G4658" s="1647" t="n"/>
      <c r="H4658" s="1647" t="n"/>
      <c r="I4658" s="1647" t="n"/>
      <c r="J4658" s="1646" t="n"/>
      <c r="K4658" s="1647" t="n"/>
      <c r="L4658" s="1647" t="n"/>
      <c r="M4658" s="234" t="n"/>
      <c r="N4658" s="237" t="n"/>
      <c r="O4658" s="548" t="n"/>
      <c r="P4658" s="1634" t="n"/>
      <c r="Q4658" s="1634" t="n"/>
      <c r="R4658" s="892" t="n"/>
      <c r="S4658" s="1635" t="n"/>
      <c r="T4658" s="1636" t="n"/>
      <c r="U4658" s="1636" t="n"/>
    </row>
    <row r="4659" ht="17.25" customHeight="1">
      <c r="A4659" s="238" t="n"/>
      <c r="B4659" s="238" t="n"/>
      <c r="C4659" s="1636" t="n"/>
      <c r="D4659" s="1636" t="n"/>
      <c r="E4659" s="1638" t="n"/>
      <c r="F4659" s="1636" t="n"/>
      <c r="G4659" s="1647" t="n"/>
      <c r="H4659" s="1647" t="n"/>
      <c r="I4659" s="1647" t="n"/>
      <c r="J4659" s="1646" t="n"/>
      <c r="K4659" s="1647" t="n"/>
      <c r="L4659" s="1647" t="n"/>
      <c r="M4659" s="234" t="n"/>
      <c r="N4659" s="237" t="n"/>
      <c r="O4659" s="548" t="n"/>
      <c r="P4659" s="1634" t="n"/>
      <c r="Q4659" s="1634" t="n"/>
      <c r="R4659" s="892" t="n"/>
      <c r="S4659" s="1635" t="n"/>
      <c r="T4659" s="1636" t="n"/>
      <c r="U4659" s="1636" t="n"/>
    </row>
    <row r="4660" ht="17.25" customHeight="1">
      <c r="A4660" s="238" t="n"/>
      <c r="B4660" s="238" t="n"/>
      <c r="C4660" s="1636" t="n"/>
      <c r="D4660" s="1636" t="n"/>
      <c r="E4660" s="1638" t="n"/>
      <c r="F4660" s="1636" t="n"/>
      <c r="G4660" s="1647" t="n"/>
      <c r="H4660" s="1647" t="n"/>
      <c r="I4660" s="1647" t="n"/>
      <c r="J4660" s="1646" t="n"/>
      <c r="K4660" s="1647" t="n"/>
      <c r="L4660" s="1647" t="n"/>
      <c r="M4660" s="234" t="n"/>
      <c r="N4660" s="237" t="n"/>
      <c r="O4660" s="548" t="n"/>
      <c r="P4660" s="1634" t="n"/>
      <c r="Q4660" s="1634" t="n"/>
      <c r="R4660" s="892" t="n"/>
      <c r="S4660" s="1635" t="n"/>
      <c r="T4660" s="1636" t="n"/>
      <c r="U4660" s="1636" t="n"/>
    </row>
    <row r="4661" ht="17.25" customHeight="1">
      <c r="A4661" s="238" t="n"/>
      <c r="B4661" s="238" t="n"/>
      <c r="C4661" s="1636" t="n"/>
      <c r="D4661" s="1636" t="n"/>
      <c r="E4661" s="1638" t="n"/>
      <c r="F4661" s="1636" t="n"/>
      <c r="G4661" s="1647" t="n"/>
      <c r="H4661" s="1647" t="n"/>
      <c r="I4661" s="1647" t="n"/>
      <c r="J4661" s="1646" t="n"/>
      <c r="K4661" s="1647" t="n"/>
      <c r="L4661" s="1647" t="n"/>
      <c r="M4661" s="234" t="n"/>
      <c r="N4661" s="237" t="n"/>
      <c r="O4661" s="548" t="n"/>
      <c r="P4661" s="1634" t="n"/>
      <c r="Q4661" s="1634" t="n"/>
      <c r="R4661" s="892" t="n"/>
      <c r="S4661" s="1635" t="n"/>
      <c r="T4661" s="1636" t="n"/>
      <c r="U4661" s="1636" t="n"/>
    </row>
    <row r="4662" ht="17.25" customHeight="1">
      <c r="A4662" s="238" t="n"/>
      <c r="B4662" s="238" t="n"/>
      <c r="C4662" s="1636" t="n"/>
      <c r="D4662" s="1636" t="n"/>
      <c r="E4662" s="1638" t="n"/>
      <c r="F4662" s="1636" t="n"/>
      <c r="G4662" s="1647" t="n"/>
      <c r="H4662" s="1647" t="n"/>
      <c r="I4662" s="1647" t="n"/>
      <c r="J4662" s="1646" t="n"/>
      <c r="K4662" s="1647" t="n"/>
      <c r="L4662" s="1647" t="n"/>
      <c r="M4662" s="234" t="n"/>
      <c r="N4662" s="237" t="n"/>
      <c r="O4662" s="548" t="n"/>
      <c r="P4662" s="1634" t="n"/>
      <c r="Q4662" s="1634" t="n"/>
      <c r="R4662" s="892" t="n"/>
      <c r="S4662" s="1635" t="n"/>
      <c r="T4662" s="1636" t="n"/>
      <c r="U4662" s="1636" t="n"/>
    </row>
  </sheetData>
  <mergeCells count="11">
    <mergeCell ref="O1:O3"/>
    <mergeCell ref="M1:N2"/>
    <mergeCell ref="A1:A3"/>
    <mergeCell ref="C1:C3"/>
    <mergeCell ref="I1:J2"/>
    <mergeCell ref="K1:L2"/>
    <mergeCell ref="B1:B3"/>
    <mergeCell ref="D1:D3"/>
    <mergeCell ref="E1:E3"/>
    <mergeCell ref="F1:F3"/>
    <mergeCell ref="G1:H2"/>
  </mergeCells>
  <conditionalFormatting sqref="F145:G145">
    <cfRule type="duplicateValues" priority="3" dxfId="30"/>
  </conditionalFormatting>
  <conditionalFormatting sqref="G149">
    <cfRule type="duplicateValues" priority="4" dxfId="30"/>
  </conditionalFormatting>
  <pageMargins left="0" right="0" top="0.5" bottom="0" header="0" footer="0"/>
  <pageSetup orientation="landscape" paperSize="9" scale="75" horizontalDpi="300" verticalDpi="300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1">
    <tabColor rgb="FF00B0F0"/>
    <outlinePr summaryBelow="1" summaryRight="1"/>
    <pageSetUpPr/>
  </sheetPr>
  <dimension ref="A1:GC181"/>
  <sheetViews>
    <sheetView tabSelected="1" zoomScale="85" zoomScaleNormal="85" workbookViewId="0">
      <pane xSplit="9" ySplit="3" topLeftCell="CK4" activePane="bottomRight" state="frozen"/>
      <selection pane="topRight" activeCell="J1" sqref="J1"/>
      <selection pane="bottomLeft" activeCell="A4" sqref="A4"/>
      <selection pane="bottomRight" activeCell="F149" sqref="F149"/>
    </sheetView>
  </sheetViews>
  <sheetFormatPr baseColWidth="8" defaultRowHeight="16.5"/>
  <cols>
    <col width="5.7109375" customWidth="1" style="366" min="1" max="1"/>
    <col width="11.28515625" customWidth="1" style="366" min="2" max="2"/>
    <col width="12.5703125" customWidth="1" style="366" min="3" max="3"/>
    <col width="15.28515625" customWidth="1" style="366" min="4" max="4"/>
    <col width="7.85546875" customWidth="1" style="366" min="5" max="5"/>
    <col width="38.5703125" customWidth="1" style="366" min="6" max="6"/>
    <col width="20.140625" customWidth="1" style="366" min="7" max="7"/>
    <col width="15.140625" customWidth="1" style="366" min="8" max="8"/>
    <col width="45.140625" customWidth="1" style="366" min="9" max="9"/>
    <col width="16" customWidth="1" style="366" min="10" max="10"/>
    <col width="19.140625" customWidth="1" style="366" min="11" max="11"/>
    <col width="10.85546875" bestFit="1" customWidth="1" style="366" min="12" max="12"/>
    <col width="5.85546875" customWidth="1" style="366" min="13" max="13"/>
    <col width="17.5703125" customWidth="1" style="366" min="14" max="14"/>
    <col width="6.42578125" customWidth="1" style="366" min="15" max="15"/>
    <col width="17.5703125" customWidth="1" style="366" min="16" max="16"/>
    <col width="7.5703125" customWidth="1" style="366" min="17" max="17"/>
    <col width="15.7109375" customWidth="1" style="366" min="18" max="18"/>
    <col width="7.5703125" customWidth="1" style="366" min="19" max="19"/>
    <col width="15.7109375" customWidth="1" style="366" min="20" max="20"/>
    <col width="6.42578125" customWidth="1" style="366" min="21" max="21"/>
    <col width="15.7109375" customWidth="1" style="366" min="22" max="22"/>
    <col width="14.28515625" customWidth="1" style="366" min="23" max="23"/>
    <col width="17.5703125" customWidth="1" style="366" min="24" max="24"/>
    <col width="14.28515625" customWidth="1" style="366" min="25" max="25"/>
    <col width="15.7109375" customWidth="1" style="366" min="26" max="26"/>
    <col width="14.28515625" customWidth="1" style="366" min="27" max="27"/>
    <col width="15.7109375" customWidth="1" style="366" min="28" max="28"/>
    <col width="6.42578125" customWidth="1" style="366" min="29" max="29"/>
    <col width="15.7109375" customWidth="1" style="366" min="30" max="30"/>
    <col width="14.28515625" customWidth="1" style="366" min="31" max="31"/>
    <col width="15.7109375" customWidth="1" style="366" min="32" max="32"/>
    <col width="7.5703125" customWidth="1" style="366" min="33" max="33"/>
    <col width="16.42578125" customWidth="1" style="366" min="34" max="34"/>
    <col width="14.28515625" customWidth="1" style="366" min="35" max="35"/>
    <col width="17.5703125" customWidth="1" style="366" min="36" max="36"/>
    <col width="14.28515625" customWidth="1" style="366" min="37" max="37"/>
    <col width="17.5703125" customWidth="1" style="366" min="38" max="38"/>
    <col width="14.28515625" customWidth="1" style="366" min="39" max="39"/>
    <col width="17.5703125" customWidth="1" style="366" min="40" max="40"/>
    <col width="14.28515625" customWidth="1" style="366" min="41" max="41"/>
    <col width="15.7109375" customWidth="1" style="366" min="42" max="42"/>
    <col width="7.5703125" customWidth="1" style="366" min="43" max="43"/>
    <col width="15.7109375" customWidth="1" style="366" min="44" max="44"/>
    <col width="14.28515625" customWidth="1" style="366" min="45" max="45"/>
    <col width="15.7109375" customWidth="1" style="366" min="46" max="46"/>
    <col width="15" customWidth="1" style="366" min="47" max="47"/>
    <col width="15.7109375" customWidth="1" style="366" min="48" max="48"/>
    <col width="7.5703125" customWidth="1" style="366" min="49" max="49"/>
    <col width="15.7109375" customWidth="1" style="366" min="50" max="50"/>
    <col width="7.5703125" customWidth="1" style="366" min="51" max="51"/>
    <col width="15.7109375" customWidth="1" style="366" min="52" max="52"/>
    <col width="14.28515625" customWidth="1" style="366" min="53" max="53"/>
    <col width="14.5703125" customWidth="1" style="366" min="54" max="54"/>
    <col width="6.85546875" customWidth="1" style="366" min="55" max="55"/>
    <col width="15.7109375" customWidth="1" style="366" min="56" max="56"/>
    <col width="7.5703125" customWidth="1" style="366" min="57" max="57"/>
    <col width="17.5703125" customWidth="1" style="366" min="58" max="58"/>
    <col width="6.42578125" customWidth="1" style="366" min="59" max="59"/>
    <col width="15.7109375" customWidth="1" style="366" min="60" max="60"/>
    <col width="6.42578125" customWidth="1" style="366" min="61" max="61"/>
    <col width="15.7109375" customWidth="1" style="366" min="62" max="62"/>
    <col width="5.7109375" customWidth="1" style="366" min="63" max="63"/>
    <col width="15.7109375" customWidth="1" style="366" min="64" max="64"/>
    <col width="14.28515625" customWidth="1" style="366" min="65" max="65"/>
    <col width="15.7109375" customWidth="1" style="366" min="66" max="66"/>
    <col width="14.28515625" customWidth="1" style="366" min="67" max="67"/>
    <col width="15.7109375" customWidth="1" style="366" min="68" max="68"/>
    <col width="6.42578125" customWidth="1" style="366" min="69" max="69"/>
    <col width="16" customWidth="1" style="366" min="70" max="70"/>
    <col width="7.140625" customWidth="1" style="366" min="71" max="71"/>
    <col width="16.42578125" customWidth="1" style="366" min="72" max="72"/>
    <col width="7.85546875" customWidth="1" style="366" min="73" max="73"/>
    <col width="16" customWidth="1" style="366" min="74" max="74"/>
    <col width="7.42578125" customWidth="1" style="366" min="75" max="75"/>
    <col width="16.28515625" customWidth="1" style="366" min="76" max="76"/>
    <col width="8.28515625" customWidth="1" style="366" min="77" max="77"/>
    <col width="15.7109375" customWidth="1" style="366" min="78" max="78"/>
    <col width="6.7109375" customWidth="1" style="366" min="79" max="79"/>
    <col width="15.85546875" customWidth="1" style="366" min="80" max="80"/>
    <col width="7.7109375" customWidth="1" style="366" min="81" max="81"/>
    <col width="16" customWidth="1" style="366" min="82" max="82"/>
    <col width="7.28515625" customWidth="1" style="366" min="83" max="83"/>
    <col width="16.28515625" customWidth="1" style="366" min="84" max="84"/>
    <col width="6.7109375" customWidth="1" style="366" min="85" max="85"/>
    <col width="15.7109375" bestFit="1" customWidth="1" style="366" min="86" max="86"/>
    <col width="7.42578125" customWidth="1" style="366" min="87" max="87"/>
    <col width="16.7109375" customWidth="1" style="366" min="88" max="88"/>
    <col width="6.85546875" customWidth="1" style="366" min="89" max="89"/>
    <col width="16.28515625" customWidth="1" style="366" min="90" max="90"/>
    <col width="7.7109375" customWidth="1" style="366" min="91" max="91"/>
    <col width="17.140625" customWidth="1" style="366" min="92" max="92"/>
    <col width="6.28515625" customWidth="1" style="366" min="93" max="93"/>
    <col width="13.5703125" customWidth="1" style="366" min="94" max="94"/>
    <col width="6.28515625" customWidth="1" style="366" min="95" max="95"/>
    <col width="9.140625" customWidth="1" style="366" min="96" max="96"/>
    <col hidden="1" width="6.28515625" customWidth="1" style="366" min="97" max="97"/>
    <col hidden="1" width="9.140625" customWidth="1" style="366" min="98" max="98"/>
    <col hidden="1" width="6.28515625" customWidth="1" style="366" min="99" max="99"/>
    <col hidden="1" width="9.140625" customWidth="1" style="366" min="100" max="100"/>
    <col hidden="1" width="6.28515625" customWidth="1" style="366" min="101" max="101"/>
    <col hidden="1" width="9.140625" customWidth="1" style="366" min="102" max="102"/>
    <col hidden="1" width="6.28515625" customWidth="1" style="366" min="103" max="103"/>
    <col hidden="1" width="9.140625" customWidth="1" style="366" min="104" max="104"/>
    <col hidden="1" width="6.28515625" customWidth="1" style="366" min="105" max="105"/>
    <col hidden="1" width="9.140625" customWidth="1" style="366" min="106" max="106"/>
    <col hidden="1" width="6.28515625" customWidth="1" style="366" min="107" max="107"/>
    <col hidden="1" width="9.140625" customWidth="1" style="366" min="108" max="108"/>
    <col hidden="1" width="6.28515625" customWidth="1" style="366" min="109" max="109"/>
    <col hidden="1" width="9.140625" customWidth="1" style="366" min="110" max="110"/>
    <col hidden="1" width="6.42578125" customWidth="1" style="366" min="111" max="111"/>
    <col hidden="1" width="9.140625" customWidth="1" style="366" min="112" max="112"/>
    <col hidden="1" width="6.42578125" customWidth="1" style="366" min="113" max="113"/>
    <col hidden="1" width="9.140625" customWidth="1" style="366" min="114" max="114"/>
    <col hidden="1" width="6.42578125" customWidth="1" style="366" min="115" max="115"/>
    <col hidden="1" width="9.140625" customWidth="1" style="366" min="116" max="116"/>
    <col hidden="1" width="6.42578125" customWidth="1" style="366" min="117" max="117"/>
    <col hidden="1" width="9.140625" customWidth="1" style="366" min="118" max="118"/>
    <col hidden="1" width="6.42578125" customWidth="1" style="366" min="119" max="119"/>
    <col hidden="1" width="20.7109375" customWidth="1" style="366" min="120" max="120"/>
    <col width="7.42578125" customWidth="1" style="366" min="121" max="121"/>
    <col width="19.42578125" customWidth="1" style="366" min="122" max="122"/>
    <col width="10.28515625" customWidth="1" style="366" min="123" max="123"/>
    <col width="19.42578125" customWidth="1" style="366" min="124" max="124"/>
    <col width="24.28515625" customWidth="1" style="366" min="125" max="125"/>
    <col width="57.28515625" customWidth="1" style="366" min="126" max="126"/>
    <col width="20" customWidth="1" style="366" min="127" max="127"/>
    <col width="8.5703125" customWidth="1" style="366" min="128" max="128"/>
    <col width="3.5703125" customWidth="1" style="366" min="129" max="129"/>
    <col width="7.140625" customWidth="1" style="366" min="130" max="130"/>
    <col width="7.85546875" customWidth="1" style="366" min="131" max="131"/>
    <col width="7.140625" customWidth="1" style="366" min="132" max="132"/>
    <col width="9.140625" customWidth="1" style="366" min="133" max="133"/>
    <col width="6.85546875" customWidth="1" style="366" min="134" max="134"/>
    <col width="6.140625" customWidth="1" style="366" min="135" max="136"/>
    <col hidden="1" width="6" customWidth="1" style="433" min="137" max="137"/>
    <col hidden="1" width="5.28515625" customWidth="1" style="433" min="138" max="141"/>
    <col hidden="1" width="3.7109375" customWidth="1" style="489" min="142" max="142"/>
    <col hidden="1" width="4.7109375" customWidth="1" style="489" min="143" max="143"/>
    <col hidden="1" width="3.85546875" customWidth="1" style="489" min="144" max="144"/>
    <col hidden="1" width="4.7109375" customWidth="1" style="489" min="145" max="145"/>
    <col hidden="1" width="8.28515625" customWidth="1" style="489" min="146" max="146"/>
    <col hidden="1" width="5.28515625" customWidth="1" style="701" min="147" max="151"/>
    <col hidden="1" width="9.140625" customWidth="1" style="366" min="152" max="152"/>
    <col hidden="1" width="6.42578125" customWidth="1" style="701" min="153" max="156"/>
    <col hidden="1" width="5.140625" customWidth="1" style="701" min="157" max="157"/>
    <col hidden="1" width="5.7109375" customWidth="1" style="701" min="158" max="161"/>
    <col hidden="1" width="6" customWidth="1" style="701" min="162" max="162"/>
    <col width="3.7109375" customWidth="1" style="366" min="163" max="163"/>
    <col width="4.5703125" customWidth="1" style="875" min="164" max="164"/>
    <col width="4.85546875" customWidth="1" style="875" min="165" max="165"/>
    <col width="5" customWidth="1" style="875" min="166" max="167"/>
    <col width="4.140625" customWidth="1" style="875" min="168" max="168"/>
    <col width="9.140625" customWidth="1" style="366" min="169" max="169"/>
    <col width="4" customWidth="1" style="366" min="170" max="170"/>
    <col width="4.7109375" customWidth="1" style="701" min="171" max="175"/>
    <col width="9.140625" customWidth="1" style="701" min="176" max="176"/>
    <col width="5.140625" customWidth="1" style="366" min="177" max="180"/>
    <col width="5.28515625" customWidth="1" style="366" min="181" max="181"/>
    <col width="6" customWidth="1" style="366" min="182" max="185"/>
    <col width="9.140625" customWidth="1" style="366" min="186" max="16384"/>
  </cols>
  <sheetData>
    <row r="1" ht="21.75" customFormat="1" customHeight="1" s="36">
      <c r="A1" s="1648" t="inlineStr">
        <is>
          <t>NO</t>
        </is>
      </c>
      <c r="B1" s="1649" t="inlineStr">
        <is>
          <t>NATIF. No.</t>
        </is>
      </c>
      <c r="C1" s="1649" t="inlineStr">
        <is>
          <t>ITEM No.</t>
        </is>
      </c>
      <c r="D1" s="1649" t="inlineStr">
        <is>
          <t>WO No.</t>
        </is>
      </c>
      <c r="E1" s="1649" t="inlineStr">
        <is>
          <t>AREA</t>
        </is>
      </c>
      <c r="F1" s="1650" t="inlineStr">
        <is>
          <t>CRO</t>
        </is>
      </c>
      <c r="G1" s="1651" t="n"/>
      <c r="H1" s="1652" t="n"/>
      <c r="I1" s="1649" t="inlineStr">
        <is>
          <t>DESCRIPTION</t>
        </is>
      </c>
      <c r="J1" s="1650" t="inlineStr">
        <is>
          <t>SMS</t>
        </is>
      </c>
      <c r="K1" s="1651" t="n"/>
      <c r="L1" s="1652" t="n"/>
      <c r="M1" s="1653" t="inlineStr">
        <is>
          <t>TOTAL PROGRESS 2020</t>
        </is>
      </c>
      <c r="N1" s="1652" t="n"/>
      <c r="O1" s="1654" t="inlineStr">
        <is>
          <t>PROGRESS 2021</t>
        </is>
      </c>
      <c r="P1" s="1655" t="n"/>
      <c r="Q1" s="1655" t="n"/>
      <c r="R1" s="1655" t="n"/>
      <c r="S1" s="1655" t="n"/>
      <c r="T1" s="1655" t="n"/>
      <c r="U1" s="1655" t="n"/>
      <c r="V1" s="1655" t="n"/>
      <c r="W1" s="1655" t="n"/>
      <c r="X1" s="1655" t="n"/>
      <c r="Y1" s="1655" t="n"/>
      <c r="Z1" s="1655" t="n"/>
      <c r="AA1" s="1655" t="n"/>
      <c r="AB1" s="1655" t="n"/>
      <c r="AC1" s="1655" t="n"/>
      <c r="AD1" s="1655" t="n"/>
      <c r="AE1" s="1655" t="n"/>
      <c r="AF1" s="1655" t="n"/>
      <c r="AG1" s="1655" t="n"/>
      <c r="AH1" s="1655" t="n"/>
      <c r="AI1" s="1655" t="n"/>
      <c r="AJ1" s="1655" t="n"/>
      <c r="AK1" s="1655" t="n"/>
      <c r="AL1" s="1655" t="n"/>
      <c r="AM1" s="1655" t="n"/>
      <c r="AN1" s="1655" t="n"/>
      <c r="AO1" s="1655" t="n"/>
      <c r="AP1" s="1655" t="n"/>
      <c r="AQ1" s="1655" t="n"/>
      <c r="AR1" s="1655" t="n"/>
      <c r="AS1" s="1655" t="n"/>
      <c r="AT1" s="1655" t="n"/>
      <c r="AU1" s="1655" t="n"/>
      <c r="AV1" s="1655" t="n"/>
      <c r="AW1" s="1655" t="n"/>
      <c r="AX1" s="1655" t="n"/>
      <c r="AY1" s="1655" t="n"/>
      <c r="AZ1" s="1655" t="n"/>
      <c r="BA1" s="1655" t="n"/>
      <c r="BB1" s="1655" t="n"/>
      <c r="BC1" s="1655" t="n"/>
      <c r="BD1" s="1655" t="n"/>
      <c r="BE1" s="1655" t="n"/>
      <c r="BF1" s="1655" t="n"/>
      <c r="BG1" s="1655" t="n"/>
      <c r="BH1" s="1655" t="n"/>
      <c r="BI1" s="1655" t="n"/>
      <c r="BJ1" s="1655" t="n"/>
      <c r="BK1" s="1655" t="n"/>
      <c r="BL1" s="1655" t="n"/>
      <c r="BM1" s="1655" t="n"/>
      <c r="BN1" s="1655" t="n"/>
      <c r="BO1" s="1655" t="n"/>
      <c r="BP1" s="1655" t="n"/>
      <c r="BQ1" s="1655" t="n"/>
      <c r="BR1" s="1655" t="n"/>
      <c r="BS1" s="1655" t="n"/>
      <c r="BT1" s="1655" t="n"/>
      <c r="BU1" s="1655" t="n"/>
      <c r="BV1" s="1655" t="n"/>
      <c r="BW1" s="1655" t="n"/>
      <c r="BX1" s="1655" t="n"/>
      <c r="BY1" s="1655" t="n"/>
      <c r="BZ1" s="1655" t="n"/>
      <c r="CA1" s="1655" t="n"/>
      <c r="CB1" s="1655" t="n"/>
      <c r="CC1" s="1655" t="n"/>
      <c r="CD1" s="1655" t="n"/>
      <c r="CE1" s="1655" t="n"/>
      <c r="CF1" s="1655" t="n"/>
      <c r="CG1" s="1655" t="n"/>
      <c r="CH1" s="1655" t="n"/>
      <c r="CI1" s="1655" t="n"/>
      <c r="CJ1" s="1655" t="n"/>
      <c r="CK1" s="1655" t="n"/>
      <c r="CL1" s="1655" t="n"/>
      <c r="CM1" s="1655" t="n"/>
      <c r="CN1" s="1655" t="n"/>
      <c r="CO1" s="1655" t="n"/>
      <c r="CP1" s="1655" t="n"/>
      <c r="CQ1" s="1655" t="n"/>
      <c r="CR1" s="1655" t="n"/>
      <c r="CS1" s="1655" t="n"/>
      <c r="CT1" s="1655" t="n"/>
      <c r="CU1" s="1655" t="n"/>
      <c r="CV1" s="1655" t="n"/>
      <c r="CW1" s="1655" t="n"/>
      <c r="CX1" s="1655" t="n"/>
      <c r="CY1" s="1655" t="n"/>
      <c r="CZ1" s="1655" t="n"/>
      <c r="DA1" s="1655" t="n"/>
      <c r="DB1" s="1655" t="n"/>
      <c r="DC1" s="1655" t="n"/>
      <c r="DD1" s="1655" t="n"/>
      <c r="DE1" s="1655" t="n"/>
      <c r="DF1" s="1655" t="n"/>
      <c r="DG1" s="1655" t="n"/>
      <c r="DH1" s="1655" t="n"/>
      <c r="DI1" s="1655" t="n"/>
      <c r="DJ1" s="1655" t="n"/>
      <c r="DK1" s="1655" t="n"/>
      <c r="DL1" s="1655" t="n"/>
      <c r="DM1" s="1655" t="n"/>
      <c r="DN1" s="1655" t="n"/>
      <c r="DO1" s="1655" t="n"/>
      <c r="DP1" s="1656" t="n"/>
      <c r="DQ1" s="1344" t="inlineStr">
        <is>
          <t>COMMULATIVE PROGRESS</t>
        </is>
      </c>
      <c r="DR1" s="1651" t="n"/>
      <c r="DS1" s="1657" t="inlineStr">
        <is>
          <t>DEVISIASI PROGRESS</t>
        </is>
      </c>
      <c r="DT1" s="1651" t="n"/>
      <c r="DU1" s="1658" t="inlineStr">
        <is>
          <t>JOB STATUS</t>
        </is>
      </c>
      <c r="DV1" s="1659" t="inlineStr">
        <is>
          <t>REMARK</t>
        </is>
      </c>
      <c r="DZ1" s="1341" t="inlineStr">
        <is>
          <t>SMS</t>
        </is>
      </c>
      <c r="EA1" s="1651" t="n"/>
      <c r="EB1" s="1341" t="inlineStr">
        <is>
          <t>RAB</t>
        </is>
      </c>
      <c r="EC1" s="1651" t="n"/>
      <c r="ED1" s="36" t="inlineStr">
        <is>
          <t>BUA</t>
        </is>
      </c>
      <c r="EE1" s="1341" t="inlineStr">
        <is>
          <t>MR</t>
        </is>
      </c>
      <c r="EF1" s="1651" t="n"/>
      <c r="EG1" s="430" t="inlineStr">
        <is>
          <t>weekly</t>
        </is>
      </c>
      <c r="EH1" s="1325" t="inlineStr">
        <is>
          <t>jan</t>
        </is>
      </c>
      <c r="EI1" s="1651" t="n"/>
      <c r="EJ1" s="1651" t="n"/>
      <c r="EK1" s="1651" t="n"/>
      <c r="EL1" s="487" t="n"/>
      <c r="EM1" s="487" t="n"/>
      <c r="EN1" s="487" t="n"/>
      <c r="EO1" s="487" t="n"/>
      <c r="EP1" s="487" t="n"/>
      <c r="EQ1" s="696" t="n"/>
      <c r="ER1" s="696" t="n"/>
      <c r="ES1" s="696" t="n"/>
      <c r="ET1" s="696" t="n"/>
      <c r="EU1" s="696" t="n"/>
      <c r="EW1" s="696" t="n"/>
      <c r="EX1" s="696" t="n"/>
      <c r="EY1" s="696" t="n"/>
      <c r="EZ1" s="696" t="n"/>
      <c r="FA1" s="696" t="n"/>
      <c r="FB1" s="696" t="n"/>
      <c r="FC1" s="696" t="inlineStr">
        <is>
          <t>May</t>
        </is>
      </c>
      <c r="FD1" s="696" t="n"/>
      <c r="FE1" s="696" t="n"/>
      <c r="FF1" s="696" t="n"/>
      <c r="FH1" s="869" t="inlineStr">
        <is>
          <t>Juni'</t>
        </is>
      </c>
      <c r="FI1" s="869" t="n"/>
      <c r="FJ1" s="869" t="n"/>
      <c r="FK1" s="869" t="n"/>
      <c r="FL1" s="869" t="n"/>
      <c r="FO1" s="696" t="n"/>
      <c r="FP1" s="696" t="n"/>
      <c r="FQ1" s="696" t="n"/>
      <c r="FR1" s="696" t="n"/>
      <c r="FS1" s="696" t="n"/>
      <c r="FT1" s="696" t="n"/>
    </row>
    <row r="2" ht="21.75" customFormat="1" customHeight="1" s="378">
      <c r="A2" s="1660" t="n"/>
      <c r="B2" s="1661" t="n"/>
      <c r="C2" s="1661" t="n"/>
      <c r="D2" s="1661" t="n"/>
      <c r="E2" s="1661" t="n"/>
      <c r="F2" s="1408" t="n"/>
      <c r="G2" s="1662" t="n"/>
      <c r="H2" s="1663" t="n"/>
      <c r="I2" s="1661" t="n"/>
      <c r="J2" s="1408" t="n"/>
      <c r="K2" s="1662" t="n"/>
      <c r="L2" s="1663" t="n"/>
      <c r="M2" s="1408" t="n"/>
      <c r="N2" s="1663" t="n"/>
      <c r="O2" s="1664" t="n">
        <v>44197</v>
      </c>
      <c r="P2" s="1665" t="n"/>
      <c r="Q2" s="1665" t="n"/>
      <c r="R2" s="1665" t="n"/>
      <c r="S2" s="1665" t="n"/>
      <c r="T2" s="1665" t="n"/>
      <c r="U2" s="1665" t="n"/>
      <c r="V2" s="1666" t="n"/>
      <c r="W2" s="1664" t="n">
        <v>44228</v>
      </c>
      <c r="X2" s="1665" t="n"/>
      <c r="Y2" s="1665" t="n"/>
      <c r="Z2" s="1665" t="n"/>
      <c r="AA2" s="1665" t="n"/>
      <c r="AB2" s="1665" t="n"/>
      <c r="AC2" s="1665" t="n"/>
      <c r="AD2" s="1666" t="n"/>
      <c r="AE2" s="1667" t="n">
        <v>44256</v>
      </c>
      <c r="AF2" s="1665" t="n"/>
      <c r="AG2" s="1665" t="n"/>
      <c r="AH2" s="1665" t="n"/>
      <c r="AI2" s="1665" t="n"/>
      <c r="AJ2" s="1665" t="n"/>
      <c r="AK2" s="1665" t="n"/>
      <c r="AL2" s="1665" t="n"/>
      <c r="AM2" s="1665" t="n"/>
      <c r="AN2" s="1665" t="n"/>
      <c r="AO2" s="1667" t="n">
        <v>44287</v>
      </c>
      <c r="AP2" s="1665" t="n"/>
      <c r="AQ2" s="1665" t="n"/>
      <c r="AR2" s="1665" t="n"/>
      <c r="AS2" s="1665" t="n"/>
      <c r="AT2" s="1665" t="n"/>
      <c r="AU2" s="1665" t="n"/>
      <c r="AV2" s="1665" t="n"/>
      <c r="AW2" s="1664" t="n">
        <v>44317</v>
      </c>
      <c r="AX2" s="1665" t="n"/>
      <c r="AY2" s="1665" t="n"/>
      <c r="AZ2" s="1665" t="n"/>
      <c r="BA2" s="1665" t="n"/>
      <c r="BB2" s="1665" t="n"/>
      <c r="BC2" s="1665" t="n"/>
      <c r="BD2" s="1665" t="n"/>
      <c r="BE2" s="1665" t="n"/>
      <c r="BF2" s="1666" t="n"/>
      <c r="BG2" s="1664" t="n">
        <v>44348</v>
      </c>
      <c r="BH2" s="1665" t="n"/>
      <c r="BI2" s="1665" t="n"/>
      <c r="BJ2" s="1665" t="n"/>
      <c r="BK2" s="1665" t="n"/>
      <c r="BL2" s="1665" t="n"/>
      <c r="BM2" s="1665" t="n"/>
      <c r="BN2" s="1665" t="n"/>
      <c r="BO2" s="1665" t="n"/>
      <c r="BP2" s="1666" t="n"/>
      <c r="BQ2" s="1667" t="n">
        <v>44378</v>
      </c>
      <c r="BR2" s="1665" t="n"/>
      <c r="BS2" s="1665" t="n"/>
      <c r="BT2" s="1665" t="n"/>
      <c r="BU2" s="1665" t="n"/>
      <c r="BV2" s="1665" t="n"/>
      <c r="BW2" s="1665" t="n"/>
      <c r="BX2" s="1665" t="n"/>
      <c r="BY2" s="1665" t="n"/>
      <c r="BZ2" s="1665" t="n"/>
      <c r="CA2" s="1664" t="n">
        <v>44409</v>
      </c>
      <c r="CB2" s="1665" t="n"/>
      <c r="CC2" s="1665" t="n"/>
      <c r="CD2" s="1665" t="n"/>
      <c r="CE2" s="1665" t="n"/>
      <c r="CF2" s="1665" t="n"/>
      <c r="CG2" s="1665" t="n"/>
      <c r="CH2" s="1666" t="n"/>
      <c r="CI2" s="1667" t="n">
        <v>44440</v>
      </c>
      <c r="CJ2" s="1665" t="n"/>
      <c r="CK2" s="1665" t="n"/>
      <c r="CL2" s="1665" t="n"/>
      <c r="CM2" s="1665" t="n"/>
      <c r="CN2" s="1665" t="n"/>
      <c r="CO2" s="1665" t="n"/>
      <c r="CP2" s="1665" t="n"/>
      <c r="CQ2" s="1665" t="n"/>
      <c r="CR2" s="1665" t="n"/>
      <c r="CS2" s="1668" t="n"/>
      <c r="CT2" s="1668" t="n"/>
      <c r="CU2" s="1668" t="n"/>
      <c r="CV2" s="1668" t="n"/>
      <c r="CW2" s="1668" t="n"/>
      <c r="CX2" s="1668" t="n"/>
      <c r="CY2" s="1668" t="n"/>
      <c r="CZ2" s="1668" t="n"/>
      <c r="DA2" s="1668" t="n"/>
      <c r="DB2" s="1668" t="n"/>
      <c r="DC2" s="1668" t="n"/>
      <c r="DD2" s="1668" t="n"/>
      <c r="DE2" s="1668" t="n"/>
      <c r="DF2" s="1668" t="n"/>
      <c r="DG2" s="1668" t="n"/>
      <c r="DH2" s="1668" t="n"/>
      <c r="DI2" s="1668" t="n"/>
      <c r="DJ2" s="1668" t="n"/>
      <c r="DK2" s="1668" t="n"/>
      <c r="DL2" s="1668" t="n"/>
      <c r="DM2" s="1668" t="n"/>
      <c r="DN2" s="1668" t="n"/>
      <c r="DO2" s="1668" t="n"/>
      <c r="DP2" s="1669" t="n"/>
      <c r="DQ2" s="1670" t="n"/>
      <c r="DS2" s="1662" t="n"/>
      <c r="DT2" s="1662" t="n"/>
      <c r="DU2" s="1670" t="n"/>
      <c r="DV2" s="1671" t="n"/>
      <c r="DX2" s="378" t="inlineStr">
        <is>
          <t>Status :</t>
        </is>
      </c>
      <c r="DZ2" s="380" t="inlineStr">
        <is>
          <t>Native</t>
        </is>
      </c>
      <c r="EA2" s="1343" t="inlineStr">
        <is>
          <t>BOQ</t>
        </is>
      </c>
      <c r="EB2" s="378" t="inlineStr">
        <is>
          <t>Native</t>
        </is>
      </c>
      <c r="EC2" s="1343" t="inlineStr">
        <is>
          <t>RAB</t>
        </is>
      </c>
      <c r="EE2" s="378" t="inlineStr">
        <is>
          <t>PO</t>
        </is>
      </c>
      <c r="EF2" s="378" t="inlineStr">
        <is>
          <t>Subcon</t>
        </is>
      </c>
      <c r="EG2" s="431" t="n">
        <v>2020</v>
      </c>
      <c r="EH2" s="441" t="n">
        <v>1</v>
      </c>
      <c r="EI2" s="441" t="n">
        <v>2</v>
      </c>
      <c r="EJ2" s="441" t="n">
        <v>3</v>
      </c>
      <c r="EK2" s="441" t="n">
        <v>4</v>
      </c>
      <c r="EL2" s="486" t="n">
        <v>5</v>
      </c>
      <c r="EM2" s="486" t="n">
        <v>6</v>
      </c>
      <c r="EN2" s="486" t="n">
        <v>7</v>
      </c>
      <c r="EO2" s="486" t="n">
        <v>8</v>
      </c>
      <c r="EP2" s="486" t="n"/>
      <c r="EQ2" s="697" t="n">
        <v>9</v>
      </c>
      <c r="ER2" s="697" t="n">
        <v>10</v>
      </c>
      <c r="ES2" s="697" t="n">
        <v>11</v>
      </c>
      <c r="ET2" s="697" t="n">
        <v>12</v>
      </c>
      <c r="EU2" s="697" t="n">
        <v>13</v>
      </c>
      <c r="EW2" s="697" t="n">
        <v>14</v>
      </c>
      <c r="EX2" s="697" t="n">
        <v>15</v>
      </c>
      <c r="EY2" s="697" t="n">
        <v>16</v>
      </c>
      <c r="EZ2" s="697" t="n">
        <v>17</v>
      </c>
      <c r="FA2" s="697" t="n"/>
      <c r="FB2" s="697" t="n">
        <v>18</v>
      </c>
      <c r="FC2" s="697" t="n">
        <v>19</v>
      </c>
      <c r="FD2" s="697" t="n">
        <v>20</v>
      </c>
      <c r="FE2" s="697" t="n">
        <v>21</v>
      </c>
      <c r="FF2" s="697" t="n">
        <v>22</v>
      </c>
      <c r="FH2" s="870" t="n">
        <v>23</v>
      </c>
      <c r="FI2" s="870" t="n">
        <v>24</v>
      </c>
      <c r="FJ2" s="870" t="n">
        <v>25</v>
      </c>
      <c r="FK2" s="870" t="n">
        <v>26</v>
      </c>
      <c r="FL2" s="870" t="n">
        <v>27</v>
      </c>
      <c r="FO2" s="697" t="n">
        <v>28</v>
      </c>
      <c r="FP2" s="697" t="n">
        <v>29</v>
      </c>
      <c r="FQ2" s="697" t="n">
        <v>30</v>
      </c>
      <c r="FR2" s="697" t="n">
        <v>31</v>
      </c>
      <c r="FS2" s="697" t="n">
        <v>32</v>
      </c>
      <c r="FT2" s="697" t="n"/>
      <c r="FU2" s="870" t="n">
        <v>33</v>
      </c>
      <c r="FV2" s="870" t="n">
        <v>34</v>
      </c>
      <c r="FW2" s="870" t="n">
        <v>35</v>
      </c>
      <c r="FX2" s="870" t="n">
        <v>36</v>
      </c>
      <c r="FY2" s="870" t="n"/>
      <c r="FZ2" s="870" t="n">
        <v>37</v>
      </c>
      <c r="GA2" s="378" t="n">
        <v>38</v>
      </c>
      <c r="GB2" s="378" t="n">
        <v>39</v>
      </c>
      <c r="GC2" s="378" t="n">
        <v>40</v>
      </c>
    </row>
    <row r="3" ht="26.25" customFormat="1" customHeight="1" s="45" thickBot="1">
      <c r="A3" s="1672" t="n"/>
      <c r="B3" s="1673" t="n"/>
      <c r="C3" s="1673" t="n"/>
      <c r="D3" s="1673" t="n"/>
      <c r="E3" s="1673" t="n"/>
      <c r="F3" s="1336" t="inlineStr">
        <is>
          <t>No. CRO</t>
        </is>
      </c>
      <c r="G3" s="1336" t="inlineStr">
        <is>
          <t>Value</t>
        </is>
      </c>
      <c r="H3" s="1336" t="inlineStr">
        <is>
          <t>Status</t>
        </is>
      </c>
      <c r="I3" s="1673" t="n"/>
      <c r="J3" s="1336" t="inlineStr">
        <is>
          <t>Type</t>
        </is>
      </c>
      <c r="K3" s="1336" t="inlineStr">
        <is>
          <t>Value</t>
        </is>
      </c>
      <c r="L3" s="1336" t="inlineStr">
        <is>
          <t>Status</t>
        </is>
      </c>
      <c r="M3" s="1336" t="inlineStr">
        <is>
          <t>%</t>
        </is>
      </c>
      <c r="N3" s="1336" t="inlineStr">
        <is>
          <t>Value</t>
        </is>
      </c>
      <c r="O3" s="43" t="inlineStr">
        <is>
          <t>w1</t>
        </is>
      </c>
      <c r="P3" s="1674" t="n"/>
      <c r="Q3" s="43" t="inlineStr">
        <is>
          <t>w2</t>
        </is>
      </c>
      <c r="R3" s="1674" t="n"/>
      <c r="S3" s="43" t="inlineStr">
        <is>
          <t>w3</t>
        </is>
      </c>
      <c r="T3" s="1674" t="n"/>
      <c r="U3" s="43" t="inlineStr">
        <is>
          <t>w4</t>
        </is>
      </c>
      <c r="V3" s="1674" t="n"/>
      <c r="W3" s="43" t="inlineStr">
        <is>
          <t>w5</t>
        </is>
      </c>
      <c r="X3" s="1674" t="n"/>
      <c r="Y3" s="43" t="inlineStr">
        <is>
          <t>w6</t>
        </is>
      </c>
      <c r="Z3" s="1674" t="n"/>
      <c r="AA3" s="43" t="inlineStr">
        <is>
          <t>w7</t>
        </is>
      </c>
      <c r="AB3" s="1674" t="n"/>
      <c r="AC3" s="43" t="inlineStr">
        <is>
          <t>w8</t>
        </is>
      </c>
      <c r="AD3" s="1674" t="n"/>
      <c r="AE3" s="43" t="inlineStr">
        <is>
          <t>w9</t>
        </is>
      </c>
      <c r="AF3" s="1674" t="n"/>
      <c r="AG3" s="43" t="inlineStr">
        <is>
          <t>w10</t>
        </is>
      </c>
      <c r="AH3" s="1674" t="n"/>
      <c r="AI3" s="43" t="inlineStr">
        <is>
          <t>w11</t>
        </is>
      </c>
      <c r="AJ3" s="1674" t="n"/>
      <c r="AK3" s="43" t="inlineStr">
        <is>
          <t>w12</t>
        </is>
      </c>
      <c r="AL3" s="1674" t="n"/>
      <c r="AM3" s="43" t="inlineStr">
        <is>
          <t>w13</t>
        </is>
      </c>
      <c r="AN3" s="1674" t="n"/>
      <c r="AO3" s="43" t="inlineStr">
        <is>
          <t>w14</t>
        </is>
      </c>
      <c r="AP3" s="1674" t="n"/>
      <c r="AQ3" s="43" t="inlineStr">
        <is>
          <t>w15</t>
        </is>
      </c>
      <c r="AR3" s="1674" t="n"/>
      <c r="AS3" s="43" t="inlineStr">
        <is>
          <t>w16</t>
        </is>
      </c>
      <c r="AT3" s="1674" t="n"/>
      <c r="AU3" s="43" t="inlineStr">
        <is>
          <t>w17</t>
        </is>
      </c>
      <c r="AV3" s="1674" t="n"/>
      <c r="AW3" s="43" t="inlineStr">
        <is>
          <t>w18</t>
        </is>
      </c>
      <c r="AX3" s="1674" t="n"/>
      <c r="AY3" s="43" t="inlineStr">
        <is>
          <t>w19</t>
        </is>
      </c>
      <c r="AZ3" s="1674" t="n"/>
      <c r="BA3" s="43" t="inlineStr">
        <is>
          <t>w20</t>
        </is>
      </c>
      <c r="BB3" s="1674" t="n"/>
      <c r="BC3" s="43" t="inlineStr">
        <is>
          <t>w21</t>
        </is>
      </c>
      <c r="BD3" s="1674" t="n"/>
      <c r="BE3" s="43" t="inlineStr">
        <is>
          <t>w22</t>
        </is>
      </c>
      <c r="BF3" s="1674" t="n"/>
      <c r="BG3" s="43" t="inlineStr">
        <is>
          <t>w23</t>
        </is>
      </c>
      <c r="BH3" s="1674" t="n"/>
      <c r="BI3" s="43" t="inlineStr">
        <is>
          <t>w24</t>
        </is>
      </c>
      <c r="BJ3" s="1674" t="n"/>
      <c r="BK3" s="43" t="inlineStr">
        <is>
          <t>w25</t>
        </is>
      </c>
      <c r="BL3" s="1674" t="n"/>
      <c r="BM3" s="43" t="inlineStr">
        <is>
          <t>w26</t>
        </is>
      </c>
      <c r="BN3" s="1674" t="n"/>
      <c r="BO3" s="43" t="inlineStr">
        <is>
          <t>w27</t>
        </is>
      </c>
      <c r="BP3" s="1674" t="n"/>
      <c r="BQ3" s="43" t="inlineStr">
        <is>
          <t>w28</t>
        </is>
      </c>
      <c r="BR3" s="1674" t="n"/>
      <c r="BS3" s="43" t="inlineStr">
        <is>
          <t>w29</t>
        </is>
      </c>
      <c r="BT3" s="1674" t="n"/>
      <c r="BU3" s="43" t="inlineStr">
        <is>
          <t>w30</t>
        </is>
      </c>
      <c r="BV3" s="1674" t="n"/>
      <c r="BW3" s="43" t="inlineStr">
        <is>
          <t>w31</t>
        </is>
      </c>
      <c r="BX3" s="1674" t="n"/>
      <c r="BY3" s="43" t="inlineStr">
        <is>
          <t>w32</t>
        </is>
      </c>
      <c r="BZ3" s="1674" t="n"/>
      <c r="CA3" s="43" t="inlineStr">
        <is>
          <t>w33</t>
        </is>
      </c>
      <c r="CB3" s="1674" t="n"/>
      <c r="CC3" s="43" t="inlineStr">
        <is>
          <t>w34</t>
        </is>
      </c>
      <c r="CD3" s="1674" t="n"/>
      <c r="CE3" s="43" t="inlineStr">
        <is>
          <t>w35</t>
        </is>
      </c>
      <c r="CF3" s="1674" t="n"/>
      <c r="CG3" s="43" t="inlineStr">
        <is>
          <t>w36</t>
        </is>
      </c>
      <c r="CH3" s="1674" t="n"/>
      <c r="CI3" s="43" t="inlineStr">
        <is>
          <t>w37</t>
        </is>
      </c>
      <c r="CJ3" s="1674" t="n"/>
      <c r="CK3" s="43" t="inlineStr">
        <is>
          <t>w38</t>
        </is>
      </c>
      <c r="CL3" s="1674" t="n"/>
      <c r="CM3" s="43" t="inlineStr">
        <is>
          <t>w39</t>
        </is>
      </c>
      <c r="CN3" s="1674" t="n"/>
      <c r="CO3" s="43" t="inlineStr">
        <is>
          <t>w40</t>
        </is>
      </c>
      <c r="CP3" s="1674" t="n"/>
      <c r="CQ3" s="43" t="inlineStr">
        <is>
          <t>w41</t>
        </is>
      </c>
      <c r="CR3" s="1674" t="n"/>
      <c r="CS3" s="43" t="inlineStr">
        <is>
          <t>w42</t>
        </is>
      </c>
      <c r="CT3" s="1674" t="n"/>
      <c r="CU3" s="43" t="inlineStr">
        <is>
          <t>w43</t>
        </is>
      </c>
      <c r="CV3" s="1674" t="n"/>
      <c r="CW3" s="43" t="inlineStr">
        <is>
          <t>w44</t>
        </is>
      </c>
      <c r="CX3" s="1674" t="n"/>
      <c r="CY3" s="43" t="inlineStr">
        <is>
          <t>w45</t>
        </is>
      </c>
      <c r="CZ3" s="1674" t="n"/>
      <c r="DA3" s="43" t="inlineStr">
        <is>
          <t>w46</t>
        </is>
      </c>
      <c r="DB3" s="1674" t="n"/>
      <c r="DC3" s="43" t="inlineStr">
        <is>
          <t>w47</t>
        </is>
      </c>
      <c r="DD3" s="1674" t="n"/>
      <c r="DE3" s="43" t="inlineStr">
        <is>
          <t>w48</t>
        </is>
      </c>
      <c r="DF3" s="1674" t="n"/>
      <c r="DG3" s="43" t="inlineStr">
        <is>
          <t>w49</t>
        </is>
      </c>
      <c r="DH3" s="1674" t="n"/>
      <c r="DI3" s="43" t="inlineStr">
        <is>
          <t>w49</t>
        </is>
      </c>
      <c r="DJ3" s="1674" t="n"/>
      <c r="DK3" s="43" t="inlineStr">
        <is>
          <t>w50</t>
        </is>
      </c>
      <c r="DL3" s="1674" t="n"/>
      <c r="DM3" s="43" t="inlineStr">
        <is>
          <t>w51</t>
        </is>
      </c>
      <c r="DN3" s="1674" t="n"/>
      <c r="DO3" s="43" t="inlineStr">
        <is>
          <t>w52</t>
        </is>
      </c>
      <c r="DP3" s="1674" t="n"/>
      <c r="DQ3" s="43" t="inlineStr">
        <is>
          <t>%</t>
        </is>
      </c>
      <c r="DR3" s="43" t="inlineStr">
        <is>
          <t>Value</t>
        </is>
      </c>
      <c r="DS3" s="43" t="inlineStr">
        <is>
          <t>%</t>
        </is>
      </c>
      <c r="DT3" s="1323" t="inlineStr">
        <is>
          <t>Value</t>
        </is>
      </c>
      <c r="DU3" s="1675" t="n"/>
      <c r="DV3" s="1676" t="n"/>
      <c r="EA3" s="1677" t="n"/>
      <c r="EB3" s="379" t="n"/>
      <c r="EC3" s="1677" t="n"/>
      <c r="EG3" s="432" t="n"/>
      <c r="EH3" s="432" t="n"/>
      <c r="EI3" s="432" t="n"/>
      <c r="EJ3" s="432" t="n"/>
      <c r="EK3" s="432" t="n"/>
      <c r="EL3" s="488" t="n"/>
      <c r="EM3" s="488" t="n"/>
      <c r="EN3" s="488" t="n"/>
      <c r="EO3" s="488" t="n"/>
      <c r="EP3" s="488" t="n"/>
      <c r="EQ3" s="698" t="n"/>
      <c r="ER3" s="698" t="n"/>
      <c r="ES3" s="698" t="n"/>
      <c r="ET3" s="698" t="n"/>
      <c r="EU3" s="698" t="n"/>
      <c r="EW3" s="698" t="n"/>
      <c r="EX3" s="698" t="n"/>
      <c r="EY3" s="698" t="n"/>
      <c r="EZ3" s="698" t="n"/>
      <c r="FA3" s="698" t="n"/>
      <c r="FB3" s="698" t="n"/>
      <c r="FC3" s="698" t="n"/>
      <c r="FD3" s="698" t="n"/>
      <c r="FE3" s="698" t="n"/>
      <c r="FF3" s="698" t="n"/>
      <c r="FH3" s="871" t="n"/>
      <c r="FI3" s="871" t="n"/>
      <c r="FJ3" s="871" t="n"/>
      <c r="FK3" s="871" t="n"/>
      <c r="FL3" s="871" t="n"/>
      <c r="FO3" s="698" t="n"/>
      <c r="FP3" s="698" t="n"/>
      <c r="FQ3" s="698" t="n"/>
      <c r="FR3" s="698" t="n"/>
      <c r="FS3" s="698" t="n"/>
      <c r="FT3" s="698" t="n"/>
    </row>
    <row r="4" ht="13.5" customFormat="1" customHeight="1" s="49">
      <c r="A4" s="46" t="n"/>
      <c r="B4" s="47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47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47" t="n"/>
      <c r="Y4" s="47" t="n"/>
      <c r="Z4" s="47" t="n"/>
      <c r="AA4" s="47" t="n"/>
      <c r="AB4" s="47" t="n"/>
      <c r="AC4" s="47" t="n"/>
      <c r="AD4" s="47" t="n"/>
      <c r="AE4" s="47" t="n"/>
      <c r="AF4" s="47" t="n"/>
      <c r="AG4" s="47" t="n"/>
      <c r="AH4" s="47" t="n"/>
      <c r="AI4" s="47" t="n"/>
      <c r="AJ4" s="47" t="n"/>
      <c r="AK4" s="47" t="n"/>
      <c r="AL4" s="47" t="n"/>
      <c r="AM4" s="47" t="n"/>
      <c r="AN4" s="47" t="n"/>
      <c r="AO4" s="47" t="n"/>
      <c r="AP4" s="47" t="n"/>
      <c r="AQ4" s="47" t="n"/>
      <c r="AR4" s="47" t="n"/>
      <c r="AS4" s="47" t="n"/>
      <c r="AT4" s="47" t="n"/>
      <c r="AU4" s="47" t="n"/>
      <c r="AV4" s="47" t="n"/>
      <c r="AW4" s="47" t="n"/>
      <c r="AX4" s="47" t="n"/>
      <c r="AY4" s="47" t="n"/>
      <c r="AZ4" s="47" t="n"/>
      <c r="BA4" s="47" t="n"/>
      <c r="BB4" s="47" t="n"/>
      <c r="BC4" s="47" t="n"/>
      <c r="BD4" s="47" t="n"/>
      <c r="BE4" s="47" t="n"/>
      <c r="BF4" s="47" t="n"/>
      <c r="BG4" s="47" t="n"/>
      <c r="BH4" s="47" t="n"/>
      <c r="BI4" s="47" t="n"/>
      <c r="BJ4" s="47" t="n"/>
      <c r="BK4" s="47" t="n"/>
      <c r="BL4" s="47" t="n"/>
      <c r="BM4" s="47" t="n"/>
      <c r="BN4" s="47" t="n"/>
      <c r="BO4" s="47" t="n"/>
      <c r="BP4" s="47" t="n"/>
      <c r="BQ4" s="47" t="n"/>
      <c r="BR4" s="47" t="n"/>
      <c r="BS4" s="47" t="n"/>
      <c r="BT4" s="47" t="n"/>
      <c r="BU4" s="47" t="n"/>
      <c r="BV4" s="47" t="n"/>
      <c r="BW4" s="47" t="n"/>
      <c r="BX4" s="47" t="n"/>
      <c r="BY4" s="47" t="n"/>
      <c r="BZ4" s="47" t="n"/>
      <c r="CA4" s="47" t="n"/>
      <c r="CB4" s="47" t="n"/>
      <c r="CC4" s="47" t="n"/>
      <c r="CD4" s="47" t="n"/>
      <c r="CE4" s="47" t="n"/>
      <c r="CF4" s="47" t="n"/>
      <c r="CG4" s="47" t="n"/>
      <c r="CH4" s="47" t="n"/>
      <c r="CI4" s="47" t="n"/>
      <c r="CJ4" s="47" t="n"/>
      <c r="CK4" s="47" t="n"/>
      <c r="CL4" s="47" t="n"/>
      <c r="CM4" s="47" t="n"/>
      <c r="CN4" s="47" t="n"/>
      <c r="CO4" s="47" t="n"/>
      <c r="CP4" s="47" t="n"/>
      <c r="CQ4" s="47" t="n"/>
      <c r="CR4" s="47" t="n"/>
      <c r="CS4" s="47" t="n"/>
      <c r="CT4" s="47" t="n"/>
      <c r="CU4" s="47" t="n"/>
      <c r="CV4" s="47" t="n"/>
      <c r="CW4" s="47" t="n"/>
      <c r="CX4" s="47" t="n"/>
      <c r="CY4" s="47" t="n"/>
      <c r="CZ4" s="47" t="n"/>
      <c r="DA4" s="47" t="n"/>
      <c r="DB4" s="47" t="n"/>
      <c r="DC4" s="47" t="n"/>
      <c r="DD4" s="47" t="n"/>
      <c r="DE4" s="47" t="n"/>
      <c r="DF4" s="47" t="n"/>
      <c r="DG4" s="47" t="n"/>
      <c r="DH4" s="47" t="n"/>
      <c r="DI4" s="47" t="n"/>
      <c r="DJ4" s="47" t="n"/>
      <c r="DK4" s="47" t="n"/>
      <c r="DL4" s="47" t="n"/>
      <c r="DM4" s="47" t="n"/>
      <c r="DN4" s="47" t="n"/>
      <c r="DO4" s="47" t="n"/>
      <c r="DP4" s="47" t="n"/>
      <c r="DQ4" s="47" t="n"/>
      <c r="DR4" s="47" t="n"/>
      <c r="DS4" s="47" t="n"/>
      <c r="DT4" s="40" t="n"/>
      <c r="DU4" s="40" t="n"/>
      <c r="DV4" s="48" t="n"/>
      <c r="EG4" s="433" t="n"/>
      <c r="EH4" s="433" t="n"/>
      <c r="EI4" s="433" t="n"/>
      <c r="EJ4" s="433" t="n"/>
      <c r="EK4" s="433" t="n"/>
      <c r="EL4" s="489" t="n"/>
      <c r="EM4" s="489" t="n"/>
      <c r="EN4" s="489" t="n"/>
      <c r="EO4" s="489" t="n"/>
      <c r="EP4" s="489" t="n"/>
      <c r="EQ4" s="699" t="n"/>
      <c r="ER4" s="699" t="n"/>
      <c r="ES4" s="699" t="n"/>
      <c r="ET4" s="699" t="n"/>
      <c r="EU4" s="699" t="n"/>
      <c r="EW4" s="699" t="n"/>
      <c r="EX4" s="699" t="n"/>
      <c r="EY4" s="699" t="n"/>
      <c r="EZ4" s="699" t="n"/>
      <c r="FA4" s="699" t="n"/>
      <c r="FB4" s="699" t="n"/>
      <c r="FC4" s="699" t="n"/>
      <c r="FD4" s="699" t="n"/>
      <c r="FE4" s="699" t="n"/>
      <c r="FF4" s="699" t="n"/>
      <c r="FH4" s="872" t="n"/>
      <c r="FI4" s="872" t="n"/>
      <c r="FJ4" s="872" t="n"/>
      <c r="FK4" s="872" t="n"/>
      <c r="FL4" s="872" t="n"/>
      <c r="FO4" s="699" t="n"/>
      <c r="FP4" s="699" t="n"/>
      <c r="FQ4" s="699" t="n"/>
      <c r="FR4" s="699" t="n"/>
      <c r="FS4" s="699" t="n"/>
      <c r="FT4" s="699" t="n"/>
    </row>
    <row r="5" hidden="1" ht="17.25" customFormat="1" customHeight="1" s="9" thickBot="1">
      <c r="A5" s="50" t="inlineStr">
        <is>
          <t>A</t>
        </is>
      </c>
      <c r="B5" s="6" t="inlineStr">
        <is>
          <t>HCA AREA</t>
        </is>
      </c>
      <c r="C5" s="6" t="n"/>
      <c r="D5" s="6" t="n"/>
      <c r="E5" s="6" t="n"/>
      <c r="F5" s="6" t="n"/>
      <c r="G5" s="29">
        <f>SUM(G6:G23)</f>
        <v/>
      </c>
      <c r="H5" s="6" t="n"/>
      <c r="I5" s="6" t="n"/>
      <c r="J5" s="6" t="n"/>
      <c r="K5" s="29">
        <f>SUM(K6:K23)</f>
        <v/>
      </c>
      <c r="L5" s="6" t="n"/>
      <c r="M5" s="6" t="n"/>
      <c r="N5" s="29">
        <f>SUM(N6:N23)</f>
        <v/>
      </c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  <c r="AV5" s="6" t="n"/>
      <c r="AW5" s="6" t="n"/>
      <c r="AX5" s="6" t="n"/>
      <c r="AY5" s="6" t="n"/>
      <c r="AZ5" s="6" t="n"/>
      <c r="BA5" s="6" t="n"/>
      <c r="BB5" s="6" t="n"/>
      <c r="BC5" s="6" t="n"/>
      <c r="BD5" s="6" t="n"/>
      <c r="BE5" s="6" t="n"/>
      <c r="BF5" s="6" t="n"/>
      <c r="BG5" s="6" t="n"/>
      <c r="BH5" s="6" t="n"/>
      <c r="BI5" s="6" t="n"/>
      <c r="BJ5" s="6" t="n"/>
      <c r="BK5" s="6" t="n"/>
      <c r="BL5" s="6" t="n"/>
      <c r="BM5" s="6" t="n"/>
      <c r="BN5" s="6" t="n"/>
      <c r="BO5" s="6" t="n"/>
      <c r="BP5" s="6" t="n"/>
      <c r="BQ5" s="6" t="n"/>
      <c r="BR5" s="6" t="n"/>
      <c r="BS5" s="6" t="n"/>
      <c r="BT5" s="6" t="n"/>
      <c r="BU5" s="6" t="n"/>
      <c r="BV5" s="6" t="n"/>
      <c r="BW5" s="6" t="n"/>
      <c r="BX5" s="6" t="n"/>
      <c r="BY5" s="6" t="n"/>
      <c r="BZ5" s="6" t="n"/>
      <c r="CA5" s="6" t="n"/>
      <c r="CB5" s="6" t="n"/>
      <c r="CC5" s="6" t="n"/>
      <c r="CD5" s="6" t="n"/>
      <c r="CE5" s="6" t="n"/>
      <c r="CF5" s="6" t="n"/>
      <c r="CG5" s="6" t="n"/>
      <c r="CH5" s="6" t="n"/>
      <c r="CI5" s="6" t="n"/>
      <c r="CJ5" s="6" t="n"/>
      <c r="CK5" s="6" t="n"/>
      <c r="CL5" s="6" t="n"/>
      <c r="CM5" s="6" t="n"/>
      <c r="CN5" s="6" t="n"/>
      <c r="CO5" s="6" t="n"/>
      <c r="CP5" s="6" t="n"/>
      <c r="CQ5" s="6" t="n"/>
      <c r="CR5" s="6" t="n"/>
      <c r="CS5" s="6" t="n"/>
      <c r="CT5" s="6" t="n"/>
      <c r="CU5" s="6" t="n"/>
      <c r="CV5" s="6" t="n"/>
      <c r="CW5" s="6" t="n"/>
      <c r="CX5" s="6" t="n"/>
      <c r="CY5" s="6" t="n"/>
      <c r="CZ5" s="6" t="n"/>
      <c r="DA5" s="6" t="n"/>
      <c r="DB5" s="6" t="n"/>
      <c r="DC5" s="6" t="n"/>
      <c r="DD5" s="6" t="n"/>
      <c r="DE5" s="6" t="n"/>
      <c r="DF5" s="6" t="n"/>
      <c r="DG5" s="6" t="n"/>
      <c r="DH5" s="6" t="n"/>
      <c r="DI5" s="6" t="n"/>
      <c r="DJ5" s="6" t="n"/>
      <c r="DK5" s="6" t="n"/>
      <c r="DL5" s="6" t="n"/>
      <c r="DM5" s="6" t="n"/>
      <c r="DN5" s="6" t="n"/>
      <c r="DO5" s="6" t="n"/>
      <c r="DP5" s="6" t="n"/>
      <c r="DQ5" s="6" t="n"/>
      <c r="DR5" s="29">
        <f>SUM(DR6:DR83)</f>
        <v/>
      </c>
      <c r="DS5" s="6" t="n"/>
      <c r="DT5" s="29">
        <f>SUM(DT6:DT83)</f>
        <v/>
      </c>
      <c r="DU5" s="7" t="n"/>
      <c r="DV5" s="8" t="n"/>
      <c r="DZ5" s="381" t="n"/>
      <c r="EA5" s="381" t="n"/>
      <c r="EB5" s="381" t="n"/>
      <c r="EC5" s="381" t="n"/>
      <c r="ED5" s="381" t="n"/>
      <c r="EE5" s="381" t="n"/>
      <c r="EG5" s="434" t="n"/>
      <c r="EH5" s="434" t="n"/>
      <c r="EI5" s="434" t="n"/>
      <c r="EJ5" s="434" t="n"/>
      <c r="EK5" s="434" t="n"/>
      <c r="EL5" s="490" t="n"/>
      <c r="EM5" s="490" t="n"/>
      <c r="EN5" s="490" t="n"/>
      <c r="EO5" s="490" t="n"/>
      <c r="EP5" s="490" t="n"/>
      <c r="EQ5" s="700" t="n"/>
      <c r="ER5" s="700" t="n"/>
      <c r="ES5" s="700" t="n"/>
      <c r="ET5" s="700" t="n"/>
      <c r="EU5" s="700" t="n"/>
      <c r="EW5" s="700" t="n"/>
      <c r="EX5" s="700" t="n"/>
      <c r="EY5" s="700" t="n"/>
      <c r="EZ5" s="700" t="n"/>
      <c r="FA5" s="700" t="n"/>
      <c r="FB5" s="700" t="n"/>
      <c r="FC5" s="700" t="n"/>
      <c r="FD5" s="700" t="n"/>
      <c r="FE5" s="700" t="n"/>
      <c r="FF5" s="700" t="n"/>
    </row>
    <row r="6" hidden="1">
      <c r="A6" s="14" t="n">
        <v>1</v>
      </c>
      <c r="B6" s="3" t="n"/>
      <c r="C6" s="10">
        <f>+'OVERALL WO'!C32</f>
        <v/>
      </c>
      <c r="D6" s="10">
        <f>+'OVERALL WO'!D32</f>
        <v/>
      </c>
      <c r="E6" s="10" t="inlineStr">
        <is>
          <t>HCA</t>
        </is>
      </c>
      <c r="F6" s="30">
        <f>+'OVERALL WO'!I32</f>
        <v/>
      </c>
      <c r="G6" s="39">
        <f>+'OVERALL WO'!J32</f>
        <v/>
      </c>
      <c r="H6" s="10">
        <f>IF(F6&gt;0,"Realese","BelumRealese")</f>
        <v/>
      </c>
      <c r="I6" s="3">
        <f>+'OVERALL WO'!E32</f>
        <v/>
      </c>
      <c r="J6" s="10" t="inlineStr">
        <is>
          <t>Estimate</t>
        </is>
      </c>
      <c r="K6" s="11">
        <f>+'OVERALL WO'!H32</f>
        <v/>
      </c>
      <c r="L6" s="10" t="inlineStr">
        <is>
          <t>Approval</t>
        </is>
      </c>
      <c r="M6" s="10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03">
        <f>DT6/G6*100</f>
        <v/>
      </c>
      <c r="DT6" s="421">
        <f>DR6-G6</f>
        <v/>
      </c>
      <c r="DU6" s="61" t="inlineStr">
        <is>
          <t>Waiting schedule</t>
        </is>
      </c>
      <c r="DV6" s="5" t="n"/>
      <c r="DZ6" s="49" t="inlineStr">
        <is>
          <t>ok</t>
        </is>
      </c>
      <c r="EA6" s="49" t="inlineStr">
        <is>
          <t>ok</t>
        </is>
      </c>
      <c r="EB6" s="49" t="n"/>
      <c r="EC6" s="49" t="n"/>
      <c r="ED6" s="49" t="n"/>
      <c r="EE6" s="49" t="n"/>
      <c r="FH6" s="366" t="n"/>
      <c r="FI6" s="366" t="n"/>
      <c r="FJ6" s="366" t="n"/>
      <c r="FK6" s="366" t="n"/>
      <c r="FL6" s="366" t="n"/>
      <c r="FO6" s="366" t="n"/>
      <c r="FP6" s="366" t="n"/>
      <c r="FQ6" s="366" t="n"/>
      <c r="FR6" s="366" t="n"/>
      <c r="FS6" s="366" t="n"/>
      <c r="FT6" s="366" t="n"/>
    </row>
    <row r="7" hidden="1" customFormat="1" s="755">
      <c r="A7" s="15">
        <f>+A6+1</f>
        <v/>
      </c>
      <c r="B7" s="16" t="n"/>
      <c r="C7" s="17">
        <f>+'OVERALL WO'!C38</f>
        <v/>
      </c>
      <c r="D7" s="17">
        <f>+'OVERALL WO'!D38</f>
        <v/>
      </c>
      <c r="E7" s="17" t="inlineStr">
        <is>
          <t>HCA</t>
        </is>
      </c>
      <c r="F7" s="31">
        <f>+'OVERALL WO'!I38</f>
        <v/>
      </c>
      <c r="G7" s="38">
        <f>+'OVERALL WO'!J38</f>
        <v/>
      </c>
      <c r="H7" s="17">
        <f>IF(F7&gt;0,"Realese","BelumRealese")</f>
        <v/>
      </c>
      <c r="I7" s="16">
        <f>+'OVERALL WO'!E38</f>
        <v/>
      </c>
      <c r="J7" s="17" t="inlineStr">
        <is>
          <t>Estimate</t>
        </is>
      </c>
      <c r="K7" s="18">
        <f>+'OVERALL WO'!H38</f>
        <v/>
      </c>
      <c r="L7" s="17" t="inlineStr">
        <is>
          <t>Approval</t>
        </is>
      </c>
      <c r="M7" s="17">
        <f>N7/G7*100</f>
        <v/>
      </c>
      <c r="N7" s="18" t="n">
        <v>3245083636.36</v>
      </c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  <c r="BN7" s="16" t="n"/>
      <c r="BO7" s="16" t="n"/>
      <c r="BP7" s="16" t="n"/>
      <c r="BQ7" s="16" t="n"/>
      <c r="BR7" s="16" t="n"/>
      <c r="BS7" s="16" t="n"/>
      <c r="BT7" s="16" t="n"/>
      <c r="BU7" s="16" t="n"/>
      <c r="BV7" s="16" t="n"/>
      <c r="BW7" s="16" t="n"/>
      <c r="BX7" s="16" t="n"/>
      <c r="BY7" s="16" t="n"/>
      <c r="BZ7" s="16" t="n"/>
      <c r="CA7" s="16" t="n"/>
      <c r="CB7" s="16" t="n"/>
      <c r="CC7" s="16" t="n"/>
      <c r="CD7" s="16" t="n"/>
      <c r="CE7" s="16" t="n"/>
      <c r="CF7" s="16" t="n"/>
      <c r="CG7" s="16" t="n"/>
      <c r="CH7" s="16" t="n"/>
      <c r="CI7" s="16" t="n"/>
      <c r="CJ7" s="16" t="n"/>
      <c r="CK7" s="16" t="n"/>
      <c r="CL7" s="16" t="n"/>
      <c r="CM7" s="16" t="n"/>
      <c r="CN7" s="16" t="n"/>
      <c r="CO7" s="16" t="n"/>
      <c r="CP7" s="16" t="n"/>
      <c r="CQ7" s="16" t="n"/>
      <c r="CR7" s="16" t="n"/>
      <c r="CS7" s="16" t="n"/>
      <c r="CT7" s="16" t="n"/>
      <c r="CU7" s="16" t="n"/>
      <c r="CV7" s="16" t="n"/>
      <c r="CW7" s="16" t="n"/>
      <c r="CX7" s="16" t="n"/>
      <c r="CY7" s="16" t="n"/>
      <c r="CZ7" s="16" t="n"/>
      <c r="DA7" s="16" t="n"/>
      <c r="DB7" s="16" t="n"/>
      <c r="DC7" s="16" t="n"/>
      <c r="DD7" s="16" t="n"/>
      <c r="DE7" s="16" t="n"/>
      <c r="DF7" s="16" t="n"/>
      <c r="DG7" s="16" t="n"/>
      <c r="DH7" s="16" t="n"/>
      <c r="DI7" s="16" t="n"/>
      <c r="DJ7" s="16" t="n"/>
      <c r="DK7" s="16" t="n"/>
      <c r="DL7" s="16" t="n"/>
      <c r="DM7" s="16" t="n"/>
      <c r="DN7" s="16" t="n"/>
      <c r="DO7" s="16" t="n"/>
      <c r="DP7" s="16" t="n"/>
      <c r="DQ7" s="16">
        <f>+M7+O7+Q7+S7+U7+W7+Y7+AA7+AC7+AE7+AG7+AI7+AK7+AM7+AO7+AQ7+AS7+AU7+AW7+AY7+BA7+BC7+BE7+BG7+BI7+BK7+BM7+BO7+BQ7+BS7+BU7+BW7+BY7+CA7+CC7+CE7+CG7+CI7+CK7+CM7+CO7+CQ7+CS7+CU7+CW7+CY7+DA7+DC7+DE7+DG7+DI7+DK7+DM7+DO7</f>
        <v/>
      </c>
      <c r="DR7" s="18">
        <f>+N7+P7+R7+T7+V7+X7+Z7+AB7+AD7+AF7+AH7+AJ7+AL7+AN7+AP7+AR7+AT7+AV7+AX7+AZ7+BB7+BD7+BF7+BH7+BJ7+BL7+BN7+BP7+BR7+BT7+BV7+BX7+BZ7+CB7+CD7+CF7+CH7+CJ7+CL7+CN7+CP7+CR7+CT7+CV7+CX7+CZ7+DB7+DD7+DF7+DH7+DJ7+DL7+DN7+DP7</f>
        <v/>
      </c>
      <c r="DS7" s="16">
        <f>DT7/G7*100</f>
        <v/>
      </c>
      <c r="DT7" s="19">
        <f>DR7-G7</f>
        <v/>
      </c>
      <c r="DU7" s="42" t="inlineStr">
        <is>
          <t>Hold</t>
        </is>
      </c>
      <c r="DV7" s="20" t="inlineStr">
        <is>
          <t>Menunggu closing punchlist karena covid-19</t>
        </is>
      </c>
      <c r="DZ7" s="382" t="inlineStr">
        <is>
          <t>ok</t>
        </is>
      </c>
      <c r="EA7" s="382" t="n"/>
      <c r="EB7" s="382" t="n"/>
      <c r="EC7" s="382" t="n"/>
      <c r="ED7" s="382" t="n"/>
      <c r="EE7" s="382" t="n"/>
      <c r="EG7" s="435" t="n"/>
      <c r="EH7" s="435" t="n"/>
      <c r="EI7" s="435" t="n"/>
      <c r="EJ7" s="435" t="n"/>
      <c r="EK7" s="435" t="n"/>
      <c r="EL7" s="491" t="n"/>
      <c r="EM7" s="491" t="n"/>
      <c r="EN7" s="491" t="n"/>
      <c r="EO7" s="491" t="n"/>
      <c r="EP7" s="491" t="n"/>
      <c r="EQ7" s="702" t="n"/>
      <c r="ER7" s="702" t="n"/>
      <c r="ES7" s="702" t="n"/>
      <c r="ET7" s="702" t="n"/>
      <c r="EU7" s="702" t="n"/>
      <c r="EW7" s="702" t="n"/>
      <c r="EX7" s="702" t="n"/>
      <c r="EY7" s="702" t="n"/>
      <c r="EZ7" s="702" t="n"/>
      <c r="FA7" s="702" t="n"/>
      <c r="FB7" s="702" t="n"/>
      <c r="FC7" s="702" t="n"/>
      <c r="FD7" s="702" t="n"/>
      <c r="FE7" s="702" t="n"/>
      <c r="FF7" s="702" t="n"/>
    </row>
    <row r="8" hidden="1" customFormat="1" s="755">
      <c r="A8" s="15">
        <f>+A7+1</f>
        <v/>
      </c>
      <c r="B8" s="16" t="n"/>
      <c r="C8" s="17">
        <f>+'OVERALL WO'!C40</f>
        <v/>
      </c>
      <c r="D8" s="17">
        <f>+'OVERALL WO'!D40</f>
        <v/>
      </c>
      <c r="E8" s="17" t="inlineStr">
        <is>
          <t>HCA</t>
        </is>
      </c>
      <c r="F8" s="31">
        <f>+'OVERALL WO'!I40</f>
        <v/>
      </c>
      <c r="G8" s="38">
        <f>+'OVERALL WO'!J40</f>
        <v/>
      </c>
      <c r="H8" s="17">
        <f>IF(F8&gt;0,"Realese","BelumRealese")</f>
        <v/>
      </c>
      <c r="I8" s="16">
        <f>+'OVERALL WO'!E40</f>
        <v/>
      </c>
      <c r="J8" s="17" t="inlineStr">
        <is>
          <t>Estimate</t>
        </is>
      </c>
      <c r="K8" s="18">
        <f>+'OVERALL WO'!H40</f>
        <v/>
      </c>
      <c r="L8" s="17" t="inlineStr">
        <is>
          <t>Approval</t>
        </is>
      </c>
      <c r="M8" s="17">
        <f>N8/G8*100</f>
        <v/>
      </c>
      <c r="N8" s="18" t="n">
        <v>32924570</v>
      </c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  <c r="BN8" s="16" t="n"/>
      <c r="BO8" s="16" t="n"/>
      <c r="BP8" s="16" t="n"/>
      <c r="BQ8" s="16" t="n"/>
      <c r="BR8" s="16" t="n"/>
      <c r="BS8" s="16" t="n"/>
      <c r="BT8" s="16" t="n"/>
      <c r="BU8" s="16" t="n"/>
      <c r="BV8" s="16" t="n"/>
      <c r="BW8" s="16" t="n"/>
      <c r="BX8" s="16" t="n"/>
      <c r="BY8" s="16" t="n"/>
      <c r="BZ8" s="16" t="n"/>
      <c r="CA8" s="16" t="n"/>
      <c r="CB8" s="16" t="n"/>
      <c r="CC8" s="16" t="n"/>
      <c r="CD8" s="16" t="n"/>
      <c r="CE8" s="16" t="n"/>
      <c r="CF8" s="16" t="n"/>
      <c r="CG8" s="16" t="n"/>
      <c r="CH8" s="16" t="n"/>
      <c r="CI8" s="16" t="n"/>
      <c r="CJ8" s="16" t="n"/>
      <c r="CK8" s="16" t="n"/>
      <c r="CL8" s="16" t="n"/>
      <c r="CM8" s="16" t="n"/>
      <c r="CN8" s="16" t="n"/>
      <c r="CO8" s="16" t="n"/>
      <c r="CP8" s="16" t="n"/>
      <c r="CQ8" s="16" t="n"/>
      <c r="CR8" s="16" t="n"/>
      <c r="CS8" s="16" t="n"/>
      <c r="CT8" s="16" t="n"/>
      <c r="CU8" s="16" t="n"/>
      <c r="CV8" s="16" t="n"/>
      <c r="CW8" s="16" t="n"/>
      <c r="CX8" s="16" t="n"/>
      <c r="CY8" s="16" t="n"/>
      <c r="CZ8" s="16" t="n"/>
      <c r="DA8" s="16" t="n"/>
      <c r="DB8" s="16" t="n"/>
      <c r="DC8" s="16" t="n"/>
      <c r="DD8" s="16" t="n"/>
      <c r="DE8" s="16" t="n"/>
      <c r="DF8" s="16" t="n"/>
      <c r="DG8" s="16" t="n"/>
      <c r="DH8" s="16" t="n"/>
      <c r="DI8" s="16" t="n"/>
      <c r="DJ8" s="16" t="n"/>
      <c r="DK8" s="16" t="n"/>
      <c r="DL8" s="16" t="n"/>
      <c r="DM8" s="16" t="n"/>
      <c r="DN8" s="16" t="n"/>
      <c r="DO8" s="16" t="n"/>
      <c r="DP8" s="16" t="n"/>
      <c r="DQ8" s="16">
        <f>+M8+O8+Q8+S8+U8+W8+Y8+AA8+AC8+AE8+AG8+AI8+AK8+AM8+AO8+AQ8+AS8+AU8+AW8+AY8+BA8+BC8+BE8+BG8+BI8+BK8+BM8+BO8+BQ8+BS8+BU8+BW8+BY8+CA8+CC8+CE8+CG8+CI8+CK8+CM8+CO8+CQ8+CS8+CU8+CW8+CY8+DA8+DC8+DE8+DG8+DI8+DK8+DM8+DO8</f>
        <v/>
      </c>
      <c r="DR8" s="18">
        <f>+N8+P8+R8+T8+V8+X8+Z8+AB8+AD8+AF8+AH8+AJ8+AL8+AN8+AP8+AR8+AT8+AV8+AX8+AZ8+BB8+BD8+BF8+BH8+BJ8+BL8+BN8+BP8+BR8+BT8+BV8+BX8+BZ8+CB8+CD8+CF8+CH8+CJ8+CL8+CN8+CP8+CR8+CT8+CV8+CX8+CZ8+DB8+DD8+DF8+DH8+DJ8+DL8+DN8+DP8</f>
        <v/>
      </c>
      <c r="DS8" s="16">
        <f>DT8/G8*100</f>
        <v/>
      </c>
      <c r="DT8" s="19">
        <f>DR8-G8</f>
        <v/>
      </c>
      <c r="DU8" s="42" t="inlineStr">
        <is>
          <t>Hold</t>
        </is>
      </c>
      <c r="DV8" s="20" t="inlineStr">
        <is>
          <t>Main WO dibuatkan WO perarea/terpisah</t>
        </is>
      </c>
      <c r="DZ8" s="382" t="inlineStr">
        <is>
          <t>ok</t>
        </is>
      </c>
      <c r="EA8" s="382" t="inlineStr">
        <is>
          <t>ok</t>
        </is>
      </c>
      <c r="EB8" s="382" t="inlineStr">
        <is>
          <t>ok</t>
        </is>
      </c>
      <c r="EC8" s="382" t="inlineStr">
        <is>
          <t>ok</t>
        </is>
      </c>
      <c r="ED8" s="382" t="inlineStr">
        <is>
          <t>ok</t>
        </is>
      </c>
      <c r="EE8" s="382" t="n"/>
      <c r="EG8" s="435" t="inlineStr">
        <is>
          <t>ok</t>
        </is>
      </c>
      <c r="EH8" s="435" t="inlineStr">
        <is>
          <t>done</t>
        </is>
      </c>
      <c r="EI8" s="435" t="n"/>
      <c r="EJ8" s="435" t="n"/>
      <c r="EK8" s="435" t="n"/>
      <c r="EL8" s="491" t="n"/>
      <c r="EM8" s="491" t="n"/>
      <c r="EN8" s="491" t="n"/>
      <c r="EO8" s="491" t="n"/>
      <c r="EP8" s="491" t="n"/>
      <c r="EQ8" s="702" t="n"/>
      <c r="ER8" s="702" t="n"/>
      <c r="ES8" s="702" t="n"/>
      <c r="ET8" s="702" t="n"/>
      <c r="EU8" s="702" t="n"/>
      <c r="EW8" s="702" t="n"/>
      <c r="EX8" s="702" t="n"/>
      <c r="EY8" s="702" t="n"/>
      <c r="EZ8" s="702" t="n"/>
      <c r="FA8" s="702" t="n"/>
      <c r="FB8" s="702" t="n"/>
      <c r="FC8" s="702" t="n"/>
      <c r="FD8" s="702" t="n"/>
      <c r="FE8" s="702" t="n"/>
      <c r="FF8" s="702" t="n"/>
    </row>
    <row r="9" hidden="1" customFormat="1" s="1085">
      <c r="A9" s="332">
        <f>+A8+1</f>
        <v/>
      </c>
      <c r="B9" s="333" t="n"/>
      <c r="C9" s="334">
        <f>+'OVERALL WO'!C45</f>
        <v/>
      </c>
      <c r="D9" s="334">
        <f>+'OVERALL WO'!D45</f>
        <v/>
      </c>
      <c r="E9" s="334" t="inlineStr">
        <is>
          <t>HCA</t>
        </is>
      </c>
      <c r="F9" s="335">
        <f>+'OVERALL WO'!I45</f>
        <v/>
      </c>
      <c r="G9" s="336">
        <f>+'OVERALL WO'!J45</f>
        <v/>
      </c>
      <c r="H9" s="334">
        <f>IF(F9&gt;0,"Realese","BelumRealese")</f>
        <v/>
      </c>
      <c r="I9" s="333">
        <f>+'OVERALL WO'!E45</f>
        <v/>
      </c>
      <c r="J9" s="334" t="inlineStr">
        <is>
          <t>Estimate</t>
        </is>
      </c>
      <c r="K9" s="1080">
        <f>+'OVERALL WO'!H45</f>
        <v/>
      </c>
      <c r="L9" s="334" t="inlineStr">
        <is>
          <t>Approval</t>
        </is>
      </c>
      <c r="M9" s="334">
        <f>N9/G9*100</f>
        <v/>
      </c>
      <c r="N9" s="1080" t="n">
        <v>5410209076.76694</v>
      </c>
      <c r="O9" s="333" t="n"/>
      <c r="P9" s="333" t="n"/>
      <c r="Q9" s="333" t="n"/>
      <c r="R9" s="333" t="n"/>
      <c r="S9" s="333" t="n"/>
      <c r="T9" s="333" t="n"/>
      <c r="U9" s="333" t="n"/>
      <c r="V9" s="333" t="n"/>
      <c r="W9" s="333" t="n"/>
      <c r="X9" s="333" t="n"/>
      <c r="Y9" s="333" t="n"/>
      <c r="Z9" s="333" t="n"/>
      <c r="AA9" s="333" t="n"/>
      <c r="AB9" s="333" t="n"/>
      <c r="AC9" s="333" t="n"/>
      <c r="AD9" s="333" t="n"/>
      <c r="AE9" s="333" t="n"/>
      <c r="AF9" s="333" t="n"/>
      <c r="AG9" s="333" t="n"/>
      <c r="AH9" s="333" t="n"/>
      <c r="AI9" s="333" t="n"/>
      <c r="AJ9" s="333" t="n"/>
      <c r="AK9" s="333" t="n"/>
      <c r="AL9" s="333" t="n"/>
      <c r="AM9" s="333" t="n"/>
      <c r="AN9" s="333" t="n"/>
      <c r="AO9" s="333" t="n"/>
      <c r="AP9" s="333" t="n"/>
      <c r="AQ9" s="333" t="n"/>
      <c r="AR9" s="333" t="n"/>
      <c r="AS9" s="333" t="n"/>
      <c r="AT9" s="333" t="n"/>
      <c r="AU9" s="333" t="n"/>
      <c r="AV9" s="333" t="n"/>
      <c r="AW9" s="333" t="n"/>
      <c r="AX9" s="333" t="n"/>
      <c r="AY9" s="333" t="n"/>
      <c r="AZ9" s="333" t="n"/>
      <c r="BA9" s="333" t="n"/>
      <c r="BB9" s="333" t="n"/>
      <c r="BC9" s="333" t="n"/>
      <c r="BD9" s="333" t="n"/>
      <c r="BE9" s="333" t="n"/>
      <c r="BF9" s="333" t="n"/>
      <c r="BG9" s="333" t="n"/>
      <c r="BH9" s="333" t="n"/>
      <c r="BI9" s="333" t="n"/>
      <c r="BJ9" s="333" t="n"/>
      <c r="BK9" s="333" t="n"/>
      <c r="BL9" s="333" t="n"/>
      <c r="BM9" s="333" t="n"/>
      <c r="BN9" s="333" t="n"/>
      <c r="BO9" s="333" t="n"/>
      <c r="BP9" s="333" t="n"/>
      <c r="BQ9" s="333" t="n"/>
      <c r="BR9" s="333" t="n"/>
      <c r="BS9" s="333" t="n"/>
      <c r="BT9" s="333" t="n"/>
      <c r="BU9" s="333" t="n"/>
      <c r="BV9" s="333" t="n"/>
      <c r="BW9" s="333" t="n"/>
      <c r="BX9" s="333" t="n"/>
      <c r="BY9" s="333" t="n"/>
      <c r="BZ9" s="333" t="n"/>
      <c r="CA9" s="333" t="n"/>
      <c r="CB9" s="333" t="n"/>
      <c r="CC9" s="333" t="n"/>
      <c r="CD9" s="333" t="n"/>
      <c r="CE9" s="333" t="n"/>
      <c r="CF9" s="333" t="n"/>
      <c r="CG9" s="333" t="n"/>
      <c r="CH9" s="333" t="n"/>
      <c r="CI9" s="333" t="n"/>
      <c r="CJ9" s="333" t="n"/>
      <c r="CK9" s="333" t="n"/>
      <c r="CL9" s="333" t="n"/>
      <c r="CM9" s="333" t="n"/>
      <c r="CN9" s="333" t="n"/>
      <c r="CO9" s="333" t="n"/>
      <c r="CP9" s="333" t="n"/>
      <c r="CQ9" s="333" t="n"/>
      <c r="CR9" s="333" t="n"/>
      <c r="CS9" s="333" t="n"/>
      <c r="CT9" s="333" t="n"/>
      <c r="CU9" s="333" t="n"/>
      <c r="CV9" s="333" t="n"/>
      <c r="CW9" s="333" t="n"/>
      <c r="CX9" s="333" t="n"/>
      <c r="CY9" s="333" t="n"/>
      <c r="CZ9" s="333" t="n"/>
      <c r="DA9" s="333" t="n"/>
      <c r="DB9" s="333" t="n"/>
      <c r="DC9" s="333" t="n"/>
      <c r="DD9" s="333" t="n"/>
      <c r="DE9" s="333" t="n"/>
      <c r="DF9" s="333" t="n"/>
      <c r="DG9" s="333" t="n"/>
      <c r="DH9" s="333" t="n"/>
      <c r="DI9" s="333" t="n"/>
      <c r="DJ9" s="333" t="n"/>
      <c r="DK9" s="333" t="n"/>
      <c r="DL9" s="333" t="n"/>
      <c r="DM9" s="333" t="n"/>
      <c r="DN9" s="333" t="n"/>
      <c r="DO9" s="333" t="n"/>
      <c r="DP9" s="333" t="n"/>
      <c r="DQ9" s="333">
        <f>+M9+O9+Q9+S9+U9+W9+Y9+AA9+AC9+AE9+AG9+AI9+AK9+AM9+AO9+AQ9+AS9+AU9+AW9+AY9+BA9+BC9+BE9+BG9+BI9+BK9+BM9+BO9+BQ9+BS9+BU9+BW9+BY9+CA9+CC9+CE9+CG9+CI9+CK9+CM9+CO9+CQ9+CS9+CU9+CW9+CY9+DA9+DC9+DE9+DG9+DI9+DK9+DM9+DO9</f>
        <v/>
      </c>
      <c r="DR9" s="1080">
        <f>+N9+P9+R9+T9+V9+X9+Z9+AB9+AD9+AF9+AH9+AJ9+AL9+AN9+AP9+AR9+AT9+AV9+AX9+AZ9+BB9+BD9+BF9+BH9+BJ9+BL9+BN9+BP9+BR9+BT9+BV9+BX9+BZ9+CB9+CD9+CF9+CH9+CJ9+CL9+CN9+CP9+CR9+CT9+CV9+CX9+CZ9+DB9+DD9+DF9+DH9+DJ9+DL9+DN9+DP9</f>
        <v/>
      </c>
      <c r="DS9" s="333">
        <f>DT9/G9*100</f>
        <v/>
      </c>
      <c r="DT9" s="338">
        <f>DR9-G9</f>
        <v/>
      </c>
      <c r="DU9" s="339" t="inlineStr">
        <is>
          <t>Job Completed</t>
        </is>
      </c>
      <c r="DV9" s="340" t="inlineStr">
        <is>
          <t>Jobs done, waiting punchlist and closing dok HOC</t>
        </is>
      </c>
      <c r="DZ9" s="1086" t="inlineStr">
        <is>
          <t>ok</t>
        </is>
      </c>
      <c r="EA9" s="1086" t="n"/>
      <c r="EB9" s="1086" t="n"/>
      <c r="EC9" s="1086" t="n"/>
      <c r="ED9" s="1086" t="n"/>
      <c r="EE9" s="1086" t="n"/>
      <c r="EG9" s="436" t="n"/>
      <c r="EH9" s="436" t="n"/>
      <c r="EI9" s="436" t="n"/>
      <c r="EJ9" s="436" t="n"/>
      <c r="EK9" s="436" t="n"/>
      <c r="EL9" s="492" t="n"/>
      <c r="EM9" s="492" t="n"/>
      <c r="EN9" s="492" t="n"/>
      <c r="EO9" s="492" t="n"/>
      <c r="EP9" s="492" t="n"/>
      <c r="EQ9" s="703" t="n"/>
      <c r="ER9" s="703" t="n"/>
      <c r="ES9" s="703" t="n"/>
      <c r="ET9" s="703" t="n"/>
      <c r="EU9" s="703" t="n"/>
      <c r="EW9" s="703" t="n"/>
      <c r="EX9" s="703" t="n"/>
      <c r="EY9" s="703" t="n"/>
      <c r="EZ9" s="703" t="n"/>
      <c r="FA9" s="703" t="n"/>
      <c r="FB9" s="703" t="n"/>
      <c r="FC9" s="703" t="n"/>
      <c r="FD9" s="703" t="n"/>
      <c r="FE9" s="703" t="n"/>
      <c r="FF9" s="703" t="n"/>
    </row>
    <row r="10" hidden="1" customFormat="1" s="424">
      <c r="A10" s="345">
        <f>+A9+1</f>
        <v/>
      </c>
      <c r="B10" s="343" t="n"/>
      <c r="C10" s="300">
        <f>+'OVERALL WO'!C47</f>
        <v/>
      </c>
      <c r="D10" s="300">
        <f>+'OVERALL WO'!D47</f>
        <v/>
      </c>
      <c r="E10" s="300" t="inlineStr">
        <is>
          <t>HCA</t>
        </is>
      </c>
      <c r="F10" s="359">
        <f>+'OVERALL WO'!I47</f>
        <v/>
      </c>
      <c r="G10" s="349">
        <f>+'OVERALL WO'!J47</f>
        <v/>
      </c>
      <c r="H10" s="300">
        <f>IF(F10&gt;0,"Realese","BelumRealese")</f>
        <v/>
      </c>
      <c r="I10" s="343">
        <f>+'OVERALL WO'!E47</f>
        <v/>
      </c>
      <c r="J10" s="300" t="inlineStr">
        <is>
          <t>Estimate</t>
        </is>
      </c>
      <c r="K10" s="292">
        <f>+'OVERALL WO'!H47</f>
        <v/>
      </c>
      <c r="L10" s="300" t="inlineStr">
        <is>
          <t>Approval</t>
        </is>
      </c>
      <c r="M10" s="300">
        <f>N10/G10*100</f>
        <v/>
      </c>
      <c r="N10" s="292" t="n">
        <v>19915925.25</v>
      </c>
      <c r="O10" s="343" t="n"/>
      <c r="P10" s="343" t="n"/>
      <c r="Q10" s="343" t="n"/>
      <c r="R10" s="343" t="n"/>
      <c r="S10" s="343" t="n"/>
      <c r="T10" s="343" t="n"/>
      <c r="U10" s="343" t="n"/>
      <c r="V10" s="343" t="n"/>
      <c r="W10" s="343" t="n"/>
      <c r="X10" s="343" t="n"/>
      <c r="Y10" s="343" t="n"/>
      <c r="Z10" s="343" t="n"/>
      <c r="AA10" s="343" t="n"/>
      <c r="AB10" s="343" t="n"/>
      <c r="AC10" s="343" t="n"/>
      <c r="AD10" s="343" t="n"/>
      <c r="AE10" s="343" t="n"/>
      <c r="AF10" s="343" t="n"/>
      <c r="AG10" s="343" t="n"/>
      <c r="AH10" s="343" t="n"/>
      <c r="AI10" s="343" t="n"/>
      <c r="AJ10" s="343" t="n"/>
      <c r="AK10" s="343" t="n"/>
      <c r="AL10" s="343" t="n"/>
      <c r="AM10" s="343" t="n"/>
      <c r="AN10" s="343" t="n"/>
      <c r="AO10" s="343" t="n"/>
      <c r="AP10" s="343" t="n"/>
      <c r="AQ10" s="360">
        <f>AR10/G10*100</f>
        <v/>
      </c>
      <c r="AR10" s="292">
        <f>G10*35/100</f>
        <v/>
      </c>
      <c r="AS10" s="360">
        <f>AT10/G10*100</f>
        <v/>
      </c>
      <c r="AT10" s="292" t="n">
        <v>15071511</v>
      </c>
      <c r="AU10" s="343" t="n"/>
      <c r="AV10" s="343" t="n"/>
      <c r="AW10" s="343" t="n"/>
      <c r="AX10" s="343" t="n"/>
      <c r="AY10" s="343" t="n"/>
      <c r="AZ10" s="343" t="n"/>
      <c r="BA10" s="343" t="n"/>
      <c r="BB10" s="343" t="n"/>
      <c r="BC10" s="343" t="n"/>
      <c r="BD10" s="343" t="n"/>
      <c r="BE10" s="343" t="n"/>
      <c r="BF10" s="343" t="n"/>
      <c r="BG10" s="343" t="n"/>
      <c r="BH10" s="343" t="n"/>
      <c r="BI10" s="343" t="n"/>
      <c r="BJ10" s="343" t="n"/>
      <c r="BK10" s="343" t="n"/>
      <c r="BL10" s="343" t="n"/>
      <c r="BM10" s="343" t="n"/>
      <c r="BN10" s="343" t="n"/>
      <c r="BO10" s="343" t="n"/>
      <c r="BP10" s="343" t="n"/>
      <c r="BQ10" s="343" t="n"/>
      <c r="BR10" s="343" t="n"/>
      <c r="BS10" s="343" t="n"/>
      <c r="BT10" s="343" t="n"/>
      <c r="BU10" s="343" t="n"/>
      <c r="BV10" s="343" t="n"/>
      <c r="BW10" s="343" t="n"/>
      <c r="BX10" s="343" t="n"/>
      <c r="BY10" s="343" t="n"/>
      <c r="BZ10" s="343" t="n"/>
      <c r="CA10" s="343" t="n"/>
      <c r="CB10" s="343" t="n"/>
      <c r="CC10" s="343" t="n"/>
      <c r="CD10" s="343" t="n"/>
      <c r="CE10" s="343" t="n"/>
      <c r="CF10" s="343" t="n"/>
      <c r="CG10" s="343" t="n"/>
      <c r="CH10" s="343" t="n"/>
      <c r="CI10" s="343" t="n"/>
      <c r="CJ10" s="343" t="n"/>
      <c r="CK10" s="343" t="n"/>
      <c r="CL10" s="343" t="n"/>
      <c r="CM10" s="343" t="n"/>
      <c r="CN10" s="343" t="n"/>
      <c r="CO10" s="343" t="n"/>
      <c r="CP10" s="343" t="n"/>
      <c r="CQ10" s="343" t="n"/>
      <c r="CR10" s="343" t="n"/>
      <c r="CS10" s="343" t="n"/>
      <c r="CT10" s="343" t="n"/>
      <c r="CU10" s="343" t="n"/>
      <c r="CV10" s="343" t="n"/>
      <c r="CW10" s="343" t="n"/>
      <c r="CX10" s="343" t="n"/>
      <c r="CY10" s="343" t="n"/>
      <c r="CZ10" s="343" t="n"/>
      <c r="DA10" s="343" t="n"/>
      <c r="DB10" s="343" t="n"/>
      <c r="DC10" s="343" t="n"/>
      <c r="DD10" s="343" t="n"/>
      <c r="DE10" s="343" t="n"/>
      <c r="DF10" s="343" t="n"/>
      <c r="DG10" s="343" t="n"/>
      <c r="DH10" s="343" t="n"/>
      <c r="DI10" s="343" t="n"/>
      <c r="DJ10" s="343" t="n"/>
      <c r="DK10" s="343" t="n"/>
      <c r="DL10" s="343" t="n"/>
      <c r="DM10" s="343" t="n"/>
      <c r="DN10" s="343" t="n"/>
      <c r="DO10" s="343" t="n"/>
      <c r="DP10" s="343" t="n"/>
      <c r="DQ10" s="360">
        <f>+M10+O10+Q10+S10+U10+W10+Y10+AA10+AC10+AE10+AG10+AI10+AK10+AM10+AO10+AQ10+AS10+AU10+AW10+AY10+BA10+BC10+BE10+BG10+BI10+BK10+BM10+BO10+BQ10+BS10+BU10+BW10+BY10+CA10+CC10+CE10+CG10+CI10+CK10+CM10+CO10+CQ10+CS10+CU10+CW10+CY10+DA10+DC10+DE10+DG10+DI10+DK10+DM10+DO10</f>
        <v/>
      </c>
      <c r="DR10" s="292">
        <f>+N10+P10+R10+T10+V10+X10+Z10+AB10+AD10+AF10+AH10+AJ10+AL10+AN10+AP10+AR10+AT10+AV10+AX10+AZ10+BB10+BD10+BF10+BH10+BJ10+BL10+BN10+BP10+BR10+BT10+BV10+BX10+BZ10+CB10+CD10+CF10+CH10+CJ10+CL10+CN10+CP10+CR10+CT10+CV10+CX10+CZ10+DB10+DD10+DF10+DH10+DJ10+DL10+DN10+DP10</f>
        <v/>
      </c>
      <c r="DS10" s="343">
        <f>DT10/G10*100</f>
        <v/>
      </c>
      <c r="DT10" s="361">
        <f>DR10-G10</f>
        <v/>
      </c>
      <c r="DU10" s="1678">
        <f>+'OVERALL WO'!P47</f>
        <v/>
      </c>
      <c r="DV10" s="910" t="inlineStr">
        <is>
          <t>doc ready &amp; CRO release'</t>
        </is>
      </c>
      <c r="DZ10" s="386" t="inlineStr">
        <is>
          <t>ok</t>
        </is>
      </c>
      <c r="EA10" s="386" t="inlineStr">
        <is>
          <t>ok</t>
        </is>
      </c>
      <c r="EB10" s="386" t="inlineStr">
        <is>
          <t>ok</t>
        </is>
      </c>
      <c r="EC10" s="386" t="inlineStr">
        <is>
          <t>ok</t>
        </is>
      </c>
      <c r="ED10" s="386" t="inlineStr">
        <is>
          <t>ok</t>
        </is>
      </c>
      <c r="EE10" s="386" t="n"/>
      <c r="EG10" s="437" t="inlineStr">
        <is>
          <t>ok</t>
        </is>
      </c>
      <c r="EH10" s="437" t="n"/>
      <c r="EI10" s="437" t="n"/>
      <c r="EJ10" s="437" t="n"/>
      <c r="EK10" s="437" t="n"/>
      <c r="EL10" s="494" t="n"/>
      <c r="EM10" s="494" t="n"/>
      <c r="EN10" s="494" t="n"/>
      <c r="EO10" s="494" t="n"/>
      <c r="EP10" s="494" t="n"/>
      <c r="EQ10" s="704" t="n"/>
      <c r="ER10" s="704" t="n"/>
      <c r="ES10" s="704" t="n"/>
      <c r="ET10" s="704" t="n"/>
      <c r="EU10" s="704" t="n"/>
      <c r="EW10" s="704" t="n"/>
      <c r="EX10" s="704" t="inlineStr">
        <is>
          <t>ok</t>
        </is>
      </c>
      <c r="EY10" s="704" t="inlineStr">
        <is>
          <t>ok</t>
        </is>
      </c>
      <c r="EZ10" s="1058" t="inlineStr">
        <is>
          <t>completed</t>
        </is>
      </c>
      <c r="FA10" s="704" t="n"/>
      <c r="FB10" s="704" t="n"/>
      <c r="FC10" s="704" t="n"/>
      <c r="FD10" s="704" t="n"/>
      <c r="FE10" s="704" t="n"/>
      <c r="FF10" s="704" t="n"/>
    </row>
    <row r="11" hidden="1" customFormat="1" s="424">
      <c r="A11" s="345">
        <f>+A10+1</f>
        <v/>
      </c>
      <c r="B11" s="343" t="n"/>
      <c r="C11" s="300">
        <f>+'OVERALL WO'!C49</f>
        <v/>
      </c>
      <c r="D11" s="300">
        <f>+'OVERALL WO'!D49</f>
        <v/>
      </c>
      <c r="E11" s="300" t="inlineStr">
        <is>
          <t>HCA</t>
        </is>
      </c>
      <c r="F11" s="359">
        <f>+'OVERALL WO'!I49</f>
        <v/>
      </c>
      <c r="G11" s="405">
        <f>+'OVERALL WO'!J49</f>
        <v/>
      </c>
      <c r="H11" s="300">
        <f>IF(F11&gt;0,"Realese","BelumRealese")</f>
        <v/>
      </c>
      <c r="I11" s="343">
        <f>+'OVERALL WO'!E49</f>
        <v/>
      </c>
      <c r="J11" s="300" t="inlineStr">
        <is>
          <t>Estimate</t>
        </is>
      </c>
      <c r="K11" s="292">
        <f>+'OVERALL WO'!J49</f>
        <v/>
      </c>
      <c r="L11" s="300" t="inlineStr">
        <is>
          <t>Approval</t>
        </is>
      </c>
      <c r="M11" s="300">
        <f>N11/G11*100</f>
        <v/>
      </c>
      <c r="N11" s="292" t="n">
        <v>139792937.4</v>
      </c>
      <c r="O11" s="360">
        <f>P11/G11*100</f>
        <v/>
      </c>
      <c r="P11" s="292">
        <f>G11*5.04/100</f>
        <v/>
      </c>
      <c r="Q11" s="360">
        <f>R11/G11*100</f>
        <v/>
      </c>
      <c r="R11" s="292">
        <f>G11*5.38/100</f>
        <v/>
      </c>
      <c r="S11" s="360">
        <f>T11/G11*100</f>
        <v/>
      </c>
      <c r="T11" s="292">
        <f>G11*17.8/100</f>
        <v/>
      </c>
      <c r="U11" s="343" t="n"/>
      <c r="V11" s="343" t="n"/>
      <c r="W11" s="343">
        <f>X11/G11*100</f>
        <v/>
      </c>
      <c r="X11" s="292">
        <f>G11*25.84/100</f>
        <v/>
      </c>
      <c r="Y11" s="343">
        <f>Z11/G11*100</f>
        <v/>
      </c>
      <c r="Z11" s="292">
        <f>G11*16.91/100</f>
        <v/>
      </c>
      <c r="AA11" s="343">
        <f>AB11/G11*100</f>
        <v/>
      </c>
      <c r="AB11" s="292" t="n">
        <v>23777758.8000001</v>
      </c>
      <c r="AC11" s="343" t="n"/>
      <c r="AD11" s="343" t="n"/>
      <c r="AE11" s="343" t="n"/>
      <c r="AF11" s="343" t="n"/>
      <c r="AG11" s="343" t="n"/>
      <c r="AH11" s="343" t="n"/>
      <c r="AI11" s="343" t="n"/>
      <c r="AJ11" s="343" t="n"/>
      <c r="AK11" s="343" t="n"/>
      <c r="AL11" s="343" t="n"/>
      <c r="AM11" s="343" t="n"/>
      <c r="AN11" s="343" t="n"/>
      <c r="AO11" s="343" t="n"/>
      <c r="AP11" s="343" t="n"/>
      <c r="AQ11" s="343" t="n"/>
      <c r="AR11" s="343" t="n"/>
      <c r="AS11" s="343" t="n"/>
      <c r="AT11" s="343" t="n"/>
      <c r="AU11" s="343" t="n"/>
      <c r="AV11" s="343" t="n"/>
      <c r="AW11" s="343" t="n"/>
      <c r="AX11" s="343" t="n"/>
      <c r="AY11" s="343" t="n"/>
      <c r="AZ11" s="343" t="n"/>
      <c r="BA11" s="343" t="n"/>
      <c r="BB11" s="343" t="n"/>
      <c r="BC11" s="343" t="n"/>
      <c r="BD11" s="343" t="n"/>
      <c r="BE11" s="343" t="n"/>
      <c r="BF11" s="343" t="n"/>
      <c r="BG11" s="343" t="n"/>
      <c r="BH11" s="343" t="n"/>
      <c r="BI11" s="343" t="n"/>
      <c r="BJ11" s="343" t="n"/>
      <c r="BK11" s="343" t="n"/>
      <c r="BL11" s="343" t="n"/>
      <c r="BM11" s="343" t="n"/>
      <c r="BN11" s="343" t="n"/>
      <c r="BO11" s="343" t="n"/>
      <c r="BP11" s="343" t="n"/>
      <c r="BQ11" s="343" t="n"/>
      <c r="BR11" s="343" t="n"/>
      <c r="BS11" s="343" t="n"/>
      <c r="BT11" s="343" t="n"/>
      <c r="BU11" s="343" t="n"/>
      <c r="BV11" s="343" t="n"/>
      <c r="BW11" s="343" t="n"/>
      <c r="BX11" s="343" t="n"/>
      <c r="BY11" s="343" t="n"/>
      <c r="BZ11" s="343" t="n"/>
      <c r="CA11" s="343" t="n"/>
      <c r="CB11" s="343" t="n"/>
      <c r="CC11" s="343" t="n"/>
      <c r="CD11" s="343" t="n"/>
      <c r="CE11" s="343" t="n"/>
      <c r="CF11" s="343" t="n"/>
      <c r="CG11" s="343" t="n"/>
      <c r="CH11" s="343" t="n"/>
      <c r="CI11" s="343" t="n"/>
      <c r="CJ11" s="343" t="n"/>
      <c r="CK11" s="343" t="n"/>
      <c r="CL11" s="343" t="n"/>
      <c r="CM11" s="343" t="n"/>
      <c r="CN11" s="343" t="n"/>
      <c r="CO11" s="343" t="n"/>
      <c r="CP11" s="343" t="n"/>
      <c r="CQ11" s="343" t="n"/>
      <c r="CR11" s="343" t="n"/>
      <c r="CS11" s="343" t="n"/>
      <c r="CT11" s="343" t="n"/>
      <c r="CU11" s="343" t="n"/>
      <c r="CV11" s="343" t="n"/>
      <c r="CW11" s="343" t="n"/>
      <c r="CX11" s="343" t="n"/>
      <c r="CY11" s="343" t="n"/>
      <c r="CZ11" s="343" t="n"/>
      <c r="DA11" s="343" t="n"/>
      <c r="DB11" s="343" t="n"/>
      <c r="DC11" s="343" t="n"/>
      <c r="DD11" s="343" t="n"/>
      <c r="DE11" s="343" t="n"/>
      <c r="DF11" s="343" t="n"/>
      <c r="DG11" s="343" t="n"/>
      <c r="DH11" s="343" t="n"/>
      <c r="DI11" s="343" t="n"/>
      <c r="DJ11" s="343" t="n"/>
      <c r="DK11" s="343" t="n"/>
      <c r="DL11" s="343" t="n"/>
      <c r="DM11" s="343" t="n"/>
      <c r="DN11" s="343" t="n"/>
      <c r="DO11" s="343" t="n"/>
      <c r="DP11" s="343" t="n"/>
      <c r="DQ11" s="343">
        <f>+M11+O11+Q11+S11+U11+W11+Y11+AA11+AC11+AE11+AG11+AI11+AK11+AM11+AO11+AQ11+AS11+AU11+AW11+AY11+BA11+BC11+BE11+BG11+BI11+BK11+BM11+BO11+BQ11+BS11+BU11+BW11+BY11+CA11+CC11+CE11+CG11+CI11+CK11+CM11+CO11+CQ11+CS11+CU11+CW11+CY11+DA11+DC11+DE11+DG11+DI11+DK11+DM11+DO11</f>
        <v/>
      </c>
      <c r="DR11" s="292">
        <f>+N11+P11+R11+T11+V11+X11+Z11+AB11+AD11+AF11+AH11+AJ11+AL11+AN11+AP11+AR11+AT11+AV11+AX11+AZ11+BB11+BD11+BF11+BH11+BJ11+BL11+BN11+BP11+BR11+BT11+BV11+BX11+BZ11+CB11+CD11+CF11+CH11+CJ11+CL11+CN11+CP11+CR11+CT11+CV11+CX11+CZ11+DB11+DD11+DF11+DH11+DJ11+DL11+DN11+DP11</f>
        <v/>
      </c>
      <c r="DS11" s="343">
        <f>DT11/G11*100</f>
        <v/>
      </c>
      <c r="DT11" s="361">
        <f>DR11-G11</f>
        <v/>
      </c>
      <c r="DU11" s="362" t="inlineStr">
        <is>
          <t>Job Completed</t>
        </is>
      </c>
      <c r="DV11" s="910" t="inlineStr">
        <is>
          <t>doc ready &amp; CRO full reales</t>
        </is>
      </c>
      <c r="DZ11" s="386" t="inlineStr">
        <is>
          <t>ok</t>
        </is>
      </c>
      <c r="EA11" s="386" t="inlineStr">
        <is>
          <t>ok</t>
        </is>
      </c>
      <c r="EB11" s="386" t="inlineStr">
        <is>
          <t>ok</t>
        </is>
      </c>
      <c r="EC11" s="386" t="inlineStr">
        <is>
          <t>ok</t>
        </is>
      </c>
      <c r="ED11" s="386" t="inlineStr">
        <is>
          <t>ok</t>
        </is>
      </c>
      <c r="EE11" s="386" t="n"/>
      <c r="EG11" s="437" t="inlineStr">
        <is>
          <t>ok</t>
        </is>
      </c>
      <c r="EH11" s="437" t="inlineStr">
        <is>
          <t>ok</t>
        </is>
      </c>
      <c r="EI11" s="437" t="inlineStr">
        <is>
          <t>ok</t>
        </is>
      </c>
      <c r="EJ11" s="437" t="inlineStr">
        <is>
          <t>ok</t>
        </is>
      </c>
      <c r="EK11" s="437" t="n"/>
      <c r="EL11" s="494" t="inlineStr">
        <is>
          <t>ok</t>
        </is>
      </c>
      <c r="EM11" s="494" t="inlineStr">
        <is>
          <t>ok</t>
        </is>
      </c>
      <c r="EN11" s="494" t="inlineStr">
        <is>
          <t>ok</t>
        </is>
      </c>
      <c r="EO11" s="494" t="inlineStr">
        <is>
          <t>revisi sesuaikan BMS</t>
        </is>
      </c>
      <c r="EP11" s="494" t="n"/>
      <c r="EQ11" s="704" t="n"/>
      <c r="ER11" s="704" t="n"/>
      <c r="ES11" s="704" t="n"/>
      <c r="ET11" s="704" t="n"/>
      <c r="EU11" s="704" t="n"/>
      <c r="EW11" s="704" t="n"/>
      <c r="EX11" s="704" t="n"/>
      <c r="EY11" s="704" t="n"/>
      <c r="EZ11" s="704" t="n"/>
      <c r="FA11" s="704" t="n"/>
      <c r="FB11" s="704" t="n"/>
      <c r="FC11" s="704" t="n"/>
      <c r="FD11" s="704" t="n"/>
      <c r="FE11" s="704" t="n"/>
      <c r="FF11" s="704" t="n"/>
    </row>
    <row r="12" hidden="1" customFormat="1" s="424">
      <c r="A12" s="345">
        <f>+A11+1</f>
        <v/>
      </c>
      <c r="B12" s="343" t="n"/>
      <c r="C12" s="300">
        <f>+'OVERALL WO'!C74</f>
        <v/>
      </c>
      <c r="D12" s="300">
        <f>+'OVERALL WO'!D74</f>
        <v/>
      </c>
      <c r="E12" s="300" t="inlineStr">
        <is>
          <t>HCA</t>
        </is>
      </c>
      <c r="F12" s="359">
        <f>+'OVERALL WO'!I74</f>
        <v/>
      </c>
      <c r="G12" s="349">
        <f>+'OVERALL WO'!J74</f>
        <v/>
      </c>
      <c r="H12" s="300">
        <f>IF(F12&gt;0,"Realese","BelumRealese")</f>
        <v/>
      </c>
      <c r="I12" s="343">
        <f>+'OVERALL WO'!E74</f>
        <v/>
      </c>
      <c r="J12" s="300" t="inlineStr">
        <is>
          <t>Estimate</t>
        </is>
      </c>
      <c r="K12" s="292">
        <f>+'OVERALL WO'!H74</f>
        <v/>
      </c>
      <c r="L12" s="300" t="inlineStr">
        <is>
          <t>Approval</t>
        </is>
      </c>
      <c r="M12" s="300" t="n"/>
      <c r="N12" s="292" t="n"/>
      <c r="O12" s="343" t="n"/>
      <c r="P12" s="343" t="n"/>
      <c r="Q12" s="360">
        <f>R12/G12*100</f>
        <v/>
      </c>
      <c r="R12" s="292" t="n">
        <v>12529080</v>
      </c>
      <c r="S12" s="360">
        <f>T12/G12*100</f>
        <v/>
      </c>
      <c r="T12" s="292" t="n">
        <v>16161550</v>
      </c>
      <c r="U12" s="343" t="n"/>
      <c r="V12" s="343" t="n"/>
      <c r="W12" s="343">
        <f>X12/G12*100</f>
        <v/>
      </c>
      <c r="X12" s="292" t="n">
        <v>11367000</v>
      </c>
      <c r="Y12" s="343">
        <f>Z12/G12*100</f>
        <v/>
      </c>
      <c r="Z12" s="292" t="n">
        <v>5933600</v>
      </c>
      <c r="AA12" s="343" t="n"/>
      <c r="AB12" s="343" t="n"/>
      <c r="AC12" s="343" t="n"/>
      <c r="AD12" s="343" t="n"/>
      <c r="AE12" s="343" t="n"/>
      <c r="AF12" s="343" t="n"/>
      <c r="AG12" s="343" t="n"/>
      <c r="AH12" s="343" t="n"/>
      <c r="AI12" s="343" t="n"/>
      <c r="AJ12" s="343" t="n"/>
      <c r="AK12" s="343" t="n"/>
      <c r="AL12" s="343" t="n"/>
      <c r="AM12" s="343" t="n"/>
      <c r="AN12" s="343" t="n"/>
      <c r="AO12" s="343" t="n"/>
      <c r="AP12" s="343" t="n"/>
      <c r="AQ12" s="343" t="n"/>
      <c r="AR12" s="343" t="n"/>
      <c r="AS12" s="343" t="n"/>
      <c r="AT12" s="343" t="n"/>
      <c r="AU12" s="343" t="n"/>
      <c r="AV12" s="343" t="n"/>
      <c r="AW12" s="343" t="n"/>
      <c r="AX12" s="343" t="n"/>
      <c r="AY12" s="343" t="n"/>
      <c r="AZ12" s="343" t="n"/>
      <c r="BA12" s="343" t="n"/>
      <c r="BB12" s="343" t="n"/>
      <c r="BC12" s="343" t="n"/>
      <c r="BD12" s="343" t="n"/>
      <c r="BE12" s="343" t="n"/>
      <c r="BF12" s="343" t="n"/>
      <c r="BG12" s="343" t="n"/>
      <c r="BH12" s="343" t="n"/>
      <c r="BI12" s="343" t="n"/>
      <c r="BJ12" s="343" t="n"/>
      <c r="BK12" s="343" t="n"/>
      <c r="BL12" s="343" t="n"/>
      <c r="BM12" s="343" t="n"/>
      <c r="BN12" s="343" t="n"/>
      <c r="BO12" s="343" t="n"/>
      <c r="BP12" s="343" t="n"/>
      <c r="BQ12" s="343" t="n"/>
      <c r="BR12" s="343" t="n"/>
      <c r="BS12" s="343" t="n"/>
      <c r="BT12" s="343" t="n"/>
      <c r="BU12" s="343" t="n"/>
      <c r="BV12" s="343" t="n"/>
      <c r="BW12" s="343" t="n"/>
      <c r="BX12" s="343" t="n"/>
      <c r="BY12" s="343" t="n"/>
      <c r="BZ12" s="343" t="n"/>
      <c r="CA12" s="343" t="n"/>
      <c r="CB12" s="343" t="n"/>
      <c r="CC12" s="343" t="n"/>
      <c r="CD12" s="343" t="n"/>
      <c r="CE12" s="343" t="n"/>
      <c r="CF12" s="343" t="n"/>
      <c r="CG12" s="343" t="n"/>
      <c r="CH12" s="343" t="n"/>
      <c r="CI12" s="343" t="n"/>
      <c r="CJ12" s="343" t="n"/>
      <c r="CK12" s="343" t="n"/>
      <c r="CL12" s="343" t="n"/>
      <c r="CM12" s="343" t="n"/>
      <c r="CN12" s="343" t="n"/>
      <c r="CO12" s="343" t="n"/>
      <c r="CP12" s="343" t="n"/>
      <c r="CQ12" s="343" t="n"/>
      <c r="CR12" s="343" t="n"/>
      <c r="CS12" s="343" t="n"/>
      <c r="CT12" s="343" t="n"/>
      <c r="CU12" s="343" t="n"/>
      <c r="CV12" s="343" t="n"/>
      <c r="CW12" s="343" t="n"/>
      <c r="CX12" s="343" t="n"/>
      <c r="CY12" s="343" t="n"/>
      <c r="CZ12" s="343" t="n"/>
      <c r="DA12" s="343" t="n"/>
      <c r="DB12" s="343" t="n"/>
      <c r="DC12" s="343" t="n"/>
      <c r="DD12" s="343" t="n"/>
      <c r="DE12" s="343" t="n"/>
      <c r="DF12" s="343" t="n"/>
      <c r="DG12" s="343" t="n"/>
      <c r="DH12" s="343" t="n"/>
      <c r="DI12" s="343" t="n"/>
      <c r="DJ12" s="343" t="n"/>
      <c r="DK12" s="343" t="n"/>
      <c r="DL12" s="343" t="n"/>
      <c r="DM12" s="343" t="n"/>
      <c r="DN12" s="343" t="n"/>
      <c r="DO12" s="343" t="n"/>
      <c r="DP12" s="343" t="n"/>
      <c r="DQ12" s="343">
        <f>+M12+O12+Q12+S12+U12+W12+Y12+AA12+AC12+AE12+AG12+AI12+AK12+AM12+AO12+AQ12+AS12+AU12+AW12+AY12+BA12+BC12+BE12+BG12+BI12+BK12+BM12+BO12+BQ12+BS12+BU12+BW12+BY12+CA12+CC12+CE12+CG12+CI12+CK12+CM12+CO12+CQ12+CS12+CU12+CW12+CY12+DA12+DC12+DE12+DG12+DI12+DK12+DM12+DO12</f>
        <v/>
      </c>
      <c r="DR12" s="292">
        <f>+N12+P12+R12+T12+V12+X12+Z12+AB12+AD12+AF12+AH12+AJ12+AL12+AN12+AP12+AR12+AT12+AV12+AX12+AZ12+BB12+BD12+BF12+BH12+BJ12+BL12+BN12+BP12+BR12+BT12+BV12+BX12+BZ12+CB12+CD12+CF12+CH12+CJ12+CL12+CN12+CP12+CR12+CT12+CV12+CX12+CZ12+DB12+DD12+DF12+DH12+DJ12+DL12+DN12+DP12</f>
        <v/>
      </c>
      <c r="DS12" s="343">
        <f>DT12/G12*100</f>
        <v/>
      </c>
      <c r="DT12" s="361">
        <f>DR12-G12</f>
        <v/>
      </c>
      <c r="DU12" s="362" t="inlineStr">
        <is>
          <t>Job Completed</t>
        </is>
      </c>
      <c r="DV12" s="350" t="n"/>
      <c r="DZ12" s="386" t="inlineStr">
        <is>
          <t>ok</t>
        </is>
      </c>
      <c r="EA12" s="386" t="inlineStr">
        <is>
          <t>ok</t>
        </is>
      </c>
      <c r="EB12" s="386" t="inlineStr">
        <is>
          <t>ok</t>
        </is>
      </c>
      <c r="EC12" s="386" t="inlineStr">
        <is>
          <t>ok</t>
        </is>
      </c>
      <c r="ED12" s="386" t="inlineStr">
        <is>
          <t>ok</t>
        </is>
      </c>
      <c r="EE12" s="386" t="n"/>
      <c r="EG12" s="437" t="n"/>
      <c r="EH12" s="437" t="n"/>
      <c r="EI12" s="437" t="inlineStr">
        <is>
          <t>ok</t>
        </is>
      </c>
      <c r="EJ12" s="437" t="inlineStr">
        <is>
          <t>ok</t>
        </is>
      </c>
      <c r="EK12" s="437" t="n"/>
      <c r="EL12" s="494" t="inlineStr">
        <is>
          <t>ok</t>
        </is>
      </c>
      <c r="EM12" s="494" t="inlineStr">
        <is>
          <t>ok</t>
        </is>
      </c>
      <c r="EN12" s="494" t="inlineStr">
        <is>
          <t>completed</t>
        </is>
      </c>
      <c r="EO12" s="494" t="n"/>
      <c r="EP12" s="494" t="n"/>
      <c r="EQ12" s="704" t="n"/>
      <c r="ER12" s="704" t="n"/>
      <c r="ES12" s="704" t="n"/>
      <c r="ET12" s="704" t="n"/>
      <c r="EU12" s="704" t="n"/>
      <c r="EW12" s="704" t="n"/>
      <c r="EX12" s="704" t="n"/>
      <c r="EY12" s="704" t="n"/>
      <c r="EZ12" s="704" t="n"/>
      <c r="FA12" s="704" t="n"/>
      <c r="FB12" s="704" t="n"/>
      <c r="FC12" s="704" t="n"/>
      <c r="FD12" s="704" t="n"/>
      <c r="FE12" s="704" t="n"/>
      <c r="FF12" s="704" t="n"/>
    </row>
    <row r="13" hidden="1" customFormat="1" s="424">
      <c r="A13" s="345">
        <f>+A12+1</f>
        <v/>
      </c>
      <c r="B13" s="343" t="n"/>
      <c r="C13" s="300">
        <f>+'OVERALL WO'!C78</f>
        <v/>
      </c>
      <c r="D13" s="300">
        <f>+'OVERALL WO'!D78</f>
        <v/>
      </c>
      <c r="E13" s="300" t="inlineStr">
        <is>
          <t>HCA</t>
        </is>
      </c>
      <c r="F13" s="359">
        <f>+'OVERALL WO'!I78</f>
        <v/>
      </c>
      <c r="G13" s="349">
        <f>+'OVERALL WO'!J78</f>
        <v/>
      </c>
      <c r="H13" s="300">
        <f>IF(F13&gt;0,"Realese","BelumRealese")</f>
        <v/>
      </c>
      <c r="I13" s="343">
        <f>+'OVERALL WO'!E78</f>
        <v/>
      </c>
      <c r="J13" s="300" t="inlineStr">
        <is>
          <t>Estimate</t>
        </is>
      </c>
      <c r="K13" s="292">
        <f>+'OVERALL WO'!H78</f>
        <v/>
      </c>
      <c r="L13" s="300" t="inlineStr">
        <is>
          <t>Approval</t>
        </is>
      </c>
      <c r="M13" s="300">
        <f>N13/G13*100</f>
        <v/>
      </c>
      <c r="N13" s="292" t="n">
        <v>303483648.4854</v>
      </c>
      <c r="O13" s="360">
        <f>P13/G13*100</f>
        <v/>
      </c>
      <c r="P13" s="292" t="n">
        <v>20106042.51459998</v>
      </c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343" t="n"/>
      <c r="AG13" s="343" t="n"/>
      <c r="AH13" s="343" t="n"/>
      <c r="AI13" s="343" t="n"/>
      <c r="AJ13" s="343" t="n"/>
      <c r="AK13" s="343" t="n"/>
      <c r="AL13" s="343" t="n"/>
      <c r="AM13" s="343" t="n"/>
      <c r="AN13" s="343" t="n"/>
      <c r="AO13" s="343" t="n"/>
      <c r="AP13" s="343" t="n"/>
      <c r="AQ13" s="343" t="n"/>
      <c r="AR13" s="343" t="n"/>
      <c r="AS13" s="343" t="n"/>
      <c r="AT13" s="343" t="n"/>
      <c r="AU13" s="343" t="n"/>
      <c r="AV13" s="343" t="n"/>
      <c r="AW13" s="343" t="n"/>
      <c r="AX13" s="343" t="n"/>
      <c r="AY13" s="343" t="n"/>
      <c r="AZ13" s="343" t="n"/>
      <c r="BA13" s="343" t="n"/>
      <c r="BB13" s="343" t="n"/>
      <c r="BC13" s="343" t="n"/>
      <c r="BD13" s="343" t="n"/>
      <c r="BE13" s="343" t="n"/>
      <c r="BF13" s="343" t="n"/>
      <c r="BG13" s="343" t="n"/>
      <c r="BH13" s="343" t="n"/>
      <c r="BI13" s="343" t="n"/>
      <c r="BJ13" s="343" t="n"/>
      <c r="BK13" s="343" t="n"/>
      <c r="BL13" s="343" t="n"/>
      <c r="BM13" s="343" t="n"/>
      <c r="BN13" s="343" t="n"/>
      <c r="BO13" s="343" t="n"/>
      <c r="BP13" s="343" t="n"/>
      <c r="BQ13" s="343" t="n"/>
      <c r="BR13" s="343" t="n"/>
      <c r="BS13" s="343" t="n"/>
      <c r="BT13" s="343" t="n"/>
      <c r="BU13" s="343" t="n"/>
      <c r="BV13" s="343" t="n"/>
      <c r="BW13" s="343" t="n"/>
      <c r="BX13" s="343" t="n"/>
      <c r="BY13" s="343" t="n"/>
      <c r="BZ13" s="343" t="n"/>
      <c r="CA13" s="343" t="n"/>
      <c r="CB13" s="343" t="n"/>
      <c r="CC13" s="343" t="n"/>
      <c r="CD13" s="343" t="n"/>
      <c r="CE13" s="343" t="n"/>
      <c r="CF13" s="343" t="n"/>
      <c r="CG13" s="343" t="n"/>
      <c r="CH13" s="343" t="n"/>
      <c r="CI13" s="343" t="n"/>
      <c r="CJ13" s="343" t="n"/>
      <c r="CK13" s="343" t="n"/>
      <c r="CL13" s="343" t="n"/>
      <c r="CM13" s="343" t="n"/>
      <c r="CN13" s="343" t="n"/>
      <c r="CO13" s="343" t="n"/>
      <c r="CP13" s="343" t="n"/>
      <c r="CQ13" s="343" t="n"/>
      <c r="CR13" s="343" t="n"/>
      <c r="CS13" s="343" t="n"/>
      <c r="CT13" s="343" t="n"/>
      <c r="CU13" s="343" t="n"/>
      <c r="CV13" s="343" t="n"/>
      <c r="CW13" s="343" t="n"/>
      <c r="CX13" s="343" t="n"/>
      <c r="CY13" s="343" t="n"/>
      <c r="CZ13" s="343" t="n"/>
      <c r="DA13" s="343" t="n"/>
      <c r="DB13" s="343" t="n"/>
      <c r="DC13" s="343" t="n"/>
      <c r="DD13" s="343" t="n"/>
      <c r="DE13" s="343" t="n"/>
      <c r="DF13" s="343" t="n"/>
      <c r="DG13" s="343" t="n"/>
      <c r="DH13" s="343" t="n"/>
      <c r="DI13" s="343" t="n"/>
      <c r="DJ13" s="343" t="n"/>
      <c r="DK13" s="343" t="n"/>
      <c r="DL13" s="343" t="n"/>
      <c r="DM13" s="343" t="n"/>
      <c r="DN13" s="343" t="n"/>
      <c r="DO13" s="343" t="n"/>
      <c r="DP13" s="343" t="n"/>
      <c r="DQ13" s="343">
        <f>+M13+O13+Q13+S13+U13+W13+Y13+AA13+AC13+AE13+AG13+AI13+AK13+AM13+AO13+AQ13+AS13+AU13+AW13+AY13+BA13+BC13+BE13+BG13+BI13+BK13+BM13+BO13+BQ13+BS13+BU13+BW13+BY13+CA13+CC13+CE13+CG13+CI13+CK13+CM13+CO13+CQ13+CS13+CU13+CW13+CY13+DA13+DC13+DE13+DG13+DI13+DK13+DM13+DO13</f>
        <v/>
      </c>
      <c r="DR13" s="292">
        <f>+N13+P13+R13+T13+V13+X13+Z13+AB13+AD13+AF13+AH13+AJ13+AL13+AN13+AP13+AR13+AT13+AV13+AX13+AZ13+BB13+BD13+BF13+BH13+BJ13+BL13+BN13+BP13+BR13+BT13+BV13+BX13+BZ13+CB13+CD13+CF13+CH13+CJ13+CL13+CN13+CP13+CR13+CT13+CV13+CX13+CZ13+DB13+DD13+DF13+DH13+DJ13+DL13+DN13+DP13</f>
        <v/>
      </c>
      <c r="DS13" s="343">
        <f>DT13/G13*100</f>
        <v/>
      </c>
      <c r="DT13" s="361">
        <f>DR13-G13</f>
        <v/>
      </c>
      <c r="DU13" s="362" t="inlineStr">
        <is>
          <t>Job Completed</t>
        </is>
      </c>
      <c r="DV13" s="350" t="n"/>
      <c r="DZ13" s="395" t="inlineStr">
        <is>
          <t>ok</t>
        </is>
      </c>
      <c r="EA13" s="386" t="inlineStr">
        <is>
          <t>ok</t>
        </is>
      </c>
      <c r="EB13" s="386" t="inlineStr">
        <is>
          <t>ok</t>
        </is>
      </c>
      <c r="EC13" s="386" t="inlineStr">
        <is>
          <t>ok</t>
        </is>
      </c>
      <c r="ED13" s="386" t="n"/>
      <c r="EE13" s="386" t="n"/>
      <c r="EG13" s="437" t="inlineStr">
        <is>
          <t>ok</t>
        </is>
      </c>
      <c r="EH13" s="437" t="inlineStr">
        <is>
          <t>ok</t>
        </is>
      </c>
      <c r="EI13" s="437" t="inlineStr">
        <is>
          <t>Completed</t>
        </is>
      </c>
      <c r="EJ13" s="437" t="n"/>
      <c r="EK13" s="437" t="n"/>
      <c r="EL13" s="494" t="n"/>
      <c r="EM13" s="494" t="n"/>
      <c r="EN13" s="494" t="n"/>
      <c r="EO13" s="494" t="n"/>
      <c r="EP13" s="494" t="n"/>
      <c r="EQ13" s="704" t="n"/>
      <c r="ER13" s="704" t="n"/>
      <c r="ES13" s="704" t="n"/>
      <c r="ET13" s="704" t="n"/>
      <c r="EU13" s="704" t="n"/>
      <c r="EW13" s="704" t="n"/>
      <c r="EX13" s="704" t="n"/>
      <c r="EY13" s="704" t="n"/>
      <c r="EZ13" s="704" t="n"/>
      <c r="FA13" s="704" t="n"/>
      <c r="FB13" s="704" t="n"/>
      <c r="FC13" s="704" t="n"/>
      <c r="FD13" s="704" t="n"/>
      <c r="FE13" s="704" t="n"/>
      <c r="FF13" s="704" t="n"/>
    </row>
    <row r="14" hidden="1" customFormat="1" s="424">
      <c r="A14" s="345">
        <f>+A13+1</f>
        <v/>
      </c>
      <c r="B14" s="343" t="n"/>
      <c r="C14" s="300">
        <f>+'OVERALL WO'!C82</f>
        <v/>
      </c>
      <c r="D14" s="300">
        <f>+'OVERALL WO'!D82</f>
        <v/>
      </c>
      <c r="E14" s="300" t="inlineStr">
        <is>
          <t>HCA</t>
        </is>
      </c>
      <c r="F14" s="359">
        <f>+'OVERALL WO'!I82</f>
        <v/>
      </c>
      <c r="G14" s="349">
        <f>+'OVERALL WO'!J82</f>
        <v/>
      </c>
      <c r="H14" s="300">
        <f>IF(F14&gt;0,"Realese","BelumRealese")</f>
        <v/>
      </c>
      <c r="I14" s="343">
        <f>+'OVERALL WO'!E82</f>
        <v/>
      </c>
      <c r="J14" s="300" t="inlineStr">
        <is>
          <t>Estimate</t>
        </is>
      </c>
      <c r="K14" s="292">
        <f>+'OVERALL WO'!H82</f>
        <v/>
      </c>
      <c r="L14" s="300" t="inlineStr">
        <is>
          <t>Approval</t>
        </is>
      </c>
      <c r="M14" s="300">
        <f>N14/G14*100</f>
        <v/>
      </c>
      <c r="N14" s="292" t="n">
        <v>91805005.58399999</v>
      </c>
      <c r="O14" s="360">
        <f>P14/G14*100</f>
        <v/>
      </c>
      <c r="P14" s="292" t="n">
        <v>9106539.416000009</v>
      </c>
      <c r="Q14" s="343" t="n"/>
      <c r="R14" s="343" t="n"/>
      <c r="S14" s="343" t="n"/>
      <c r="T14" s="343" t="n"/>
      <c r="U14" s="343" t="n"/>
      <c r="V14" s="343" t="n"/>
      <c r="W14" s="343" t="n"/>
      <c r="X14" s="343" t="n"/>
      <c r="Y14" s="343" t="n"/>
      <c r="Z14" s="343" t="n"/>
      <c r="AA14" s="343" t="n"/>
      <c r="AB14" s="343" t="n"/>
      <c r="AC14" s="343" t="n"/>
      <c r="AD14" s="343" t="n"/>
      <c r="AE14" s="343" t="n"/>
      <c r="AF14" s="343" t="n"/>
      <c r="AG14" s="343" t="n"/>
      <c r="AH14" s="343" t="n"/>
      <c r="AI14" s="343" t="n"/>
      <c r="AJ14" s="343" t="n"/>
      <c r="AK14" s="343" t="n"/>
      <c r="AL14" s="343" t="n"/>
      <c r="AM14" s="343" t="n"/>
      <c r="AN14" s="343" t="n"/>
      <c r="AO14" s="343" t="n"/>
      <c r="AP14" s="343" t="n"/>
      <c r="AQ14" s="343" t="n"/>
      <c r="AR14" s="343" t="n"/>
      <c r="AS14" s="343" t="n"/>
      <c r="AT14" s="343" t="n"/>
      <c r="AU14" s="343" t="n"/>
      <c r="AV14" s="343" t="n"/>
      <c r="AW14" s="343" t="n"/>
      <c r="AX14" s="343" t="n"/>
      <c r="AY14" s="343" t="n"/>
      <c r="AZ14" s="343" t="n"/>
      <c r="BA14" s="343" t="n"/>
      <c r="BB14" s="343" t="n"/>
      <c r="BC14" s="343" t="n"/>
      <c r="BD14" s="343" t="n"/>
      <c r="BE14" s="343" t="n"/>
      <c r="BF14" s="343" t="n"/>
      <c r="BG14" s="343" t="n"/>
      <c r="BH14" s="343" t="n"/>
      <c r="BI14" s="343" t="n"/>
      <c r="BJ14" s="343" t="n"/>
      <c r="BK14" s="343" t="n"/>
      <c r="BL14" s="343" t="n"/>
      <c r="BM14" s="343" t="n"/>
      <c r="BN14" s="343" t="n"/>
      <c r="BO14" s="343" t="n"/>
      <c r="BP14" s="343" t="n"/>
      <c r="BQ14" s="343" t="n"/>
      <c r="BR14" s="343" t="n"/>
      <c r="BS14" s="343" t="n"/>
      <c r="BT14" s="343" t="n"/>
      <c r="BU14" s="343" t="n"/>
      <c r="BV14" s="343" t="n"/>
      <c r="BW14" s="343" t="n"/>
      <c r="BX14" s="343" t="n"/>
      <c r="BY14" s="343" t="n"/>
      <c r="BZ14" s="343" t="n"/>
      <c r="CA14" s="343" t="n"/>
      <c r="CB14" s="343" t="n"/>
      <c r="CC14" s="343" t="n"/>
      <c r="CD14" s="343" t="n"/>
      <c r="CE14" s="343" t="n"/>
      <c r="CF14" s="343" t="n"/>
      <c r="CG14" s="343" t="n"/>
      <c r="CH14" s="343" t="n"/>
      <c r="CI14" s="343" t="n"/>
      <c r="CJ14" s="343" t="n"/>
      <c r="CK14" s="343" t="n"/>
      <c r="CL14" s="343" t="n"/>
      <c r="CM14" s="343" t="n"/>
      <c r="CN14" s="343" t="n"/>
      <c r="CO14" s="343" t="n"/>
      <c r="CP14" s="343" t="n"/>
      <c r="CQ14" s="343" t="n"/>
      <c r="CR14" s="343" t="n"/>
      <c r="CS14" s="343" t="n"/>
      <c r="CT14" s="343" t="n"/>
      <c r="CU14" s="343" t="n"/>
      <c r="CV14" s="343" t="n"/>
      <c r="CW14" s="343" t="n"/>
      <c r="CX14" s="343" t="n"/>
      <c r="CY14" s="343" t="n"/>
      <c r="CZ14" s="343" t="n"/>
      <c r="DA14" s="343" t="n"/>
      <c r="DB14" s="343" t="n"/>
      <c r="DC14" s="343" t="n"/>
      <c r="DD14" s="343" t="n"/>
      <c r="DE14" s="343" t="n"/>
      <c r="DF14" s="343" t="n"/>
      <c r="DG14" s="343" t="n"/>
      <c r="DH14" s="343" t="n"/>
      <c r="DI14" s="343" t="n"/>
      <c r="DJ14" s="343" t="n"/>
      <c r="DK14" s="343" t="n"/>
      <c r="DL14" s="343" t="n"/>
      <c r="DM14" s="343" t="n"/>
      <c r="DN14" s="343" t="n"/>
      <c r="DO14" s="343" t="n"/>
      <c r="DP14" s="343" t="n"/>
      <c r="DQ14" s="343">
        <f>+M14+O14+Q14+S14+U14+W14+Y14+AA14+AC14+AE14+AG14+AI14+AK14+AM14+AO14+AQ14+AS14+AU14+AW14+AY14+BA14+BC14+BE14+BG14+BI14+BK14+BM14+BO14+BQ14+BS14+BU14+BW14+BY14+CA14+CC14+CE14+CG14+CI14+CK14+CM14+CO14+CQ14+CS14+CU14+CW14+CY14+DA14+DC14+DE14+DG14+DI14+DK14+DM14+DO14</f>
        <v/>
      </c>
      <c r="DR14" s="292">
        <f>+N14+P14+R14+T14+V14+X14+Z14+AB14+AD14+AF14+AH14+AJ14+AL14+AN14+AP14+AR14+AT14+AV14+AX14+AZ14+BB14+BD14+BF14+BH14+BJ14+BL14+BN14+BP14+BR14+BT14+BV14+BX14+BZ14+CB14+CD14+CF14+CH14+CJ14+CL14+CN14+CP14+CR14+CT14+CV14+CX14+CZ14+DB14+DD14+DF14+DH14+DJ14+DL14+DN14+DP14</f>
        <v/>
      </c>
      <c r="DS14" s="343">
        <f>DT14/G14*100</f>
        <v/>
      </c>
      <c r="DT14" s="361">
        <f>DR14-G14</f>
        <v/>
      </c>
      <c r="DU14" s="362" t="inlineStr">
        <is>
          <t>Job Completed</t>
        </is>
      </c>
      <c r="DV14" s="350" t="n"/>
      <c r="DY14" s="1068" t="n"/>
      <c r="DZ14" s="386" t="inlineStr">
        <is>
          <t>ok</t>
        </is>
      </c>
      <c r="EA14" s="386" t="inlineStr">
        <is>
          <t>ok</t>
        </is>
      </c>
      <c r="EB14" s="386" t="inlineStr">
        <is>
          <t>ok</t>
        </is>
      </c>
      <c r="EC14" s="386" t="inlineStr">
        <is>
          <t>ok</t>
        </is>
      </c>
      <c r="ED14" s="386" t="inlineStr">
        <is>
          <t>ok</t>
        </is>
      </c>
      <c r="EE14" s="386" t="n"/>
      <c r="EG14" s="437" t="inlineStr">
        <is>
          <t>ok</t>
        </is>
      </c>
      <c r="EH14" s="437" t="inlineStr">
        <is>
          <t>ok</t>
        </is>
      </c>
      <c r="EI14" s="437" t="inlineStr">
        <is>
          <t>Completed</t>
        </is>
      </c>
      <c r="EJ14" s="437" t="n"/>
      <c r="EK14" s="437" t="n"/>
      <c r="EL14" s="494" t="n"/>
      <c r="EM14" s="494" t="n"/>
      <c r="EN14" s="494" t="n"/>
      <c r="EO14" s="494" t="n"/>
      <c r="EP14" s="494" t="n"/>
      <c r="EQ14" s="704" t="n"/>
      <c r="ER14" s="704" t="n"/>
      <c r="ES14" s="704" t="n"/>
      <c r="ET14" s="704" t="n"/>
      <c r="EU14" s="704" t="n"/>
      <c r="EW14" s="704" t="n"/>
      <c r="EX14" s="704" t="n"/>
      <c r="EY14" s="704" t="n"/>
      <c r="EZ14" s="704" t="n"/>
      <c r="FA14" s="704" t="n"/>
      <c r="FB14" s="704" t="n"/>
      <c r="FC14" s="704" t="n"/>
      <c r="FD14" s="704" t="n"/>
      <c r="FE14" s="704" t="n"/>
      <c r="FF14" s="704" t="n"/>
    </row>
    <row r="15" hidden="1" customFormat="1" s="424">
      <c r="A15" s="345">
        <f>+A14+1</f>
        <v/>
      </c>
      <c r="B15" s="343" t="n"/>
      <c r="C15" s="300">
        <f>+'OVERALL WO'!C83</f>
        <v/>
      </c>
      <c r="D15" s="300">
        <f>+'OVERALL WO'!D83</f>
        <v/>
      </c>
      <c r="E15" s="300" t="inlineStr">
        <is>
          <t>HCA</t>
        </is>
      </c>
      <c r="F15" s="359">
        <f>+'OVERALL WO'!I83</f>
        <v/>
      </c>
      <c r="G15" s="349">
        <f>+'OVERALL WO'!J83</f>
        <v/>
      </c>
      <c r="H15" s="300">
        <f>IF(F15&gt;0,"Realese","BelumRealese")</f>
        <v/>
      </c>
      <c r="I15" s="343">
        <f>+'OVERALL WO'!E83</f>
        <v/>
      </c>
      <c r="J15" s="300" t="inlineStr">
        <is>
          <t>Estimate</t>
        </is>
      </c>
      <c r="K15" s="292">
        <f>+'OVERALL WO'!H83</f>
        <v/>
      </c>
      <c r="L15" s="300" t="inlineStr">
        <is>
          <t>Approval</t>
        </is>
      </c>
      <c r="M15" s="300">
        <f>N15/G15*100</f>
        <v/>
      </c>
      <c r="N15" s="292" t="n">
        <v>56618841.11</v>
      </c>
      <c r="O15" s="360">
        <f>P15/G15*100</f>
        <v/>
      </c>
      <c r="P15" s="292" t="n">
        <v>19101907.208</v>
      </c>
      <c r="Q15" s="343" t="n"/>
      <c r="R15" s="343" t="n"/>
      <c r="S15" s="343" t="n"/>
      <c r="T15" s="343" t="n"/>
      <c r="U15" s="360">
        <f>V15/G15*100</f>
        <v/>
      </c>
      <c r="V15" s="292" t="n">
        <v>31416471.68</v>
      </c>
      <c r="W15" s="343" t="n"/>
      <c r="X15" s="343" t="n"/>
      <c r="Y15" s="343" t="n"/>
      <c r="Z15" s="343" t="n"/>
      <c r="AA15" s="343" t="n"/>
      <c r="AB15" s="343" t="n"/>
      <c r="AC15" s="343" t="n"/>
      <c r="AD15" s="343" t="n"/>
      <c r="AE15" s="343" t="n"/>
      <c r="AF15" s="343" t="n"/>
      <c r="AG15" s="343" t="n"/>
      <c r="AH15" s="343" t="n"/>
      <c r="AI15" s="343" t="n"/>
      <c r="AJ15" s="343" t="n"/>
      <c r="AK15" s="343" t="n"/>
      <c r="AL15" s="343" t="n"/>
      <c r="AM15" s="343" t="n"/>
      <c r="AN15" s="343" t="n"/>
      <c r="AO15" s="343" t="n"/>
      <c r="AP15" s="343" t="n"/>
      <c r="AQ15" s="343" t="n"/>
      <c r="AR15" s="343" t="n"/>
      <c r="AS15" s="343" t="n"/>
      <c r="AT15" s="343" t="n"/>
      <c r="AU15" s="343" t="n"/>
      <c r="AV15" s="343" t="n"/>
      <c r="AW15" s="343" t="n"/>
      <c r="AX15" s="343" t="n"/>
      <c r="AY15" s="343" t="n"/>
      <c r="AZ15" s="343" t="n"/>
      <c r="BA15" s="343" t="n"/>
      <c r="BB15" s="343" t="n"/>
      <c r="BC15" s="343" t="n"/>
      <c r="BD15" s="343" t="n"/>
      <c r="BE15" s="343" t="n"/>
      <c r="BF15" s="343" t="n"/>
      <c r="BG15" s="343" t="n"/>
      <c r="BH15" s="343" t="n"/>
      <c r="BI15" s="343" t="n"/>
      <c r="BJ15" s="343" t="n"/>
      <c r="BK15" s="343" t="n"/>
      <c r="BL15" s="343" t="n"/>
      <c r="BM15" s="343" t="n"/>
      <c r="BN15" s="343" t="n"/>
      <c r="BO15" s="343" t="n"/>
      <c r="BP15" s="343" t="n"/>
      <c r="BQ15" s="343" t="n"/>
      <c r="BR15" s="343" t="n"/>
      <c r="BS15" s="343" t="n"/>
      <c r="BT15" s="343" t="n"/>
      <c r="BU15" s="343" t="n"/>
      <c r="BV15" s="343" t="n"/>
      <c r="BW15" s="343" t="n"/>
      <c r="BX15" s="343" t="n"/>
      <c r="BY15" s="343" t="n"/>
      <c r="BZ15" s="343" t="n"/>
      <c r="CA15" s="343" t="n"/>
      <c r="CB15" s="343" t="n"/>
      <c r="CC15" s="343" t="n"/>
      <c r="CD15" s="343" t="n"/>
      <c r="CE15" s="343" t="n"/>
      <c r="CF15" s="343" t="n"/>
      <c r="CG15" s="343" t="n"/>
      <c r="CH15" s="343" t="n"/>
      <c r="CI15" s="343" t="n"/>
      <c r="CJ15" s="343" t="n"/>
      <c r="CK15" s="343" t="n"/>
      <c r="CL15" s="343" t="n"/>
      <c r="CM15" s="343" t="n"/>
      <c r="CN15" s="343" t="n"/>
      <c r="CO15" s="343" t="n"/>
      <c r="CP15" s="343" t="n"/>
      <c r="CQ15" s="343" t="n"/>
      <c r="CR15" s="343" t="n"/>
      <c r="CS15" s="343" t="n"/>
      <c r="CT15" s="343" t="n"/>
      <c r="CU15" s="343" t="n"/>
      <c r="CV15" s="343" t="n"/>
      <c r="CW15" s="343" t="n"/>
      <c r="CX15" s="343" t="n"/>
      <c r="CY15" s="343" t="n"/>
      <c r="CZ15" s="343" t="n"/>
      <c r="DA15" s="343" t="n"/>
      <c r="DB15" s="343" t="n"/>
      <c r="DC15" s="343" t="n"/>
      <c r="DD15" s="343" t="n"/>
      <c r="DE15" s="343" t="n"/>
      <c r="DF15" s="343" t="n"/>
      <c r="DG15" s="343" t="n"/>
      <c r="DH15" s="343" t="n"/>
      <c r="DI15" s="343" t="n"/>
      <c r="DJ15" s="343" t="n"/>
      <c r="DK15" s="343" t="n"/>
      <c r="DL15" s="343" t="n"/>
      <c r="DM15" s="343" t="n"/>
      <c r="DN15" s="343" t="n"/>
      <c r="DO15" s="343" t="n"/>
      <c r="DP15" s="343" t="n"/>
      <c r="DQ15" s="343">
        <f>+M15+O15+Q15+S15+U15+W15+Y15+AA15+AC15+AE15+AG15+AI15+AK15+AM15+AO15+AQ15+AS15+AU15+AW15+AY15+BA15+BC15+BE15+BG15+BI15+BK15+BM15+BO15+BQ15+BS15+BU15+BW15+BY15+CA15+CC15+CE15+CG15+CI15+CK15+CM15+CO15+CQ15+CS15+CU15+CW15+CY15+DA15+DC15+DE15+DG15+DI15+DK15+DM15+DO15</f>
        <v/>
      </c>
      <c r="DR15" s="292">
        <f>+N15+P15+R15+T15+V15+X15+Z15+AB15+AD15+AF15+AH15+AJ15+AL15+AN15+AP15+AR15+AT15+AV15+AX15+AZ15+BB15+BD15+BF15+BH15+BJ15+BL15+BN15+BP15+BR15+BT15+BV15+BX15+BZ15+CB15+CD15+CF15+CH15+CJ15+CL15+CN15+CP15+CR15+CT15+CV15+CX15+CZ15+DB15+DD15+DF15+DH15+DJ15+DL15+DN15+DP15</f>
        <v/>
      </c>
      <c r="DS15" s="343">
        <f>DT15/G15*100</f>
        <v/>
      </c>
      <c r="DT15" s="361">
        <f>DR15-G15</f>
        <v/>
      </c>
      <c r="DU15" s="362" t="inlineStr">
        <is>
          <t>Job Completed</t>
        </is>
      </c>
      <c r="DV15" s="350" t="n"/>
      <c r="DZ15" s="386" t="inlineStr">
        <is>
          <t>ok</t>
        </is>
      </c>
      <c r="EA15" s="386" t="inlineStr">
        <is>
          <t>ok</t>
        </is>
      </c>
      <c r="EB15" s="386" t="inlineStr">
        <is>
          <t>ok</t>
        </is>
      </c>
      <c r="EC15" s="386" t="inlineStr">
        <is>
          <t>ok</t>
        </is>
      </c>
      <c r="ED15" s="386" t="inlineStr">
        <is>
          <t>ok</t>
        </is>
      </c>
      <c r="EE15" s="386" t="n"/>
      <c r="EG15" s="437" t="inlineStr">
        <is>
          <t>ok</t>
        </is>
      </c>
      <c r="EH15" s="437" t="inlineStr">
        <is>
          <t>ok</t>
        </is>
      </c>
      <c r="EI15" s="437" t="inlineStr">
        <is>
          <t>ok</t>
        </is>
      </c>
      <c r="EJ15" s="437" t="inlineStr">
        <is>
          <t>Completed</t>
        </is>
      </c>
      <c r="EK15" s="437" t="n"/>
      <c r="EL15" s="494" t="n"/>
      <c r="EM15" s="494" t="n"/>
      <c r="EN15" s="494" t="n"/>
      <c r="EO15" s="494" t="n"/>
      <c r="EP15" s="494" t="n"/>
      <c r="EQ15" s="704" t="n"/>
      <c r="ER15" s="704" t="n"/>
      <c r="ES15" s="704" t="n"/>
      <c r="ET15" s="704" t="n"/>
      <c r="EU15" s="704" t="n"/>
      <c r="EW15" s="704" t="n"/>
      <c r="EX15" s="704" t="n"/>
      <c r="EY15" s="704" t="n"/>
      <c r="EZ15" s="704" t="n"/>
      <c r="FA15" s="704" t="n"/>
      <c r="FB15" s="704" t="n"/>
      <c r="FC15" s="704" t="n"/>
      <c r="FD15" s="704" t="n"/>
      <c r="FE15" s="704" t="n"/>
      <c r="FF15" s="704" t="n"/>
    </row>
    <row r="16" hidden="1" customFormat="1" s="765">
      <c r="A16" s="302">
        <f>+A15+1</f>
        <v/>
      </c>
      <c r="B16" s="303" t="n"/>
      <c r="C16" s="304">
        <f>+'OVERALL WO'!C86</f>
        <v/>
      </c>
      <c r="D16" s="304">
        <f>+'OVERALL WO'!D86</f>
        <v/>
      </c>
      <c r="E16" s="304" t="inlineStr">
        <is>
          <t>HCA</t>
        </is>
      </c>
      <c r="F16" s="305">
        <f>+'OVERALL WO'!I86</f>
        <v/>
      </c>
      <c r="G16" s="306">
        <f>+'OVERALL WO'!J86</f>
        <v/>
      </c>
      <c r="H16" s="10">
        <f>IF(F16&gt;0,"Realese","BelumRealese")</f>
        <v/>
      </c>
      <c r="I16" s="303">
        <f>+'OVERALL WO'!E86</f>
        <v/>
      </c>
      <c r="J16" s="304" t="inlineStr">
        <is>
          <t>Estimate</t>
        </is>
      </c>
      <c r="K16" s="293">
        <f>+'OVERALL WO'!H86</f>
        <v/>
      </c>
      <c r="L16" s="304" t="inlineStr">
        <is>
          <t>Approval</t>
        </is>
      </c>
      <c r="M16" s="304" t="n"/>
      <c r="N16" s="293" t="n"/>
      <c r="O16" s="303" t="n"/>
      <c r="P16" s="303" t="n"/>
      <c r="Q16" s="303" t="n"/>
      <c r="R16" s="303" t="n"/>
      <c r="S16" s="303" t="n"/>
      <c r="T16" s="303" t="n"/>
      <c r="U16" s="303" t="n"/>
      <c r="V16" s="293" t="n"/>
      <c r="W16" s="303" t="n"/>
      <c r="X16" s="303" t="n"/>
      <c r="Y16" s="303" t="n"/>
      <c r="Z16" s="303" t="n"/>
      <c r="AA16" s="303" t="n"/>
      <c r="AB16" s="303" t="n"/>
      <c r="AC16" s="303" t="n"/>
      <c r="AD16" s="303" t="n"/>
      <c r="AE16" s="303" t="n"/>
      <c r="AF16" s="303" t="n"/>
      <c r="AG16" s="303" t="n"/>
      <c r="AH16" s="303" t="n"/>
      <c r="AI16" s="303" t="n"/>
      <c r="AJ16" s="303" t="n"/>
      <c r="AK16" s="303" t="n"/>
      <c r="AL16" s="303" t="n"/>
      <c r="AM16" s="303" t="n"/>
      <c r="AN16" s="303" t="n"/>
      <c r="AO16" s="303" t="n"/>
      <c r="AP16" s="303" t="n"/>
      <c r="AQ16" s="303" t="n"/>
      <c r="AR16" s="303" t="n"/>
      <c r="AS16" s="303" t="n"/>
      <c r="AT16" s="303" t="n"/>
      <c r="AU16" s="303" t="n"/>
      <c r="AV16" s="303" t="n"/>
      <c r="AW16" s="303" t="n"/>
      <c r="AX16" s="303" t="n"/>
      <c r="AY16" s="303" t="n"/>
      <c r="AZ16" s="303" t="n"/>
      <c r="BA16" s="303" t="n"/>
      <c r="BB16" s="303" t="n"/>
      <c r="BC16" s="303" t="n"/>
      <c r="BD16" s="303" t="n"/>
      <c r="BE16" s="303" t="n"/>
      <c r="BF16" s="303" t="n"/>
      <c r="BG16" s="303" t="n"/>
      <c r="BH16" s="303" t="n"/>
      <c r="BI16" s="303" t="n"/>
      <c r="BJ16" s="303" t="n"/>
      <c r="BK16" s="303" t="n"/>
      <c r="BL16" s="303" t="n"/>
      <c r="BM16" s="303" t="n"/>
      <c r="BN16" s="303" t="n"/>
      <c r="BO16" s="303" t="n"/>
      <c r="BP16" s="303" t="n"/>
      <c r="BQ16" s="303" t="n"/>
      <c r="BR16" s="303" t="n"/>
      <c r="BS16" s="303" t="n"/>
      <c r="BT16" s="303" t="n"/>
      <c r="BU16" s="303" t="n"/>
      <c r="BV16" s="303" t="n"/>
      <c r="BW16" s="303" t="n"/>
      <c r="BX16" s="303" t="n"/>
      <c r="BY16" s="303" t="n"/>
      <c r="BZ16" s="303" t="n"/>
      <c r="CA16" s="303" t="n"/>
      <c r="CB16" s="303" t="n"/>
      <c r="CC16" s="303" t="n"/>
      <c r="CD16" s="303" t="n"/>
      <c r="CE16" s="303" t="n"/>
      <c r="CF16" s="303" t="n"/>
      <c r="CG16" s="303" t="n"/>
      <c r="CH16" s="303" t="n"/>
      <c r="CI16" s="303" t="n"/>
      <c r="CJ16" s="303" t="n"/>
      <c r="CK16" s="303" t="n"/>
      <c r="CL16" s="303" t="n"/>
      <c r="CM16" s="303" t="n"/>
      <c r="CN16" s="303" t="n"/>
      <c r="CO16" s="303" t="n"/>
      <c r="CP16" s="303" t="n"/>
      <c r="CQ16" s="303" t="n"/>
      <c r="CR16" s="303" t="n"/>
      <c r="CS16" s="303" t="n"/>
      <c r="CT16" s="303" t="n"/>
      <c r="CU16" s="303" t="n"/>
      <c r="CV16" s="303" t="n"/>
      <c r="CW16" s="303" t="n"/>
      <c r="CX16" s="303" t="n"/>
      <c r="CY16" s="303" t="n"/>
      <c r="CZ16" s="303" t="n"/>
      <c r="DA16" s="303" t="n"/>
      <c r="DB16" s="303" t="n"/>
      <c r="DC16" s="303" t="n"/>
      <c r="DD16" s="303" t="n"/>
      <c r="DE16" s="303" t="n"/>
      <c r="DF16" s="303" t="n"/>
      <c r="DG16" s="303" t="n"/>
      <c r="DH16" s="303" t="n"/>
      <c r="DI16" s="303" t="n"/>
      <c r="DJ16" s="303" t="n"/>
      <c r="DK16" s="303" t="n"/>
      <c r="DL16" s="303" t="n"/>
      <c r="DM16" s="303" t="n"/>
      <c r="DN16" s="303" t="n"/>
      <c r="DO16" s="303" t="n"/>
      <c r="DP16" s="303" t="n"/>
      <c r="DQ16" s="303" t="n"/>
      <c r="DR16" s="293" t="n"/>
      <c r="DS16" s="303">
        <f>DT16/G16*100</f>
        <v/>
      </c>
      <c r="DT16" s="421">
        <f>DR16-G16</f>
        <v/>
      </c>
      <c r="DU16" s="307" t="inlineStr">
        <is>
          <t>Waiting schedule</t>
        </is>
      </c>
      <c r="DV16" s="308" t="n"/>
      <c r="DZ16" s="385" t="inlineStr">
        <is>
          <t>ok</t>
        </is>
      </c>
      <c r="EA16" s="385" t="inlineStr">
        <is>
          <t>ok</t>
        </is>
      </c>
      <c r="EB16" s="385" t="inlineStr">
        <is>
          <t>ok</t>
        </is>
      </c>
      <c r="EC16" s="385" t="inlineStr">
        <is>
          <t>ok</t>
        </is>
      </c>
      <c r="ED16" s="385" t="inlineStr">
        <is>
          <t>ok</t>
        </is>
      </c>
      <c r="EE16" s="385" t="n"/>
      <c r="EG16" s="438" t="n"/>
      <c r="EH16" s="438" t="n"/>
      <c r="EI16" s="438" t="n"/>
      <c r="EJ16" s="438" t="n"/>
      <c r="EK16" s="438" t="n"/>
      <c r="EL16" s="495" t="n"/>
      <c r="EM16" s="495" t="n"/>
      <c r="EN16" s="495" t="n"/>
      <c r="EO16" s="495" t="n"/>
      <c r="EP16" s="495" t="n"/>
      <c r="EQ16" s="705" t="n"/>
      <c r="ER16" s="705" t="n"/>
      <c r="ES16" s="705" t="n"/>
      <c r="ET16" s="705" t="n"/>
      <c r="EU16" s="705" t="n"/>
      <c r="EW16" s="705" t="n"/>
      <c r="EX16" s="705" t="n"/>
      <c r="EY16" s="705" t="n"/>
      <c r="EZ16" s="705" t="n"/>
      <c r="FA16" s="705" t="n"/>
      <c r="FB16" s="705" t="n"/>
      <c r="FC16" s="705" t="n"/>
      <c r="FD16" s="705" t="n"/>
      <c r="FE16" s="705" t="n"/>
      <c r="FF16" s="705" t="n"/>
    </row>
    <row r="17" hidden="1">
      <c r="A17" s="14">
        <f>+A16+1</f>
        <v/>
      </c>
      <c r="B17" s="3" t="n"/>
      <c r="C17" s="10">
        <f>+'OVERALL WO'!C91</f>
        <v/>
      </c>
      <c r="D17" s="10">
        <f>+'OVERALL WO'!D91</f>
        <v/>
      </c>
      <c r="E17" s="10" t="inlineStr">
        <is>
          <t>HCA</t>
        </is>
      </c>
      <c r="F17" s="30">
        <f>+'OVERALL WO'!I91</f>
        <v/>
      </c>
      <c r="G17" s="39" t="n"/>
      <c r="H17" s="10">
        <f>IF(F17&gt;0,"Realese","BelumRealese")</f>
        <v/>
      </c>
      <c r="I17" s="3">
        <f>+'OVERALL WO'!E91</f>
        <v/>
      </c>
      <c r="J17" s="10" t="inlineStr">
        <is>
          <t>Estimate</t>
        </is>
      </c>
      <c r="K17" s="11">
        <f>+'OVERALL WO'!J91</f>
        <v/>
      </c>
      <c r="L17" s="10" t="inlineStr">
        <is>
          <t>Approval</t>
        </is>
      </c>
      <c r="M17" s="10" t="n"/>
      <c r="N17" s="11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11" t="n"/>
      <c r="DS17" s="303" t="n"/>
      <c r="DT17" s="421">
        <f>DR17-G17</f>
        <v/>
      </c>
      <c r="DU17" s="61" t="inlineStr">
        <is>
          <t>Waiting schedule</t>
        </is>
      </c>
      <c r="DV17" s="5" t="inlineStr">
        <is>
          <t>SMS Internal Estimate</t>
        </is>
      </c>
      <c r="DY17" s="417" t="n"/>
      <c r="DZ17" s="414" t="n"/>
      <c r="EA17" s="414" t="n"/>
      <c r="EB17" s="414" t="n"/>
      <c r="EC17" s="414" t="n"/>
      <c r="ED17" s="414" t="n"/>
      <c r="EE17" s="414" t="n"/>
      <c r="FH17" s="366" t="n"/>
      <c r="FI17" s="366" t="n"/>
      <c r="FJ17" s="366" t="n"/>
      <c r="FK17" s="366" t="n"/>
      <c r="FL17" s="366" t="n"/>
      <c r="FO17" s="366" t="n"/>
      <c r="FP17" s="366" t="n"/>
      <c r="FQ17" s="366" t="n"/>
      <c r="FR17" s="366" t="n"/>
      <c r="FS17" s="366" t="n"/>
      <c r="FT17" s="366" t="n"/>
    </row>
    <row r="18" hidden="1" customFormat="1" s="424">
      <c r="A18" s="345">
        <f>+A17+1</f>
        <v/>
      </c>
      <c r="B18" s="343" t="n"/>
      <c r="C18" s="300">
        <f>+'OVERALL WO'!C92</f>
        <v/>
      </c>
      <c r="D18" s="300">
        <f>+'OVERALL WO'!D92</f>
        <v/>
      </c>
      <c r="E18" s="300" t="inlineStr">
        <is>
          <t>HCA</t>
        </is>
      </c>
      <c r="F18" s="359">
        <f>+'OVERALL WO'!I92</f>
        <v/>
      </c>
      <c r="G18" s="349">
        <f>+'OVERALL WO'!J92</f>
        <v/>
      </c>
      <c r="H18" s="300">
        <f>IF(F18&gt;0,"Realese","BelumRealese")</f>
        <v/>
      </c>
      <c r="I18" s="343">
        <f>+'OVERALL WO'!E92</f>
        <v/>
      </c>
      <c r="J18" s="300" t="inlineStr">
        <is>
          <t>Actual</t>
        </is>
      </c>
      <c r="K18" s="292">
        <f>+N18</f>
        <v/>
      </c>
      <c r="L18" s="300" t="inlineStr">
        <is>
          <t>Approval</t>
        </is>
      </c>
      <c r="M18" s="300">
        <f>N18/G18*100</f>
        <v/>
      </c>
      <c r="N18" s="292" t="n">
        <v>5439725</v>
      </c>
      <c r="O18" s="343" t="n"/>
      <c r="P18" s="343" t="n"/>
      <c r="Q18" s="343" t="n"/>
      <c r="R18" s="343" t="n"/>
      <c r="S18" s="343" t="n"/>
      <c r="T18" s="343" t="n"/>
      <c r="U18" s="343" t="n"/>
      <c r="V18" s="343" t="n"/>
      <c r="W18" s="343" t="n"/>
      <c r="X18" s="343" t="n"/>
      <c r="Y18" s="343" t="n"/>
      <c r="Z18" s="343" t="n"/>
      <c r="AA18" s="343" t="n"/>
      <c r="AB18" s="343" t="n"/>
      <c r="AC18" s="343" t="n"/>
      <c r="AD18" s="343" t="n"/>
      <c r="AE18" s="343" t="n"/>
      <c r="AF18" s="343" t="n"/>
      <c r="AG18" s="343" t="n"/>
      <c r="AH18" s="343" t="n"/>
      <c r="AI18" s="343" t="n"/>
      <c r="AJ18" s="343" t="n"/>
      <c r="AK18" s="343" t="n"/>
      <c r="AL18" s="343" t="n"/>
      <c r="AM18" s="343" t="n"/>
      <c r="AN18" s="343" t="n"/>
      <c r="AO18" s="343" t="n"/>
      <c r="AP18" s="343" t="n"/>
      <c r="AQ18" s="343" t="n"/>
      <c r="AR18" s="343" t="n"/>
      <c r="AS18" s="343" t="n"/>
      <c r="AT18" s="343" t="n"/>
      <c r="AU18" s="343" t="n"/>
      <c r="AV18" s="343" t="n"/>
      <c r="AW18" s="343" t="n"/>
      <c r="AX18" s="343" t="n"/>
      <c r="AY18" s="343" t="n"/>
      <c r="AZ18" s="343" t="n"/>
      <c r="BA18" s="343" t="n"/>
      <c r="BB18" s="343" t="n"/>
      <c r="BC18" s="343" t="n"/>
      <c r="BD18" s="343" t="n"/>
      <c r="BE18" s="343" t="n"/>
      <c r="BF18" s="343" t="n"/>
      <c r="BG18" s="343" t="n"/>
      <c r="BH18" s="343" t="n"/>
      <c r="BI18" s="343" t="n"/>
      <c r="BJ18" s="343" t="n"/>
      <c r="BK18" s="343" t="n"/>
      <c r="BL18" s="343" t="n"/>
      <c r="BM18" s="343" t="n"/>
      <c r="BN18" s="343" t="n"/>
      <c r="BO18" s="343" t="n"/>
      <c r="BP18" s="343" t="n"/>
      <c r="BQ18" s="343" t="n"/>
      <c r="BR18" s="343" t="n"/>
      <c r="BS18" s="343" t="n"/>
      <c r="BT18" s="343" t="n"/>
      <c r="BU18" s="343" t="n"/>
      <c r="BV18" s="343" t="n"/>
      <c r="BW18" s="343" t="n"/>
      <c r="BX18" s="343" t="n"/>
      <c r="BY18" s="343" t="n"/>
      <c r="BZ18" s="343" t="n"/>
      <c r="CA18" s="343" t="n"/>
      <c r="CB18" s="343" t="n"/>
      <c r="CC18" s="343" t="n"/>
      <c r="CD18" s="343" t="n"/>
      <c r="CE18" s="343" t="n"/>
      <c r="CF18" s="343" t="n"/>
      <c r="CG18" s="343" t="n"/>
      <c r="CH18" s="343" t="n"/>
      <c r="CI18" s="343" t="n"/>
      <c r="CJ18" s="343" t="n"/>
      <c r="CK18" s="343" t="n"/>
      <c r="CL18" s="343" t="n"/>
      <c r="CM18" s="343" t="n"/>
      <c r="CN18" s="343" t="n"/>
      <c r="CO18" s="343" t="n"/>
      <c r="CP18" s="343" t="n"/>
      <c r="CQ18" s="343" t="n"/>
      <c r="CR18" s="343" t="n"/>
      <c r="CS18" s="343" t="n"/>
      <c r="CT18" s="343" t="n"/>
      <c r="CU18" s="343" t="n"/>
      <c r="CV18" s="343" t="n"/>
      <c r="CW18" s="343" t="n"/>
      <c r="CX18" s="343" t="n"/>
      <c r="CY18" s="343" t="n"/>
      <c r="CZ18" s="343" t="n"/>
      <c r="DA18" s="343" t="n"/>
      <c r="DB18" s="343" t="n"/>
      <c r="DC18" s="343" t="n"/>
      <c r="DD18" s="343" t="n"/>
      <c r="DE18" s="343" t="n"/>
      <c r="DF18" s="343" t="n"/>
      <c r="DG18" s="343" t="n"/>
      <c r="DH18" s="343" t="n"/>
      <c r="DI18" s="343" t="n"/>
      <c r="DJ18" s="343" t="n"/>
      <c r="DK18" s="343" t="n"/>
      <c r="DL18" s="343" t="n"/>
      <c r="DM18" s="343" t="n"/>
      <c r="DN18" s="343" t="n"/>
      <c r="DO18" s="343" t="n"/>
      <c r="DP18" s="343" t="n"/>
      <c r="DQ18" s="343">
        <f>+M18+O18+Q18+S18+U18+W18+Y18+AA18+AC18+AE18+AG18+AI18+AK18+AM18+AO18+AQ18+AS18+AU18+AW18+AY18+BA18+BC18+BE18+BG18+BI18+BK18+BM18+BO18+BQ18+BS18+BU18+BW18+BY18+CA18+CC18+CE18+CG18+CI18+CK18+CM18+CO18+CQ18+CS18+CU18+CW18+CY18+DA18+DC18+DE18+DG18+DI18+DK18+DM18+DO18</f>
        <v/>
      </c>
      <c r="DR18" s="292">
        <f>+N18+P18+R18+T18+V18+X18+Z18+AB18+AD18+AF18+AH18+AJ18+AL18+AN18+AP18+AR18+AT18+AV18+AX18+AZ18+BB18+BD18+BF18+BH18+BJ18+BL18+BN18+BP18+BR18+BT18+BV18+BX18+BZ18+CB18+CD18+CF18+CH18+CJ18+CL18+CN18+CP18+CR18+CT18+CV18+CX18+CZ18+DB18+DD18+DF18+DH18+DJ18+DL18+DN18+DP18</f>
        <v/>
      </c>
      <c r="DS18" s="909">
        <f>DT18/G18*100</f>
        <v/>
      </c>
      <c r="DT18" s="361">
        <f>DR18-G18</f>
        <v/>
      </c>
      <c r="DU18" s="362" t="inlineStr">
        <is>
          <t>Job Completed</t>
        </is>
      </c>
      <c r="DV18" s="910" t="n"/>
      <c r="DY18" s="409" t="n"/>
      <c r="DZ18" s="411" t="inlineStr">
        <is>
          <t>ok</t>
        </is>
      </c>
      <c r="EA18" s="411" t="inlineStr">
        <is>
          <t>ok</t>
        </is>
      </c>
      <c r="EB18" s="411" t="inlineStr">
        <is>
          <t>ok</t>
        </is>
      </c>
      <c r="EC18" s="411" t="inlineStr">
        <is>
          <t>ok</t>
        </is>
      </c>
      <c r="ED18" s="411" t="inlineStr">
        <is>
          <t>ok</t>
        </is>
      </c>
      <c r="EE18" s="411" t="n"/>
      <c r="EG18" s="437" t="inlineStr">
        <is>
          <t>ok</t>
        </is>
      </c>
      <c r="EH18" s="437" t="inlineStr">
        <is>
          <t>Completed</t>
        </is>
      </c>
      <c r="EI18" s="437" t="n"/>
      <c r="EJ18" s="437" t="n"/>
      <c r="EK18" s="437" t="n"/>
      <c r="EL18" s="494" t="n"/>
      <c r="EM18" s="494" t="n"/>
      <c r="EN18" s="494" t="n"/>
      <c r="EO18" s="494" t="n"/>
      <c r="EP18" s="494" t="n"/>
      <c r="EQ18" s="704" t="n"/>
      <c r="ER18" s="704" t="n"/>
      <c r="ES18" s="704" t="n"/>
      <c r="ET18" s="704" t="n"/>
      <c r="EU18" s="704" t="n"/>
      <c r="EW18" s="704" t="n"/>
      <c r="EX18" s="704" t="n"/>
      <c r="EY18" s="704" t="n"/>
      <c r="EZ18" s="704" t="n"/>
      <c r="FA18" s="704" t="n"/>
      <c r="FB18" s="704" t="n"/>
      <c r="FC18" s="704" t="n"/>
      <c r="FD18" s="704" t="n"/>
      <c r="FE18" s="704" t="n"/>
      <c r="FF18" s="704" t="n"/>
    </row>
    <row r="19" hidden="1" customFormat="1" s="409">
      <c r="A19" s="400">
        <f>+A18+1</f>
        <v/>
      </c>
      <c r="B19" s="404" t="n"/>
      <c r="C19" s="407">
        <f>+'OVERALL WO'!C93</f>
        <v/>
      </c>
      <c r="D19" s="407">
        <f>+'OVERALL WO'!D93</f>
        <v/>
      </c>
      <c r="E19" s="407" t="inlineStr">
        <is>
          <t>HCA</t>
        </is>
      </c>
      <c r="F19" s="717">
        <f>+'OVERALL WO'!I84</f>
        <v/>
      </c>
      <c r="G19" s="405">
        <f>+'OVERALL WO'!J84</f>
        <v/>
      </c>
      <c r="H19" s="407">
        <f>IF(F19&gt;0,"Realese","BelumRealese")</f>
        <v/>
      </c>
      <c r="I19" s="404">
        <f>+'OVERALL WO'!E93</f>
        <v/>
      </c>
      <c r="J19" s="407" t="inlineStr">
        <is>
          <t>Estimate</t>
        </is>
      </c>
      <c r="K19" s="406">
        <f>+'OVERALL WO'!H93</f>
        <v/>
      </c>
      <c r="L19" s="407" t="inlineStr">
        <is>
          <t>Approval</t>
        </is>
      </c>
      <c r="M19" s="407">
        <f>N19/G19*100</f>
        <v/>
      </c>
      <c r="N19" s="406" t="n">
        <v>51171580.1625</v>
      </c>
      <c r="O19" s="718">
        <f>P19/G19*100</f>
        <v/>
      </c>
      <c r="P19" s="406" t="n">
        <v>2834394.837499999</v>
      </c>
      <c r="Q19" s="404" t="n"/>
      <c r="R19" s="404" t="n"/>
      <c r="S19" s="404" t="n"/>
      <c r="T19" s="404" t="n"/>
      <c r="U19" s="404" t="n"/>
      <c r="V19" s="404" t="n"/>
      <c r="W19" s="404" t="n"/>
      <c r="X19" s="404" t="n"/>
      <c r="Y19" s="404" t="n"/>
      <c r="Z19" s="404" t="n"/>
      <c r="AA19" s="404" t="n"/>
      <c r="AB19" s="404" t="n"/>
      <c r="AC19" s="404" t="n"/>
      <c r="AD19" s="404" t="n"/>
      <c r="AE19" s="404" t="n"/>
      <c r="AF19" s="404" t="n"/>
      <c r="AG19" s="404" t="n"/>
      <c r="AH19" s="404" t="n"/>
      <c r="AI19" s="404" t="n"/>
      <c r="AJ19" s="404" t="n"/>
      <c r="AK19" s="404" t="n"/>
      <c r="AL19" s="404" t="n"/>
      <c r="AM19" s="404" t="n"/>
      <c r="AN19" s="404" t="n"/>
      <c r="AO19" s="404" t="n"/>
      <c r="AP19" s="404" t="n"/>
      <c r="AQ19" s="404" t="n"/>
      <c r="AR19" s="404" t="n"/>
      <c r="AS19" s="404" t="n"/>
      <c r="AT19" s="404" t="n"/>
      <c r="AU19" s="404" t="n"/>
      <c r="AV19" s="404" t="n"/>
      <c r="AW19" s="404" t="n"/>
      <c r="AX19" s="404" t="n"/>
      <c r="AY19" s="404" t="n"/>
      <c r="AZ19" s="404" t="n"/>
      <c r="BA19" s="404" t="n"/>
      <c r="BB19" s="404" t="n"/>
      <c r="BC19" s="404" t="n"/>
      <c r="BD19" s="404" t="n"/>
      <c r="BE19" s="404" t="n"/>
      <c r="BF19" s="404" t="n"/>
      <c r="BG19" s="404" t="n"/>
      <c r="BH19" s="404" t="n"/>
      <c r="BI19" s="404" t="n"/>
      <c r="BJ19" s="404" t="n"/>
      <c r="BK19" s="404" t="n"/>
      <c r="BL19" s="404" t="n"/>
      <c r="BM19" s="404" t="n"/>
      <c r="BN19" s="404" t="n"/>
      <c r="BO19" s="404" t="n"/>
      <c r="BP19" s="404" t="n"/>
      <c r="BQ19" s="404" t="n"/>
      <c r="BR19" s="404" t="n"/>
      <c r="BS19" s="404" t="n"/>
      <c r="BT19" s="404" t="n"/>
      <c r="BU19" s="404" t="n"/>
      <c r="BV19" s="404" t="n"/>
      <c r="BW19" s="404" t="n"/>
      <c r="BX19" s="404" t="n"/>
      <c r="BY19" s="404" t="n"/>
      <c r="BZ19" s="404" t="n"/>
      <c r="CA19" s="404" t="n"/>
      <c r="CB19" s="404" t="n"/>
      <c r="CC19" s="404" t="n"/>
      <c r="CD19" s="404" t="n"/>
      <c r="CE19" s="404" t="n"/>
      <c r="CF19" s="404" t="n"/>
      <c r="CG19" s="404" t="n"/>
      <c r="CH19" s="404" t="n"/>
      <c r="CI19" s="404" t="n"/>
      <c r="CJ19" s="404" t="n"/>
      <c r="CK19" s="404" t="n"/>
      <c r="CL19" s="404" t="n"/>
      <c r="CM19" s="404" t="n"/>
      <c r="CN19" s="404" t="n"/>
      <c r="CO19" s="404" t="n"/>
      <c r="CP19" s="404" t="n"/>
      <c r="CQ19" s="404" t="n"/>
      <c r="CR19" s="404" t="n"/>
      <c r="CS19" s="404" t="n"/>
      <c r="CT19" s="404" t="n"/>
      <c r="CU19" s="404" t="n"/>
      <c r="CV19" s="404" t="n"/>
      <c r="CW19" s="404" t="n"/>
      <c r="CX19" s="404" t="n"/>
      <c r="CY19" s="404" t="n"/>
      <c r="CZ19" s="404" t="n"/>
      <c r="DA19" s="404" t="n"/>
      <c r="DB19" s="404" t="n"/>
      <c r="DC19" s="404" t="n"/>
      <c r="DD19" s="404" t="n"/>
      <c r="DE19" s="404" t="n"/>
      <c r="DF19" s="404" t="n"/>
      <c r="DG19" s="404" t="n"/>
      <c r="DH19" s="404" t="n"/>
      <c r="DI19" s="404" t="n"/>
      <c r="DJ19" s="404" t="n"/>
      <c r="DK19" s="404" t="n"/>
      <c r="DL19" s="404" t="n"/>
      <c r="DM19" s="404" t="n"/>
      <c r="DN19" s="404" t="n"/>
      <c r="DO19" s="404" t="n"/>
      <c r="DP19" s="404" t="n"/>
      <c r="DQ19" s="718">
        <f>+M19+O19+Q19+S19+U19+W19+Y19+AA19+AC19+AE19+AG19+AI19+AK19+AM19+AO19+AQ19+AS19+AU19+AW19+AY19+BA19+BC19+BE19+BG19+BI19+BK19+BM19+BO19+BQ19+BS19+BU19+BW19+BY19+CA19+CC19+CE19+CG19+CI19+CK19+CM19+CO19+CQ19+CS19+CU19+CW19+CY19+DA19+DC19+DE19+DG19+DI19+DK19+DM19+DO19</f>
        <v/>
      </c>
      <c r="DR19" s="406">
        <f>+N19+P19+R19+T19+V19+X19+Z19+AB19+AD19+AF19+AH19+AJ19+AL19+AN19+AP19+AR19+AT19+AV19+AX19+AZ19+BB19+BD19+BF19+BH19+BJ19+BL19+BN19+BP19+BR19+BT19+BV19+BX19+BZ19+CB19+CD19+CF19+CH19+CJ19+CL19+CN19+CP19+CR19+CT19+CV19+CX19+CZ19+DB19+DD19+DF19+DH19+DJ19+DL19+DN19+DP19</f>
        <v/>
      </c>
      <c r="DS19" s="404">
        <f>DT19/G19*100</f>
        <v/>
      </c>
      <c r="DT19" s="719">
        <f>DR19-G19</f>
        <v/>
      </c>
      <c r="DU19" s="720" t="inlineStr">
        <is>
          <t>Job Completed</t>
        </is>
      </c>
      <c r="DV19" s="350" t="n"/>
      <c r="DY19" s="1069" t="n"/>
      <c r="DZ19" s="411" t="inlineStr">
        <is>
          <t>ok</t>
        </is>
      </c>
      <c r="EA19" s="411" t="inlineStr">
        <is>
          <t>ok</t>
        </is>
      </c>
      <c r="EB19" s="411" t="inlineStr">
        <is>
          <t>ok</t>
        </is>
      </c>
      <c r="EC19" s="411" t="inlineStr">
        <is>
          <t>ok</t>
        </is>
      </c>
      <c r="ED19" s="411" t="inlineStr">
        <is>
          <t>ok</t>
        </is>
      </c>
      <c r="EE19" s="411" t="n"/>
      <c r="EG19" s="437" t="inlineStr">
        <is>
          <t>ok</t>
        </is>
      </c>
      <c r="EH19" s="437" t="inlineStr">
        <is>
          <t>ok</t>
        </is>
      </c>
      <c r="EI19" s="437" t="inlineStr">
        <is>
          <t>Completed</t>
        </is>
      </c>
      <c r="EJ19" s="411" t="n"/>
      <c r="EK19" s="411" t="n"/>
      <c r="EL19" s="722" t="n"/>
      <c r="EM19" s="722" t="n"/>
      <c r="EN19" s="722" t="n"/>
      <c r="EO19" s="722" t="n"/>
      <c r="EP19" s="722" t="n"/>
      <c r="EQ19" s="723" t="n"/>
      <c r="ER19" s="723" t="n"/>
      <c r="ES19" s="723" t="n"/>
      <c r="ET19" s="723" t="n"/>
      <c r="EU19" s="723" t="n"/>
      <c r="EW19" s="723" t="n"/>
      <c r="EX19" s="723" t="n"/>
      <c r="EY19" s="723" t="n"/>
      <c r="EZ19" s="723" t="n"/>
      <c r="FA19" s="723" t="n"/>
      <c r="FB19" s="723" t="n"/>
      <c r="FC19" s="723" t="n"/>
      <c r="FD19" s="723" t="n"/>
      <c r="FE19" s="723" t="n"/>
      <c r="FF19" s="723" t="n"/>
    </row>
    <row r="20" hidden="1" customFormat="1" s="920">
      <c r="A20" s="912">
        <f>+A19+1</f>
        <v/>
      </c>
      <c r="B20" s="913" t="n"/>
      <c r="C20" s="346">
        <f>+'OVERALL WO'!C94</f>
        <v/>
      </c>
      <c r="D20" s="346">
        <f>+'OVERALL WO'!D94</f>
        <v/>
      </c>
      <c r="E20" s="346" t="inlineStr">
        <is>
          <t>HCA</t>
        </is>
      </c>
      <c r="F20" s="914">
        <f>+'OVERALL WO'!I94</f>
        <v/>
      </c>
      <c r="G20" s="915">
        <f>+'OVERALL WO'!J94</f>
        <v/>
      </c>
      <c r="H20" s="346">
        <f>IF(F20&gt;0,"Realese","BelumRealese")</f>
        <v/>
      </c>
      <c r="I20" s="913">
        <f>+'OVERALL WO'!E94</f>
        <v/>
      </c>
      <c r="J20" s="346" t="inlineStr">
        <is>
          <t>Actual</t>
        </is>
      </c>
      <c r="K20" s="916">
        <f>+'OVERALL WO'!H94</f>
        <v/>
      </c>
      <c r="L20" s="346" t="inlineStr">
        <is>
          <t>Approval</t>
        </is>
      </c>
      <c r="M20" s="346">
        <f>N20/G20*100</f>
        <v/>
      </c>
      <c r="N20" s="916" t="n">
        <v>100916250</v>
      </c>
      <c r="O20" s="913" t="n"/>
      <c r="P20" s="913" t="n"/>
      <c r="Q20" s="913" t="n"/>
      <c r="R20" s="913" t="n"/>
      <c r="S20" s="913" t="n"/>
      <c r="T20" s="913" t="n"/>
      <c r="U20" s="913" t="n"/>
      <c r="V20" s="913" t="n"/>
      <c r="W20" s="913" t="n"/>
      <c r="X20" s="913" t="n"/>
      <c r="Y20" s="913" t="n"/>
      <c r="Z20" s="913" t="n"/>
      <c r="AA20" s="913" t="n"/>
      <c r="AB20" s="913" t="n"/>
      <c r="AC20" s="913" t="n"/>
      <c r="AD20" s="913" t="n"/>
      <c r="AE20" s="913" t="n"/>
      <c r="AF20" s="913" t="n"/>
      <c r="AG20" s="913" t="n"/>
      <c r="AH20" s="913" t="n"/>
      <c r="AI20" s="913" t="n"/>
      <c r="AJ20" s="913" t="n"/>
      <c r="AK20" s="913" t="n"/>
      <c r="AL20" s="913" t="n"/>
      <c r="AM20" s="913" t="n"/>
      <c r="AN20" s="913" t="n"/>
      <c r="AO20" s="913" t="n"/>
      <c r="AP20" s="913" t="n"/>
      <c r="AQ20" s="913" t="n"/>
      <c r="AR20" s="913" t="n"/>
      <c r="AS20" s="913" t="n"/>
      <c r="AT20" s="913" t="inlineStr">
        <is>
          <t xml:space="preserve"> </t>
        </is>
      </c>
      <c r="AU20" s="913" t="n"/>
      <c r="AV20" s="913" t="n"/>
      <c r="AW20" s="913" t="n"/>
      <c r="AX20" s="913" t="n"/>
      <c r="AY20" s="913" t="n"/>
      <c r="AZ20" s="913" t="n"/>
      <c r="BA20" s="913" t="n"/>
      <c r="BB20" s="913" t="n"/>
      <c r="BC20" s="913" t="n"/>
      <c r="BD20" s="913" t="n"/>
      <c r="BE20" s="913" t="n"/>
      <c r="BF20" s="913" t="n"/>
      <c r="BG20" s="913" t="n"/>
      <c r="BH20" s="913" t="n"/>
      <c r="BI20" s="913" t="n"/>
      <c r="BJ20" s="913" t="n"/>
      <c r="BK20" s="913" t="n"/>
      <c r="BL20" s="913" t="n"/>
      <c r="BM20" s="913" t="n"/>
      <c r="BN20" s="913" t="n"/>
      <c r="BO20" s="913" t="n"/>
      <c r="BP20" s="913" t="n"/>
      <c r="BQ20" s="913" t="n"/>
      <c r="BR20" s="913" t="n"/>
      <c r="BS20" s="913" t="n"/>
      <c r="BT20" s="913" t="n"/>
      <c r="BU20" s="913" t="n"/>
      <c r="BV20" s="913" t="n"/>
      <c r="BW20" s="913" t="n"/>
      <c r="BX20" s="913" t="n"/>
      <c r="BY20" s="913" t="n"/>
      <c r="BZ20" s="913" t="n"/>
      <c r="CA20" s="913" t="n"/>
      <c r="CB20" s="913" t="n"/>
      <c r="CC20" s="913" t="n"/>
      <c r="CD20" s="913" t="n"/>
      <c r="CE20" s="913" t="n"/>
      <c r="CF20" s="913" t="n"/>
      <c r="CG20" s="913" t="n"/>
      <c r="CH20" s="913" t="n"/>
      <c r="CI20" s="913" t="n"/>
      <c r="CJ20" s="913" t="n"/>
      <c r="CK20" s="913" t="n"/>
      <c r="CL20" s="913" t="n"/>
      <c r="CM20" s="913" t="n"/>
      <c r="CN20" s="913" t="n"/>
      <c r="CO20" s="913" t="n"/>
      <c r="CP20" s="913" t="n"/>
      <c r="CQ20" s="913" t="n"/>
      <c r="CR20" s="913" t="n"/>
      <c r="CS20" s="913" t="n"/>
      <c r="CT20" s="913" t="n"/>
      <c r="CU20" s="913" t="n"/>
      <c r="CV20" s="913" t="n"/>
      <c r="CW20" s="913" t="n"/>
      <c r="CX20" s="913" t="n"/>
      <c r="CY20" s="913" t="n"/>
      <c r="CZ20" s="913" t="n"/>
      <c r="DA20" s="913" t="n"/>
      <c r="DB20" s="913" t="n"/>
      <c r="DC20" s="913" t="n"/>
      <c r="DD20" s="913" t="n"/>
      <c r="DE20" s="913" t="n"/>
      <c r="DF20" s="913" t="n"/>
      <c r="DG20" s="913" t="n"/>
      <c r="DH20" s="913" t="n"/>
      <c r="DI20" s="913" t="n"/>
      <c r="DJ20" s="913" t="n"/>
      <c r="DK20" s="913" t="n"/>
      <c r="DL20" s="913" t="n"/>
      <c r="DM20" s="913" t="n"/>
      <c r="DN20" s="913" t="n"/>
      <c r="DO20" s="913" t="n"/>
      <c r="DP20" s="913" t="n"/>
      <c r="DQ20" s="913">
        <f>+M20+O20+Q20+S20+U20+W20+Y20+AA20+AC20+AE20+AG20+AI20+AK20+AM20+AO20+AQ20+AS20+AU20+AW20+AY20+BA20+BC20+BE20+BG20+BI20+BK20+BM20+BO20+BQ20+BS20+BU20+BW20+BY20+CA20+CC20+CE20+CG20+CI20+CK20+CM20+CO20+CQ20+CS20+CU20+CW20+CY20+DA20+DC20+DE20+DG20+DI20+DK20+DM20+DO20</f>
        <v/>
      </c>
      <c r="DR20" s="347">
        <f>+N20</f>
        <v/>
      </c>
      <c r="DS20" s="917">
        <f>DT20/G20*100</f>
        <v/>
      </c>
      <c r="DT20" s="918">
        <f>DR20-G20</f>
        <v/>
      </c>
      <c r="DU20" s="919" t="inlineStr">
        <is>
          <t>Job Completed</t>
        </is>
      </c>
      <c r="DV20" s="911" t="n"/>
      <c r="DY20" s="921" t="n"/>
      <c r="DZ20" s="922" t="inlineStr">
        <is>
          <t>ok</t>
        </is>
      </c>
      <c r="EA20" s="922" t="inlineStr">
        <is>
          <t>ok</t>
        </is>
      </c>
      <c r="EB20" s="922" t="inlineStr">
        <is>
          <t>ok</t>
        </is>
      </c>
      <c r="EC20" s="922" t="inlineStr">
        <is>
          <t>ok</t>
        </is>
      </c>
      <c r="ED20" s="922" t="inlineStr">
        <is>
          <t>ok</t>
        </is>
      </c>
      <c r="EE20" s="922" t="n"/>
      <c r="EG20" s="923" t="inlineStr">
        <is>
          <t>ok</t>
        </is>
      </c>
      <c r="EH20" s="923" t="inlineStr">
        <is>
          <t>Completed/close oddo</t>
        </is>
      </c>
      <c r="EI20" s="923" t="n"/>
      <c r="EJ20" s="923" t="n"/>
      <c r="EK20" s="923" t="n"/>
      <c r="EL20" s="924" t="n"/>
      <c r="EM20" s="924" t="n"/>
      <c r="EN20" s="924" t="n"/>
      <c r="EO20" s="924" t="n"/>
      <c r="EP20" s="924" t="n"/>
      <c r="EQ20" s="925" t="n"/>
      <c r="ER20" s="925" t="n"/>
      <c r="ES20" s="925" t="n"/>
      <c r="ET20" s="925" t="n"/>
      <c r="EU20" s="925" t="n"/>
      <c r="EW20" s="925" t="n"/>
      <c r="EX20" s="925" t="n"/>
      <c r="EY20" s="925" t="n"/>
      <c r="EZ20" s="925" t="n"/>
      <c r="FA20" s="925" t="n"/>
      <c r="FB20" s="925" t="n"/>
      <c r="FC20" s="925" t="n"/>
      <c r="FD20" s="925" t="n"/>
      <c r="FE20" s="925" t="n"/>
      <c r="FF20" s="925" t="n"/>
    </row>
    <row r="21" hidden="1" customFormat="1" s="1085">
      <c r="A21" s="332">
        <f>+A20+1</f>
        <v/>
      </c>
      <c r="B21" s="333" t="n"/>
      <c r="C21" s="334">
        <f>+'OVERALL WO'!C95</f>
        <v/>
      </c>
      <c r="D21" s="334">
        <f>+'OVERALL WO'!D95</f>
        <v/>
      </c>
      <c r="E21" s="334" t="inlineStr">
        <is>
          <t>HCA</t>
        </is>
      </c>
      <c r="F21" s="335">
        <f>+'OVERALL WO'!I95</f>
        <v/>
      </c>
      <c r="G21" s="336">
        <f>+'OVERALL WO'!J95</f>
        <v/>
      </c>
      <c r="H21" s="334">
        <f>IF(F21&gt;0,"Realese","BelumRealese")</f>
        <v/>
      </c>
      <c r="I21" s="333">
        <f>+'OVERALL WO'!E95</f>
        <v/>
      </c>
      <c r="J21" s="334" t="inlineStr">
        <is>
          <t>Estimate</t>
        </is>
      </c>
      <c r="K21" s="1080">
        <f>+'OVERALL WO'!H95</f>
        <v/>
      </c>
      <c r="L21" s="334" t="inlineStr">
        <is>
          <t>Approval</t>
        </is>
      </c>
      <c r="M21" s="334" t="n"/>
      <c r="N21" s="1080" t="n"/>
      <c r="O21" s="333" t="n"/>
      <c r="P21" s="333" t="n"/>
      <c r="Q21" s="333" t="n"/>
      <c r="R21" s="333" t="n"/>
      <c r="S21" s="333" t="n"/>
      <c r="T21" s="333" t="n"/>
      <c r="U21" s="333" t="n"/>
      <c r="V21" s="333" t="n"/>
      <c r="W21" s="333" t="n"/>
      <c r="X21" s="333" t="n"/>
      <c r="Y21" s="333" t="n"/>
      <c r="Z21" s="333" t="n"/>
      <c r="AA21" s="344">
        <f>AB21/G21*100</f>
        <v/>
      </c>
      <c r="AB21" s="1080" t="n">
        <v>17729225</v>
      </c>
      <c r="AC21" s="344">
        <f>AD21/G21*100</f>
        <v/>
      </c>
      <c r="AD21" s="1080" t="n">
        <v>31443700</v>
      </c>
      <c r="AE21" s="333">
        <f>AF21/K21*100</f>
        <v/>
      </c>
      <c r="AF21" s="1080" t="n">
        <v>15291398.5</v>
      </c>
      <c r="AG21" s="344">
        <f>AH21/G21*100</f>
        <v/>
      </c>
      <c r="AH21" s="1080" t="n">
        <v>30725616.5</v>
      </c>
      <c r="AI21" s="333">
        <f>AJ21/G21*100</f>
        <v/>
      </c>
      <c r="AJ21" s="1080" t="n">
        <v>47778775</v>
      </c>
      <c r="AK21" s="344">
        <f>AL21/G21*100</f>
        <v/>
      </c>
      <c r="AL21" s="1080" t="n">
        <v>51610165</v>
      </c>
      <c r="AM21" s="344">
        <f>AN21/G21*100</f>
        <v/>
      </c>
      <c r="AN21" s="1080" t="n">
        <v>13455125</v>
      </c>
      <c r="AO21" s="333">
        <f>AP21/G21*100</f>
        <v/>
      </c>
      <c r="AP21" s="1080" t="n">
        <v>20571584.40000001</v>
      </c>
      <c r="AQ21" s="344">
        <f>AR21/G21*100</f>
        <v/>
      </c>
      <c r="AR21" s="1080" t="n">
        <v>12801163.1</v>
      </c>
      <c r="AS21" s="344">
        <f>AT21/G21*100</f>
        <v/>
      </c>
      <c r="AT21" s="1080" t="n">
        <v>14895105.24</v>
      </c>
      <c r="AU21" s="344">
        <f>AV21/G21*100</f>
        <v/>
      </c>
      <c r="AV21" s="1075">
        <f>G21*6.2/100</f>
        <v/>
      </c>
      <c r="AW21" s="344">
        <f>AX21/G21*100</f>
        <v/>
      </c>
      <c r="AX21" s="1080" t="n">
        <v>10310948.398</v>
      </c>
      <c r="AY21" s="333" t="n"/>
      <c r="AZ21" s="333" t="n"/>
      <c r="BA21" s="333" t="n"/>
      <c r="BB21" s="333" t="n"/>
      <c r="BC21" s="333" t="n"/>
      <c r="BD21" s="333" t="n"/>
      <c r="BE21" s="333" t="n"/>
      <c r="BF21" s="333" t="n"/>
      <c r="BG21" s="333" t="n"/>
      <c r="BH21" s="333" t="n"/>
      <c r="BI21" s="333" t="n"/>
      <c r="BJ21" s="333" t="n"/>
      <c r="BK21" s="333" t="n"/>
      <c r="BL21" s="333" t="n"/>
      <c r="BM21" s="333" t="n"/>
      <c r="BN21" s="333" t="n"/>
      <c r="BO21" s="333" t="n"/>
      <c r="BP21" s="333" t="n"/>
      <c r="BQ21" s="333" t="n"/>
      <c r="BR21" s="333" t="n"/>
      <c r="BS21" s="333" t="n"/>
      <c r="BT21" s="333" t="n"/>
      <c r="BU21" s="333" t="n"/>
      <c r="BV21" s="333" t="n"/>
      <c r="BW21" s="333" t="n"/>
      <c r="BX21" s="333" t="n"/>
      <c r="BY21" s="333" t="n"/>
      <c r="BZ21" s="333" t="n"/>
      <c r="CA21" s="333" t="n"/>
      <c r="CB21" s="333" t="n"/>
      <c r="CC21" s="333" t="n"/>
      <c r="CD21" s="333" t="n"/>
      <c r="CE21" s="333" t="n"/>
      <c r="CF21" s="333" t="n"/>
      <c r="CG21" s="333" t="n"/>
      <c r="CH21" s="333" t="n"/>
      <c r="CI21" s="333" t="n"/>
      <c r="CJ21" s="333" t="n"/>
      <c r="CK21" s="333" t="n"/>
      <c r="CL21" s="333" t="n"/>
      <c r="CM21" s="333" t="n"/>
      <c r="CN21" s="333" t="n"/>
      <c r="CO21" s="333" t="n"/>
      <c r="CP21" s="333" t="n"/>
      <c r="CQ21" s="333" t="n"/>
      <c r="CR21" s="333" t="n"/>
      <c r="CS21" s="333" t="n"/>
      <c r="CT21" s="333" t="n"/>
      <c r="CU21" s="333" t="n"/>
      <c r="CV21" s="333" t="n"/>
      <c r="CW21" s="333" t="n"/>
      <c r="CX21" s="333" t="n"/>
      <c r="CY21" s="333" t="n"/>
      <c r="CZ21" s="333" t="n"/>
      <c r="DA21" s="333" t="n"/>
      <c r="DB21" s="333" t="n"/>
      <c r="DC21" s="333" t="n"/>
      <c r="DD21" s="333" t="n"/>
      <c r="DE21" s="333" t="n"/>
      <c r="DF21" s="333" t="n"/>
      <c r="DG21" s="333" t="n"/>
      <c r="DH21" s="333" t="n"/>
      <c r="DI21" s="333" t="n"/>
      <c r="DJ21" s="333" t="n"/>
      <c r="DK21" s="333" t="n"/>
      <c r="DL21" s="333" t="n"/>
      <c r="DM21" s="333" t="n"/>
      <c r="DN21" s="333" t="n"/>
      <c r="DO21" s="333" t="n"/>
      <c r="DP21" s="333" t="n"/>
      <c r="DQ21" s="344">
        <f>+M21+O21+Q21+S21+U21+W21+Y21+AA21+AC21+AE21+AG21+AI21+AK21+AM21+AO21+AQ21+AS21+AU21+AW21+AY21+BA21+BC21+BE21+BG21+BI21+BK21+BM21+BO21+BQ21+BS21+BU21+BW21+BY21+CA21+CC21+CE21+CG21+CI21+CK21+CM21+CO21+CQ21+CS21+CU21+CW21+CY21+DA21+DC21+DE21+DG21+DI21+DK21+DM21+DO21</f>
        <v/>
      </c>
      <c r="DR21" s="1080">
        <f>+N21+P21+R21+T21+V21+X21+Z21+AB21+AD21+AF21+AH21+AJ21+AL21+AN21+AP21+AR21+AT21+AV21+AX21+AZ21+BB21+BD21+BF21+BH21+BJ21+BL21+BN21+BP21+BR21+BT21+BV21+BX21+BZ21+CB21+CD21+CF21+CH21+CJ21+CL21+CN21+CP21+CR21+CT21+CV21+CX21+CZ21+DB21+DD21+DF21+DH21+DJ21+DL21+DN21+DP21</f>
        <v/>
      </c>
      <c r="DS21" s="333">
        <f>DT21/G21*100</f>
        <v/>
      </c>
      <c r="DT21" s="338">
        <f>DR21-G21</f>
        <v/>
      </c>
      <c r="DU21" s="1679">
        <f>+'OVERALL WO'!P95</f>
        <v/>
      </c>
      <c r="DV21" s="714" t="inlineStr">
        <is>
          <t>waiting final dokumen ke 2 &amp; CRO full realese)</t>
        </is>
      </c>
      <c r="DZ21" s="1084" t="inlineStr">
        <is>
          <t>ok</t>
        </is>
      </c>
      <c r="EA21" s="1084" t="inlineStr">
        <is>
          <t>ok</t>
        </is>
      </c>
      <c r="EB21" s="1084" t="inlineStr">
        <is>
          <t>ok</t>
        </is>
      </c>
      <c r="EC21" s="1084" t="inlineStr">
        <is>
          <t>ok</t>
        </is>
      </c>
      <c r="ED21" s="1084" t="inlineStr">
        <is>
          <t>ok</t>
        </is>
      </c>
      <c r="EE21" s="1086" t="n"/>
      <c r="EG21" s="436" t="n"/>
      <c r="EH21" s="436" t="n"/>
      <c r="EI21" s="436" t="n"/>
      <c r="EJ21" s="436" t="n"/>
      <c r="EK21" s="436" t="n"/>
      <c r="EL21" s="492" t="n"/>
      <c r="EM21" s="492" t="n"/>
      <c r="EN21" s="492" t="inlineStr">
        <is>
          <t>ok</t>
        </is>
      </c>
      <c r="EO21" s="492" t="inlineStr">
        <is>
          <t>ok</t>
        </is>
      </c>
      <c r="EP21" s="492" t="n"/>
      <c r="EQ21" s="703" t="inlineStr">
        <is>
          <t>ok</t>
        </is>
      </c>
      <c r="ER21" s="703" t="inlineStr">
        <is>
          <t>ok</t>
        </is>
      </c>
      <c r="ES21" s="703" t="inlineStr">
        <is>
          <t>ok</t>
        </is>
      </c>
      <c r="ET21" s="703" t="inlineStr">
        <is>
          <t>ok</t>
        </is>
      </c>
      <c r="EU21" s="703" t="inlineStr">
        <is>
          <t>ok</t>
        </is>
      </c>
      <c r="EW21" s="703" t="inlineStr">
        <is>
          <t>ok</t>
        </is>
      </c>
      <c r="EX21" s="703" t="inlineStr">
        <is>
          <t>ok</t>
        </is>
      </c>
      <c r="EY21" s="703" t="inlineStr">
        <is>
          <t>ok</t>
        </is>
      </c>
      <c r="EZ21" s="703" t="inlineStr">
        <is>
          <t>ok</t>
        </is>
      </c>
      <c r="FA21" s="703" t="n"/>
      <c r="FB21" s="703" t="inlineStr">
        <is>
          <t>ok</t>
        </is>
      </c>
      <c r="FC21" s="709" t="inlineStr">
        <is>
          <t>Completed</t>
        </is>
      </c>
      <c r="FD21" s="703" t="n"/>
      <c r="FE21" s="703" t="n"/>
      <c r="FF21" s="703" t="n"/>
    </row>
    <row r="22" hidden="1" customFormat="1" s="424">
      <c r="A22" s="345">
        <f>+A21+1</f>
        <v/>
      </c>
      <c r="B22" s="343" t="n"/>
      <c r="C22" s="300">
        <f>+'OVERALL WO'!C96</f>
        <v/>
      </c>
      <c r="D22" s="300">
        <f>+'OVERALL WO'!D96</f>
        <v/>
      </c>
      <c r="E22" s="300" t="inlineStr">
        <is>
          <t>HCA</t>
        </is>
      </c>
      <c r="F22" s="359">
        <f>+'OVERALL WO'!I96</f>
        <v/>
      </c>
      <c r="G22" s="349">
        <f>+K22</f>
        <v/>
      </c>
      <c r="H22" s="300">
        <f>IF(F22&gt;0,"Realese","BelumRealese")</f>
        <v/>
      </c>
      <c r="I22" s="343">
        <f>+'OVERALL WO'!E96</f>
        <v/>
      </c>
      <c r="J22" s="300" t="inlineStr">
        <is>
          <t>Actual</t>
        </is>
      </c>
      <c r="K22" s="292">
        <f>+N22</f>
        <v/>
      </c>
      <c r="L22" s="300" t="inlineStr">
        <is>
          <t>Approval</t>
        </is>
      </c>
      <c r="M22" s="300">
        <f>N22/G22*100</f>
        <v/>
      </c>
      <c r="N22" s="292" t="n">
        <v>11892713</v>
      </c>
      <c r="O22" s="343" t="n"/>
      <c r="P22" s="343" t="n"/>
      <c r="Q22" s="343" t="n"/>
      <c r="R22" s="343" t="n"/>
      <c r="S22" s="343" t="n"/>
      <c r="T22" s="343" t="n"/>
      <c r="U22" s="343" t="n"/>
      <c r="V22" s="343" t="n"/>
      <c r="W22" s="343" t="n"/>
      <c r="X22" s="343" t="n"/>
      <c r="Y22" s="343" t="n"/>
      <c r="Z22" s="343" t="n"/>
      <c r="AA22" s="343" t="n"/>
      <c r="AB22" s="343" t="n"/>
      <c r="AC22" s="343" t="n"/>
      <c r="AD22" s="343" t="n"/>
      <c r="AE22" s="343" t="n"/>
      <c r="AF22" s="343" t="n"/>
      <c r="AG22" s="343" t="n"/>
      <c r="AH22" s="343" t="n"/>
      <c r="AI22" s="343" t="n"/>
      <c r="AJ22" s="343" t="n"/>
      <c r="AK22" s="343" t="n"/>
      <c r="AL22" s="343" t="n"/>
      <c r="AM22" s="343" t="n"/>
      <c r="AN22" s="343" t="n"/>
      <c r="AO22" s="343" t="n"/>
      <c r="AP22" s="343" t="n"/>
      <c r="AQ22" s="343" t="n"/>
      <c r="AR22" s="343" t="n"/>
      <c r="AS22" s="343" t="n"/>
      <c r="AT22" s="343" t="n"/>
      <c r="AU22" s="343" t="n"/>
      <c r="AV22" s="343" t="n"/>
      <c r="AW22" s="343" t="n"/>
      <c r="AX22" s="343" t="n"/>
      <c r="AY22" s="343" t="n"/>
      <c r="AZ22" s="343" t="n"/>
      <c r="BA22" s="343" t="n"/>
      <c r="BB22" s="343" t="n"/>
      <c r="BC22" s="343" t="n"/>
      <c r="BD22" s="343" t="n"/>
      <c r="BE22" s="343" t="n"/>
      <c r="BF22" s="343" t="n"/>
      <c r="BG22" s="343" t="n"/>
      <c r="BH22" s="343" t="n"/>
      <c r="BI22" s="343" t="n"/>
      <c r="BJ22" s="343" t="n"/>
      <c r="BK22" s="343" t="n"/>
      <c r="BL22" s="343" t="n"/>
      <c r="BM22" s="343" t="n"/>
      <c r="BN22" s="343" t="n"/>
      <c r="BO22" s="343" t="n"/>
      <c r="BP22" s="343" t="n"/>
      <c r="BQ22" s="343" t="n"/>
      <c r="BR22" s="343" t="n"/>
      <c r="BS22" s="343" t="n"/>
      <c r="BT22" s="343" t="n"/>
      <c r="BU22" s="343" t="n"/>
      <c r="BV22" s="343" t="n"/>
      <c r="BW22" s="343" t="n"/>
      <c r="BX22" s="343" t="n"/>
      <c r="BY22" s="343" t="n"/>
      <c r="BZ22" s="343" t="n"/>
      <c r="CA22" s="343" t="n"/>
      <c r="CB22" s="343" t="n"/>
      <c r="CC22" s="343" t="n"/>
      <c r="CD22" s="343" t="n"/>
      <c r="CE22" s="343" t="n"/>
      <c r="CF22" s="343" t="n"/>
      <c r="CG22" s="343" t="n"/>
      <c r="CH22" s="343" t="n"/>
      <c r="CI22" s="343" t="n"/>
      <c r="CJ22" s="343" t="n"/>
      <c r="CK22" s="343" t="n"/>
      <c r="CL22" s="343" t="n"/>
      <c r="CM22" s="343" t="n"/>
      <c r="CN22" s="343" t="n"/>
      <c r="CO22" s="343" t="n"/>
      <c r="CP22" s="343" t="n"/>
      <c r="CQ22" s="343" t="n"/>
      <c r="CR22" s="343" t="n"/>
      <c r="CS22" s="343" t="n"/>
      <c r="CT22" s="343" t="n"/>
      <c r="CU22" s="343" t="n"/>
      <c r="CV22" s="343" t="n"/>
      <c r="CW22" s="343" t="n"/>
      <c r="CX22" s="343" t="n"/>
      <c r="CY22" s="343" t="n"/>
      <c r="CZ22" s="343" t="n"/>
      <c r="DA22" s="343" t="n"/>
      <c r="DB22" s="343" t="n"/>
      <c r="DC22" s="343" t="n"/>
      <c r="DD22" s="343" t="n"/>
      <c r="DE22" s="343" t="n"/>
      <c r="DF22" s="343" t="n"/>
      <c r="DG22" s="343" t="n"/>
      <c r="DH22" s="343" t="n"/>
      <c r="DI22" s="343" t="n"/>
      <c r="DJ22" s="343" t="n"/>
      <c r="DK22" s="343" t="n"/>
      <c r="DL22" s="343" t="n"/>
      <c r="DM22" s="343" t="n"/>
      <c r="DN22" s="343" t="n"/>
      <c r="DO22" s="343" t="n"/>
      <c r="DP22" s="343" t="n"/>
      <c r="DQ22" s="343">
        <f>+M22+O22+Q22+S22+U22+W22+Y22+AA22+AC22+AE22+AG22+AI22+AK22+AM22+AO22+AQ22+AS22+AU22+AW22+AY22+BA22+BC22+BE22+BG22+BI22+BK22+BM22+BO22+BQ22+BS22+BU22+BW22+BY22+CA22+CC22+CE22+CG22+CI22+CK22+CM22+CO22+CQ22+CS22+CU22+CW22+CY22+DA22+DC22+DE22+DG22+DI22+DK22+DM22+DO22</f>
        <v/>
      </c>
      <c r="DR22" s="292">
        <f>+N22+P22+R22+T22+V22+X22+Z22+AB22+AD22+AF22+AH22+AJ22+AL22+AN22+AP22+AR22+AT22+AV22+AX22+AZ22+BB22+BD22+BF22+BH22+BJ22+BL22+BN22+BP22+BR22+BT22+BV22+BX22+BZ22+CB22+CD22+CF22+CH22+CJ22+CL22+CN22+CP22+CR22+CT22+CV22+CX22+CZ22+DB22+DD22+DF22+DH22+DJ22+DL22+DN22+DP22</f>
        <v/>
      </c>
      <c r="DS22" s="343">
        <f>DT22/G22*100</f>
        <v/>
      </c>
      <c r="DT22" s="361">
        <f>DR22-G22</f>
        <v/>
      </c>
      <c r="DU22" s="362" t="inlineStr">
        <is>
          <t>Job Completed</t>
        </is>
      </c>
      <c r="DV22" s="350" t="n"/>
      <c r="DZ22" s="411" t="inlineStr">
        <is>
          <t>ok</t>
        </is>
      </c>
      <c r="EA22" s="411" t="inlineStr">
        <is>
          <t>ok</t>
        </is>
      </c>
      <c r="EB22" s="411" t="inlineStr">
        <is>
          <t>ok</t>
        </is>
      </c>
      <c r="EC22" s="411" t="inlineStr">
        <is>
          <t>ok</t>
        </is>
      </c>
      <c r="ED22" s="411" t="inlineStr">
        <is>
          <t>ok</t>
        </is>
      </c>
      <c r="EE22" s="386" t="n"/>
      <c r="EG22" s="437" t="inlineStr">
        <is>
          <t>ok</t>
        </is>
      </c>
      <c r="EH22" s="437" t="inlineStr">
        <is>
          <t>Completed</t>
        </is>
      </c>
      <c r="EI22" s="437" t="n"/>
      <c r="EJ22" s="437" t="n"/>
      <c r="EK22" s="437" t="n"/>
      <c r="EL22" s="494" t="n"/>
      <c r="EM22" s="494" t="n"/>
      <c r="EN22" s="494" t="n"/>
      <c r="EO22" s="494" t="n"/>
      <c r="EP22" s="494" t="n"/>
      <c r="EQ22" s="704" t="n"/>
      <c r="ER22" s="704" t="n"/>
      <c r="ES22" s="704" t="n"/>
      <c r="ET22" s="704" t="n"/>
      <c r="EU22" s="704" t="n"/>
      <c r="EW22" s="704" t="n"/>
      <c r="EX22" s="704" t="n"/>
      <c r="EY22" s="704" t="n"/>
      <c r="EZ22" s="704" t="n"/>
      <c r="FA22" s="704" t="n"/>
      <c r="FB22" s="704" t="n"/>
      <c r="FC22" s="704" t="n"/>
      <c r="FD22" s="704" t="n"/>
      <c r="FE22" s="704" t="n"/>
      <c r="FF22" s="704" t="n"/>
    </row>
    <row r="23" hidden="1" customFormat="1" s="424">
      <c r="A23" s="345">
        <f>+A22+1</f>
        <v/>
      </c>
      <c r="B23" s="343" t="n"/>
      <c r="C23" s="300">
        <f>+'OVERALL WO'!C97</f>
        <v/>
      </c>
      <c r="D23" s="300">
        <f>+'OVERALL WO'!D97</f>
        <v/>
      </c>
      <c r="E23" s="300" t="inlineStr">
        <is>
          <t>HCA</t>
        </is>
      </c>
      <c r="F23" s="359">
        <f>+'OVERALL WO'!I97</f>
        <v/>
      </c>
      <c r="G23" s="349">
        <f>+'OVERALL WO'!J97</f>
        <v/>
      </c>
      <c r="H23" s="300">
        <f>IF(F23&gt;0,"Realese","BelumRealese")</f>
        <v/>
      </c>
      <c r="I23" s="343">
        <f>+'OVERALL WO'!E97</f>
        <v/>
      </c>
      <c r="J23" s="300" t="inlineStr">
        <is>
          <t>Actual</t>
        </is>
      </c>
      <c r="K23" s="292">
        <f>+'OVERALL WO'!H97</f>
        <v/>
      </c>
      <c r="L23" s="300" t="inlineStr">
        <is>
          <t>Approval</t>
        </is>
      </c>
      <c r="M23" s="300">
        <f>N23/G23*100</f>
        <v/>
      </c>
      <c r="N23" s="292" t="n">
        <v>23759700</v>
      </c>
      <c r="O23" s="360">
        <f>P23/G23*100</f>
        <v/>
      </c>
      <c r="P23" s="292" t="n">
        <v>6440125</v>
      </c>
      <c r="Q23" s="343" t="n"/>
      <c r="R23" s="343" t="n"/>
      <c r="S23" s="343" t="n"/>
      <c r="T23" s="343" t="n"/>
      <c r="U23" s="343" t="n"/>
      <c r="V23" s="343" t="n"/>
      <c r="W23" s="343" t="n"/>
      <c r="X23" s="343" t="n"/>
      <c r="Y23" s="343" t="n"/>
      <c r="Z23" s="343" t="n"/>
      <c r="AA23" s="343" t="n"/>
      <c r="AB23" s="343" t="n"/>
      <c r="AC23" s="343" t="n"/>
      <c r="AD23" s="343" t="n"/>
      <c r="AE23" s="343" t="n"/>
      <c r="AF23" s="343" t="n"/>
      <c r="AG23" s="343" t="n"/>
      <c r="AH23" s="343" t="n"/>
      <c r="AI23" s="343" t="n"/>
      <c r="AJ23" s="343" t="n"/>
      <c r="AK23" s="343" t="n"/>
      <c r="AL23" s="343" t="n"/>
      <c r="AM23" s="343" t="n"/>
      <c r="AN23" s="343" t="n"/>
      <c r="AO23" s="343" t="n"/>
      <c r="AP23" s="343" t="n"/>
      <c r="AQ23" s="343" t="n"/>
      <c r="AR23" s="343" t="n"/>
      <c r="AS23" s="343" t="n"/>
      <c r="AT23" s="343" t="n"/>
      <c r="AU23" s="343" t="n"/>
      <c r="AV23" s="343" t="n"/>
      <c r="AW23" s="343" t="n"/>
      <c r="AX23" s="343" t="n"/>
      <c r="AY23" s="343" t="n"/>
      <c r="AZ23" s="343" t="n"/>
      <c r="BA23" s="343" t="n"/>
      <c r="BB23" s="343" t="n"/>
      <c r="BC23" s="343" t="n"/>
      <c r="BD23" s="343" t="n"/>
      <c r="BE23" s="343" t="n"/>
      <c r="BF23" s="343" t="n"/>
      <c r="BG23" s="343" t="n"/>
      <c r="BH23" s="343" t="n"/>
      <c r="BI23" s="343" t="n"/>
      <c r="BJ23" s="343" t="n"/>
      <c r="BK23" s="343" t="n"/>
      <c r="BL23" s="343" t="n"/>
      <c r="BM23" s="343" t="n"/>
      <c r="BN23" s="343" t="n"/>
      <c r="BO23" s="343" t="n"/>
      <c r="BP23" s="343" t="n"/>
      <c r="BQ23" s="343" t="n"/>
      <c r="BR23" s="343" t="n"/>
      <c r="BS23" s="343" t="n"/>
      <c r="BT23" s="343" t="n"/>
      <c r="BU23" s="343" t="n"/>
      <c r="BV23" s="343" t="n"/>
      <c r="BW23" s="343" t="n"/>
      <c r="BX23" s="343" t="n"/>
      <c r="BY23" s="343" t="n"/>
      <c r="BZ23" s="343" t="n"/>
      <c r="CA23" s="343" t="n"/>
      <c r="CB23" s="343" t="n"/>
      <c r="CC23" s="343" t="n"/>
      <c r="CD23" s="343" t="n"/>
      <c r="CE23" s="343" t="n"/>
      <c r="CF23" s="343" t="n"/>
      <c r="CG23" s="343" t="n"/>
      <c r="CH23" s="343" t="n"/>
      <c r="CI23" s="343" t="n"/>
      <c r="CJ23" s="343" t="n"/>
      <c r="CK23" s="343" t="n"/>
      <c r="CL23" s="343" t="n"/>
      <c r="CM23" s="343" t="n"/>
      <c r="CN23" s="343" t="n"/>
      <c r="CO23" s="343" t="n"/>
      <c r="CP23" s="343" t="n"/>
      <c r="CQ23" s="343" t="n"/>
      <c r="CR23" s="343" t="n"/>
      <c r="CS23" s="343" t="n"/>
      <c r="CT23" s="343" t="n"/>
      <c r="CU23" s="343" t="n"/>
      <c r="CV23" s="343" t="n"/>
      <c r="CW23" s="343" t="n"/>
      <c r="CX23" s="343" t="n"/>
      <c r="CY23" s="343" t="n"/>
      <c r="CZ23" s="343" t="n"/>
      <c r="DA23" s="343" t="n"/>
      <c r="DB23" s="343" t="n"/>
      <c r="DC23" s="343" t="n"/>
      <c r="DD23" s="343" t="n"/>
      <c r="DE23" s="343" t="n"/>
      <c r="DF23" s="343" t="n"/>
      <c r="DG23" s="343" t="n"/>
      <c r="DH23" s="343" t="n"/>
      <c r="DI23" s="343" t="n"/>
      <c r="DJ23" s="343" t="n"/>
      <c r="DK23" s="343" t="n"/>
      <c r="DL23" s="343" t="n"/>
      <c r="DM23" s="343" t="n"/>
      <c r="DN23" s="343" t="n"/>
      <c r="DO23" s="343" t="n"/>
      <c r="DP23" s="343" t="n"/>
      <c r="DQ23" s="343">
        <f>+M23+O23+Q23+S23+U23+W23+Y23+AA23+AC23+AE23+AG23+AI23+AK23+AM23+AO23+AQ23+AS23+AU23+AW23+AY23+BA23+BC23+BE23+BG23+BI23+BK23+BM23+BO23+BQ23+BS23+BU23+BW23+BY23+CA23+CC23+CE23+CG23+CI23+CK23+CM23+CO23+CQ23+CS23+CU23+CW23+CY23+DA23+DC23+DE23+DG23+DI23+DK23+DM23+DO23</f>
        <v/>
      </c>
      <c r="DR23" s="292">
        <f>+N23+P23+R23+T23+V23+X23+Z23+AB23+AD23+AF23+AH23+AJ23+AL23+AN23+AP23+AR23+AT23+AV23+AX23+AZ23+BB23+BD23+BF23+BH23+BJ23+BL23+BN23+BP23+BR23+BT23+BV23+BX23+BZ23+CB23+CD23+CF23+CH23+CJ23+CL23+CN23+CP23+CR23+CT23+CV23+CX23+CZ23+DB23+DD23+DF23+DH23+DJ23+DL23+DN23+DP23</f>
        <v/>
      </c>
      <c r="DS23" s="343">
        <f>DT23/G23*100</f>
        <v/>
      </c>
      <c r="DT23" s="361">
        <f>DR23-G23</f>
        <v/>
      </c>
      <c r="DU23" s="362" t="inlineStr">
        <is>
          <t>Job Completed</t>
        </is>
      </c>
      <c r="DV23" s="911" t="n"/>
      <c r="DY23" s="1068" t="n"/>
      <c r="DZ23" s="411" t="inlineStr">
        <is>
          <t>ok</t>
        </is>
      </c>
      <c r="EA23" s="411" t="inlineStr">
        <is>
          <t>ok</t>
        </is>
      </c>
      <c r="EB23" s="411" t="inlineStr">
        <is>
          <t>ok</t>
        </is>
      </c>
      <c r="EC23" s="411" t="inlineStr">
        <is>
          <t>ok</t>
        </is>
      </c>
      <c r="ED23" s="411" t="inlineStr">
        <is>
          <t>ok</t>
        </is>
      </c>
      <c r="EE23" s="386" t="n"/>
      <c r="EG23" s="437" t="inlineStr">
        <is>
          <t>ok</t>
        </is>
      </c>
      <c r="EH23" s="437" t="inlineStr">
        <is>
          <t>ok</t>
        </is>
      </c>
      <c r="EI23" s="437" t="inlineStr">
        <is>
          <t>done Completed</t>
        </is>
      </c>
      <c r="EJ23" s="437" t="n"/>
      <c r="EK23" s="437" t="n"/>
      <c r="EL23" s="494" t="n"/>
      <c r="EM23" s="494" t="n"/>
      <c r="EN23" s="494" t="n"/>
      <c r="EO23" s="494" t="n"/>
      <c r="EP23" s="494" t="n"/>
      <c r="EQ23" s="704" t="n"/>
      <c r="ER23" s="704" t="n"/>
      <c r="ES23" s="704" t="n"/>
      <c r="ET23" s="704" t="n"/>
      <c r="EU23" s="704" t="n"/>
      <c r="EW23" s="704" t="n"/>
      <c r="EX23" s="704" t="n"/>
      <c r="EY23" s="704" t="n"/>
      <c r="EZ23" s="704" t="n"/>
      <c r="FA23" s="704" t="n"/>
      <c r="FB23" s="704" t="n"/>
      <c r="FC23" s="704" t="n"/>
      <c r="FD23" s="704" t="n"/>
      <c r="FE23" s="704" t="n"/>
      <c r="FF23" s="704" t="n"/>
    </row>
    <row r="24" hidden="1" customFormat="1" s="424">
      <c r="A24" s="345">
        <f>+A23+1</f>
        <v/>
      </c>
      <c r="B24" s="343" t="n"/>
      <c r="C24" s="300">
        <f>+'OVERALL WO'!C84</f>
        <v/>
      </c>
      <c r="D24" s="300">
        <f>+'OVERALL WO'!D84</f>
        <v/>
      </c>
      <c r="E24" s="300" t="inlineStr">
        <is>
          <t>HCA</t>
        </is>
      </c>
      <c r="F24" s="359">
        <f>+'OVERALL WO'!I84</f>
        <v/>
      </c>
      <c r="G24" s="349">
        <f>+'OVERALL WO'!J84</f>
        <v/>
      </c>
      <c r="H24" s="300">
        <f>IF(F24&gt;0,"Realese","BelumRealese")</f>
        <v/>
      </c>
      <c r="I24" s="343">
        <f>+'OVERALL WO'!E84</f>
        <v/>
      </c>
      <c r="J24" s="300" t="inlineStr">
        <is>
          <t>Estimate</t>
        </is>
      </c>
      <c r="K24" s="292">
        <f>+'OVERALL WO'!H84</f>
        <v/>
      </c>
      <c r="L24" s="300" t="inlineStr">
        <is>
          <t>Approval</t>
        </is>
      </c>
      <c r="M24" s="300">
        <f>N24/G24*100</f>
        <v/>
      </c>
      <c r="N24" s="292" t="n">
        <v>122773679.2</v>
      </c>
      <c r="O24" s="360">
        <f>P24/G24*100</f>
        <v/>
      </c>
      <c r="P24" s="292" t="n">
        <v>2308452.799999997</v>
      </c>
      <c r="Q24" s="343" t="n"/>
      <c r="R24" s="343" t="n"/>
      <c r="S24" s="343" t="n"/>
      <c r="T24" s="343" t="n"/>
      <c r="U24" s="343" t="n"/>
      <c r="V24" s="343" t="n"/>
      <c r="W24" s="343" t="n"/>
      <c r="X24" s="343" t="n"/>
      <c r="Y24" s="343" t="n"/>
      <c r="Z24" s="343" t="n"/>
      <c r="AA24" s="343" t="n"/>
      <c r="AB24" s="343" t="n"/>
      <c r="AC24" s="343" t="n"/>
      <c r="AD24" s="343" t="n"/>
      <c r="AE24" s="343" t="n"/>
      <c r="AF24" s="343" t="n"/>
      <c r="AG24" s="343" t="n"/>
      <c r="AH24" s="343" t="n"/>
      <c r="AI24" s="343" t="n"/>
      <c r="AJ24" s="343" t="n"/>
      <c r="AK24" s="343" t="n"/>
      <c r="AL24" s="343" t="n"/>
      <c r="AM24" s="343" t="n"/>
      <c r="AN24" s="343" t="n"/>
      <c r="AO24" s="343" t="n"/>
      <c r="AP24" s="343" t="n"/>
      <c r="AQ24" s="343" t="n"/>
      <c r="AR24" s="343" t="n"/>
      <c r="AS24" s="343" t="n"/>
      <c r="AT24" s="343" t="n"/>
      <c r="AU24" s="343" t="n"/>
      <c r="AV24" s="343" t="n"/>
      <c r="AW24" s="343" t="n"/>
      <c r="AX24" s="343" t="n"/>
      <c r="AY24" s="343" t="n"/>
      <c r="AZ24" s="343" t="n"/>
      <c r="BA24" s="343" t="n"/>
      <c r="BB24" s="343" t="n"/>
      <c r="BC24" s="343" t="n"/>
      <c r="BD24" s="343" t="n"/>
      <c r="BE24" s="343" t="n"/>
      <c r="BF24" s="343" t="n"/>
      <c r="BG24" s="343" t="n"/>
      <c r="BH24" s="343" t="n"/>
      <c r="BI24" s="343" t="n"/>
      <c r="BJ24" s="343" t="n"/>
      <c r="BK24" s="343" t="n"/>
      <c r="BL24" s="343" t="n"/>
      <c r="BM24" s="343" t="n"/>
      <c r="BN24" s="343" t="n"/>
      <c r="BO24" s="343" t="n"/>
      <c r="BP24" s="343" t="n"/>
      <c r="BQ24" s="343" t="n"/>
      <c r="BR24" s="343" t="n"/>
      <c r="BS24" s="343" t="n"/>
      <c r="BT24" s="343" t="n"/>
      <c r="BU24" s="343" t="n"/>
      <c r="BV24" s="343" t="n"/>
      <c r="BW24" s="343" t="n"/>
      <c r="BX24" s="343" t="n"/>
      <c r="BY24" s="343" t="n"/>
      <c r="BZ24" s="343" t="n"/>
      <c r="CA24" s="343" t="n"/>
      <c r="CB24" s="343" t="n"/>
      <c r="CC24" s="343" t="n"/>
      <c r="CD24" s="343" t="n"/>
      <c r="CE24" s="343" t="n"/>
      <c r="CF24" s="343" t="n"/>
      <c r="CG24" s="343" t="n"/>
      <c r="CH24" s="343" t="n"/>
      <c r="CI24" s="343" t="n"/>
      <c r="CJ24" s="343" t="n"/>
      <c r="CK24" s="343" t="n"/>
      <c r="CL24" s="343" t="n"/>
      <c r="CM24" s="343" t="n"/>
      <c r="CN24" s="343" t="n"/>
      <c r="CO24" s="343" t="n"/>
      <c r="CP24" s="343" t="n"/>
      <c r="CQ24" s="343" t="n"/>
      <c r="CR24" s="343" t="n"/>
      <c r="CS24" s="343" t="n"/>
      <c r="CT24" s="343" t="n"/>
      <c r="CU24" s="343" t="n"/>
      <c r="CV24" s="343" t="n"/>
      <c r="CW24" s="343" t="n"/>
      <c r="CX24" s="343" t="n"/>
      <c r="CY24" s="343" t="n"/>
      <c r="CZ24" s="343" t="n"/>
      <c r="DA24" s="343" t="n"/>
      <c r="DB24" s="343" t="n"/>
      <c r="DC24" s="343" t="n"/>
      <c r="DD24" s="343" t="n"/>
      <c r="DE24" s="343" t="n"/>
      <c r="DF24" s="343" t="n"/>
      <c r="DG24" s="343" t="n"/>
      <c r="DH24" s="343" t="n"/>
      <c r="DI24" s="343" t="n"/>
      <c r="DJ24" s="343" t="n"/>
      <c r="DK24" s="343" t="n"/>
      <c r="DL24" s="343" t="n"/>
      <c r="DM24" s="343" t="n"/>
      <c r="DN24" s="343" t="n"/>
      <c r="DO24" s="343" t="n"/>
      <c r="DP24" s="343" t="n"/>
      <c r="DQ24" s="360">
        <f>+M24+O24+Q24+S24+U24+W24+Y24+AA24+AC24+AE24+AG24+AI24+AK24+AM24+AO24+AQ24+AS24+AU24+AW24+AY24+BA24+BC24+BE24+BG24+BI24+BK24+BM24+BO24+BQ24+BS24+BU24+BW24+BY24+CA24+CC24+CE24+CG24+CI24+CK24+CM24+CO24+CQ24+CS24+CU24+CW24+CY24+DA24+DC24+DE24+DG24+DI24+DK24+DM24+DO24</f>
        <v/>
      </c>
      <c r="DR24" s="292">
        <f>+N24+P24+R24+T24+V24+X24+Z24+AB24+AD24+AF24+AH24+AJ24+AL24+AN24+AP24+AR24+AT24+AV24+AX24+AZ24+BB24+BD24+BF24+BH24+BJ24+BL24+BN24+BP24+BR24+BT24+BV24+BX24+BZ24+CB24+CD24+CF24+CH24+CJ24+CL24+CN24+CP24+CR24+CT24+CV24+CX24+CZ24+DB24+DD24+DF24+DH24+DJ24+DL24+DN24+DP24</f>
        <v/>
      </c>
      <c r="DS24" s="343">
        <f>DT24/G24*100</f>
        <v/>
      </c>
      <c r="DT24" s="361">
        <f>DR24-G24</f>
        <v/>
      </c>
      <c r="DU24" s="362" t="inlineStr">
        <is>
          <t>Job Completed</t>
        </is>
      </c>
      <c r="DV24" s="350" t="n"/>
      <c r="DY24" s="1068" t="n"/>
      <c r="DZ24" s="411" t="inlineStr">
        <is>
          <t>ok</t>
        </is>
      </c>
      <c r="EA24" s="411" t="inlineStr">
        <is>
          <t>ok</t>
        </is>
      </c>
      <c r="EB24" s="411" t="inlineStr">
        <is>
          <t>ok</t>
        </is>
      </c>
      <c r="EC24" s="411" t="inlineStr">
        <is>
          <t>ok</t>
        </is>
      </c>
      <c r="ED24" s="411" t="inlineStr">
        <is>
          <t>ok</t>
        </is>
      </c>
      <c r="EE24" s="386" t="n"/>
      <c r="EG24" s="437" t="inlineStr">
        <is>
          <t>ok</t>
        </is>
      </c>
      <c r="EH24" s="437" t="inlineStr">
        <is>
          <t>ok</t>
        </is>
      </c>
      <c r="EI24" s="437" t="inlineStr">
        <is>
          <t>Completed</t>
        </is>
      </c>
      <c r="EJ24" s="437" t="n"/>
      <c r="EK24" s="437" t="n"/>
      <c r="EL24" s="494" t="n"/>
      <c r="EM24" s="494" t="n"/>
      <c r="EN24" s="494" t="n"/>
      <c r="EO24" s="494" t="n"/>
      <c r="EP24" s="494" t="n"/>
      <c r="EQ24" s="704" t="n"/>
      <c r="ER24" s="704" t="n"/>
      <c r="ES24" s="704" t="n"/>
      <c r="ET24" s="704" t="n"/>
      <c r="EU24" s="704" t="n"/>
      <c r="EW24" s="704" t="n"/>
      <c r="EX24" s="704" t="n"/>
      <c r="EY24" s="704" t="n"/>
      <c r="EZ24" s="704" t="n"/>
      <c r="FA24" s="704" t="n"/>
      <c r="FB24" s="704" t="n"/>
      <c r="FC24" s="704" t="n"/>
      <c r="FD24" s="704" t="n"/>
      <c r="FE24" s="704" t="n"/>
      <c r="FF24" s="704" t="n"/>
    </row>
    <row r="25" hidden="1" customFormat="1" s="424">
      <c r="A25" s="345">
        <f>+A24+1</f>
        <v/>
      </c>
      <c r="B25" s="343" t="n"/>
      <c r="C25" s="300">
        <f>+'OVERALL WO'!C43</f>
        <v/>
      </c>
      <c r="D25" s="300">
        <f>+'OVERALL WO'!D43</f>
        <v/>
      </c>
      <c r="E25" s="300" t="inlineStr">
        <is>
          <t>HCA</t>
        </is>
      </c>
      <c r="F25" s="359">
        <f>+'OVERALL WO'!I43</f>
        <v/>
      </c>
      <c r="G25" s="349">
        <f>+'OVERALL WO'!J43</f>
        <v/>
      </c>
      <c r="H25" s="300">
        <f>IF(F25&gt;0,"Realese","BelumRealese")</f>
        <v/>
      </c>
      <c r="I25" s="343">
        <f>+'OVERALL WO'!E43</f>
        <v/>
      </c>
      <c r="J25" s="300">
        <f>+'OVERALL WO'!G43</f>
        <v/>
      </c>
      <c r="K25" s="292">
        <f>+'OVERALL WO'!H43</f>
        <v/>
      </c>
      <c r="L25" s="300" t="inlineStr">
        <is>
          <t>Approval</t>
        </is>
      </c>
      <c r="M25" s="300" t="n"/>
      <c r="N25" s="292" t="n"/>
      <c r="O25" s="360">
        <f>P25/G25*100</f>
        <v/>
      </c>
      <c r="P25" s="292">
        <f>+G25*5/100</f>
        <v/>
      </c>
      <c r="Q25" s="360">
        <f>R25/G25*100</f>
        <v/>
      </c>
      <c r="R25" s="724">
        <f>G25*8/100</f>
        <v/>
      </c>
      <c r="S25" s="360">
        <f>T25/G25*100</f>
        <v/>
      </c>
      <c r="T25" s="724" t="n">
        <v>31649016.27390006</v>
      </c>
      <c r="U25" s="343" t="n"/>
      <c r="V25" s="343" t="n"/>
      <c r="W25" s="343">
        <f>X25/G25*100</f>
        <v/>
      </c>
      <c r="X25" s="292">
        <f>G25*20.89/100</f>
        <v/>
      </c>
      <c r="Y25" s="343">
        <f>Z25/G25*100</f>
        <v/>
      </c>
      <c r="Z25" s="724" t="n">
        <v>40156213.08539988</v>
      </c>
      <c r="AA25" s="343">
        <f>AB25/G25*100</f>
        <v/>
      </c>
      <c r="AB25" s="292" t="n">
        <v>30331297.55</v>
      </c>
      <c r="AC25" s="360">
        <f>AD25/G25*100</f>
        <v/>
      </c>
      <c r="AD25" s="292" t="n">
        <v>16050569.95</v>
      </c>
      <c r="AE25" s="360">
        <f>AF25/K25*100</f>
        <v/>
      </c>
      <c r="AF25" s="292" t="n">
        <v>21260209.69</v>
      </c>
      <c r="AG25" s="360">
        <f>AH25/G25*100</f>
        <v/>
      </c>
      <c r="AH25" s="292" t="n">
        <v>13832471.35000002</v>
      </c>
      <c r="AI25" s="343" t="n"/>
      <c r="AJ25" s="343" t="n"/>
      <c r="AK25" s="343" t="n"/>
      <c r="AL25" s="343" t="n"/>
      <c r="AM25" s="1680" t="n"/>
      <c r="AN25" s="1681" t="n"/>
      <c r="AO25" s="343" t="n"/>
      <c r="AP25" s="343" t="n"/>
      <c r="AQ25" s="343" t="n"/>
      <c r="AR25" s="343" t="n"/>
      <c r="AS25" s="343" t="n"/>
      <c r="AT25" s="343" t="n"/>
      <c r="AU25" s="343" t="n"/>
      <c r="AV25" s="343" t="n"/>
      <c r="AW25" s="343" t="n"/>
      <c r="AX25" s="343" t="n"/>
      <c r="AY25" s="343" t="n"/>
      <c r="AZ25" s="343" t="n"/>
      <c r="BA25" s="343" t="n"/>
      <c r="BB25" s="343" t="n"/>
      <c r="BC25" s="343" t="n"/>
      <c r="BD25" s="343" t="n"/>
      <c r="BE25" s="343" t="n"/>
      <c r="BF25" s="343" t="n"/>
      <c r="BG25" s="343" t="n"/>
      <c r="BH25" s="343" t="n"/>
      <c r="BI25" s="343" t="n"/>
      <c r="BJ25" s="343" t="n"/>
      <c r="BK25" s="343" t="n"/>
      <c r="BL25" s="343" t="n"/>
      <c r="BM25" s="343" t="n"/>
      <c r="BN25" s="343" t="n"/>
      <c r="BO25" s="343" t="n"/>
      <c r="BP25" s="343" t="n"/>
      <c r="BQ25" s="343" t="n"/>
      <c r="BR25" s="343" t="n"/>
      <c r="BS25" s="343" t="n"/>
      <c r="BT25" s="343" t="n"/>
      <c r="BU25" s="343" t="n"/>
      <c r="BV25" s="343" t="n"/>
      <c r="BW25" s="343" t="n"/>
      <c r="BX25" s="343" t="n"/>
      <c r="BY25" s="343" t="n"/>
      <c r="BZ25" s="343" t="n"/>
      <c r="CA25" s="343" t="n"/>
      <c r="CB25" s="343" t="n"/>
      <c r="CC25" s="343" t="n"/>
      <c r="CD25" s="343" t="n"/>
      <c r="CE25" s="343" t="n"/>
      <c r="CF25" s="343" t="n"/>
      <c r="CG25" s="343" t="n"/>
      <c r="CH25" s="343" t="n"/>
      <c r="CI25" s="343" t="n"/>
      <c r="CJ25" s="343" t="n"/>
      <c r="CK25" s="343" t="n"/>
      <c r="CL25" s="343" t="n"/>
      <c r="CM25" s="343" t="n"/>
      <c r="CN25" s="343" t="n"/>
      <c r="CO25" s="343" t="n"/>
      <c r="CP25" s="343" t="n"/>
      <c r="CQ25" s="343" t="n"/>
      <c r="CR25" s="343" t="n"/>
      <c r="CS25" s="343" t="n"/>
      <c r="CT25" s="343" t="n"/>
      <c r="CU25" s="343" t="n"/>
      <c r="CV25" s="343" t="n"/>
      <c r="CW25" s="343" t="n"/>
      <c r="CX25" s="343" t="n"/>
      <c r="CY25" s="343" t="n"/>
      <c r="CZ25" s="343" t="n"/>
      <c r="DA25" s="343" t="n"/>
      <c r="DB25" s="343" t="n"/>
      <c r="DC25" s="343" t="n"/>
      <c r="DD25" s="343" t="n"/>
      <c r="DE25" s="343" t="n"/>
      <c r="DF25" s="343" t="n"/>
      <c r="DG25" s="343" t="n"/>
      <c r="DH25" s="343" t="n"/>
      <c r="DI25" s="343" t="n"/>
      <c r="DJ25" s="343" t="n"/>
      <c r="DK25" s="343" t="n"/>
      <c r="DL25" s="343" t="n"/>
      <c r="DM25" s="343" t="n"/>
      <c r="DN25" s="343" t="n"/>
      <c r="DO25" s="343" t="n"/>
      <c r="DP25" s="343" t="n"/>
      <c r="DQ25" s="360">
        <f>+M25+O25+Q25+S25+U25+W25+Y25+AA25+AC25+AE25+AG25+AI25+AK25+AM25+AO25+AQ25+AS25+AU25+AW25+AY25+BA25+BC25+BE25+BG25+BI25+BK25+BM25+BO25+BQ25+BS25+BU25+BW25+BY25+CA25+CC25+CE25+CG25+CI25+CK25+CM25+CO25+CQ25+CS25+CU25+CW25+CY25+DA25+DC25+DE25+DG25+DI25+DK25+DM25+DO25</f>
        <v/>
      </c>
      <c r="DR25" s="292">
        <f>+N25+P25+R25+T25+V25+X25+Z25+AB25+AD25+AF25+AH25+AJ25+AL25+AN25+AP25+AR25+AT25+AV25+AX25+AZ25+BB25+BD25+BF25+BH25+BJ25+BL25+BN25+BP25+BR25+BT25+BV25+BX25+BZ25+CB25+CD25+CF25+CH25+CJ25+CL25+CN25+CP25+CR25+CT25+CV25+CX25+CZ25+DB25+DD25+DF25+DH25+DJ25+DL25+DN25+DP25</f>
        <v/>
      </c>
      <c r="DS25" s="343">
        <f>DT25/G25*100</f>
        <v/>
      </c>
      <c r="DT25" s="361">
        <f>DR25-G25</f>
        <v/>
      </c>
      <c r="DU25" s="362" t="inlineStr">
        <is>
          <t>Job Completed</t>
        </is>
      </c>
      <c r="DV25" s="350" t="n"/>
      <c r="DZ25" s="411" t="inlineStr">
        <is>
          <t>ok</t>
        </is>
      </c>
      <c r="EA25" s="411" t="inlineStr">
        <is>
          <t>ok</t>
        </is>
      </c>
      <c r="EB25" s="411" t="inlineStr">
        <is>
          <t>ok</t>
        </is>
      </c>
      <c r="EC25" s="411" t="inlineStr">
        <is>
          <t>ok</t>
        </is>
      </c>
      <c r="ED25" s="411" t="inlineStr">
        <is>
          <t>ok</t>
        </is>
      </c>
      <c r="EE25" s="386" t="n"/>
      <c r="EG25" s="437" t="n"/>
      <c r="EH25" s="437" t="inlineStr">
        <is>
          <t>ok</t>
        </is>
      </c>
      <c r="EI25" s="437" t="inlineStr">
        <is>
          <t>ok</t>
        </is>
      </c>
      <c r="EJ25" s="437" t="n"/>
      <c r="EK25" s="437" t="n"/>
      <c r="EL25" s="494" t="inlineStr">
        <is>
          <t>ok</t>
        </is>
      </c>
      <c r="EM25" s="494" t="inlineStr">
        <is>
          <t>ok</t>
        </is>
      </c>
      <c r="EN25" s="494" t="inlineStr">
        <is>
          <t>ok</t>
        </is>
      </c>
      <c r="EO25" s="494" t="inlineStr">
        <is>
          <t>ok</t>
        </is>
      </c>
      <c r="EP25" s="494" t="n"/>
      <c r="EQ25" s="704" t="inlineStr">
        <is>
          <t>ok</t>
        </is>
      </c>
      <c r="ER25" s="704" t="inlineStr">
        <is>
          <t>ok</t>
        </is>
      </c>
      <c r="ES25" s="727" t="inlineStr">
        <is>
          <t>Completed</t>
        </is>
      </c>
      <c r="ET25" s="704" t="n"/>
      <c r="EU25" s="704" t="n"/>
      <c r="EW25" s="704" t="n"/>
      <c r="EX25" s="704" t="n"/>
      <c r="EY25" s="704" t="n"/>
      <c r="EZ25" s="704" t="n"/>
      <c r="FA25" s="704" t="n"/>
      <c r="FB25" s="704" t="n"/>
      <c r="FC25" s="704" t="n"/>
      <c r="FD25" s="704" t="n"/>
      <c r="FE25" s="704" t="n"/>
      <c r="FF25" s="704" t="n"/>
    </row>
    <row r="26" hidden="1" customFormat="1" s="424">
      <c r="A26" s="345">
        <f>+A25+1</f>
        <v/>
      </c>
      <c r="B26" s="343">
        <f>+'OVERALL WO'!B98</f>
        <v/>
      </c>
      <c r="C26" s="300">
        <f>+'OVERALL WO'!C98</f>
        <v/>
      </c>
      <c r="D26" s="300">
        <f>+'OVERALL WO'!D98</f>
        <v/>
      </c>
      <c r="E26" s="300">
        <f>+'OVERALL WO'!F98</f>
        <v/>
      </c>
      <c r="F26" s="359">
        <f>+'OVERALL WO'!I98</f>
        <v/>
      </c>
      <c r="G26" s="349">
        <f>+'OVERALL WO'!J98</f>
        <v/>
      </c>
      <c r="H26" s="300">
        <f>IF(F26&gt;0,"Realese","BelumRealese")</f>
        <v/>
      </c>
      <c r="I26" s="343">
        <f>+'OVERALL WO'!E98</f>
        <v/>
      </c>
      <c r="J26" s="300" t="inlineStr">
        <is>
          <t>Actual</t>
        </is>
      </c>
      <c r="K26" s="292">
        <f>+'OVERALL WO'!H98</f>
        <v/>
      </c>
      <c r="L26" s="300" t="inlineStr">
        <is>
          <t>Approval</t>
        </is>
      </c>
      <c r="M26" s="300" t="n"/>
      <c r="N26" s="292" t="n"/>
      <c r="O26" s="343" t="n"/>
      <c r="P26" s="343" t="n"/>
      <c r="Q26" s="360">
        <f>R26/G26*100</f>
        <v/>
      </c>
      <c r="R26" s="292" t="n">
        <v>21758900</v>
      </c>
      <c r="S26" s="360">
        <f>T26/G26*100</f>
        <v/>
      </c>
      <c r="T26" s="292" t="n">
        <v>34639150</v>
      </c>
      <c r="U26" s="343" t="n"/>
      <c r="V26" s="343" t="n"/>
      <c r="W26" s="343" t="n"/>
      <c r="X26" s="343" t="n"/>
      <c r="Y26" s="360">
        <f>Z26/G26*100</f>
        <v/>
      </c>
      <c r="Z26" s="292" t="n">
        <v>10879450</v>
      </c>
      <c r="AA26" s="343">
        <f>AB26/G26*100</f>
        <v/>
      </c>
      <c r="AB26" s="292" t="n">
        <v>15818975</v>
      </c>
      <c r="AC26" s="343" t="n"/>
      <c r="AD26" s="343" t="n"/>
      <c r="AE26" s="343" t="n"/>
      <c r="AF26" s="343" t="n"/>
      <c r="AG26" s="343" t="n"/>
      <c r="AH26" s="343" t="n"/>
      <c r="AI26" s="343" t="n"/>
      <c r="AJ26" s="343" t="n"/>
      <c r="AK26" s="343" t="n"/>
      <c r="AL26" s="343" t="n"/>
      <c r="AM26" s="343" t="n"/>
      <c r="AN26" s="343" t="n"/>
      <c r="AO26" s="343" t="n"/>
      <c r="AP26" s="343" t="n"/>
      <c r="AQ26" s="343" t="n"/>
      <c r="AR26" s="343" t="n"/>
      <c r="AS26" s="343" t="n"/>
      <c r="AT26" s="343" t="n"/>
      <c r="AU26" s="343" t="n"/>
      <c r="AV26" s="343" t="n"/>
      <c r="AW26" s="343" t="n"/>
      <c r="AX26" s="343" t="n"/>
      <c r="AY26" s="343" t="n"/>
      <c r="AZ26" s="343" t="n"/>
      <c r="BA26" s="343" t="n"/>
      <c r="BB26" s="343" t="n"/>
      <c r="BC26" s="343" t="n"/>
      <c r="BD26" s="343" t="n"/>
      <c r="BE26" s="343" t="n"/>
      <c r="BF26" s="343" t="n"/>
      <c r="BG26" s="343" t="n"/>
      <c r="BH26" s="343" t="n"/>
      <c r="BI26" s="343" t="n"/>
      <c r="BJ26" s="343" t="n"/>
      <c r="BK26" s="343" t="n"/>
      <c r="BL26" s="343" t="n"/>
      <c r="BM26" s="343" t="n"/>
      <c r="BN26" s="343" t="n"/>
      <c r="BO26" s="343" t="n"/>
      <c r="BP26" s="343" t="n"/>
      <c r="BQ26" s="343" t="n"/>
      <c r="BR26" s="343" t="n"/>
      <c r="BS26" s="343" t="n"/>
      <c r="BT26" s="343" t="n"/>
      <c r="BU26" s="343" t="n"/>
      <c r="BV26" s="343" t="n"/>
      <c r="BW26" s="343" t="n"/>
      <c r="BX26" s="343" t="n"/>
      <c r="BY26" s="343" t="n"/>
      <c r="BZ26" s="343" t="n"/>
      <c r="CA26" s="343" t="n"/>
      <c r="CB26" s="343" t="n"/>
      <c r="CC26" s="343" t="n"/>
      <c r="CD26" s="343" t="n"/>
      <c r="CE26" s="343" t="n"/>
      <c r="CF26" s="343" t="n"/>
      <c r="CG26" s="343" t="n"/>
      <c r="CH26" s="343" t="n"/>
      <c r="CI26" s="343" t="n"/>
      <c r="CJ26" s="343" t="n"/>
      <c r="CK26" s="343" t="n"/>
      <c r="CL26" s="343" t="n"/>
      <c r="CM26" s="343" t="n"/>
      <c r="CN26" s="343" t="n"/>
      <c r="CO26" s="343" t="n"/>
      <c r="CP26" s="343" t="n"/>
      <c r="CQ26" s="343" t="n"/>
      <c r="CR26" s="343" t="n"/>
      <c r="CS26" s="343" t="n"/>
      <c r="CT26" s="343" t="n"/>
      <c r="CU26" s="343" t="n"/>
      <c r="CV26" s="343" t="n"/>
      <c r="CW26" s="343" t="n"/>
      <c r="CX26" s="343" t="n"/>
      <c r="CY26" s="343" t="n"/>
      <c r="CZ26" s="343" t="n"/>
      <c r="DA26" s="343" t="n"/>
      <c r="DB26" s="343" t="n"/>
      <c r="DC26" s="343" t="n"/>
      <c r="DD26" s="343" t="n"/>
      <c r="DE26" s="343" t="n"/>
      <c r="DF26" s="343" t="n"/>
      <c r="DG26" s="343" t="n"/>
      <c r="DH26" s="343" t="n"/>
      <c r="DI26" s="343" t="n"/>
      <c r="DJ26" s="343" t="n"/>
      <c r="DK26" s="343" t="n"/>
      <c r="DL26" s="343" t="n"/>
      <c r="DM26" s="343" t="n"/>
      <c r="DN26" s="343" t="n"/>
      <c r="DO26" s="343" t="n"/>
      <c r="DP26" s="343" t="n"/>
      <c r="DQ26" s="360">
        <f>+M26+O26+Q26+S26+U26+W26+Y26+AA26+AC26+AE26+AG26+AI26+AK26+AM26+AO26+AQ26+AS26+AU26+AW26+AY26+BA26+BC26+BE26+BG26+BI26+BK26+BM26+BO26+BQ26+BS26+BU26+BW26+BY26+CA26+CC26+CE26+CG26+CI26+CK26+CM26+CO26+CQ26+CS26+CU26+CW26+CY26+DA26+DC26+DE26+DG26+DI26+DK26+DM26+DO26</f>
        <v/>
      </c>
      <c r="DR26" s="292">
        <f>+N26+P26+R26+T26+V26+X26+Z26+AB26+AD26+AF26+AH26+AJ26+AL26+AN26+AP26+AR26+AT26+AV26+AX26+AZ26+BB26+BD26+BF26+BH26+BJ26+BL26+BN26+BP26+BR26+BT26+BV26+BX26+BZ26+CB26+CD26+CF26+CH26+CJ26+CL26+CN26+CP26+CR26+CT26+CV26+CX26+CZ26+DB26+DD26+DF26+DH26+DJ26+DL26+DN26+DP26</f>
        <v/>
      </c>
      <c r="DS26" s="343">
        <f>DT26/G26*100</f>
        <v/>
      </c>
      <c r="DT26" s="361">
        <f>DR26-G26</f>
        <v/>
      </c>
      <c r="DU26" s="362" t="inlineStr">
        <is>
          <t>Job Completed</t>
        </is>
      </c>
      <c r="DV26" s="910" t="n"/>
      <c r="DZ26" s="411" t="inlineStr">
        <is>
          <t>ok</t>
        </is>
      </c>
      <c r="EA26" s="411" t="inlineStr">
        <is>
          <t>ok</t>
        </is>
      </c>
      <c r="EB26" s="411" t="inlineStr">
        <is>
          <t>ok</t>
        </is>
      </c>
      <c r="EC26" s="411" t="inlineStr">
        <is>
          <t>ok</t>
        </is>
      </c>
      <c r="ED26" s="411" t="inlineStr">
        <is>
          <t>ok</t>
        </is>
      </c>
      <c r="EE26" s="386" t="n"/>
      <c r="EG26" s="437" t="n"/>
      <c r="EH26" s="437" t="n"/>
      <c r="EI26" s="437" t="inlineStr">
        <is>
          <t>ok</t>
        </is>
      </c>
      <c r="EJ26" s="437" t="inlineStr">
        <is>
          <t>ok</t>
        </is>
      </c>
      <c r="EK26" s="926" t="inlineStr">
        <is>
          <t>-</t>
        </is>
      </c>
      <c r="EL26" s="927" t="inlineStr">
        <is>
          <t>-</t>
        </is>
      </c>
      <c r="EM26" s="494" t="inlineStr">
        <is>
          <t>ok</t>
        </is>
      </c>
      <c r="EN26" s="494" t="inlineStr">
        <is>
          <t>ok</t>
        </is>
      </c>
      <c r="EO26" s="494" t="inlineStr">
        <is>
          <t>Completed</t>
        </is>
      </c>
      <c r="EP26" s="494" t="n"/>
      <c r="EQ26" s="704" t="n"/>
      <c r="ER26" s="704" t="n"/>
      <c r="ES26" s="704" t="n"/>
      <c r="ET26" s="704" t="n"/>
      <c r="EU26" s="704" t="n"/>
      <c r="EW26" s="704" t="n"/>
      <c r="EX26" s="704" t="n"/>
      <c r="EY26" s="704" t="n"/>
      <c r="EZ26" s="704" t="n"/>
      <c r="FA26" s="704" t="n"/>
      <c r="FB26" s="704" t="n"/>
      <c r="FC26" s="704" t="n"/>
      <c r="FD26" s="704" t="n"/>
      <c r="FE26" s="704" t="n"/>
      <c r="FF26" s="704" t="n"/>
    </row>
    <row r="27" hidden="1" customFormat="1" s="424">
      <c r="A27" s="345">
        <f>+A26+1</f>
        <v/>
      </c>
      <c r="B27" s="343" t="n"/>
      <c r="C27" s="300">
        <f>+'OVERALL WO'!C99</f>
        <v/>
      </c>
      <c r="D27" s="300">
        <f>+'OVERALL WO'!D99</f>
        <v/>
      </c>
      <c r="E27" s="300">
        <f>+'OVERALL WO'!F99</f>
        <v/>
      </c>
      <c r="F27" s="359">
        <f>+'OVERALL WO'!I99</f>
        <v/>
      </c>
      <c r="G27" s="349">
        <f>+K27</f>
        <v/>
      </c>
      <c r="H27" s="300">
        <f>IF(F27&gt;0,"Realese","BelumRealese")</f>
        <v/>
      </c>
      <c r="I27" s="343">
        <f>+'OVERALL WO'!E99</f>
        <v/>
      </c>
      <c r="J27" s="300">
        <f>+'OVERALL WO'!G99</f>
        <v/>
      </c>
      <c r="K27" s="292" t="n">
        <v>15943250</v>
      </c>
      <c r="L27" s="300" t="inlineStr">
        <is>
          <t>Approval</t>
        </is>
      </c>
      <c r="M27" s="300" t="n"/>
      <c r="N27" s="292" t="n"/>
      <c r="O27" s="343" t="n"/>
      <c r="P27" s="343" t="n"/>
      <c r="Q27" s="360">
        <f>R27/G27*100</f>
        <v/>
      </c>
      <c r="R27" s="292" t="n">
        <v>15943250</v>
      </c>
      <c r="S27" s="343" t="n"/>
      <c r="T27" s="343" t="n"/>
      <c r="U27" s="343" t="n"/>
      <c r="V27" s="343" t="n"/>
      <c r="W27" s="343" t="n"/>
      <c r="X27" s="343" t="n"/>
      <c r="Y27" s="343" t="n"/>
      <c r="Z27" s="343" t="n"/>
      <c r="AA27" s="343" t="n"/>
      <c r="AB27" s="343" t="n"/>
      <c r="AC27" s="343" t="n"/>
      <c r="AD27" s="343" t="n"/>
      <c r="AE27" s="343" t="n"/>
      <c r="AF27" s="343" t="n"/>
      <c r="AG27" s="343" t="n"/>
      <c r="AH27" s="343" t="n"/>
      <c r="AI27" s="343" t="n"/>
      <c r="AJ27" s="343" t="n"/>
      <c r="AK27" s="343" t="n"/>
      <c r="AL27" s="343" t="n"/>
      <c r="AM27" s="343" t="n"/>
      <c r="AN27" s="343" t="n"/>
      <c r="AO27" s="343" t="n"/>
      <c r="AP27" s="343" t="n"/>
      <c r="AQ27" s="343" t="n"/>
      <c r="AR27" s="343" t="n"/>
      <c r="AS27" s="343" t="n"/>
      <c r="AT27" s="343" t="n"/>
      <c r="AU27" s="343" t="n"/>
      <c r="AV27" s="343" t="n"/>
      <c r="AW27" s="343" t="n"/>
      <c r="AX27" s="343" t="n"/>
      <c r="AY27" s="343" t="n"/>
      <c r="AZ27" s="343" t="n"/>
      <c r="BA27" s="343" t="n"/>
      <c r="BB27" s="343" t="n"/>
      <c r="BC27" s="343" t="n"/>
      <c r="BD27" s="343" t="n"/>
      <c r="BE27" s="343" t="n"/>
      <c r="BF27" s="343" t="n"/>
      <c r="BG27" s="343" t="n"/>
      <c r="BH27" s="343" t="n"/>
      <c r="BI27" s="343" t="n"/>
      <c r="BJ27" s="343" t="n"/>
      <c r="BK27" s="343" t="n"/>
      <c r="BL27" s="343" t="n"/>
      <c r="BM27" s="343" t="n"/>
      <c r="BN27" s="343" t="n"/>
      <c r="BO27" s="343" t="n"/>
      <c r="BP27" s="343" t="n"/>
      <c r="BQ27" s="343" t="n"/>
      <c r="BR27" s="343" t="n"/>
      <c r="BS27" s="343" t="n"/>
      <c r="BT27" s="343" t="n"/>
      <c r="BU27" s="343" t="n"/>
      <c r="BV27" s="343" t="n"/>
      <c r="BW27" s="343" t="n"/>
      <c r="BX27" s="343" t="n"/>
      <c r="BY27" s="343" t="n"/>
      <c r="BZ27" s="343" t="n"/>
      <c r="CA27" s="343" t="n"/>
      <c r="CB27" s="343" t="n"/>
      <c r="CC27" s="343" t="n"/>
      <c r="CD27" s="343" t="n"/>
      <c r="CE27" s="343" t="n"/>
      <c r="CF27" s="343" t="n"/>
      <c r="CG27" s="343" t="n"/>
      <c r="CH27" s="343" t="n"/>
      <c r="CI27" s="343" t="n"/>
      <c r="CJ27" s="343" t="n"/>
      <c r="CK27" s="343" t="n"/>
      <c r="CL27" s="343" t="n"/>
      <c r="CM27" s="343" t="n"/>
      <c r="CN27" s="343" t="n"/>
      <c r="CO27" s="343" t="n"/>
      <c r="CP27" s="343" t="n"/>
      <c r="CQ27" s="343" t="n"/>
      <c r="CR27" s="343" t="n"/>
      <c r="CS27" s="343" t="n"/>
      <c r="CT27" s="343" t="n"/>
      <c r="CU27" s="343" t="n"/>
      <c r="CV27" s="343" t="n"/>
      <c r="CW27" s="343" t="n"/>
      <c r="CX27" s="343" t="n"/>
      <c r="CY27" s="343" t="n"/>
      <c r="CZ27" s="343" t="n"/>
      <c r="DA27" s="343" t="n"/>
      <c r="DB27" s="343" t="n"/>
      <c r="DC27" s="343" t="n"/>
      <c r="DD27" s="343" t="n"/>
      <c r="DE27" s="343" t="n"/>
      <c r="DF27" s="343" t="n"/>
      <c r="DG27" s="343" t="n"/>
      <c r="DH27" s="343" t="n"/>
      <c r="DI27" s="343" t="n"/>
      <c r="DJ27" s="343" t="n"/>
      <c r="DK27" s="343" t="n"/>
      <c r="DL27" s="343" t="n"/>
      <c r="DM27" s="343" t="n"/>
      <c r="DN27" s="343" t="n"/>
      <c r="DO27" s="343" t="n"/>
      <c r="DP27" s="343" t="n"/>
      <c r="DQ27" s="343">
        <f>+M27+O27+Q27+S27+U27+W27+Y27+AA27+AC27+AE27+AG27+AI27+AK27+AM27+AO27+AQ27+AS27+AU27+AW27+AY27+BA27+BC27+BE27+BG27+BI27+BK27+BM27+BO27+BQ27+BS27+BU27+BW27+BY27+CA27+CC27+CE27+CG27+CI27+CK27+CM27+CO27+CQ27+CS27+CU27+CW27+CY27+DA27+DC27+DE27+DG27+DI27+DK27+DM27+DO27</f>
        <v/>
      </c>
      <c r="DR27" s="292">
        <f>+N27+P27+R27+T27+V27+X27+Z27+AB27+AD27+AF27+AH27+AJ27+AL27+AN27+AP27+AR27+AT27+AV27+AX27+AZ27+BB27+BD27+BF27+BH27+BJ27+BL27+BN27+BP27+BR27+BT27+BV27+BX27+BZ27+CB27+CD27+CF27+CH27+CJ27+CL27+CN27+CP27+CR27+CT27+CV27+CX27+CZ27+DB27+DD27+DF27+DH27+DJ27+DL27+DN27+DP27</f>
        <v/>
      </c>
      <c r="DS27" s="343">
        <f>DT27/G27*100</f>
        <v/>
      </c>
      <c r="DT27" s="361">
        <f>DR27-G27</f>
        <v/>
      </c>
      <c r="DU27" s="362" t="inlineStr">
        <is>
          <t>Job Completed</t>
        </is>
      </c>
      <c r="DV27" s="350" t="n"/>
      <c r="DZ27" s="411" t="inlineStr">
        <is>
          <t>ok</t>
        </is>
      </c>
      <c r="EA27" s="411" t="inlineStr">
        <is>
          <t>ok</t>
        </is>
      </c>
      <c r="EB27" s="411" t="inlineStr">
        <is>
          <t>ok</t>
        </is>
      </c>
      <c r="EC27" s="411" t="inlineStr">
        <is>
          <t>ok</t>
        </is>
      </c>
      <c r="ED27" s="411" t="inlineStr">
        <is>
          <t>ok</t>
        </is>
      </c>
      <c r="EE27" s="386" t="n"/>
      <c r="EG27" s="437" t="n"/>
      <c r="EH27" s="437" t="n"/>
      <c r="EI27" s="437" t="inlineStr">
        <is>
          <t>ok</t>
        </is>
      </c>
      <c r="EJ27" s="437" t="inlineStr">
        <is>
          <t>completed</t>
        </is>
      </c>
      <c r="EK27" s="437" t="n"/>
      <c r="EL27" s="494" t="n"/>
      <c r="EM27" s="494" t="n"/>
      <c r="EN27" s="494" t="n"/>
      <c r="EO27" s="494" t="n"/>
      <c r="EP27" s="494" t="n"/>
      <c r="EQ27" s="704" t="n"/>
      <c r="ER27" s="704" t="n"/>
      <c r="ES27" s="704" t="n"/>
      <c r="ET27" s="704" t="n"/>
      <c r="EU27" s="704" t="n"/>
      <c r="EW27" s="704" t="n"/>
      <c r="EX27" s="704" t="n"/>
      <c r="EY27" s="704" t="n"/>
      <c r="EZ27" s="704" t="n"/>
      <c r="FA27" s="704" t="n"/>
      <c r="FB27" s="704" t="n"/>
      <c r="FC27" s="704" t="n"/>
      <c r="FD27" s="704" t="n"/>
      <c r="FE27" s="704" t="n"/>
      <c r="FF27" s="704" t="n"/>
    </row>
    <row r="28" hidden="1" customFormat="1" s="424">
      <c r="A28" s="345">
        <f>+A27+1</f>
        <v/>
      </c>
      <c r="B28" s="394">
        <f>+'OVERALL WO'!B100</f>
        <v/>
      </c>
      <c r="C28" s="300">
        <f>+'OVERALL WO'!C100</f>
        <v/>
      </c>
      <c r="D28" s="300">
        <f>+'OVERALL WO'!D100</f>
        <v/>
      </c>
      <c r="E28" s="300">
        <f>+'OVERALL WO'!F100</f>
        <v/>
      </c>
      <c r="F28" s="359">
        <f>+'OVERALL WO'!I100</f>
        <v/>
      </c>
      <c r="G28" s="349">
        <f>+'OVERALL WO'!J100</f>
        <v/>
      </c>
      <c r="H28" s="300">
        <f>IF(F28&gt;0,"Realese","BelumRealese")</f>
        <v/>
      </c>
      <c r="I28" s="343">
        <f>+'OVERALL WO'!E100</f>
        <v/>
      </c>
      <c r="J28" s="300">
        <f>+'OVERALL WO'!G100</f>
        <v/>
      </c>
      <c r="K28" s="292">
        <f>+'OVERALL WO'!H100</f>
        <v/>
      </c>
      <c r="L28" s="300" t="inlineStr">
        <is>
          <t>Approval</t>
        </is>
      </c>
      <c r="M28" s="300" t="n"/>
      <c r="N28" s="292" t="n"/>
      <c r="O28" s="360">
        <f>P28/G28*100</f>
        <v/>
      </c>
      <c r="P28" s="292" t="n">
        <v>43080075</v>
      </c>
      <c r="Q28" s="343" t="n"/>
      <c r="R28" s="292" t="n"/>
      <c r="S28" s="360">
        <f>T28/G28*100</f>
        <v/>
      </c>
      <c r="T28" s="292" t="n">
        <v>11879850</v>
      </c>
      <c r="U28" s="343" t="n"/>
      <c r="V28" s="343" t="n"/>
      <c r="W28" s="343" t="n"/>
      <c r="X28" s="343" t="n"/>
      <c r="Y28" s="343" t="n"/>
      <c r="Z28" s="343" t="n"/>
      <c r="AA28" s="343" t="n"/>
      <c r="AB28" s="343" t="n"/>
      <c r="AC28" s="343" t="n"/>
      <c r="AD28" s="343" t="n"/>
      <c r="AE28" s="343" t="n"/>
      <c r="AF28" s="343" t="n"/>
      <c r="AG28" s="343" t="n"/>
      <c r="AH28" s="343" t="n"/>
      <c r="AI28" s="343" t="n"/>
      <c r="AJ28" s="343" t="n"/>
      <c r="AK28" s="343" t="n"/>
      <c r="AL28" s="343" t="n"/>
      <c r="AM28" s="343" t="n"/>
      <c r="AN28" s="343" t="n"/>
      <c r="AO28" s="343" t="n"/>
      <c r="AP28" s="343" t="n"/>
      <c r="AQ28" s="343" t="n"/>
      <c r="AR28" s="343" t="n"/>
      <c r="AS28" s="343" t="n"/>
      <c r="AT28" s="343" t="n"/>
      <c r="AU28" s="343" t="n"/>
      <c r="AV28" s="343" t="n"/>
      <c r="AW28" s="343" t="n"/>
      <c r="AX28" s="343" t="n"/>
      <c r="AY28" s="343" t="n"/>
      <c r="AZ28" s="343" t="n"/>
      <c r="BA28" s="343" t="n"/>
      <c r="BB28" s="343" t="n"/>
      <c r="BC28" s="343" t="n"/>
      <c r="BD28" s="343" t="n"/>
      <c r="BE28" s="343" t="n"/>
      <c r="BF28" s="343" t="n"/>
      <c r="BG28" s="343" t="n"/>
      <c r="BH28" s="343" t="n"/>
      <c r="BI28" s="343" t="n"/>
      <c r="BJ28" s="343" t="n"/>
      <c r="BK28" s="343" t="n"/>
      <c r="BL28" s="343" t="n"/>
      <c r="BM28" s="343" t="n"/>
      <c r="BN28" s="343" t="n"/>
      <c r="BO28" s="343" t="n"/>
      <c r="BP28" s="343" t="n"/>
      <c r="BQ28" s="343" t="n"/>
      <c r="BR28" s="343" t="n"/>
      <c r="BS28" s="343" t="n"/>
      <c r="BT28" s="343" t="n"/>
      <c r="BU28" s="343" t="n"/>
      <c r="BV28" s="343" t="n"/>
      <c r="BW28" s="343" t="n"/>
      <c r="BX28" s="343" t="n"/>
      <c r="BY28" s="343" t="n"/>
      <c r="BZ28" s="343" t="n"/>
      <c r="CA28" s="343" t="n"/>
      <c r="CB28" s="343" t="n"/>
      <c r="CC28" s="343" t="n"/>
      <c r="CD28" s="343" t="n"/>
      <c r="CE28" s="343" t="n"/>
      <c r="CF28" s="343" t="n"/>
      <c r="CG28" s="343" t="n"/>
      <c r="CH28" s="343" t="n"/>
      <c r="CI28" s="343" t="n"/>
      <c r="CJ28" s="343" t="n"/>
      <c r="CK28" s="343" t="n"/>
      <c r="CL28" s="343" t="n"/>
      <c r="CM28" s="343" t="n"/>
      <c r="CN28" s="343" t="n"/>
      <c r="CO28" s="343" t="n"/>
      <c r="CP28" s="343" t="n"/>
      <c r="CQ28" s="343" t="n"/>
      <c r="CR28" s="343" t="n"/>
      <c r="CS28" s="343" t="n"/>
      <c r="CT28" s="343" t="n"/>
      <c r="CU28" s="343" t="n"/>
      <c r="CV28" s="343" t="n"/>
      <c r="CW28" s="343" t="n"/>
      <c r="CX28" s="343" t="n"/>
      <c r="CY28" s="343" t="n"/>
      <c r="CZ28" s="343" t="n"/>
      <c r="DA28" s="343" t="n"/>
      <c r="DB28" s="343" t="n"/>
      <c r="DC28" s="343" t="n"/>
      <c r="DD28" s="343" t="n"/>
      <c r="DE28" s="343" t="n"/>
      <c r="DF28" s="343" t="n"/>
      <c r="DG28" s="343" t="n"/>
      <c r="DH28" s="343" t="n"/>
      <c r="DI28" s="343" t="n"/>
      <c r="DJ28" s="343" t="n"/>
      <c r="DK28" s="343" t="n"/>
      <c r="DL28" s="343" t="n"/>
      <c r="DM28" s="343" t="n"/>
      <c r="DN28" s="343" t="n"/>
      <c r="DO28" s="343" t="n"/>
      <c r="DP28" s="343" t="n"/>
      <c r="DQ28" s="343">
        <f>+M28+O28+Q28+S28+U28+W28+Y28+AA28+AC28+AE28+AG28+AI28+AK28+AM28+AO28+AQ28+AS28+AU28+AW28+AY28+BA28+BC28+BE28+BG28+BI28+BK28+BM28+BO28+BQ28+BS28+BU28+BW28+BY28+CA28+CC28+CE28+CG28+CI28+CK28+CM28+CO28+CQ28+CS28+CU28+CW28+CY28+DA28+DC28+DE28+DG28+DI28+DK28+DM28+DO28</f>
        <v/>
      </c>
      <c r="DR28" s="292">
        <f>+N28+P28+R28+T28+V28+X28+Z28+AB28+AD28+AF28+AH28+AJ28+AL28+AN28+AP28+AR28+AT28+AV28+AX28+AZ28+BB28+BD28+BF28+BH28+BJ28+BL28+BN28+BP28+BR28+BT28+BV28+BX28+BZ28+CB28+CD28+CF28+CH28+CJ28+CL28+CN28+CP28+CR28+CT28+CV28+CX28+CZ28+DB28+DD28+DF28+DH28+DJ28+DL28+DN28+DP28</f>
        <v/>
      </c>
      <c r="DS28" s="343">
        <f>DT28/G28*100</f>
        <v/>
      </c>
      <c r="DT28" s="361">
        <f>DR28-G28</f>
        <v/>
      </c>
      <c r="DU28" s="362" t="inlineStr">
        <is>
          <t>Job Completed</t>
        </is>
      </c>
      <c r="DV28" s="350" t="inlineStr">
        <is>
          <t>Partial -1, done</t>
        </is>
      </c>
      <c r="DZ28" s="411" t="inlineStr">
        <is>
          <t>ok</t>
        </is>
      </c>
      <c r="EA28" s="411" t="inlineStr">
        <is>
          <t>ok</t>
        </is>
      </c>
      <c r="EB28" s="411" t="inlineStr">
        <is>
          <t>ok</t>
        </is>
      </c>
      <c r="EC28" s="411" t="inlineStr">
        <is>
          <t>ok</t>
        </is>
      </c>
      <c r="ED28" s="411" t="inlineStr">
        <is>
          <t>ok</t>
        </is>
      </c>
      <c r="EE28" s="386" t="n"/>
      <c r="EG28" s="437" t="n"/>
      <c r="EH28" s="437" t="inlineStr">
        <is>
          <t>ok</t>
        </is>
      </c>
      <c r="EI28" s="437" t="inlineStr">
        <is>
          <t>ok</t>
        </is>
      </c>
      <c r="EJ28" s="437" t="inlineStr">
        <is>
          <t>done partial</t>
        </is>
      </c>
      <c r="EK28" s="437" t="n"/>
      <c r="EL28" s="494" t="n"/>
      <c r="EM28" s="494" t="n"/>
      <c r="EN28" s="494" t="n"/>
      <c r="EO28" s="494" t="n"/>
      <c r="EP28" s="494" t="n"/>
      <c r="EQ28" s="704" t="n"/>
      <c r="ER28" s="704" t="n"/>
      <c r="ES28" s="704" t="n"/>
      <c r="ET28" s="704" t="n"/>
      <c r="EU28" s="704" t="n"/>
      <c r="EW28" s="704" t="n"/>
      <c r="EX28" s="704" t="n"/>
      <c r="EY28" s="704" t="n"/>
      <c r="EZ28" s="704" t="n"/>
      <c r="FA28" s="704" t="n"/>
      <c r="FB28" s="704" t="n"/>
      <c r="FC28" s="704" t="n"/>
      <c r="FD28" s="704" t="n"/>
      <c r="FE28" s="704" t="n"/>
      <c r="FF28" s="704" t="n"/>
    </row>
    <row r="29" hidden="1" customFormat="1" s="424">
      <c r="A29" s="345">
        <f>+A28+1</f>
        <v/>
      </c>
      <c r="B29" s="394" t="n"/>
      <c r="C29" s="300">
        <f>+'OVERALL WO'!C88</f>
        <v/>
      </c>
      <c r="D29" s="300">
        <f>+'OVERALL WO'!D88</f>
        <v/>
      </c>
      <c r="E29" s="300">
        <f>+'OVERALL WO'!F90</f>
        <v/>
      </c>
      <c r="F29" s="359">
        <f>+'OVERALL WO'!I90</f>
        <v/>
      </c>
      <c r="G29" s="349">
        <f>+'OVERALL WO'!H88</f>
        <v/>
      </c>
      <c r="H29" s="300">
        <f>IF(F29&gt;0,"Realese","BelumRealese")</f>
        <v/>
      </c>
      <c r="I29" s="343">
        <f>+'OVERALL WO'!E88</f>
        <v/>
      </c>
      <c r="J29" s="300">
        <f>+'OVERALL WO'!G90</f>
        <v/>
      </c>
      <c r="K29" s="292">
        <f>+'OVERALL WO'!H88</f>
        <v/>
      </c>
      <c r="L29" s="300" t="inlineStr">
        <is>
          <t>Approval</t>
        </is>
      </c>
      <c r="M29" s="300">
        <f>N29/G29*100</f>
        <v/>
      </c>
      <c r="N29" s="292" t="n">
        <v>51539200</v>
      </c>
      <c r="O29" s="343" t="n"/>
      <c r="P29" s="292" t="n"/>
      <c r="Q29" s="343" t="n"/>
      <c r="R29" s="343" t="n"/>
      <c r="S29" s="360">
        <f>T29/G29*100</f>
        <v/>
      </c>
      <c r="T29" s="292" t="n">
        <v>7503000</v>
      </c>
      <c r="U29" s="343" t="n"/>
      <c r="V29" s="343" t="n"/>
      <c r="W29" s="343" t="n"/>
      <c r="X29" s="343" t="n"/>
      <c r="Y29" s="343" t="n"/>
      <c r="Z29" s="343" t="n"/>
      <c r="AA29" s="343" t="n"/>
      <c r="AB29" s="343" t="n"/>
      <c r="AC29" s="343" t="n"/>
      <c r="AD29" s="343" t="n"/>
      <c r="AE29" s="343" t="n"/>
      <c r="AF29" s="343" t="n"/>
      <c r="AG29" s="343" t="n"/>
      <c r="AH29" s="343" t="n"/>
      <c r="AI29" s="343" t="n"/>
      <c r="AJ29" s="343" t="n"/>
      <c r="AK29" s="343" t="n"/>
      <c r="AL29" s="343" t="n"/>
      <c r="AM29" s="343" t="n"/>
      <c r="AN29" s="343" t="n"/>
      <c r="AO29" s="343" t="n"/>
      <c r="AP29" s="343" t="n"/>
      <c r="AQ29" s="343" t="n"/>
      <c r="AR29" s="343" t="n"/>
      <c r="AS29" s="343" t="n"/>
      <c r="AT29" s="343" t="n"/>
      <c r="AU29" s="343" t="n"/>
      <c r="AV29" s="343" t="n"/>
      <c r="AW29" s="343" t="n"/>
      <c r="AX29" s="343" t="n"/>
      <c r="AY29" s="343" t="n"/>
      <c r="AZ29" s="343" t="n"/>
      <c r="BA29" s="343" t="n"/>
      <c r="BB29" s="343" t="n"/>
      <c r="BC29" s="343" t="n"/>
      <c r="BD29" s="343" t="n"/>
      <c r="BE29" s="343" t="n"/>
      <c r="BF29" s="343" t="n"/>
      <c r="BG29" s="343" t="n"/>
      <c r="BH29" s="343" t="n"/>
      <c r="BI29" s="343" t="n"/>
      <c r="BJ29" s="343" t="n"/>
      <c r="BK29" s="343" t="n"/>
      <c r="BL29" s="343" t="n"/>
      <c r="BM29" s="343" t="n"/>
      <c r="BN29" s="343" t="n"/>
      <c r="BO29" s="343" t="n"/>
      <c r="BP29" s="343" t="n"/>
      <c r="BQ29" s="343" t="n"/>
      <c r="BR29" s="343" t="n"/>
      <c r="BS29" s="343" t="n"/>
      <c r="BT29" s="343" t="n"/>
      <c r="BU29" s="343" t="n"/>
      <c r="BV29" s="343" t="n"/>
      <c r="BW29" s="343" t="n"/>
      <c r="BX29" s="343" t="n"/>
      <c r="BY29" s="343" t="n"/>
      <c r="BZ29" s="343" t="n"/>
      <c r="CA29" s="343" t="n"/>
      <c r="CB29" s="343" t="n"/>
      <c r="CC29" s="343" t="n"/>
      <c r="CD29" s="343" t="n"/>
      <c r="CE29" s="343" t="n"/>
      <c r="CF29" s="343" t="n"/>
      <c r="CG29" s="343" t="n"/>
      <c r="CH29" s="343" t="n"/>
      <c r="CI29" s="343" t="n"/>
      <c r="CJ29" s="343" t="n"/>
      <c r="CK29" s="343" t="n"/>
      <c r="CL29" s="343" t="n"/>
      <c r="CM29" s="343" t="n"/>
      <c r="CN29" s="343" t="n"/>
      <c r="CO29" s="343" t="n"/>
      <c r="CP29" s="343" t="n"/>
      <c r="CQ29" s="343" t="n"/>
      <c r="CR29" s="343" t="n"/>
      <c r="CS29" s="343" t="n"/>
      <c r="CT29" s="343" t="n"/>
      <c r="CU29" s="343" t="n"/>
      <c r="CV29" s="343" t="n"/>
      <c r="CW29" s="343" t="n"/>
      <c r="CX29" s="343" t="n"/>
      <c r="CY29" s="343" t="n"/>
      <c r="CZ29" s="343" t="n"/>
      <c r="DA29" s="343" t="n"/>
      <c r="DB29" s="343" t="n"/>
      <c r="DC29" s="343" t="n"/>
      <c r="DD29" s="343" t="n"/>
      <c r="DE29" s="343" t="n"/>
      <c r="DF29" s="343" t="n"/>
      <c r="DG29" s="343" t="n"/>
      <c r="DH29" s="343" t="n"/>
      <c r="DI29" s="343" t="n"/>
      <c r="DJ29" s="343" t="n"/>
      <c r="DK29" s="343" t="n"/>
      <c r="DL29" s="343" t="n"/>
      <c r="DM29" s="343" t="n"/>
      <c r="DN29" s="343" t="n"/>
      <c r="DO29" s="343" t="n"/>
      <c r="DP29" s="343" t="n"/>
      <c r="DQ29" s="343">
        <f>+M29+O29+Q29+S29+U29+W29+Y29+AA29+AC29+AE29+AG29+AI29+AK29+AM29+AO29+AQ29+AS29+AU29+AW29+AY29+BA29+BC29+BE29+BG29+BI29+BK29+BM29+BO29+BQ29+BS29+BU29+BW29+BY29+CA29+CC29+CE29+CG29+CI29+CK29+CM29+CO29+CQ29+CS29+CU29+CW29+CY29+DA29+DC29+DE29+DG29+DI29+DK29+DM29+DO29</f>
        <v/>
      </c>
      <c r="DR29" s="292">
        <f>+N29+P29+R29+T29+V29+X29+Z29+AB29+AD29+AF29+AH29+AJ29+AL29+AN29+AP29+AR29+AT29+AV29+AX29+AZ29+BB29+BD29+BF29+BH29+BJ29+BL29+BN29+BP29+BR29+BT29+BV29+BX29+BZ29+CB29+CD29+CF29+CH29+CJ29+CL29+CN29+CP29+CR29+CT29+CV29+CX29+CZ29+DB29+DD29+DF29+DH29+DJ29+DL29+DN29+DP29</f>
        <v/>
      </c>
      <c r="DS29" s="343">
        <f>DT29/G29*100</f>
        <v/>
      </c>
      <c r="DT29" s="361">
        <f>DR29-G29</f>
        <v/>
      </c>
      <c r="DU29" s="362">
        <f>+'OVERALL WO'!P90</f>
        <v/>
      </c>
      <c r="DV29" s="350" t="n"/>
      <c r="DZ29" s="411" t="inlineStr">
        <is>
          <t>ok</t>
        </is>
      </c>
      <c r="EA29" s="411" t="inlineStr">
        <is>
          <t>ok</t>
        </is>
      </c>
      <c r="EB29" s="411" t="inlineStr">
        <is>
          <t>ok</t>
        </is>
      </c>
      <c r="EC29" s="411" t="inlineStr">
        <is>
          <t>ok</t>
        </is>
      </c>
      <c r="ED29" s="411" t="inlineStr">
        <is>
          <t>ok</t>
        </is>
      </c>
      <c r="EE29" s="386" t="n"/>
      <c r="EG29" s="411" t="inlineStr">
        <is>
          <t>ok</t>
        </is>
      </c>
      <c r="EH29" s="411" t="n"/>
      <c r="EI29" s="411" t="n"/>
      <c r="EJ29" s="437" t="inlineStr">
        <is>
          <t>ok</t>
        </is>
      </c>
      <c r="EK29" s="437" t="inlineStr">
        <is>
          <t>Completed</t>
        </is>
      </c>
      <c r="EL29" s="494" t="n"/>
      <c r="EM29" s="494" t="n"/>
      <c r="EN29" s="494" t="n"/>
      <c r="EO29" s="494" t="n"/>
      <c r="EP29" s="494" t="n"/>
      <c r="EQ29" s="704" t="n"/>
      <c r="ER29" s="704" t="n"/>
      <c r="ES29" s="704" t="n"/>
      <c r="ET29" s="704" t="n"/>
      <c r="EU29" s="704" t="n"/>
      <c r="EW29" s="704" t="n"/>
      <c r="EX29" s="704" t="n"/>
      <c r="EY29" s="704" t="n"/>
      <c r="EZ29" s="704" t="n"/>
      <c r="FA29" s="704" t="n"/>
      <c r="FB29" s="704" t="n"/>
      <c r="FC29" s="704" t="n"/>
      <c r="FD29" s="704" t="n"/>
      <c r="FE29" s="704" t="n"/>
      <c r="FF29" s="704" t="n"/>
    </row>
    <row r="30" hidden="1" customFormat="1" s="424">
      <c r="A30" s="410">
        <f>A29+1</f>
        <v/>
      </c>
      <c r="B30" s="394" t="n"/>
      <c r="C30" s="300">
        <f>+'OVERALL WO'!C50</f>
        <v/>
      </c>
      <c r="D30" s="300">
        <f>+'OVERALL WO'!D50</f>
        <v/>
      </c>
      <c r="E30" s="300">
        <f>+'OVERALL WO'!F50</f>
        <v/>
      </c>
      <c r="F30" s="359">
        <f>+'OVERALL WO'!I50</f>
        <v/>
      </c>
      <c r="G30" s="349">
        <f>+'OVERALL WO'!J50</f>
        <v/>
      </c>
      <c r="H30" s="300">
        <f>IF(F30&gt;0,"Realese","BelumRealese")</f>
        <v/>
      </c>
      <c r="I30" s="1682">
        <f>+'OVERALL WO'!E50</f>
        <v/>
      </c>
      <c r="J30" s="300">
        <f>+'OVERALL WO'!G91</f>
        <v/>
      </c>
      <c r="K30" s="292">
        <f>+'OVERALL WO'!H50</f>
        <v/>
      </c>
      <c r="L30" s="300" t="inlineStr">
        <is>
          <t>Approval</t>
        </is>
      </c>
      <c r="M30" s="300" t="n"/>
      <c r="N30" s="292" t="n"/>
      <c r="O30" s="343" t="n"/>
      <c r="P30" s="292" t="n"/>
      <c r="Q30" s="343" t="n"/>
      <c r="R30" s="343" t="n"/>
      <c r="S30" s="360" t="n"/>
      <c r="T30" s="292" t="n"/>
      <c r="U30" s="343" t="n"/>
      <c r="V30" s="343" t="n"/>
      <c r="W30" s="343" t="n"/>
      <c r="X30" s="343" t="n"/>
      <c r="Y30" s="360">
        <f>Z30/G30*100</f>
        <v/>
      </c>
      <c r="Z30" s="292" t="n">
        <v>13679468.2</v>
      </c>
      <c r="AA30" s="343">
        <f>AB30/G30*100</f>
        <v/>
      </c>
      <c r="AB30" s="292" t="n">
        <v>18552061</v>
      </c>
      <c r="AC30" s="360">
        <f>AD30/G30*100</f>
        <v/>
      </c>
      <c r="AD30" s="292" t="n">
        <v>37488870.088</v>
      </c>
      <c r="AE30" s="343">
        <f>AF30/K30*100</f>
        <v/>
      </c>
      <c r="AF30" s="292" t="n">
        <v>47895342.912</v>
      </c>
      <c r="AG30" s="360">
        <f>AH30/G30*100</f>
        <v/>
      </c>
      <c r="AH30" s="292" t="n">
        <v>38553090.6</v>
      </c>
      <c r="AI30" s="360">
        <f>AJ30/G30*100</f>
        <v/>
      </c>
      <c r="AJ30" s="292" t="n">
        <v>24930622.18</v>
      </c>
      <c r="AK30" s="360">
        <f>AL30/G30*100</f>
        <v/>
      </c>
      <c r="AL30" s="292" t="n">
        <v>32185234.99199997</v>
      </c>
      <c r="AM30" s="360">
        <f>AN30/G30*100</f>
        <v/>
      </c>
      <c r="AN30" s="292" t="n">
        <v>46430784.2</v>
      </c>
      <c r="AO30" s="343">
        <f>AP30/G30*100</f>
        <v/>
      </c>
      <c r="AP30" s="292" t="n">
        <v>32599382.88000002</v>
      </c>
      <c r="AQ30" s="360">
        <f>AR30/G30*100</f>
        <v/>
      </c>
      <c r="AR30" s="292" t="n">
        <v>27957123.5808</v>
      </c>
      <c r="AS30" s="360">
        <f>AT30/G30*100</f>
        <v/>
      </c>
      <c r="AT30" s="292" t="n">
        <v>41203492.56</v>
      </c>
      <c r="AU30" s="360">
        <f>AV30/G30*100</f>
        <v/>
      </c>
      <c r="AV30" s="406" t="n">
        <v>40874172.712</v>
      </c>
      <c r="AW30" s="360">
        <f>AX30/G30*100</f>
        <v/>
      </c>
      <c r="AX30" s="292" t="n">
        <v>15859878.052</v>
      </c>
      <c r="AY30" s="360">
        <f>AZ30/G30*100</f>
        <v/>
      </c>
      <c r="AZ30" s="292" t="n">
        <v>10166746.41120001</v>
      </c>
      <c r="BA30" s="343">
        <f>BB30/G30*100</f>
        <v/>
      </c>
      <c r="BB30" s="292" t="n">
        <v>11047751.29200003</v>
      </c>
      <c r="BC30" s="360">
        <f>BD30/G30*100</f>
        <v/>
      </c>
      <c r="BD30" s="292" t="n">
        <v>4340827.5</v>
      </c>
      <c r="BE30" s="360">
        <f>BF30/G30*100</f>
        <v/>
      </c>
      <c r="BF30" s="292" t="n">
        <v>3609629.639999993</v>
      </c>
      <c r="BG30" s="343" t="n"/>
      <c r="BH30" s="343" t="n"/>
      <c r="BI30" s="343" t="n"/>
      <c r="BJ30" s="343" t="n"/>
      <c r="BK30" s="343" t="n"/>
      <c r="BL30" s="343" t="n"/>
      <c r="BM30" s="343" t="n"/>
      <c r="BN30" s="343" t="n"/>
      <c r="BO30" s="343" t="n"/>
      <c r="BP30" s="343" t="n"/>
      <c r="BQ30" s="343" t="n"/>
      <c r="BR30" s="343" t="n"/>
      <c r="BS30" s="343" t="n"/>
      <c r="BT30" s="343" t="n"/>
      <c r="BU30" s="343" t="n"/>
      <c r="BV30" s="343" t="n"/>
      <c r="BW30" s="343" t="n"/>
      <c r="BX30" s="343" t="n"/>
      <c r="BY30" s="343" t="n"/>
      <c r="BZ30" s="343" t="n"/>
      <c r="CA30" s="343" t="n"/>
      <c r="CB30" s="343" t="n"/>
      <c r="CC30" s="343" t="n"/>
      <c r="CD30" s="343" t="n"/>
      <c r="CE30" s="343" t="n"/>
      <c r="CF30" s="343" t="n"/>
      <c r="CG30" s="343" t="n"/>
      <c r="CH30" s="343" t="n"/>
      <c r="CI30" s="343" t="n"/>
      <c r="CJ30" s="343" t="n"/>
      <c r="CK30" s="343" t="n"/>
      <c r="CL30" s="343" t="n"/>
      <c r="CM30" s="343" t="n"/>
      <c r="CN30" s="343" t="n"/>
      <c r="CO30" s="343" t="n"/>
      <c r="CP30" s="343" t="n"/>
      <c r="CQ30" s="343" t="n"/>
      <c r="CR30" s="343" t="n"/>
      <c r="CS30" s="343" t="n"/>
      <c r="CT30" s="343" t="n"/>
      <c r="CU30" s="343" t="n"/>
      <c r="CV30" s="343" t="n"/>
      <c r="CW30" s="343" t="n"/>
      <c r="CX30" s="343" t="n"/>
      <c r="CY30" s="343" t="n"/>
      <c r="CZ30" s="343" t="n"/>
      <c r="DA30" s="343" t="n"/>
      <c r="DB30" s="343" t="n"/>
      <c r="DC30" s="343" t="n"/>
      <c r="DD30" s="343" t="n"/>
      <c r="DE30" s="343" t="n"/>
      <c r="DF30" s="343" t="n"/>
      <c r="DG30" s="343" t="n"/>
      <c r="DH30" s="343" t="n"/>
      <c r="DI30" s="343" t="n"/>
      <c r="DJ30" s="343" t="n"/>
      <c r="DK30" s="343" t="n"/>
      <c r="DL30" s="343" t="n"/>
      <c r="DM30" s="343" t="n"/>
      <c r="DN30" s="343" t="n"/>
      <c r="DO30" s="343" t="n"/>
      <c r="DP30" s="343" t="n"/>
      <c r="DQ30" s="360">
        <f>+M30+O30+Q30+S30+U30+W30+Y30+AA30+AC30+AE30+AG30+AI30+AK30+AM30+AO30+AQ30+AS30+AU30+AW30+AY30+BA30+BC30+BE30+BG30+BI30+BK30+BM30+BO30+BQ30+BS30+BU30+BW30+BY30+CA30+CC30+CE30+CG30+CI30+CK30+CM30+CO30+CQ30+CS30+CU30+CW30+CY30+DA30+DC30+DE30+DG30+DI30+DK30+DM30+DO30</f>
        <v/>
      </c>
      <c r="DR30" s="292">
        <f>+N30+P30+R30+T30+V30+X30+Z30+AB30+AD30+AF30+AH30+AJ30+AL30+AN30+AP30+AR30+AT30+AV30+AX30+AZ30+BB30+BD30+BF30+BH30+BJ30+BL30+BN30+BP30+BR30+BT30+BV30+BX30+BZ30+CB30+CD30+CF30+CH30+CJ30+CL30+CN30+CP30+CR30+CT30+CV30+CX30+CZ30+DB30+DD30+DF30+DH30+DJ30+DL30+DN30+DP30</f>
        <v/>
      </c>
      <c r="DS30" s="343">
        <f>DT30/G30*100</f>
        <v/>
      </c>
      <c r="DT30" s="361">
        <f>DR30-G30</f>
        <v/>
      </c>
      <c r="DU30" s="1678">
        <f>+'OVERALL WO'!P50</f>
        <v/>
      </c>
      <c r="DV30" s="1061" t="inlineStr">
        <is>
          <t>doc ready summary ke 1-2</t>
        </is>
      </c>
      <c r="DW30" s="299" t="n"/>
      <c r="DZ30" s="411" t="inlineStr">
        <is>
          <t>ok</t>
        </is>
      </c>
      <c r="EA30" s="411" t="inlineStr">
        <is>
          <t>ok</t>
        </is>
      </c>
      <c r="EB30" s="411" t="inlineStr">
        <is>
          <t>ok</t>
        </is>
      </c>
      <c r="EC30" s="411" t="inlineStr">
        <is>
          <t>ok</t>
        </is>
      </c>
      <c r="ED30" s="411" t="inlineStr">
        <is>
          <t>ok</t>
        </is>
      </c>
      <c r="EE30" s="386" t="n"/>
      <c r="EG30" s="411" t="n"/>
      <c r="EH30" s="411" t="n"/>
      <c r="EI30" s="411" t="n"/>
      <c r="EJ30" s="437" t="n"/>
      <c r="EK30" s="437" t="n"/>
      <c r="EL30" s="494" t="n"/>
      <c r="EM30" s="494" t="inlineStr">
        <is>
          <t>ok</t>
        </is>
      </c>
      <c r="EN30" s="494" t="inlineStr">
        <is>
          <t>ok</t>
        </is>
      </c>
      <c r="EO30" s="494" t="inlineStr">
        <is>
          <t>ok</t>
        </is>
      </c>
      <c r="EP30" s="494" t="n"/>
      <c r="EQ30" s="704" t="inlineStr">
        <is>
          <t>ok</t>
        </is>
      </c>
      <c r="ER30" s="704" t="inlineStr">
        <is>
          <t>ok</t>
        </is>
      </c>
      <c r="ES30" s="704" t="inlineStr">
        <is>
          <t>ok</t>
        </is>
      </c>
      <c r="ET30" s="704" t="inlineStr">
        <is>
          <t>ok</t>
        </is>
      </c>
      <c r="EU30" s="704" t="inlineStr">
        <is>
          <t>ok</t>
        </is>
      </c>
      <c r="EW30" s="704" t="inlineStr">
        <is>
          <t>ok</t>
        </is>
      </c>
      <c r="EX30" s="704" t="inlineStr">
        <is>
          <t>ok</t>
        </is>
      </c>
      <c r="EY30" s="704" t="inlineStr">
        <is>
          <t>ok</t>
        </is>
      </c>
      <c r="EZ30" s="704" t="inlineStr">
        <is>
          <t>ok</t>
        </is>
      </c>
      <c r="FA30" s="704" t="n"/>
      <c r="FB30" s="704" t="inlineStr">
        <is>
          <t>ok</t>
        </is>
      </c>
      <c r="FC30" s="704" t="inlineStr">
        <is>
          <t>ok</t>
        </is>
      </c>
      <c r="FD30" s="704" t="inlineStr">
        <is>
          <t>ok</t>
        </is>
      </c>
      <c r="FE30" s="704" t="inlineStr">
        <is>
          <t>ok</t>
        </is>
      </c>
      <c r="FF30" s="704" t="inlineStr">
        <is>
          <t>ok</t>
        </is>
      </c>
      <c r="FG30" s="727" t="inlineStr">
        <is>
          <t>Completed</t>
        </is>
      </c>
    </row>
    <row r="31" hidden="1" customFormat="1" s="409">
      <c r="A31" s="929">
        <f>A30+1</f>
        <v/>
      </c>
      <c r="B31" s="1059">
        <f>+'OVERALL WO'!B101</f>
        <v/>
      </c>
      <c r="C31" s="407">
        <f>+'OVERALL WO'!C101</f>
        <v/>
      </c>
      <c r="D31" s="407">
        <f>+'OVERALL WO'!D101</f>
        <v/>
      </c>
      <c r="E31" s="407">
        <f>+'OVERALL WO'!F101</f>
        <v/>
      </c>
      <c r="F31" s="717">
        <f>+'OVERALL WO'!I101</f>
        <v/>
      </c>
      <c r="G31" s="405">
        <f>+'OVERALL WO'!J101</f>
        <v/>
      </c>
      <c r="H31" s="407">
        <f>IF(F31&gt;0,"Realese","BelumRealese")</f>
        <v/>
      </c>
      <c r="I31" s="1683">
        <f>+'OVERALL WO'!E101</f>
        <v/>
      </c>
      <c r="J31" s="407">
        <f>+'OVERALL WO'!G101</f>
        <v/>
      </c>
      <c r="K31" s="406">
        <f>+'OVERALL WO'!H101</f>
        <v/>
      </c>
      <c r="L31" s="407" t="inlineStr">
        <is>
          <t>Approval</t>
        </is>
      </c>
      <c r="M31" s="407" t="n"/>
      <c r="N31" s="406" t="n"/>
      <c r="O31" s="404" t="n"/>
      <c r="P31" s="406" t="n"/>
      <c r="Q31" s="404" t="n"/>
      <c r="R31" s="404" t="n"/>
      <c r="S31" s="718" t="n"/>
      <c r="T31" s="406" t="n"/>
      <c r="U31" s="404" t="n"/>
      <c r="V31" s="404" t="n"/>
      <c r="W31" s="404" t="n"/>
      <c r="X31" s="404" t="n"/>
      <c r="Y31" s="718" t="n"/>
      <c r="Z31" s="406" t="n"/>
      <c r="AA31" s="404" t="n"/>
      <c r="AB31" s="406" t="n">
        <v>11210390</v>
      </c>
      <c r="AC31" s="404" t="n"/>
      <c r="AD31" s="404" t="n"/>
      <c r="AE31" s="718">
        <f>AF31/G31*100</f>
        <v/>
      </c>
      <c r="AF31" s="406" t="n">
        <v>10486035</v>
      </c>
      <c r="AG31" s="404" t="n"/>
      <c r="AH31" s="404" t="n"/>
      <c r="AI31" s="404" t="n"/>
      <c r="AJ31" s="404" t="n"/>
      <c r="AK31" s="404" t="n"/>
      <c r="AL31" s="404" t="n"/>
      <c r="AM31" s="404" t="n"/>
      <c r="AN31" s="404" t="n"/>
      <c r="AO31" s="404" t="n"/>
      <c r="AP31" s="404" t="n"/>
      <c r="AQ31" s="404" t="n"/>
      <c r="AR31" s="404" t="n"/>
      <c r="AS31" s="404" t="n"/>
      <c r="AT31" s="404" t="n"/>
      <c r="AU31" s="404" t="n"/>
      <c r="AV31" s="404" t="n"/>
      <c r="AW31" s="404" t="n"/>
      <c r="AX31" s="404" t="n"/>
      <c r="AY31" s="404" t="n"/>
      <c r="AZ31" s="404" t="n"/>
      <c r="BA31" s="404" t="n"/>
      <c r="BB31" s="404" t="n"/>
      <c r="BC31" s="404" t="n"/>
      <c r="BD31" s="404" t="n"/>
      <c r="BE31" s="404" t="n"/>
      <c r="BF31" s="404" t="n"/>
      <c r="BG31" s="404" t="n"/>
      <c r="BH31" s="404" t="n"/>
      <c r="BI31" s="404" t="n"/>
      <c r="BJ31" s="404" t="n"/>
      <c r="BK31" s="404" t="n"/>
      <c r="BL31" s="404" t="n"/>
      <c r="BM31" s="404" t="n"/>
      <c r="BN31" s="404" t="n"/>
      <c r="BO31" s="404" t="n"/>
      <c r="BP31" s="404" t="n"/>
      <c r="BQ31" s="404" t="n"/>
      <c r="BR31" s="404" t="n"/>
      <c r="BS31" s="404" t="n"/>
      <c r="BT31" s="404" t="n"/>
      <c r="BU31" s="404" t="n"/>
      <c r="BV31" s="404" t="n"/>
      <c r="BW31" s="404" t="n"/>
      <c r="BX31" s="404" t="n"/>
      <c r="BY31" s="404" t="n"/>
      <c r="BZ31" s="404" t="n"/>
      <c r="CA31" s="404" t="n"/>
      <c r="CB31" s="404" t="n"/>
      <c r="CC31" s="404" t="n"/>
      <c r="CD31" s="404" t="n"/>
      <c r="CE31" s="404" t="n"/>
      <c r="CF31" s="404" t="n"/>
      <c r="CG31" s="404" t="n"/>
      <c r="CH31" s="404" t="n"/>
      <c r="CI31" s="360">
        <f>CJ31/G31*100</f>
        <v/>
      </c>
      <c r="CJ31" s="406" t="n">
        <v>330940</v>
      </c>
      <c r="CK31" s="404" t="n"/>
      <c r="CL31" s="404" t="n"/>
      <c r="CM31" s="404" t="n"/>
      <c r="CN31" s="404" t="n"/>
      <c r="CO31" s="404" t="n"/>
      <c r="CP31" s="404" t="n"/>
      <c r="CQ31" s="404" t="n"/>
      <c r="CR31" s="404" t="n"/>
      <c r="CS31" s="404" t="n"/>
      <c r="CT31" s="404" t="n"/>
      <c r="CU31" s="404" t="n"/>
      <c r="CV31" s="404" t="n"/>
      <c r="CW31" s="404" t="n"/>
      <c r="CX31" s="404" t="n"/>
      <c r="CY31" s="404" t="n"/>
      <c r="CZ31" s="404" t="n"/>
      <c r="DA31" s="404" t="n"/>
      <c r="DB31" s="404" t="n"/>
      <c r="DC31" s="404" t="n"/>
      <c r="DD31" s="404" t="n"/>
      <c r="DE31" s="404" t="n"/>
      <c r="DF31" s="404" t="n"/>
      <c r="DG31" s="404" t="n"/>
      <c r="DH31" s="404" t="n"/>
      <c r="DI31" s="404" t="n"/>
      <c r="DJ31" s="404" t="n"/>
      <c r="DK31" s="404" t="n"/>
      <c r="DL31" s="404" t="n"/>
      <c r="DM31" s="404" t="n"/>
      <c r="DN31" s="404" t="n"/>
      <c r="DO31" s="404" t="n"/>
      <c r="DP31" s="404" t="n"/>
      <c r="DQ31" s="718">
        <f>+M31+O31+Q31+S31+U31+W31+Y31+AA31+AC31+AE31+AG31+AI31+AK31+AM31+AO31+AQ31+AS31+AU31+AW31+AY31+BA31+BC31+BE31+BG31+BI31+BK31+BM31+BO31+BQ31+BS31+BU31+BW31+BY31+CA31+CC31+CE31+CG31+CI31+CK31+CM31+CO31+CQ31+CS31+CU31+CW31+CY31+DA31+DC31+DE31+DG31+DI31+DK31+DM31+DO31</f>
        <v/>
      </c>
      <c r="DR31" s="406">
        <f>+N31+P31+R31+T31+V31+X31+Z31+AB31+AD31+AF31+AH31+AJ31+AL31+AN31+AP31+AR31+AT31+AV31+AX31+AZ31+BB31+BD31+BF31+BH31+BJ31+BL31+BN31+BP31+BR31+BT31+BV31+BX31+BZ31+CB31+CD31+CF31+CH31+CJ31+CL31+CN31+CP31+CR31+CT31+CV31+CX31+CZ31+DB31+DD31+DF31+DH31+DJ31+DL31+DN31+DP31</f>
        <v/>
      </c>
      <c r="DS31" s="404">
        <f>DT31/G31*100</f>
        <v/>
      </c>
      <c r="DT31" s="719">
        <f>DR31-G31</f>
        <v/>
      </c>
      <c r="DU31" s="720" t="inlineStr">
        <is>
          <t>Job Completed</t>
        </is>
      </c>
      <c r="DV31" s="910" t="inlineStr">
        <is>
          <t>doc ready &amp; CRO full reales</t>
        </is>
      </c>
      <c r="DZ31" s="411" t="inlineStr">
        <is>
          <t>ok</t>
        </is>
      </c>
      <c r="EA31" s="411" t="inlineStr">
        <is>
          <t>ok</t>
        </is>
      </c>
      <c r="EB31" s="411" t="inlineStr">
        <is>
          <t>ok</t>
        </is>
      </c>
      <c r="EC31" s="411" t="inlineStr">
        <is>
          <t>ok</t>
        </is>
      </c>
      <c r="ED31" s="411" t="inlineStr">
        <is>
          <t>ok</t>
        </is>
      </c>
      <c r="EE31" s="411" t="n"/>
      <c r="EG31" s="411" t="n"/>
      <c r="EH31" s="411" t="n"/>
      <c r="EI31" s="411" t="n"/>
      <c r="EJ31" s="411" t="n"/>
      <c r="EK31" s="411" t="n"/>
      <c r="EL31" s="722" t="n"/>
      <c r="EM31" s="722" t="n"/>
      <c r="EN31" s="494" t="inlineStr">
        <is>
          <t>ok</t>
        </is>
      </c>
      <c r="EO31" s="494" t="inlineStr">
        <is>
          <t>done</t>
        </is>
      </c>
      <c r="EP31" s="494" t="n"/>
      <c r="EQ31" s="723" t="n"/>
      <c r="ER31" s="723" t="n"/>
      <c r="ES31" s="723" t="n"/>
      <c r="ET31" s="723" t="n"/>
      <c r="EU31" s="723" t="n"/>
      <c r="EW31" s="723" t="n"/>
      <c r="EX31" s="723" t="n"/>
      <c r="EY31" s="723" t="n"/>
      <c r="EZ31" s="723" t="n"/>
      <c r="FA31" s="723" t="n"/>
      <c r="FB31" s="723" t="n"/>
      <c r="FC31" s="723" t="n"/>
      <c r="FD31" s="723" t="n"/>
      <c r="FE31" s="723" t="n"/>
      <c r="FF31" s="723" t="n"/>
      <c r="FZ31" s="409" t="inlineStr">
        <is>
          <t>ok</t>
        </is>
      </c>
    </row>
    <row r="32" hidden="1" customFormat="1" s="424">
      <c r="A32" s="929">
        <f>A31+1</f>
        <v/>
      </c>
      <c r="B32" s="394">
        <f>+'OVERALL WO'!B102</f>
        <v/>
      </c>
      <c r="C32" s="300">
        <f>+'OVERALL WO'!C102</f>
        <v/>
      </c>
      <c r="D32" s="300">
        <f>+'OVERALL WO'!D102</f>
        <v/>
      </c>
      <c r="E32" s="300">
        <f>+'OVERALL WO'!F102</f>
        <v/>
      </c>
      <c r="F32" s="359">
        <f>+'OVERALL WO'!I102</f>
        <v/>
      </c>
      <c r="G32" s="349">
        <f>+'OVERALL WO'!J102</f>
        <v/>
      </c>
      <c r="H32" s="300">
        <f>IF(F32&gt;0,"Realese","BelumRealese")</f>
        <v/>
      </c>
      <c r="I32" s="1682">
        <f>+'OVERALL WO'!E102</f>
        <v/>
      </c>
      <c r="J32" s="300">
        <f>+'OVERALL WO'!G102</f>
        <v/>
      </c>
      <c r="K32" s="292">
        <f>+'OVERALL WO'!H102</f>
        <v/>
      </c>
      <c r="L32" s="300" t="inlineStr">
        <is>
          <t>Approval</t>
        </is>
      </c>
      <c r="M32" s="300" t="n"/>
      <c r="N32" s="292" t="n"/>
      <c r="O32" s="343" t="n"/>
      <c r="P32" s="292" t="n"/>
      <c r="Q32" s="343" t="n"/>
      <c r="R32" s="343" t="n"/>
      <c r="S32" s="360" t="n"/>
      <c r="T32" s="292" t="n"/>
      <c r="U32" s="343" t="n"/>
      <c r="V32" s="343" t="n"/>
      <c r="W32" s="343" t="n"/>
      <c r="X32" s="343" t="n"/>
      <c r="Y32" s="360" t="n"/>
      <c r="Z32" s="292" t="n"/>
      <c r="AA32" s="343">
        <f>AB32/G32*100</f>
        <v/>
      </c>
      <c r="AB32" s="292" t="n">
        <v>5768200</v>
      </c>
      <c r="AC32" s="360">
        <f>AD32/G32*100</f>
        <v/>
      </c>
      <c r="AD32" s="292" t="n">
        <v>1630800</v>
      </c>
      <c r="AE32" s="343">
        <f>AF32/K32*100</f>
        <v/>
      </c>
      <c r="AF32" s="292" t="n">
        <v>2884100</v>
      </c>
      <c r="AG32" s="360">
        <f>AH32/G32*100</f>
        <v/>
      </c>
      <c r="AH32" s="292" t="n">
        <v>1921200</v>
      </c>
      <c r="AI32" s="343" t="n"/>
      <c r="AJ32" s="343" t="n"/>
      <c r="AK32" s="343" t="n"/>
      <c r="AL32" s="343" t="n"/>
      <c r="AM32" s="343" t="n"/>
      <c r="AN32" s="343" t="n"/>
      <c r="AO32" s="343" t="n"/>
      <c r="AP32" s="343" t="n"/>
      <c r="AQ32" s="343" t="n"/>
      <c r="AR32" s="343" t="n"/>
      <c r="AS32" s="343" t="n"/>
      <c r="AT32" s="343" t="n"/>
      <c r="AU32" s="343" t="n"/>
      <c r="AV32" s="343" t="n"/>
      <c r="AW32" s="343" t="n"/>
      <c r="AX32" s="343" t="n"/>
      <c r="AY32" s="343" t="n"/>
      <c r="AZ32" s="343" t="n"/>
      <c r="BA32" s="343" t="n"/>
      <c r="BB32" s="343" t="n"/>
      <c r="BC32" s="343" t="n"/>
      <c r="BD32" s="343" t="n"/>
      <c r="BE32" s="343" t="n"/>
      <c r="BF32" s="343" t="n"/>
      <c r="BG32" s="343" t="n"/>
      <c r="BH32" s="343" t="n"/>
      <c r="BI32" s="343" t="n"/>
      <c r="BJ32" s="343" t="n"/>
      <c r="BK32" s="343" t="n"/>
      <c r="BL32" s="343" t="n"/>
      <c r="BM32" s="343" t="n"/>
      <c r="BN32" s="343" t="n"/>
      <c r="BO32" s="343" t="n"/>
      <c r="BP32" s="343" t="n"/>
      <c r="BQ32" s="343" t="n"/>
      <c r="BR32" s="343" t="n"/>
      <c r="BS32" s="343" t="n"/>
      <c r="BT32" s="343" t="n"/>
      <c r="BU32" s="343" t="n"/>
      <c r="BV32" s="343" t="n"/>
      <c r="BW32" s="343" t="n"/>
      <c r="BX32" s="343" t="n"/>
      <c r="BY32" s="343" t="n"/>
      <c r="BZ32" s="343" t="n"/>
      <c r="CA32" s="343" t="n"/>
      <c r="CB32" s="343" t="n"/>
      <c r="CC32" s="343" t="n"/>
      <c r="CD32" s="343" t="n"/>
      <c r="CE32" s="343" t="n"/>
      <c r="CF32" s="343" t="n"/>
      <c r="CG32" s="343" t="n"/>
      <c r="CH32" s="343" t="n"/>
      <c r="CI32" s="343" t="n"/>
      <c r="CJ32" s="343" t="n"/>
      <c r="CK32" s="343" t="n"/>
      <c r="CL32" s="343" t="n"/>
      <c r="CM32" s="343" t="n"/>
      <c r="CN32" s="343" t="n"/>
      <c r="CO32" s="343" t="n"/>
      <c r="CP32" s="343" t="n"/>
      <c r="CQ32" s="343" t="n"/>
      <c r="CR32" s="343" t="n"/>
      <c r="CS32" s="343" t="n"/>
      <c r="CT32" s="343" t="n"/>
      <c r="CU32" s="343" t="n"/>
      <c r="CV32" s="343" t="n"/>
      <c r="CW32" s="343" t="n"/>
      <c r="CX32" s="343" t="n"/>
      <c r="CY32" s="343" t="n"/>
      <c r="CZ32" s="343" t="n"/>
      <c r="DA32" s="343" t="n"/>
      <c r="DB32" s="343" t="n"/>
      <c r="DC32" s="343" t="n"/>
      <c r="DD32" s="343" t="n"/>
      <c r="DE32" s="343" t="n"/>
      <c r="DF32" s="343" t="n"/>
      <c r="DG32" s="343" t="n"/>
      <c r="DH32" s="343" t="n"/>
      <c r="DI32" s="343" t="n"/>
      <c r="DJ32" s="343" t="n"/>
      <c r="DK32" s="343" t="n"/>
      <c r="DL32" s="343" t="n"/>
      <c r="DM32" s="343" t="n"/>
      <c r="DN32" s="343" t="n"/>
      <c r="DO32" s="343" t="n"/>
      <c r="DP32" s="343" t="n"/>
      <c r="DQ32" s="360">
        <f>+M32+O32+Q32+S32+U32+W32+Y32+AA32+AC32+AE32+AG32+AI32+AK32+AM32+AO32+AQ32+AS32+AU32+AW32+AY32+BA32+BC32+BE32+BG32+BI32+BK32+BM32+BO32+BQ32+BS32+BU32+BW32+BY32+CA32+CC32+CE32+CG32+CI32+CK32+CM32+CO32+CQ32+CS32+CU32+CW32+CY32+DA32+DC32+DE32+DG32+DI32+DK32+DM32+DO32</f>
        <v/>
      </c>
      <c r="DR32" s="292">
        <f>+N32+P32+R32+T32+V32+X32+Z32+AB32+AD32+AF32+AH32+AJ32+AL32+AN32+AP32+AR32+AT32+AV32+AX32+AZ32+BB32+BD32+BF32+BH32+BJ32+BL32+BN32+BP32+BR32+BT32+BV32+BX32+BZ32+CB32+CD32+CF32+CH32+CJ32+CL32+CN32+CP32+CR32+CT32+CV32+CX32+CZ32+DB32+DD32+DF32+DH32+DJ32+DL32+DN32+DP32</f>
        <v/>
      </c>
      <c r="DS32" s="343">
        <f>DT32/G32*100</f>
        <v/>
      </c>
      <c r="DT32" s="361">
        <f>DR32-G32</f>
        <v/>
      </c>
      <c r="DU32" s="720" t="inlineStr">
        <is>
          <t>Job Completed</t>
        </is>
      </c>
      <c r="DV32" s="910" t="inlineStr">
        <is>
          <t>doc ready &amp; CRO full reales</t>
        </is>
      </c>
      <c r="DZ32" s="386" t="inlineStr">
        <is>
          <t>ok</t>
        </is>
      </c>
      <c r="EA32" s="386" t="inlineStr">
        <is>
          <t>ok</t>
        </is>
      </c>
      <c r="EB32" s="386" t="inlineStr">
        <is>
          <t>ok</t>
        </is>
      </c>
      <c r="EC32" s="386" t="inlineStr">
        <is>
          <t>ok</t>
        </is>
      </c>
      <c r="ED32" s="386" t="inlineStr">
        <is>
          <t>ok</t>
        </is>
      </c>
      <c r="EE32" s="386" t="n"/>
      <c r="EG32" s="411" t="n"/>
      <c r="EH32" s="411" t="n"/>
      <c r="EI32" s="411" t="n"/>
      <c r="EJ32" s="437" t="n"/>
      <c r="EK32" s="437" t="n"/>
      <c r="EL32" s="494" t="n"/>
      <c r="EM32" s="494" t="n"/>
      <c r="EN32" s="494" t="inlineStr">
        <is>
          <t>ok</t>
        </is>
      </c>
      <c r="EO32" s="494" t="inlineStr">
        <is>
          <t>ok</t>
        </is>
      </c>
      <c r="EP32" s="494" t="n"/>
      <c r="EQ32" s="704" t="inlineStr">
        <is>
          <t>ok</t>
        </is>
      </c>
      <c r="ER32" s="704" t="inlineStr">
        <is>
          <t>ok</t>
        </is>
      </c>
      <c r="ES32" s="727" t="inlineStr">
        <is>
          <t>Completed</t>
        </is>
      </c>
      <c r="ET32" s="704" t="n"/>
      <c r="EU32" s="704" t="n"/>
      <c r="EW32" s="704" t="n"/>
      <c r="EX32" s="704" t="n"/>
      <c r="EY32" s="704" t="n"/>
      <c r="EZ32" s="704" t="n"/>
      <c r="FA32" s="704" t="n"/>
      <c r="FB32" s="704" t="n"/>
      <c r="FC32" s="704" t="n"/>
      <c r="FD32" s="704" t="n"/>
      <c r="FE32" s="704" t="n"/>
      <c r="FF32" s="704" t="n"/>
    </row>
    <row r="33" hidden="1" customFormat="1" s="424">
      <c r="A33" s="410">
        <f>A32+1</f>
        <v/>
      </c>
      <c r="B33" s="394">
        <f>+'OVERALL WO'!B103</f>
        <v/>
      </c>
      <c r="C33" s="300">
        <f>+'OVERALL WO'!C103</f>
        <v/>
      </c>
      <c r="D33" s="300">
        <f>+'OVERALL WO'!D103</f>
        <v/>
      </c>
      <c r="E33" s="300">
        <f>+'OVERALL WO'!F103</f>
        <v/>
      </c>
      <c r="F33" s="359">
        <f>+'OVERALL WO'!I103</f>
        <v/>
      </c>
      <c r="G33" s="349">
        <f>+'OVERALL WO'!J103</f>
        <v/>
      </c>
      <c r="H33" s="300">
        <f>IF(F33&gt;0,"Realese","BelumRealese")</f>
        <v/>
      </c>
      <c r="I33" s="1682">
        <f>+'OVERALL WO'!E103</f>
        <v/>
      </c>
      <c r="J33" s="300">
        <f>+'OVERALL WO'!G103</f>
        <v/>
      </c>
      <c r="K33" s="292">
        <f>+'OVERALL WO'!H103</f>
        <v/>
      </c>
      <c r="L33" s="300" t="inlineStr">
        <is>
          <t>Approval</t>
        </is>
      </c>
      <c r="M33" s="300" t="n"/>
      <c r="N33" s="292" t="n"/>
      <c r="O33" s="343" t="n"/>
      <c r="P33" s="292" t="n"/>
      <c r="Q33" s="343" t="n"/>
      <c r="R33" s="343" t="n"/>
      <c r="S33" s="360" t="n"/>
      <c r="T33" s="292" t="n"/>
      <c r="U33" s="343" t="n"/>
      <c r="V33" s="343" t="n"/>
      <c r="W33" s="343" t="n"/>
      <c r="X33" s="343" t="n"/>
      <c r="Y33" s="360" t="n"/>
      <c r="Z33" s="292" t="n"/>
      <c r="AA33" s="343" t="n"/>
      <c r="AB33" s="343" t="n"/>
      <c r="AC33" s="343" t="n"/>
      <c r="AD33" s="343" t="n"/>
      <c r="AE33" s="343" t="n"/>
      <c r="AF33" s="343" t="n"/>
      <c r="AG33" s="360">
        <f>AH33/G33*100</f>
        <v/>
      </c>
      <c r="AH33" s="292" t="n">
        <v>21003952.7</v>
      </c>
      <c r="AI33" s="360">
        <f>AJ33/G33*100</f>
        <v/>
      </c>
      <c r="AJ33" s="292" t="n">
        <v>49280027.5</v>
      </c>
      <c r="AK33" s="360">
        <f>AL33/G33*100</f>
        <v/>
      </c>
      <c r="AL33" s="292" t="n">
        <v>41180577.41666667</v>
      </c>
      <c r="AM33" s="360">
        <f>AN33/G33*100</f>
        <v/>
      </c>
      <c r="AN33" s="292" t="n">
        <v>60314808.5</v>
      </c>
      <c r="AO33" s="343">
        <f>AP33/G33*100</f>
        <v/>
      </c>
      <c r="AP33" s="292" t="n">
        <v>76917506.5</v>
      </c>
      <c r="AQ33" s="360">
        <f>AR33/G33*100</f>
        <v/>
      </c>
      <c r="AR33" s="292" t="n">
        <v>78061537.39999999</v>
      </c>
      <c r="AS33" s="360">
        <f>AT33/G33*100</f>
        <v/>
      </c>
      <c r="AT33" s="292" t="n">
        <v>20259724.88416803</v>
      </c>
      <c r="AU33" s="360">
        <f>AV33/G33*100</f>
        <v/>
      </c>
      <c r="AV33" s="406" t="n">
        <v>32198905.12</v>
      </c>
      <c r="AW33" s="360">
        <f>AX33/G33*100</f>
        <v/>
      </c>
      <c r="AX33" s="292" t="n">
        <v>12642321.5</v>
      </c>
      <c r="AY33" s="360">
        <f>AZ33/G33*100</f>
        <v/>
      </c>
      <c r="AZ33" s="292" t="n">
        <v>12311849.92</v>
      </c>
      <c r="BA33" s="343">
        <f>BB33/G33*100</f>
        <v/>
      </c>
      <c r="BB33" s="292" t="n">
        <v>20327216.18</v>
      </c>
      <c r="BC33" s="360">
        <f>BD33/G33*100</f>
        <v/>
      </c>
      <c r="BD33" s="292" t="n">
        <v>35638358.7</v>
      </c>
      <c r="BE33" s="360">
        <f>BF33/G33*100</f>
        <v/>
      </c>
      <c r="BF33" s="292" t="n">
        <v>25162420.87916534</v>
      </c>
      <c r="BG33" s="343" t="n"/>
      <c r="BH33" s="343" t="n"/>
      <c r="BI33" s="343" t="n"/>
      <c r="BJ33" s="343" t="n"/>
      <c r="BK33" s="343" t="n"/>
      <c r="BL33" s="343" t="n"/>
      <c r="BM33" s="343" t="n"/>
      <c r="BN33" s="343" t="n"/>
      <c r="BO33" s="343" t="n"/>
      <c r="BP33" s="343" t="n"/>
      <c r="BQ33" s="343" t="n"/>
      <c r="BR33" s="343" t="n"/>
      <c r="BS33" s="343" t="n"/>
      <c r="BT33" s="343" t="n"/>
      <c r="BU33" s="343" t="n"/>
      <c r="BV33" s="343" t="n"/>
      <c r="BW33" s="343" t="n"/>
      <c r="BX33" s="343" t="n"/>
      <c r="BY33" s="343" t="n"/>
      <c r="BZ33" s="343" t="n"/>
      <c r="CA33" s="360">
        <f>CB33/G33*100</f>
        <v/>
      </c>
      <c r="CB33" s="292" t="n">
        <v>5937499.79999995</v>
      </c>
      <c r="CC33" s="343" t="n"/>
      <c r="CD33" s="343" t="n"/>
      <c r="CE33" s="343" t="n"/>
      <c r="CF33" s="343" t="n"/>
      <c r="CG33" s="343" t="n"/>
      <c r="CH33" s="292" t="n"/>
      <c r="CI33" s="343" t="n"/>
      <c r="CJ33" s="343" t="n"/>
      <c r="CK33" s="343" t="n"/>
      <c r="CL33" s="343" t="n"/>
      <c r="CM33" s="343" t="n"/>
      <c r="CN33" s="343" t="n"/>
      <c r="CO33" s="343" t="n"/>
      <c r="CP33" s="343" t="n"/>
      <c r="CQ33" s="343" t="n"/>
      <c r="CR33" s="343" t="n"/>
      <c r="CS33" s="343" t="n"/>
      <c r="CT33" s="343" t="n"/>
      <c r="CU33" s="343" t="n"/>
      <c r="CV33" s="343" t="n"/>
      <c r="CW33" s="343" t="n"/>
      <c r="CX33" s="343" t="n"/>
      <c r="CY33" s="343" t="n"/>
      <c r="CZ33" s="343" t="n"/>
      <c r="DA33" s="343" t="n"/>
      <c r="DB33" s="343" t="n"/>
      <c r="DC33" s="343" t="n"/>
      <c r="DD33" s="343" t="n"/>
      <c r="DE33" s="343" t="n"/>
      <c r="DF33" s="343" t="n"/>
      <c r="DG33" s="343" t="n"/>
      <c r="DH33" s="343" t="n"/>
      <c r="DI33" s="343" t="n"/>
      <c r="DJ33" s="343" t="n"/>
      <c r="DK33" s="343" t="n"/>
      <c r="DL33" s="343" t="n"/>
      <c r="DM33" s="343" t="n"/>
      <c r="DN33" s="343" t="n"/>
      <c r="DO33" s="343" t="n"/>
      <c r="DP33" s="343" t="n"/>
      <c r="DQ33" s="360">
        <f>+M33+O33+Q33+S33+U33+W33+Y33+AA33+AC33+AE33+AG33+AI33+AK33+AM33+AO33+AQ33+AS33+AU33+AW33+AY33+BA33+BC33+BE33+BG33+BI33+BK33+BM33+BO33+BQ33+BS33+BU33+BW33+BY33+CA33+CC33+CE33+CG33+CI33+CK33+CM33+CO33+CQ33+CS33+CU33+CW33+CY33+DA33+DC33+DE33+DG33+DI33+DK33+DM33+DO33</f>
        <v/>
      </c>
      <c r="DR33" s="292">
        <f>+N33+P33+R33+T33+V33+X33+Z33+AB33+AD33+AF33+AH33+AJ33+AL33+AN33+AP33+AR33+AT33+AV33+AX33+AZ33+BB33+BD33+BF33+BH33+BJ33+BL33+BN33+BP33+BR33+BT33+BV33+BX33+BZ33+CB33+CD33+CF33+CH33+CJ33+CL33+CN33+CP33+CR33+CT33+CV33+CX33+CZ33+DB33+DD33+DF33+DH33+DJ33+DL33+DN33+DP33</f>
        <v/>
      </c>
      <c r="DS33" s="343">
        <f>DT33/G33*100</f>
        <v/>
      </c>
      <c r="DT33" s="361">
        <f>DR33-G33</f>
        <v/>
      </c>
      <c r="DU33" s="1678">
        <f>+'OVERALL WO'!P103</f>
        <v/>
      </c>
      <c r="DV33" s="910" t="inlineStr">
        <is>
          <t>doc ready &amp; CRO full reales</t>
        </is>
      </c>
      <c r="DW33" s="299" t="n"/>
      <c r="DZ33" s="411" t="inlineStr">
        <is>
          <t>ok</t>
        </is>
      </c>
      <c r="EA33" s="411" t="inlineStr">
        <is>
          <t>ok</t>
        </is>
      </c>
      <c r="EB33" s="411" t="inlineStr">
        <is>
          <t>ok</t>
        </is>
      </c>
      <c r="EC33" s="411" t="inlineStr">
        <is>
          <t>ok</t>
        </is>
      </c>
      <c r="ED33" s="411" t="inlineStr">
        <is>
          <t>ok</t>
        </is>
      </c>
      <c r="EE33" s="386" t="n"/>
      <c r="EG33" s="411" t="n"/>
      <c r="EH33" s="411" t="n"/>
      <c r="EI33" s="411" t="n"/>
      <c r="EJ33" s="437" t="n"/>
      <c r="EK33" s="437" t="n"/>
      <c r="EL33" s="494" t="n"/>
      <c r="EM33" s="494" t="n"/>
      <c r="EN33" s="494" t="n"/>
      <c r="EO33" s="494" t="n"/>
      <c r="EP33" s="494" t="n"/>
      <c r="EQ33" s="704" t="inlineStr">
        <is>
          <t>ok</t>
        </is>
      </c>
      <c r="ER33" s="704" t="inlineStr">
        <is>
          <t>ok</t>
        </is>
      </c>
      <c r="ES33" s="704" t="inlineStr">
        <is>
          <t>ok</t>
        </is>
      </c>
      <c r="ET33" s="704" t="inlineStr">
        <is>
          <t>ok</t>
        </is>
      </c>
      <c r="EU33" s="704" t="inlineStr">
        <is>
          <t>ok</t>
        </is>
      </c>
      <c r="EW33" s="704" t="inlineStr">
        <is>
          <t>ok</t>
        </is>
      </c>
      <c r="EX33" s="704" t="inlineStr">
        <is>
          <t>ok</t>
        </is>
      </c>
      <c r="EY33" s="704" t="inlineStr">
        <is>
          <t>ok</t>
        </is>
      </c>
      <c r="EZ33" s="704" t="inlineStr">
        <is>
          <t>ok</t>
        </is>
      </c>
      <c r="FA33" s="704" t="n"/>
      <c r="FB33" s="704" t="inlineStr">
        <is>
          <t>ok</t>
        </is>
      </c>
      <c r="FC33" s="704" t="inlineStr">
        <is>
          <t>ok</t>
        </is>
      </c>
      <c r="FD33" s="704" t="inlineStr">
        <is>
          <t>ok</t>
        </is>
      </c>
      <c r="FE33" s="704" t="inlineStr">
        <is>
          <t>ok</t>
        </is>
      </c>
      <c r="FF33" s="704" t="inlineStr">
        <is>
          <t>ok</t>
        </is>
      </c>
      <c r="FU33" s="424" t="inlineStr">
        <is>
          <t>ok</t>
        </is>
      </c>
    </row>
    <row r="34" hidden="1" customFormat="1" s="427">
      <c r="A34" s="396">
        <f>A33+1</f>
        <v/>
      </c>
      <c r="B34" s="473">
        <f>+'OVERALL WO'!B104</f>
        <v/>
      </c>
      <c r="C34" s="24">
        <f>+'OVERALL WO'!C104</f>
        <v/>
      </c>
      <c r="D34" s="24">
        <f>+'OVERALL WO'!D104</f>
        <v/>
      </c>
      <c r="E34" s="24">
        <f>+'OVERALL WO'!F104</f>
        <v/>
      </c>
      <c r="F34" s="32">
        <f>+'OVERALL WO'!I104</f>
        <v/>
      </c>
      <c r="G34" s="37">
        <f>+'OVERALL WO'!J104</f>
        <v/>
      </c>
      <c r="H34" s="24">
        <f>IF(F34&gt;0,"Realese","BelumRealese")</f>
        <v/>
      </c>
      <c r="I34" s="1684">
        <f>+'OVERALL WO'!E104</f>
        <v/>
      </c>
      <c r="J34" s="24">
        <f>+'OVERALL WO'!G104</f>
        <v/>
      </c>
      <c r="K34" s="25">
        <f>+'OVERALL WO'!H104</f>
        <v/>
      </c>
      <c r="L34" s="24" t="inlineStr">
        <is>
          <t>Approval</t>
        </is>
      </c>
      <c r="M34" s="24" t="n"/>
      <c r="N34" s="25" t="n"/>
      <c r="O34" s="23" t="n"/>
      <c r="P34" s="25" t="n"/>
      <c r="Q34" s="23" t="n"/>
      <c r="R34" s="23" t="n"/>
      <c r="S34" s="330" t="n"/>
      <c r="T34" s="25" t="n"/>
      <c r="U34" s="23" t="n"/>
      <c r="V34" s="23" t="n"/>
      <c r="W34" s="23" t="n"/>
      <c r="X34" s="23" t="n"/>
      <c r="Y34" s="330" t="n"/>
      <c r="Z34" s="25" t="n"/>
      <c r="AA34" s="23" t="n"/>
      <c r="AB34" s="23" t="n"/>
      <c r="AC34" s="23" t="n"/>
      <c r="AD34" s="23" t="n"/>
      <c r="AE34" s="23" t="n"/>
      <c r="AF34" s="23" t="n"/>
      <c r="AG34" s="23" t="n"/>
      <c r="AH34" s="25" t="n"/>
      <c r="AI34" s="23" t="n"/>
      <c r="AJ34" s="23" t="n"/>
      <c r="AK34" s="23" t="n"/>
      <c r="AL34" s="23" t="n"/>
      <c r="AM34" s="23" t="n"/>
      <c r="AN34" s="23" t="n"/>
      <c r="AO34" s="23" t="n"/>
      <c r="AP34" s="23" t="n"/>
      <c r="AQ34" s="23" t="n"/>
      <c r="AR34" s="23" t="n"/>
      <c r="AS34" s="23" t="n"/>
      <c r="AT34" s="23" t="n"/>
      <c r="AU34" s="23" t="n"/>
      <c r="AV34" s="23" t="n"/>
      <c r="AW34" s="330">
        <f>AX34/G34*100</f>
        <v/>
      </c>
      <c r="AX34" s="25" t="n">
        <v>13192300</v>
      </c>
      <c r="AY34" s="330">
        <f>AZ34/G34*100</f>
        <v/>
      </c>
      <c r="AZ34" s="25" t="n">
        <v>11181820</v>
      </c>
      <c r="BA34" s="23">
        <f>BB34/G34*100</f>
        <v/>
      </c>
      <c r="BB34" s="25" t="n">
        <v>25615873.4984</v>
      </c>
      <c r="BC34" s="330">
        <f>BD34/G34*100</f>
        <v/>
      </c>
      <c r="BD34" s="25" t="n">
        <v>6376600</v>
      </c>
      <c r="BE34" s="23" t="n"/>
      <c r="BF34" s="23" t="n"/>
      <c r="BG34" s="23" t="n"/>
      <c r="BH34" s="23" t="n"/>
      <c r="BI34" s="330">
        <f>BJ34/G34*100</f>
        <v/>
      </c>
      <c r="BJ34" s="25" t="n">
        <v>35409420.7552</v>
      </c>
      <c r="BK34" s="23">
        <f>BL34/G34*100</f>
        <v/>
      </c>
      <c r="BL34" s="25" t="n">
        <v>75404381.83260001</v>
      </c>
      <c r="BM34" s="330">
        <f>BN34/G34*100</f>
        <v/>
      </c>
      <c r="BN34" s="25" t="n">
        <v>119023286.4844</v>
      </c>
      <c r="BO34" s="330">
        <f>BP34/G34*100</f>
        <v/>
      </c>
      <c r="BP34" s="25" t="n">
        <v>69528101.00393599</v>
      </c>
      <c r="BQ34" s="330">
        <f>BR34/G34*100</f>
        <v/>
      </c>
      <c r="BR34" s="25" t="n">
        <v>72187611.3568</v>
      </c>
      <c r="BS34" s="23">
        <f>BT34/G34*100</f>
        <v/>
      </c>
      <c r="BT34" s="25" t="n">
        <v>113357042.328</v>
      </c>
      <c r="BU34" s="330">
        <f>BV34/G34*100</f>
        <v/>
      </c>
      <c r="BV34" s="25">
        <f>G34*15/100</f>
        <v/>
      </c>
      <c r="BW34" s="330">
        <f>BX34/G34*100</f>
        <v/>
      </c>
      <c r="BX34" s="25" t="n">
        <v>40368467.188264</v>
      </c>
      <c r="BY34" s="954" t="n"/>
      <c r="BZ34" s="25" t="n"/>
      <c r="CA34" s="23" t="n"/>
      <c r="CB34" s="23" t="n"/>
      <c r="CC34" s="23" t="n"/>
      <c r="CD34" s="23" t="n"/>
      <c r="CE34" s="23" t="n"/>
      <c r="CF34" s="23" t="n"/>
      <c r="CG34" s="23" t="n"/>
      <c r="CH34" s="23" t="n"/>
      <c r="CI34" s="23" t="n"/>
      <c r="CJ34" s="23" t="n"/>
      <c r="CK34" s="23">
        <f>CL34/G34*100</f>
        <v/>
      </c>
      <c r="CL34" s="768" t="n">
        <v>34620128.54289997</v>
      </c>
      <c r="CM34" s="23" t="n"/>
      <c r="CN34" s="23" t="n"/>
      <c r="CO34" s="23" t="n"/>
      <c r="CP34" s="23" t="n"/>
      <c r="CQ34" s="23" t="n"/>
      <c r="CR34" s="23" t="n"/>
      <c r="CS34" s="23" t="n"/>
      <c r="CT34" s="23" t="n"/>
      <c r="CU34" s="23" t="n"/>
      <c r="CV34" s="23" t="n"/>
      <c r="CW34" s="23" t="n"/>
      <c r="CX34" s="23" t="n"/>
      <c r="CY34" s="23" t="n"/>
      <c r="CZ34" s="23" t="n"/>
      <c r="DA34" s="23" t="n"/>
      <c r="DB34" s="23" t="n"/>
      <c r="DC34" s="23" t="n"/>
      <c r="DD34" s="23" t="n"/>
      <c r="DE34" s="23" t="n"/>
      <c r="DF34" s="23" t="n"/>
      <c r="DG34" s="23" t="n"/>
      <c r="DH34" s="23" t="n"/>
      <c r="DI34" s="23" t="n"/>
      <c r="DJ34" s="23" t="n"/>
      <c r="DK34" s="23" t="n"/>
      <c r="DL34" s="23" t="n"/>
      <c r="DM34" s="23" t="n"/>
      <c r="DN34" s="23" t="n"/>
      <c r="DO34" s="23" t="n"/>
      <c r="DP34" s="23" t="n"/>
      <c r="DQ34" s="330">
        <f>+M34+O34+Q34+S34+U34+W34+Y34+AA34+AC34+AE34+AG34+AI34+AK34+AM34+AO34+AQ34+AS34+AU34+AW34+AY34+BA34+BC34+BE34+BG34+BI34+BK34+BM34+BO34+BQ34+BS34+BU34+BW34+BY34+CA34+CC34+CE34+CG34+CI34+CK34+CM34+CO34+CQ34+CS34+CU34+CW34+CY34+DA34+DC34+DE34+DG34+DI34+DK34+DM34+DO34</f>
        <v/>
      </c>
      <c r="DR34" s="25">
        <f>+N34+P34+R34+T34+V34+X34+Z34+AB34+AD34+AF34+AH34+AJ34+AL34+AN34+AP34+AR34+AT34+AV34+AX34+AZ34+BB34+BD34+BF34+BH34+BJ34+BL34+BN34+BP34+BR34+BT34+BV34+BX34+BZ34+CB34+CD34+CF34+CH34+CJ34+CL34+CN34+CP34+CR34+CT34+CV34+CX34+CZ34+DB34+DD34+DF34+DH34+DJ34+DL34+DN34+DP34</f>
        <v/>
      </c>
      <c r="DS34" s="23">
        <f>DT34/G34*100</f>
        <v/>
      </c>
      <c r="DT34" s="26">
        <f>DR34-G34</f>
        <v/>
      </c>
      <c r="DU34" s="1685">
        <f>+'OVERALL WO'!P104</f>
        <v/>
      </c>
      <c r="DV34" s="1282" t="n"/>
      <c r="DW34" s="298" t="n"/>
      <c r="DZ34" s="413" t="inlineStr">
        <is>
          <t>ok</t>
        </is>
      </c>
      <c r="EA34" s="413" t="inlineStr">
        <is>
          <t>ok</t>
        </is>
      </c>
      <c r="EB34" s="413" t="inlineStr">
        <is>
          <t>ok</t>
        </is>
      </c>
      <c r="EC34" s="413" t="inlineStr">
        <is>
          <t>ok</t>
        </is>
      </c>
      <c r="ED34" s="413" t="inlineStr">
        <is>
          <t>ok</t>
        </is>
      </c>
      <c r="EE34" s="384" t="n"/>
      <c r="EG34" s="413" t="n"/>
      <c r="EH34" s="413" t="n"/>
      <c r="EI34" s="413" t="n"/>
      <c r="EJ34" s="439" t="n"/>
      <c r="EK34" s="439" t="n"/>
      <c r="EL34" s="493" t="n"/>
      <c r="EM34" s="493" t="n"/>
      <c r="EN34" s="493" t="n"/>
      <c r="EO34" s="493" t="n"/>
      <c r="EP34" s="493" t="n"/>
      <c r="EQ34" s="707" t="n"/>
      <c r="ER34" s="707" t="n"/>
      <c r="ES34" s="707" t="n"/>
      <c r="ET34" s="707" t="n"/>
      <c r="EU34" s="707" t="n"/>
      <c r="EW34" s="707" t="n"/>
      <c r="EX34" s="707" t="n"/>
      <c r="EY34" s="707" t="n"/>
      <c r="EZ34" s="707" t="n"/>
      <c r="FA34" s="707" t="n"/>
      <c r="FB34" s="707" t="inlineStr">
        <is>
          <t>ok</t>
        </is>
      </c>
      <c r="FC34" s="707" t="inlineStr">
        <is>
          <t>ok</t>
        </is>
      </c>
      <c r="FD34" s="707" t="inlineStr">
        <is>
          <t>ok</t>
        </is>
      </c>
      <c r="FE34" s="707" t="inlineStr">
        <is>
          <t>ok</t>
        </is>
      </c>
      <c r="FF34" s="707" t="n"/>
      <c r="FI34" s="427" t="inlineStr">
        <is>
          <t>ok</t>
        </is>
      </c>
      <c r="FJ34" s="427" t="inlineStr">
        <is>
          <t>ok</t>
        </is>
      </c>
      <c r="FK34" s="427" t="inlineStr">
        <is>
          <t>ok</t>
        </is>
      </c>
      <c r="FL34" s="427" t="inlineStr">
        <is>
          <t>ok</t>
        </is>
      </c>
      <c r="FO34" s="707" t="inlineStr">
        <is>
          <t>ok</t>
        </is>
      </c>
      <c r="FP34" s="707" t="inlineStr">
        <is>
          <t>ok</t>
        </is>
      </c>
      <c r="FQ34" s="707" t="inlineStr">
        <is>
          <t>ok</t>
        </is>
      </c>
      <c r="FR34" s="707" t="inlineStr">
        <is>
          <t>ok</t>
        </is>
      </c>
      <c r="FS34" s="707" t="n"/>
      <c r="FT34" s="707" t="n"/>
      <c r="GA34" s="427" t="inlineStr">
        <is>
          <t>ok</t>
        </is>
      </c>
    </row>
    <row r="35" hidden="1" customFormat="1" s="765">
      <c r="A35" s="484">
        <f>A34+1</f>
        <v/>
      </c>
      <c r="B35" s="560">
        <f>+'OVERALL WO'!B105</f>
        <v/>
      </c>
      <c r="C35" s="304">
        <f>+'OVERALL WO'!C105</f>
        <v/>
      </c>
      <c r="D35" s="304">
        <f>+'OVERALL WO'!D105</f>
        <v/>
      </c>
      <c r="E35" s="304">
        <f>+'OVERALL WO'!F105</f>
        <v/>
      </c>
      <c r="F35" s="305">
        <f>+'OVERALL WO'!I105</f>
        <v/>
      </c>
      <c r="G35" s="306">
        <f>+'OVERALL WO'!J105</f>
        <v/>
      </c>
      <c r="H35" s="304">
        <f>IF(F35&gt;0,"Realese","BelumRealese")</f>
        <v/>
      </c>
      <c r="I35" s="1686">
        <f>+'OVERALL WO'!E105</f>
        <v/>
      </c>
      <c r="J35" s="304">
        <f>+'OVERALL WO'!G105</f>
        <v/>
      </c>
      <c r="K35" s="293">
        <f>+'OVERALL WO'!H105</f>
        <v/>
      </c>
      <c r="L35" s="304" t="inlineStr">
        <is>
          <t>Review</t>
        </is>
      </c>
      <c r="M35" s="304" t="n"/>
      <c r="N35" s="293" t="n"/>
      <c r="O35" s="303" t="n"/>
      <c r="P35" s="293" t="n"/>
      <c r="Q35" s="303" t="n"/>
      <c r="R35" s="303" t="n"/>
      <c r="S35" s="485" t="n"/>
      <c r="T35" s="293" t="n"/>
      <c r="U35" s="303" t="n"/>
      <c r="V35" s="303" t="n"/>
      <c r="W35" s="303" t="n"/>
      <c r="X35" s="303" t="n"/>
      <c r="Y35" s="485" t="n"/>
      <c r="Z35" s="293" t="n"/>
      <c r="AA35" s="303" t="n"/>
      <c r="AB35" s="303" t="n"/>
      <c r="AC35" s="303" t="n"/>
      <c r="AD35" s="303" t="n"/>
      <c r="AE35" s="303" t="n"/>
      <c r="AF35" s="303" t="n"/>
      <c r="AG35" s="303" t="n"/>
      <c r="AH35" s="303" t="n"/>
      <c r="AI35" s="303" t="n"/>
      <c r="AJ35" s="303" t="n"/>
      <c r="AK35" s="303" t="n"/>
      <c r="AL35" s="303" t="n"/>
      <c r="AM35" s="303" t="n"/>
      <c r="AN35" s="303" t="n"/>
      <c r="AO35" s="303" t="n"/>
      <c r="AP35" s="303" t="n"/>
      <c r="AQ35" s="303" t="n"/>
      <c r="AR35" s="303" t="n"/>
      <c r="AS35" s="303" t="n"/>
      <c r="AT35" s="303" t="n"/>
      <c r="AU35" s="303" t="n"/>
      <c r="AV35" s="303" t="n"/>
      <c r="AW35" s="303" t="n"/>
      <c r="AX35" s="303" t="n"/>
      <c r="AY35" s="303" t="n"/>
      <c r="AZ35" s="303" t="n"/>
      <c r="BA35" s="303" t="n"/>
      <c r="BB35" s="303" t="n"/>
      <c r="BC35" s="303" t="n"/>
      <c r="BD35" s="303" t="n"/>
      <c r="BE35" s="303" t="n"/>
      <c r="BF35" s="303" t="n"/>
      <c r="BG35" s="303" t="n"/>
      <c r="BH35" s="303" t="n"/>
      <c r="BI35" s="303" t="n"/>
      <c r="BJ35" s="303" t="n"/>
      <c r="BK35" s="303" t="n"/>
      <c r="BL35" s="303" t="n"/>
      <c r="BM35" s="303" t="n"/>
      <c r="BN35" s="303" t="n"/>
      <c r="BO35" s="303" t="n"/>
      <c r="BP35" s="303" t="n"/>
      <c r="BQ35" s="303" t="n"/>
      <c r="BR35" s="303" t="n"/>
      <c r="BS35" s="303" t="n"/>
      <c r="BT35" s="303" t="n"/>
      <c r="BU35" s="303" t="n"/>
      <c r="BV35" s="303" t="n"/>
      <c r="BW35" s="303" t="n"/>
      <c r="BX35" s="303" t="n"/>
      <c r="BY35" s="303" t="n"/>
      <c r="BZ35" s="303" t="n"/>
      <c r="CA35" s="303" t="n"/>
      <c r="CB35" s="303" t="n"/>
      <c r="CC35" s="303" t="n"/>
      <c r="CD35" s="303" t="n"/>
      <c r="CE35" s="303" t="n"/>
      <c r="CF35" s="303" t="n"/>
      <c r="CG35" s="303" t="n"/>
      <c r="CH35" s="303" t="n"/>
      <c r="CI35" s="303" t="n"/>
      <c r="CJ35" s="303" t="n"/>
      <c r="CK35" s="303" t="n"/>
      <c r="CL35" s="303" t="n"/>
      <c r="CM35" s="303" t="n"/>
      <c r="CN35" s="303" t="n"/>
      <c r="CO35" s="303" t="n"/>
      <c r="CP35" s="303" t="n"/>
      <c r="CQ35" s="303" t="n"/>
      <c r="CR35" s="303" t="n"/>
      <c r="CS35" s="303" t="n"/>
      <c r="CT35" s="303" t="n"/>
      <c r="CU35" s="303" t="n"/>
      <c r="CV35" s="303" t="n"/>
      <c r="CW35" s="303" t="n"/>
      <c r="CX35" s="303" t="n"/>
      <c r="CY35" s="303" t="n"/>
      <c r="CZ35" s="303" t="n"/>
      <c r="DA35" s="303" t="n"/>
      <c r="DB35" s="303" t="n"/>
      <c r="DC35" s="303" t="n"/>
      <c r="DD35" s="303" t="n"/>
      <c r="DE35" s="303" t="n"/>
      <c r="DF35" s="303" t="n"/>
      <c r="DG35" s="303" t="n"/>
      <c r="DH35" s="303" t="n"/>
      <c r="DI35" s="303" t="n"/>
      <c r="DJ35" s="303" t="n"/>
      <c r="DK35" s="303" t="n"/>
      <c r="DL35" s="303" t="n"/>
      <c r="DM35" s="303" t="n"/>
      <c r="DN35" s="303" t="n"/>
      <c r="DO35" s="303" t="n"/>
      <c r="DP35" s="303" t="n"/>
      <c r="DQ35" s="485" t="n"/>
      <c r="DR35" s="293" t="n"/>
      <c r="DS35" s="303" t="n"/>
      <c r="DT35" s="421">
        <f>DR35-G35</f>
        <v/>
      </c>
      <c r="DU35" s="307" t="inlineStr">
        <is>
          <t>Waiting schedule</t>
        </is>
      </c>
      <c r="DV35" s="308" t="n"/>
      <c r="DZ35" s="412" t="n"/>
      <c r="EA35" s="412" t="n"/>
      <c r="EB35" s="412" t="n"/>
      <c r="EC35" s="412" t="n"/>
      <c r="ED35" s="412" t="n"/>
      <c r="EE35" s="385" t="n"/>
      <c r="EG35" s="412" t="n"/>
      <c r="EH35" s="412" t="n"/>
      <c r="EI35" s="412" t="n"/>
      <c r="EJ35" s="438" t="n"/>
      <c r="EK35" s="438" t="n"/>
      <c r="EL35" s="495" t="n"/>
      <c r="EM35" s="495" t="n"/>
      <c r="EN35" s="495" t="n"/>
      <c r="EO35" s="495" t="n"/>
      <c r="EP35" s="495" t="n"/>
      <c r="EQ35" s="705" t="n"/>
      <c r="ER35" s="705" t="n"/>
      <c r="ES35" s="705" t="n"/>
      <c r="ET35" s="705" t="n"/>
      <c r="EU35" s="705" t="n"/>
      <c r="EW35" s="705" t="n"/>
      <c r="EX35" s="705" t="n"/>
      <c r="EY35" s="705" t="n"/>
      <c r="EZ35" s="705" t="n"/>
      <c r="FA35" s="705" t="n"/>
      <c r="FB35" s="705" t="n"/>
      <c r="FC35" s="705" t="inlineStr">
        <is>
          <t>ok</t>
        </is>
      </c>
      <c r="FD35" s="705" t="n"/>
      <c r="FE35" s="705" t="n"/>
      <c r="FF35" s="705" t="n"/>
      <c r="FK35" s="765" t="inlineStr">
        <is>
          <t>ok</t>
        </is>
      </c>
      <c r="FL35" s="765" t="inlineStr">
        <is>
          <t>ok</t>
        </is>
      </c>
    </row>
    <row r="36" hidden="1" customFormat="1" s="765">
      <c r="A36" s="484">
        <f>A35+1</f>
        <v/>
      </c>
      <c r="B36" s="560">
        <f>+'OVERALL WO'!B106</f>
        <v/>
      </c>
      <c r="C36" s="304">
        <f>+'OVERALL WO'!C106</f>
        <v/>
      </c>
      <c r="D36" s="304">
        <f>+'OVERALL WO'!D106</f>
        <v/>
      </c>
      <c r="E36" s="304">
        <f>+'OVERALL WO'!F106</f>
        <v/>
      </c>
      <c r="F36" s="305">
        <f>+'OVERALL WO'!I106</f>
        <v/>
      </c>
      <c r="G36" s="306">
        <f>+'OVERALL WO'!J106</f>
        <v/>
      </c>
      <c r="H36" s="304">
        <f>IF(F36&gt;0,"Realese","BelumRealese")</f>
        <v/>
      </c>
      <c r="I36" s="1686">
        <f>+'OVERALL WO'!E106</f>
        <v/>
      </c>
      <c r="J36" s="304">
        <f>+'OVERALL WO'!G106</f>
        <v/>
      </c>
      <c r="K36" s="293">
        <f>+'OVERALL WO'!H106</f>
        <v/>
      </c>
      <c r="L36" s="304" t="inlineStr">
        <is>
          <t>Approval</t>
        </is>
      </c>
      <c r="M36" s="304" t="n"/>
      <c r="N36" s="293" t="n"/>
      <c r="O36" s="303" t="n"/>
      <c r="P36" s="293" t="n"/>
      <c r="Q36" s="303" t="n"/>
      <c r="R36" s="303" t="n"/>
      <c r="S36" s="485" t="n"/>
      <c r="T36" s="293" t="n"/>
      <c r="U36" s="303" t="n"/>
      <c r="V36" s="303" t="n"/>
      <c r="W36" s="303" t="n"/>
      <c r="X36" s="303" t="n"/>
      <c r="Y36" s="485" t="n"/>
      <c r="Z36" s="293" t="n"/>
      <c r="AA36" s="303" t="n"/>
      <c r="AB36" s="303" t="n"/>
      <c r="AC36" s="303" t="n"/>
      <c r="AD36" s="303" t="n"/>
      <c r="AE36" s="303" t="n"/>
      <c r="AF36" s="303" t="n"/>
      <c r="AG36" s="303" t="n"/>
      <c r="AH36" s="303" t="n"/>
      <c r="AI36" s="303" t="n"/>
      <c r="AJ36" s="303" t="n"/>
      <c r="AK36" s="303" t="n"/>
      <c r="AL36" s="303" t="n"/>
      <c r="AM36" s="303" t="n"/>
      <c r="AN36" s="303" t="n"/>
      <c r="AO36" s="303" t="n"/>
      <c r="AP36" s="303" t="n"/>
      <c r="AQ36" s="303" t="n"/>
      <c r="AR36" s="303" t="n"/>
      <c r="AS36" s="303" t="n"/>
      <c r="AT36" s="303" t="n"/>
      <c r="AU36" s="303" t="n"/>
      <c r="AV36" s="303" t="n"/>
      <c r="AW36" s="303" t="n"/>
      <c r="AX36" s="303" t="n"/>
      <c r="AY36" s="303" t="n"/>
      <c r="AZ36" s="303" t="n"/>
      <c r="BA36" s="303" t="n"/>
      <c r="BB36" s="303" t="n"/>
      <c r="BC36" s="303" t="n"/>
      <c r="BD36" s="303" t="n"/>
      <c r="BE36" s="303" t="n"/>
      <c r="BF36" s="303" t="n"/>
      <c r="BG36" s="303" t="n"/>
      <c r="BH36" s="303" t="n"/>
      <c r="BI36" s="303" t="n"/>
      <c r="BJ36" s="303" t="n"/>
      <c r="BK36" s="303" t="n"/>
      <c r="BL36" s="303" t="n"/>
      <c r="BM36" s="303" t="n"/>
      <c r="BN36" s="303" t="n"/>
      <c r="BO36" s="303" t="n"/>
      <c r="BP36" s="303" t="n"/>
      <c r="BQ36" s="303" t="n"/>
      <c r="BR36" s="303" t="n"/>
      <c r="BS36" s="303" t="n"/>
      <c r="BT36" s="303" t="n"/>
      <c r="BU36" s="303" t="n"/>
      <c r="BV36" s="303" t="n"/>
      <c r="BW36" s="303" t="n"/>
      <c r="BX36" s="303" t="n"/>
      <c r="BY36" s="303" t="n"/>
      <c r="BZ36" s="303" t="n"/>
      <c r="CA36" s="303" t="n"/>
      <c r="CB36" s="303" t="n"/>
      <c r="CC36" s="303" t="n"/>
      <c r="CD36" s="303" t="n"/>
      <c r="CE36" s="303" t="n"/>
      <c r="CF36" s="303" t="n"/>
      <c r="CG36" s="303" t="n"/>
      <c r="CH36" s="303" t="n"/>
      <c r="CI36" s="303" t="n"/>
      <c r="CJ36" s="303" t="n"/>
      <c r="CK36" s="303" t="n"/>
      <c r="CL36" s="303" t="n"/>
      <c r="CM36" s="303" t="n"/>
      <c r="CN36" s="303" t="n"/>
      <c r="CO36" s="303" t="n"/>
      <c r="CP36" s="303" t="n"/>
      <c r="CQ36" s="303" t="n"/>
      <c r="CR36" s="303" t="n"/>
      <c r="CS36" s="303" t="n"/>
      <c r="CT36" s="303" t="n"/>
      <c r="CU36" s="303" t="n"/>
      <c r="CV36" s="303" t="n"/>
      <c r="CW36" s="303" t="n"/>
      <c r="CX36" s="303" t="n"/>
      <c r="CY36" s="303" t="n"/>
      <c r="CZ36" s="303" t="n"/>
      <c r="DA36" s="303" t="n"/>
      <c r="DB36" s="303" t="n"/>
      <c r="DC36" s="303" t="n"/>
      <c r="DD36" s="303" t="n"/>
      <c r="DE36" s="303" t="n"/>
      <c r="DF36" s="303" t="n"/>
      <c r="DG36" s="303" t="n"/>
      <c r="DH36" s="303" t="n"/>
      <c r="DI36" s="303" t="n"/>
      <c r="DJ36" s="303" t="n"/>
      <c r="DK36" s="303" t="n"/>
      <c r="DL36" s="303" t="n"/>
      <c r="DM36" s="303" t="n"/>
      <c r="DN36" s="303" t="n"/>
      <c r="DO36" s="303" t="n"/>
      <c r="DP36" s="303" t="n"/>
      <c r="DQ36" s="485" t="n"/>
      <c r="DR36" s="293" t="n"/>
      <c r="DS36" s="303">
        <f>DT36/G36*100</f>
        <v/>
      </c>
      <c r="DT36" s="421">
        <f>DR36-G36</f>
        <v/>
      </c>
      <c r="DU36" s="307" t="inlineStr">
        <is>
          <t>Waiting schedule</t>
        </is>
      </c>
      <c r="DV36" s="610" t="inlineStr">
        <is>
          <t>cro sudah release</t>
        </is>
      </c>
      <c r="DZ36" s="412" t="inlineStr">
        <is>
          <t>ok</t>
        </is>
      </c>
      <c r="EA36" s="412" t="inlineStr">
        <is>
          <t>ok</t>
        </is>
      </c>
      <c r="EB36" s="412" t="inlineStr">
        <is>
          <t>ok</t>
        </is>
      </c>
      <c r="EC36" s="412" t="inlineStr">
        <is>
          <t>ok</t>
        </is>
      </c>
      <c r="ED36" s="412" t="inlineStr">
        <is>
          <t>ok</t>
        </is>
      </c>
      <c r="EE36" s="385" t="n"/>
      <c r="EG36" s="412" t="n"/>
      <c r="EH36" s="412" t="n"/>
      <c r="EI36" s="412" t="n"/>
      <c r="EJ36" s="438" t="n"/>
      <c r="EK36" s="438" t="n"/>
      <c r="EL36" s="495" t="n"/>
      <c r="EM36" s="495" t="n"/>
      <c r="EN36" s="495" t="n"/>
      <c r="EO36" s="495" t="n"/>
      <c r="EP36" s="495" t="n"/>
      <c r="EQ36" s="705" t="n"/>
      <c r="ER36" s="705" t="n"/>
      <c r="ES36" s="705" t="n"/>
      <c r="ET36" s="705" t="n"/>
      <c r="EU36" s="705" t="n"/>
      <c r="EW36" s="705" t="n"/>
      <c r="EX36" s="705" t="n"/>
      <c r="EY36" s="705" t="n"/>
      <c r="EZ36" s="705" t="n"/>
      <c r="FA36" s="705" t="n"/>
      <c r="FB36" s="705" t="n"/>
      <c r="FC36" s="705" t="inlineStr">
        <is>
          <t>ok</t>
        </is>
      </c>
      <c r="FD36" s="705" t="n"/>
      <c r="FE36" s="705" t="n"/>
      <c r="FF36" s="705" t="n"/>
      <c r="FK36" s="765" t="inlineStr">
        <is>
          <t>ok</t>
        </is>
      </c>
      <c r="FL36" s="765" t="inlineStr">
        <is>
          <t>ok</t>
        </is>
      </c>
    </row>
    <row r="37" hidden="1" customFormat="1" s="424">
      <c r="A37" s="410">
        <f>A36+1</f>
        <v/>
      </c>
      <c r="B37" s="394">
        <f>+'OVERALL WO'!B107</f>
        <v/>
      </c>
      <c r="C37" s="300">
        <f>+'OVERALL WO'!C107</f>
        <v/>
      </c>
      <c r="D37" s="300">
        <f>+'OVERALL WO'!D107</f>
        <v/>
      </c>
      <c r="E37" s="300">
        <f>+'OVERALL WO'!F107</f>
        <v/>
      </c>
      <c r="F37" s="359">
        <f>+'OVERALL WO'!I107</f>
        <v/>
      </c>
      <c r="G37" s="349">
        <f>+'OVERALL WO'!J107</f>
        <v/>
      </c>
      <c r="H37" s="300">
        <f>IF(F37&gt;0,"Realese","BelumRealese")</f>
        <v/>
      </c>
      <c r="I37" s="1682">
        <f>+'OVERALL WO'!E107</f>
        <v/>
      </c>
      <c r="J37" s="300">
        <f>+'OVERALL WO'!G107</f>
        <v/>
      </c>
      <c r="K37" s="292">
        <f>+'OVERALL WO'!H107</f>
        <v/>
      </c>
      <c r="L37" s="300" t="inlineStr">
        <is>
          <t>Approval</t>
        </is>
      </c>
      <c r="M37" s="300" t="n"/>
      <c r="N37" s="292" t="n"/>
      <c r="O37" s="343" t="n"/>
      <c r="P37" s="292" t="n"/>
      <c r="Q37" s="343" t="n"/>
      <c r="R37" s="343" t="n"/>
      <c r="S37" s="360" t="n"/>
      <c r="T37" s="292" t="n"/>
      <c r="U37" s="343" t="n"/>
      <c r="V37" s="343" t="n"/>
      <c r="W37" s="343" t="n"/>
      <c r="X37" s="343" t="n"/>
      <c r="Y37" s="360" t="n"/>
      <c r="Z37" s="292" t="n"/>
      <c r="AA37" s="343" t="n"/>
      <c r="AB37" s="343" t="n"/>
      <c r="AC37" s="343" t="n"/>
      <c r="AD37" s="343" t="n"/>
      <c r="AE37" s="343" t="n"/>
      <c r="AF37" s="343" t="n"/>
      <c r="AG37" s="343" t="n"/>
      <c r="AH37" s="343" t="n"/>
      <c r="AI37" s="343" t="n"/>
      <c r="AJ37" s="343" t="n"/>
      <c r="AK37" s="343" t="n"/>
      <c r="AL37" s="343" t="n"/>
      <c r="AM37" s="343" t="n"/>
      <c r="AN37" s="343" t="n"/>
      <c r="AO37" s="343" t="n"/>
      <c r="AP37" s="343" t="n"/>
      <c r="AQ37" s="343" t="n"/>
      <c r="AR37" s="343" t="n"/>
      <c r="AS37" s="343" t="n"/>
      <c r="AT37" s="343" t="n"/>
      <c r="AU37" s="343" t="n"/>
      <c r="AV37" s="343" t="n"/>
      <c r="AW37" s="343" t="n"/>
      <c r="AX37" s="343" t="n"/>
      <c r="AY37" s="343" t="n"/>
      <c r="AZ37" s="343" t="n"/>
      <c r="BA37" s="360">
        <f>BB37/G37*100</f>
        <v/>
      </c>
      <c r="BB37" s="292">
        <f>G37*7/100</f>
        <v/>
      </c>
      <c r="BC37" s="343">
        <f>BD37/G37*100</f>
        <v/>
      </c>
      <c r="BD37" s="292" t="n">
        <v>46230551.792</v>
      </c>
      <c r="BE37" s="360">
        <f>BF37/G37*100</f>
        <v/>
      </c>
      <c r="BF37" s="292" t="n">
        <v>2991774.288000003</v>
      </c>
      <c r="BG37" s="343" t="n"/>
      <c r="BH37" s="343" t="n"/>
      <c r="BI37" s="343" t="n"/>
      <c r="BJ37" s="343" t="n"/>
      <c r="BK37" s="343" t="n"/>
      <c r="BL37" s="343" t="n"/>
      <c r="BM37" s="343" t="n"/>
      <c r="BN37" s="343" t="n"/>
      <c r="BO37" s="343" t="n"/>
      <c r="BP37" s="343" t="n"/>
      <c r="BQ37" s="343" t="n"/>
      <c r="BR37" s="343" t="n"/>
      <c r="BS37" s="343" t="n"/>
      <c r="BT37" s="343" t="n"/>
      <c r="BU37" s="343" t="n"/>
      <c r="BV37" s="343" t="n"/>
      <c r="BW37" s="343" t="n"/>
      <c r="BX37" s="343" t="n"/>
      <c r="BY37" s="343" t="n"/>
      <c r="BZ37" s="343" t="n"/>
      <c r="CA37" s="343" t="n"/>
      <c r="CB37" s="343" t="n"/>
      <c r="CC37" s="343" t="n"/>
      <c r="CD37" s="343" t="n"/>
      <c r="CE37" s="343" t="n"/>
      <c r="CF37" s="343" t="n"/>
      <c r="CG37" s="343" t="n"/>
      <c r="CH37" s="343" t="n"/>
      <c r="CI37" s="343" t="n"/>
      <c r="CJ37" s="343" t="n"/>
      <c r="CK37" s="343" t="n"/>
      <c r="CL37" s="343" t="n"/>
      <c r="CM37" s="343" t="n"/>
      <c r="CN37" s="343" t="n"/>
      <c r="CO37" s="343" t="n"/>
      <c r="CP37" s="343" t="n"/>
      <c r="CQ37" s="343" t="n"/>
      <c r="CR37" s="343" t="n"/>
      <c r="CS37" s="343" t="n"/>
      <c r="CT37" s="343" t="n"/>
      <c r="CU37" s="343" t="n"/>
      <c r="CV37" s="343" t="n"/>
      <c r="CW37" s="343" t="n"/>
      <c r="CX37" s="343" t="n"/>
      <c r="CY37" s="343" t="n"/>
      <c r="CZ37" s="343" t="n"/>
      <c r="DA37" s="343" t="n"/>
      <c r="DB37" s="343" t="n"/>
      <c r="DC37" s="343" t="n"/>
      <c r="DD37" s="343" t="n"/>
      <c r="DE37" s="343" t="n"/>
      <c r="DF37" s="343" t="n"/>
      <c r="DG37" s="343" t="n"/>
      <c r="DH37" s="343" t="n"/>
      <c r="DI37" s="343" t="n"/>
      <c r="DJ37" s="343" t="n"/>
      <c r="DK37" s="343" t="n"/>
      <c r="DL37" s="343" t="n"/>
      <c r="DM37" s="343" t="n"/>
      <c r="DN37" s="343" t="n"/>
      <c r="DO37" s="343" t="n"/>
      <c r="DP37" s="343" t="n"/>
      <c r="DQ37" s="360">
        <f>+M37+O37+Q37+S37+U37+W37+Y37+AA37+AC37+AE37+AG37+AI37+AK37+AM37+AO37+AQ37+AS37+AU37+AW37+AY37+BA37+BC37+BE37+BG37+BI37+BK37+BM37+BO37+BQ37+BS37+BU37+BW37+BY37+CA37+CC37+CE37+CG37+CI37+CK37+CM37+CO37+CQ37+CS37+CU37+CW37+CY37+DA37+DC37+DE37+DG37+DI37+DK37+DM37+DO37</f>
        <v/>
      </c>
      <c r="DR37" s="292">
        <f>+N37+P37+R37+T37+V37+X37+Z37+AB37+AD37+AF37+AH37+AJ37+AL37+AN37+AP37+AR37+AT37+AV37+AX37+AZ37+BB37+BD37+BF37+BH37+BJ37+BL37+BN37+BP37+BR37+BT37+BV37+BX37+BZ37+CB37+CD37+CF37+CH37+CJ37+CL37+CN37+CP37+CR37+CT37+CV37+CX37+CZ37+DB37+DD37+DF37+DH37+DJ37+DL37+DN37+DP37</f>
        <v/>
      </c>
      <c r="DS37" s="343">
        <f>DT37/G37*100</f>
        <v/>
      </c>
      <c r="DT37" s="361">
        <f>DR37-G37</f>
        <v/>
      </c>
      <c r="DU37" s="1678">
        <f>+'OVERALL WO'!P107</f>
        <v/>
      </c>
      <c r="DV37" s="910" t="inlineStr">
        <is>
          <t>doc ready &amp; CRO full reales</t>
        </is>
      </c>
      <c r="DW37" s="299" t="n"/>
      <c r="DZ37" s="411" t="inlineStr">
        <is>
          <t>ok</t>
        </is>
      </c>
      <c r="EA37" s="411" t="inlineStr">
        <is>
          <t>ok</t>
        </is>
      </c>
      <c r="EB37" s="411" t="inlineStr">
        <is>
          <t>ok</t>
        </is>
      </c>
      <c r="EC37" s="411" t="inlineStr">
        <is>
          <t>ok</t>
        </is>
      </c>
      <c r="ED37" s="411" t="inlineStr">
        <is>
          <t>ok</t>
        </is>
      </c>
      <c r="EE37" s="386" t="n"/>
      <c r="EG37" s="411" t="n"/>
      <c r="EH37" s="411" t="n"/>
      <c r="EI37" s="411" t="n"/>
      <c r="EJ37" s="437" t="n"/>
      <c r="EK37" s="437" t="n"/>
      <c r="EL37" s="494" t="n"/>
      <c r="EM37" s="494" t="n"/>
      <c r="EN37" s="494" t="n"/>
      <c r="EO37" s="494" t="n"/>
      <c r="EP37" s="494" t="n"/>
      <c r="EQ37" s="704" t="n"/>
      <c r="ER37" s="704" t="n"/>
      <c r="ES37" s="704" t="n"/>
      <c r="ET37" s="704" t="n"/>
      <c r="EU37" s="704" t="n"/>
      <c r="EW37" s="704" t="n"/>
      <c r="EX37" s="704" t="n"/>
      <c r="EY37" s="704" t="n"/>
      <c r="EZ37" s="704" t="n"/>
      <c r="FA37" s="704" t="n"/>
      <c r="FB37" s="704" t="n"/>
      <c r="FC37" s="704" t="n"/>
      <c r="FD37" s="704" t="inlineStr">
        <is>
          <t>ok</t>
        </is>
      </c>
      <c r="FE37" s="704" t="inlineStr">
        <is>
          <t>ok</t>
        </is>
      </c>
      <c r="FF37" s="727" t="inlineStr">
        <is>
          <t>Completed</t>
        </is>
      </c>
      <c r="FK37" s="424" t="inlineStr">
        <is>
          <t>ok</t>
        </is>
      </c>
      <c r="FL37" s="424" t="inlineStr">
        <is>
          <t>ok</t>
        </is>
      </c>
    </row>
    <row r="38" hidden="1" customFormat="1" s="424">
      <c r="A38" s="410">
        <f>A37+1</f>
        <v/>
      </c>
      <c r="B38" s="394">
        <f>+'OVERALL WO'!B108</f>
        <v/>
      </c>
      <c r="C38" s="300">
        <f>+'OVERALL WO'!C108</f>
        <v/>
      </c>
      <c r="D38" s="300">
        <f>+'OVERALL WO'!D108</f>
        <v/>
      </c>
      <c r="E38" s="300">
        <f>+'OVERALL WO'!F108</f>
        <v/>
      </c>
      <c r="F38" s="359">
        <f>+'OVERALL WO'!I108</f>
        <v/>
      </c>
      <c r="G38" s="349">
        <f>+'OVERALL WO'!J108</f>
        <v/>
      </c>
      <c r="H38" s="300">
        <f>IF(F38&gt;0,"Realese","BelumRealese")</f>
        <v/>
      </c>
      <c r="I38" s="1682">
        <f>+'OVERALL WO'!E108</f>
        <v/>
      </c>
      <c r="J38" s="300">
        <f>+'OVERALL WO'!G108</f>
        <v/>
      </c>
      <c r="K38" s="292">
        <f>+'OVERALL WO'!H108</f>
        <v/>
      </c>
      <c r="L38" s="300" t="inlineStr">
        <is>
          <t>Approval</t>
        </is>
      </c>
      <c r="M38" s="300" t="n"/>
      <c r="N38" s="292" t="n"/>
      <c r="O38" s="343" t="n"/>
      <c r="P38" s="292" t="n"/>
      <c r="Q38" s="343" t="n"/>
      <c r="R38" s="343" t="n"/>
      <c r="S38" s="360" t="n"/>
      <c r="T38" s="292" t="n"/>
      <c r="U38" s="343" t="n"/>
      <c r="V38" s="343" t="n"/>
      <c r="W38" s="343" t="n"/>
      <c r="X38" s="343" t="n"/>
      <c r="Y38" s="360" t="n"/>
      <c r="Z38" s="292" t="n"/>
      <c r="AA38" s="343" t="n"/>
      <c r="AB38" s="343" t="n"/>
      <c r="AC38" s="343" t="n"/>
      <c r="AD38" s="343" t="n"/>
      <c r="AE38" s="930">
        <f>AF38/G38*100</f>
        <v/>
      </c>
      <c r="AF38" s="292">
        <f>+G38</f>
        <v/>
      </c>
      <c r="AG38" s="343" t="n"/>
      <c r="AH38" s="343" t="n"/>
      <c r="AI38" s="343" t="n"/>
      <c r="AJ38" s="343" t="n"/>
      <c r="AK38" s="343" t="n"/>
      <c r="AL38" s="343" t="n"/>
      <c r="AM38" s="343" t="n"/>
      <c r="AN38" s="343" t="n"/>
      <c r="AO38" s="343" t="n"/>
      <c r="AP38" s="343" t="n"/>
      <c r="AQ38" s="343" t="n"/>
      <c r="AR38" s="343" t="n"/>
      <c r="AS38" s="343" t="n"/>
      <c r="AT38" s="343" t="n"/>
      <c r="AU38" s="343" t="n"/>
      <c r="AV38" s="343" t="n"/>
      <c r="AW38" s="343" t="n"/>
      <c r="AX38" s="343" t="n"/>
      <c r="AY38" s="343" t="n"/>
      <c r="AZ38" s="343" t="n"/>
      <c r="BA38" s="343" t="n"/>
      <c r="BB38" s="343" t="n"/>
      <c r="BC38" s="343" t="n"/>
      <c r="BD38" s="343" t="n"/>
      <c r="BE38" s="343" t="n"/>
      <c r="BF38" s="343" t="n"/>
      <c r="BG38" s="343" t="n"/>
      <c r="BH38" s="343" t="n"/>
      <c r="BI38" s="343" t="n"/>
      <c r="BJ38" s="343" t="n"/>
      <c r="BK38" s="343" t="n"/>
      <c r="BL38" s="343" t="n"/>
      <c r="BM38" s="343" t="n"/>
      <c r="BN38" s="343" t="n"/>
      <c r="BO38" s="343" t="n"/>
      <c r="BP38" s="343" t="n"/>
      <c r="BQ38" s="343" t="n"/>
      <c r="BR38" s="343" t="n"/>
      <c r="BS38" s="343" t="n"/>
      <c r="BT38" s="343" t="n"/>
      <c r="BU38" s="343" t="n"/>
      <c r="BV38" s="343" t="n"/>
      <c r="BW38" s="343" t="n"/>
      <c r="BX38" s="343" t="n"/>
      <c r="BY38" s="343" t="n"/>
      <c r="BZ38" s="343" t="n"/>
      <c r="CA38" s="343" t="n"/>
      <c r="CB38" s="343" t="n"/>
      <c r="CC38" s="343" t="n"/>
      <c r="CD38" s="343" t="n"/>
      <c r="CE38" s="343" t="n"/>
      <c r="CF38" s="343" t="n"/>
      <c r="CG38" s="343" t="n"/>
      <c r="CH38" s="343" t="n"/>
      <c r="CI38" s="343" t="n"/>
      <c r="CJ38" s="343" t="n"/>
      <c r="CK38" s="343" t="n"/>
      <c r="CL38" s="343" t="n"/>
      <c r="CM38" s="343" t="n"/>
      <c r="CN38" s="343" t="n"/>
      <c r="CO38" s="343" t="n"/>
      <c r="CP38" s="343" t="n"/>
      <c r="CQ38" s="343" t="n"/>
      <c r="CR38" s="343" t="n"/>
      <c r="CS38" s="343" t="n"/>
      <c r="CT38" s="343" t="n"/>
      <c r="CU38" s="343" t="n"/>
      <c r="CV38" s="343" t="n"/>
      <c r="CW38" s="343" t="n"/>
      <c r="CX38" s="343" t="n"/>
      <c r="CY38" s="343" t="n"/>
      <c r="CZ38" s="343" t="n"/>
      <c r="DA38" s="343" t="n"/>
      <c r="DB38" s="343" t="n"/>
      <c r="DC38" s="343" t="n"/>
      <c r="DD38" s="343" t="n"/>
      <c r="DE38" s="343" t="n"/>
      <c r="DF38" s="343" t="n"/>
      <c r="DG38" s="343" t="n"/>
      <c r="DH38" s="343" t="n"/>
      <c r="DI38" s="343" t="n"/>
      <c r="DJ38" s="343" t="n"/>
      <c r="DK38" s="343" t="n"/>
      <c r="DL38" s="343" t="n"/>
      <c r="DM38" s="343" t="n"/>
      <c r="DN38" s="343" t="n"/>
      <c r="DO38" s="343" t="n"/>
      <c r="DP38" s="343" t="n"/>
      <c r="DQ38" s="718">
        <f>+M38+O38+Q38+S38+U38+W38+Y38+AA38+AC38+AE38+AG38+AI38+AK38+AM38+AO38+AQ38+AS38+AU38+AW38+AY38+BA38+BC38+BE38+BG38+BI38+BK38+BM38+BO38+BQ38+BS38+BU38+BW38+BY38+CA38+CC38+CE38+CG38+CI38+CK38+CM38+CO38+CQ38+CS38+CU38+CW38+CY38+DA38+DC38+DE38+DG38+DI38+DK38+DM38+DO38</f>
        <v/>
      </c>
      <c r="DR38" s="406">
        <f>+N38+P38+R38+T38+V38+X38+Z38+AB38+AD38+AF38+AH38+AJ38+AL38+AN38+AP38+AR38+AT38+AV38+AX38+AZ38+BB38+BD38+BF38+BH38+BJ38+BL38+BN38+BP38+BR38+BT38+BV38+BX38+BZ38+CB38+CD38+CF38+CH38+CJ38+CL38+CN38+CP38+CR38+CT38+CV38+CX38+CZ38+DB38+DD38+DF38+DH38+DJ38+DL38+DN38+DP38</f>
        <v/>
      </c>
      <c r="DS38" s="404">
        <f>DT38/G38*100</f>
        <v/>
      </c>
      <c r="DT38" s="406">
        <f>+P38+R38+T38+V38+X38+Z38+AB38+AD38+AF38+AH38+AJ38+AL38+AN38+AP38+AR38+AT38+AV38+AX38+AZ38+BB38+BD38+BF38+BH38+BJ38+BL38+BN38+BP38+BR38+BT38+BV38+BX38+BZ38+CB38+CD38+CF38+CH38+CJ38+CL38+CN38+CP38+CR38+CT38+CV38+CX38+CZ38+DB38+DD38+DF38+DH38+DJ38+DL38+DN38+DP38</f>
        <v/>
      </c>
      <c r="DU38" s="1687">
        <f>+'OVERALL WO'!P108</f>
        <v/>
      </c>
      <c r="DV38" s="910" t="n"/>
      <c r="DW38" s="932" t="n"/>
      <c r="DZ38" s="411" t="inlineStr">
        <is>
          <t>ok</t>
        </is>
      </c>
      <c r="EA38" s="411" t="inlineStr">
        <is>
          <t>ok</t>
        </is>
      </c>
      <c r="EB38" s="411" t="inlineStr">
        <is>
          <t>ok</t>
        </is>
      </c>
      <c r="EC38" s="411" t="inlineStr">
        <is>
          <t>ok</t>
        </is>
      </c>
      <c r="ED38" s="411" t="inlineStr">
        <is>
          <t>ok</t>
        </is>
      </c>
      <c r="EE38" s="386" t="n"/>
      <c r="EG38" s="411" t="n"/>
      <c r="EH38" s="411" t="n"/>
      <c r="EI38" s="411" t="n"/>
      <c r="EJ38" s="437" t="n"/>
      <c r="EK38" s="437" t="n"/>
      <c r="EL38" s="494" t="n"/>
      <c r="EM38" s="494" t="n"/>
      <c r="EN38" s="494" t="n"/>
      <c r="EO38" s="494" t="n"/>
      <c r="EP38" s="494" t="n"/>
      <c r="EQ38" s="704" t="inlineStr">
        <is>
          <t>ok</t>
        </is>
      </c>
      <c r="ER38" s="727" t="inlineStr">
        <is>
          <t>Completed</t>
        </is>
      </c>
      <c r="ES38" s="704" t="n"/>
      <c r="ET38" s="704" t="n"/>
      <c r="EU38" s="704" t="n"/>
      <c r="EW38" s="704" t="n"/>
      <c r="EX38" s="704" t="n"/>
      <c r="EY38" s="704" t="n"/>
      <c r="EZ38" s="704" t="n"/>
      <c r="FA38" s="704" t="n"/>
      <c r="FB38" s="704" t="n"/>
      <c r="FC38" s="704" t="inlineStr">
        <is>
          <t>ok</t>
        </is>
      </c>
      <c r="FD38" s="704" t="n"/>
      <c r="FE38" s="704" t="n"/>
      <c r="FF38" s="704" t="n"/>
      <c r="FK38" s="424" t="inlineStr">
        <is>
          <t>ok</t>
        </is>
      </c>
      <c r="FL38" s="424" t="inlineStr">
        <is>
          <t>ok</t>
        </is>
      </c>
    </row>
    <row r="39" hidden="1" customFormat="1" s="424">
      <c r="A39" s="410">
        <f>A38+1</f>
        <v/>
      </c>
      <c r="B39" s="394">
        <f>+'OVERALL WO'!B109</f>
        <v/>
      </c>
      <c r="C39" s="300">
        <f>+'OVERALL WO'!C109</f>
        <v/>
      </c>
      <c r="D39" s="300">
        <f>+'OVERALL WO'!D109</f>
        <v/>
      </c>
      <c r="E39" s="300">
        <f>+'OVERALL WO'!F109</f>
        <v/>
      </c>
      <c r="F39" s="359">
        <f>+'OVERALL WO'!I109</f>
        <v/>
      </c>
      <c r="G39" s="349">
        <f>+'OVERALL WO'!J109</f>
        <v/>
      </c>
      <c r="H39" s="300">
        <f>IF(F39&gt;0,"Realese","BelumRealese")</f>
        <v/>
      </c>
      <c r="I39" s="1682">
        <f>+'OVERALL WO'!E109</f>
        <v/>
      </c>
      <c r="J39" s="300">
        <f>+'OVERALL WO'!G109</f>
        <v/>
      </c>
      <c r="K39" s="292">
        <f>+'OVERALL WO'!H109</f>
        <v/>
      </c>
      <c r="L39" s="300" t="inlineStr">
        <is>
          <t>Approval</t>
        </is>
      </c>
      <c r="M39" s="300" t="n"/>
      <c r="N39" s="292" t="n"/>
      <c r="O39" s="343" t="n"/>
      <c r="P39" s="292" t="n"/>
      <c r="Q39" s="343" t="n"/>
      <c r="R39" s="343" t="n"/>
      <c r="S39" s="360" t="n"/>
      <c r="T39" s="292" t="n"/>
      <c r="U39" s="343" t="n"/>
      <c r="V39" s="343" t="n"/>
      <c r="W39" s="343" t="n"/>
      <c r="X39" s="343" t="n"/>
      <c r="Y39" s="360" t="n"/>
      <c r="Z39" s="292" t="n"/>
      <c r="AA39" s="343" t="n"/>
      <c r="AB39" s="343" t="n"/>
      <c r="AC39" s="343" t="n"/>
      <c r="AD39" s="343" t="n"/>
      <c r="AE39" s="930" t="n"/>
      <c r="AF39" s="292" t="n"/>
      <c r="AG39" s="343" t="n"/>
      <c r="AH39" s="343" t="n"/>
      <c r="AI39" s="360">
        <f>AJ39/G39*100</f>
        <v/>
      </c>
      <c r="AJ39" s="292">
        <f>G39*5/100</f>
        <v/>
      </c>
      <c r="AK39" s="360">
        <f>AL39/G39*100</f>
        <v/>
      </c>
      <c r="AL39" s="292" t="n">
        <v>12092239.8</v>
      </c>
      <c r="AM39" s="360">
        <f>AN39/G39*100</f>
        <v/>
      </c>
      <c r="AN39" s="292" t="n">
        <v>28913586.45</v>
      </c>
      <c r="AO39" s="343">
        <f>AP39/G39*100</f>
        <v/>
      </c>
      <c r="AP39" s="292" t="n">
        <v>9883453.400000002</v>
      </c>
      <c r="AQ39" s="360">
        <f>AR39/G39*100</f>
        <v/>
      </c>
      <c r="AR39" s="292" t="n">
        <v>28755869.6</v>
      </c>
      <c r="AS39" s="343">
        <f>AT39/G39*100</f>
        <v/>
      </c>
      <c r="AT39" s="292" t="n">
        <v>20214517</v>
      </c>
      <c r="AU39" s="360">
        <f>AV39/G39*100</f>
        <v/>
      </c>
      <c r="AV39" s="406" t="n">
        <v>15627065.4</v>
      </c>
      <c r="AW39" s="360">
        <f>AX39/G39*100</f>
        <v/>
      </c>
      <c r="AX39" s="292" t="n">
        <v>23998212.6</v>
      </c>
      <c r="AY39" s="343" t="n"/>
      <c r="AZ39" s="343" t="n"/>
      <c r="BA39" s="343" t="n"/>
      <c r="BB39" s="343" t="n"/>
      <c r="BC39" s="343" t="n"/>
      <c r="BD39" s="343" t="n"/>
      <c r="BE39" s="343" t="n"/>
      <c r="BF39" s="343" t="n"/>
      <c r="BG39" s="343" t="n"/>
      <c r="BH39" s="343" t="n"/>
      <c r="BI39" s="343" t="n"/>
      <c r="BJ39" s="343" t="n"/>
      <c r="BK39" s="343" t="n"/>
      <c r="BL39" s="343" t="n"/>
      <c r="BM39" s="343" t="n"/>
      <c r="BN39" s="343" t="n"/>
      <c r="BO39" s="343" t="n"/>
      <c r="BP39" s="343" t="n"/>
      <c r="BQ39" s="343" t="n"/>
      <c r="BR39" s="343" t="n"/>
      <c r="BS39" s="343" t="n"/>
      <c r="BT39" s="343" t="n"/>
      <c r="BU39" s="343" t="n"/>
      <c r="BV39" s="343" t="n"/>
      <c r="BW39" s="343" t="n"/>
      <c r="BX39" s="343" t="n"/>
      <c r="BY39" s="343" t="n"/>
      <c r="BZ39" s="343" t="n"/>
      <c r="CA39" s="343" t="n"/>
      <c r="CB39" s="343" t="n"/>
      <c r="CC39" s="343" t="n"/>
      <c r="CD39" s="343" t="n"/>
      <c r="CE39" s="343" t="n"/>
      <c r="CF39" s="343" t="n"/>
      <c r="CG39" s="343" t="n"/>
      <c r="CH39" s="343" t="n"/>
      <c r="CI39" s="343" t="n"/>
      <c r="CJ39" s="343" t="n"/>
      <c r="CK39" s="343" t="n"/>
      <c r="CL39" s="343" t="n"/>
      <c r="CM39" s="343" t="n"/>
      <c r="CN39" s="343" t="n"/>
      <c r="CO39" s="343" t="n"/>
      <c r="CP39" s="343" t="n"/>
      <c r="CQ39" s="343" t="n"/>
      <c r="CR39" s="343" t="n"/>
      <c r="CS39" s="343" t="n"/>
      <c r="CT39" s="343" t="n"/>
      <c r="CU39" s="343" t="n"/>
      <c r="CV39" s="343" t="n"/>
      <c r="CW39" s="343" t="n"/>
      <c r="CX39" s="343" t="n"/>
      <c r="CY39" s="343" t="n"/>
      <c r="CZ39" s="343" t="n"/>
      <c r="DA39" s="343" t="n"/>
      <c r="DB39" s="343" t="n"/>
      <c r="DC39" s="343" t="n"/>
      <c r="DD39" s="343" t="n"/>
      <c r="DE39" s="343" t="n"/>
      <c r="DF39" s="343" t="n"/>
      <c r="DG39" s="343" t="n"/>
      <c r="DH39" s="343" t="n"/>
      <c r="DI39" s="343" t="n"/>
      <c r="DJ39" s="343" t="n"/>
      <c r="DK39" s="343" t="n"/>
      <c r="DL39" s="343" t="n"/>
      <c r="DM39" s="343" t="n"/>
      <c r="DN39" s="343" t="n"/>
      <c r="DO39" s="343" t="n"/>
      <c r="DP39" s="343" t="n"/>
      <c r="DQ39" s="360">
        <f>+M39+O39+Q39+S39+U39+W39+Y39+AA39+AC39+AE39+AG39+AI39+AK39+AM39+AO39+AQ39+AS39+AU39+AW39+AY39+BA39+BC39+BE39+BG39+BI39+BK39+BM39+BO39+BQ39+BS39+BU39+BW39+BY39+CA39+CC39+CE39+CG39+CI39+CK39+CM39+CO39+CQ39+CS39+CU39+CW39+CY39+DA39+DC39+DE39+DG39+DI39+DK39+DM39+DO39</f>
        <v/>
      </c>
      <c r="DR39" s="292">
        <f>+N39+P39+R39+T39+V39+X39+Z39+AB39+AD39+AF39+AH39+AJ39+AL39+AN39+AP39+AR39+AT39+AV39+AX39+AZ39+BB39+BD39+BF39+BH39+BJ39+BL39+BN39+BP39+BR39+BT39+BV39+BX39+BZ39+CB39+CD39+CF39+CH39+CJ39+CL39+CN39+CP39+CR39+CT39+CV39+CX39+CZ39+DB39+DD39+DF39+DH39+DJ39+DL39+DN39+DP39</f>
        <v/>
      </c>
      <c r="DS39" s="343">
        <f>DT39/G39*100</f>
        <v/>
      </c>
      <c r="DT39" s="361">
        <f>DR39-G39</f>
        <v/>
      </c>
      <c r="DU39" s="1678">
        <f>+'OVERALL WO'!P109</f>
        <v/>
      </c>
      <c r="DV39" s="910" t="n"/>
      <c r="DW39" s="932" t="n"/>
      <c r="DZ39" s="411" t="inlineStr">
        <is>
          <t>ok</t>
        </is>
      </c>
      <c r="EA39" s="411" t="inlineStr">
        <is>
          <t>ok</t>
        </is>
      </c>
      <c r="EB39" s="411" t="inlineStr">
        <is>
          <t>ok</t>
        </is>
      </c>
      <c r="EC39" s="411" t="inlineStr">
        <is>
          <t>ok</t>
        </is>
      </c>
      <c r="ED39" s="411" t="inlineStr">
        <is>
          <t>ok</t>
        </is>
      </c>
      <c r="EE39" s="386" t="n"/>
      <c r="EG39" s="411" t="n"/>
      <c r="EH39" s="411" t="n"/>
      <c r="EI39" s="411" t="n"/>
      <c r="EJ39" s="437" t="n"/>
      <c r="EK39" s="437" t="n"/>
      <c r="EL39" s="494" t="n"/>
      <c r="EM39" s="494" t="n"/>
      <c r="EN39" s="494" t="n"/>
      <c r="EO39" s="494" t="n"/>
      <c r="EP39" s="494" t="n"/>
      <c r="EQ39" s="704" t="n"/>
      <c r="ER39" s="704" t="n"/>
      <c r="ES39" s="704" t="inlineStr">
        <is>
          <t>ok</t>
        </is>
      </c>
      <c r="ET39" s="704" t="inlineStr">
        <is>
          <t>ok</t>
        </is>
      </c>
      <c r="EU39" s="704" t="inlineStr">
        <is>
          <t>ok</t>
        </is>
      </c>
      <c r="EW39" s="704" t="inlineStr">
        <is>
          <t>ok</t>
        </is>
      </c>
      <c r="EX39" s="704" t="inlineStr">
        <is>
          <t>ok</t>
        </is>
      </c>
      <c r="EY39" s="704" t="inlineStr">
        <is>
          <t>ok</t>
        </is>
      </c>
      <c r="EZ39" s="704" t="inlineStr">
        <is>
          <t>ok</t>
        </is>
      </c>
      <c r="FA39" s="704" t="n"/>
      <c r="FB39" s="704" t="inlineStr">
        <is>
          <t>ok</t>
        </is>
      </c>
      <c r="FC39" s="727" t="inlineStr">
        <is>
          <t>ok</t>
        </is>
      </c>
      <c r="FD39" s="704" t="n"/>
      <c r="FE39" s="704" t="n"/>
      <c r="FF39" s="704" t="n"/>
      <c r="FK39" s="424" t="inlineStr">
        <is>
          <t>ok</t>
        </is>
      </c>
      <c r="FL39" s="424" t="inlineStr">
        <is>
          <t>ok</t>
        </is>
      </c>
    </row>
    <row r="40" hidden="1" customFormat="1" s="424">
      <c r="A40" s="410">
        <f>A39+1</f>
        <v/>
      </c>
      <c r="B40" s="394">
        <f>+'OVERALL WO'!B110</f>
        <v/>
      </c>
      <c r="C40" s="300">
        <f>+'OVERALL WO'!C110</f>
        <v/>
      </c>
      <c r="D40" s="300">
        <f>+'OVERALL WO'!D110</f>
        <v/>
      </c>
      <c r="E40" s="300">
        <f>+'OVERALL WO'!F110</f>
        <v/>
      </c>
      <c r="F40" s="359">
        <f>+'OVERALL WO'!I110</f>
        <v/>
      </c>
      <c r="G40" s="349">
        <f>+'OVERALL WO'!J110</f>
        <v/>
      </c>
      <c r="H40" s="300">
        <f>IF(F40&gt;0,"Realese","BelumRealese")</f>
        <v/>
      </c>
      <c r="I40" s="1682">
        <f>+'OVERALL WO'!E110</f>
        <v/>
      </c>
      <c r="J40" s="300">
        <f>+'OVERALL WO'!G110</f>
        <v/>
      </c>
      <c r="K40" s="292">
        <f>+'OVERALL WO'!H110</f>
        <v/>
      </c>
      <c r="L40" s="300" t="inlineStr">
        <is>
          <t>Approval</t>
        </is>
      </c>
      <c r="M40" s="300" t="n"/>
      <c r="N40" s="292" t="n"/>
      <c r="O40" s="343" t="n"/>
      <c r="P40" s="292" t="n"/>
      <c r="Q40" s="343" t="n"/>
      <c r="R40" s="343" t="n"/>
      <c r="S40" s="360" t="n"/>
      <c r="T40" s="292" t="n"/>
      <c r="U40" s="343" t="n"/>
      <c r="V40" s="343" t="n"/>
      <c r="W40" s="343" t="n"/>
      <c r="X40" s="343" t="n"/>
      <c r="Y40" s="360" t="n"/>
      <c r="Z40" s="292" t="n"/>
      <c r="AA40" s="343" t="n"/>
      <c r="AB40" s="343" t="n"/>
      <c r="AC40" s="343" t="n"/>
      <c r="AD40" s="343" t="n"/>
      <c r="AE40" s="930" t="n"/>
      <c r="AF40" s="292" t="n"/>
      <c r="AG40" s="343" t="n"/>
      <c r="AH40" s="343" t="n"/>
      <c r="AI40" s="360">
        <f>AJ40/G40*100</f>
        <v/>
      </c>
      <c r="AJ40" s="292" t="n">
        <v>4939525</v>
      </c>
      <c r="AK40" s="343">
        <f>AL40/G40*100</f>
        <v/>
      </c>
      <c r="AL40" s="292" t="n">
        <v>18257500</v>
      </c>
      <c r="AM40" s="343" t="n"/>
      <c r="AN40" s="343" t="n"/>
      <c r="AO40" s="343" t="n"/>
      <c r="AP40" s="343" t="n"/>
      <c r="AQ40" s="343" t="n"/>
      <c r="AR40" s="343" t="n"/>
      <c r="AS40" s="343" t="n"/>
      <c r="AT40" s="343" t="n"/>
      <c r="AU40" s="343" t="n"/>
      <c r="AV40" s="343" t="n"/>
      <c r="AW40" s="343" t="n"/>
      <c r="AX40" s="343" t="n"/>
      <c r="AY40" s="343" t="n"/>
      <c r="AZ40" s="343" t="n"/>
      <c r="BA40" s="343" t="n"/>
      <c r="BB40" s="343" t="n"/>
      <c r="BC40" s="343" t="n"/>
      <c r="BD40" s="343" t="n"/>
      <c r="BE40" s="343" t="n"/>
      <c r="BF40" s="343" t="n"/>
      <c r="BG40" s="343" t="n"/>
      <c r="BH40" s="343" t="n"/>
      <c r="BI40" s="343" t="n"/>
      <c r="BJ40" s="343" t="n"/>
      <c r="BK40" s="343" t="n"/>
      <c r="BL40" s="343" t="n"/>
      <c r="BM40" s="343" t="n"/>
      <c r="BN40" s="343" t="n"/>
      <c r="BO40" s="343" t="n"/>
      <c r="BP40" s="343" t="n"/>
      <c r="BQ40" s="343" t="n"/>
      <c r="BR40" s="343" t="n"/>
      <c r="BS40" s="343" t="n"/>
      <c r="BT40" s="343" t="n"/>
      <c r="BU40" s="343" t="n"/>
      <c r="BV40" s="343" t="n"/>
      <c r="BW40" s="343" t="n"/>
      <c r="BX40" s="343" t="n"/>
      <c r="BY40" s="343" t="n"/>
      <c r="BZ40" s="343" t="n"/>
      <c r="CA40" s="343" t="n"/>
      <c r="CB40" s="343" t="n"/>
      <c r="CC40" s="343" t="n"/>
      <c r="CD40" s="343" t="n"/>
      <c r="CE40" s="343" t="n"/>
      <c r="CF40" s="343" t="n"/>
      <c r="CG40" s="343" t="n"/>
      <c r="CH40" s="343" t="n"/>
      <c r="CI40" s="360">
        <f>CJ40/G40*100</f>
        <v/>
      </c>
      <c r="CJ40" s="406" t="n">
        <v>500200.000000034</v>
      </c>
      <c r="CK40" s="343" t="n"/>
      <c r="CL40" s="343" t="n"/>
      <c r="CM40" s="343" t="n"/>
      <c r="CN40" s="343" t="n"/>
      <c r="CO40" s="343" t="n"/>
      <c r="CP40" s="343" t="n"/>
      <c r="CQ40" s="343" t="n"/>
      <c r="CR40" s="343" t="n"/>
      <c r="CS40" s="343" t="n"/>
      <c r="CT40" s="343" t="n"/>
      <c r="CU40" s="343" t="n"/>
      <c r="CV40" s="343" t="n"/>
      <c r="CW40" s="343" t="n"/>
      <c r="CX40" s="343" t="n"/>
      <c r="CY40" s="343" t="n"/>
      <c r="CZ40" s="343" t="n"/>
      <c r="DA40" s="343" t="n"/>
      <c r="DB40" s="343" t="n"/>
      <c r="DC40" s="343" t="n"/>
      <c r="DD40" s="343" t="n"/>
      <c r="DE40" s="343" t="n"/>
      <c r="DF40" s="343" t="n"/>
      <c r="DG40" s="343" t="n"/>
      <c r="DH40" s="343" t="n"/>
      <c r="DI40" s="343" t="n"/>
      <c r="DJ40" s="343" t="n"/>
      <c r="DK40" s="343" t="n"/>
      <c r="DL40" s="343" t="n"/>
      <c r="DM40" s="343" t="n"/>
      <c r="DN40" s="343" t="n"/>
      <c r="DO40" s="343" t="n"/>
      <c r="DP40" s="343" t="n"/>
      <c r="DQ40" s="360">
        <f>+M40+O40+Q40+S40+U40+W40+Y40+AA40+AC40+AE40+AG40+AI40+AK40+AM40+AO40+AQ40+AS40+AU40+AW40+AY40+BA40+BC40+BE40+BG40+BI40+BK40+BM40+BO40+BQ40+BS40+BU40+BW40+BY40+CA40+CC40+CE40+CG40+CI40+CK40+CM40+CO40+CQ40+CS40+CU40+CW40+CY40+DA40+DC40+DE40+DG40+DI40+DK40+DM40+DO40</f>
        <v/>
      </c>
      <c r="DR40" s="292">
        <f>+N40+P40+R40+T40+V40+X40+Z40+AB40+AD40+AF40+AH40+AJ40+AL40+AN40+AP40+AR40+AT40+AV40+AX40+AZ40+BB40+BD40+BF40+BH40+BJ40+BL40+BN40+BP40+BR40+BT40+BV40+BX40+BZ40+CB40+CD40+CF40+CH40+CJ40+CL40+CN40+CP40+CR40+CT40+CV40+CX40+CZ40+DB40+DD40+DF40+DH40+DJ40+DL40+DN40+DP40</f>
        <v/>
      </c>
      <c r="DS40" s="343">
        <f>DT40/G40*100</f>
        <v/>
      </c>
      <c r="DT40" s="361">
        <f>DR40-G40</f>
        <v/>
      </c>
      <c r="DU40" s="1678">
        <f>+'OVERALL WO'!P110</f>
        <v/>
      </c>
      <c r="DV40" s="910" t="n"/>
      <c r="DW40" s="932" t="n"/>
      <c r="DZ40" s="411" t="inlineStr">
        <is>
          <t>ok</t>
        </is>
      </c>
      <c r="EA40" s="411" t="inlineStr">
        <is>
          <t>ok</t>
        </is>
      </c>
      <c r="EB40" s="411" t="inlineStr">
        <is>
          <t>ok</t>
        </is>
      </c>
      <c r="EC40" s="411" t="inlineStr">
        <is>
          <t>ok</t>
        </is>
      </c>
      <c r="ED40" s="411" t="inlineStr">
        <is>
          <t>ok</t>
        </is>
      </c>
      <c r="EE40" s="386" t="n"/>
      <c r="EG40" s="411" t="n"/>
      <c r="EH40" s="411" t="n"/>
      <c r="EI40" s="411" t="n"/>
      <c r="EJ40" s="437" t="n"/>
      <c r="EK40" s="437" t="n"/>
      <c r="EL40" s="494" t="n"/>
      <c r="EM40" s="494" t="n"/>
      <c r="EN40" s="494" t="n"/>
      <c r="EO40" s="494" t="n"/>
      <c r="EP40" s="494" t="n"/>
      <c r="EQ40" s="704" t="n"/>
      <c r="ER40" s="704" t="n"/>
      <c r="ES40" s="704" t="inlineStr">
        <is>
          <t>ok</t>
        </is>
      </c>
      <c r="ET40" s="704" t="inlineStr">
        <is>
          <t>ok</t>
        </is>
      </c>
      <c r="EU40" s="727" t="inlineStr">
        <is>
          <t>Completed</t>
        </is>
      </c>
      <c r="EW40" s="704" t="n"/>
      <c r="EX40" s="704" t="n"/>
      <c r="EY40" s="704" t="n"/>
      <c r="EZ40" s="704" t="n"/>
      <c r="FA40" s="704" t="n"/>
      <c r="FB40" s="704" t="n"/>
      <c r="FC40" s="704" t="inlineStr">
        <is>
          <t>ok</t>
        </is>
      </c>
      <c r="FD40" s="704" t="n"/>
      <c r="FE40" s="704" t="n"/>
      <c r="FF40" s="704" t="n"/>
      <c r="FK40" s="424" t="inlineStr">
        <is>
          <t>ok</t>
        </is>
      </c>
      <c r="FL40" s="424" t="inlineStr">
        <is>
          <t>ok</t>
        </is>
      </c>
      <c r="FZ40" s="409" t="inlineStr">
        <is>
          <t>ok</t>
        </is>
      </c>
    </row>
    <row r="41" customFormat="1" s="427">
      <c r="A41" s="396">
        <f>A40+1</f>
        <v/>
      </c>
      <c r="B41" s="473">
        <f>+'OVERALL WO'!B111</f>
        <v/>
      </c>
      <c r="C41" s="24">
        <f>+'OVERALL WO'!C111</f>
        <v/>
      </c>
      <c r="D41" s="24">
        <f>+'OVERALL WO'!D111</f>
        <v/>
      </c>
      <c r="E41" s="24">
        <f>+'OVERALL WO'!F111</f>
        <v/>
      </c>
      <c r="F41" s="32">
        <f>+'OVERALL WO'!I111</f>
        <v/>
      </c>
      <c r="G41" s="37">
        <f>+'OVERALL WO'!J111</f>
        <v/>
      </c>
      <c r="H41" s="24">
        <f>IF(F41&gt;0,"Realese","BelumRealese")</f>
        <v/>
      </c>
      <c r="I41" s="1684">
        <f>+'OVERALL WO'!E111</f>
        <v/>
      </c>
      <c r="J41" s="24">
        <f>+'OVERALL WO'!G111</f>
        <v/>
      </c>
      <c r="K41" s="25">
        <f>+'OVERALL WO'!H111</f>
        <v/>
      </c>
      <c r="L41" s="24" t="inlineStr">
        <is>
          <t>Approval</t>
        </is>
      </c>
      <c r="M41" s="24" t="n"/>
      <c r="N41" s="25" t="n"/>
      <c r="O41" s="23" t="n"/>
      <c r="P41" s="25" t="n"/>
      <c r="Q41" s="23" t="n"/>
      <c r="R41" s="23" t="n"/>
      <c r="S41" s="330" t="n"/>
      <c r="T41" s="25" t="n"/>
      <c r="U41" s="23" t="n"/>
      <c r="V41" s="23" t="n"/>
      <c r="W41" s="23" t="n"/>
      <c r="X41" s="23" t="n"/>
      <c r="Y41" s="330" t="n"/>
      <c r="Z41" s="25" t="n"/>
      <c r="AA41" s="23" t="n"/>
      <c r="AB41" s="23" t="n"/>
      <c r="AC41" s="23" t="n"/>
      <c r="AD41" s="23" t="n"/>
      <c r="AE41" s="597" t="n"/>
      <c r="AF41" s="25" t="n"/>
      <c r="AG41" s="23" t="n"/>
      <c r="AH41" s="23" t="n"/>
      <c r="AI41" s="330" t="n"/>
      <c r="AJ41" s="25" t="n"/>
      <c r="AK41" s="23" t="n"/>
      <c r="AL41" s="23" t="n"/>
      <c r="AM41" s="23" t="n"/>
      <c r="AN41" s="23" t="n"/>
      <c r="AO41" s="23" t="n"/>
      <c r="AP41" s="23" t="n"/>
      <c r="AQ41" s="23" t="n"/>
      <c r="AR41" s="23" t="n"/>
      <c r="AS41" s="23" t="n"/>
      <c r="AT41" s="23" t="n"/>
      <c r="AU41" s="23" t="n"/>
      <c r="AV41" s="23" t="n"/>
      <c r="AW41" s="23" t="n"/>
      <c r="AX41" s="23" t="n"/>
      <c r="AY41" s="330">
        <f>AZ41/G41*100</f>
        <v/>
      </c>
      <c r="AZ41" s="25" t="n">
        <v>13192300</v>
      </c>
      <c r="BA41" s="23" t="n"/>
      <c r="BB41" s="23" t="n"/>
      <c r="BC41" s="330" t="n"/>
      <c r="BD41" s="25" t="n"/>
      <c r="BE41" s="23" t="n"/>
      <c r="BF41" s="23" t="n"/>
      <c r="BG41" s="23" t="n"/>
      <c r="BH41" s="23" t="n"/>
      <c r="BI41" s="23" t="n"/>
      <c r="BJ41" s="23" t="n"/>
      <c r="BK41" s="23" t="n"/>
      <c r="BL41" s="23" t="n"/>
      <c r="BM41" s="23" t="n"/>
      <c r="BN41" s="23" t="n"/>
      <c r="BO41" s="23" t="n"/>
      <c r="BP41" s="23" t="n"/>
      <c r="BQ41" s="330">
        <f>BR41/G41*100</f>
        <v/>
      </c>
      <c r="BR41" s="25" t="n">
        <v>11318668</v>
      </c>
      <c r="BS41" s="23" t="n"/>
      <c r="BT41" s="23" t="n"/>
      <c r="BU41" s="23" t="n"/>
      <c r="BV41" s="23" t="n"/>
      <c r="BW41" s="330">
        <f>BX41/G41*100</f>
        <v/>
      </c>
      <c r="BX41" s="25" t="n">
        <v>48124373.64</v>
      </c>
      <c r="BY41" s="954">
        <f>BZ41/G41*100</f>
        <v/>
      </c>
      <c r="BZ41" s="25" t="n">
        <v>51165630.905</v>
      </c>
      <c r="CA41" s="330">
        <f>CB41/G41*100</f>
        <v/>
      </c>
      <c r="CB41" s="25" t="n">
        <v>39072437.63239998</v>
      </c>
      <c r="CC41" s="23" t="n"/>
      <c r="CD41" s="23" t="n"/>
      <c r="CE41" s="23" t="n"/>
      <c r="CF41" s="23" t="n"/>
      <c r="CG41" s="23" t="n"/>
      <c r="CH41" s="23" t="n"/>
      <c r="CI41" s="23" t="n"/>
      <c r="CJ41" s="23" t="n"/>
      <c r="CK41" s="23" t="n"/>
      <c r="CL41" s="23" t="n"/>
      <c r="CM41" s="330">
        <f>CN41/G41*100</f>
        <v/>
      </c>
      <c r="CN41" s="768" t="n">
        <v>20033828.0415</v>
      </c>
      <c r="CO41" s="23" t="n"/>
      <c r="CP41" s="23" t="n"/>
      <c r="CQ41" s="23" t="n"/>
      <c r="CR41" s="23" t="n"/>
      <c r="CS41" s="303" t="n"/>
      <c r="CT41" s="303" t="n"/>
      <c r="CU41" s="303" t="n"/>
      <c r="CV41" s="303" t="n"/>
      <c r="CW41" s="303" t="n"/>
      <c r="CX41" s="303" t="n"/>
      <c r="CY41" s="303" t="n"/>
      <c r="CZ41" s="303" t="n"/>
      <c r="DA41" s="303" t="n"/>
      <c r="DB41" s="303" t="n"/>
      <c r="DC41" s="303" t="n"/>
      <c r="DD41" s="303" t="n"/>
      <c r="DE41" s="303" t="n"/>
      <c r="DF41" s="303" t="n"/>
      <c r="DG41" s="303" t="n"/>
      <c r="DH41" s="303" t="n"/>
      <c r="DI41" s="303" t="n"/>
      <c r="DJ41" s="303" t="n"/>
      <c r="DK41" s="303" t="n"/>
      <c r="DL41" s="303" t="n"/>
      <c r="DM41" s="303" t="n"/>
      <c r="DN41" s="303" t="n"/>
      <c r="DO41" s="303" t="n"/>
      <c r="DP41" s="303" t="n"/>
      <c r="DQ41" s="330">
        <f>+M41+O41+Q41+S41+U41+W41+Y41+AA41+AC41+AE41+AG41+AI41+AK41+AM41+AO41+AQ41+AS41+AU41+AW41+AY41+BA41+BC41+BE41+BG41+BI41+BK41+BM41+BO41+BQ41+BS41+BU41+BW41+BY41+CA41+CC41+CE41+CG41+CI41+CK41+CM41+CO41+CQ41+CS41+CU41+CW41+CY41+DA41+DC41+DE41+DG41+DI41+DK41+DM41+DO41</f>
        <v/>
      </c>
      <c r="DR41" s="25">
        <f>+N41+P41+R41+T41+V41+X41+Z41+AB41+AD41+AF41+AH41+AJ41+AL41+AN41+AP41+AR41+AT41+AV41+AX41+AZ41+BB41+BD41+BF41+BH41+BJ41+BL41+BN41+BP41+BR41+BT41+BV41+BX41+BZ41+CB41+CD41+CF41+CH41+CJ41+CL41+CN41+CP41+CR41+CT41+CV41+CX41+CZ41+DB41+DD41+DF41+DH41+DJ41+DL41+DN41+DP41</f>
        <v/>
      </c>
      <c r="DS41" s="23">
        <f>DT41/G41*100</f>
        <v/>
      </c>
      <c r="DT41" s="26">
        <f>DR41-G41</f>
        <v/>
      </c>
      <c r="DU41" s="1685">
        <f>+'OVERALL WO'!P111</f>
        <v/>
      </c>
      <c r="DV41" s="955" t="inlineStr">
        <is>
          <t>cro sudah release</t>
        </is>
      </c>
      <c r="DW41" s="601" t="n"/>
      <c r="DZ41" s="413" t="inlineStr">
        <is>
          <t>ok</t>
        </is>
      </c>
      <c r="EA41" s="413" t="inlineStr">
        <is>
          <t>ok</t>
        </is>
      </c>
      <c r="EB41" s="413" t="inlineStr">
        <is>
          <t>ok</t>
        </is>
      </c>
      <c r="EC41" s="413" t="inlineStr">
        <is>
          <t>ok</t>
        </is>
      </c>
      <c r="ED41" s="413" t="inlineStr">
        <is>
          <t>ok</t>
        </is>
      </c>
      <c r="EE41" s="384" t="n"/>
      <c r="EG41" s="412" t="n"/>
      <c r="EH41" s="412" t="n"/>
      <c r="EI41" s="412" t="n"/>
      <c r="EJ41" s="438" t="n"/>
      <c r="EK41" s="438" t="n"/>
      <c r="EL41" s="495" t="n"/>
      <c r="EM41" s="495" t="n"/>
      <c r="EN41" s="495" t="n"/>
      <c r="EO41" s="495" t="n"/>
      <c r="EP41" s="495" t="n"/>
      <c r="EQ41" s="705" t="n"/>
      <c r="ER41" s="705" t="n"/>
      <c r="ES41" s="705" t="n"/>
      <c r="ET41" s="705" t="n"/>
      <c r="EU41" s="705" t="n"/>
      <c r="EV41" s="765" t="n"/>
      <c r="EW41" s="705" t="n"/>
      <c r="EX41" s="705" t="n"/>
      <c r="EY41" s="705" t="n"/>
      <c r="EZ41" s="705" t="n"/>
      <c r="FA41" s="705" t="n"/>
      <c r="FB41" s="705" t="n"/>
      <c r="FC41" s="705" t="inlineStr">
        <is>
          <t>ok</t>
        </is>
      </c>
      <c r="FD41" s="705" t="n"/>
      <c r="FE41" s="705" t="n"/>
      <c r="FF41" s="705" t="n"/>
      <c r="FK41" s="427" t="inlineStr">
        <is>
          <t>ok</t>
        </is>
      </c>
      <c r="FL41" s="427" t="inlineStr">
        <is>
          <t>ok</t>
        </is>
      </c>
      <c r="FO41" s="427" t="inlineStr">
        <is>
          <t>ok</t>
        </is>
      </c>
      <c r="FR41" s="707" t="inlineStr">
        <is>
          <t>ok</t>
        </is>
      </c>
      <c r="FS41" s="707" t="inlineStr">
        <is>
          <t>ok</t>
        </is>
      </c>
      <c r="FU41" s="427" t="inlineStr">
        <is>
          <t>ok</t>
        </is>
      </c>
    </row>
    <row r="42" customFormat="1" s="427">
      <c r="A42" s="396">
        <f>A41+1</f>
        <v/>
      </c>
      <c r="B42" s="473">
        <f>+'OVERALL WO'!B112</f>
        <v/>
      </c>
      <c r="C42" s="24">
        <f>+'OVERALL WO'!C112</f>
        <v/>
      </c>
      <c r="D42" s="24">
        <f>+'OVERALL WO'!D112</f>
        <v/>
      </c>
      <c r="E42" s="24">
        <f>+'OVERALL WO'!F112</f>
        <v/>
      </c>
      <c r="F42" s="32">
        <f>+'OVERALL WO'!I112</f>
        <v/>
      </c>
      <c r="G42" s="37">
        <f>+'OVERALL WO'!J112</f>
        <v/>
      </c>
      <c r="H42" s="24">
        <f>IF(F42&gt;0,"Realese","BelumRealese")</f>
        <v/>
      </c>
      <c r="I42" s="1684">
        <f>+'OVERALL WO'!E112</f>
        <v/>
      </c>
      <c r="J42" s="24">
        <f>+'OVERALL WO'!G112</f>
        <v/>
      </c>
      <c r="K42" s="25">
        <f>+'OVERALL WO'!H112</f>
        <v/>
      </c>
      <c r="L42" s="24" t="inlineStr">
        <is>
          <t>Approval</t>
        </is>
      </c>
      <c r="M42" s="24" t="n"/>
      <c r="N42" s="25" t="n"/>
      <c r="O42" s="23" t="n"/>
      <c r="P42" s="25" t="n"/>
      <c r="Q42" s="23" t="n"/>
      <c r="R42" s="23" t="n"/>
      <c r="S42" s="330" t="n"/>
      <c r="T42" s="25" t="n"/>
      <c r="U42" s="23" t="n"/>
      <c r="V42" s="23" t="n"/>
      <c r="W42" s="23" t="n"/>
      <c r="X42" s="23" t="n"/>
      <c r="Y42" s="330" t="n"/>
      <c r="Z42" s="25" t="n"/>
      <c r="AA42" s="23" t="n"/>
      <c r="AB42" s="23" t="n"/>
      <c r="AC42" s="23" t="n"/>
      <c r="AD42" s="23" t="n"/>
      <c r="AE42" s="597" t="n"/>
      <c r="AF42" s="25" t="n"/>
      <c r="AG42" s="23" t="n"/>
      <c r="AH42" s="23" t="n"/>
      <c r="AI42" s="330" t="n"/>
      <c r="AJ42" s="25" t="n"/>
      <c r="AK42" s="23" t="n"/>
      <c r="AL42" s="23" t="n"/>
      <c r="AM42" s="23" t="n"/>
      <c r="AN42" s="23" t="n"/>
      <c r="AO42" s="23" t="n"/>
      <c r="AP42" s="23" t="n"/>
      <c r="AQ42" s="23" t="n"/>
      <c r="AR42" s="23" t="n"/>
      <c r="AS42" s="23" t="n"/>
      <c r="AT42" s="23" t="n"/>
      <c r="AU42" s="23" t="n"/>
      <c r="AV42" s="23" t="n"/>
      <c r="AW42" s="23" t="n"/>
      <c r="AX42" s="23" t="n"/>
      <c r="AY42" s="330">
        <f>AZ42/G42*100</f>
        <v/>
      </c>
      <c r="AZ42" s="25" t="n">
        <v>5189100</v>
      </c>
      <c r="BA42" s="23" t="n"/>
      <c r="BB42" s="23" t="n"/>
      <c r="BC42" s="330">
        <f>BD42/G42*100</f>
        <v/>
      </c>
      <c r="BD42" s="25" t="n">
        <v>4617640</v>
      </c>
      <c r="BE42" s="23" t="n"/>
      <c r="BF42" s="23" t="n"/>
      <c r="BG42" s="23" t="n"/>
      <c r="BH42" s="23" t="n"/>
      <c r="BI42" s="23" t="n"/>
      <c r="BJ42" s="23" t="n"/>
      <c r="BK42" s="23" t="n"/>
      <c r="BL42" s="23" t="n"/>
      <c r="BM42" s="23" t="n"/>
      <c r="BN42" s="23" t="n"/>
      <c r="BO42" s="23" t="n"/>
      <c r="BP42" s="23" t="n"/>
      <c r="BQ42" s="23" t="n"/>
      <c r="BR42" s="23" t="n"/>
      <c r="BS42" s="23" t="n"/>
      <c r="BT42" s="23" t="n"/>
      <c r="BU42" s="23" t="n"/>
      <c r="BV42" s="23" t="n"/>
      <c r="BW42" s="23" t="n"/>
      <c r="BX42" s="23" t="n"/>
      <c r="BY42" s="23" t="n"/>
      <c r="BZ42" s="23" t="n"/>
      <c r="CA42" s="23" t="n"/>
      <c r="CB42" s="23" t="n"/>
      <c r="CC42" s="23" t="n"/>
      <c r="CD42" s="23" t="n"/>
      <c r="CE42" s="23">
        <f>CF42/G42*100</f>
        <v/>
      </c>
      <c r="CF42" s="25" t="n">
        <v>19626289</v>
      </c>
      <c r="CG42" s="23">
        <f>CH42/G42*100</f>
        <v/>
      </c>
      <c r="CH42" s="25" t="n">
        <v>37290305.66999999</v>
      </c>
      <c r="CI42" s="330">
        <f>CJ42/G42*100</f>
        <v/>
      </c>
      <c r="CJ42" s="768" t="n">
        <v>24843105.76</v>
      </c>
      <c r="CK42" s="330">
        <f>CL42/G42*100</f>
        <v/>
      </c>
      <c r="CL42" s="768" t="n">
        <v>13209117.39000001</v>
      </c>
      <c r="CM42" s="330">
        <f>CN42/G42*100</f>
        <v/>
      </c>
      <c r="CN42" s="768" t="n">
        <v>49041105</v>
      </c>
      <c r="CO42" s="23" t="n"/>
      <c r="CP42" s="23" t="n"/>
      <c r="CQ42" s="23" t="n"/>
      <c r="CR42" s="23" t="n"/>
      <c r="CS42" s="23" t="n"/>
      <c r="CT42" s="23" t="n"/>
      <c r="CU42" s="23" t="n"/>
      <c r="CV42" s="23" t="n"/>
      <c r="CW42" s="23" t="n"/>
      <c r="CX42" s="23" t="n"/>
      <c r="CY42" s="23" t="n"/>
      <c r="CZ42" s="23" t="n"/>
      <c r="DA42" s="23" t="n"/>
      <c r="DB42" s="23" t="n"/>
      <c r="DC42" s="23" t="n"/>
      <c r="DD42" s="23" t="n"/>
      <c r="DE42" s="23" t="n"/>
      <c r="DF42" s="23" t="n"/>
      <c r="DG42" s="23" t="n"/>
      <c r="DH42" s="23" t="n"/>
      <c r="DI42" s="23" t="n"/>
      <c r="DJ42" s="23" t="n"/>
      <c r="DK42" s="23" t="n"/>
      <c r="DL42" s="23" t="n"/>
      <c r="DM42" s="23" t="n"/>
      <c r="DN42" s="23" t="n"/>
      <c r="DO42" s="23" t="n"/>
      <c r="DP42" s="23" t="n"/>
      <c r="DQ42" s="330">
        <f>+M42+O42+Q42+S42+U42+W42+Y42+AA42+AC42+AE42+AG42+AI42+AK42+AM42+AO42+AQ42+AS42+AU42+AW42+AY42+BA42+BC42+BE42+BG42+BI42+BK42+BM42+BO42+BQ42+BS42+BU42+BW42+BY42+CA42+CC42+CE42+CG42+CI42+CK42+CM42+CO42+CQ42+CS42+CU42+CW42+CY42+DA42+DC42+DE42+DG42+DI42+DK42+DM42+DO42</f>
        <v/>
      </c>
      <c r="DR42" s="25">
        <f>+N42+P42+R42+T42+V42+X42+Z42+AB42+AD42+AF42+AH42+AJ42+AL42+AN42+AP42+AR42+AT42+AV42+AX42+AZ42+BB42+BD42+BF42+BH42+BJ42+BL42+BN42+BP42+BR42+BT42+BV42+BX42+BZ42+CB42+CD42+CF42+CH42+CJ42+CL42+CN42+CP42+CR42+CT42+CV42+CX42+CZ42+DB42+DD42+DF42+DH42+DJ42+DL42+DN42+DP42</f>
        <v/>
      </c>
      <c r="DS42" s="23">
        <f>DT42/G42*100</f>
        <v/>
      </c>
      <c r="DT42" s="26">
        <f>DR42-G42</f>
        <v/>
      </c>
      <c r="DU42" s="1685">
        <f>+'OVERALL WO'!P112</f>
        <v/>
      </c>
      <c r="DV42" s="955" t="n"/>
      <c r="DW42" s="601" t="n"/>
      <c r="DZ42" s="413" t="inlineStr">
        <is>
          <t>ok</t>
        </is>
      </c>
      <c r="EA42" s="413" t="inlineStr">
        <is>
          <t>ok</t>
        </is>
      </c>
      <c r="EB42" s="413" t="inlineStr">
        <is>
          <t>ok</t>
        </is>
      </c>
      <c r="EC42" s="413" t="inlineStr">
        <is>
          <t>ok</t>
        </is>
      </c>
      <c r="ED42" s="413" t="inlineStr">
        <is>
          <t>ok</t>
        </is>
      </c>
      <c r="EE42" s="384" t="n"/>
      <c r="EG42" s="413" t="n"/>
      <c r="EH42" s="413" t="n"/>
      <c r="EI42" s="413" t="n"/>
      <c r="EJ42" s="439" t="n"/>
      <c r="EK42" s="439" t="n"/>
      <c r="EL42" s="493" t="n"/>
      <c r="EM42" s="493" t="n"/>
      <c r="EN42" s="493" t="n"/>
      <c r="EO42" s="493" t="n"/>
      <c r="EP42" s="493" t="n"/>
      <c r="EQ42" s="707" t="n"/>
      <c r="ER42" s="707" t="n"/>
      <c r="ES42" s="707" t="n"/>
      <c r="ET42" s="707" t="n"/>
      <c r="EU42" s="707" t="n"/>
      <c r="EW42" s="707" t="n"/>
      <c r="EX42" s="707" t="n"/>
      <c r="EY42" s="707" t="n"/>
      <c r="EZ42" s="707" t="n"/>
      <c r="FA42" s="707" t="n"/>
      <c r="FB42" s="707" t="n"/>
      <c r="FC42" s="707" t="inlineStr">
        <is>
          <t>ok</t>
        </is>
      </c>
      <c r="FD42" s="707" t="n"/>
      <c r="FE42" s="707" t="inlineStr">
        <is>
          <t>ok</t>
        </is>
      </c>
      <c r="FF42" s="707" t="n"/>
      <c r="FK42" s="427" t="inlineStr">
        <is>
          <t>ok</t>
        </is>
      </c>
      <c r="FL42" s="427" t="inlineStr">
        <is>
          <t>ok</t>
        </is>
      </c>
      <c r="FX42" s="427" t="inlineStr">
        <is>
          <t>ok</t>
        </is>
      </c>
      <c r="FZ42" s="427" t="inlineStr">
        <is>
          <t>ok</t>
        </is>
      </c>
      <c r="GA42" s="427" t="inlineStr">
        <is>
          <t>ok</t>
        </is>
      </c>
    </row>
    <row r="43" hidden="1" customFormat="1" s="755">
      <c r="A43" s="729">
        <f>A42+1</f>
        <v/>
      </c>
      <c r="B43" s="730">
        <f>+'OVERALL WO'!B113</f>
        <v/>
      </c>
      <c r="C43" s="17">
        <f>+'OVERALL WO'!C113</f>
        <v/>
      </c>
      <c r="D43" s="17">
        <f>+'OVERALL WO'!D113</f>
        <v/>
      </c>
      <c r="E43" s="17">
        <f>+'OVERALL WO'!F113</f>
        <v/>
      </c>
      <c r="F43" s="31">
        <f>+'OVERALL WO'!I113</f>
        <v/>
      </c>
      <c r="G43" s="38">
        <f>+'OVERALL WO'!J113</f>
        <v/>
      </c>
      <c r="H43" s="17">
        <f>IF(F43&gt;0,"Realese","BelumRealese")</f>
        <v/>
      </c>
      <c r="I43" s="1688">
        <f>+'OVERALL WO'!E113</f>
        <v/>
      </c>
      <c r="J43" s="17">
        <f>+'OVERALL WO'!G113</f>
        <v/>
      </c>
      <c r="K43" s="18">
        <f>+'OVERALL WO'!H113</f>
        <v/>
      </c>
      <c r="L43" s="17" t="inlineStr">
        <is>
          <t>Approval</t>
        </is>
      </c>
      <c r="M43" s="17" t="n"/>
      <c r="N43" s="18" t="n"/>
      <c r="O43" s="16" t="n"/>
      <c r="P43" s="18" t="n"/>
      <c r="Q43" s="16" t="n"/>
      <c r="R43" s="16" t="n"/>
      <c r="S43" s="732" t="n"/>
      <c r="T43" s="18" t="n"/>
      <c r="U43" s="16" t="n"/>
      <c r="V43" s="16" t="n"/>
      <c r="W43" s="16" t="n"/>
      <c r="X43" s="16" t="n"/>
      <c r="Y43" s="732" t="n"/>
      <c r="Z43" s="18" t="n"/>
      <c r="AA43" s="16" t="n"/>
      <c r="AB43" s="16" t="n"/>
      <c r="AC43" s="16" t="n"/>
      <c r="AD43" s="16" t="n"/>
      <c r="AE43" s="733" t="n"/>
      <c r="AF43" s="18" t="n"/>
      <c r="AG43" s="16" t="n"/>
      <c r="AH43" s="16" t="n"/>
      <c r="AI43" s="732" t="n"/>
      <c r="AJ43" s="18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  <c r="BN43" s="16" t="n"/>
      <c r="BO43" s="16" t="n"/>
      <c r="BP43" s="16" t="n"/>
      <c r="BQ43" s="16" t="n"/>
      <c r="BR43" s="16" t="n"/>
      <c r="BS43" s="16" t="n"/>
      <c r="BT43" s="16" t="n"/>
      <c r="BU43" s="16" t="n"/>
      <c r="BV43" s="16" t="n"/>
      <c r="BW43" s="16" t="n"/>
      <c r="BX43" s="16" t="n"/>
      <c r="BY43" s="16" t="n"/>
      <c r="BZ43" s="16" t="n"/>
      <c r="CA43" s="16" t="n"/>
      <c r="CB43" s="16" t="n"/>
      <c r="CC43" s="16" t="n"/>
      <c r="CD43" s="16" t="n"/>
      <c r="CE43" s="16" t="n"/>
      <c r="CF43" s="16" t="n"/>
      <c r="CG43" s="16" t="n"/>
      <c r="CH43" s="16" t="n"/>
      <c r="CI43" s="16" t="n"/>
      <c r="CJ43" s="16" t="n"/>
      <c r="CK43" s="16" t="n"/>
      <c r="CL43" s="16" t="n"/>
      <c r="CM43" s="16" t="n"/>
      <c r="CN43" s="16" t="n"/>
      <c r="CO43" s="16" t="n"/>
      <c r="CP43" s="16" t="n"/>
      <c r="CQ43" s="16" t="n"/>
      <c r="CR43" s="16" t="n"/>
      <c r="CS43" s="16" t="n"/>
      <c r="CT43" s="16" t="n"/>
      <c r="CU43" s="16" t="n"/>
      <c r="CV43" s="16" t="n"/>
      <c r="CW43" s="16" t="n"/>
      <c r="CX43" s="16" t="n"/>
      <c r="CY43" s="16" t="n"/>
      <c r="CZ43" s="16" t="n"/>
      <c r="DA43" s="16" t="n"/>
      <c r="DB43" s="16" t="n"/>
      <c r="DC43" s="16" t="n"/>
      <c r="DD43" s="16" t="n"/>
      <c r="DE43" s="16" t="n"/>
      <c r="DF43" s="16" t="n"/>
      <c r="DG43" s="16" t="n"/>
      <c r="DH43" s="16" t="n"/>
      <c r="DI43" s="16" t="n"/>
      <c r="DJ43" s="16" t="n"/>
      <c r="DK43" s="16" t="n"/>
      <c r="DL43" s="16" t="n"/>
      <c r="DM43" s="16" t="n"/>
      <c r="DN43" s="16" t="n"/>
      <c r="DO43" s="16" t="n"/>
      <c r="DP43" s="16" t="n"/>
      <c r="DQ43" s="732" t="n"/>
      <c r="DR43" s="18" t="n"/>
      <c r="DS43" s="16">
        <f>DT43/G43*100</f>
        <v/>
      </c>
      <c r="DT43" s="19">
        <f>DR43-G43</f>
        <v/>
      </c>
      <c r="DU43" s="1689">
        <f>+'OVERALL WO'!P113</f>
        <v/>
      </c>
      <c r="DV43" s="735" t="inlineStr">
        <is>
          <t>canceled &amp; replaced to wo 4226646</t>
        </is>
      </c>
      <c r="DW43" s="736" t="n"/>
      <c r="DZ43" s="737" t="n"/>
      <c r="EA43" s="737" t="n"/>
      <c r="EB43" s="737" t="n"/>
      <c r="EC43" s="737" t="n"/>
      <c r="ED43" s="737" t="n"/>
      <c r="EE43" s="382" t="n"/>
      <c r="EG43" s="737" t="n"/>
      <c r="EH43" s="737" t="n"/>
      <c r="EI43" s="737" t="n"/>
      <c r="EJ43" s="435" t="n"/>
      <c r="EK43" s="435" t="n"/>
      <c r="EL43" s="491" t="n"/>
      <c r="EM43" s="491" t="n"/>
      <c r="EN43" s="491" t="n"/>
      <c r="EO43" s="491" t="n"/>
      <c r="EP43" s="491" t="n"/>
      <c r="EQ43" s="702" t="n"/>
      <c r="ER43" s="702" t="n"/>
      <c r="ES43" s="702" t="n"/>
      <c r="ET43" s="702" t="n"/>
      <c r="EU43" s="702" t="n"/>
      <c r="EW43" s="702" t="n"/>
      <c r="EX43" s="702" t="n"/>
      <c r="EY43" s="702" t="n"/>
      <c r="EZ43" s="702" t="n"/>
      <c r="FA43" s="702" t="n"/>
      <c r="FB43" s="702" t="n"/>
      <c r="FC43" s="702" t="n"/>
      <c r="FD43" s="702" t="n"/>
      <c r="FE43" s="702" t="n"/>
      <c r="FF43" s="702" t="n"/>
      <c r="FK43" s="755" t="inlineStr">
        <is>
          <t>ok</t>
        </is>
      </c>
      <c r="FL43" s="755" t="inlineStr">
        <is>
          <t>ok</t>
        </is>
      </c>
      <c r="FZ43" s="755" t="inlineStr">
        <is>
          <t>ok</t>
        </is>
      </c>
      <c r="GA43" s="755" t="inlineStr">
        <is>
          <t>ok</t>
        </is>
      </c>
    </row>
    <row r="44" hidden="1" customFormat="1" s="424">
      <c r="A44" s="410">
        <f>A43+1</f>
        <v/>
      </c>
      <c r="B44" s="394">
        <f>+'OVERALL WO'!B114</f>
        <v/>
      </c>
      <c r="C44" s="300">
        <f>+'OVERALL WO'!C114</f>
        <v/>
      </c>
      <c r="D44" s="300">
        <f>+'OVERALL WO'!D114</f>
        <v/>
      </c>
      <c r="E44" s="300">
        <f>+'OVERALL WO'!F114</f>
        <v/>
      </c>
      <c r="F44" s="359">
        <f>+'OVERALL WO'!I114</f>
        <v/>
      </c>
      <c r="G44" s="349">
        <f>+'OVERALL WO'!J114</f>
        <v/>
      </c>
      <c r="H44" s="300">
        <f>IF(F44&gt;0,"Realese","BelumRealese")</f>
        <v/>
      </c>
      <c r="I44" s="1682">
        <f>+'OVERALL WO'!E114</f>
        <v/>
      </c>
      <c r="J44" s="300">
        <f>+'OVERALL WO'!G114</f>
        <v/>
      </c>
      <c r="K44" s="292">
        <f>+'OVERALL WO'!H114</f>
        <v/>
      </c>
      <c r="L44" s="300" t="inlineStr">
        <is>
          <t>Approval</t>
        </is>
      </c>
      <c r="M44" s="300" t="n"/>
      <c r="N44" s="292" t="n"/>
      <c r="O44" s="343" t="n"/>
      <c r="P44" s="292" t="n"/>
      <c r="Q44" s="343" t="n"/>
      <c r="R44" s="343" t="n"/>
      <c r="S44" s="360" t="n"/>
      <c r="T44" s="292" t="n"/>
      <c r="U44" s="343" t="n"/>
      <c r="V44" s="343" t="n"/>
      <c r="W44" s="343" t="n"/>
      <c r="X44" s="343" t="n"/>
      <c r="Y44" s="360" t="n"/>
      <c r="Z44" s="292" t="n"/>
      <c r="AA44" s="343" t="n"/>
      <c r="AB44" s="343" t="n"/>
      <c r="AC44" s="343" t="n"/>
      <c r="AD44" s="343" t="n"/>
      <c r="AE44" s="930" t="n"/>
      <c r="AF44" s="292" t="n"/>
      <c r="AG44" s="343" t="n"/>
      <c r="AH44" s="343" t="n"/>
      <c r="AI44" s="360">
        <f>AJ44/G44*100</f>
        <v/>
      </c>
      <c r="AJ44" s="292" t="n">
        <v>15318775</v>
      </c>
      <c r="AK44" s="343" t="n"/>
      <c r="AL44" s="343" t="n"/>
      <c r="AM44" s="343" t="n"/>
      <c r="AN44" s="343" t="n"/>
      <c r="AO44" s="343" t="n"/>
      <c r="AP44" s="343" t="n"/>
      <c r="AQ44" s="343" t="n"/>
      <c r="AR44" s="343" t="n"/>
      <c r="AS44" s="343" t="n"/>
      <c r="AT44" s="343" t="n"/>
      <c r="AU44" s="343" t="n"/>
      <c r="AV44" s="343" t="n"/>
      <c r="AW44" s="343" t="n"/>
      <c r="AX44" s="343" t="n"/>
      <c r="AY44" s="343" t="n"/>
      <c r="AZ44" s="343" t="n"/>
      <c r="BA44" s="343" t="n"/>
      <c r="BB44" s="343" t="n"/>
      <c r="BC44" s="343" t="n"/>
      <c r="BD44" s="343" t="n"/>
      <c r="BE44" s="343" t="n"/>
      <c r="BF44" s="343" t="n"/>
      <c r="BG44" s="343" t="n"/>
      <c r="BH44" s="343" t="n"/>
      <c r="BI44" s="343" t="n"/>
      <c r="BJ44" s="343" t="n"/>
      <c r="BK44" s="343" t="n"/>
      <c r="BL44" s="343" t="n"/>
      <c r="BM44" s="343" t="n"/>
      <c r="BN44" s="343" t="n"/>
      <c r="BO44" s="343" t="n"/>
      <c r="BP44" s="343" t="n"/>
      <c r="BQ44" s="343" t="n"/>
      <c r="BR44" s="343" t="n"/>
      <c r="BS44" s="343" t="n"/>
      <c r="BT44" s="343" t="n"/>
      <c r="BU44" s="343" t="n"/>
      <c r="BV44" s="343" t="n"/>
      <c r="BW44" s="343" t="n"/>
      <c r="BX44" s="343" t="n"/>
      <c r="BY44" s="343" t="n"/>
      <c r="BZ44" s="343" t="n"/>
      <c r="CA44" s="343" t="n"/>
      <c r="CB44" s="343" t="n"/>
      <c r="CC44" s="343" t="n"/>
      <c r="CD44" s="343" t="n"/>
      <c r="CE44" s="343" t="n"/>
      <c r="CF44" s="343" t="n"/>
      <c r="CG44" s="343" t="n"/>
      <c r="CH44" s="343" t="n"/>
      <c r="CI44" s="343" t="n"/>
      <c r="CJ44" s="343" t="n"/>
      <c r="CK44" s="343" t="n"/>
      <c r="CL44" s="343" t="n"/>
      <c r="CM44" s="343" t="n"/>
      <c r="CN44" s="343" t="n"/>
      <c r="CO44" s="343" t="n"/>
      <c r="CP44" s="343" t="n"/>
      <c r="CQ44" s="343" t="n"/>
      <c r="CR44" s="343" t="n"/>
      <c r="CS44" s="343" t="n"/>
      <c r="CT44" s="343" t="n"/>
      <c r="CU44" s="343" t="n"/>
      <c r="CV44" s="343" t="n"/>
      <c r="CW44" s="343" t="n"/>
      <c r="CX44" s="343" t="n"/>
      <c r="CY44" s="343" t="n"/>
      <c r="CZ44" s="343" t="n"/>
      <c r="DA44" s="343" t="n"/>
      <c r="DB44" s="343" t="n"/>
      <c r="DC44" s="343" t="n"/>
      <c r="DD44" s="343" t="n"/>
      <c r="DE44" s="343" t="n"/>
      <c r="DF44" s="343" t="n"/>
      <c r="DG44" s="343" t="n"/>
      <c r="DH44" s="343" t="n"/>
      <c r="DI44" s="343" t="n"/>
      <c r="DJ44" s="343" t="n"/>
      <c r="DK44" s="343" t="n"/>
      <c r="DL44" s="343" t="n"/>
      <c r="DM44" s="343" t="n"/>
      <c r="DN44" s="343" t="n"/>
      <c r="DO44" s="343" t="n"/>
      <c r="DP44" s="343" t="n"/>
      <c r="DQ44" s="718">
        <f>+M44+O44+Q44+S44+U44+W44+Y44+AA44+AC44+AE44+AG44+AI44+AK44+AM44+AO44+AQ44+AS44+AU44+AW44+AY44+BA44+BC44+BE44+BG44+BI44+BK44+BM44+BO44+BQ44+BS44+BU44+BW44+BY44+CA44+CC44+CE44+CG44+CI44+CK44+CM44+CO44+CQ44+CS44+CU44+CW44+CY44+DA44+DC44+DE44+DG44+DI44+DK44+DM44+DO44</f>
        <v/>
      </c>
      <c r="DR44" s="406">
        <f>+N44+P44+R44+T44+V44+X44+Z44+AB44+AD44+AF44+AH44+AJ44+AL44+AN44+AP44+AR44+AT44+AV44+AX44+AZ44+BB44+BD44+BF44+BH44+BJ44+BL44+BN44+BP44+BR44+BT44+BV44+BX44+BZ44+CB44+CD44+CF44+CH44+CJ44+CL44+CN44+CP44+CR44+CT44+CV44+CX44+CZ44+DB44+DD44+DF44+DH44+DJ44+DL44+DN44+DP44</f>
        <v/>
      </c>
      <c r="DS44" s="343">
        <f>DT44/G44*100</f>
        <v/>
      </c>
      <c r="DT44" s="361">
        <f>DR44-G44</f>
        <v/>
      </c>
      <c r="DU44" s="1687">
        <f>+'OVERALL WO'!P114</f>
        <v/>
      </c>
      <c r="DV44" s="910" t="n"/>
      <c r="DW44" s="932" t="n"/>
      <c r="DZ44" s="411" t="inlineStr">
        <is>
          <t>ok</t>
        </is>
      </c>
      <c r="EA44" s="411" t="inlineStr">
        <is>
          <t>ok</t>
        </is>
      </c>
      <c r="EB44" s="411" t="inlineStr">
        <is>
          <t>ok</t>
        </is>
      </c>
      <c r="EC44" s="411" t="inlineStr">
        <is>
          <t>ok</t>
        </is>
      </c>
      <c r="ED44" s="411" t="inlineStr">
        <is>
          <t>ok</t>
        </is>
      </c>
      <c r="EE44" s="386" t="n"/>
      <c r="EG44" s="411" t="n"/>
      <c r="EH44" s="411" t="n"/>
      <c r="EI44" s="411" t="n"/>
      <c r="EJ44" s="437" t="n"/>
      <c r="EK44" s="437" t="n"/>
      <c r="EL44" s="494" t="n"/>
      <c r="EM44" s="494" t="n"/>
      <c r="EN44" s="494" t="n"/>
      <c r="EO44" s="494" t="n"/>
      <c r="EP44" s="494" t="n"/>
      <c r="EQ44" s="704" t="n"/>
      <c r="ER44" s="704" t="n"/>
      <c r="ES44" s="704" t="inlineStr">
        <is>
          <t>ok</t>
        </is>
      </c>
      <c r="ET44" s="727" t="inlineStr">
        <is>
          <t>Completed</t>
        </is>
      </c>
      <c r="EU44" s="704" t="n"/>
      <c r="EW44" s="704" t="n"/>
      <c r="EX44" s="704" t="n"/>
      <c r="EY44" s="704" t="n"/>
      <c r="EZ44" s="704" t="n"/>
      <c r="FA44" s="704" t="n"/>
      <c r="FB44" s="704" t="n"/>
      <c r="FC44" s="704" t="n"/>
      <c r="FD44" s="704" t="n"/>
      <c r="FE44" s="704" t="n"/>
      <c r="FF44" s="704" t="n"/>
      <c r="FK44" s="424" t="inlineStr">
        <is>
          <t>ok</t>
        </is>
      </c>
      <c r="FL44" s="424" t="inlineStr">
        <is>
          <t>ok</t>
        </is>
      </c>
      <c r="FZ44" s="424" t="inlineStr">
        <is>
          <t>ok</t>
        </is>
      </c>
      <c r="GA44" s="424" t="inlineStr">
        <is>
          <t>ok</t>
        </is>
      </c>
    </row>
    <row r="45" hidden="1" customFormat="1" s="424">
      <c r="A45" s="410">
        <f>A44+1</f>
        <v/>
      </c>
      <c r="B45" s="394">
        <f>+'OVERALL WO'!B115</f>
        <v/>
      </c>
      <c r="C45" s="300">
        <f>+'OVERALL WO'!C115</f>
        <v/>
      </c>
      <c r="D45" s="300">
        <f>+'OVERALL WO'!D115</f>
        <v/>
      </c>
      <c r="E45" s="300">
        <f>+'OVERALL WO'!F115</f>
        <v/>
      </c>
      <c r="F45" s="359">
        <f>+'OVERALL WO'!I115</f>
        <v/>
      </c>
      <c r="G45" s="349">
        <f>+'OVERALL WO'!J115</f>
        <v/>
      </c>
      <c r="H45" s="300">
        <f>IF(F45&gt;0,"Realese","BelumRealese")</f>
        <v/>
      </c>
      <c r="I45" s="1682">
        <f>+'OVERALL WO'!E115</f>
        <v/>
      </c>
      <c r="J45" s="300">
        <f>+'OVERALL WO'!G115</f>
        <v/>
      </c>
      <c r="K45" s="292">
        <f>+'OVERALL WO'!H115</f>
        <v/>
      </c>
      <c r="L45" s="300" t="inlineStr">
        <is>
          <t>Approval</t>
        </is>
      </c>
      <c r="M45" s="300" t="n"/>
      <c r="N45" s="292" t="n"/>
      <c r="O45" s="343" t="n"/>
      <c r="P45" s="292" t="n"/>
      <c r="Q45" s="343" t="n"/>
      <c r="R45" s="343" t="n"/>
      <c r="S45" s="360" t="n"/>
      <c r="T45" s="292" t="n"/>
      <c r="U45" s="343" t="n"/>
      <c r="V45" s="343" t="n"/>
      <c r="W45" s="343" t="n"/>
      <c r="X45" s="343" t="n"/>
      <c r="Y45" s="360" t="n"/>
      <c r="Z45" s="292" t="n"/>
      <c r="AA45" s="343" t="n"/>
      <c r="AB45" s="343" t="n"/>
      <c r="AC45" s="343" t="n"/>
      <c r="AD45" s="343" t="n"/>
      <c r="AE45" s="930" t="n"/>
      <c r="AF45" s="292" t="n"/>
      <c r="AG45" s="343" t="n"/>
      <c r="AH45" s="343" t="n"/>
      <c r="AI45" s="360" t="n"/>
      <c r="AJ45" s="292" t="n"/>
      <c r="AK45" s="343" t="n"/>
      <c r="AL45" s="343" t="n"/>
      <c r="AM45" s="360">
        <f>AN45/G45*100</f>
        <v/>
      </c>
      <c r="AN45" s="292" t="n">
        <v>17388510</v>
      </c>
      <c r="AO45" s="343">
        <f>AP45/G45*100</f>
        <v/>
      </c>
      <c r="AP45" s="292" t="n">
        <v>49848135</v>
      </c>
      <c r="AQ45" s="360">
        <f>AR45/G45*100</f>
        <v/>
      </c>
      <c r="AR45" s="292" t="n">
        <v>43575270</v>
      </c>
      <c r="AS45" s="343">
        <f>AT45/G45*100</f>
        <v/>
      </c>
      <c r="AT45" s="292" t="n">
        <v>44427074</v>
      </c>
      <c r="AU45" s="360">
        <f>AV45/G45*100</f>
        <v/>
      </c>
      <c r="AV45" s="406" t="n">
        <v>47197800</v>
      </c>
      <c r="AW45" s="360">
        <f>AX45/G45*100</f>
        <v/>
      </c>
      <c r="AX45" s="292" t="n">
        <v>29843936</v>
      </c>
      <c r="AY45" s="343" t="n"/>
      <c r="AZ45" s="343" t="n"/>
      <c r="BA45" s="343" t="n"/>
      <c r="BB45" s="343" t="n"/>
      <c r="BC45" s="343" t="n"/>
      <c r="BD45" s="343" t="n"/>
      <c r="BE45" s="343" t="n"/>
      <c r="BF45" s="343" t="n"/>
      <c r="BG45" s="343" t="n"/>
      <c r="BH45" s="343" t="n"/>
      <c r="BI45" s="343" t="n"/>
      <c r="BJ45" s="343" t="n"/>
      <c r="BK45" s="343" t="n"/>
      <c r="BL45" s="343" t="n"/>
      <c r="BM45" s="343" t="n"/>
      <c r="BN45" s="343" t="n"/>
      <c r="BO45" s="343" t="n"/>
      <c r="BP45" s="343" t="n"/>
      <c r="BQ45" s="343" t="n"/>
      <c r="BR45" s="343" t="n"/>
      <c r="BS45" s="343" t="n"/>
      <c r="BT45" s="343" t="n"/>
      <c r="BU45" s="343" t="n"/>
      <c r="BV45" s="343" t="n"/>
      <c r="BW45" s="343" t="n"/>
      <c r="BX45" s="343" t="n"/>
      <c r="BY45" s="343" t="n"/>
      <c r="BZ45" s="343" t="n"/>
      <c r="CA45" s="343" t="n"/>
      <c r="CB45" s="343" t="n"/>
      <c r="CC45" s="343" t="n"/>
      <c r="CD45" s="343" t="n"/>
      <c r="CE45" s="343" t="n"/>
      <c r="CF45" s="343" t="n"/>
      <c r="CG45" s="343" t="n"/>
      <c r="CH45" s="343" t="n"/>
      <c r="CI45" s="343" t="n"/>
      <c r="CJ45" s="343" t="n"/>
      <c r="CK45" s="343" t="n"/>
      <c r="CL45" s="343" t="n"/>
      <c r="CM45" s="343" t="n"/>
      <c r="CN45" s="343" t="n"/>
      <c r="CO45" s="343" t="n"/>
      <c r="CP45" s="343" t="n"/>
      <c r="CQ45" s="343" t="n"/>
      <c r="CR45" s="343" t="n"/>
      <c r="CS45" s="343" t="n"/>
      <c r="CT45" s="343" t="n"/>
      <c r="CU45" s="343" t="n"/>
      <c r="CV45" s="343" t="n"/>
      <c r="CW45" s="343" t="n"/>
      <c r="CX45" s="343" t="n"/>
      <c r="CY45" s="343" t="n"/>
      <c r="CZ45" s="343" t="n"/>
      <c r="DA45" s="343" t="n"/>
      <c r="DB45" s="343" t="n"/>
      <c r="DC45" s="343" t="n"/>
      <c r="DD45" s="343" t="n"/>
      <c r="DE45" s="343" t="n"/>
      <c r="DF45" s="343" t="n"/>
      <c r="DG45" s="343" t="n"/>
      <c r="DH45" s="343" t="n"/>
      <c r="DI45" s="343" t="n"/>
      <c r="DJ45" s="343" t="n"/>
      <c r="DK45" s="343" t="n"/>
      <c r="DL45" s="343" t="n"/>
      <c r="DM45" s="343" t="n"/>
      <c r="DN45" s="343" t="n"/>
      <c r="DO45" s="343" t="n"/>
      <c r="DP45" s="343" t="n"/>
      <c r="DQ45" s="360">
        <f>+M45+O45+Q45+S45+U45+W45+Y45+AA45+AC45+AE45+AG45+AI45+AK45+AM45+AO45+AQ45+AS45+AU45+AW45+AY45+BA45+BC45+BE45+BG45+BI45+BK45+BM45+BO45+BQ45+BS45+BU45+BW45+BY45+CA45+CC45+CE45+CG45+CI45+CK45+CM45+CO45+CQ45+CS45+CU45+CW45+CY45+DA45+DC45+DE45+DG45+DI45+DK45+DM45+DO45</f>
        <v/>
      </c>
      <c r="DR45" s="292">
        <f>+N45+P45+R45+T45+V45+X45+Z45+AB45+AD45+AF45+AH45+AJ45+AL45+AN45+AP45+AR45+AT45+AV45+AX45+AZ45+BB45+BD45+BF45+BH45+BJ45+BL45+BN45+BP45+BR45+BT45+BV45+BX45+BZ45+CB45+CD45+CF45+CH45+CJ45+CL45+CN45+CP45+CR45+CT45+CV45+CX45+CZ45+DB45+DD45+DF45+DH45+DJ45+DL45+DN45+DP45</f>
        <v/>
      </c>
      <c r="DS45" s="343">
        <f>DT45/G45*100</f>
        <v/>
      </c>
      <c r="DT45" s="361">
        <f>DR45-G45</f>
        <v/>
      </c>
      <c r="DU45" s="1678">
        <f>+'OVERALL WO'!P115</f>
        <v/>
      </c>
      <c r="DV45" s="910" t="n"/>
      <c r="DW45" s="932" t="n"/>
      <c r="DZ45" s="411" t="inlineStr">
        <is>
          <t>ok</t>
        </is>
      </c>
      <c r="EA45" s="411" t="inlineStr">
        <is>
          <t>ok</t>
        </is>
      </c>
      <c r="EB45" s="411" t="inlineStr">
        <is>
          <t>ok</t>
        </is>
      </c>
      <c r="EC45" s="411" t="inlineStr">
        <is>
          <t>ok</t>
        </is>
      </c>
      <c r="ED45" s="411" t="inlineStr">
        <is>
          <t>ok</t>
        </is>
      </c>
      <c r="EE45" s="386" t="n"/>
      <c r="EG45" s="411" t="n"/>
      <c r="EH45" s="411" t="n"/>
      <c r="EI45" s="411" t="n"/>
      <c r="EJ45" s="437" t="n"/>
      <c r="EK45" s="437" t="n"/>
      <c r="EL45" s="494" t="n"/>
      <c r="EM45" s="494" t="n"/>
      <c r="EN45" s="494" t="n"/>
      <c r="EO45" s="494" t="n"/>
      <c r="EP45" s="494" t="n"/>
      <c r="EQ45" s="704" t="n"/>
      <c r="ER45" s="704" t="n"/>
      <c r="ES45" s="704" t="n"/>
      <c r="ET45" s="704" t="n"/>
      <c r="EU45" s="704" t="inlineStr">
        <is>
          <t>ok</t>
        </is>
      </c>
      <c r="EW45" s="704" t="inlineStr">
        <is>
          <t>ok</t>
        </is>
      </c>
      <c r="EX45" s="704" t="inlineStr">
        <is>
          <t>ok</t>
        </is>
      </c>
      <c r="EY45" s="704" t="inlineStr">
        <is>
          <t>ok</t>
        </is>
      </c>
      <c r="EZ45" s="704" t="inlineStr">
        <is>
          <t>ok</t>
        </is>
      </c>
      <c r="FA45" s="704" t="n"/>
      <c r="FB45" s="704" t="inlineStr">
        <is>
          <t>ok</t>
        </is>
      </c>
      <c r="FC45" s="727" t="inlineStr">
        <is>
          <t>Completed</t>
        </is>
      </c>
      <c r="FD45" s="704" t="n"/>
      <c r="FE45" s="704" t="n"/>
      <c r="FF45" s="704" t="n"/>
      <c r="FK45" s="424" t="inlineStr">
        <is>
          <t>ok</t>
        </is>
      </c>
      <c r="FL45" s="424" t="inlineStr">
        <is>
          <t>ok</t>
        </is>
      </c>
      <c r="FZ45" s="424" t="inlineStr">
        <is>
          <t>ok</t>
        </is>
      </c>
      <c r="GA45" s="424" t="inlineStr">
        <is>
          <t>ok</t>
        </is>
      </c>
    </row>
    <row r="46" hidden="1" customFormat="1" s="424">
      <c r="A46" s="410">
        <f>A45+1</f>
        <v/>
      </c>
      <c r="B46" s="394">
        <f>+'OVERALL WO'!B116</f>
        <v/>
      </c>
      <c r="C46" s="300">
        <f>+'OVERALL WO'!C116</f>
        <v/>
      </c>
      <c r="D46" s="300">
        <f>+'OVERALL WO'!D116</f>
        <v/>
      </c>
      <c r="E46" s="300">
        <f>+'OVERALL WO'!F116</f>
        <v/>
      </c>
      <c r="F46" s="359">
        <f>+'OVERALL WO'!I116</f>
        <v/>
      </c>
      <c r="G46" s="349">
        <f>+'OVERALL WO'!J116</f>
        <v/>
      </c>
      <c r="H46" s="300">
        <f>IF(F46&gt;0,"Realese","BelumRealese")</f>
        <v/>
      </c>
      <c r="I46" s="1682">
        <f>+'OVERALL WO'!E116</f>
        <v/>
      </c>
      <c r="J46" s="300">
        <f>+'OVERALL WO'!G116</f>
        <v/>
      </c>
      <c r="K46" s="292">
        <f>+'OVERALL WO'!H116</f>
        <v/>
      </c>
      <c r="L46" s="300" t="inlineStr">
        <is>
          <t>Approval</t>
        </is>
      </c>
      <c r="M46" s="300" t="n"/>
      <c r="N46" s="292" t="n"/>
      <c r="O46" s="343" t="n"/>
      <c r="P46" s="292" t="n"/>
      <c r="Q46" s="343" t="n"/>
      <c r="R46" s="343" t="n"/>
      <c r="S46" s="360" t="n"/>
      <c r="T46" s="292" t="n"/>
      <c r="U46" s="343" t="n"/>
      <c r="V46" s="343" t="n"/>
      <c r="W46" s="343" t="n"/>
      <c r="X46" s="343" t="n"/>
      <c r="Y46" s="360" t="n"/>
      <c r="Z46" s="292" t="n"/>
      <c r="AA46" s="343" t="n"/>
      <c r="AB46" s="343" t="n"/>
      <c r="AC46" s="343" t="n"/>
      <c r="AD46" s="343" t="n"/>
      <c r="AE46" s="930" t="n"/>
      <c r="AF46" s="292" t="n"/>
      <c r="AG46" s="343" t="n"/>
      <c r="AH46" s="343" t="n"/>
      <c r="AI46" s="360" t="n"/>
      <c r="AJ46" s="292" t="n"/>
      <c r="AK46" s="343" t="n"/>
      <c r="AL46" s="343" t="n"/>
      <c r="AM46" s="343">
        <f>AN46/G46*100</f>
        <v/>
      </c>
      <c r="AN46" s="292" t="n">
        <v>23195622</v>
      </c>
      <c r="AO46" s="343" t="n"/>
      <c r="AP46" s="343" t="n"/>
      <c r="AQ46" s="343" t="n"/>
      <c r="AR46" s="343" t="n"/>
      <c r="AS46" s="343" t="n"/>
      <c r="AT46" s="343" t="n"/>
      <c r="AU46" s="343" t="n"/>
      <c r="AV46" s="343" t="n"/>
      <c r="AW46" s="343" t="n"/>
      <c r="AX46" s="343" t="n"/>
      <c r="AY46" s="343" t="n"/>
      <c r="AZ46" s="343" t="n"/>
      <c r="BA46" s="343" t="n"/>
      <c r="BB46" s="343" t="n"/>
      <c r="BC46" s="343" t="n"/>
      <c r="BD46" s="343" t="n"/>
      <c r="BE46" s="343" t="n"/>
      <c r="BF46" s="343" t="n"/>
      <c r="BG46" s="343" t="n"/>
      <c r="BH46" s="343" t="n"/>
      <c r="BI46" s="343" t="n"/>
      <c r="BJ46" s="343" t="n"/>
      <c r="BK46" s="343" t="n"/>
      <c r="BL46" s="343" t="n"/>
      <c r="BM46" s="343" t="n"/>
      <c r="BN46" s="343" t="n"/>
      <c r="BO46" s="343" t="n"/>
      <c r="BP46" s="343" t="n"/>
      <c r="BQ46" s="343" t="n"/>
      <c r="BR46" s="343" t="n"/>
      <c r="BS46" s="343" t="n"/>
      <c r="BT46" s="343" t="n"/>
      <c r="BU46" s="343" t="n"/>
      <c r="BV46" s="343" t="n"/>
      <c r="BW46" s="343" t="n"/>
      <c r="BX46" s="343" t="n"/>
      <c r="BY46" s="343" t="n"/>
      <c r="BZ46" s="343" t="n"/>
      <c r="CA46" s="343" t="n"/>
      <c r="CB46" s="343" t="n"/>
      <c r="CC46" s="343" t="n"/>
      <c r="CD46" s="343" t="n"/>
      <c r="CE46" s="343" t="n"/>
      <c r="CF46" s="343" t="n"/>
      <c r="CG46" s="343" t="n"/>
      <c r="CH46" s="343" t="n"/>
      <c r="CI46" s="343" t="n"/>
      <c r="CJ46" s="343" t="n"/>
      <c r="CK46" s="343" t="n"/>
      <c r="CL46" s="343" t="n"/>
      <c r="CM46" s="343" t="n"/>
      <c r="CN46" s="343" t="n"/>
      <c r="CO46" s="343" t="n"/>
      <c r="CP46" s="343" t="n"/>
      <c r="CQ46" s="343" t="n"/>
      <c r="CR46" s="343" t="n"/>
      <c r="CS46" s="343" t="n"/>
      <c r="CT46" s="343" t="n"/>
      <c r="CU46" s="343" t="n"/>
      <c r="CV46" s="343" t="n"/>
      <c r="CW46" s="343" t="n"/>
      <c r="CX46" s="343" t="n"/>
      <c r="CY46" s="343" t="n"/>
      <c r="CZ46" s="343" t="n"/>
      <c r="DA46" s="343" t="n"/>
      <c r="DB46" s="343" t="n"/>
      <c r="DC46" s="343" t="n"/>
      <c r="DD46" s="343" t="n"/>
      <c r="DE46" s="343" t="n"/>
      <c r="DF46" s="343" t="n"/>
      <c r="DG46" s="343" t="n"/>
      <c r="DH46" s="343" t="n"/>
      <c r="DI46" s="343" t="n"/>
      <c r="DJ46" s="343" t="n"/>
      <c r="DK46" s="343" t="n"/>
      <c r="DL46" s="343" t="n"/>
      <c r="DM46" s="343" t="n"/>
      <c r="DN46" s="343" t="n"/>
      <c r="DO46" s="343" t="n"/>
      <c r="DP46" s="343" t="n"/>
      <c r="DQ46" s="360">
        <f>+M46+O46+Q46+S46+U46+W46+Y46+AA46+AC46+AE46+AG46+AI46+AK46+AM46+AO46+AQ46+AS46+AU46+AW46+AY46+BA46+BC46+BE46+BG46+BI46+BK46+BM46+BO46+BQ46+BS46+BU46+BW46+BY46+CA46+CC46+CE46+CG46+CI46+CK46+CM46+CO46+CQ46+CS46+CU46+CW46+CY46+DA46+DC46+DE46+DG46+DI46+DK46+DM46+DO46</f>
        <v/>
      </c>
      <c r="DR46" s="292">
        <f>+N46+P46+R46+T46+V46+X46+Z46+AB46+AD46+AF46+AH46+AJ46+AL46+AN46+AP46+AR46+AT46+AV46+AX46+AZ46+BB46+BD46+BF46+BH46+BJ46+BL46+BN46+BP46+BR46+BT46+BV46+BX46+BZ46+CB46+CD46+CF46+CH46+CJ46+CL46+CN46+CP46+CR46+CT46+CV46+CX46+CZ46+DB46+DD46+DF46+DH46+DJ46+DL46+DN46+DP46</f>
        <v/>
      </c>
      <c r="DS46" s="343">
        <f>DT46/G46*100</f>
        <v/>
      </c>
      <c r="DT46" s="361">
        <f>DR46-G46</f>
        <v/>
      </c>
      <c r="DU46" s="1678">
        <f>+'OVERALL WO'!P116</f>
        <v/>
      </c>
      <c r="DV46" s="910" t="n"/>
      <c r="DW46" s="932" t="n"/>
      <c r="DZ46" s="411" t="inlineStr">
        <is>
          <t>ok</t>
        </is>
      </c>
      <c r="EA46" s="411" t="inlineStr">
        <is>
          <t>ok</t>
        </is>
      </c>
      <c r="EB46" s="411" t="inlineStr">
        <is>
          <t>ok</t>
        </is>
      </c>
      <c r="EC46" s="411" t="inlineStr">
        <is>
          <t>ok</t>
        </is>
      </c>
      <c r="ED46" s="411" t="inlineStr">
        <is>
          <t>ok</t>
        </is>
      </c>
      <c r="EE46" s="386" t="n"/>
      <c r="EG46" s="411" t="n"/>
      <c r="EH46" s="411" t="n"/>
      <c r="EI46" s="411" t="n"/>
      <c r="EJ46" s="437" t="n"/>
      <c r="EK46" s="437" t="n"/>
      <c r="EL46" s="494" t="n"/>
      <c r="EM46" s="494" t="n"/>
      <c r="EN46" s="494" t="n"/>
      <c r="EO46" s="494" t="n"/>
      <c r="EP46" s="494" t="n"/>
      <c r="EQ46" s="704" t="n"/>
      <c r="ER46" s="704" t="n"/>
      <c r="ES46" s="704" t="n"/>
      <c r="ET46" s="704" t="n"/>
      <c r="EU46" s="704" t="inlineStr">
        <is>
          <t>ok</t>
        </is>
      </c>
      <c r="EV46" s="727" t="inlineStr">
        <is>
          <t>Completed</t>
        </is>
      </c>
      <c r="EW46" s="704" t="n"/>
      <c r="EX46" s="704" t="n"/>
      <c r="EY46" s="704" t="n"/>
      <c r="EZ46" s="704" t="n"/>
      <c r="FA46" s="704" t="n"/>
      <c r="FB46" s="704" t="n"/>
      <c r="FC46" s="704" t="n"/>
      <c r="FD46" s="704" t="n"/>
      <c r="FE46" s="704" t="n"/>
      <c r="FF46" s="704" t="n"/>
      <c r="FK46" s="424" t="inlineStr">
        <is>
          <t>ok</t>
        </is>
      </c>
      <c r="FL46" s="424" t="inlineStr">
        <is>
          <t>ok</t>
        </is>
      </c>
      <c r="FZ46" s="424" t="inlineStr">
        <is>
          <t>ok</t>
        </is>
      </c>
      <c r="GA46" s="424" t="inlineStr">
        <is>
          <t>ok</t>
        </is>
      </c>
    </row>
    <row r="47" hidden="1" customFormat="1" s="424">
      <c r="A47" s="410">
        <f>A46+1</f>
        <v/>
      </c>
      <c r="B47" s="394">
        <f>+'OVERALL WO'!B117</f>
        <v/>
      </c>
      <c r="C47" s="300">
        <f>+'OVERALL WO'!C117</f>
        <v/>
      </c>
      <c r="D47" s="300">
        <f>+'OVERALL WO'!D117</f>
        <v/>
      </c>
      <c r="E47" s="300">
        <f>+'OVERALL WO'!F117</f>
        <v/>
      </c>
      <c r="F47" s="359">
        <f>+'OVERALL WO'!I117</f>
        <v/>
      </c>
      <c r="G47" s="349">
        <f>+'OVERALL WO'!J117</f>
        <v/>
      </c>
      <c r="H47" s="300">
        <f>IF(F47&gt;0,"Realese","BelumRealese")</f>
        <v/>
      </c>
      <c r="I47" s="1682">
        <f>+'OVERALL WO'!E117</f>
        <v/>
      </c>
      <c r="J47" s="300">
        <f>+'OVERALL WO'!G117</f>
        <v/>
      </c>
      <c r="K47" s="292">
        <f>+'OVERALL WO'!H117</f>
        <v/>
      </c>
      <c r="L47" s="300" t="inlineStr">
        <is>
          <t>Approval</t>
        </is>
      </c>
      <c r="M47" s="300" t="n"/>
      <c r="N47" s="292" t="n"/>
      <c r="O47" s="343" t="n"/>
      <c r="P47" s="292" t="n"/>
      <c r="Q47" s="343" t="n"/>
      <c r="R47" s="343" t="n"/>
      <c r="S47" s="360" t="n"/>
      <c r="T47" s="292" t="n"/>
      <c r="U47" s="343" t="n"/>
      <c r="V47" s="343" t="n"/>
      <c r="W47" s="343" t="n"/>
      <c r="X47" s="343" t="n"/>
      <c r="Y47" s="360" t="n"/>
      <c r="Z47" s="292" t="n"/>
      <c r="AA47" s="343" t="n"/>
      <c r="AB47" s="343" t="n"/>
      <c r="AC47" s="343" t="n"/>
      <c r="AD47" s="343" t="n"/>
      <c r="AE47" s="930" t="n"/>
      <c r="AF47" s="292" t="n"/>
      <c r="AG47" s="343" t="n"/>
      <c r="AH47" s="343" t="n"/>
      <c r="AI47" s="360" t="n"/>
      <c r="AJ47" s="292" t="n"/>
      <c r="AK47" s="343" t="n"/>
      <c r="AL47" s="343" t="n"/>
      <c r="AM47" s="343">
        <f>AN47/G47*100</f>
        <v/>
      </c>
      <c r="AN47" s="292">
        <f>+G47</f>
        <v/>
      </c>
      <c r="AO47" s="343" t="n"/>
      <c r="AP47" s="343" t="n"/>
      <c r="AQ47" s="343" t="n"/>
      <c r="AR47" s="343" t="n"/>
      <c r="AS47" s="343" t="n"/>
      <c r="AT47" s="343" t="n"/>
      <c r="AU47" s="343" t="n"/>
      <c r="AV47" s="343" t="n"/>
      <c r="AW47" s="343" t="n"/>
      <c r="AX47" s="343" t="n"/>
      <c r="AY47" s="343" t="n"/>
      <c r="AZ47" s="343" t="n"/>
      <c r="BA47" s="343" t="n"/>
      <c r="BB47" s="343" t="n"/>
      <c r="BC47" s="343" t="n"/>
      <c r="BD47" s="343" t="n"/>
      <c r="BE47" s="343" t="n"/>
      <c r="BF47" s="343" t="n"/>
      <c r="BG47" s="343" t="n"/>
      <c r="BH47" s="343" t="n"/>
      <c r="BI47" s="343" t="n"/>
      <c r="BJ47" s="343" t="n"/>
      <c r="BK47" s="343" t="n"/>
      <c r="BL47" s="343" t="n"/>
      <c r="BM47" s="343" t="n"/>
      <c r="BN47" s="343" t="n"/>
      <c r="BO47" s="343" t="n"/>
      <c r="BP47" s="343" t="n"/>
      <c r="BQ47" s="343" t="n"/>
      <c r="BR47" s="343" t="n"/>
      <c r="BS47" s="343" t="n"/>
      <c r="BT47" s="343" t="n"/>
      <c r="BU47" s="343" t="n"/>
      <c r="BV47" s="343" t="n"/>
      <c r="BW47" s="343" t="n"/>
      <c r="BX47" s="343" t="n"/>
      <c r="BY47" s="343" t="n"/>
      <c r="BZ47" s="343" t="n"/>
      <c r="CA47" s="343" t="n"/>
      <c r="CB47" s="343" t="n"/>
      <c r="CC47" s="343" t="n"/>
      <c r="CD47" s="343" t="n"/>
      <c r="CE47" s="343" t="n"/>
      <c r="CF47" s="343" t="n"/>
      <c r="CG47" s="343" t="n"/>
      <c r="CH47" s="343" t="n"/>
      <c r="CI47" s="343" t="n"/>
      <c r="CJ47" s="343" t="n"/>
      <c r="CK47" s="343" t="n"/>
      <c r="CL47" s="343" t="n"/>
      <c r="CM47" s="343" t="n"/>
      <c r="CN47" s="343" t="n"/>
      <c r="CO47" s="343" t="n"/>
      <c r="CP47" s="343" t="n"/>
      <c r="CQ47" s="343" t="n"/>
      <c r="CR47" s="343" t="n"/>
      <c r="CS47" s="343" t="n"/>
      <c r="CT47" s="343" t="n"/>
      <c r="CU47" s="343" t="n"/>
      <c r="CV47" s="343" t="n"/>
      <c r="CW47" s="343" t="n"/>
      <c r="CX47" s="343" t="n"/>
      <c r="CY47" s="343" t="n"/>
      <c r="CZ47" s="343" t="n"/>
      <c r="DA47" s="343" t="n"/>
      <c r="DB47" s="343" t="n"/>
      <c r="DC47" s="343" t="n"/>
      <c r="DD47" s="343" t="n"/>
      <c r="DE47" s="343" t="n"/>
      <c r="DF47" s="343" t="n"/>
      <c r="DG47" s="343" t="n"/>
      <c r="DH47" s="343" t="n"/>
      <c r="DI47" s="343" t="n"/>
      <c r="DJ47" s="343" t="n"/>
      <c r="DK47" s="343" t="n"/>
      <c r="DL47" s="343" t="n"/>
      <c r="DM47" s="343" t="n"/>
      <c r="DN47" s="343" t="n"/>
      <c r="DO47" s="343" t="n"/>
      <c r="DP47" s="343" t="n"/>
      <c r="DQ47" s="360">
        <f>+M47+O47+Q47+S47+U47+W47+Y47+AA47+AC47+AE47+AG47+AI47+AK47+AM47+AO47+AQ47+AS47+AU47+AW47+AY47+BA47+BC47+BE47+BG47+BI47+BK47+BM47+BO47+BQ47+BS47+BU47+BW47+BY47+CA47+CC47+CE47+CG47+CI47+CK47+CM47+CO47+CQ47+CS47+CU47+CW47+CY47+DA47+DC47+DE47+DG47+DI47+DK47+DM47+DO47</f>
        <v/>
      </c>
      <c r="DR47" s="292">
        <f>+N47+P47+R47+T47+V47+X47+Z47+AB47+AD47+AF47+AH47+AJ47+AL47+AN47+AP47+AR47+AT47+AV47+AX47+AZ47+BB47+BD47+BF47+BH47+BJ47+BL47+BN47+BP47+BR47+BT47+BV47+BX47+BZ47+CB47+CD47+CF47+CH47+CJ47+CL47+CN47+CP47+CR47+CT47+CV47+CX47+CZ47+DB47+DD47+DF47+DH47+DJ47+DL47+DN47+DP47</f>
        <v/>
      </c>
      <c r="DS47" s="343">
        <f>DT47/G47*100</f>
        <v/>
      </c>
      <c r="DT47" s="361">
        <f>DR47-G47</f>
        <v/>
      </c>
      <c r="DU47" s="1678">
        <f>+'OVERALL WO'!P117</f>
        <v/>
      </c>
      <c r="DV47" s="910" t="n"/>
      <c r="DW47" s="932" t="n"/>
      <c r="DZ47" s="411" t="inlineStr">
        <is>
          <t>ok</t>
        </is>
      </c>
      <c r="EA47" s="411" t="inlineStr">
        <is>
          <t>ok</t>
        </is>
      </c>
      <c r="EB47" s="411" t="inlineStr">
        <is>
          <t>ok</t>
        </is>
      </c>
      <c r="EC47" s="411" t="inlineStr">
        <is>
          <t>ok</t>
        </is>
      </c>
      <c r="ED47" s="411" t="inlineStr">
        <is>
          <t>ok</t>
        </is>
      </c>
      <c r="EE47" s="386" t="n"/>
      <c r="EG47" s="411" t="n"/>
      <c r="EH47" s="411" t="n"/>
      <c r="EI47" s="411" t="n"/>
      <c r="EJ47" s="437" t="n"/>
      <c r="EK47" s="437" t="n"/>
      <c r="EL47" s="494" t="n"/>
      <c r="EM47" s="494" t="n"/>
      <c r="EN47" s="494" t="n"/>
      <c r="EO47" s="494" t="n"/>
      <c r="EP47" s="494" t="n"/>
      <c r="EQ47" s="704" t="n"/>
      <c r="ER47" s="704" t="n"/>
      <c r="ES47" s="704" t="n"/>
      <c r="ET47" s="704" t="n"/>
      <c r="EU47" s="704" t="inlineStr">
        <is>
          <t>ok</t>
        </is>
      </c>
      <c r="EV47" s="727" t="inlineStr">
        <is>
          <t>Completed</t>
        </is>
      </c>
      <c r="EW47" s="704" t="n"/>
      <c r="EX47" s="704" t="n"/>
      <c r="EY47" s="704" t="n"/>
      <c r="EZ47" s="704" t="n"/>
      <c r="FA47" s="704" t="n"/>
      <c r="FB47" s="704" t="n"/>
      <c r="FC47" s="704" t="n"/>
      <c r="FD47" s="704" t="n"/>
      <c r="FE47" s="704" t="n"/>
      <c r="FF47" s="704" t="n"/>
      <c r="FK47" s="424" t="inlineStr">
        <is>
          <t>ok</t>
        </is>
      </c>
      <c r="FL47" s="424" t="inlineStr">
        <is>
          <t>ok</t>
        </is>
      </c>
      <c r="FZ47" s="424" t="inlineStr">
        <is>
          <t>ok</t>
        </is>
      </c>
      <c r="GA47" s="424" t="inlineStr">
        <is>
          <t>ok</t>
        </is>
      </c>
    </row>
    <row r="48" hidden="1" customFormat="1" s="424">
      <c r="A48" s="410">
        <f>A47+1</f>
        <v/>
      </c>
      <c r="B48" s="394">
        <f>+'OVERALL WO'!B118</f>
        <v/>
      </c>
      <c r="C48" s="300">
        <f>+'OVERALL WO'!C118</f>
        <v/>
      </c>
      <c r="D48" s="300">
        <f>+'OVERALL WO'!D118</f>
        <v/>
      </c>
      <c r="E48" s="300">
        <f>+'OVERALL WO'!F118</f>
        <v/>
      </c>
      <c r="F48" s="359">
        <f>+'OVERALL WO'!I118</f>
        <v/>
      </c>
      <c r="G48" s="349">
        <f>+'OVERALL WO'!J118</f>
        <v/>
      </c>
      <c r="H48" s="300">
        <f>IF(F48&gt;0,"Realese","BelumRealese")</f>
        <v/>
      </c>
      <c r="I48" s="1682">
        <f>+'OVERALL WO'!E118</f>
        <v/>
      </c>
      <c r="J48" s="300">
        <f>+'OVERALL WO'!G118</f>
        <v/>
      </c>
      <c r="K48" s="292">
        <f>+'OVERALL WO'!H118</f>
        <v/>
      </c>
      <c r="L48" s="300" t="inlineStr">
        <is>
          <t>Approval</t>
        </is>
      </c>
      <c r="M48" s="300" t="n"/>
      <c r="N48" s="292" t="n"/>
      <c r="O48" s="343" t="n"/>
      <c r="P48" s="292" t="n"/>
      <c r="Q48" s="343" t="n"/>
      <c r="R48" s="343" t="n"/>
      <c r="S48" s="360" t="n"/>
      <c r="T48" s="292" t="n"/>
      <c r="U48" s="343" t="n"/>
      <c r="V48" s="343" t="n"/>
      <c r="W48" s="343" t="n"/>
      <c r="X48" s="343" t="n"/>
      <c r="Y48" s="360" t="n"/>
      <c r="Z48" s="292" t="n"/>
      <c r="AA48" s="343" t="n"/>
      <c r="AB48" s="343" t="n"/>
      <c r="AC48" s="343" t="n"/>
      <c r="AD48" s="343" t="n"/>
      <c r="AE48" s="930" t="n"/>
      <c r="AF48" s="292" t="n"/>
      <c r="AG48" s="343" t="n"/>
      <c r="AH48" s="343" t="n"/>
      <c r="AI48" s="360" t="n"/>
      <c r="AJ48" s="292" t="n"/>
      <c r="AK48" s="343" t="n"/>
      <c r="AL48" s="343" t="n"/>
      <c r="AM48" s="343" t="n"/>
      <c r="AN48" s="292" t="n"/>
      <c r="AO48" s="343">
        <f>AP48/G48*100</f>
        <v/>
      </c>
      <c r="AP48" s="292" t="n">
        <v>4933200</v>
      </c>
      <c r="AQ48" s="360">
        <f>AR48/G48*100</f>
        <v/>
      </c>
      <c r="AR48" s="292" t="n">
        <v>2850800</v>
      </c>
      <c r="AS48" s="343" t="n"/>
      <c r="AT48" s="343" t="n"/>
      <c r="AU48" s="343" t="n"/>
      <c r="AV48" s="343" t="n"/>
      <c r="AW48" s="343" t="n"/>
      <c r="AX48" s="343" t="n"/>
      <c r="AY48" s="343" t="n"/>
      <c r="AZ48" s="343" t="n"/>
      <c r="BA48" s="343" t="n"/>
      <c r="BB48" s="343" t="n"/>
      <c r="BC48" s="343" t="n"/>
      <c r="BD48" s="343" t="n"/>
      <c r="BE48" s="343" t="n"/>
      <c r="BF48" s="343" t="n"/>
      <c r="BG48" s="343" t="n"/>
      <c r="BH48" s="343" t="n"/>
      <c r="BI48" s="343" t="n"/>
      <c r="BJ48" s="343" t="n"/>
      <c r="BK48" s="343" t="n"/>
      <c r="BL48" s="343" t="n"/>
      <c r="BM48" s="343" t="n"/>
      <c r="BN48" s="343" t="n"/>
      <c r="BO48" s="343" t="n"/>
      <c r="BP48" s="343" t="n"/>
      <c r="BQ48" s="343" t="n"/>
      <c r="BR48" s="343" t="n"/>
      <c r="BS48" s="343" t="n"/>
      <c r="BT48" s="343" t="n"/>
      <c r="BU48" s="343" t="n"/>
      <c r="BV48" s="343" t="n"/>
      <c r="BW48" s="343" t="n"/>
      <c r="BX48" s="343" t="n"/>
      <c r="BY48" s="343" t="n"/>
      <c r="BZ48" s="343" t="n"/>
      <c r="CA48" s="343" t="n"/>
      <c r="CB48" s="343" t="n"/>
      <c r="CC48" s="343" t="n"/>
      <c r="CD48" s="343" t="n"/>
      <c r="CE48" s="343" t="n"/>
      <c r="CF48" s="343" t="n"/>
      <c r="CG48" s="343" t="n"/>
      <c r="CH48" s="343" t="n"/>
      <c r="CI48" s="343" t="n"/>
      <c r="CJ48" s="343" t="n"/>
      <c r="CK48" s="343" t="n"/>
      <c r="CL48" s="343" t="n"/>
      <c r="CM48" s="343" t="n"/>
      <c r="CN48" s="343" t="n"/>
      <c r="CO48" s="343" t="n"/>
      <c r="CP48" s="343" t="n"/>
      <c r="CQ48" s="343" t="n"/>
      <c r="CR48" s="343" t="n"/>
      <c r="CS48" s="343" t="n"/>
      <c r="CT48" s="343" t="n"/>
      <c r="CU48" s="343" t="n"/>
      <c r="CV48" s="343" t="n"/>
      <c r="CW48" s="343" t="n"/>
      <c r="CX48" s="343" t="n"/>
      <c r="CY48" s="343" t="n"/>
      <c r="CZ48" s="343" t="n"/>
      <c r="DA48" s="343" t="n"/>
      <c r="DB48" s="343" t="n"/>
      <c r="DC48" s="343" t="n"/>
      <c r="DD48" s="343" t="n"/>
      <c r="DE48" s="343" t="n"/>
      <c r="DF48" s="343" t="n"/>
      <c r="DG48" s="343" t="n"/>
      <c r="DH48" s="343" t="n"/>
      <c r="DI48" s="343" t="n"/>
      <c r="DJ48" s="343" t="n"/>
      <c r="DK48" s="343" t="n"/>
      <c r="DL48" s="343" t="n"/>
      <c r="DM48" s="343" t="n"/>
      <c r="DN48" s="343" t="n"/>
      <c r="DO48" s="343" t="n"/>
      <c r="DP48" s="343" t="n"/>
      <c r="DQ48" s="360">
        <f>+M48+O48+Q48+S48+U48+W48+Y48+AA48+AC48+AE48+AG48+AI48+AK48+AM48+AO48+AQ48+AS48+AU48+AW48+AY48+BA48+BC48+BE48+BG48+BI48+BK48+BM48+BO48+BQ48+BS48+BU48+BW48+BY48+CA48+CC48+CE48+CG48+CI48+CK48+CM48+CO48+CQ48+CS48+CU48+CW48+CY48+DA48+DC48+DE48+DG48+DI48+DK48+DM48+DO48</f>
        <v/>
      </c>
      <c r="DR48" s="292">
        <f>+N48+P48+R48+T48+V48+X48+Z48+AB48+AD48+AF48+AH48+AJ48+AL48+AN48+AP48+AR48+AT48+AV48+AX48+AZ48+BB48+BD48+BF48+BH48+BJ48+BL48+BN48+BP48+BR48+BT48+BV48+BX48+BZ48+CB48+CD48+CF48+CH48+CJ48+CL48+CN48+CP48+CR48+CT48+CV48+CX48+CZ48+DB48+DD48+DF48+DH48+DJ48+DL48+DN48+DP48</f>
        <v/>
      </c>
      <c r="DS48" s="343">
        <f>DT48/G48*100</f>
        <v/>
      </c>
      <c r="DT48" s="361">
        <f>DR48-G48</f>
        <v/>
      </c>
      <c r="DU48" s="1678">
        <f>+'OVERALL WO'!P118</f>
        <v/>
      </c>
      <c r="DV48" s="910" t="inlineStr">
        <is>
          <t>doc ready &amp; CRO full reales</t>
        </is>
      </c>
      <c r="DW48" s="932" t="n"/>
      <c r="DZ48" s="411" t="inlineStr">
        <is>
          <t>ok</t>
        </is>
      </c>
      <c r="EA48" s="411" t="inlineStr">
        <is>
          <t>ok</t>
        </is>
      </c>
      <c r="EB48" s="411" t="inlineStr">
        <is>
          <t>ok</t>
        </is>
      </c>
      <c r="EC48" s="411" t="inlineStr">
        <is>
          <t>ok</t>
        </is>
      </c>
      <c r="ED48" s="411" t="inlineStr">
        <is>
          <t>ok</t>
        </is>
      </c>
      <c r="EE48" s="386" t="n"/>
      <c r="EG48" s="411" t="n"/>
      <c r="EH48" s="411" t="n"/>
      <c r="EI48" s="411" t="n"/>
      <c r="EJ48" s="437" t="n"/>
      <c r="EK48" s="437" t="n"/>
      <c r="EL48" s="494" t="n"/>
      <c r="EM48" s="494" t="n"/>
      <c r="EN48" s="494" t="n"/>
      <c r="EO48" s="494" t="n"/>
      <c r="EP48" s="494" t="n"/>
      <c r="EQ48" s="704" t="n"/>
      <c r="ER48" s="704" t="n"/>
      <c r="ES48" s="704" t="n"/>
      <c r="ET48" s="704" t="n"/>
      <c r="EU48" s="704" t="n"/>
      <c r="EW48" s="704" t="inlineStr">
        <is>
          <t>ok</t>
        </is>
      </c>
      <c r="EX48" s="704" t="inlineStr">
        <is>
          <t>ok</t>
        </is>
      </c>
      <c r="EY48" s="727" t="inlineStr">
        <is>
          <t>Completed</t>
        </is>
      </c>
      <c r="EZ48" s="704" t="n"/>
      <c r="FA48" s="704" t="n"/>
      <c r="FB48" s="704" t="n"/>
      <c r="FC48" s="704" t="n"/>
      <c r="FD48" s="704" t="n"/>
      <c r="FE48" s="704" t="n"/>
      <c r="FF48" s="704" t="n"/>
      <c r="FK48" s="424" t="inlineStr">
        <is>
          <t>ok</t>
        </is>
      </c>
      <c r="FL48" s="424" t="inlineStr">
        <is>
          <t>ok</t>
        </is>
      </c>
      <c r="FZ48" s="424" t="inlineStr">
        <is>
          <t>ok</t>
        </is>
      </c>
      <c r="GA48" s="424" t="inlineStr">
        <is>
          <t>ok</t>
        </is>
      </c>
    </row>
    <row r="49" hidden="1" customFormat="1" s="409">
      <c r="A49" s="929">
        <f>A48+1</f>
        <v/>
      </c>
      <c r="B49" s="1059">
        <f>+'OVERALL WO'!B119</f>
        <v/>
      </c>
      <c r="C49" s="407">
        <f>+'OVERALL WO'!C119</f>
        <v/>
      </c>
      <c r="D49" s="407">
        <f>+'OVERALL WO'!D119</f>
        <v/>
      </c>
      <c r="E49" s="407">
        <f>+'OVERALL WO'!F119</f>
        <v/>
      </c>
      <c r="F49" s="717">
        <f>+'OVERALL WO'!I119</f>
        <v/>
      </c>
      <c r="G49" s="405">
        <f>+'OVERALL WO'!J119</f>
        <v/>
      </c>
      <c r="H49" s="407">
        <f>IF(F49&gt;0,"Realese","BelumRealese")</f>
        <v/>
      </c>
      <c r="I49" s="1683">
        <f>+'OVERALL WO'!E119</f>
        <v/>
      </c>
      <c r="J49" s="407">
        <f>+'OVERALL WO'!G119</f>
        <v/>
      </c>
      <c r="K49" s="406">
        <f>+'OVERALL WO'!H119</f>
        <v/>
      </c>
      <c r="L49" s="407" t="inlineStr">
        <is>
          <t>Approval</t>
        </is>
      </c>
      <c r="M49" s="407" t="n"/>
      <c r="N49" s="406" t="n"/>
      <c r="O49" s="404" t="n"/>
      <c r="P49" s="406" t="n"/>
      <c r="Q49" s="404" t="n"/>
      <c r="R49" s="404" t="n"/>
      <c r="S49" s="718" t="n"/>
      <c r="T49" s="406" t="n"/>
      <c r="U49" s="404" t="n"/>
      <c r="V49" s="404" t="n"/>
      <c r="W49" s="404" t="n"/>
      <c r="X49" s="404" t="n"/>
      <c r="Y49" s="718" t="n"/>
      <c r="Z49" s="406" t="n"/>
      <c r="AA49" s="404" t="n"/>
      <c r="AB49" s="404" t="n"/>
      <c r="AC49" s="404" t="n"/>
      <c r="AD49" s="404" t="n"/>
      <c r="AE49" s="930" t="n"/>
      <c r="AF49" s="406" t="n"/>
      <c r="AG49" s="404" t="n"/>
      <c r="AH49" s="404" t="n"/>
      <c r="AI49" s="718" t="n"/>
      <c r="AJ49" s="406" t="n"/>
      <c r="AK49" s="404" t="n"/>
      <c r="AL49" s="404" t="n"/>
      <c r="AM49" s="404" t="n"/>
      <c r="AN49" s="406" t="n"/>
      <c r="AO49" s="404">
        <f>AP49/G49*100</f>
        <v/>
      </c>
      <c r="AP49" s="406" t="n">
        <v>5467800</v>
      </c>
      <c r="AQ49" s="718">
        <f>AR49/G49*100</f>
        <v/>
      </c>
      <c r="AR49" s="406" t="n">
        <v>4411250</v>
      </c>
      <c r="AS49" s="404" t="n"/>
      <c r="AT49" s="404" t="n"/>
      <c r="AU49" s="404" t="n"/>
      <c r="AV49" s="404" t="n"/>
      <c r="AW49" s="404" t="n"/>
      <c r="AX49" s="404" t="n"/>
      <c r="AY49" s="404" t="n"/>
      <c r="AZ49" s="404" t="n"/>
      <c r="BA49" s="343">
        <f>BB49/G49*100</f>
        <v/>
      </c>
      <c r="BB49" s="292" t="n">
        <v>10879450</v>
      </c>
      <c r="BC49" s="404" t="n"/>
      <c r="BD49" s="404" t="n"/>
      <c r="BE49" s="404" t="n"/>
      <c r="BF49" s="404" t="n"/>
      <c r="BG49" s="404" t="n"/>
      <c r="BH49" s="404" t="n"/>
      <c r="BI49" s="404" t="n"/>
      <c r="BJ49" s="404" t="n"/>
      <c r="BK49" s="404" t="n"/>
      <c r="BL49" s="404" t="n"/>
      <c r="BM49" s="404" t="n"/>
      <c r="BN49" s="404" t="n"/>
      <c r="BO49" s="404" t="n"/>
      <c r="BP49" s="404" t="n"/>
      <c r="BQ49" s="404" t="n"/>
      <c r="BR49" s="404" t="n"/>
      <c r="BS49" s="404" t="n"/>
      <c r="BT49" s="404" t="n"/>
      <c r="BU49" s="404" t="n"/>
      <c r="BV49" s="404" t="n"/>
      <c r="BW49" s="404" t="n"/>
      <c r="BX49" s="404" t="n"/>
      <c r="BY49" s="404" t="n"/>
      <c r="BZ49" s="404" t="n"/>
      <c r="CA49" s="404" t="n"/>
      <c r="CB49" s="404" t="n"/>
      <c r="CC49" s="404" t="n"/>
      <c r="CD49" s="404" t="n"/>
      <c r="CE49" s="404" t="n"/>
      <c r="CF49" s="404" t="n"/>
      <c r="CG49" s="404" t="n"/>
      <c r="CH49" s="404" t="n"/>
      <c r="CI49" s="404" t="n"/>
      <c r="CJ49" s="404" t="n"/>
      <c r="CK49" s="404" t="n"/>
      <c r="CL49" s="404" t="n"/>
      <c r="CM49" s="404" t="n"/>
      <c r="CN49" s="404" t="n"/>
      <c r="CO49" s="404" t="n"/>
      <c r="CP49" s="404" t="n"/>
      <c r="CQ49" s="404" t="n"/>
      <c r="CR49" s="404" t="n"/>
      <c r="CS49" s="404" t="n"/>
      <c r="CT49" s="404" t="n"/>
      <c r="CU49" s="404" t="n"/>
      <c r="CV49" s="404" t="n"/>
      <c r="CW49" s="404" t="n"/>
      <c r="CX49" s="404" t="n"/>
      <c r="CY49" s="404" t="n"/>
      <c r="CZ49" s="404" t="n"/>
      <c r="DA49" s="404" t="n"/>
      <c r="DB49" s="404" t="n"/>
      <c r="DC49" s="404" t="n"/>
      <c r="DD49" s="404" t="n"/>
      <c r="DE49" s="404" t="n"/>
      <c r="DF49" s="404" t="n"/>
      <c r="DG49" s="404" t="n"/>
      <c r="DH49" s="404" t="n"/>
      <c r="DI49" s="404" t="n"/>
      <c r="DJ49" s="404" t="n"/>
      <c r="DK49" s="404" t="n"/>
      <c r="DL49" s="404" t="n"/>
      <c r="DM49" s="404" t="n"/>
      <c r="DN49" s="404" t="n"/>
      <c r="DO49" s="404" t="n"/>
      <c r="DP49" s="404" t="n"/>
      <c r="DQ49" s="718">
        <f>+M49+O49+Q49+S49+U49+W49+Y49+AA49+AC49+AE49+AG49+AI49+AK49+AM49+AO49+AQ49+AS49+AU49+AW49+AY49+BA49+BC49+BE49+BG49+BI49+BK49+BM49+BO49+BQ49+BS49+BU49+BW49+BY49+CA49+CC49+CE49+CG49+CI49+CK49+CM49+CO49+CQ49+CS49+CU49+CW49+CY49+DA49+DC49+DE49+DG49+DI49+DK49+DM49+DO49</f>
        <v/>
      </c>
      <c r="DR49" s="406">
        <f>+N49+P49+R49+T49+V49+X49+Z49+AB49+AD49+AF49+AH49+AJ49+AL49+AN49+AP49+AR49+AT49+AV49+AX49+AZ49+BB49+BD49+BF49+BH49+BJ49+BL49+BN49+BP49+BR49+BT49+BV49+BX49+BZ49+CB49+CD49+CF49+CH49+CJ49+CL49+CN49+CP49+CR49+CT49+CV49+CX49+CZ49+DB49+DD49+DF49+DH49+DJ49+DL49+DN49+DP49</f>
        <v/>
      </c>
      <c r="DS49" s="404">
        <f>DT49/G49*100</f>
        <v/>
      </c>
      <c r="DT49" s="719">
        <f>DR49-G49</f>
        <v/>
      </c>
      <c r="DU49" s="1690">
        <f>+'OVERALL WO'!P119</f>
        <v/>
      </c>
      <c r="DV49" s="910" t="inlineStr">
        <is>
          <t>doc ready &amp; CRO full reales</t>
        </is>
      </c>
      <c r="DW49" s="932" t="n"/>
      <c r="DZ49" s="411" t="inlineStr">
        <is>
          <t>ok</t>
        </is>
      </c>
      <c r="EA49" s="411" t="inlineStr">
        <is>
          <t>ok</t>
        </is>
      </c>
      <c r="EB49" s="411" t="inlineStr">
        <is>
          <t>ok</t>
        </is>
      </c>
      <c r="EC49" s="411" t="inlineStr">
        <is>
          <t>ok</t>
        </is>
      </c>
      <c r="ED49" s="411" t="inlineStr">
        <is>
          <t>ok</t>
        </is>
      </c>
      <c r="EE49" s="411" t="n"/>
      <c r="EG49" s="411" t="n"/>
      <c r="EH49" s="411" t="n"/>
      <c r="EI49" s="411" t="n"/>
      <c r="EJ49" s="411" t="n"/>
      <c r="EK49" s="411" t="n"/>
      <c r="EL49" s="722" t="n"/>
      <c r="EM49" s="722" t="n"/>
      <c r="EN49" s="722" t="n"/>
      <c r="EO49" s="722" t="n"/>
      <c r="EP49" s="722" t="n"/>
      <c r="EQ49" s="723" t="n"/>
      <c r="ER49" s="723" t="n"/>
      <c r="ES49" s="723" t="n"/>
      <c r="ET49" s="723" t="n"/>
      <c r="EU49" s="723" t="n"/>
      <c r="EW49" s="723" t="inlineStr">
        <is>
          <t>ok</t>
        </is>
      </c>
      <c r="EX49" s="723" t="inlineStr">
        <is>
          <t>ok</t>
        </is>
      </c>
      <c r="EY49" s="723" t="n"/>
      <c r="EZ49" s="723" t="n"/>
      <c r="FA49" s="723" t="n"/>
      <c r="FB49" s="723" t="n"/>
      <c r="FC49" s="723" t="n"/>
      <c r="FD49" s="704" t="inlineStr">
        <is>
          <t>ok</t>
        </is>
      </c>
      <c r="FE49" s="727" t="inlineStr">
        <is>
          <t>Completed</t>
        </is>
      </c>
      <c r="FF49" s="723" t="n"/>
      <c r="FK49" s="409" t="inlineStr">
        <is>
          <t>ok</t>
        </is>
      </c>
      <c r="FL49" s="409" t="inlineStr">
        <is>
          <t>ok</t>
        </is>
      </c>
      <c r="FZ49" s="409" t="inlineStr">
        <is>
          <t>ok</t>
        </is>
      </c>
      <c r="GA49" s="409" t="inlineStr">
        <is>
          <t>ok</t>
        </is>
      </c>
    </row>
    <row r="50" hidden="1" customFormat="1" s="424">
      <c r="A50" s="410">
        <f>A49+1</f>
        <v/>
      </c>
      <c r="B50" s="394">
        <f>+'OVERALL WO'!B120</f>
        <v/>
      </c>
      <c r="C50" s="300">
        <f>+'OVERALL WO'!C120</f>
        <v/>
      </c>
      <c r="D50" s="300">
        <f>+'OVERALL WO'!D120</f>
        <v/>
      </c>
      <c r="E50" s="300">
        <f>+'OVERALL WO'!F120</f>
        <v/>
      </c>
      <c r="F50" s="359">
        <f>+'OVERALL WO'!I120</f>
        <v/>
      </c>
      <c r="G50" s="349">
        <f>+'OVERALL WO'!J120</f>
        <v/>
      </c>
      <c r="H50" s="300">
        <f>IF(F50&gt;0,"Realese","BelumRealese")</f>
        <v/>
      </c>
      <c r="I50" s="1682">
        <f>+'OVERALL WO'!E120</f>
        <v/>
      </c>
      <c r="J50" s="300">
        <f>+'OVERALL WO'!G120</f>
        <v/>
      </c>
      <c r="K50" s="292">
        <f>+'OVERALL WO'!H120</f>
        <v/>
      </c>
      <c r="L50" s="300" t="inlineStr">
        <is>
          <t>Approval</t>
        </is>
      </c>
      <c r="M50" s="300" t="n"/>
      <c r="N50" s="292" t="n"/>
      <c r="O50" s="343" t="n"/>
      <c r="P50" s="292" t="n"/>
      <c r="Q50" s="343" t="n"/>
      <c r="R50" s="343" t="n"/>
      <c r="S50" s="360" t="n"/>
      <c r="T50" s="292" t="n"/>
      <c r="U50" s="343" t="n"/>
      <c r="V50" s="343" t="n"/>
      <c r="W50" s="343" t="n"/>
      <c r="X50" s="343" t="n"/>
      <c r="Y50" s="360" t="n"/>
      <c r="Z50" s="292" t="n"/>
      <c r="AA50" s="343" t="n"/>
      <c r="AB50" s="343" t="n"/>
      <c r="AC50" s="343" t="n"/>
      <c r="AD50" s="343" t="n"/>
      <c r="AE50" s="930" t="n"/>
      <c r="AF50" s="292" t="n"/>
      <c r="AG50" s="343" t="n"/>
      <c r="AH50" s="343" t="n"/>
      <c r="AI50" s="360" t="n"/>
      <c r="AJ50" s="292" t="n"/>
      <c r="AK50" s="343" t="n"/>
      <c r="AL50" s="343" t="n"/>
      <c r="AM50" s="343" t="n"/>
      <c r="AN50" s="292" t="n"/>
      <c r="AO50" s="343" t="n"/>
      <c r="AP50" s="292" t="n"/>
      <c r="AQ50" s="360">
        <f>AR50/G50*100</f>
        <v/>
      </c>
      <c r="AR50" s="292" t="n">
        <v>5719900</v>
      </c>
      <c r="AS50" s="343" t="n"/>
      <c r="AT50" s="343" t="n"/>
      <c r="AU50" s="343" t="n"/>
      <c r="AV50" s="343" t="n"/>
      <c r="AW50" s="343" t="n"/>
      <c r="AX50" s="343" t="n"/>
      <c r="AY50" s="343" t="n"/>
      <c r="AZ50" s="343" t="n"/>
      <c r="BA50" s="343" t="n"/>
      <c r="BB50" s="343" t="n"/>
      <c r="BC50" s="343" t="n"/>
      <c r="BD50" s="343" t="n"/>
      <c r="BE50" s="343" t="n"/>
      <c r="BF50" s="343" t="n"/>
      <c r="BG50" s="343" t="n"/>
      <c r="BH50" s="343" t="n"/>
      <c r="BI50" s="343" t="n"/>
      <c r="BJ50" s="343" t="n"/>
      <c r="BK50" s="343" t="n"/>
      <c r="BL50" s="343" t="n"/>
      <c r="BM50" s="343" t="n"/>
      <c r="BN50" s="343" t="n"/>
      <c r="BO50" s="343" t="n"/>
      <c r="BP50" s="343" t="n"/>
      <c r="BQ50" s="343" t="n"/>
      <c r="BR50" s="343" t="n"/>
      <c r="BS50" s="343" t="n"/>
      <c r="BT50" s="343" t="n"/>
      <c r="BU50" s="343" t="n"/>
      <c r="BV50" s="343" t="n"/>
      <c r="BW50" s="343" t="n"/>
      <c r="BX50" s="343" t="n"/>
      <c r="BY50" s="343" t="n"/>
      <c r="BZ50" s="343" t="n"/>
      <c r="CA50" s="343" t="n"/>
      <c r="CB50" s="343" t="n"/>
      <c r="CC50" s="343" t="n"/>
      <c r="CD50" s="343" t="n"/>
      <c r="CE50" s="343" t="n"/>
      <c r="CF50" s="343" t="n"/>
      <c r="CG50" s="343" t="n"/>
      <c r="CH50" s="343" t="n"/>
      <c r="CI50" s="343" t="n"/>
      <c r="CJ50" s="343" t="n"/>
      <c r="CK50" s="343" t="n"/>
      <c r="CL50" s="343" t="n"/>
      <c r="CM50" s="343" t="n"/>
      <c r="CN50" s="343" t="n"/>
      <c r="CO50" s="343" t="n"/>
      <c r="CP50" s="343" t="n"/>
      <c r="CQ50" s="343" t="n"/>
      <c r="CR50" s="343" t="n"/>
      <c r="CS50" s="343" t="n"/>
      <c r="CT50" s="343" t="n"/>
      <c r="CU50" s="343" t="n"/>
      <c r="CV50" s="343" t="n"/>
      <c r="CW50" s="343" t="n"/>
      <c r="CX50" s="343" t="n"/>
      <c r="CY50" s="343" t="n"/>
      <c r="CZ50" s="343" t="n"/>
      <c r="DA50" s="343" t="n"/>
      <c r="DB50" s="343" t="n"/>
      <c r="DC50" s="343" t="n"/>
      <c r="DD50" s="343" t="n"/>
      <c r="DE50" s="343" t="n"/>
      <c r="DF50" s="343" t="n"/>
      <c r="DG50" s="343" t="n"/>
      <c r="DH50" s="343" t="n"/>
      <c r="DI50" s="343" t="n"/>
      <c r="DJ50" s="343" t="n"/>
      <c r="DK50" s="343" t="n"/>
      <c r="DL50" s="343" t="n"/>
      <c r="DM50" s="343" t="n"/>
      <c r="DN50" s="343" t="n"/>
      <c r="DO50" s="343" t="n"/>
      <c r="DP50" s="343" t="n"/>
      <c r="DQ50" s="360">
        <f>+M50+O50+Q50+S50+U50+W50+Y50+AA50+AC50+AE50+AG50+AI50+AK50+AM50+AO50+AQ50+AS50+AU50+AW50+AY50+BA50+BC50+BE50+BG50+BI50+BK50+BM50+BO50+BQ50+BS50+BU50+BW50+BY50+CA50+CC50+CE50+CG50+CI50+CK50+CM50+CO50+CQ50+CS50+CU50+CW50+CY50+DA50+DC50+DE50+DG50+DI50+DK50+DM50+DO50</f>
        <v/>
      </c>
      <c r="DR50" s="292">
        <f>+N50+P50+R50+T50+V50+X50+Z50+AB50+AD50+AF50+AH50+AJ50+AL50+AN50+AP50+AR50+AT50+AV50+AX50+AZ50+BB50+BD50+BF50+BH50+BJ50+BL50+BN50+BP50+BR50+BT50+BV50+BX50+BZ50+CB50+CD50+CF50+CH50+CJ50+CL50+CN50+CP50+CR50+CT50+CV50+CX50+CZ50+DB50+DD50+DF50+DH50+DJ50+DL50+DN50+DP50</f>
        <v/>
      </c>
      <c r="DS50" s="343">
        <f>DT50/G50*100</f>
        <v/>
      </c>
      <c r="DT50" s="361">
        <f>DR50-G50</f>
        <v/>
      </c>
      <c r="DU50" s="1678">
        <f>+'OVERALL WO'!P120</f>
        <v/>
      </c>
      <c r="DV50" s="910" t="n"/>
      <c r="DW50" s="933" t="n"/>
      <c r="DZ50" s="411" t="inlineStr">
        <is>
          <t>ok</t>
        </is>
      </c>
      <c r="EA50" s="411" t="inlineStr">
        <is>
          <t>ok</t>
        </is>
      </c>
      <c r="EB50" s="411" t="inlineStr">
        <is>
          <t>ok</t>
        </is>
      </c>
      <c r="EC50" s="411" t="inlineStr">
        <is>
          <t>ok</t>
        </is>
      </c>
      <c r="ED50" s="411" t="inlineStr">
        <is>
          <t>ok</t>
        </is>
      </c>
      <c r="EE50" s="386" t="n"/>
      <c r="EG50" s="411" t="n"/>
      <c r="EH50" s="411" t="n"/>
      <c r="EI50" s="411" t="n"/>
      <c r="EJ50" s="437" t="n"/>
      <c r="EK50" s="437" t="n"/>
      <c r="EL50" s="494" t="n"/>
      <c r="EM50" s="494" t="n"/>
      <c r="EN50" s="494" t="n"/>
      <c r="EO50" s="494" t="n"/>
      <c r="EP50" s="494" t="n"/>
      <c r="EQ50" s="704" t="n"/>
      <c r="ER50" s="704" t="n"/>
      <c r="ES50" s="704" t="n"/>
      <c r="ET50" s="704" t="n"/>
      <c r="EU50" s="704" t="n"/>
      <c r="EW50" s="704" t="n"/>
      <c r="EX50" s="704" t="inlineStr">
        <is>
          <t>ok</t>
        </is>
      </c>
      <c r="EY50" s="727" t="inlineStr">
        <is>
          <t>Completed</t>
        </is>
      </c>
      <c r="EZ50" s="704" t="n"/>
      <c r="FA50" s="704" t="n"/>
      <c r="FB50" s="704" t="n"/>
      <c r="FC50" s="704" t="n"/>
      <c r="FD50" s="704" t="n"/>
      <c r="FE50" s="704" t="n"/>
      <c r="FF50" s="704" t="n"/>
      <c r="FK50" s="424" t="inlineStr">
        <is>
          <t>ok</t>
        </is>
      </c>
      <c r="FL50" s="424" t="inlineStr">
        <is>
          <t>ok</t>
        </is>
      </c>
      <c r="FZ50" s="424" t="inlineStr">
        <is>
          <t>ok</t>
        </is>
      </c>
      <c r="GA50" s="424" t="inlineStr">
        <is>
          <t>ok</t>
        </is>
      </c>
    </row>
    <row r="51" hidden="1" customFormat="1" s="424">
      <c r="A51" s="410">
        <f>A50+1</f>
        <v/>
      </c>
      <c r="B51" s="394">
        <f>+'OVERALL WO'!B121</f>
        <v/>
      </c>
      <c r="C51" s="300">
        <f>+'OVERALL WO'!C121</f>
        <v/>
      </c>
      <c r="D51" s="300">
        <f>+'OVERALL WO'!D121</f>
        <v/>
      </c>
      <c r="E51" s="300">
        <f>+'OVERALL WO'!F121</f>
        <v/>
      </c>
      <c r="F51" s="359">
        <f>+'OVERALL WO'!I121</f>
        <v/>
      </c>
      <c r="G51" s="349">
        <f>+'OVERALL WO'!J121</f>
        <v/>
      </c>
      <c r="H51" s="300">
        <f>IF(F51&gt;0,"Realese","BelumRealese")</f>
        <v/>
      </c>
      <c r="I51" s="1682">
        <f>+'OVERALL WO'!E121</f>
        <v/>
      </c>
      <c r="J51" s="300">
        <f>+'OVERALL WO'!G121</f>
        <v/>
      </c>
      <c r="K51" s="292">
        <f>+'OVERALL WO'!H121</f>
        <v/>
      </c>
      <c r="L51" s="300" t="inlineStr">
        <is>
          <t>Approval</t>
        </is>
      </c>
      <c r="M51" s="300" t="n"/>
      <c r="N51" s="292" t="n"/>
      <c r="O51" s="343" t="n"/>
      <c r="P51" s="292" t="n"/>
      <c r="Q51" s="343" t="n"/>
      <c r="R51" s="343" t="n"/>
      <c r="S51" s="360" t="n"/>
      <c r="T51" s="292" t="n"/>
      <c r="U51" s="343" t="n"/>
      <c r="V51" s="343" t="n"/>
      <c r="W51" s="343" t="n"/>
      <c r="X51" s="343" t="n"/>
      <c r="Y51" s="360" t="n"/>
      <c r="Z51" s="292" t="n"/>
      <c r="AA51" s="343" t="n"/>
      <c r="AB51" s="343" t="n"/>
      <c r="AC51" s="343" t="n"/>
      <c r="AD51" s="343" t="n"/>
      <c r="AE51" s="930" t="n"/>
      <c r="AF51" s="292" t="n"/>
      <c r="AG51" s="343" t="n"/>
      <c r="AH51" s="343" t="n"/>
      <c r="AI51" s="360" t="n"/>
      <c r="AJ51" s="292" t="n"/>
      <c r="AK51" s="343" t="n"/>
      <c r="AL51" s="343" t="n"/>
      <c r="AM51" s="343" t="n"/>
      <c r="AN51" s="292" t="n"/>
      <c r="AO51" s="343" t="n"/>
      <c r="AP51" s="292" t="n"/>
      <c r="AQ51" s="360" t="n"/>
      <c r="AR51" s="292" t="n"/>
      <c r="AS51" s="343">
        <f>AT51/G51*100</f>
        <v/>
      </c>
      <c r="AT51" s="292" t="n">
        <v>21771550</v>
      </c>
      <c r="AU51" s="343">
        <f>AV51/G51*100</f>
        <v/>
      </c>
      <c r="AV51" s="406" t="n">
        <v>20258300</v>
      </c>
      <c r="AW51" s="343" t="n"/>
      <c r="AX51" s="343" t="n"/>
      <c r="AY51" s="343" t="n"/>
      <c r="AZ51" s="343" t="n"/>
      <c r="BA51" s="343" t="n"/>
      <c r="BB51" s="343" t="n"/>
      <c r="BC51" s="343" t="n"/>
      <c r="BD51" s="343" t="n"/>
      <c r="BE51" s="343" t="n"/>
      <c r="BF51" s="343" t="n"/>
      <c r="BG51" s="343" t="n"/>
      <c r="BH51" s="343" t="n"/>
      <c r="BI51" s="343" t="n"/>
      <c r="BJ51" s="343" t="n"/>
      <c r="BK51" s="343" t="n"/>
      <c r="BL51" s="343" t="n"/>
      <c r="BM51" s="343" t="n"/>
      <c r="BN51" s="343" t="n"/>
      <c r="BO51" s="343" t="n"/>
      <c r="BP51" s="343" t="n"/>
      <c r="BQ51" s="343" t="n"/>
      <c r="BR51" s="343" t="n"/>
      <c r="BS51" s="343" t="n"/>
      <c r="BT51" s="343" t="n"/>
      <c r="BU51" s="343" t="n"/>
      <c r="BV51" s="343" t="n"/>
      <c r="BW51" s="343" t="n"/>
      <c r="BX51" s="343" t="n"/>
      <c r="BY51" s="343" t="n"/>
      <c r="BZ51" s="343" t="n"/>
      <c r="CA51" s="343" t="n"/>
      <c r="CB51" s="343" t="n"/>
      <c r="CC51" s="343" t="n"/>
      <c r="CD51" s="343" t="n"/>
      <c r="CE51" s="343" t="n"/>
      <c r="CF51" s="343" t="n"/>
      <c r="CG51" s="343" t="n"/>
      <c r="CH51" s="343" t="n"/>
      <c r="CI51" s="343" t="n"/>
      <c r="CJ51" s="343" t="n"/>
      <c r="CK51" s="343" t="n"/>
      <c r="CL51" s="343" t="n"/>
      <c r="CM51" s="343" t="n"/>
      <c r="CN51" s="343" t="n"/>
      <c r="CO51" s="343" t="n"/>
      <c r="CP51" s="343" t="n"/>
      <c r="CQ51" s="343" t="n"/>
      <c r="CR51" s="343" t="n"/>
      <c r="CS51" s="343" t="n"/>
      <c r="CT51" s="343" t="n"/>
      <c r="CU51" s="343" t="n"/>
      <c r="CV51" s="343" t="n"/>
      <c r="CW51" s="343" t="n"/>
      <c r="CX51" s="343" t="n"/>
      <c r="CY51" s="343" t="n"/>
      <c r="CZ51" s="343" t="n"/>
      <c r="DA51" s="343" t="n"/>
      <c r="DB51" s="343" t="n"/>
      <c r="DC51" s="343" t="n"/>
      <c r="DD51" s="343" t="n"/>
      <c r="DE51" s="343" t="n"/>
      <c r="DF51" s="343" t="n"/>
      <c r="DG51" s="343" t="n"/>
      <c r="DH51" s="343" t="n"/>
      <c r="DI51" s="343" t="n"/>
      <c r="DJ51" s="343" t="n"/>
      <c r="DK51" s="343" t="n"/>
      <c r="DL51" s="343" t="n"/>
      <c r="DM51" s="343" t="n"/>
      <c r="DN51" s="343" t="n"/>
      <c r="DO51" s="343" t="n"/>
      <c r="DP51" s="343" t="n"/>
      <c r="DQ51" s="360">
        <f>+M51+O51+Q51+S51+U51+W51+Y51+AA51+AC51+AE51+AG51+AI51+AK51+AM51+AO51+AQ51+AS51+AU51+AW51+AY51+BA51+BC51+BE51+BG51+BI51+BK51+BM51+BO51+BQ51+BS51+BU51+BW51+BY51+CA51+CC51+CE51+CG51+CI51+CK51+CM51+CO51+CQ51+CS51+CU51+CW51+CY51+DA51+DC51+DE51+DG51+DI51+DK51+DM51+DO51</f>
        <v/>
      </c>
      <c r="DR51" s="292">
        <f>+N51+P51+R51+T51+V51+X51+Z51+AB51+AD51+AF51+AH51+AJ51+AL51+AN51+AP51+AR51+AT51+AV51+AX51+AZ51+BB51+BD51+BF51+BH51+BJ51+BL51+BN51+BP51+BR51+BT51+BV51+BX51+BZ51+CB51+CD51+CF51+CH51+CJ51+CL51+CN51+CP51+CR51+CT51+CV51+CX51+CZ51+DB51+DD51+DF51+DH51+DJ51+DL51+DN51+DP51</f>
        <v/>
      </c>
      <c r="DS51" s="343">
        <f>DT51/G51*100</f>
        <v/>
      </c>
      <c r="DT51" s="361">
        <f>DR51-G51</f>
        <v/>
      </c>
      <c r="DU51" s="1678">
        <f>+'OVERALL WO'!P121</f>
        <v/>
      </c>
      <c r="DV51" s="910" t="inlineStr">
        <is>
          <t>doc ready &amp; CRO full reales</t>
        </is>
      </c>
      <c r="DW51" s="932" t="n"/>
      <c r="DZ51" s="411" t="inlineStr">
        <is>
          <t>ok</t>
        </is>
      </c>
      <c r="EA51" s="411" t="inlineStr">
        <is>
          <t>ok</t>
        </is>
      </c>
      <c r="EB51" s="411" t="inlineStr">
        <is>
          <t>ok</t>
        </is>
      </c>
      <c r="EC51" s="411" t="inlineStr">
        <is>
          <t>ok</t>
        </is>
      </c>
      <c r="ED51" s="411" t="inlineStr">
        <is>
          <t>ok</t>
        </is>
      </c>
      <c r="EE51" s="386" t="n"/>
      <c r="EG51" s="411" t="n"/>
      <c r="EH51" s="411" t="n"/>
      <c r="EI51" s="411" t="n"/>
      <c r="EJ51" s="437" t="n"/>
      <c r="EK51" s="437" t="n"/>
      <c r="EL51" s="494" t="n"/>
      <c r="EM51" s="494" t="n"/>
      <c r="EN51" s="494" t="n"/>
      <c r="EO51" s="494" t="n"/>
      <c r="EP51" s="494" t="n"/>
      <c r="EQ51" s="704" t="n"/>
      <c r="ER51" s="704" t="n"/>
      <c r="ES51" s="704" t="n"/>
      <c r="ET51" s="704" t="n"/>
      <c r="EU51" s="704" t="n"/>
      <c r="EW51" s="704" t="n"/>
      <c r="EX51" s="704" t="n"/>
      <c r="EY51" s="704" t="inlineStr">
        <is>
          <t>ok</t>
        </is>
      </c>
      <c r="EZ51" s="704" t="inlineStr">
        <is>
          <t>ok</t>
        </is>
      </c>
      <c r="FA51" s="727" t="inlineStr">
        <is>
          <t>Completed</t>
        </is>
      </c>
      <c r="FB51" s="704" t="n"/>
      <c r="FC51" s="704" t="n"/>
      <c r="FD51" s="704" t="n"/>
      <c r="FE51" s="704" t="n"/>
      <c r="FF51" s="704" t="n"/>
      <c r="FK51" s="424" t="inlineStr">
        <is>
          <t>ok</t>
        </is>
      </c>
      <c r="FL51" s="424" t="inlineStr">
        <is>
          <t>ok</t>
        </is>
      </c>
      <c r="FZ51" s="424" t="inlineStr">
        <is>
          <t>ok</t>
        </is>
      </c>
      <c r="GA51" s="424" t="inlineStr">
        <is>
          <t>ok</t>
        </is>
      </c>
    </row>
    <row r="52" hidden="1" customFormat="1" s="424">
      <c r="A52" s="410">
        <f>A51+1</f>
        <v/>
      </c>
      <c r="B52" s="394">
        <f>+'OVERALL WO'!B122</f>
        <v/>
      </c>
      <c r="C52" s="300">
        <f>+'OVERALL WO'!C122</f>
        <v/>
      </c>
      <c r="D52" s="300">
        <f>+'OVERALL WO'!D122</f>
        <v/>
      </c>
      <c r="E52" s="300">
        <f>+'OVERALL WO'!F122</f>
        <v/>
      </c>
      <c r="F52" s="359">
        <f>+'OVERALL WO'!I122</f>
        <v/>
      </c>
      <c r="G52" s="349">
        <f>+'OVERALL WO'!J122</f>
        <v/>
      </c>
      <c r="H52" s="300">
        <f>IF(F52&gt;0,"Realese","BelumRealese")</f>
        <v/>
      </c>
      <c r="I52" s="1682">
        <f>+'OVERALL WO'!E122</f>
        <v/>
      </c>
      <c r="J52" s="300">
        <f>+'OVERALL WO'!G122</f>
        <v/>
      </c>
      <c r="K52" s="292">
        <f>+'OVERALL WO'!H122</f>
        <v/>
      </c>
      <c r="L52" s="300" t="inlineStr">
        <is>
          <t>Approval</t>
        </is>
      </c>
      <c r="M52" s="300" t="n"/>
      <c r="N52" s="292" t="n"/>
      <c r="O52" s="343" t="n"/>
      <c r="P52" s="292" t="n"/>
      <c r="Q52" s="343" t="n"/>
      <c r="R52" s="343" t="n"/>
      <c r="S52" s="360" t="n"/>
      <c r="T52" s="292" t="n"/>
      <c r="U52" s="343" t="n"/>
      <c r="V52" s="343" t="n"/>
      <c r="W52" s="343" t="n"/>
      <c r="X52" s="343" t="n"/>
      <c r="Y52" s="360" t="n"/>
      <c r="Z52" s="292" t="n"/>
      <c r="AA52" s="343" t="n"/>
      <c r="AB52" s="343" t="n"/>
      <c r="AC52" s="343" t="n"/>
      <c r="AD52" s="343" t="n"/>
      <c r="AE52" s="930" t="n"/>
      <c r="AF52" s="292" t="n"/>
      <c r="AG52" s="343" t="n"/>
      <c r="AH52" s="343" t="n"/>
      <c r="AI52" s="360" t="n"/>
      <c r="AJ52" s="292" t="n"/>
      <c r="AK52" s="343" t="n"/>
      <c r="AL52" s="343" t="n"/>
      <c r="AM52" s="343" t="n"/>
      <c r="AN52" s="292" t="n"/>
      <c r="AO52" s="343" t="n"/>
      <c r="AP52" s="292" t="n"/>
      <c r="AQ52" s="360" t="n"/>
      <c r="AR52" s="292" t="n"/>
      <c r="AS52" s="909">
        <f>AT52/G52*100</f>
        <v/>
      </c>
      <c r="AT52" s="292" t="n">
        <v>7865600</v>
      </c>
      <c r="AU52" s="343" t="n"/>
      <c r="AV52" s="343" t="n"/>
      <c r="AW52" s="343" t="n"/>
      <c r="AX52" s="343" t="n"/>
      <c r="AY52" s="343" t="n"/>
      <c r="AZ52" s="343" t="n"/>
      <c r="BA52" s="343" t="n"/>
      <c r="BB52" s="343" t="n"/>
      <c r="BC52" s="343" t="n"/>
      <c r="BD52" s="343" t="n"/>
      <c r="BE52" s="343" t="n"/>
      <c r="BF52" s="343" t="n"/>
      <c r="BG52" s="343" t="n"/>
      <c r="BH52" s="343" t="n"/>
      <c r="BI52" s="343" t="n"/>
      <c r="BJ52" s="343" t="n"/>
      <c r="BK52" s="343" t="n"/>
      <c r="BL52" s="343" t="n"/>
      <c r="BM52" s="343" t="n"/>
      <c r="BN52" s="343" t="n"/>
      <c r="BO52" s="343" t="n"/>
      <c r="BP52" s="343" t="n"/>
      <c r="BQ52" s="343" t="n"/>
      <c r="BR52" s="343" t="n"/>
      <c r="BS52" s="343" t="n"/>
      <c r="BT52" s="343" t="n"/>
      <c r="BU52" s="343" t="n"/>
      <c r="BV52" s="343" t="n"/>
      <c r="BW52" s="343" t="n"/>
      <c r="BX52" s="343" t="n"/>
      <c r="BY52" s="343" t="n"/>
      <c r="BZ52" s="343" t="n"/>
      <c r="CA52" s="343" t="n"/>
      <c r="CB52" s="343" t="n"/>
      <c r="CC52" s="343" t="n"/>
      <c r="CD52" s="343" t="n"/>
      <c r="CE52" s="343" t="n"/>
      <c r="CF52" s="343" t="n"/>
      <c r="CG52" s="343" t="n"/>
      <c r="CH52" s="343" t="n"/>
      <c r="CI52" s="343" t="n"/>
      <c r="CJ52" s="343" t="n"/>
      <c r="CK52" s="343" t="n"/>
      <c r="CL52" s="343" t="n"/>
      <c r="CM52" s="343" t="n"/>
      <c r="CN52" s="343" t="n"/>
      <c r="CO52" s="343" t="n"/>
      <c r="CP52" s="343" t="n"/>
      <c r="CQ52" s="343" t="n"/>
      <c r="CR52" s="343" t="n"/>
      <c r="CS52" s="343" t="n"/>
      <c r="CT52" s="343" t="n"/>
      <c r="CU52" s="343" t="n"/>
      <c r="CV52" s="343" t="n"/>
      <c r="CW52" s="343" t="n"/>
      <c r="CX52" s="343" t="n"/>
      <c r="CY52" s="343" t="n"/>
      <c r="CZ52" s="343" t="n"/>
      <c r="DA52" s="343" t="n"/>
      <c r="DB52" s="343" t="n"/>
      <c r="DC52" s="343" t="n"/>
      <c r="DD52" s="343" t="n"/>
      <c r="DE52" s="343" t="n"/>
      <c r="DF52" s="343" t="n"/>
      <c r="DG52" s="343" t="n"/>
      <c r="DH52" s="343" t="n"/>
      <c r="DI52" s="343" t="n"/>
      <c r="DJ52" s="343" t="n"/>
      <c r="DK52" s="343" t="n"/>
      <c r="DL52" s="343" t="n"/>
      <c r="DM52" s="343" t="n"/>
      <c r="DN52" s="343" t="n"/>
      <c r="DO52" s="343" t="n"/>
      <c r="DP52" s="343" t="n"/>
      <c r="DQ52" s="360">
        <f>+M52+O52+Q52+S52+U52+W52+Y52+AA52+AC52+AE52+AG52+AI52+AK52+AM52+AO52+AQ52+AS52+AU52+AW52+AY52+BA52+BC52+BE52+BG52+BI52+BK52+BM52+BO52+BQ52+BS52+BU52+BW52+BY52+CA52+CC52+CE52+CG52+CI52+CK52+CM52+CO52+CQ52+CS52+CU52+CW52+CY52+DA52+DC52+DE52+DG52+DI52+DK52+DM52+DO52</f>
        <v/>
      </c>
      <c r="DR52" s="292">
        <f>+N52+P52+R52+T52+V52+X52+Z52+AB52+AD52+AF52+AH52+AJ52+AL52+AN52+AP52+AR52+AT52+AV52+AX52+AZ52+BB52+BD52+BF52+BH52+BJ52+BL52+BN52+BP52+BR52+BT52+BV52+BX52+BZ52+CB52+CD52+CF52+CH52+CJ52+CL52+CN52+CP52+CR52+CT52+CV52+CX52+CZ52+DB52+DD52+DF52+DH52+DJ52+DL52+DN52+DP52</f>
        <v/>
      </c>
      <c r="DS52" s="343">
        <f>DT52/G52*100</f>
        <v/>
      </c>
      <c r="DT52" s="361">
        <f>DR52-G52</f>
        <v/>
      </c>
      <c r="DU52" s="1678">
        <f>+'OVERALL WO'!P122</f>
        <v/>
      </c>
      <c r="DV52" s="910" t="inlineStr">
        <is>
          <t>doc ready &amp; CRO full reales</t>
        </is>
      </c>
      <c r="DW52" s="933" t="n"/>
      <c r="DZ52" s="411" t="inlineStr">
        <is>
          <t>ok</t>
        </is>
      </c>
      <c r="EA52" s="411" t="inlineStr">
        <is>
          <t>ok</t>
        </is>
      </c>
      <c r="EB52" s="411" t="inlineStr">
        <is>
          <t>ok</t>
        </is>
      </c>
      <c r="EC52" s="411" t="inlineStr">
        <is>
          <t>ok</t>
        </is>
      </c>
      <c r="ED52" s="411" t="inlineStr">
        <is>
          <t>ok</t>
        </is>
      </c>
      <c r="EE52" s="386" t="n"/>
      <c r="EG52" s="411" t="n"/>
      <c r="EH52" s="411" t="n"/>
      <c r="EI52" s="411" t="n"/>
      <c r="EJ52" s="437" t="n"/>
      <c r="EK52" s="437" t="n"/>
      <c r="EL52" s="494" t="n"/>
      <c r="EM52" s="494" t="n"/>
      <c r="EN52" s="494" t="n"/>
      <c r="EO52" s="494" t="n"/>
      <c r="EP52" s="494" t="n"/>
      <c r="EQ52" s="704" t="n"/>
      <c r="ER52" s="704" t="n"/>
      <c r="ES52" s="704" t="n"/>
      <c r="ET52" s="704" t="n"/>
      <c r="EU52" s="704" t="n"/>
      <c r="EW52" s="704" t="n"/>
      <c r="EX52" s="704" t="n"/>
      <c r="EY52" s="704" t="inlineStr">
        <is>
          <t>ok</t>
        </is>
      </c>
      <c r="EZ52" s="727" t="inlineStr">
        <is>
          <t>Completed</t>
        </is>
      </c>
      <c r="FA52" s="704" t="n"/>
      <c r="FB52" s="704" t="n"/>
      <c r="FC52" s="704" t="n"/>
      <c r="FD52" s="704" t="n"/>
      <c r="FE52" s="704" t="n"/>
      <c r="FF52" s="704" t="n"/>
      <c r="FK52" s="424" t="inlineStr">
        <is>
          <t>ok</t>
        </is>
      </c>
      <c r="FL52" s="424" t="inlineStr">
        <is>
          <t>ok</t>
        </is>
      </c>
      <c r="FZ52" s="424" t="inlineStr">
        <is>
          <t>ok</t>
        </is>
      </c>
      <c r="GA52" s="424" t="inlineStr">
        <is>
          <t>ok</t>
        </is>
      </c>
    </row>
    <row r="53" hidden="1" customFormat="1" s="843">
      <c r="A53" s="834">
        <f>A52+1</f>
        <v/>
      </c>
      <c r="B53" s="835">
        <f>+'OVERALL WO'!B123</f>
        <v/>
      </c>
      <c r="C53" s="836">
        <f>+'OVERALL WO'!C123</f>
        <v/>
      </c>
      <c r="D53" s="836">
        <f>+'OVERALL WO'!D123</f>
        <v/>
      </c>
      <c r="E53" s="836">
        <f>+'OVERALL WO'!F123</f>
        <v/>
      </c>
      <c r="F53" s="837">
        <f>+'OVERALL WO'!I123</f>
        <v/>
      </c>
      <c r="G53" s="816">
        <f>+'OVERALL WO'!J123</f>
        <v/>
      </c>
      <c r="H53" s="836">
        <f>IF(F53&gt;0,"Realese","BelumRealese")</f>
        <v/>
      </c>
      <c r="I53" s="1691">
        <f>+'OVERALL WO'!E123</f>
        <v/>
      </c>
      <c r="J53" s="836">
        <f>+'OVERALL WO'!G123</f>
        <v/>
      </c>
      <c r="K53" s="839">
        <f>+'OVERALL WO'!H123</f>
        <v/>
      </c>
      <c r="L53" s="836" t="inlineStr">
        <is>
          <t>Approval</t>
        </is>
      </c>
      <c r="M53" s="836" t="n"/>
      <c r="N53" s="839" t="n"/>
      <c r="O53" s="840" t="n"/>
      <c r="P53" s="839" t="n"/>
      <c r="Q53" s="840" t="n"/>
      <c r="R53" s="840" t="n"/>
      <c r="S53" s="841" t="n"/>
      <c r="T53" s="839" t="n"/>
      <c r="U53" s="840" t="n"/>
      <c r="V53" s="840" t="n"/>
      <c r="W53" s="840" t="n"/>
      <c r="X53" s="840" t="n"/>
      <c r="Y53" s="841" t="n"/>
      <c r="Z53" s="839" t="n"/>
      <c r="AA53" s="840" t="n"/>
      <c r="AB53" s="840" t="n"/>
      <c r="AC53" s="840" t="n"/>
      <c r="AD53" s="840" t="n"/>
      <c r="AE53" s="733" t="n"/>
      <c r="AF53" s="839" t="n"/>
      <c r="AG53" s="840" t="n"/>
      <c r="AH53" s="840" t="n"/>
      <c r="AI53" s="841" t="n"/>
      <c r="AJ53" s="839" t="n"/>
      <c r="AK53" s="840" t="n"/>
      <c r="AL53" s="840" t="n"/>
      <c r="AM53" s="840" t="n"/>
      <c r="AN53" s="839" t="n"/>
      <c r="AO53" s="840" t="n"/>
      <c r="AP53" s="839" t="n"/>
      <c r="AQ53" s="841" t="n"/>
      <c r="AR53" s="839" t="n"/>
      <c r="AS53" s="841">
        <f>AT53/G53*100</f>
        <v/>
      </c>
      <c r="AT53" s="839" t="n">
        <v>33323300</v>
      </c>
      <c r="AU53" s="841">
        <f>AV53/G53*100</f>
        <v/>
      </c>
      <c r="AV53" s="839" t="n">
        <v>59652861.2</v>
      </c>
      <c r="AW53" s="841">
        <f>AX53/G53*100</f>
        <v/>
      </c>
      <c r="AX53" s="839">
        <f>G53*30/100</f>
        <v/>
      </c>
      <c r="AY53" s="840" t="n"/>
      <c r="AZ53" s="840" t="n"/>
      <c r="BA53" s="840" t="n"/>
      <c r="BB53" s="840" t="n"/>
      <c r="BC53" s="840" t="n"/>
      <c r="BD53" s="840" t="n"/>
      <c r="BE53" s="732">
        <f>BF53/G53*100</f>
        <v/>
      </c>
      <c r="BF53" s="18" t="n">
        <v>6050340</v>
      </c>
      <c r="BG53" s="840" t="n"/>
      <c r="BH53" s="840" t="n"/>
      <c r="BI53" s="840" t="n"/>
      <c r="BJ53" s="840" t="n"/>
      <c r="BK53" s="840" t="n"/>
      <c r="BL53" s="840" t="n"/>
      <c r="BM53" s="840" t="n"/>
      <c r="BN53" s="840" t="n"/>
      <c r="BO53" s="840" t="n"/>
      <c r="BP53" s="840" t="n"/>
      <c r="BQ53" s="840" t="n"/>
      <c r="BR53" s="840" t="n"/>
      <c r="BS53" s="840" t="n"/>
      <c r="BT53" s="840" t="n"/>
      <c r="BU53" s="840" t="n"/>
      <c r="BV53" s="840" t="n"/>
      <c r="BW53" s="840" t="n"/>
      <c r="BX53" s="840" t="n"/>
      <c r="BY53" s="840" t="n"/>
      <c r="BZ53" s="840" t="n"/>
      <c r="CA53" s="840" t="n"/>
      <c r="CB53" s="840" t="n"/>
      <c r="CC53" s="840" t="n"/>
      <c r="CD53" s="840" t="n"/>
      <c r="CE53" s="840" t="n"/>
      <c r="CF53" s="840" t="n"/>
      <c r="CG53" s="840" t="n"/>
      <c r="CH53" s="840" t="n"/>
      <c r="CI53" s="840" t="n"/>
      <c r="CJ53" s="840" t="n"/>
      <c r="CK53" s="840" t="n"/>
      <c r="CL53" s="840" t="n"/>
      <c r="CM53" s="840" t="n"/>
      <c r="CN53" s="840" t="n"/>
      <c r="CO53" s="840" t="n"/>
      <c r="CP53" s="840" t="n"/>
      <c r="CQ53" s="840" t="n"/>
      <c r="CR53" s="840" t="n"/>
      <c r="CS53" s="840" t="n"/>
      <c r="CT53" s="840" t="n"/>
      <c r="CU53" s="840" t="n"/>
      <c r="CV53" s="840" t="n"/>
      <c r="CW53" s="840" t="n"/>
      <c r="CX53" s="840" t="n"/>
      <c r="CY53" s="840" t="n"/>
      <c r="CZ53" s="840" t="n"/>
      <c r="DA53" s="840" t="n"/>
      <c r="DB53" s="840" t="n"/>
      <c r="DC53" s="840" t="n"/>
      <c r="DD53" s="840" t="n"/>
      <c r="DE53" s="840" t="n"/>
      <c r="DF53" s="840" t="n"/>
      <c r="DG53" s="840" t="n"/>
      <c r="DH53" s="840" t="n"/>
      <c r="DI53" s="840" t="n"/>
      <c r="DJ53" s="840" t="n"/>
      <c r="DK53" s="840" t="n"/>
      <c r="DL53" s="840" t="n"/>
      <c r="DM53" s="840" t="n"/>
      <c r="DN53" s="840" t="n"/>
      <c r="DO53" s="840" t="n"/>
      <c r="DP53" s="840" t="n"/>
      <c r="DQ53" s="841">
        <f>+M53+O53+Q53+S53+U53+W53+Y53+AA53+AC53+AE53+AG53+AI53+AK53+AM53+AO53+AQ53+AS53+AU53+AW53+AY53+BA53+BC53+BE53+BG53+BI53+BK53+BM53+BO53+BQ53+BS53+BU53+BW53+BY53+CA53+CC53+CE53+CG53+CI53+CK53+CM53+CO53+CQ53+CS53+CU53+CW53+CY53+DA53+DC53+DE53+DG53+DI53+DK53+DM53+DO53</f>
        <v/>
      </c>
      <c r="DR53" s="839">
        <f>+N53+P53+R53+T53+V53+X53+Z53+AB53+AD53+AF53+AH53+AJ53+AL53+AN53+AP53+AR53+AT53+AV53+AX53+AZ53+BB53+BD53+BF53+BH53+BJ53+BL53+BN53+BP53+BR53+BT53+BV53+BX53+BZ53+CB53+CD53+CF53+CH53+CJ53+CL53+CN53+CP53+CR53+CT53+CV53+CX53+CZ53+DB53+DD53+DF53+DH53+DJ53+DL53+DN53+DP53</f>
        <v/>
      </c>
      <c r="DS53" s="840">
        <f>DT53/G53*100</f>
        <v/>
      </c>
      <c r="DT53" s="735">
        <f>DR53-G53</f>
        <v/>
      </c>
      <c r="DU53" s="1692">
        <f>+'OVERALL WO'!P123</f>
        <v/>
      </c>
      <c r="DV53" s="735" t="inlineStr">
        <is>
          <t>cro sudah release dok sirkulasi</t>
        </is>
      </c>
      <c r="DW53" s="736" t="n"/>
      <c r="DZ53" s="737" t="inlineStr">
        <is>
          <t>ok</t>
        </is>
      </c>
      <c r="EA53" s="737" t="inlineStr">
        <is>
          <t>ok</t>
        </is>
      </c>
      <c r="EB53" s="737" t="inlineStr">
        <is>
          <t>ok</t>
        </is>
      </c>
      <c r="EC53" s="737" t="inlineStr">
        <is>
          <t>ok</t>
        </is>
      </c>
      <c r="ED53" s="737" t="inlineStr">
        <is>
          <t>ok</t>
        </is>
      </c>
      <c r="EE53" s="737" t="n"/>
      <c r="EG53" s="737" t="n"/>
      <c r="EH53" s="737" t="n"/>
      <c r="EI53" s="737" t="n"/>
      <c r="EJ53" s="737" t="n"/>
      <c r="EK53" s="737" t="n"/>
      <c r="EL53" s="844" t="n"/>
      <c r="EM53" s="844" t="n"/>
      <c r="EN53" s="844" t="n"/>
      <c r="EO53" s="844" t="n"/>
      <c r="EP53" s="844" t="n"/>
      <c r="EQ53" s="845" t="n"/>
      <c r="ER53" s="845" t="n"/>
      <c r="ES53" s="845" t="n"/>
      <c r="ET53" s="845" t="n"/>
      <c r="EU53" s="845" t="n"/>
      <c r="EW53" s="845" t="n"/>
      <c r="EX53" s="845" t="n"/>
      <c r="EY53" s="845" t="inlineStr">
        <is>
          <t>ok</t>
        </is>
      </c>
      <c r="EZ53" s="845" t="inlineStr">
        <is>
          <t>ok</t>
        </is>
      </c>
      <c r="FA53" s="845" t="n"/>
      <c r="FB53" s="845" t="inlineStr">
        <is>
          <t>ok</t>
        </is>
      </c>
      <c r="FC53" s="845" t="n"/>
      <c r="FD53" s="845" t="n"/>
      <c r="FE53" s="845" t="n"/>
      <c r="FF53" s="845" t="inlineStr">
        <is>
          <t>ok</t>
        </is>
      </c>
      <c r="FK53" s="843" t="inlineStr">
        <is>
          <t>ok</t>
        </is>
      </c>
      <c r="FL53" s="843" t="inlineStr">
        <is>
          <t>ok</t>
        </is>
      </c>
      <c r="FZ53" s="843" t="inlineStr">
        <is>
          <t>ok</t>
        </is>
      </c>
      <c r="GA53" s="843" t="inlineStr">
        <is>
          <t>ok</t>
        </is>
      </c>
    </row>
    <row r="54" hidden="1" customFormat="1" s="424">
      <c r="A54" s="410">
        <f>A53+1</f>
        <v/>
      </c>
      <c r="B54" s="394">
        <f>+'OVERALL WO'!B124</f>
        <v/>
      </c>
      <c r="C54" s="300">
        <f>+'OVERALL WO'!C124</f>
        <v/>
      </c>
      <c r="D54" s="300">
        <f>+'OVERALL WO'!D124</f>
        <v/>
      </c>
      <c r="E54" s="300">
        <f>+'OVERALL WO'!F124</f>
        <v/>
      </c>
      <c r="F54" s="359">
        <f>+'OVERALL WO'!I124</f>
        <v/>
      </c>
      <c r="G54" s="349">
        <f>+'OVERALL WO'!J124</f>
        <v/>
      </c>
      <c r="H54" s="300">
        <f>IF(F54&gt;0,"Realese","BelumRealese")</f>
        <v/>
      </c>
      <c r="I54" s="1682">
        <f>+'OVERALL WO'!E124</f>
        <v/>
      </c>
      <c r="J54" s="300">
        <f>+'OVERALL WO'!G124</f>
        <v/>
      </c>
      <c r="K54" s="292">
        <f>+'OVERALL WO'!H124</f>
        <v/>
      </c>
      <c r="L54" s="300" t="inlineStr">
        <is>
          <t>Approval</t>
        </is>
      </c>
      <c r="M54" s="300" t="n"/>
      <c r="N54" s="292" t="n"/>
      <c r="O54" s="343" t="n"/>
      <c r="P54" s="292" t="n"/>
      <c r="Q54" s="343" t="n"/>
      <c r="R54" s="343" t="n"/>
      <c r="S54" s="360" t="n"/>
      <c r="T54" s="292" t="n"/>
      <c r="U54" s="343" t="n"/>
      <c r="V54" s="343" t="n"/>
      <c r="W54" s="343" t="n"/>
      <c r="X54" s="343" t="n"/>
      <c r="Y54" s="360" t="n"/>
      <c r="Z54" s="292" t="n"/>
      <c r="AA54" s="343" t="n"/>
      <c r="AB54" s="343" t="n"/>
      <c r="AC54" s="343" t="n"/>
      <c r="AD54" s="343" t="n"/>
      <c r="AE54" s="930" t="n"/>
      <c r="AF54" s="292" t="n"/>
      <c r="AG54" s="343" t="n"/>
      <c r="AH54" s="343" t="n"/>
      <c r="AI54" s="360" t="n"/>
      <c r="AJ54" s="292" t="n"/>
      <c r="AK54" s="343" t="n"/>
      <c r="AL54" s="343" t="n"/>
      <c r="AM54" s="343" t="n"/>
      <c r="AN54" s="292" t="n"/>
      <c r="AO54" s="343" t="n"/>
      <c r="AP54" s="292" t="n"/>
      <c r="AQ54" s="360" t="n"/>
      <c r="AR54" s="292" t="n"/>
      <c r="AS54" s="360" t="n"/>
      <c r="AT54" s="292" t="n"/>
      <c r="AU54" s="360">
        <f>AV54/G54*100</f>
        <v/>
      </c>
      <c r="AV54" s="406" t="n">
        <v>25698025</v>
      </c>
      <c r="AW54" s="360">
        <f>AX54/G54*100</f>
        <v/>
      </c>
      <c r="AX54" s="292" t="n">
        <v>5939925</v>
      </c>
      <c r="AY54" s="343" t="n"/>
      <c r="AZ54" s="343" t="n"/>
      <c r="BA54" s="343" t="n"/>
      <c r="BB54" s="343" t="n"/>
      <c r="BC54" s="343" t="n"/>
      <c r="BD54" s="343" t="n"/>
      <c r="BE54" s="343" t="n"/>
      <c r="BF54" s="343" t="n"/>
      <c r="BG54" s="343" t="n"/>
      <c r="BH54" s="343" t="n"/>
      <c r="BI54" s="343" t="n"/>
      <c r="BJ54" s="343" t="n"/>
      <c r="BK54" s="343" t="n"/>
      <c r="BL54" s="343" t="n"/>
      <c r="BM54" s="343" t="n"/>
      <c r="BN54" s="343" t="n"/>
      <c r="BO54" s="343" t="n"/>
      <c r="BP54" s="343" t="n"/>
      <c r="BQ54" s="343" t="n"/>
      <c r="BR54" s="343" t="n"/>
      <c r="BS54" s="343" t="n"/>
      <c r="BT54" s="343" t="n"/>
      <c r="BU54" s="343" t="n"/>
      <c r="BV54" s="343" t="n"/>
      <c r="BW54" s="343" t="n"/>
      <c r="BX54" s="343" t="n"/>
      <c r="BY54" s="343" t="n"/>
      <c r="BZ54" s="343" t="n"/>
      <c r="CA54" s="343" t="n"/>
      <c r="CB54" s="343" t="n"/>
      <c r="CC54" s="343" t="n"/>
      <c r="CD54" s="343" t="n"/>
      <c r="CE54" s="343" t="n"/>
      <c r="CF54" s="343" t="n"/>
      <c r="CG54" s="343" t="n"/>
      <c r="CH54" s="343" t="n"/>
      <c r="CI54" s="343" t="n"/>
      <c r="CJ54" s="343" t="n"/>
      <c r="CK54" s="343" t="n"/>
      <c r="CL54" s="343" t="n"/>
      <c r="CM54" s="343" t="n"/>
      <c r="CN54" s="343" t="n"/>
      <c r="CO54" s="343" t="n"/>
      <c r="CP54" s="343" t="n"/>
      <c r="CQ54" s="343" t="n"/>
      <c r="CR54" s="343" t="n"/>
      <c r="CS54" s="343" t="n"/>
      <c r="CT54" s="343" t="n"/>
      <c r="CU54" s="343" t="n"/>
      <c r="CV54" s="343" t="n"/>
      <c r="CW54" s="343" t="n"/>
      <c r="CX54" s="343" t="n"/>
      <c r="CY54" s="343" t="n"/>
      <c r="CZ54" s="343" t="n"/>
      <c r="DA54" s="343" t="n"/>
      <c r="DB54" s="343" t="n"/>
      <c r="DC54" s="343" t="n"/>
      <c r="DD54" s="343" t="n"/>
      <c r="DE54" s="343" t="n"/>
      <c r="DF54" s="343" t="n"/>
      <c r="DG54" s="343" t="n"/>
      <c r="DH54" s="343" t="n"/>
      <c r="DI54" s="343" t="n"/>
      <c r="DJ54" s="343" t="n"/>
      <c r="DK54" s="343" t="n"/>
      <c r="DL54" s="343" t="n"/>
      <c r="DM54" s="343" t="n"/>
      <c r="DN54" s="343" t="n"/>
      <c r="DO54" s="343" t="n"/>
      <c r="DP54" s="343" t="n"/>
      <c r="DQ54" s="360">
        <f>+M54+O54+Q54+S54+U54+W54+Y54+AA54+AC54+AE54+AG54+AI54+AK54+AM54+AO54+AQ54+AS54+AU54+AW54+AY54+BA54+BC54+BE54+BG54+BI54+BK54+BM54+BO54+BQ54+BS54+BU54+BW54+BY54+CA54+CC54+CE54+CG54+CI54+CK54+CM54+CO54+CQ54+CS54+CU54+CW54+CY54+DA54+DC54+DE54+DG54+DI54+DK54+DM54+DO54</f>
        <v/>
      </c>
      <c r="DR54" s="292">
        <f>+N54+P54+R54+T54+V54+X54+Z54+AB54+AD54+AF54+AH54+AJ54+AL54+AN54+AP54+AR54+AT54+AV54+AX54+AZ54+BB54+BD54+BF54+BH54+BJ54+BL54+BN54+BP54+BR54+BT54+BV54+BX54+BZ54+CB54+CD54+CF54+CH54+CJ54+CL54+CN54+CP54+CR54+CT54+CV54+CX54+CZ54+DB54+DD54+DF54+DH54+DJ54+DL54+DN54+DP54</f>
        <v/>
      </c>
      <c r="DS54" s="360">
        <f>DT54/G54*100</f>
        <v/>
      </c>
      <c r="DT54" s="361">
        <f>DR54-G54</f>
        <v/>
      </c>
      <c r="DU54" s="1678">
        <f>+'OVERALL WO'!P124</f>
        <v/>
      </c>
      <c r="DV54" s="910" t="inlineStr">
        <is>
          <t>doc ready &amp; CRO full reales</t>
        </is>
      </c>
      <c r="DW54" s="932" t="n"/>
      <c r="DZ54" s="411" t="inlineStr">
        <is>
          <t>ok</t>
        </is>
      </c>
      <c r="EA54" s="411" t="inlineStr">
        <is>
          <t>ok</t>
        </is>
      </c>
      <c r="EB54" s="411" t="inlineStr">
        <is>
          <t>ok</t>
        </is>
      </c>
      <c r="EC54" s="411" t="inlineStr">
        <is>
          <t>ok</t>
        </is>
      </c>
      <c r="ED54" s="411" t="inlineStr">
        <is>
          <t>ok</t>
        </is>
      </c>
      <c r="EE54" s="386" t="n"/>
      <c r="EG54" s="411" t="n"/>
      <c r="EH54" s="411" t="n"/>
      <c r="EI54" s="411" t="n"/>
      <c r="EJ54" s="437" t="n"/>
      <c r="EK54" s="437" t="n"/>
      <c r="EL54" s="494" t="n"/>
      <c r="EM54" s="494" t="n"/>
      <c r="EN54" s="494" t="n"/>
      <c r="EO54" s="494" t="n"/>
      <c r="EP54" s="494" t="n"/>
      <c r="EQ54" s="704" t="n"/>
      <c r="ER54" s="704" t="n"/>
      <c r="ES54" s="704" t="n"/>
      <c r="ET54" s="704" t="n"/>
      <c r="EU54" s="704" t="n"/>
      <c r="EW54" s="704" t="n"/>
      <c r="EX54" s="704" t="n"/>
      <c r="EY54" s="704" t="n"/>
      <c r="EZ54" s="704" t="inlineStr">
        <is>
          <t>ok</t>
        </is>
      </c>
      <c r="FA54" s="704" t="n"/>
      <c r="FB54" s="704" t="inlineStr">
        <is>
          <t xml:space="preserve">ok </t>
        </is>
      </c>
      <c r="FC54" s="727" t="inlineStr">
        <is>
          <t>Completed</t>
        </is>
      </c>
      <c r="FD54" s="704" t="n"/>
      <c r="FE54" s="704" t="n"/>
      <c r="FF54" s="704" t="n"/>
      <c r="FK54" s="424" t="inlineStr">
        <is>
          <t>ok</t>
        </is>
      </c>
      <c r="FL54" s="424" t="inlineStr">
        <is>
          <t>ok</t>
        </is>
      </c>
      <c r="FZ54" s="424" t="inlineStr">
        <is>
          <t>ok</t>
        </is>
      </c>
      <c r="GA54" s="424" t="inlineStr">
        <is>
          <t>ok</t>
        </is>
      </c>
    </row>
    <row r="55" customFormat="1" s="427">
      <c r="A55" s="396">
        <f>A54+1</f>
        <v/>
      </c>
      <c r="B55" s="473">
        <f>+'OVERALL WO'!B125</f>
        <v/>
      </c>
      <c r="C55" s="24">
        <f>+'OVERALL WO'!C125</f>
        <v/>
      </c>
      <c r="D55" s="24">
        <f>+'OVERALL WO'!D125</f>
        <v/>
      </c>
      <c r="E55" s="24">
        <f>+'OVERALL WO'!F125</f>
        <v/>
      </c>
      <c r="F55" s="32">
        <f>+'OVERALL WO'!I125</f>
        <v/>
      </c>
      <c r="G55" s="37">
        <f>+'OVERALL WO'!J125</f>
        <v/>
      </c>
      <c r="H55" s="24">
        <f>IF(F55&gt;0,"Realese","BelumRealese")</f>
        <v/>
      </c>
      <c r="I55" s="1684">
        <f>+'OVERALL WO'!E125</f>
        <v/>
      </c>
      <c r="J55" s="24">
        <f>+'OVERALL WO'!G125</f>
        <v/>
      </c>
      <c r="K55" s="25">
        <f>+'OVERALL WO'!H125</f>
        <v/>
      </c>
      <c r="L55" s="24" t="inlineStr">
        <is>
          <t>Approval</t>
        </is>
      </c>
      <c r="M55" s="24" t="n"/>
      <c r="N55" s="25" t="n"/>
      <c r="O55" s="23" t="n"/>
      <c r="P55" s="25" t="n"/>
      <c r="Q55" s="23" t="n"/>
      <c r="R55" s="23" t="n"/>
      <c r="S55" s="330" t="n"/>
      <c r="T55" s="25" t="n"/>
      <c r="U55" s="23" t="n"/>
      <c r="V55" s="23" t="n"/>
      <c r="W55" s="23" t="n"/>
      <c r="X55" s="23" t="n"/>
      <c r="Y55" s="330" t="n"/>
      <c r="Z55" s="25" t="n"/>
      <c r="AA55" s="23" t="n"/>
      <c r="AB55" s="23" t="n"/>
      <c r="AC55" s="23" t="n"/>
      <c r="AD55" s="23" t="n"/>
      <c r="AE55" s="597" t="n"/>
      <c r="AF55" s="25" t="n"/>
      <c r="AG55" s="23" t="n"/>
      <c r="AH55" s="23" t="n"/>
      <c r="AI55" s="330" t="n"/>
      <c r="AJ55" s="25" t="n"/>
      <c r="AK55" s="23" t="n"/>
      <c r="AL55" s="23" t="n"/>
      <c r="AM55" s="23" t="n"/>
      <c r="AN55" s="25" t="n"/>
      <c r="AO55" s="23" t="n"/>
      <c r="AP55" s="25" t="n"/>
      <c r="AQ55" s="330" t="n"/>
      <c r="AR55" s="25" t="n"/>
      <c r="AS55" s="330" t="n"/>
      <c r="AT55" s="25" t="n"/>
      <c r="AU55" s="23" t="n"/>
      <c r="AV55" s="23" t="n"/>
      <c r="AW55" s="23" t="n"/>
      <c r="AX55" s="23" t="n"/>
      <c r="AY55" s="23" t="n"/>
      <c r="AZ55" s="23" t="n"/>
      <c r="BA55" s="23" t="n"/>
      <c r="BB55" s="23" t="n"/>
      <c r="BC55" s="23" t="n"/>
      <c r="BD55" s="23" t="n"/>
      <c r="BE55" s="23" t="n"/>
      <c r="BF55" s="23" t="n"/>
      <c r="BG55" s="23" t="n"/>
      <c r="BH55" s="23" t="n"/>
      <c r="BI55" s="23" t="n"/>
      <c r="BJ55" s="23" t="n"/>
      <c r="BK55" s="23" t="n"/>
      <c r="BL55" s="23" t="n"/>
      <c r="BM55" s="23" t="n"/>
      <c r="BN55" s="23" t="n"/>
      <c r="BO55" s="23" t="n"/>
      <c r="BP55" s="23" t="n"/>
      <c r="BQ55" s="23" t="n"/>
      <c r="BR55" s="23" t="n"/>
      <c r="BS55" s="23" t="n"/>
      <c r="BT55" s="23" t="n"/>
      <c r="BU55" s="23" t="n"/>
      <c r="BV55" s="23" t="n"/>
      <c r="BW55" s="23" t="n"/>
      <c r="BX55" s="23" t="n"/>
      <c r="BY55" s="23" t="n"/>
      <c r="BZ55" s="23" t="n"/>
      <c r="CA55" s="23" t="n"/>
      <c r="CB55" s="23" t="n"/>
      <c r="CC55" s="23" t="n"/>
      <c r="CD55" s="23" t="n"/>
      <c r="CE55" s="23">
        <f>CF55/G55*100</f>
        <v/>
      </c>
      <c r="CF55" s="25" t="n">
        <v>32934656.36</v>
      </c>
      <c r="CG55" s="23">
        <f>CH55/G55*100</f>
        <v/>
      </c>
      <c r="CH55" s="25" t="n">
        <v>49861857.60000001</v>
      </c>
      <c r="CI55" s="330">
        <f>CJ55/G55*100</f>
        <v/>
      </c>
      <c r="CJ55" s="768" t="n">
        <v>132985741.23</v>
      </c>
      <c r="CK55" s="23" t="n"/>
      <c r="CL55" s="23" t="n"/>
      <c r="CM55" s="330">
        <f>CN55/G55*100</f>
        <v/>
      </c>
      <c r="CN55" s="768" t="n">
        <v>66881469.39999998</v>
      </c>
      <c r="CO55" s="23" t="n"/>
      <c r="CP55" s="23" t="n"/>
      <c r="CQ55" s="23" t="n"/>
      <c r="CR55" s="23" t="n"/>
      <c r="CS55" s="23" t="n"/>
      <c r="CT55" s="23" t="n"/>
      <c r="CU55" s="23" t="n"/>
      <c r="CV55" s="23" t="n"/>
      <c r="CW55" s="23" t="n"/>
      <c r="CX55" s="23" t="n"/>
      <c r="CY55" s="23" t="n"/>
      <c r="CZ55" s="23" t="n"/>
      <c r="DA55" s="23" t="n"/>
      <c r="DB55" s="23" t="n"/>
      <c r="DC55" s="23" t="n"/>
      <c r="DD55" s="23" t="n"/>
      <c r="DE55" s="23" t="n"/>
      <c r="DF55" s="23" t="n"/>
      <c r="DG55" s="23" t="n"/>
      <c r="DH55" s="23" t="n"/>
      <c r="DI55" s="23" t="n"/>
      <c r="DJ55" s="23" t="n"/>
      <c r="DK55" s="23" t="n"/>
      <c r="DL55" s="23" t="n"/>
      <c r="DM55" s="23" t="n"/>
      <c r="DN55" s="23" t="n"/>
      <c r="DO55" s="23" t="n"/>
      <c r="DP55" s="23" t="n"/>
      <c r="DQ55" s="330">
        <f>+M55+O55+Q55+S55+U55+W55+Y55+AA55+AC55+AE55+AG55+AI55+AK55+AM55+AO55+AQ55+AS55+AU55+AW55+AY55+BA55+BC55+BE55+BG55+BI55+BK55+BM55+BO55+BQ55+BS55+BU55+BW55+BY55+CA55+CC55+CE55+CG55+CI55+CK55+CM55+CO55+CQ55+CS55+CU55+CW55+CY55+DA55+DC55+DE55+DG55+DI55+DK55+DM55+DO55</f>
        <v/>
      </c>
      <c r="DR55" s="25">
        <f>+N55+P55+R55+T55+V55+X55+Z55+AB55+AD55+AF55+AH55+AJ55+AL55+AN55+AP55+AR55+AT55+AV55+AX55+AZ55+BB55+BD55+BF55+BH55+BJ55+BL55+BN55+BP55+BR55+BT55+BV55+BX55+BZ55+CB55+CD55+CF55+CH55+CJ55+CL55+CN55+CP55+CR55+CT55+CV55+CX55+CZ55+DB55+DD55+DF55+DH55+DJ55+DL55+DN55+DP55</f>
        <v/>
      </c>
      <c r="DS55" s="330">
        <f>DT55/G55*100</f>
        <v/>
      </c>
      <c r="DT55" s="26">
        <f>DR55-G55</f>
        <v/>
      </c>
      <c r="DU55" s="1685">
        <f>+'OVERALL WO'!P125</f>
        <v/>
      </c>
      <c r="DV55" s="819" t="inlineStr">
        <is>
          <t>cro sudah release</t>
        </is>
      </c>
      <c r="DW55" s="601" t="n"/>
      <c r="DZ55" s="413" t="inlineStr">
        <is>
          <t>ok</t>
        </is>
      </c>
      <c r="EA55" s="413" t="inlineStr">
        <is>
          <t>ok</t>
        </is>
      </c>
      <c r="EB55" s="413" t="inlineStr">
        <is>
          <t>ok</t>
        </is>
      </c>
      <c r="EC55" s="413" t="inlineStr">
        <is>
          <t>ok</t>
        </is>
      </c>
      <c r="ED55" s="413" t="inlineStr">
        <is>
          <t>ok</t>
        </is>
      </c>
      <c r="EE55" s="384" t="n"/>
      <c r="EG55" s="413" t="n"/>
      <c r="EH55" s="413" t="n"/>
      <c r="EI55" s="413" t="n"/>
      <c r="EJ55" s="439" t="n"/>
      <c r="EK55" s="439" t="n"/>
      <c r="EL55" s="493" t="n"/>
      <c r="EM55" s="493" t="n"/>
      <c r="EN55" s="493" t="n"/>
      <c r="EO55" s="493" t="n"/>
      <c r="EP55" s="493" t="n"/>
      <c r="EQ55" s="707" t="n"/>
      <c r="ER55" s="707" t="n"/>
      <c r="ES55" s="707" t="n"/>
      <c r="ET55" s="707" t="n"/>
      <c r="EU55" s="707" t="n"/>
      <c r="EW55" s="707" t="n"/>
      <c r="EX55" s="707" t="n"/>
      <c r="EY55" s="707" t="n"/>
      <c r="EZ55" s="707" t="n"/>
      <c r="FA55" s="707" t="n"/>
      <c r="FB55" s="707" t="n"/>
      <c r="FC55" s="707" t="n"/>
      <c r="FD55" s="707" t="n"/>
      <c r="FE55" s="707" t="n"/>
      <c r="FF55" s="707" t="n"/>
      <c r="FK55" s="427" t="inlineStr">
        <is>
          <t>ok</t>
        </is>
      </c>
      <c r="FL55" s="427" t="inlineStr">
        <is>
          <t>ok</t>
        </is>
      </c>
      <c r="FW55" s="427" t="inlineStr">
        <is>
          <t>ok</t>
        </is>
      </c>
      <c r="FX55" s="427" t="inlineStr">
        <is>
          <t>ok</t>
        </is>
      </c>
      <c r="FZ55" s="427" t="inlineStr">
        <is>
          <t>ok</t>
        </is>
      </c>
      <c r="GA55" s="427" t="inlineStr">
        <is>
          <t>ok</t>
        </is>
      </c>
    </row>
    <row r="56" customFormat="1" s="427">
      <c r="A56" s="396">
        <f>A55+1</f>
        <v/>
      </c>
      <c r="B56" s="473">
        <f>+'OVERALL WO'!B126</f>
        <v/>
      </c>
      <c r="C56" s="24">
        <f>+'OVERALL WO'!C126</f>
        <v/>
      </c>
      <c r="D56" s="24">
        <f>+'OVERALL WO'!D126</f>
        <v/>
      </c>
      <c r="E56" s="24">
        <f>+'OVERALL WO'!F126</f>
        <v/>
      </c>
      <c r="F56" s="32">
        <f>+'OVERALL WO'!I126</f>
        <v/>
      </c>
      <c r="G56" s="37">
        <f>+'OVERALL WO'!J126</f>
        <v/>
      </c>
      <c r="H56" s="24">
        <f>IF(F56&gt;0,"Realese","BelumRealese")</f>
        <v/>
      </c>
      <c r="I56" s="1684">
        <f>+'OVERALL WO'!E126</f>
        <v/>
      </c>
      <c r="J56" s="24">
        <f>+'OVERALL WO'!G126</f>
        <v/>
      </c>
      <c r="K56" s="25">
        <f>+'OVERALL WO'!H126</f>
        <v/>
      </c>
      <c r="L56" s="24" t="inlineStr">
        <is>
          <t>Approval</t>
        </is>
      </c>
      <c r="M56" s="24" t="n"/>
      <c r="N56" s="25" t="n"/>
      <c r="O56" s="23" t="n"/>
      <c r="P56" s="25" t="n"/>
      <c r="Q56" s="23" t="n"/>
      <c r="R56" s="23" t="n"/>
      <c r="S56" s="330" t="n"/>
      <c r="T56" s="25" t="n"/>
      <c r="U56" s="23" t="n"/>
      <c r="V56" s="23" t="n"/>
      <c r="W56" s="23" t="n"/>
      <c r="X56" s="23" t="n"/>
      <c r="Y56" s="330" t="n"/>
      <c r="Z56" s="25" t="n"/>
      <c r="AA56" s="23" t="n"/>
      <c r="AB56" s="23" t="n"/>
      <c r="AC56" s="23" t="n"/>
      <c r="AD56" s="23" t="n"/>
      <c r="AE56" s="597" t="n"/>
      <c r="AF56" s="25" t="n"/>
      <c r="AG56" s="23" t="n"/>
      <c r="AH56" s="23" t="n"/>
      <c r="AI56" s="330" t="n"/>
      <c r="AJ56" s="25" t="n"/>
      <c r="AK56" s="23" t="n"/>
      <c r="AL56" s="23" t="n"/>
      <c r="AM56" s="23" t="n"/>
      <c r="AN56" s="25" t="n"/>
      <c r="AO56" s="23" t="n"/>
      <c r="AP56" s="25" t="n"/>
      <c r="AQ56" s="330" t="n"/>
      <c r="AR56" s="25" t="n"/>
      <c r="AS56" s="330" t="n"/>
      <c r="AT56" s="25" t="n"/>
      <c r="AU56" s="23" t="n"/>
      <c r="AV56" s="23" t="n"/>
      <c r="AW56" s="23" t="n"/>
      <c r="AX56" s="23" t="n"/>
      <c r="AY56" s="23" t="n"/>
      <c r="AZ56" s="23" t="n"/>
      <c r="BA56" s="23" t="n"/>
      <c r="BB56" s="23" t="n"/>
      <c r="BC56" s="23" t="n"/>
      <c r="BD56" s="23" t="n"/>
      <c r="BE56" s="23" t="n"/>
      <c r="BF56" s="23" t="n"/>
      <c r="BG56" s="23" t="n"/>
      <c r="BH56" s="23" t="n"/>
      <c r="BI56" s="23" t="n"/>
      <c r="BJ56" s="23" t="n"/>
      <c r="BK56" s="23" t="n"/>
      <c r="BL56" s="23" t="n"/>
      <c r="BM56" s="23" t="n"/>
      <c r="BN56" s="23" t="n"/>
      <c r="BO56" s="23" t="n"/>
      <c r="BP56" s="23" t="n"/>
      <c r="BQ56" s="23" t="n"/>
      <c r="BR56" s="23" t="n"/>
      <c r="BS56" s="23" t="n"/>
      <c r="BT56" s="23" t="n"/>
      <c r="BU56" s="23" t="n"/>
      <c r="BV56" s="23" t="n"/>
      <c r="BW56" s="23" t="n"/>
      <c r="BX56" s="23" t="n"/>
      <c r="BY56" s="23" t="n"/>
      <c r="BZ56" s="23" t="n"/>
      <c r="CA56" s="23" t="n"/>
      <c r="CB56" s="23" t="n"/>
      <c r="CC56" s="23" t="n"/>
      <c r="CD56" s="23" t="n"/>
      <c r="CE56" s="23">
        <f>CF56/G56*100</f>
        <v/>
      </c>
      <c r="CF56" s="25" t="n">
        <v>25174650.066</v>
      </c>
      <c r="CG56" s="330">
        <f>CH56/G56*100</f>
        <v/>
      </c>
      <c r="CH56" s="25" t="n">
        <v>79076815.37400001</v>
      </c>
      <c r="CI56" s="330">
        <f>CJ56/G56*100</f>
        <v/>
      </c>
      <c r="CJ56" s="768" t="n">
        <v>153526465.108</v>
      </c>
      <c r="CK56" s="23">
        <f>CL56/G56*100</f>
        <v/>
      </c>
      <c r="CL56" s="768" t="n">
        <v>183709833.6</v>
      </c>
      <c r="CM56" s="330">
        <f>CN56/G56*100</f>
        <v/>
      </c>
      <c r="CN56" s="768" t="n">
        <v>35917944.79999998</v>
      </c>
      <c r="CO56" s="23" t="n"/>
      <c r="CP56" s="23" t="n"/>
      <c r="CQ56" s="23" t="n"/>
      <c r="CR56" s="23" t="n"/>
      <c r="CS56" s="23" t="n"/>
      <c r="CT56" s="23" t="n"/>
      <c r="CU56" s="23" t="n"/>
      <c r="CV56" s="23" t="n"/>
      <c r="CW56" s="23" t="n"/>
      <c r="CX56" s="23" t="n"/>
      <c r="CY56" s="23" t="n"/>
      <c r="CZ56" s="23" t="n"/>
      <c r="DA56" s="23" t="n"/>
      <c r="DB56" s="23" t="n"/>
      <c r="DC56" s="23" t="n"/>
      <c r="DD56" s="23" t="n"/>
      <c r="DE56" s="23" t="n"/>
      <c r="DF56" s="23" t="n"/>
      <c r="DG56" s="23" t="n"/>
      <c r="DH56" s="23" t="n"/>
      <c r="DI56" s="23" t="n"/>
      <c r="DJ56" s="23" t="n"/>
      <c r="DK56" s="23" t="n"/>
      <c r="DL56" s="23" t="n"/>
      <c r="DM56" s="23" t="n"/>
      <c r="DN56" s="23" t="n"/>
      <c r="DO56" s="23" t="n"/>
      <c r="DP56" s="23" t="n"/>
      <c r="DQ56" s="330">
        <f>+M56+O56+Q56+S56+U56+W56+Y56+AA56+AC56+AE56+AG56+AI56+AK56+AM56+AO56+AQ56+AS56+AU56+AW56+AY56+BA56+BC56+BE56+BG56+BI56+BK56+BM56+BO56+BQ56+BS56+BU56+BW56+BY56+CA56+CC56+CE56+CG56+CI56+CK56+CM56+CO56+CQ56+CS56+CU56+CW56+CY56+DA56+DC56+DE56+DG56+DI56+DK56+DM56+DO56</f>
        <v/>
      </c>
      <c r="DR56" s="25">
        <f>+N56+P56+R56+T56+V56+X56+Z56+AB56+AD56+AF56+AH56+AJ56+AL56+AN56+AP56+AR56+AT56+AV56+AX56+AZ56+BB56+BD56+BF56+BH56+BJ56+BL56+BN56+BP56+BR56+BT56+BV56+BX56+BZ56+CB56+CD56+CF56+CH56+CJ56+CL56+CN56+CP56+CR56+CT56+CV56+CX56+CZ56+DB56+DD56+DF56+DH56+DJ56+DL56+DN56+DP56</f>
        <v/>
      </c>
      <c r="DS56" s="330">
        <f>DT56/G56*100</f>
        <v/>
      </c>
      <c r="DT56" s="26">
        <f>DR56-G56</f>
        <v/>
      </c>
      <c r="DU56" s="1685">
        <f>+'OVERALL WO'!P126</f>
        <v/>
      </c>
      <c r="DV56" s="819" t="n"/>
      <c r="DW56" s="601" t="n"/>
      <c r="DZ56" s="413" t="inlineStr">
        <is>
          <t>ok</t>
        </is>
      </c>
      <c r="EA56" s="413" t="inlineStr">
        <is>
          <t>ok</t>
        </is>
      </c>
      <c r="EB56" s="413" t="inlineStr">
        <is>
          <t>ok</t>
        </is>
      </c>
      <c r="EC56" s="413" t="inlineStr">
        <is>
          <t>ok</t>
        </is>
      </c>
      <c r="ED56" s="413" t="inlineStr">
        <is>
          <t>ok</t>
        </is>
      </c>
      <c r="EE56" s="384" t="n"/>
      <c r="EG56" s="413" t="n"/>
      <c r="EH56" s="413" t="n"/>
      <c r="EI56" s="413" t="n"/>
      <c r="EJ56" s="439" t="n"/>
      <c r="EK56" s="439" t="n"/>
      <c r="EL56" s="493" t="n"/>
      <c r="EM56" s="493" t="n"/>
      <c r="EN56" s="493" t="n"/>
      <c r="EO56" s="493" t="n"/>
      <c r="EP56" s="493" t="n"/>
      <c r="EQ56" s="707" t="n"/>
      <c r="ER56" s="707" t="n"/>
      <c r="ES56" s="707" t="n"/>
      <c r="ET56" s="707" t="n"/>
      <c r="EU56" s="707" t="n"/>
      <c r="EW56" s="707" t="n"/>
      <c r="EX56" s="707" t="n"/>
      <c r="EY56" s="707" t="n"/>
      <c r="EZ56" s="707" t="n"/>
      <c r="FA56" s="707" t="n"/>
      <c r="FB56" s="707" t="n"/>
      <c r="FC56" s="707" t="n"/>
      <c r="FD56" s="707" t="n"/>
      <c r="FE56" s="707" t="n"/>
      <c r="FF56" s="707" t="n"/>
      <c r="FK56" s="427" t="inlineStr">
        <is>
          <t>ok</t>
        </is>
      </c>
      <c r="FL56" s="427" t="inlineStr">
        <is>
          <t>ok</t>
        </is>
      </c>
      <c r="FW56" s="427" t="inlineStr">
        <is>
          <t>ok</t>
        </is>
      </c>
      <c r="FX56" s="427" t="inlineStr">
        <is>
          <t>ok</t>
        </is>
      </c>
      <c r="FZ56" s="427" t="inlineStr">
        <is>
          <t>ok</t>
        </is>
      </c>
      <c r="GA56" s="427" t="inlineStr">
        <is>
          <t>ok</t>
        </is>
      </c>
    </row>
    <row r="57" hidden="1" customFormat="1" s="755">
      <c r="A57" s="729">
        <f>A56+1</f>
        <v/>
      </c>
      <c r="B57" s="730">
        <f>+'OVERALL WO'!B127</f>
        <v/>
      </c>
      <c r="C57" s="17">
        <f>+'OVERALL WO'!C127</f>
        <v/>
      </c>
      <c r="D57" s="17">
        <f>+'OVERALL WO'!D127</f>
        <v/>
      </c>
      <c r="E57" s="17">
        <f>+'OVERALL WO'!F127</f>
        <v/>
      </c>
      <c r="F57" s="31">
        <f>+'OVERALL WO'!I127</f>
        <v/>
      </c>
      <c r="G57" s="38">
        <f>+'OVERALL WO'!J127</f>
        <v/>
      </c>
      <c r="H57" s="17">
        <f>IF(F57&gt;0,"Realese","BelumRealese")</f>
        <v/>
      </c>
      <c r="I57" s="1688">
        <f>+'OVERALL WO'!E127</f>
        <v/>
      </c>
      <c r="J57" s="17">
        <f>+'OVERALL WO'!G127</f>
        <v/>
      </c>
      <c r="K57" s="18">
        <f>+'OVERALL WO'!H127</f>
        <v/>
      </c>
      <c r="L57" s="17" t="inlineStr">
        <is>
          <t>Approval</t>
        </is>
      </c>
      <c r="M57" s="17" t="n"/>
      <c r="N57" s="18" t="n"/>
      <c r="O57" s="16" t="n"/>
      <c r="P57" s="18" t="n"/>
      <c r="Q57" s="16" t="n"/>
      <c r="R57" s="16" t="n"/>
      <c r="S57" s="732" t="n"/>
      <c r="T57" s="18" t="n"/>
      <c r="U57" s="16" t="n"/>
      <c r="V57" s="16" t="n"/>
      <c r="W57" s="16" t="n"/>
      <c r="X57" s="16" t="n"/>
      <c r="Y57" s="732" t="n"/>
      <c r="Z57" s="18" t="n"/>
      <c r="AA57" s="16" t="n"/>
      <c r="AB57" s="16" t="n"/>
      <c r="AC57" s="16" t="n"/>
      <c r="AD57" s="16" t="n"/>
      <c r="AE57" s="733" t="n"/>
      <c r="AF57" s="18" t="n"/>
      <c r="AG57" s="16" t="n"/>
      <c r="AH57" s="16" t="n"/>
      <c r="AI57" s="732" t="n"/>
      <c r="AJ57" s="18" t="n"/>
      <c r="AK57" s="16" t="n"/>
      <c r="AL57" s="16" t="n"/>
      <c r="AM57" s="16" t="n"/>
      <c r="AN57" s="18" t="n"/>
      <c r="AO57" s="16" t="n"/>
      <c r="AP57" s="18" t="n"/>
      <c r="AQ57" s="732" t="n"/>
      <c r="AR57" s="18" t="n"/>
      <c r="AS57" s="732" t="n"/>
      <c r="AT57" s="18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>
        <f>BD57/G57*100</f>
        <v/>
      </c>
      <c r="BD57" s="18" t="n">
        <v>65377546.5564</v>
      </c>
      <c r="BE57" s="732">
        <f>BF57/G57*100</f>
        <v/>
      </c>
      <c r="BF57" s="18" t="n">
        <v>42181998.7728</v>
      </c>
      <c r="BG57" s="732">
        <f>BH57/G57*100</f>
        <v/>
      </c>
      <c r="BH57" s="18" t="n">
        <v>28834869.9816</v>
      </c>
      <c r="BI57" s="16" t="n"/>
      <c r="BJ57" s="16" t="n"/>
      <c r="BK57" s="16">
        <f>BL57/G57*100</f>
        <v/>
      </c>
      <c r="BL57" s="18" t="n">
        <v>46074459.64640001</v>
      </c>
      <c r="BM57" s="16" t="n"/>
      <c r="BN57" s="16" t="n"/>
      <c r="BO57" s="16" t="n"/>
      <c r="BP57" s="16" t="n"/>
      <c r="BQ57" s="16" t="n"/>
      <c r="BR57" s="16" t="n"/>
      <c r="BS57" s="16" t="n"/>
      <c r="BT57" s="16" t="n"/>
      <c r="BU57" s="16" t="n"/>
      <c r="BV57" s="16" t="n"/>
      <c r="BW57" s="732">
        <f>BX57/G57*100</f>
        <v/>
      </c>
      <c r="BX57" s="18" t="n">
        <v>17404635.3596</v>
      </c>
      <c r="BY57" s="16" t="n"/>
      <c r="BZ57" s="16" t="n"/>
      <c r="CA57" s="16" t="n"/>
      <c r="CB57" s="16" t="n"/>
      <c r="CC57" s="16" t="n"/>
      <c r="CD57" s="16" t="n"/>
      <c r="CE57" s="16" t="n"/>
      <c r="CF57" s="16" t="n"/>
      <c r="CG57" s="16" t="n"/>
      <c r="CH57" s="16" t="n"/>
      <c r="CI57" s="16" t="n"/>
      <c r="CJ57" s="16" t="n"/>
      <c r="CK57" s="16" t="n"/>
      <c r="CL57" s="16" t="n"/>
      <c r="CM57" s="16" t="n"/>
      <c r="CN57" s="16" t="n"/>
      <c r="CO57" s="16" t="n"/>
      <c r="CP57" s="16" t="n"/>
      <c r="CQ57" s="16" t="n"/>
      <c r="CR57" s="16" t="n"/>
      <c r="CS57" s="16" t="n"/>
      <c r="CT57" s="16" t="n"/>
      <c r="CU57" s="16" t="n"/>
      <c r="CV57" s="16" t="n"/>
      <c r="CW57" s="16" t="n"/>
      <c r="CX57" s="16" t="n"/>
      <c r="CY57" s="16" t="n"/>
      <c r="CZ57" s="16" t="n"/>
      <c r="DA57" s="16" t="n"/>
      <c r="DB57" s="16" t="n"/>
      <c r="DC57" s="16" t="n"/>
      <c r="DD57" s="16" t="n"/>
      <c r="DE57" s="16" t="n"/>
      <c r="DF57" s="16" t="n"/>
      <c r="DG57" s="16" t="n"/>
      <c r="DH57" s="16" t="n"/>
      <c r="DI57" s="16" t="n"/>
      <c r="DJ57" s="16" t="n"/>
      <c r="DK57" s="16" t="n"/>
      <c r="DL57" s="16" t="n"/>
      <c r="DM57" s="16" t="n"/>
      <c r="DN57" s="16" t="n"/>
      <c r="DO57" s="16" t="n"/>
      <c r="DP57" s="16" t="n"/>
      <c r="DQ57" s="732">
        <f>+M57+O57+Q57+S57+U57+W57+Y57+AA57+AC57+AE57+AG57+AI57+AK57+AM57+AO57+AQ57+AS57+AU57+AW57+AY57+BA57+BC57+BE57+BG57+BI57+BK57+BM57+BO57+BQ57+BS57+BU57+BW57+BY57+CA57+CC57+CE57+CG57+CI57+CK57+CM57+CO57+CQ57+CS57+CU57+CW57+CY57+DA57+DC57+DE57+DG57+DI57+DK57+DM57+DO57</f>
        <v/>
      </c>
      <c r="DR57" s="18">
        <f>+N57+P57+R57+T57+V57+X57+Z57+AB57+AD57+AF57+AH57+AJ57+AL57+AN57+AP57+AR57+AT57+AV57+AX57+AZ57+BB57+BD57+BF57+BH57+BJ57+BL57+BN57+BP57+BR57+BT57+BV57+BX57+BZ57+CB57+CD57+CF57+CH57+CJ57+CL57+CN57+CP57+CR57+CT57+CV57+CX57+CZ57+DB57+DD57+DF57+DH57+DJ57+DL57+DN57+DP57</f>
        <v/>
      </c>
      <c r="DS57" s="732">
        <f>DT57/G57*100</f>
        <v/>
      </c>
      <c r="DT57" s="19">
        <f>DR57-G57</f>
        <v/>
      </c>
      <c r="DU57" s="1689">
        <f>+'OVERALL WO'!P127</f>
        <v/>
      </c>
      <c r="DV57" s="735" t="inlineStr">
        <is>
          <t>cro sudah release dok sirkulasi</t>
        </is>
      </c>
      <c r="DW57" s="736" t="n"/>
      <c r="DZ57" s="737" t="inlineStr">
        <is>
          <t>ok</t>
        </is>
      </c>
      <c r="EA57" s="737" t="inlineStr">
        <is>
          <t>ok</t>
        </is>
      </c>
      <c r="EB57" s="737" t="inlineStr">
        <is>
          <t>ok</t>
        </is>
      </c>
      <c r="EC57" s="737" t="inlineStr">
        <is>
          <t>ok</t>
        </is>
      </c>
      <c r="ED57" s="737" t="inlineStr">
        <is>
          <t>ok</t>
        </is>
      </c>
      <c r="EE57" s="382" t="n"/>
      <c r="EG57" s="737" t="n"/>
      <c r="EH57" s="737" t="n"/>
      <c r="EI57" s="737" t="n"/>
      <c r="EJ57" s="435" t="n"/>
      <c r="EK57" s="435" t="n"/>
      <c r="EL57" s="491" t="n"/>
      <c r="EM57" s="491" t="n"/>
      <c r="EN57" s="491" t="n"/>
      <c r="EO57" s="491" t="n"/>
      <c r="EP57" s="491" t="n"/>
      <c r="EQ57" s="702" t="n"/>
      <c r="ER57" s="702" t="n"/>
      <c r="ES57" s="702" t="n"/>
      <c r="ET57" s="702" t="n"/>
      <c r="EU57" s="702" t="n"/>
      <c r="EW57" s="702" t="n"/>
      <c r="EX57" s="702" t="n"/>
      <c r="EY57" s="702" t="n"/>
      <c r="EZ57" s="702" t="n"/>
      <c r="FA57" s="702" t="n"/>
      <c r="FB57" s="702" t="n"/>
      <c r="FC57" s="702" t="n"/>
      <c r="FD57" s="702" t="n"/>
      <c r="FE57" s="702" t="inlineStr">
        <is>
          <t>ok</t>
        </is>
      </c>
      <c r="FF57" s="702" t="inlineStr">
        <is>
          <t>ok</t>
        </is>
      </c>
      <c r="FH57" s="876" t="inlineStr">
        <is>
          <t>ok</t>
        </is>
      </c>
      <c r="FI57" s="903" t="inlineStr">
        <is>
          <t>-</t>
        </is>
      </c>
      <c r="FJ57" s="876" t="inlineStr">
        <is>
          <t>ok</t>
        </is>
      </c>
      <c r="FK57" s="876" t="inlineStr">
        <is>
          <t>ok</t>
        </is>
      </c>
      <c r="FL57" s="876" t="inlineStr">
        <is>
          <t>ok</t>
        </is>
      </c>
      <c r="FR57" s="702" t="inlineStr">
        <is>
          <t>ok</t>
        </is>
      </c>
      <c r="FZ57" s="755" t="inlineStr">
        <is>
          <t>ok</t>
        </is>
      </c>
      <c r="GA57" s="755" t="inlineStr">
        <is>
          <t>ok</t>
        </is>
      </c>
    </row>
    <row r="58" customFormat="1" s="427">
      <c r="A58" s="396">
        <f>A57+1</f>
        <v/>
      </c>
      <c r="B58" s="473">
        <f>+'OVERALL WO'!B128</f>
        <v/>
      </c>
      <c r="C58" s="24">
        <f>+'OVERALL WO'!C128</f>
        <v/>
      </c>
      <c r="D58" s="24">
        <f>+'OVERALL WO'!D128</f>
        <v/>
      </c>
      <c r="E58" s="24">
        <f>+'OVERALL WO'!F128</f>
        <v/>
      </c>
      <c r="F58" s="32">
        <f>+'OVERALL WO'!I128</f>
        <v/>
      </c>
      <c r="G58" s="37">
        <f>+'OVERALL WO'!J128</f>
        <v/>
      </c>
      <c r="H58" s="24">
        <f>IF(F58&gt;0,"Realese","BelumRealese")</f>
        <v/>
      </c>
      <c r="I58" s="1684">
        <f>+'OVERALL WO'!E128</f>
        <v/>
      </c>
      <c r="J58" s="24">
        <f>+'OVERALL WO'!G128</f>
        <v/>
      </c>
      <c r="K58" s="25">
        <f>+'OVERALL WO'!H128</f>
        <v/>
      </c>
      <c r="L58" s="24" t="inlineStr">
        <is>
          <t>Approval</t>
        </is>
      </c>
      <c r="M58" s="24" t="n"/>
      <c r="N58" s="25" t="n"/>
      <c r="O58" s="23" t="n"/>
      <c r="P58" s="25" t="n"/>
      <c r="Q58" s="23" t="n"/>
      <c r="R58" s="23" t="n"/>
      <c r="S58" s="330" t="n"/>
      <c r="T58" s="25" t="n"/>
      <c r="U58" s="23" t="n"/>
      <c r="V58" s="23" t="n"/>
      <c r="W58" s="23" t="n"/>
      <c r="X58" s="23" t="n"/>
      <c r="Y58" s="330" t="n"/>
      <c r="Z58" s="25" t="n"/>
      <c r="AA58" s="23" t="n"/>
      <c r="AB58" s="23" t="n"/>
      <c r="AC58" s="23" t="n"/>
      <c r="AD58" s="23" t="n"/>
      <c r="AE58" s="597" t="n"/>
      <c r="AF58" s="25" t="n"/>
      <c r="AG58" s="23" t="n"/>
      <c r="AH58" s="23" t="n"/>
      <c r="AI58" s="330" t="n"/>
      <c r="AJ58" s="25" t="n"/>
      <c r="AK58" s="23" t="n"/>
      <c r="AL58" s="23" t="n"/>
      <c r="AM58" s="23" t="n"/>
      <c r="AN58" s="25" t="n"/>
      <c r="AO58" s="23" t="n"/>
      <c r="AP58" s="25" t="n"/>
      <c r="AQ58" s="330" t="n"/>
      <c r="AR58" s="25" t="n"/>
      <c r="AS58" s="330" t="n"/>
      <c r="AT58" s="25" t="n"/>
      <c r="AU58" s="23" t="n"/>
      <c r="AV58" s="23" t="n"/>
      <c r="AW58" s="23" t="n"/>
      <c r="AX58" s="23" t="n"/>
      <c r="AY58" s="23" t="n"/>
      <c r="AZ58" s="23" t="n"/>
      <c r="BA58" s="23" t="n"/>
      <c r="BB58" s="23" t="n"/>
      <c r="BC58" s="23" t="n"/>
      <c r="BD58" s="23" t="n"/>
      <c r="BE58" s="23" t="n"/>
      <c r="BF58" s="23" t="n"/>
      <c r="BG58" s="23" t="n"/>
      <c r="BH58" s="23" t="n"/>
      <c r="BI58" s="23" t="n"/>
      <c r="BJ58" s="23" t="n"/>
      <c r="BK58" s="23" t="n"/>
      <c r="BL58" s="23" t="n"/>
      <c r="BM58" s="23" t="n"/>
      <c r="BN58" s="23" t="n"/>
      <c r="BO58" s="23">
        <f>BP58/G58*100</f>
        <v/>
      </c>
      <c r="BP58" s="25" t="n">
        <v>33418640.2825</v>
      </c>
      <c r="BQ58" s="330">
        <f>BR58/G58*100</f>
        <v/>
      </c>
      <c r="BR58" s="25" t="n">
        <v>17564388</v>
      </c>
      <c r="BS58" s="330">
        <f>BT58/G58*100</f>
        <v/>
      </c>
      <c r="BT58" s="25" t="n">
        <v>41599440</v>
      </c>
      <c r="BU58" s="330">
        <f>BV58/G58*100</f>
        <v/>
      </c>
      <c r="BV58" s="25" t="n">
        <v>71488281.494</v>
      </c>
      <c r="BW58" s="330">
        <f>BX58/G58*100</f>
        <v/>
      </c>
      <c r="BX58" s="25" t="n">
        <v>36614615.0655</v>
      </c>
      <c r="BY58" s="23" t="n"/>
      <c r="BZ58" s="23" t="n"/>
      <c r="CA58" s="330">
        <f>CB58/G58*100</f>
        <v/>
      </c>
      <c r="CB58" s="25" t="n">
        <v>26670732.918</v>
      </c>
      <c r="CC58" s="954">
        <f>CD58/G58*100</f>
        <v/>
      </c>
      <c r="CD58" s="25" t="n">
        <v>46609495.072</v>
      </c>
      <c r="CE58" s="23">
        <f>CF58/G58*100</f>
        <v/>
      </c>
      <c r="CF58" s="25" t="n">
        <v>73008448.933</v>
      </c>
      <c r="CG58" s="23" t="n"/>
      <c r="CH58" s="23" t="n"/>
      <c r="CI58" s="23" t="n"/>
      <c r="CJ58" s="23" t="n"/>
      <c r="CK58" s="23">
        <f>CL58/G58*100</f>
        <v/>
      </c>
      <c r="CL58" s="768" t="n">
        <v>54121865.803</v>
      </c>
      <c r="CM58" s="330">
        <f>CN58/G58*100</f>
        <v/>
      </c>
      <c r="CN58" s="768" t="n">
        <v>46257209.59700009</v>
      </c>
      <c r="CO58" s="23" t="n"/>
      <c r="CP58" s="23" t="n"/>
      <c r="CQ58" s="23" t="n"/>
      <c r="CR58" s="23" t="n"/>
      <c r="CS58" s="23" t="n"/>
      <c r="CT58" s="23" t="n"/>
      <c r="CU58" s="23" t="n"/>
      <c r="CV58" s="23" t="n"/>
      <c r="CW58" s="23" t="n"/>
      <c r="CX58" s="23" t="n"/>
      <c r="CY58" s="23" t="n"/>
      <c r="CZ58" s="23" t="n"/>
      <c r="DA58" s="23" t="n"/>
      <c r="DB58" s="23" t="n"/>
      <c r="DC58" s="23" t="n"/>
      <c r="DD58" s="23" t="n"/>
      <c r="DE58" s="23" t="n"/>
      <c r="DF58" s="23" t="n"/>
      <c r="DG58" s="23" t="n"/>
      <c r="DH58" s="23" t="n"/>
      <c r="DI58" s="23" t="n"/>
      <c r="DJ58" s="23" t="n"/>
      <c r="DK58" s="23" t="n"/>
      <c r="DL58" s="23" t="n"/>
      <c r="DM58" s="23" t="n"/>
      <c r="DN58" s="23" t="n"/>
      <c r="DO58" s="23" t="n"/>
      <c r="DP58" s="23" t="n"/>
      <c r="DQ58" s="330">
        <f>+M58+O58+Q58+S58+U58+W58+Y58+AA58+AC58+AE58+AG58+AI58+AK58+AM58+AO58+AQ58+AS58+AU58+AW58+AY58+BA58+BC58+BE58+BG58+BI58+BK58+BM58+BO58+BQ58+BS58+BU58+BW58+BY58+CA58+CC58+CE58+CG58+CI58+CK58+CM58+CO58+CQ58+CS58+CU58+CW58+CY58+DA58+DC58+DE58+DG58+DI58+DK58+DM58+DO58</f>
        <v/>
      </c>
      <c r="DR58" s="25">
        <f>+N58+P58+R58+T58+V58+X58+Z58+AB58+AD58+AF58+AH58+AJ58+AL58+AN58+AP58+AR58+AT58+AV58+AX58+AZ58+BB58+BD58+BF58+BH58+BJ58+BL58+BN58+BP58+BR58+BT58+BV58+BX58+BZ58+CB58+CD58+CF58+CH58+CJ58+CL58+CN58+CP58+CR58+CT58+CV58+CX58+CZ58+DB58+DD58+DF58+DH58+DJ58+DL58+DN58+DP58</f>
        <v/>
      </c>
      <c r="DS58" s="330">
        <f>DT58/G58*100</f>
        <v/>
      </c>
      <c r="DT58" s="26">
        <f>DR58-G58</f>
        <v/>
      </c>
      <c r="DU58" s="1685">
        <f>+'OVERALL WO'!P128</f>
        <v/>
      </c>
      <c r="DV58" s="819" t="n"/>
      <c r="DW58" s="601" t="n"/>
      <c r="DZ58" s="413" t="inlineStr">
        <is>
          <t>ok</t>
        </is>
      </c>
      <c r="EA58" s="413" t="inlineStr">
        <is>
          <t>ok</t>
        </is>
      </c>
      <c r="EB58" s="413" t="inlineStr">
        <is>
          <t>ok</t>
        </is>
      </c>
      <c r="EC58" s="413" t="inlineStr">
        <is>
          <t>ok</t>
        </is>
      </c>
      <c r="ED58" s="413" t="inlineStr">
        <is>
          <t>ok</t>
        </is>
      </c>
      <c r="EE58" s="384" t="n"/>
      <c r="EG58" s="413" t="n"/>
      <c r="EH58" s="413" t="n"/>
      <c r="EI58" s="413" t="n"/>
      <c r="EJ58" s="439" t="n"/>
      <c r="EK58" s="439" t="n"/>
      <c r="EL58" s="493" t="n"/>
      <c r="EM58" s="493" t="n"/>
      <c r="EN58" s="493" t="n"/>
      <c r="EO58" s="493" t="n"/>
      <c r="EP58" s="493" t="n"/>
      <c r="EQ58" s="707" t="n"/>
      <c r="ER58" s="707" t="n"/>
      <c r="ES58" s="707" t="n"/>
      <c r="ET58" s="707" t="n"/>
      <c r="EU58" s="707" t="n"/>
      <c r="EW58" s="707" t="n"/>
      <c r="EX58" s="707" t="n"/>
      <c r="EY58" s="707" t="n"/>
      <c r="EZ58" s="707" t="n"/>
      <c r="FA58" s="707" t="n"/>
      <c r="FB58" s="707" t="n"/>
      <c r="FC58" s="707" t="n"/>
      <c r="FD58" s="707" t="n"/>
      <c r="FE58" s="707" t="n"/>
      <c r="FF58" s="707" t="n"/>
      <c r="FK58" s="427" t="inlineStr">
        <is>
          <t>ok</t>
        </is>
      </c>
      <c r="FL58" s="427" t="inlineStr">
        <is>
          <t>ok</t>
        </is>
      </c>
      <c r="FO58" s="707" t="inlineStr">
        <is>
          <t>ok</t>
        </is>
      </c>
      <c r="FP58" s="707" t="inlineStr">
        <is>
          <t>ok</t>
        </is>
      </c>
      <c r="FQ58" s="707" t="inlineStr">
        <is>
          <t>ok</t>
        </is>
      </c>
      <c r="FR58" s="707" t="inlineStr">
        <is>
          <t>ok</t>
        </is>
      </c>
      <c r="FS58" s="707" t="n"/>
      <c r="FT58" s="707" t="n"/>
      <c r="FU58" s="427" t="inlineStr">
        <is>
          <t>ok</t>
        </is>
      </c>
      <c r="FV58" s="427" t="inlineStr">
        <is>
          <t>ok</t>
        </is>
      </c>
      <c r="FW58" s="427" t="inlineStr">
        <is>
          <t>ok</t>
        </is>
      </c>
      <c r="FZ58" s="427" t="inlineStr">
        <is>
          <t>ok</t>
        </is>
      </c>
      <c r="GA58" s="427" t="inlineStr">
        <is>
          <t>ok</t>
        </is>
      </c>
    </row>
    <row r="59" hidden="1" customFormat="1" s="755">
      <c r="A59" s="729">
        <f>A58+1</f>
        <v/>
      </c>
      <c r="B59" s="730">
        <f>+'OVERALL WO'!B129</f>
        <v/>
      </c>
      <c r="C59" s="17">
        <f>+'OVERALL WO'!C129</f>
        <v/>
      </c>
      <c r="D59" s="17">
        <f>+'OVERALL WO'!D129</f>
        <v/>
      </c>
      <c r="E59" s="17">
        <f>+'OVERALL WO'!F129</f>
        <v/>
      </c>
      <c r="F59" s="31">
        <f>+'OVERALL WO'!I129</f>
        <v/>
      </c>
      <c r="G59" s="38">
        <f>+'OVERALL WO'!J129</f>
        <v/>
      </c>
      <c r="H59" s="17">
        <f>IF(F59&gt;0,"Realese","BelumRealese")</f>
        <v/>
      </c>
      <c r="I59" s="1688">
        <f>+'OVERALL WO'!E129</f>
        <v/>
      </c>
      <c r="J59" s="17">
        <f>+'OVERALL WO'!G129</f>
        <v/>
      </c>
      <c r="K59" s="18">
        <f>+'OVERALL WO'!H129</f>
        <v/>
      </c>
      <c r="L59" s="17" t="inlineStr">
        <is>
          <t>Approval</t>
        </is>
      </c>
      <c r="M59" s="17" t="n"/>
      <c r="N59" s="18" t="n"/>
      <c r="O59" s="16" t="n"/>
      <c r="P59" s="18" t="n"/>
      <c r="Q59" s="16" t="n"/>
      <c r="R59" s="16" t="n"/>
      <c r="S59" s="732" t="n"/>
      <c r="T59" s="18" t="n"/>
      <c r="U59" s="16" t="n"/>
      <c r="V59" s="16" t="n"/>
      <c r="W59" s="16" t="n"/>
      <c r="X59" s="16" t="n"/>
      <c r="Y59" s="732" t="n"/>
      <c r="Z59" s="18" t="n"/>
      <c r="AA59" s="16" t="n"/>
      <c r="AB59" s="16" t="n"/>
      <c r="AC59" s="16" t="n"/>
      <c r="AD59" s="16" t="n"/>
      <c r="AE59" s="733" t="n"/>
      <c r="AF59" s="18" t="n"/>
      <c r="AG59" s="16" t="n"/>
      <c r="AH59" s="16" t="n"/>
      <c r="AI59" s="732" t="n"/>
      <c r="AJ59" s="18" t="n"/>
      <c r="AK59" s="16" t="n"/>
      <c r="AL59" s="16" t="n"/>
      <c r="AM59" s="16" t="n"/>
      <c r="AN59" s="18" t="n"/>
      <c r="AO59" s="16" t="n"/>
      <c r="AP59" s="18" t="n"/>
      <c r="AQ59" s="732" t="n"/>
      <c r="AR59" s="18" t="n"/>
      <c r="AS59" s="732" t="n"/>
      <c r="AT59" s="18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732">
        <f>BF59/G59*100</f>
        <v/>
      </c>
      <c r="BF59" s="18" t="n">
        <v>27790211.75972223</v>
      </c>
      <c r="BG59" s="732">
        <f>BH59/G59*100</f>
        <v/>
      </c>
      <c r="BH59" s="18" t="n">
        <v>21744068.18181818</v>
      </c>
      <c r="BI59" s="732">
        <f>BJ59/G59*100</f>
        <v/>
      </c>
      <c r="BJ59" s="18" t="n">
        <v>80475431.0290404</v>
      </c>
      <c r="BK59" s="16">
        <f>BL59/G59*100</f>
        <v/>
      </c>
      <c r="BL59" s="18" t="n">
        <v>76029269.14684343</v>
      </c>
      <c r="BM59" s="732">
        <f>BN59/G59*100</f>
        <v/>
      </c>
      <c r="BN59" s="18" t="n">
        <v>81189095.81691919</v>
      </c>
      <c r="BO59" s="732">
        <f>BP59/G59*100</f>
        <v/>
      </c>
      <c r="BP59" s="18" t="n">
        <v>69944319.01515152</v>
      </c>
      <c r="BQ59" s="732">
        <f>BR59/G59*100</f>
        <v/>
      </c>
      <c r="BR59" s="18" t="n">
        <v>73240485.439899</v>
      </c>
      <c r="BS59" s="732">
        <f>BT59/G59*100</f>
        <v/>
      </c>
      <c r="BT59" s="18" t="n">
        <v>51663495.6599495</v>
      </c>
      <c r="BU59" s="16" t="n"/>
      <c r="BV59" s="16" t="n"/>
      <c r="BW59" s="16" t="n"/>
      <c r="BX59" s="16" t="n"/>
      <c r="BY59" s="16" t="n"/>
      <c r="BZ59" s="16" t="n"/>
      <c r="CA59" s="16" t="n"/>
      <c r="CB59" s="16" t="n"/>
      <c r="CC59" s="16" t="n"/>
      <c r="CD59" s="16" t="n"/>
      <c r="CE59" s="16" t="n"/>
      <c r="CF59" s="16" t="n"/>
      <c r="CG59" s="16" t="n"/>
      <c r="CH59" s="16" t="n"/>
      <c r="CI59" s="16" t="n"/>
      <c r="CJ59" s="16" t="n"/>
      <c r="CK59" s="16" t="n"/>
      <c r="CL59" s="16" t="n"/>
      <c r="CM59" s="16" t="n"/>
      <c r="CN59" s="16" t="n"/>
      <c r="CO59" s="16" t="n"/>
      <c r="CP59" s="16" t="n"/>
      <c r="CQ59" s="16" t="n"/>
      <c r="CR59" s="16" t="n"/>
      <c r="CS59" s="16" t="n"/>
      <c r="CT59" s="16" t="n"/>
      <c r="CU59" s="16" t="n"/>
      <c r="CV59" s="16" t="n"/>
      <c r="CW59" s="16" t="n"/>
      <c r="CX59" s="16" t="n"/>
      <c r="CY59" s="16" t="n"/>
      <c r="CZ59" s="16" t="n"/>
      <c r="DA59" s="16" t="n"/>
      <c r="DB59" s="16" t="n"/>
      <c r="DC59" s="16" t="n"/>
      <c r="DD59" s="16" t="n"/>
      <c r="DE59" s="16" t="n"/>
      <c r="DF59" s="16" t="n"/>
      <c r="DG59" s="16" t="n"/>
      <c r="DH59" s="16" t="n"/>
      <c r="DI59" s="16" t="n"/>
      <c r="DJ59" s="16" t="n"/>
      <c r="DK59" s="16" t="n"/>
      <c r="DL59" s="16" t="n"/>
      <c r="DM59" s="16" t="n"/>
      <c r="DN59" s="16" t="n"/>
      <c r="DO59" s="16" t="n"/>
      <c r="DP59" s="16" t="n"/>
      <c r="DQ59" s="732">
        <f>+M59+O59+Q59+S59+U59+W59+Y59+AA59+AC59+AE59+AG59+AI59+AK59+AM59+AO59+AQ59+AS59+AU59+AW59+AY59+BA59+BC59+BE59+BG59+BI59+BK59+BM59+BO59+BQ59+BS59+BU59+BW59+BY59+CA59+CC59+CE59+CG59+CI59+CK59+CM59+CO59+CQ59+CS59+CU59+CW59+CY59+DA59+DC59+DE59+DG59+DI59+DK59+DM59+DO59</f>
        <v/>
      </c>
      <c r="DR59" s="18">
        <f>+N59+P59+R59+T59+V59+X59+Z59+AB59+AD59+AF59+AH59+AJ59+AL59+AN59+AP59+AR59+AT59+AV59+AX59+AZ59+BB59+BD59+BF59+BH59+BJ59+BL59+BN59+BP59+BR59+BT59+BV59+BX59+BZ59+CB59+CD59+CF59+CH59+CJ59+CL59+CN59+CP59+CR59+CT59+CV59+CX59+CZ59+DB59+DD59+DF59+DH59+DJ59+DL59+DN59+DP59</f>
        <v/>
      </c>
      <c r="DS59" s="732">
        <f>DT59/G59*100</f>
        <v/>
      </c>
      <c r="DT59" s="19">
        <f>DR59-G59</f>
        <v/>
      </c>
      <c r="DU59" s="1689">
        <f>+'OVERALL WO'!P129</f>
        <v/>
      </c>
      <c r="DV59" s="956" t="inlineStr">
        <is>
          <t>cro sudah release dok sirkulasi</t>
        </is>
      </c>
      <c r="DW59" s="957" t="n"/>
      <c r="DZ59" s="737" t="inlineStr">
        <is>
          <t>ok</t>
        </is>
      </c>
      <c r="EA59" s="737" t="inlineStr">
        <is>
          <t>ok</t>
        </is>
      </c>
      <c r="EB59" s="737" t="inlineStr">
        <is>
          <t>ok</t>
        </is>
      </c>
      <c r="EC59" s="737" t="inlineStr">
        <is>
          <t>ok</t>
        </is>
      </c>
      <c r="ED59" s="737" t="inlineStr">
        <is>
          <t>ok</t>
        </is>
      </c>
      <c r="EE59" s="382" t="n"/>
      <c r="EG59" s="737" t="n"/>
      <c r="EH59" s="737" t="n"/>
      <c r="EI59" s="737" t="n"/>
      <c r="EJ59" s="435" t="n"/>
      <c r="EK59" s="435" t="n"/>
      <c r="EL59" s="491" t="n"/>
      <c r="EM59" s="491" t="n"/>
      <c r="EN59" s="491" t="n"/>
      <c r="EO59" s="491" t="n"/>
      <c r="EP59" s="491" t="n"/>
      <c r="EQ59" s="702" t="n"/>
      <c r="ER59" s="702" t="n"/>
      <c r="ES59" s="702" t="n"/>
      <c r="ET59" s="702" t="n"/>
      <c r="EU59" s="702" t="n"/>
      <c r="EW59" s="702" t="n"/>
      <c r="EX59" s="702" t="n"/>
      <c r="EY59" s="702" t="n"/>
      <c r="EZ59" s="702" t="n"/>
      <c r="FA59" s="702" t="n"/>
      <c r="FB59" s="702" t="n"/>
      <c r="FC59" s="702" t="n"/>
      <c r="FD59" s="702" t="n"/>
      <c r="FE59" s="702" t="n"/>
      <c r="FF59" s="702" t="inlineStr">
        <is>
          <t>ok</t>
        </is>
      </c>
      <c r="FH59" s="876" t="inlineStr">
        <is>
          <t>ok</t>
        </is>
      </c>
      <c r="FI59" s="755" t="inlineStr">
        <is>
          <t>ok</t>
        </is>
      </c>
      <c r="FJ59" s="755" t="inlineStr">
        <is>
          <t>ok</t>
        </is>
      </c>
      <c r="FK59" s="876" t="inlineStr">
        <is>
          <t>ok</t>
        </is>
      </c>
      <c r="FL59" s="876" t="inlineStr">
        <is>
          <t>ok</t>
        </is>
      </c>
      <c r="FO59" s="755" t="inlineStr">
        <is>
          <t>ok</t>
        </is>
      </c>
      <c r="FP59" s="755" t="inlineStr">
        <is>
          <t>ok</t>
        </is>
      </c>
      <c r="FZ59" s="755" t="inlineStr">
        <is>
          <t>ok</t>
        </is>
      </c>
    </row>
    <row r="60" hidden="1" customFormat="1" s="424">
      <c r="A60" s="410">
        <f>A59+1</f>
        <v/>
      </c>
      <c r="B60" s="394">
        <f>+'OVERALL WO'!B130</f>
        <v/>
      </c>
      <c r="C60" s="300">
        <f>+'OVERALL WO'!C130</f>
        <v/>
      </c>
      <c r="D60" s="300">
        <f>+'OVERALL WO'!D130</f>
        <v/>
      </c>
      <c r="E60" s="300">
        <f>+'OVERALL WO'!F130</f>
        <v/>
      </c>
      <c r="F60" s="359">
        <f>+'OVERALL WO'!I130</f>
        <v/>
      </c>
      <c r="G60" s="349">
        <f>+'OVERALL WO'!J130</f>
        <v/>
      </c>
      <c r="H60" s="300">
        <f>IF(F60&gt;0,"Realese","BelumRealese")</f>
        <v/>
      </c>
      <c r="I60" s="1682">
        <f>+'OVERALL WO'!E130</f>
        <v/>
      </c>
      <c r="J60" s="300">
        <f>+'OVERALL WO'!G130</f>
        <v/>
      </c>
      <c r="K60" s="292">
        <f>+'OVERALL WO'!H130</f>
        <v/>
      </c>
      <c r="L60" s="300" t="inlineStr">
        <is>
          <t>Approval</t>
        </is>
      </c>
      <c r="M60" s="300" t="n"/>
      <c r="N60" s="292" t="n"/>
      <c r="O60" s="343" t="n"/>
      <c r="P60" s="292" t="n"/>
      <c r="Q60" s="343" t="n"/>
      <c r="R60" s="343" t="n"/>
      <c r="S60" s="360" t="n"/>
      <c r="T60" s="292" t="n"/>
      <c r="U60" s="343" t="n"/>
      <c r="V60" s="343" t="n"/>
      <c r="W60" s="343" t="n"/>
      <c r="X60" s="343" t="n"/>
      <c r="Y60" s="360" t="n"/>
      <c r="Z60" s="292" t="n"/>
      <c r="AA60" s="343" t="n"/>
      <c r="AB60" s="343" t="n"/>
      <c r="AC60" s="343" t="n"/>
      <c r="AD60" s="343" t="n"/>
      <c r="AE60" s="930" t="n"/>
      <c r="AF60" s="292" t="n"/>
      <c r="AG60" s="343" t="n"/>
      <c r="AH60" s="343" t="n"/>
      <c r="AI60" s="360" t="n"/>
      <c r="AJ60" s="292" t="n"/>
      <c r="AK60" s="343" t="n"/>
      <c r="AL60" s="343" t="n"/>
      <c r="AM60" s="343" t="n"/>
      <c r="AN60" s="292" t="n"/>
      <c r="AO60" s="343" t="n"/>
      <c r="AP60" s="292" t="n"/>
      <c r="AQ60" s="360" t="n"/>
      <c r="AR60" s="292" t="n"/>
      <c r="AS60" s="360" t="n"/>
      <c r="AT60" s="292" t="n"/>
      <c r="AU60" s="343" t="n"/>
      <c r="AV60" s="343" t="n"/>
      <c r="AW60" s="360">
        <f>AX60/G60*100</f>
        <v/>
      </c>
      <c r="AX60" s="292" t="n">
        <v>30637550</v>
      </c>
      <c r="AY60" s="360">
        <f>AZ60/G60*100</f>
        <v/>
      </c>
      <c r="AZ60" s="292" t="n">
        <v>20758500</v>
      </c>
      <c r="BA60" s="343" t="n"/>
      <c r="BB60" s="292" t="n"/>
      <c r="BC60" s="343" t="n"/>
      <c r="BD60" s="343" t="n"/>
      <c r="BE60" s="343" t="n"/>
      <c r="BF60" s="343" t="n"/>
      <c r="BG60" s="343" t="n"/>
      <c r="BH60" s="343" t="n"/>
      <c r="BI60" s="343" t="n"/>
      <c r="BJ60" s="343" t="n"/>
      <c r="BK60" s="343" t="n"/>
      <c r="BL60" s="343" t="n"/>
      <c r="BM60" s="343" t="n"/>
      <c r="BN60" s="343" t="n"/>
      <c r="BO60" s="343" t="n"/>
      <c r="BP60" s="343" t="n"/>
      <c r="BQ60" s="343" t="n"/>
      <c r="BR60" s="343" t="n"/>
      <c r="BS60" s="343" t="n"/>
      <c r="BT60" s="343" t="n"/>
      <c r="BU60" s="343" t="n"/>
      <c r="BV60" s="343" t="n"/>
      <c r="BW60" s="343" t="n"/>
      <c r="BX60" s="343" t="n"/>
      <c r="BY60" s="343" t="n"/>
      <c r="BZ60" s="343" t="n"/>
      <c r="CA60" s="343" t="n"/>
      <c r="CB60" s="343" t="n"/>
      <c r="CC60" s="343" t="n"/>
      <c r="CD60" s="343" t="n"/>
      <c r="CE60" s="343" t="n"/>
      <c r="CF60" s="343" t="n"/>
      <c r="CG60" s="343" t="n"/>
      <c r="CH60" s="343" t="n"/>
      <c r="CI60" s="343" t="n"/>
      <c r="CJ60" s="343" t="n"/>
      <c r="CK60" s="343" t="n"/>
      <c r="CL60" s="343" t="n"/>
      <c r="CM60" s="343" t="n"/>
      <c r="CN60" s="343" t="n"/>
      <c r="CO60" s="343" t="n"/>
      <c r="CP60" s="343" t="n"/>
      <c r="CQ60" s="343" t="n"/>
      <c r="CR60" s="343" t="n"/>
      <c r="CS60" s="343" t="n"/>
      <c r="CT60" s="343" t="n"/>
      <c r="CU60" s="343" t="n"/>
      <c r="CV60" s="343" t="n"/>
      <c r="CW60" s="343" t="n"/>
      <c r="CX60" s="343" t="n"/>
      <c r="CY60" s="343" t="n"/>
      <c r="CZ60" s="343" t="n"/>
      <c r="DA60" s="343" t="n"/>
      <c r="DB60" s="343" t="n"/>
      <c r="DC60" s="343" t="n"/>
      <c r="DD60" s="343" t="n"/>
      <c r="DE60" s="343" t="n"/>
      <c r="DF60" s="343" t="n"/>
      <c r="DG60" s="343" t="n"/>
      <c r="DH60" s="343" t="n"/>
      <c r="DI60" s="343" t="n"/>
      <c r="DJ60" s="343" t="n"/>
      <c r="DK60" s="343" t="n"/>
      <c r="DL60" s="343" t="n"/>
      <c r="DM60" s="343" t="n"/>
      <c r="DN60" s="343" t="n"/>
      <c r="DO60" s="343" t="n"/>
      <c r="DP60" s="343" t="n"/>
      <c r="DQ60" s="360">
        <f>+M60+O60+Q60+S60+U60+W60+Y60+AA60+AC60+AE60+AG60+AI60+AK60+AM60+AO60+AQ60+AS60+AU60+AW60+AY60+BA60+BC60+BE60+BG60+BI60+BK60+BM60+BO60+BQ60+BS60+BU60+BW60+BY60+CA60+CC60+CE60+CG60+CI60+CK60+CM60+CO60+CQ60+CS60+CU60+CW60+CY60+DA60+DC60+DE60+DG60+DI60+DK60+DM60+DO60</f>
        <v/>
      </c>
      <c r="DR60" s="292">
        <f>+N60+P60+R60+T60+V60+X60+Z60+AB60+AD60+AF60+AH60+AJ60+AL60+AN60+AP60+AR60+AT60+AV60+AX60+AZ60+BB60+BD60+BF60+BH60+BJ60+BL60+BN60+BP60+BR60+BT60+BV60+BX60+BZ60+CB60+CD60+CF60+CH60+CJ60+CL60+CN60+CP60+CR60+CT60+CV60+CX60+CZ60+DB60+DD60+DF60+DH60+DJ60+DL60+DN60+DP60</f>
        <v/>
      </c>
      <c r="DS60" s="360">
        <f>DT60/G60*100</f>
        <v/>
      </c>
      <c r="DT60" s="361">
        <f>DR60-G60</f>
        <v/>
      </c>
      <c r="DU60" s="1678">
        <f>+'OVERALL WO'!P130</f>
        <v/>
      </c>
      <c r="DV60" s="910" t="inlineStr">
        <is>
          <t>doc ready &amp; CRO full reales</t>
        </is>
      </c>
      <c r="DW60" s="932" t="n"/>
      <c r="DZ60" s="411" t="inlineStr">
        <is>
          <t>ok</t>
        </is>
      </c>
      <c r="EA60" s="411" t="inlineStr">
        <is>
          <t>ok</t>
        </is>
      </c>
      <c r="EB60" s="411" t="inlineStr">
        <is>
          <t>ok</t>
        </is>
      </c>
      <c r="EC60" s="411" t="inlineStr">
        <is>
          <t>ok</t>
        </is>
      </c>
      <c r="ED60" s="411" t="inlineStr">
        <is>
          <t>ok</t>
        </is>
      </c>
      <c r="EE60" s="386" t="n"/>
      <c r="EG60" s="411" t="n"/>
      <c r="EH60" s="411" t="n"/>
      <c r="EI60" s="411" t="n"/>
      <c r="EJ60" s="437" t="n"/>
      <c r="EK60" s="437" t="n"/>
      <c r="EL60" s="494" t="n"/>
      <c r="EM60" s="494" t="n"/>
      <c r="EN60" s="494" t="n"/>
      <c r="EO60" s="494" t="n"/>
      <c r="EP60" s="494" t="n"/>
      <c r="EQ60" s="704" t="n"/>
      <c r="ER60" s="704" t="n"/>
      <c r="ES60" s="704" t="n"/>
      <c r="ET60" s="704" t="n"/>
      <c r="EU60" s="704" t="n"/>
      <c r="EW60" s="704" t="n"/>
      <c r="EX60" s="704" t="n"/>
      <c r="EY60" s="704" t="n"/>
      <c r="EZ60" s="704" t="n"/>
      <c r="FA60" s="704" t="n"/>
      <c r="FB60" s="704" t="inlineStr">
        <is>
          <t>ok</t>
        </is>
      </c>
      <c r="FC60" s="704" t="inlineStr">
        <is>
          <t>ok</t>
        </is>
      </c>
      <c r="FD60" s="704" t="n"/>
      <c r="FE60" s="704" t="n"/>
      <c r="FF60" s="704" t="n"/>
      <c r="FK60" s="424" t="inlineStr">
        <is>
          <t>ok</t>
        </is>
      </c>
      <c r="FL60" s="424" t="inlineStr">
        <is>
          <t>ok</t>
        </is>
      </c>
      <c r="FZ60" s="424" t="inlineStr">
        <is>
          <t>ok</t>
        </is>
      </c>
    </row>
    <row r="61" hidden="1" customFormat="1" s="424">
      <c r="A61" s="410">
        <f>A60+1</f>
        <v/>
      </c>
      <c r="B61" s="394">
        <f>+'OVERALL WO'!B131</f>
        <v/>
      </c>
      <c r="C61" s="300">
        <f>+'OVERALL WO'!C131</f>
        <v/>
      </c>
      <c r="D61" s="300">
        <f>+'OVERALL WO'!D131</f>
        <v/>
      </c>
      <c r="E61" s="300">
        <f>+'OVERALL WO'!F131</f>
        <v/>
      </c>
      <c r="F61" s="359">
        <f>+'OVERALL WO'!I131</f>
        <v/>
      </c>
      <c r="G61" s="349">
        <f>+'OVERALL WO'!J131</f>
        <v/>
      </c>
      <c r="H61" s="300">
        <f>IF(F61&gt;0,"Realese","BelumRealese")</f>
        <v/>
      </c>
      <c r="I61" s="1682">
        <f>+'OVERALL WO'!E131</f>
        <v/>
      </c>
      <c r="J61" s="300">
        <f>+'OVERALL WO'!G131</f>
        <v/>
      </c>
      <c r="K61" s="292">
        <f>+'OVERALL WO'!H131</f>
        <v/>
      </c>
      <c r="L61" s="300" t="inlineStr">
        <is>
          <t>Approval</t>
        </is>
      </c>
      <c r="M61" s="300" t="n"/>
      <c r="N61" s="292" t="n"/>
      <c r="O61" s="343" t="n"/>
      <c r="P61" s="292" t="n"/>
      <c r="Q61" s="343" t="n"/>
      <c r="R61" s="343" t="n"/>
      <c r="S61" s="360" t="n"/>
      <c r="T61" s="292" t="n"/>
      <c r="U61" s="343" t="n"/>
      <c r="V61" s="343" t="n"/>
      <c r="W61" s="343" t="n"/>
      <c r="X61" s="343" t="n"/>
      <c r="Y61" s="360" t="n"/>
      <c r="Z61" s="292" t="n"/>
      <c r="AA61" s="343" t="n"/>
      <c r="AB61" s="343" t="n"/>
      <c r="AC61" s="343" t="n"/>
      <c r="AD61" s="343" t="n"/>
      <c r="AE61" s="930" t="n"/>
      <c r="AF61" s="292" t="n"/>
      <c r="AG61" s="343" t="n"/>
      <c r="AH61" s="343" t="n"/>
      <c r="AI61" s="360" t="n"/>
      <c r="AJ61" s="292" t="n"/>
      <c r="AK61" s="343" t="n"/>
      <c r="AL61" s="343" t="n"/>
      <c r="AM61" s="343" t="n"/>
      <c r="AN61" s="292" t="n"/>
      <c r="AO61" s="343" t="n"/>
      <c r="AP61" s="292" t="n"/>
      <c r="AQ61" s="360" t="n"/>
      <c r="AR61" s="292" t="n"/>
      <c r="AS61" s="360" t="n"/>
      <c r="AT61" s="292" t="n"/>
      <c r="AU61" s="343" t="n"/>
      <c r="AV61" s="343" t="n"/>
      <c r="AW61" s="360">
        <f>AX61/G61*100</f>
        <v/>
      </c>
      <c r="AX61" s="292">
        <f>+G61*60/100</f>
        <v/>
      </c>
      <c r="AY61" s="360">
        <f>AZ61/G61*100</f>
        <v/>
      </c>
      <c r="AZ61" s="292" t="n">
        <v>4184330</v>
      </c>
      <c r="BA61" s="343" t="n"/>
      <c r="BB61" s="343" t="n"/>
      <c r="BC61" s="343" t="n"/>
      <c r="BD61" s="343" t="n"/>
      <c r="BE61" s="343" t="n"/>
      <c r="BF61" s="343" t="n"/>
      <c r="BG61" s="343" t="n"/>
      <c r="BH61" s="343" t="n"/>
      <c r="BI61" s="343" t="n"/>
      <c r="BJ61" s="343" t="n"/>
      <c r="BK61" s="343" t="n"/>
      <c r="BL61" s="343" t="n"/>
      <c r="BM61" s="343" t="n"/>
      <c r="BN61" s="343" t="n"/>
      <c r="BO61" s="343" t="n"/>
      <c r="BP61" s="343" t="n"/>
      <c r="BQ61" s="343" t="n"/>
      <c r="BR61" s="343" t="n"/>
      <c r="BS61" s="343" t="n"/>
      <c r="BT61" s="343" t="n"/>
      <c r="BU61" s="343" t="n"/>
      <c r="BV61" s="343" t="n"/>
      <c r="BW61" s="343" t="n"/>
      <c r="BX61" s="343" t="n"/>
      <c r="BY61" s="343" t="n"/>
      <c r="BZ61" s="343" t="n"/>
      <c r="CA61" s="343" t="n"/>
      <c r="CB61" s="343" t="n"/>
      <c r="CC61" s="343" t="n"/>
      <c r="CD61" s="343" t="n"/>
      <c r="CE61" s="343" t="n"/>
      <c r="CF61" s="343" t="n"/>
      <c r="CG61" s="343" t="n"/>
      <c r="CH61" s="343" t="n"/>
      <c r="CI61" s="343" t="n"/>
      <c r="CJ61" s="343" t="n"/>
      <c r="CK61" s="343" t="n"/>
      <c r="CL61" s="343" t="n"/>
      <c r="CM61" s="343" t="n"/>
      <c r="CN61" s="343" t="n"/>
      <c r="CO61" s="343" t="n"/>
      <c r="CP61" s="343" t="n"/>
      <c r="CQ61" s="343" t="n"/>
      <c r="CR61" s="343" t="n"/>
      <c r="CS61" s="343" t="n"/>
      <c r="CT61" s="343" t="n"/>
      <c r="CU61" s="343" t="n"/>
      <c r="CV61" s="343" t="n"/>
      <c r="CW61" s="343" t="n"/>
      <c r="CX61" s="343" t="n"/>
      <c r="CY61" s="343" t="n"/>
      <c r="CZ61" s="343" t="n"/>
      <c r="DA61" s="343" t="n"/>
      <c r="DB61" s="343" t="n"/>
      <c r="DC61" s="343" t="n"/>
      <c r="DD61" s="343" t="n"/>
      <c r="DE61" s="343" t="n"/>
      <c r="DF61" s="343" t="n"/>
      <c r="DG61" s="343" t="n"/>
      <c r="DH61" s="343" t="n"/>
      <c r="DI61" s="343" t="n"/>
      <c r="DJ61" s="343" t="n"/>
      <c r="DK61" s="343" t="n"/>
      <c r="DL61" s="343" t="n"/>
      <c r="DM61" s="343" t="n"/>
      <c r="DN61" s="343" t="n"/>
      <c r="DO61" s="343" t="n"/>
      <c r="DP61" s="343" t="n"/>
      <c r="DQ61" s="360">
        <f>+M61+O61+Q61+S61+U61+W61+Y61+AA61+AC61+AE61+AG61+AI61+AK61+AM61+AO61+AQ61+AS61+AU61+AW61+AY61+BA61+BC61+BE61+BG61+BI61+BK61+BM61+BO61+BQ61+BS61+BU61+BW61+BY61+CA61+CC61+CE61+CG61+CI61+CK61+CM61+CO61+CQ61+CS61+CU61+CW61+CY61+DA61+DC61+DE61+DG61+DI61+DK61+DM61+DO61</f>
        <v/>
      </c>
      <c r="DR61" s="292">
        <f>+N61+P61+R61+T61+V61+X61+Z61+AB61+AD61+AF61+AH61+AJ61+AL61+AN61+AP61+AR61+AT61+AV61+AX61+AZ61+BB61+BD61+BF61+BH61+BJ61+BL61+BN61+BP61+BR61+BT61+BV61+BX61+BZ61+CB61+CD61+CF61+CH61+CJ61+CL61+CN61+CP61+CR61+CT61+CV61+CX61+CZ61+DB61+DD61+DF61+DH61+DJ61+DL61+DN61+DP61</f>
        <v/>
      </c>
      <c r="DS61" s="360">
        <f>DT61/G61*100</f>
        <v/>
      </c>
      <c r="DT61" s="361">
        <f>DR61-G61</f>
        <v/>
      </c>
      <c r="DU61" s="1678">
        <f>+'OVERALL WO'!P131</f>
        <v/>
      </c>
      <c r="DV61" s="910" t="inlineStr">
        <is>
          <t>doc ready &amp; CRO full reales</t>
        </is>
      </c>
      <c r="DW61" s="933" t="n"/>
      <c r="DZ61" s="411" t="inlineStr">
        <is>
          <t>ok</t>
        </is>
      </c>
      <c r="EA61" s="411" t="inlineStr">
        <is>
          <t>ok</t>
        </is>
      </c>
      <c r="EB61" s="411" t="inlineStr">
        <is>
          <t>ok</t>
        </is>
      </c>
      <c r="EC61" s="411" t="inlineStr">
        <is>
          <t>ok</t>
        </is>
      </c>
      <c r="ED61" s="411" t="inlineStr">
        <is>
          <t>ok</t>
        </is>
      </c>
      <c r="EE61" s="386" t="n"/>
      <c r="EG61" s="411" t="n"/>
      <c r="EH61" s="411" t="n"/>
      <c r="EI61" s="411" t="n"/>
      <c r="EJ61" s="437" t="n"/>
      <c r="EK61" s="437" t="n"/>
      <c r="EL61" s="494" t="n"/>
      <c r="EM61" s="494" t="n"/>
      <c r="EN61" s="494" t="n"/>
      <c r="EO61" s="494" t="n"/>
      <c r="EP61" s="494" t="n"/>
      <c r="EQ61" s="704" t="n"/>
      <c r="ER61" s="704" t="n"/>
      <c r="ES61" s="704" t="n"/>
      <c r="ET61" s="704" t="n"/>
      <c r="EU61" s="704" t="n"/>
      <c r="EW61" s="704" t="n"/>
      <c r="EX61" s="704" t="n"/>
      <c r="EY61" s="704" t="n"/>
      <c r="EZ61" s="704" t="n"/>
      <c r="FA61" s="704" t="n"/>
      <c r="FB61" s="704" t="inlineStr">
        <is>
          <t>ok</t>
        </is>
      </c>
      <c r="FC61" s="704" t="inlineStr">
        <is>
          <t>ok</t>
        </is>
      </c>
      <c r="FD61" s="727" t="inlineStr">
        <is>
          <t>Completed</t>
        </is>
      </c>
      <c r="FE61" s="704" t="n"/>
      <c r="FF61" s="704" t="n"/>
      <c r="FK61" s="424" t="inlineStr">
        <is>
          <t>ok</t>
        </is>
      </c>
      <c r="FL61" s="424" t="inlineStr">
        <is>
          <t>ok</t>
        </is>
      </c>
      <c r="FZ61" s="424" t="inlineStr">
        <is>
          <t>ok</t>
        </is>
      </c>
    </row>
    <row r="62" hidden="1" customFormat="1" s="1085">
      <c r="A62" s="572">
        <f>A61+1</f>
        <v/>
      </c>
      <c r="B62" s="447">
        <f>+'OVERALL WO'!B132</f>
        <v/>
      </c>
      <c r="C62" s="334">
        <f>+'OVERALL WO'!C132</f>
        <v/>
      </c>
      <c r="D62" s="334">
        <f>+'OVERALL WO'!D132</f>
        <v/>
      </c>
      <c r="E62" s="334">
        <f>+'OVERALL WO'!F132</f>
        <v/>
      </c>
      <c r="F62" s="335">
        <f>+'OVERALL WO'!I132</f>
        <v/>
      </c>
      <c r="G62" s="336">
        <f>+'OVERALL WO'!J132</f>
        <v/>
      </c>
      <c r="H62" s="334">
        <f>IF(F62&gt;0,"Realese","BelumRealese")</f>
        <v/>
      </c>
      <c r="I62" s="1693">
        <f>+'OVERALL WO'!E132</f>
        <v/>
      </c>
      <c r="J62" s="334">
        <f>+'OVERALL WO'!G132</f>
        <v/>
      </c>
      <c r="K62" s="1080">
        <f>+'OVERALL WO'!H132</f>
        <v/>
      </c>
      <c r="L62" s="334" t="inlineStr">
        <is>
          <t>Approval</t>
        </is>
      </c>
      <c r="M62" s="334" t="n"/>
      <c r="N62" s="1080" t="n"/>
      <c r="O62" s="333" t="n"/>
      <c r="P62" s="1080" t="n"/>
      <c r="Q62" s="333" t="n"/>
      <c r="R62" s="333" t="n"/>
      <c r="S62" s="344" t="n"/>
      <c r="T62" s="1080" t="n"/>
      <c r="U62" s="333" t="n"/>
      <c r="V62" s="333" t="n"/>
      <c r="W62" s="333" t="n"/>
      <c r="X62" s="333" t="n"/>
      <c r="Y62" s="344" t="n"/>
      <c r="Z62" s="1080" t="n"/>
      <c r="AA62" s="333" t="n"/>
      <c r="AB62" s="333" t="n"/>
      <c r="AC62" s="333" t="n"/>
      <c r="AD62" s="333" t="n"/>
      <c r="AE62" s="1078" t="n"/>
      <c r="AF62" s="1080" t="n"/>
      <c r="AG62" s="333" t="n"/>
      <c r="AH62" s="333" t="n"/>
      <c r="AI62" s="344" t="n"/>
      <c r="AJ62" s="1080" t="n"/>
      <c r="AK62" s="333" t="n"/>
      <c r="AL62" s="333" t="n"/>
      <c r="AM62" s="333" t="n"/>
      <c r="AN62" s="1080" t="n"/>
      <c r="AO62" s="333" t="n"/>
      <c r="AP62" s="1080" t="n"/>
      <c r="AQ62" s="344" t="n"/>
      <c r="AR62" s="1080" t="n"/>
      <c r="AS62" s="344" t="n"/>
      <c r="AT62" s="1080" t="n"/>
      <c r="AU62" s="333" t="n"/>
      <c r="AV62" s="333" t="n"/>
      <c r="AW62" s="344" t="n"/>
      <c r="AX62" s="1080" t="n"/>
      <c r="AY62" s="344">
        <f>AZ62/G62*100</f>
        <v/>
      </c>
      <c r="AZ62" s="1080" t="n">
        <v>11817375</v>
      </c>
      <c r="BA62" s="333" t="n"/>
      <c r="BB62" s="333" t="n"/>
      <c r="BC62" s="333" t="n"/>
      <c r="BD62" s="333" t="n"/>
      <c r="BE62" s="333" t="n"/>
      <c r="BF62" s="333" t="n"/>
      <c r="BG62" s="333" t="n"/>
      <c r="BH62" s="333" t="n"/>
      <c r="BI62" s="333" t="n"/>
      <c r="BJ62" s="333" t="n"/>
      <c r="BK62" s="333" t="n"/>
      <c r="BL62" s="333" t="n"/>
      <c r="BM62" s="333" t="n"/>
      <c r="BN62" s="333" t="n"/>
      <c r="BO62" s="333" t="n"/>
      <c r="BP62" s="333" t="n"/>
      <c r="BQ62" s="333" t="n"/>
      <c r="BR62" s="333" t="n"/>
      <c r="BS62" s="344">
        <f>BT62/G62*100</f>
        <v/>
      </c>
      <c r="BT62" s="1080" t="n">
        <v>16742875</v>
      </c>
      <c r="BU62" s="344">
        <f>BV62/G62*100</f>
        <v/>
      </c>
      <c r="BV62" s="1080" t="n">
        <v>41331940</v>
      </c>
      <c r="BW62" s="344">
        <f>BX62/G62*100</f>
        <v/>
      </c>
      <c r="BX62" s="1080" t="n">
        <v>33444010</v>
      </c>
      <c r="BY62" s="1077">
        <f>BZ62/G62*100</f>
        <v/>
      </c>
      <c r="BZ62" s="1080" t="n">
        <v>10066150</v>
      </c>
      <c r="CA62" s="333" t="n"/>
      <c r="CB62" s="333" t="n"/>
      <c r="CC62" s="333" t="n"/>
      <c r="CD62" s="333" t="n"/>
      <c r="CE62" s="333" t="n"/>
      <c r="CF62" s="333" t="n"/>
      <c r="CG62" s="333">
        <f>CH62/G62*100</f>
        <v/>
      </c>
      <c r="CH62" s="1080" t="n">
        <v>5931415</v>
      </c>
      <c r="CI62" s="333" t="n"/>
      <c r="CJ62" s="333" t="n"/>
      <c r="CK62" s="333" t="n"/>
      <c r="CL62" s="333" t="n"/>
      <c r="CM62" s="333" t="n"/>
      <c r="CN62" s="333" t="n"/>
      <c r="CO62" s="333" t="n"/>
      <c r="CP62" s="333" t="n"/>
      <c r="CQ62" s="333" t="n"/>
      <c r="CR62" s="333" t="n"/>
      <c r="CS62" s="333" t="n"/>
      <c r="CT62" s="333" t="n"/>
      <c r="CU62" s="333" t="n"/>
      <c r="CV62" s="333" t="n"/>
      <c r="CW62" s="333" t="n"/>
      <c r="CX62" s="333" t="n"/>
      <c r="CY62" s="333" t="n"/>
      <c r="CZ62" s="333" t="n"/>
      <c r="DA62" s="333" t="n"/>
      <c r="DB62" s="333" t="n"/>
      <c r="DC62" s="333" t="n"/>
      <c r="DD62" s="333" t="n"/>
      <c r="DE62" s="333" t="n"/>
      <c r="DF62" s="333" t="n"/>
      <c r="DG62" s="333" t="n"/>
      <c r="DH62" s="333" t="n"/>
      <c r="DI62" s="333" t="n"/>
      <c r="DJ62" s="333" t="n"/>
      <c r="DK62" s="333" t="n"/>
      <c r="DL62" s="333" t="n"/>
      <c r="DM62" s="333" t="n"/>
      <c r="DN62" s="333" t="n"/>
      <c r="DO62" s="333" t="n"/>
      <c r="DP62" s="333" t="n"/>
      <c r="DQ62" s="344">
        <f>+M62+O62+Q62+S62+U62+W62+Y62+AA62+AC62+AE62+AG62+AI62+AK62+AM62+AO62+AQ62+AS62+AU62+AW62+AY62+BA62+BC62+BE62+BG62+BI62+BK62+BM62+BO62+BQ62+BS62+BU62+BW62+BY62+CA62+CC62+CE62+CG62+CI62+CK62+CM62+CO62+CQ62+CS62+CU62+CW62+CY62+DA62+DC62+DE62+DG62+DI62+DK62+DM62+DO62</f>
        <v/>
      </c>
      <c r="DR62" s="1080">
        <f>+N62+P62+R62+T62+V62+X62+Z62+AB62+AD62+AF62+AH62+AJ62+AL62+AN62+AP62+AR62+AT62+AV62+AX62+AZ62+BB62+BD62+BF62+BH62+BJ62+BL62+BN62+BP62+BR62+BT62+BV62+BX62+BZ62+CB62+CD62+CF62+CH62+CJ62+CL62+CN62+CP62+CR62+CT62+CV62+CX62+CZ62+DB62+DD62+DF62+DH62+DJ62+DL62+DN62+DP62</f>
        <v/>
      </c>
      <c r="DS62" s="344">
        <f>DT62/G62*100</f>
        <v/>
      </c>
      <c r="DT62" s="338">
        <f>DR62-G62</f>
        <v/>
      </c>
      <c r="DU62" s="1679">
        <f>+'OVERALL WO'!P132</f>
        <v/>
      </c>
      <c r="DV62" s="1087" t="inlineStr">
        <is>
          <t>Dok sirkulasi</t>
        </is>
      </c>
      <c r="DW62" s="600" t="n"/>
      <c r="DZ62" s="1084" t="inlineStr">
        <is>
          <t>ok</t>
        </is>
      </c>
      <c r="EA62" s="1084" t="inlineStr">
        <is>
          <t>ok</t>
        </is>
      </c>
      <c r="EB62" s="1084" t="inlineStr">
        <is>
          <t>ok</t>
        </is>
      </c>
      <c r="EC62" s="1084" t="inlineStr">
        <is>
          <t>ok</t>
        </is>
      </c>
      <c r="ED62" s="1084" t="inlineStr">
        <is>
          <t>ok</t>
        </is>
      </c>
      <c r="EE62" s="1086" t="n"/>
      <c r="EG62" s="1084" t="n"/>
      <c r="EH62" s="1084" t="n"/>
      <c r="EI62" s="1084" t="n"/>
      <c r="EJ62" s="436" t="n"/>
      <c r="EK62" s="436" t="n"/>
      <c r="EL62" s="492" t="n"/>
      <c r="EM62" s="492" t="n"/>
      <c r="EN62" s="492" t="n"/>
      <c r="EO62" s="492" t="n"/>
      <c r="EP62" s="492" t="n"/>
      <c r="EQ62" s="703" t="n"/>
      <c r="ER62" s="703" t="n"/>
      <c r="ES62" s="703" t="n"/>
      <c r="ET62" s="703" t="n"/>
      <c r="EU62" s="703" t="n"/>
      <c r="EW62" s="703" t="n"/>
      <c r="EX62" s="703" t="n"/>
      <c r="EY62" s="703" t="n"/>
      <c r="EZ62" s="703" t="n"/>
      <c r="FA62" s="703" t="n"/>
      <c r="FB62" s="703" t="n"/>
      <c r="FC62" s="703" t="inlineStr">
        <is>
          <t>ok</t>
        </is>
      </c>
      <c r="FD62" s="703" t="n"/>
      <c r="FE62" s="703" t="n"/>
      <c r="FF62" s="703" t="n"/>
      <c r="FO62" s="1088" t="inlineStr">
        <is>
          <t>-</t>
        </is>
      </c>
      <c r="FP62" s="703" t="inlineStr">
        <is>
          <t>ok</t>
        </is>
      </c>
      <c r="FQ62" s="703" t="inlineStr">
        <is>
          <t>ok</t>
        </is>
      </c>
      <c r="FR62" s="703" t="inlineStr">
        <is>
          <t>ok</t>
        </is>
      </c>
      <c r="FS62" s="703" t="inlineStr">
        <is>
          <t>ok</t>
        </is>
      </c>
      <c r="FT62" s="703" t="n"/>
      <c r="FX62" s="1085" t="inlineStr">
        <is>
          <t>ok</t>
        </is>
      </c>
      <c r="FZ62" s="1085" t="inlineStr">
        <is>
          <t>ok</t>
        </is>
      </c>
    </row>
    <row r="63" hidden="1" customFormat="1" s="424">
      <c r="A63" s="410">
        <f>A62+1</f>
        <v/>
      </c>
      <c r="B63" s="394">
        <f>+'OVERALL WO'!B133</f>
        <v/>
      </c>
      <c r="C63" s="300">
        <f>+'OVERALL WO'!C133</f>
        <v/>
      </c>
      <c r="D63" s="300">
        <f>+'OVERALL WO'!D133</f>
        <v/>
      </c>
      <c r="E63" s="300">
        <f>+'OVERALL WO'!F133</f>
        <v/>
      </c>
      <c r="F63" s="359">
        <f>+'OVERALL WO'!I133</f>
        <v/>
      </c>
      <c r="G63" s="349">
        <f>+'OVERALL WO'!J133</f>
        <v/>
      </c>
      <c r="H63" s="300">
        <f>IF(F63&gt;0,"Realese","BelumRealese")</f>
        <v/>
      </c>
      <c r="I63" s="1682">
        <f>+'OVERALL WO'!E133</f>
        <v/>
      </c>
      <c r="J63" s="300">
        <f>+'OVERALL WO'!G133</f>
        <v/>
      </c>
      <c r="K63" s="292">
        <f>+'OVERALL WO'!H133</f>
        <v/>
      </c>
      <c r="L63" s="300" t="inlineStr">
        <is>
          <t>Approval</t>
        </is>
      </c>
      <c r="M63" s="300" t="n"/>
      <c r="N63" s="292" t="n"/>
      <c r="O63" s="343" t="n"/>
      <c r="P63" s="292" t="n"/>
      <c r="Q63" s="343" t="n"/>
      <c r="R63" s="343" t="n"/>
      <c r="S63" s="360" t="n"/>
      <c r="T63" s="292" t="n"/>
      <c r="U63" s="343" t="n"/>
      <c r="V63" s="343" t="n"/>
      <c r="W63" s="343" t="n"/>
      <c r="X63" s="343" t="n"/>
      <c r="Y63" s="360" t="n"/>
      <c r="Z63" s="292" t="n"/>
      <c r="AA63" s="343" t="n"/>
      <c r="AB63" s="343" t="n"/>
      <c r="AC63" s="343" t="n"/>
      <c r="AD63" s="343" t="n"/>
      <c r="AE63" s="930" t="n"/>
      <c r="AF63" s="292" t="n"/>
      <c r="AG63" s="343" t="n"/>
      <c r="AH63" s="343" t="n"/>
      <c r="AI63" s="360" t="n"/>
      <c r="AJ63" s="292" t="n"/>
      <c r="AK63" s="343" t="n"/>
      <c r="AL63" s="343" t="n"/>
      <c r="AM63" s="343" t="n"/>
      <c r="AN63" s="292" t="n"/>
      <c r="AO63" s="343" t="n"/>
      <c r="AP63" s="292" t="n"/>
      <c r="AQ63" s="360" t="n"/>
      <c r="AR63" s="292" t="n"/>
      <c r="AS63" s="360" t="n"/>
      <c r="AT63" s="292" t="n"/>
      <c r="AU63" s="343" t="n"/>
      <c r="AV63" s="343" t="n"/>
      <c r="AW63" s="360" t="n"/>
      <c r="AX63" s="292" t="n"/>
      <c r="AY63" s="343" t="n"/>
      <c r="AZ63" s="292" t="n"/>
      <c r="BA63" s="343" t="n"/>
      <c r="BB63" s="343" t="n"/>
      <c r="BC63" s="343">
        <f>BD63/G63*100</f>
        <v/>
      </c>
      <c r="BD63" s="292" t="n">
        <v>23759700</v>
      </c>
      <c r="BE63" s="343" t="n"/>
      <c r="BF63" s="343" t="n"/>
      <c r="BG63" s="343" t="n"/>
      <c r="BH63" s="343" t="n"/>
      <c r="BI63" s="343" t="n"/>
      <c r="BJ63" s="343" t="n"/>
      <c r="BK63" s="343" t="n"/>
      <c r="BL63" s="343" t="n"/>
      <c r="BM63" s="343" t="n"/>
      <c r="BN63" s="343" t="n"/>
      <c r="BO63" s="343" t="n"/>
      <c r="BP63" s="343" t="n"/>
      <c r="BQ63" s="343" t="n"/>
      <c r="BR63" s="343" t="n"/>
      <c r="BS63" s="343" t="n"/>
      <c r="BT63" s="343" t="n"/>
      <c r="BU63" s="343" t="n"/>
      <c r="BV63" s="343" t="n"/>
      <c r="BW63" s="343" t="n"/>
      <c r="BX63" s="343" t="n"/>
      <c r="BY63" s="343" t="n"/>
      <c r="BZ63" s="343" t="n"/>
      <c r="CA63" s="343" t="n"/>
      <c r="CB63" s="343" t="n"/>
      <c r="CC63" s="343" t="n"/>
      <c r="CD63" s="343" t="n"/>
      <c r="CE63" s="343" t="n"/>
      <c r="CF63" s="343" t="n"/>
      <c r="CG63" s="343" t="n"/>
      <c r="CH63" s="343" t="n"/>
      <c r="CI63" s="343" t="n"/>
      <c r="CJ63" s="343" t="n"/>
      <c r="CK63" s="343" t="n"/>
      <c r="CL63" s="343" t="n"/>
      <c r="CM63" s="343" t="n"/>
      <c r="CN63" s="343" t="n"/>
      <c r="CO63" s="343" t="n"/>
      <c r="CP63" s="343" t="n"/>
      <c r="CQ63" s="343" t="n"/>
      <c r="CR63" s="343" t="n"/>
      <c r="CS63" s="343" t="n"/>
      <c r="CT63" s="343" t="n"/>
      <c r="CU63" s="343" t="n"/>
      <c r="CV63" s="343" t="n"/>
      <c r="CW63" s="343" t="n"/>
      <c r="CX63" s="343" t="n"/>
      <c r="CY63" s="343" t="n"/>
      <c r="CZ63" s="343" t="n"/>
      <c r="DA63" s="343" t="n"/>
      <c r="DB63" s="343" t="n"/>
      <c r="DC63" s="343" t="n"/>
      <c r="DD63" s="343" t="n"/>
      <c r="DE63" s="343" t="n"/>
      <c r="DF63" s="343" t="n"/>
      <c r="DG63" s="343" t="n"/>
      <c r="DH63" s="343" t="n"/>
      <c r="DI63" s="343" t="n"/>
      <c r="DJ63" s="343" t="n"/>
      <c r="DK63" s="343" t="n"/>
      <c r="DL63" s="343" t="n"/>
      <c r="DM63" s="343" t="n"/>
      <c r="DN63" s="343" t="n"/>
      <c r="DO63" s="343" t="n"/>
      <c r="DP63" s="343" t="n"/>
      <c r="DQ63" s="360">
        <f>+M63+O63+Q63+S63+U63+W63+Y63+AA63+AC63+AE63+AG63+AI63+AK63+AM63+AO63+AQ63+AS63+AU63+AW63+AY63+BA63+BC63+BE63+BG63+BI63+BK63+BM63+BO63+BQ63+BS63+BU63+BW63+BY63+CA63+CC63+CE63+CG63+CI63+CK63+CM63+CO63+CQ63+CS63+CU63+CW63+CY63+DA63+DC63+DE63+DG63+DI63+DK63+DM63+DO63</f>
        <v/>
      </c>
      <c r="DR63" s="292">
        <f>+N63+P63+R63+T63+V63+X63+Z63+AB63+AD63+AF63+AH63+AJ63+AL63+AN63+AP63+AR63+AT63+AV63+AX63+AZ63+BB63+BD63+BF63+BH63+BJ63+BL63+BN63+BP63+BR63+BT63+BV63+BX63+BZ63+CB63+CD63+CF63+CH63+CJ63+CL63+CN63+CP63+CR63+CT63+CV63+CX63+CZ63+DB63+DD63+DF63+DH63+DJ63+DL63+DN63+DP63</f>
        <v/>
      </c>
      <c r="DS63" s="360">
        <f>DT63/G63*100</f>
        <v/>
      </c>
      <c r="DT63" s="361">
        <f>DR63-G63</f>
        <v/>
      </c>
      <c r="DU63" s="1678">
        <f>+'OVERALL WO'!P133</f>
        <v/>
      </c>
      <c r="DV63" s="910" t="inlineStr">
        <is>
          <t>doc ready &amp; CRO full reales</t>
        </is>
      </c>
      <c r="DW63" s="932" t="n"/>
      <c r="DZ63" s="411" t="inlineStr">
        <is>
          <t>ok</t>
        </is>
      </c>
      <c r="EA63" s="411" t="inlineStr">
        <is>
          <t>ok</t>
        </is>
      </c>
      <c r="EB63" s="411" t="inlineStr">
        <is>
          <t>ok</t>
        </is>
      </c>
      <c r="EC63" s="411" t="inlineStr">
        <is>
          <t>ok</t>
        </is>
      </c>
      <c r="ED63" s="411" t="inlineStr">
        <is>
          <t>ok</t>
        </is>
      </c>
      <c r="EE63" s="386" t="n"/>
      <c r="EG63" s="411" t="n"/>
      <c r="EH63" s="411" t="n"/>
      <c r="EI63" s="411" t="n"/>
      <c r="EJ63" s="437" t="n"/>
      <c r="EK63" s="437" t="n"/>
      <c r="EL63" s="494" t="n"/>
      <c r="EM63" s="494" t="n"/>
      <c r="EN63" s="494" t="n"/>
      <c r="EO63" s="494" t="n"/>
      <c r="EP63" s="494" t="n"/>
      <c r="EQ63" s="704" t="n"/>
      <c r="ER63" s="704" t="n"/>
      <c r="ES63" s="704" t="n"/>
      <c r="ET63" s="704" t="n"/>
      <c r="EU63" s="704" t="n"/>
      <c r="EW63" s="704" t="n"/>
      <c r="EX63" s="704" t="n"/>
      <c r="EY63" s="704" t="n"/>
      <c r="EZ63" s="704" t="n"/>
      <c r="FA63" s="704" t="n"/>
      <c r="FB63" s="704" t="n"/>
      <c r="FC63" s="704" t="n"/>
      <c r="FD63" s="704" t="n"/>
      <c r="FE63" s="704" t="inlineStr">
        <is>
          <t>ok</t>
        </is>
      </c>
      <c r="FF63" s="727" t="inlineStr">
        <is>
          <t>Completed</t>
        </is>
      </c>
      <c r="FK63" s="424" t="inlineStr">
        <is>
          <t>ok</t>
        </is>
      </c>
      <c r="FL63" s="424" t="inlineStr">
        <is>
          <t>ok</t>
        </is>
      </c>
      <c r="FZ63" s="424" t="inlineStr">
        <is>
          <t>ok</t>
        </is>
      </c>
    </row>
    <row r="64" hidden="1" customFormat="1" s="424">
      <c r="A64" s="410">
        <f>A63+1</f>
        <v/>
      </c>
      <c r="B64" s="394">
        <f>+'OVERALL WO'!B134</f>
        <v/>
      </c>
      <c r="C64" s="300">
        <f>+'OVERALL WO'!C134</f>
        <v/>
      </c>
      <c r="D64" s="300">
        <f>+'OVERALL WO'!D134</f>
        <v/>
      </c>
      <c r="E64" s="300">
        <f>+'OVERALL WO'!F134</f>
        <v/>
      </c>
      <c r="F64" s="359">
        <f>+'OVERALL WO'!I134</f>
        <v/>
      </c>
      <c r="G64" s="349">
        <f>+'OVERALL WO'!J134</f>
        <v/>
      </c>
      <c r="H64" s="300">
        <f>IF(F64&gt;0,"Realese","BelumRealese")</f>
        <v/>
      </c>
      <c r="I64" s="1682">
        <f>+'OVERALL WO'!E134</f>
        <v/>
      </c>
      <c r="J64" s="300">
        <f>+'OVERALL WO'!G134</f>
        <v/>
      </c>
      <c r="K64" s="292">
        <f>+'OVERALL WO'!H134</f>
        <v/>
      </c>
      <c r="L64" s="300" t="inlineStr">
        <is>
          <t>Approval</t>
        </is>
      </c>
      <c r="M64" s="300" t="n"/>
      <c r="N64" s="292" t="n"/>
      <c r="O64" s="343" t="n"/>
      <c r="P64" s="292" t="n"/>
      <c r="Q64" s="343" t="n"/>
      <c r="R64" s="343" t="n"/>
      <c r="S64" s="360" t="n"/>
      <c r="T64" s="292" t="n"/>
      <c r="U64" s="343" t="n"/>
      <c r="V64" s="343" t="n"/>
      <c r="W64" s="343" t="n"/>
      <c r="X64" s="343" t="n"/>
      <c r="Y64" s="360" t="n"/>
      <c r="Z64" s="292" t="n"/>
      <c r="AA64" s="343" t="n"/>
      <c r="AB64" s="343" t="n"/>
      <c r="AC64" s="343" t="n"/>
      <c r="AD64" s="343" t="n"/>
      <c r="AE64" s="930" t="n"/>
      <c r="AF64" s="292" t="n"/>
      <c r="AG64" s="343" t="n"/>
      <c r="AH64" s="343" t="n"/>
      <c r="AI64" s="360" t="n"/>
      <c r="AJ64" s="292" t="n"/>
      <c r="AK64" s="343" t="n"/>
      <c r="AL64" s="343" t="n"/>
      <c r="AM64" s="343" t="n"/>
      <c r="AN64" s="292" t="n"/>
      <c r="AO64" s="343" t="n"/>
      <c r="AP64" s="292" t="n"/>
      <c r="AQ64" s="360" t="n"/>
      <c r="AR64" s="292" t="n"/>
      <c r="AS64" s="360" t="n"/>
      <c r="AT64" s="292" t="n"/>
      <c r="AU64" s="343" t="n"/>
      <c r="AV64" s="343" t="n"/>
      <c r="AW64" s="360" t="n"/>
      <c r="AX64" s="292" t="n"/>
      <c r="AY64" s="343" t="n"/>
      <c r="AZ64" s="292" t="n"/>
      <c r="BA64" s="343" t="n"/>
      <c r="BB64" s="343" t="n"/>
      <c r="BC64" s="343" t="n"/>
      <c r="BD64" s="292" t="n"/>
      <c r="BE64" s="360">
        <f>BF64/G64*100</f>
        <v/>
      </c>
      <c r="BF64" s="292" t="n">
        <v>26260700</v>
      </c>
      <c r="BG64" s="360">
        <f>BH64/G64*100</f>
        <v/>
      </c>
      <c r="BH64" s="292" t="n">
        <v>15201375</v>
      </c>
      <c r="BI64" s="360">
        <f>BJ64/G64*100</f>
        <v/>
      </c>
      <c r="BJ64" s="292" t="n">
        <v>30720180</v>
      </c>
      <c r="BK64" s="343" t="n"/>
      <c r="BL64" s="343" t="n"/>
      <c r="BM64" s="343" t="n"/>
      <c r="BN64" s="343" t="n"/>
      <c r="BO64" s="343" t="n"/>
      <c r="BP64" s="343" t="n"/>
      <c r="BQ64" s="343" t="n"/>
      <c r="BR64" s="343" t="n"/>
      <c r="BS64" s="343" t="n"/>
      <c r="BT64" s="343" t="n"/>
      <c r="BU64" s="343" t="n"/>
      <c r="BV64" s="343" t="n"/>
      <c r="BW64" s="343" t="n"/>
      <c r="BX64" s="343" t="n"/>
      <c r="BY64" s="343" t="n"/>
      <c r="BZ64" s="343" t="n"/>
      <c r="CA64" s="343" t="n"/>
      <c r="CB64" s="343" t="n"/>
      <c r="CC64" s="343" t="n"/>
      <c r="CD64" s="343" t="n"/>
      <c r="CE64" s="343" t="n"/>
      <c r="CF64" s="343" t="n"/>
      <c r="CG64" s="343" t="n"/>
      <c r="CH64" s="343" t="n"/>
      <c r="CI64" s="343" t="n"/>
      <c r="CJ64" s="343" t="n"/>
      <c r="CK64" s="343" t="n"/>
      <c r="CL64" s="343" t="n"/>
      <c r="CM64" s="343" t="n"/>
      <c r="CN64" s="343" t="n"/>
      <c r="CO64" s="343" t="n"/>
      <c r="CP64" s="343" t="n"/>
      <c r="CQ64" s="343" t="n"/>
      <c r="CR64" s="343" t="n"/>
      <c r="CS64" s="343" t="n"/>
      <c r="CT64" s="343" t="n"/>
      <c r="CU64" s="343" t="n"/>
      <c r="CV64" s="343" t="n"/>
      <c r="CW64" s="343" t="n"/>
      <c r="CX64" s="343" t="n"/>
      <c r="CY64" s="343" t="n"/>
      <c r="CZ64" s="343" t="n"/>
      <c r="DA64" s="343" t="n"/>
      <c r="DB64" s="343" t="n"/>
      <c r="DC64" s="343" t="n"/>
      <c r="DD64" s="343" t="n"/>
      <c r="DE64" s="343" t="n"/>
      <c r="DF64" s="343" t="n"/>
      <c r="DG64" s="343" t="n"/>
      <c r="DH64" s="343" t="n"/>
      <c r="DI64" s="343" t="n"/>
      <c r="DJ64" s="343" t="n"/>
      <c r="DK64" s="343" t="n"/>
      <c r="DL64" s="343" t="n"/>
      <c r="DM64" s="343" t="n"/>
      <c r="DN64" s="343" t="n"/>
      <c r="DO64" s="343" t="n"/>
      <c r="DP64" s="343" t="n"/>
      <c r="DQ64" s="360">
        <f>+M64+O64+Q64+S64+U64+W64+Y64+AA64+AC64+AE64+AG64+AI64+AK64+AM64+AO64+AQ64+AS64+AU64+AW64+AY64+BA64+BC64+BE64+BG64+BI64+BK64+BM64+BO64+BQ64+BS64+BU64+BW64+BY64+CA64+CC64+CE64+CG64+CI64+CK64+CM64+CO64+CQ64+CS64+CU64+CW64+CY64+DA64+DC64+DE64+DG64+DI64+DK64+DM64+DO64</f>
        <v/>
      </c>
      <c r="DR64" s="292">
        <f>+N64+P64+R64+T64+V64+X64+Z64+AB64+AD64+AF64+AH64+AJ64+AL64+AN64+AP64+AR64+AT64+AV64+AX64+AZ64+BB64+BD64+BF64+BH64+BJ64+BL64+BN64+BP64+BR64+BT64+BV64+BX64+BZ64+CB64+CD64+CF64+CH64+CJ64+CL64+CN64+CP64+CR64+CT64+CV64+CX64+CZ64+DB64+DD64+DF64+DH64+DJ64+DL64+DN64+DP64</f>
        <v/>
      </c>
      <c r="DS64" s="360">
        <f>DT64/G64*100</f>
        <v/>
      </c>
      <c r="DT64" s="361">
        <f>DR64-G64</f>
        <v/>
      </c>
      <c r="DU64" s="1678">
        <f>+'OVERALL WO'!P134</f>
        <v/>
      </c>
      <c r="DV64" s="1064" t="inlineStr">
        <is>
          <t>doc ready, sms initial blm ada dan cro actual</t>
        </is>
      </c>
      <c r="DW64" s="933" t="n"/>
      <c r="DZ64" s="411" t="inlineStr">
        <is>
          <t>ok</t>
        </is>
      </c>
      <c r="EA64" s="411" t="inlineStr">
        <is>
          <t>ok</t>
        </is>
      </c>
      <c r="EB64" s="411" t="inlineStr">
        <is>
          <t>ok</t>
        </is>
      </c>
      <c r="EC64" s="411" t="inlineStr">
        <is>
          <t>ok</t>
        </is>
      </c>
      <c r="ED64" s="411" t="inlineStr">
        <is>
          <t>ok</t>
        </is>
      </c>
      <c r="EE64" s="386" t="n"/>
      <c r="EG64" s="411" t="n"/>
      <c r="EH64" s="411" t="n"/>
      <c r="EI64" s="411" t="n"/>
      <c r="EJ64" s="437" t="n"/>
      <c r="EK64" s="437" t="n"/>
      <c r="EL64" s="494" t="n"/>
      <c r="EM64" s="494" t="n"/>
      <c r="EN64" s="494" t="n"/>
      <c r="EO64" s="494" t="n"/>
      <c r="EP64" s="494" t="n"/>
      <c r="EQ64" s="704" t="n"/>
      <c r="ER64" s="704" t="n"/>
      <c r="ES64" s="704" t="n"/>
      <c r="ET64" s="704" t="n"/>
      <c r="EU64" s="704" t="n"/>
      <c r="EW64" s="704" t="n"/>
      <c r="EX64" s="704" t="n"/>
      <c r="EY64" s="704" t="n"/>
      <c r="EZ64" s="704" t="n"/>
      <c r="FA64" s="704" t="n"/>
      <c r="FB64" s="704" t="n"/>
      <c r="FC64" s="704" t="n"/>
      <c r="FD64" s="704" t="n"/>
      <c r="FE64" s="704" t="n"/>
      <c r="FF64" s="704" t="inlineStr">
        <is>
          <t>ok</t>
        </is>
      </c>
      <c r="FH64" s="1058" t="inlineStr">
        <is>
          <t>ok</t>
        </is>
      </c>
      <c r="FI64" s="1058" t="inlineStr">
        <is>
          <t>ok</t>
        </is>
      </c>
      <c r="FJ64" s="727" t="inlineStr">
        <is>
          <t>Completed</t>
        </is>
      </c>
      <c r="FK64" s="1058" t="inlineStr">
        <is>
          <t>ok</t>
        </is>
      </c>
      <c r="FL64" s="1058" t="inlineStr">
        <is>
          <t>ok</t>
        </is>
      </c>
      <c r="FZ64" s="424" t="inlineStr">
        <is>
          <t>ok</t>
        </is>
      </c>
    </row>
    <row r="65" hidden="1" customFormat="1" s="424">
      <c r="A65" s="410">
        <f>A64+1</f>
        <v/>
      </c>
      <c r="B65" s="394">
        <f>+'OVERALL WO'!B135</f>
        <v/>
      </c>
      <c r="C65" s="300">
        <f>+'OVERALL WO'!C135</f>
        <v/>
      </c>
      <c r="D65" s="300">
        <f>+'OVERALL WO'!D135</f>
        <v/>
      </c>
      <c r="E65" s="300">
        <f>+'OVERALL WO'!F135</f>
        <v/>
      </c>
      <c r="F65" s="359">
        <f>+'OVERALL WO'!I135</f>
        <v/>
      </c>
      <c r="G65" s="349">
        <f>+'OVERALL WO'!J135</f>
        <v/>
      </c>
      <c r="H65" s="300">
        <f>IF(F65&gt;0,"Realese","BelumRealese")</f>
        <v/>
      </c>
      <c r="I65" s="1682">
        <f>+'OVERALL WO'!E135</f>
        <v/>
      </c>
      <c r="J65" s="300">
        <f>+'OVERALL WO'!G135</f>
        <v/>
      </c>
      <c r="K65" s="292">
        <f>+'OVERALL WO'!H135</f>
        <v/>
      </c>
      <c r="L65" s="300" t="inlineStr">
        <is>
          <t>Approval</t>
        </is>
      </c>
      <c r="M65" s="300" t="n"/>
      <c r="N65" s="292" t="n"/>
      <c r="O65" s="343" t="n"/>
      <c r="P65" s="292" t="n"/>
      <c r="Q65" s="343" t="n"/>
      <c r="R65" s="343" t="n"/>
      <c r="S65" s="360" t="n"/>
      <c r="T65" s="292" t="n"/>
      <c r="U65" s="343" t="n"/>
      <c r="V65" s="343" t="n"/>
      <c r="W65" s="343" t="n"/>
      <c r="X65" s="343" t="n"/>
      <c r="Y65" s="360" t="n"/>
      <c r="Z65" s="292" t="n"/>
      <c r="AA65" s="343" t="n"/>
      <c r="AB65" s="343" t="n"/>
      <c r="AC65" s="343" t="n"/>
      <c r="AD65" s="343" t="n"/>
      <c r="AE65" s="930" t="n"/>
      <c r="AF65" s="292" t="n"/>
      <c r="AG65" s="343" t="n"/>
      <c r="AH65" s="343" t="n"/>
      <c r="AI65" s="360" t="n"/>
      <c r="AJ65" s="292" t="n"/>
      <c r="AK65" s="343" t="n"/>
      <c r="AL65" s="343" t="n"/>
      <c r="AM65" s="343" t="n"/>
      <c r="AN65" s="292" t="n"/>
      <c r="AO65" s="343" t="n"/>
      <c r="AP65" s="292" t="n"/>
      <c r="AQ65" s="360" t="n"/>
      <c r="AR65" s="292" t="n"/>
      <c r="AS65" s="360" t="n"/>
      <c r="AT65" s="292" t="n"/>
      <c r="AU65" s="343" t="n"/>
      <c r="AV65" s="343" t="n"/>
      <c r="AW65" s="360" t="n"/>
      <c r="AX65" s="292" t="n"/>
      <c r="AY65" s="343" t="n"/>
      <c r="AZ65" s="292" t="n"/>
      <c r="BA65" s="343" t="n"/>
      <c r="BB65" s="343" t="n"/>
      <c r="BC65" s="343" t="n"/>
      <c r="BD65" s="292" t="n"/>
      <c r="BE65" s="360">
        <f>BF65/G65*100</f>
        <v/>
      </c>
      <c r="BF65" s="292" t="n">
        <v>19852625</v>
      </c>
      <c r="BG65" s="343" t="n"/>
      <c r="BH65" s="343" t="n"/>
      <c r="BI65" s="343" t="n"/>
      <c r="BJ65" s="343" t="n"/>
      <c r="BK65" s="343" t="n"/>
      <c r="BL65" s="343" t="n"/>
      <c r="BM65" s="343" t="n"/>
      <c r="BN65" s="343" t="n"/>
      <c r="BO65" s="343" t="n"/>
      <c r="BP65" s="343" t="n"/>
      <c r="BQ65" s="343" t="n"/>
      <c r="BR65" s="343" t="n"/>
      <c r="BS65" s="343" t="n"/>
      <c r="BT65" s="343" t="n"/>
      <c r="BU65" s="343" t="n"/>
      <c r="BV65" s="343" t="n"/>
      <c r="BW65" s="343" t="n"/>
      <c r="BX65" s="343" t="n"/>
      <c r="BY65" s="343" t="n"/>
      <c r="BZ65" s="343" t="n"/>
      <c r="CA65" s="343" t="n"/>
      <c r="CB65" s="343" t="n"/>
      <c r="CC65" s="343" t="n"/>
      <c r="CD65" s="343" t="n"/>
      <c r="CE65" s="343" t="n"/>
      <c r="CF65" s="343" t="n"/>
      <c r="CG65" s="343" t="n"/>
      <c r="CH65" s="343" t="n"/>
      <c r="CI65" s="343" t="n"/>
      <c r="CJ65" s="343" t="n"/>
      <c r="CK65" s="343" t="n"/>
      <c r="CL65" s="343" t="n"/>
      <c r="CM65" s="343" t="n"/>
      <c r="CN65" s="343" t="n"/>
      <c r="CO65" s="343" t="n"/>
      <c r="CP65" s="343" t="n"/>
      <c r="CQ65" s="343" t="n"/>
      <c r="CR65" s="343" t="n"/>
      <c r="CS65" s="343" t="n"/>
      <c r="CT65" s="343" t="n"/>
      <c r="CU65" s="343" t="n"/>
      <c r="CV65" s="343" t="n"/>
      <c r="CW65" s="343" t="n"/>
      <c r="CX65" s="343" t="n"/>
      <c r="CY65" s="343" t="n"/>
      <c r="CZ65" s="343" t="n"/>
      <c r="DA65" s="343" t="n"/>
      <c r="DB65" s="343" t="n"/>
      <c r="DC65" s="343" t="n"/>
      <c r="DD65" s="343" t="n"/>
      <c r="DE65" s="343" t="n"/>
      <c r="DF65" s="343" t="n"/>
      <c r="DG65" s="343" t="n"/>
      <c r="DH65" s="343" t="n"/>
      <c r="DI65" s="343" t="n"/>
      <c r="DJ65" s="343" t="n"/>
      <c r="DK65" s="343" t="n"/>
      <c r="DL65" s="343" t="n"/>
      <c r="DM65" s="343" t="n"/>
      <c r="DN65" s="343" t="n"/>
      <c r="DO65" s="343" t="n"/>
      <c r="DP65" s="343" t="n"/>
      <c r="DQ65" s="360">
        <f>+M65+O65+Q65+S65+U65+W65+Y65+AA65+AC65+AE65+AG65+AI65+AK65+AM65+AO65+AQ65+AS65+AU65+AW65+AY65+BA65+BC65+BE65+BG65+BI65+BK65+BM65+BO65+BQ65+BS65+BU65+BW65+BY65+CA65+CC65+CE65+CG65+CI65+CK65+CM65+CO65+CQ65+CS65+CU65+CW65+CY65+DA65+DC65+DE65+DG65+DI65+DK65+DM65+DO65</f>
        <v/>
      </c>
      <c r="DR65" s="292">
        <f>+N65+P65+R65+T65+V65+X65+Z65+AB65+AD65+AF65+AH65+AJ65+AL65+AN65+AP65+AR65+AT65+AV65+AX65+AZ65+BB65+BD65+BF65+BH65+BJ65+BL65+BN65+BP65+BR65+BT65+BV65+BX65+BZ65+CB65+CD65+CF65+CH65+CJ65+CL65+CN65+CP65+CR65+CT65+CV65+CX65+CZ65+DB65+DD65+DF65+DH65+DJ65+DL65+DN65+DP65</f>
        <v/>
      </c>
      <c r="DS65" s="360">
        <f>DT65/G65*100</f>
        <v/>
      </c>
      <c r="DT65" s="361">
        <f>DR65-G65</f>
        <v/>
      </c>
      <c r="DU65" s="1678">
        <f>+'OVERALL WO'!P135</f>
        <v/>
      </c>
      <c r="DV65" s="910" t="inlineStr">
        <is>
          <t>doc ready &amp; CRO full reales</t>
        </is>
      </c>
      <c r="DW65" s="932" t="n"/>
      <c r="DZ65" s="411" t="inlineStr">
        <is>
          <t>ok</t>
        </is>
      </c>
      <c r="EA65" s="411" t="inlineStr">
        <is>
          <t>ok</t>
        </is>
      </c>
      <c r="EB65" s="411" t="inlineStr">
        <is>
          <t>ok</t>
        </is>
      </c>
      <c r="EC65" s="411" t="inlineStr">
        <is>
          <t>ok</t>
        </is>
      </c>
      <c r="ED65" s="411" t="inlineStr">
        <is>
          <t>ok</t>
        </is>
      </c>
      <c r="EE65" s="386" t="n"/>
      <c r="EG65" s="411" t="n"/>
      <c r="EH65" s="411" t="n"/>
      <c r="EI65" s="411" t="n"/>
      <c r="EJ65" s="437" t="n"/>
      <c r="EK65" s="437" t="n"/>
      <c r="EL65" s="494" t="n"/>
      <c r="EM65" s="494" t="n"/>
      <c r="EN65" s="494" t="n"/>
      <c r="EO65" s="494" t="n"/>
      <c r="EP65" s="494" t="n"/>
      <c r="EQ65" s="704" t="n"/>
      <c r="ER65" s="704" t="n"/>
      <c r="ES65" s="704" t="n"/>
      <c r="ET65" s="704" t="n"/>
      <c r="EU65" s="704" t="n"/>
      <c r="EW65" s="704" t="n"/>
      <c r="EX65" s="704" t="n"/>
      <c r="EY65" s="704" t="n"/>
      <c r="EZ65" s="704" t="n"/>
      <c r="FA65" s="704" t="n"/>
      <c r="FB65" s="704" t="n"/>
      <c r="FC65" s="704" t="n"/>
      <c r="FD65" s="704" t="n"/>
      <c r="FE65" s="704" t="n"/>
      <c r="FF65" s="704" t="n"/>
      <c r="FK65" s="424" t="inlineStr">
        <is>
          <t>ok</t>
        </is>
      </c>
      <c r="FL65" s="424" t="inlineStr">
        <is>
          <t>ok</t>
        </is>
      </c>
      <c r="FZ65" s="424" t="inlineStr">
        <is>
          <t>ok</t>
        </is>
      </c>
    </row>
    <row r="66" hidden="1" customFormat="1" s="424">
      <c r="A66" s="410">
        <f>A65+1</f>
        <v/>
      </c>
      <c r="B66" s="394">
        <f>+'OVERALL WO'!B136</f>
        <v/>
      </c>
      <c r="C66" s="300">
        <f>+'OVERALL WO'!C136</f>
        <v/>
      </c>
      <c r="D66" s="300">
        <f>+'OVERALL WO'!D136</f>
        <v/>
      </c>
      <c r="E66" s="300">
        <f>+'OVERALL WO'!F136</f>
        <v/>
      </c>
      <c r="F66" s="359">
        <f>+'OVERALL WO'!I136</f>
        <v/>
      </c>
      <c r="G66" s="349">
        <f>+'OVERALL WO'!J136</f>
        <v/>
      </c>
      <c r="H66" s="300">
        <f>IF(F66&gt;0,"Realese","BelumRealese")</f>
        <v/>
      </c>
      <c r="I66" s="1682">
        <f>+'OVERALL WO'!E136</f>
        <v/>
      </c>
      <c r="J66" s="300">
        <f>+'OVERALL WO'!G136</f>
        <v/>
      </c>
      <c r="K66" s="292">
        <f>+'OVERALL WO'!H136</f>
        <v/>
      </c>
      <c r="L66" s="300" t="inlineStr">
        <is>
          <t>Approval</t>
        </is>
      </c>
      <c r="M66" s="300" t="n"/>
      <c r="N66" s="292" t="n"/>
      <c r="O66" s="343" t="n"/>
      <c r="P66" s="292" t="n"/>
      <c r="Q66" s="343" t="n"/>
      <c r="R66" s="343" t="n"/>
      <c r="S66" s="360" t="n"/>
      <c r="T66" s="292" t="n"/>
      <c r="U66" s="343" t="n"/>
      <c r="V66" s="343" t="n"/>
      <c r="W66" s="343" t="n"/>
      <c r="X66" s="343" t="n"/>
      <c r="Y66" s="360" t="n"/>
      <c r="Z66" s="292" t="n"/>
      <c r="AA66" s="343" t="n"/>
      <c r="AB66" s="343" t="n"/>
      <c r="AC66" s="343" t="n"/>
      <c r="AD66" s="343" t="n"/>
      <c r="AE66" s="930" t="n"/>
      <c r="AF66" s="292" t="n"/>
      <c r="AG66" s="343" t="n"/>
      <c r="AH66" s="343" t="n"/>
      <c r="AI66" s="360" t="n"/>
      <c r="AJ66" s="292" t="n"/>
      <c r="AK66" s="343" t="n"/>
      <c r="AL66" s="343" t="n"/>
      <c r="AM66" s="343" t="n"/>
      <c r="AN66" s="292" t="n"/>
      <c r="AO66" s="343" t="n"/>
      <c r="AP66" s="292" t="n"/>
      <c r="AQ66" s="360" t="n"/>
      <c r="AR66" s="292" t="n"/>
      <c r="AS66" s="360" t="n"/>
      <c r="AT66" s="292" t="n"/>
      <c r="AU66" s="343" t="n"/>
      <c r="AV66" s="343" t="n"/>
      <c r="AW66" s="360" t="n"/>
      <c r="AX66" s="292" t="n"/>
      <c r="AY66" s="343" t="n"/>
      <c r="AZ66" s="292" t="n"/>
      <c r="BA66" s="343" t="n"/>
      <c r="BB66" s="343" t="n"/>
      <c r="BC66" s="343" t="n"/>
      <c r="BD66" s="292" t="n"/>
      <c r="BE66" s="360">
        <f>BF66/G66*100</f>
        <v/>
      </c>
      <c r="BF66" s="292" t="n">
        <v>9909923</v>
      </c>
      <c r="BG66" s="343" t="n"/>
      <c r="BH66" s="343" t="n"/>
      <c r="BI66" s="343" t="n"/>
      <c r="BJ66" s="343" t="n"/>
      <c r="BK66" s="343" t="n"/>
      <c r="BL66" s="343" t="n"/>
      <c r="BM66" s="343" t="n"/>
      <c r="BN66" s="343" t="n"/>
      <c r="BO66" s="343" t="n"/>
      <c r="BP66" s="343" t="n"/>
      <c r="BQ66" s="343" t="n"/>
      <c r="BR66" s="343" t="n"/>
      <c r="BS66" s="343" t="n"/>
      <c r="BT66" s="343" t="n"/>
      <c r="BU66" s="343" t="n"/>
      <c r="BV66" s="343" t="n"/>
      <c r="BW66" s="343" t="n"/>
      <c r="BX66" s="343" t="n"/>
      <c r="BY66" s="343" t="n"/>
      <c r="BZ66" s="343" t="n"/>
      <c r="CA66" s="343" t="n"/>
      <c r="CB66" s="343" t="n"/>
      <c r="CC66" s="343" t="n"/>
      <c r="CD66" s="343" t="n"/>
      <c r="CE66" s="343" t="n"/>
      <c r="CF66" s="343" t="n"/>
      <c r="CG66" s="343" t="n"/>
      <c r="CH66" s="343" t="n"/>
      <c r="CI66" s="343" t="n"/>
      <c r="CJ66" s="343" t="n"/>
      <c r="CK66" s="343" t="n"/>
      <c r="CL66" s="343" t="n"/>
      <c r="CM66" s="343" t="n"/>
      <c r="CN66" s="343" t="n"/>
      <c r="CO66" s="343" t="n"/>
      <c r="CP66" s="343" t="n"/>
      <c r="CQ66" s="343" t="n"/>
      <c r="CR66" s="343" t="n"/>
      <c r="CS66" s="343" t="n"/>
      <c r="CT66" s="343" t="n"/>
      <c r="CU66" s="343" t="n"/>
      <c r="CV66" s="343" t="n"/>
      <c r="CW66" s="343" t="n"/>
      <c r="CX66" s="343" t="n"/>
      <c r="CY66" s="343" t="n"/>
      <c r="CZ66" s="343" t="n"/>
      <c r="DA66" s="343" t="n"/>
      <c r="DB66" s="343" t="n"/>
      <c r="DC66" s="343" t="n"/>
      <c r="DD66" s="343" t="n"/>
      <c r="DE66" s="343" t="n"/>
      <c r="DF66" s="343" t="n"/>
      <c r="DG66" s="343" t="n"/>
      <c r="DH66" s="343" t="n"/>
      <c r="DI66" s="343" t="n"/>
      <c r="DJ66" s="343" t="n"/>
      <c r="DK66" s="343" t="n"/>
      <c r="DL66" s="343" t="n"/>
      <c r="DM66" s="343" t="n"/>
      <c r="DN66" s="343" t="n"/>
      <c r="DO66" s="343" t="n"/>
      <c r="DP66" s="343" t="n"/>
      <c r="DQ66" s="360">
        <f>+M66+O66+Q66+S66+U66+W66+Y66+AA66+AC66+AE66+AG66+AI66+AK66+AM66+AO66+AQ66+AS66+AU66+AW66+AY66+BA66+BC66+BE66+BG66+BI66+BK66+BM66+BO66+BQ66+BS66+BU66+BW66+BY66+CA66+CC66+CE66+CG66+CI66+CK66+CM66+CO66+CQ66+CS66+CU66+CW66+CY66+DA66+DC66+DE66+DG66+DI66+DK66+DM66+DO66</f>
        <v/>
      </c>
      <c r="DR66" s="292">
        <f>+N66+P66+R66+T66+V66+X66+Z66+AB66+AD66+AF66+AH66+AJ66+AL66+AN66+AP66+AR66+AT66+AV66+AX66+AZ66+BB66+BD66+BF66+BH66+BJ66+BL66+BN66+BP66+BR66+BT66+BV66+BX66+BZ66+CB66+CD66+CF66+CH66+CJ66+CL66+CN66+CP66+CR66+CT66+CV66+CX66+CZ66+DB66+DD66+DF66+DH66+DJ66+DL66+DN66+DP66</f>
        <v/>
      </c>
      <c r="DS66" s="360">
        <f>DT66/G66*100</f>
        <v/>
      </c>
      <c r="DT66" s="361">
        <f>DR66-G66</f>
        <v/>
      </c>
      <c r="DU66" s="1678">
        <f>+'OVERALL WO'!P136</f>
        <v/>
      </c>
      <c r="DV66" s="910" t="inlineStr">
        <is>
          <t>doc ready &amp; CRO full reales</t>
        </is>
      </c>
      <c r="DW66" s="933" t="n"/>
      <c r="DZ66" s="411" t="inlineStr">
        <is>
          <t>ok</t>
        </is>
      </c>
      <c r="EA66" s="411" t="inlineStr">
        <is>
          <t>ok</t>
        </is>
      </c>
      <c r="EB66" s="411" t="inlineStr">
        <is>
          <t>ok</t>
        </is>
      </c>
      <c r="EC66" s="411" t="inlineStr">
        <is>
          <t>ok</t>
        </is>
      </c>
      <c r="ED66" s="411" t="inlineStr">
        <is>
          <t>ok</t>
        </is>
      </c>
      <c r="EE66" s="386" t="n"/>
      <c r="EG66" s="411" t="n"/>
      <c r="EH66" s="411" t="n"/>
      <c r="EI66" s="411" t="n"/>
      <c r="EJ66" s="437" t="n"/>
      <c r="EK66" s="437" t="n"/>
      <c r="EL66" s="494" t="n"/>
      <c r="EM66" s="494" t="n"/>
      <c r="EN66" s="494" t="n"/>
      <c r="EO66" s="494" t="n"/>
      <c r="EP66" s="494" t="n"/>
      <c r="EQ66" s="704" t="n"/>
      <c r="ER66" s="704" t="n"/>
      <c r="ES66" s="704" t="n"/>
      <c r="ET66" s="704" t="n"/>
      <c r="EU66" s="704" t="n"/>
      <c r="EW66" s="704" t="n"/>
      <c r="EX66" s="704" t="n"/>
      <c r="EY66" s="704" t="n"/>
      <c r="EZ66" s="704" t="n"/>
      <c r="FA66" s="704" t="n"/>
      <c r="FB66" s="704" t="n"/>
      <c r="FC66" s="704" t="n"/>
      <c r="FD66" s="704" t="n"/>
      <c r="FE66" s="704" t="n"/>
      <c r="FF66" s="704" t="inlineStr">
        <is>
          <t>ok</t>
        </is>
      </c>
      <c r="FG66" s="727" t="inlineStr">
        <is>
          <t>Completed</t>
        </is>
      </c>
      <c r="FK66" s="424" t="inlineStr">
        <is>
          <t>ok</t>
        </is>
      </c>
      <c r="FL66" s="424" t="inlineStr">
        <is>
          <t>ok</t>
        </is>
      </c>
      <c r="FZ66" s="424" t="inlineStr">
        <is>
          <t>ok</t>
        </is>
      </c>
    </row>
    <row r="67" customFormat="1" s="427">
      <c r="A67" s="396" t="n">
        <v>62</v>
      </c>
      <c r="B67" s="473">
        <f>+'OVERALL WO'!B51</f>
        <v/>
      </c>
      <c r="C67" s="24">
        <f>+'OVERALL WO'!C51</f>
        <v/>
      </c>
      <c r="D67" s="24">
        <f>+'OVERALL WO'!D51</f>
        <v/>
      </c>
      <c r="E67" s="24">
        <f>+'OVERALL WO'!F51</f>
        <v/>
      </c>
      <c r="F67" s="32">
        <f>+'OVERALL WO'!I51</f>
        <v/>
      </c>
      <c r="G67" s="37">
        <f>+'OVERALL WO'!J51</f>
        <v/>
      </c>
      <c r="H67" s="24">
        <f>IF(F67&gt;0,"Realese","BelumRealese")</f>
        <v/>
      </c>
      <c r="I67" s="1684">
        <f>+'OVERALL WO'!E51</f>
        <v/>
      </c>
      <c r="J67" s="24">
        <f>+'OVERALL WO'!G51</f>
        <v/>
      </c>
      <c r="K67" s="25">
        <f>+'OVERALL WO'!H51</f>
        <v/>
      </c>
      <c r="L67" s="24" t="inlineStr">
        <is>
          <t>Approval</t>
        </is>
      </c>
      <c r="M67" s="24" t="n"/>
      <c r="N67" s="25" t="n"/>
      <c r="O67" s="23" t="n"/>
      <c r="P67" s="25" t="n"/>
      <c r="Q67" s="23" t="n"/>
      <c r="R67" s="23" t="n"/>
      <c r="S67" s="330" t="n"/>
      <c r="T67" s="25" t="n"/>
      <c r="U67" s="23" t="n"/>
      <c r="V67" s="23" t="n"/>
      <c r="W67" s="23" t="n"/>
      <c r="X67" s="23" t="n"/>
      <c r="Y67" s="330" t="n"/>
      <c r="Z67" s="25" t="n"/>
      <c r="AA67" s="23" t="n"/>
      <c r="AB67" s="23" t="n"/>
      <c r="AC67" s="23" t="n"/>
      <c r="AD67" s="23" t="n"/>
      <c r="AE67" s="597" t="n"/>
      <c r="AF67" s="25" t="n"/>
      <c r="AG67" s="23" t="n"/>
      <c r="AH67" s="23" t="n"/>
      <c r="AI67" s="330" t="n"/>
      <c r="AJ67" s="25" t="n"/>
      <c r="AK67" s="23" t="n"/>
      <c r="AL67" s="23" t="n"/>
      <c r="AM67" s="23" t="n"/>
      <c r="AN67" s="25" t="n"/>
      <c r="AO67" s="23" t="n"/>
      <c r="AP67" s="25" t="n"/>
      <c r="AQ67" s="330" t="n"/>
      <c r="AR67" s="25" t="n"/>
      <c r="AS67" s="330" t="n"/>
      <c r="AT67" s="25" t="n"/>
      <c r="AU67" s="23" t="n"/>
      <c r="AV67" s="23" t="n"/>
      <c r="AW67" s="330" t="n"/>
      <c r="AX67" s="25" t="n"/>
      <c r="AY67" s="23" t="n"/>
      <c r="AZ67" s="25" t="n"/>
      <c r="BA67" s="23" t="n"/>
      <c r="BB67" s="23" t="n"/>
      <c r="BC67" s="23" t="n"/>
      <c r="BD67" s="25" t="n"/>
      <c r="BE67" s="330" t="n"/>
      <c r="BF67" s="25" t="n"/>
      <c r="BG67" s="330">
        <f>BH67/G67*100</f>
        <v/>
      </c>
      <c r="BH67" s="25" t="n">
        <v>13591721.3</v>
      </c>
      <c r="BI67" s="330">
        <f>BJ67/G67*100</f>
        <v/>
      </c>
      <c r="BJ67" s="25" t="n">
        <v>46473442.66</v>
      </c>
      <c r="BK67" s="330">
        <f>BL67/G67*100</f>
        <v/>
      </c>
      <c r="BL67" s="25" t="n">
        <v>50514551.7</v>
      </c>
      <c r="BM67" s="330">
        <f>BN67/G67*100</f>
        <v/>
      </c>
      <c r="BN67" s="25" t="n">
        <v>81165090.8</v>
      </c>
      <c r="BO67" s="23">
        <f>BP67/G67*100</f>
        <v/>
      </c>
      <c r="BP67" s="25" t="n">
        <v>41267767.24</v>
      </c>
      <c r="BQ67" s="330">
        <f>BR67/G67*100</f>
        <v/>
      </c>
      <c r="BR67" s="25" t="n">
        <v>70111587.65000001</v>
      </c>
      <c r="BS67" s="330">
        <f>BT67/G67*100</f>
        <v/>
      </c>
      <c r="BT67" s="25" t="n">
        <v>51394236.9</v>
      </c>
      <c r="BU67" s="23" t="n"/>
      <c r="BV67" s="23" t="n"/>
      <c r="BW67" s="23" t="n"/>
      <c r="BX67" s="23" t="n"/>
      <c r="BY67" s="23" t="n"/>
      <c r="BZ67" s="23" t="n"/>
      <c r="CA67" s="23" t="n"/>
      <c r="CB67" s="23" t="n"/>
      <c r="CC67" s="23" t="n"/>
      <c r="CD67" s="23" t="n"/>
      <c r="CE67" s="23" t="n"/>
      <c r="CF67" s="23" t="n"/>
      <c r="CG67" s="23" t="n"/>
      <c r="CH67" s="23" t="n"/>
      <c r="CI67" s="23" t="n"/>
      <c r="CJ67" s="23" t="n"/>
      <c r="CK67" s="23" t="n"/>
      <c r="CL67" s="23" t="n"/>
      <c r="CM67" s="330">
        <f>CN67/G67*100</f>
        <v/>
      </c>
      <c r="CN67" s="768" t="n">
        <v>17758192.5</v>
      </c>
      <c r="CO67" s="23" t="n"/>
      <c r="CP67" s="23" t="n"/>
      <c r="CQ67" s="23" t="n"/>
      <c r="CR67" s="23" t="n"/>
      <c r="CS67" s="23" t="n"/>
      <c r="CT67" s="23" t="n"/>
      <c r="CU67" s="23" t="n"/>
      <c r="CV67" s="23" t="n"/>
      <c r="CW67" s="23" t="n"/>
      <c r="CX67" s="23" t="n"/>
      <c r="CY67" s="23" t="n"/>
      <c r="CZ67" s="23" t="n"/>
      <c r="DA67" s="23" t="n"/>
      <c r="DB67" s="23" t="n"/>
      <c r="DC67" s="23" t="n"/>
      <c r="DD67" s="23" t="n"/>
      <c r="DE67" s="23" t="n"/>
      <c r="DF67" s="23" t="n"/>
      <c r="DG67" s="23" t="n"/>
      <c r="DH67" s="23" t="n"/>
      <c r="DI67" s="23" t="n"/>
      <c r="DJ67" s="23" t="n"/>
      <c r="DK67" s="23" t="n"/>
      <c r="DL67" s="23" t="n"/>
      <c r="DM67" s="23" t="n"/>
      <c r="DN67" s="23" t="n"/>
      <c r="DO67" s="23" t="n"/>
      <c r="DP67" s="23" t="n"/>
      <c r="DQ67" s="330">
        <f>+M67+O67+Q67+S67+U67+W67+Y67+AA67+AC67+AE67+AG67+AI67+AK67+AM67+AO67+AQ67+AS67+AU67+AW67+AY67+BA67+BC67+BE67+BG67+BI67+BK67+BM67+BO67+BQ67+BS67+BU67+BW67+BY67+CA67+CC67+CE67+CG67+CI67+CK67+CM67+CO67+CQ67+CS67+CU67+CW67+CY67+DA67+DC67+DE67+DG67+DI67+DK67+DM67+DO67</f>
        <v/>
      </c>
      <c r="DR67" s="25">
        <f>+N67+P67+R67+T67+V67+X67+Z67+AB67+AD67+AF67+AH67+AJ67+AL67+AN67+AP67+AR67+AT67+AV67+AX67+AZ67+BB67+BD67+BF67+BH67+BJ67+BL67+BN67+BP67+BR67+BT67+BV67+BX67+BZ67+CB67+CD67+CF67+CH67+CJ67+CL67+CN67+CP67+CR67+CT67+CV67+CX67+CZ67+DB67+DD67+DF67+DH67+DJ67+DL67+DN67+DP67</f>
        <v/>
      </c>
      <c r="DS67" s="330">
        <f>DT67/G67*100</f>
        <v/>
      </c>
      <c r="DT67" s="26">
        <f>DR67-G67</f>
        <v/>
      </c>
      <c r="DU67" s="1685">
        <f>+'OVERALL WO'!P51</f>
        <v/>
      </c>
      <c r="DV67" s="819" t="inlineStr">
        <is>
          <t>cro sudah release dok sirkulasi</t>
        </is>
      </c>
      <c r="DW67" s="601" t="n"/>
      <c r="DZ67" s="413" t="inlineStr">
        <is>
          <t>ok</t>
        </is>
      </c>
      <c r="EA67" s="413" t="inlineStr">
        <is>
          <t>ok</t>
        </is>
      </c>
      <c r="EB67" s="413" t="inlineStr">
        <is>
          <t>ok</t>
        </is>
      </c>
      <c r="EC67" s="413" t="inlineStr">
        <is>
          <t>ok</t>
        </is>
      </c>
      <c r="ED67" s="413" t="inlineStr">
        <is>
          <t>ok</t>
        </is>
      </c>
      <c r="EE67" s="384" t="n"/>
      <c r="EG67" s="413" t="n"/>
      <c r="EH67" s="413" t="n"/>
      <c r="EI67" s="413" t="n"/>
      <c r="EJ67" s="439" t="n"/>
      <c r="EK67" s="439" t="n"/>
      <c r="EL67" s="493" t="n"/>
      <c r="EM67" s="493" t="n"/>
      <c r="EN67" s="493" t="n"/>
      <c r="EO67" s="493" t="n"/>
      <c r="EP67" s="493" t="n"/>
      <c r="EQ67" s="707" t="n"/>
      <c r="ER67" s="707" t="n"/>
      <c r="ES67" s="707" t="n"/>
      <c r="ET67" s="707" t="n"/>
      <c r="EU67" s="707" t="n"/>
      <c r="EW67" s="707" t="n"/>
      <c r="EX67" s="707" t="n"/>
      <c r="EY67" s="707" t="n"/>
      <c r="EZ67" s="707" t="n"/>
      <c r="FA67" s="707" t="n"/>
      <c r="FB67" s="707" t="n"/>
      <c r="FC67" s="707" t="n"/>
      <c r="FD67" s="707" t="n"/>
      <c r="FE67" s="707" t="n"/>
      <c r="FF67" s="707" t="n"/>
      <c r="FH67" s="873" t="inlineStr">
        <is>
          <t>ok</t>
        </is>
      </c>
      <c r="FI67" s="873" t="inlineStr">
        <is>
          <t>ok</t>
        </is>
      </c>
      <c r="FJ67" s="873" t="inlineStr">
        <is>
          <t>ok</t>
        </is>
      </c>
      <c r="FK67" s="873" t="inlineStr">
        <is>
          <t>ok</t>
        </is>
      </c>
      <c r="FL67" s="873" t="inlineStr">
        <is>
          <t>ok</t>
        </is>
      </c>
      <c r="FO67" s="427" t="inlineStr">
        <is>
          <t>ok</t>
        </is>
      </c>
      <c r="FP67" s="427" t="inlineStr">
        <is>
          <t>ok</t>
        </is>
      </c>
      <c r="FZ67" s="427" t="inlineStr">
        <is>
          <t>ok</t>
        </is>
      </c>
    </row>
    <row r="68" hidden="1" customFormat="1" s="1085">
      <c r="A68" s="572">
        <f>A67+1</f>
        <v/>
      </c>
      <c r="B68" s="447">
        <f>+'OVERALL WO'!B137</f>
        <v/>
      </c>
      <c r="C68" s="334">
        <f>+'OVERALL WO'!C137</f>
        <v/>
      </c>
      <c r="D68" s="334">
        <f>+'OVERALL WO'!D137</f>
        <v/>
      </c>
      <c r="E68" s="334">
        <f>+'OVERALL WO'!F137</f>
        <v/>
      </c>
      <c r="F68" s="335">
        <f>+'OVERALL WO'!I137</f>
        <v/>
      </c>
      <c r="G68" s="336">
        <f>+'OVERALL WO'!J137</f>
        <v/>
      </c>
      <c r="H68" s="334">
        <f>IF(F68&gt;0,"Realese","BelumRealese")</f>
        <v/>
      </c>
      <c r="I68" s="1693">
        <f>+'OVERALL WO'!E137</f>
        <v/>
      </c>
      <c r="J68" s="334">
        <f>+'OVERALL WO'!G137</f>
        <v/>
      </c>
      <c r="K68" s="1080">
        <f>+'OVERALL WO'!H137</f>
        <v/>
      </c>
      <c r="L68" s="334" t="inlineStr">
        <is>
          <t>Approval</t>
        </is>
      </c>
      <c r="M68" s="334" t="n"/>
      <c r="N68" s="1080" t="n"/>
      <c r="O68" s="333" t="n"/>
      <c r="P68" s="1080" t="n"/>
      <c r="Q68" s="333" t="n"/>
      <c r="R68" s="333" t="n"/>
      <c r="S68" s="344" t="n"/>
      <c r="T68" s="1080" t="n"/>
      <c r="U68" s="333" t="n"/>
      <c r="V68" s="333" t="n"/>
      <c r="W68" s="333" t="n"/>
      <c r="X68" s="333" t="n"/>
      <c r="Y68" s="344" t="n"/>
      <c r="Z68" s="1080" t="n"/>
      <c r="AA68" s="333" t="n"/>
      <c r="AB68" s="333" t="n"/>
      <c r="AC68" s="333" t="n"/>
      <c r="AD68" s="333" t="n"/>
      <c r="AE68" s="1078" t="n"/>
      <c r="AF68" s="1080" t="n"/>
      <c r="AG68" s="333" t="n"/>
      <c r="AH68" s="333" t="n"/>
      <c r="AI68" s="344" t="n"/>
      <c r="AJ68" s="1080" t="n"/>
      <c r="AK68" s="333" t="n"/>
      <c r="AL68" s="333" t="n"/>
      <c r="AM68" s="333" t="n"/>
      <c r="AN68" s="1080" t="n"/>
      <c r="AO68" s="333" t="n"/>
      <c r="AP68" s="1080" t="n"/>
      <c r="AQ68" s="344" t="n"/>
      <c r="AR68" s="1080" t="n"/>
      <c r="AS68" s="344" t="n"/>
      <c r="AT68" s="1080" t="n"/>
      <c r="AU68" s="333" t="n"/>
      <c r="AV68" s="333" t="n"/>
      <c r="AW68" s="344" t="n"/>
      <c r="AX68" s="1080" t="n"/>
      <c r="AY68" s="333" t="n"/>
      <c r="AZ68" s="1080" t="n"/>
      <c r="BA68" s="333" t="n"/>
      <c r="BB68" s="333" t="n"/>
      <c r="BC68" s="333" t="n"/>
      <c r="BD68" s="1080" t="n"/>
      <c r="BE68" s="344" t="n"/>
      <c r="BF68" s="1080" t="n"/>
      <c r="BG68" s="344" t="n"/>
      <c r="BH68" s="1080" t="n"/>
      <c r="BI68" s="344">
        <f>BJ68/G68*100</f>
        <v/>
      </c>
      <c r="BJ68" s="1080" t="n">
        <v>18631700</v>
      </c>
      <c r="BK68" s="333">
        <f>BL68/G68*100</f>
        <v/>
      </c>
      <c r="BL68" s="1080" t="n">
        <v>34948450</v>
      </c>
      <c r="BM68" s="344">
        <f>BN68/G68*100</f>
        <v/>
      </c>
      <c r="BN68" s="1080" t="n">
        <v>22806350</v>
      </c>
      <c r="BO68" s="333">
        <f>BP68/G68*100</f>
        <v/>
      </c>
      <c r="BP68" s="1080" t="n">
        <v>9391850</v>
      </c>
      <c r="BQ68" s="333" t="n"/>
      <c r="BR68" s="333" t="n"/>
      <c r="BS68" s="333" t="n"/>
      <c r="BT68" s="333" t="n"/>
      <c r="BU68" s="333" t="n"/>
      <c r="BV68" s="333" t="n"/>
      <c r="BW68" s="333" t="n"/>
      <c r="BX68" s="333" t="n"/>
      <c r="BY68" s="333" t="n"/>
      <c r="BZ68" s="333" t="n"/>
      <c r="CA68" s="333" t="n"/>
      <c r="CB68" s="333" t="n"/>
      <c r="CC68" s="333" t="n"/>
      <c r="CD68" s="333" t="n"/>
      <c r="CE68" s="333" t="n"/>
      <c r="CF68" s="333" t="n"/>
      <c r="CG68" s="333" t="n"/>
      <c r="CH68" s="333" t="n"/>
      <c r="CI68" s="333" t="n"/>
      <c r="CJ68" s="333" t="n"/>
      <c r="CK68" s="333" t="n"/>
      <c r="CL68" s="333" t="n"/>
      <c r="CM68" s="333" t="n"/>
      <c r="CN68" s="333" t="n"/>
      <c r="CO68" s="333" t="n"/>
      <c r="CP68" s="333" t="n"/>
      <c r="CQ68" s="333" t="n"/>
      <c r="CR68" s="333" t="n"/>
      <c r="CS68" s="333" t="n"/>
      <c r="CT68" s="333" t="n"/>
      <c r="CU68" s="333" t="n"/>
      <c r="CV68" s="333" t="n"/>
      <c r="CW68" s="333" t="n"/>
      <c r="CX68" s="333" t="n"/>
      <c r="CY68" s="333" t="n"/>
      <c r="CZ68" s="333" t="n"/>
      <c r="DA68" s="333" t="n"/>
      <c r="DB68" s="333" t="n"/>
      <c r="DC68" s="333" t="n"/>
      <c r="DD68" s="333" t="n"/>
      <c r="DE68" s="333" t="n"/>
      <c r="DF68" s="333" t="n"/>
      <c r="DG68" s="333" t="n"/>
      <c r="DH68" s="333" t="n"/>
      <c r="DI68" s="333" t="n"/>
      <c r="DJ68" s="333" t="n"/>
      <c r="DK68" s="333" t="n"/>
      <c r="DL68" s="333" t="n"/>
      <c r="DM68" s="333" t="n"/>
      <c r="DN68" s="333" t="n"/>
      <c r="DO68" s="333" t="n"/>
      <c r="DP68" s="333" t="n"/>
      <c r="DQ68" s="344">
        <f>+M68+O68+Q68+S68+U68+W68+Y68+AA68+AC68+AE68+AG68+AI68+AK68+AM68+AO68+AQ68+AS68+AU68+AW68+AY68+BA68+BC68+BE68+BG68+BI68+BK68+BM68+BO68+BQ68+BS68+BU68+BW68+BY68+CA68+CC68+CE68+CG68+CI68+CK68+CM68+CO68+CQ68+CS68+CU68+CW68+CY68+DA68+DC68+DE68+DG68+DI68+DK68+DM68+DO68</f>
        <v/>
      </c>
      <c r="DR68" s="1080">
        <f>+N68+P68+R68+T68+V68+X68+Z68+AB68+AD68+AF68+AH68+AJ68+AL68+AN68+AP68+AR68+AT68+AV68+AX68+AZ68+BB68+BD68+BF68+BH68+BJ68+BL68+BN68+BP68+BR68+BT68+BV68+BX68+BZ68+CB68+CD68+CF68+CH68+CJ68+CL68+CN68+CP68+CR68+CT68+CV68+CX68+CZ68+DB68+DD68+DF68+DH68+DJ68+DL68+DN68+DP68</f>
        <v/>
      </c>
      <c r="DS68" s="344">
        <f>DT68/G68*100</f>
        <v/>
      </c>
      <c r="DT68" s="338">
        <f>DR68-G68</f>
        <v/>
      </c>
      <c r="DU68" s="1679">
        <f>+'OVERALL WO'!P137</f>
        <v/>
      </c>
      <c r="DV68" s="763" t="inlineStr">
        <is>
          <t>cro sudah release - finaly dok sirkulasi</t>
        </is>
      </c>
      <c r="DW68" s="600" t="n"/>
      <c r="DZ68" s="1084" t="inlineStr">
        <is>
          <t>ok</t>
        </is>
      </c>
      <c r="EA68" s="1084" t="inlineStr">
        <is>
          <t>ok</t>
        </is>
      </c>
      <c r="EB68" s="1084" t="inlineStr">
        <is>
          <t>ok</t>
        </is>
      </c>
      <c r="EC68" s="1084" t="inlineStr">
        <is>
          <t>ok</t>
        </is>
      </c>
      <c r="ED68" s="1084" t="inlineStr">
        <is>
          <t>ok</t>
        </is>
      </c>
      <c r="EE68" s="1086" t="n"/>
      <c r="EG68" s="1084" t="n"/>
      <c r="EH68" s="1084" t="n"/>
      <c r="EI68" s="1084" t="n"/>
      <c r="EJ68" s="436" t="n"/>
      <c r="EK68" s="436" t="n"/>
      <c r="EL68" s="492" t="n"/>
      <c r="EM68" s="492" t="n"/>
      <c r="EN68" s="492" t="n"/>
      <c r="EO68" s="492" t="n"/>
      <c r="EP68" s="492" t="n"/>
      <c r="EQ68" s="703" t="n"/>
      <c r="ER68" s="703" t="n"/>
      <c r="ES68" s="703" t="n"/>
      <c r="ET68" s="703" t="n"/>
      <c r="EU68" s="703" t="n"/>
      <c r="EW68" s="703" t="n"/>
      <c r="EX68" s="703" t="n"/>
      <c r="EY68" s="703" t="n"/>
      <c r="EZ68" s="703" t="n"/>
      <c r="FA68" s="703" t="n"/>
      <c r="FB68" s="703" t="n"/>
      <c r="FC68" s="703" t="n"/>
      <c r="FD68" s="703" t="n"/>
      <c r="FE68" s="703" t="n"/>
      <c r="FF68" s="703" t="n"/>
      <c r="FI68" s="753" t="inlineStr">
        <is>
          <t>ok</t>
        </is>
      </c>
      <c r="FJ68" s="753" t="inlineStr">
        <is>
          <t>ok</t>
        </is>
      </c>
      <c r="FK68" s="1085" t="inlineStr">
        <is>
          <t>ok</t>
        </is>
      </c>
      <c r="FL68" s="1085" t="inlineStr">
        <is>
          <t>ok</t>
        </is>
      </c>
      <c r="FM68" s="1086" t="inlineStr">
        <is>
          <t>Completed</t>
        </is>
      </c>
      <c r="FN68" s="1086" t="n"/>
      <c r="FZ68" s="1085" t="inlineStr">
        <is>
          <t>ok</t>
        </is>
      </c>
    </row>
    <row r="69" hidden="1" customFormat="1" s="424">
      <c r="A69" s="410">
        <f>A68+1</f>
        <v/>
      </c>
      <c r="B69" s="394">
        <f>+'OVERALL WO'!B138</f>
        <v/>
      </c>
      <c r="C69" s="300">
        <f>+'OVERALL WO'!C138</f>
        <v/>
      </c>
      <c r="D69" s="300">
        <f>+'OVERALL WO'!D138</f>
        <v/>
      </c>
      <c r="E69" s="300">
        <f>+'OVERALL WO'!F138</f>
        <v/>
      </c>
      <c r="F69" s="359">
        <f>+'OVERALL WO'!I138</f>
        <v/>
      </c>
      <c r="G69" s="349">
        <f>+'OVERALL WO'!J138</f>
        <v/>
      </c>
      <c r="H69" s="300">
        <f>IF(F69&gt;0,"Realese","BelumRealese")</f>
        <v/>
      </c>
      <c r="I69" s="1682">
        <f>+'OVERALL WO'!E138</f>
        <v/>
      </c>
      <c r="J69" s="300">
        <f>+'OVERALL WO'!G138</f>
        <v/>
      </c>
      <c r="K69" s="292">
        <f>+'OVERALL WO'!H138</f>
        <v/>
      </c>
      <c r="L69" s="300" t="inlineStr">
        <is>
          <t>Approval</t>
        </is>
      </c>
      <c r="M69" s="300" t="n"/>
      <c r="N69" s="292" t="n"/>
      <c r="O69" s="343" t="n"/>
      <c r="P69" s="292" t="n"/>
      <c r="Q69" s="343" t="n"/>
      <c r="R69" s="343" t="n"/>
      <c r="S69" s="360" t="n"/>
      <c r="T69" s="292" t="n"/>
      <c r="U69" s="343" t="n"/>
      <c r="V69" s="343" t="n"/>
      <c r="W69" s="343" t="n"/>
      <c r="X69" s="343" t="n"/>
      <c r="Y69" s="360" t="n"/>
      <c r="Z69" s="292" t="n"/>
      <c r="AA69" s="343" t="n"/>
      <c r="AB69" s="343" t="n"/>
      <c r="AC69" s="343" t="n"/>
      <c r="AD69" s="343" t="n"/>
      <c r="AE69" s="930" t="n"/>
      <c r="AF69" s="292" t="n"/>
      <c r="AG69" s="343" t="n"/>
      <c r="AH69" s="343" t="n"/>
      <c r="AI69" s="360" t="n"/>
      <c r="AJ69" s="292" t="n"/>
      <c r="AK69" s="343" t="n"/>
      <c r="AL69" s="343" t="n"/>
      <c r="AM69" s="343" t="n"/>
      <c r="AN69" s="292" t="n"/>
      <c r="AO69" s="343" t="n"/>
      <c r="AP69" s="292" t="n"/>
      <c r="AQ69" s="360" t="n"/>
      <c r="AR69" s="292" t="n"/>
      <c r="AS69" s="360" t="n"/>
      <c r="AT69" s="292" t="n"/>
      <c r="AU69" s="343" t="n"/>
      <c r="AV69" s="343" t="n"/>
      <c r="AW69" s="360" t="n"/>
      <c r="AX69" s="292" t="n"/>
      <c r="AY69" s="343" t="n"/>
      <c r="AZ69" s="292" t="n"/>
      <c r="BA69" s="343" t="n"/>
      <c r="BB69" s="343" t="n"/>
      <c r="BC69" s="343" t="n"/>
      <c r="BD69" s="292" t="n"/>
      <c r="BE69" s="360" t="n"/>
      <c r="BF69" s="292" t="n"/>
      <c r="BG69" s="360" t="n"/>
      <c r="BH69" s="292" t="n"/>
      <c r="BI69" s="360">
        <f>BJ69/G69*100</f>
        <v/>
      </c>
      <c r="BJ69" s="292" t="n">
        <v>11379650</v>
      </c>
      <c r="BK69" s="343" t="n"/>
      <c r="BL69" s="343" t="n"/>
      <c r="BM69" s="343">
        <f>BN69/G69*100</f>
        <v/>
      </c>
      <c r="BN69" s="292" t="n">
        <v>18319975</v>
      </c>
      <c r="BO69" s="343" t="n"/>
      <c r="BP69" s="343" t="n"/>
      <c r="BQ69" s="343" t="n"/>
      <c r="BR69" s="343" t="n"/>
      <c r="BS69" s="343" t="n"/>
      <c r="BT69" s="343" t="n"/>
      <c r="BU69" s="343" t="n"/>
      <c r="BV69" s="343" t="n"/>
      <c r="BW69" s="343" t="n"/>
      <c r="BX69" s="343" t="n"/>
      <c r="BY69" s="343" t="n"/>
      <c r="BZ69" s="343" t="n"/>
      <c r="CA69" s="343" t="n"/>
      <c r="CB69" s="343" t="n"/>
      <c r="CC69" s="343" t="n"/>
      <c r="CD69" s="343" t="n"/>
      <c r="CE69" s="343" t="n"/>
      <c r="CF69" s="343" t="n"/>
      <c r="CG69" s="343" t="n"/>
      <c r="CH69" s="343" t="n"/>
      <c r="CI69" s="343" t="n"/>
      <c r="CJ69" s="343" t="n"/>
      <c r="CK69" s="343" t="n"/>
      <c r="CL69" s="343" t="n"/>
      <c r="CM69" s="343" t="n"/>
      <c r="CN69" s="343" t="n"/>
      <c r="CO69" s="343" t="n"/>
      <c r="CP69" s="343" t="n"/>
      <c r="CQ69" s="343" t="n"/>
      <c r="CR69" s="343" t="n"/>
      <c r="CS69" s="343" t="n"/>
      <c r="CT69" s="343" t="n"/>
      <c r="CU69" s="343" t="n"/>
      <c r="CV69" s="343" t="n"/>
      <c r="CW69" s="343" t="n"/>
      <c r="CX69" s="343" t="n"/>
      <c r="CY69" s="343" t="n"/>
      <c r="CZ69" s="343" t="n"/>
      <c r="DA69" s="343" t="n"/>
      <c r="DB69" s="343" t="n"/>
      <c r="DC69" s="343" t="n"/>
      <c r="DD69" s="343" t="n"/>
      <c r="DE69" s="343" t="n"/>
      <c r="DF69" s="343" t="n"/>
      <c r="DG69" s="343" t="n"/>
      <c r="DH69" s="343" t="n"/>
      <c r="DI69" s="343" t="n"/>
      <c r="DJ69" s="343" t="n"/>
      <c r="DK69" s="343" t="n"/>
      <c r="DL69" s="343" t="n"/>
      <c r="DM69" s="343" t="n"/>
      <c r="DN69" s="343" t="n"/>
      <c r="DO69" s="343" t="n"/>
      <c r="DP69" s="343" t="n"/>
      <c r="DQ69" s="360">
        <f>+M69+O69+Q69+S69+U69+W69+Y69+AA69+AC69+AE69+AG69+AI69+AK69+AM69+AO69+AQ69+AS69+AU69+AW69+AY69+BA69+BC69+BE69+BG69+BI69+BK69+BM69+BO69+BQ69+BS69+BU69+BW69+BY69+CA69+CC69+CE69+CG69+CI69+CK69+CM69+CO69+CQ69+CS69+CU69+CW69+CY69+DA69+DC69+DE69+DG69+DI69+DK69+DM69+DO69</f>
        <v/>
      </c>
      <c r="DR69" s="292">
        <f>+N69+P69+R69+T69+V69+X69+Z69+AB69+AD69+AF69+AH69+AJ69+AL69+AN69+AP69+AR69+AT69+AV69+AX69+AZ69+BB69+BD69+BF69+BH69+BJ69+BL69+BN69+BP69+BR69+BT69+BV69+BX69+BZ69+CB69+CD69+CF69+CH69+CJ69+CL69+CN69+CP69+CR69+CT69+CV69+CX69+CZ69+DB69+DD69+DF69+DH69+DJ69+DL69+DN69+DP69</f>
        <v/>
      </c>
      <c r="DS69" s="360">
        <f>DT69/G69*100</f>
        <v/>
      </c>
      <c r="DT69" s="361">
        <f>DR69-G69</f>
        <v/>
      </c>
      <c r="DU69" s="1678">
        <f>+'OVERALL WO'!P138</f>
        <v/>
      </c>
      <c r="DV69" s="1062" t="inlineStr">
        <is>
          <t>sirkulasi</t>
        </is>
      </c>
      <c r="DW69" s="932" t="n"/>
      <c r="DZ69" s="411" t="inlineStr">
        <is>
          <t>ok</t>
        </is>
      </c>
      <c r="EA69" s="411" t="inlineStr">
        <is>
          <t>ok</t>
        </is>
      </c>
      <c r="EB69" s="411" t="inlineStr">
        <is>
          <t>ok</t>
        </is>
      </c>
      <c r="EC69" s="411" t="inlineStr">
        <is>
          <t>ok</t>
        </is>
      </c>
      <c r="ED69" s="411" t="inlineStr">
        <is>
          <t>ok</t>
        </is>
      </c>
      <c r="EE69" s="386" t="n"/>
      <c r="EG69" s="411" t="n"/>
      <c r="EH69" s="411" t="n"/>
      <c r="EI69" s="411" t="n"/>
      <c r="EJ69" s="437" t="n"/>
      <c r="EK69" s="437" t="n"/>
      <c r="EL69" s="494" t="n"/>
      <c r="EM69" s="494" t="n"/>
      <c r="EN69" s="494" t="n"/>
      <c r="EO69" s="494" t="n"/>
      <c r="EP69" s="494" t="n"/>
      <c r="EQ69" s="704" t="n"/>
      <c r="ER69" s="704" t="n"/>
      <c r="ES69" s="704" t="n"/>
      <c r="ET69" s="704" t="n"/>
      <c r="EU69" s="704" t="n"/>
      <c r="EW69" s="704" t="n"/>
      <c r="EX69" s="704" t="n"/>
      <c r="EY69" s="704" t="n"/>
      <c r="EZ69" s="704" t="n"/>
      <c r="FA69" s="704" t="n"/>
      <c r="FB69" s="704" t="n"/>
      <c r="FC69" s="704" t="n"/>
      <c r="FD69" s="704" t="n"/>
      <c r="FE69" s="704" t="n"/>
      <c r="FF69" s="704" t="n"/>
      <c r="FI69" s="1058" t="inlineStr">
        <is>
          <t>ok</t>
        </is>
      </c>
      <c r="FJ69" s="1063" t="inlineStr">
        <is>
          <t>-</t>
        </is>
      </c>
      <c r="FK69" s="424" t="inlineStr">
        <is>
          <t>ok</t>
        </is>
      </c>
      <c r="FL69" s="424" t="inlineStr">
        <is>
          <t>ok</t>
        </is>
      </c>
      <c r="FM69" s="386" t="inlineStr">
        <is>
          <t>Completed</t>
        </is>
      </c>
      <c r="FN69" s="386" t="n"/>
      <c r="FZ69" s="424" t="inlineStr">
        <is>
          <t>ok</t>
        </is>
      </c>
    </row>
    <row r="70" hidden="1" customFormat="1" s="424">
      <c r="A70" s="410">
        <f>A69+1</f>
        <v/>
      </c>
      <c r="B70" s="394">
        <f>+'OVERALL WO'!B139</f>
        <v/>
      </c>
      <c r="C70" s="300">
        <f>+'OVERALL WO'!C139</f>
        <v/>
      </c>
      <c r="D70" s="300">
        <f>+'OVERALL WO'!D139</f>
        <v/>
      </c>
      <c r="E70" s="300">
        <f>+'OVERALL WO'!F139</f>
        <v/>
      </c>
      <c r="F70" s="359">
        <f>+'OVERALL WO'!I139</f>
        <v/>
      </c>
      <c r="G70" s="349">
        <f>+'OVERALL WO'!J139</f>
        <v/>
      </c>
      <c r="H70" s="300">
        <f>IF(F70&gt;0,"Realese","BelumRealese")</f>
        <v/>
      </c>
      <c r="I70" s="1682">
        <f>+'OVERALL WO'!E139</f>
        <v/>
      </c>
      <c r="J70" s="300">
        <f>+'OVERALL WO'!G139</f>
        <v/>
      </c>
      <c r="K70" s="292">
        <f>+'OVERALL WO'!H139</f>
        <v/>
      </c>
      <c r="L70" s="300" t="inlineStr">
        <is>
          <t>Approval</t>
        </is>
      </c>
      <c r="M70" s="300" t="n"/>
      <c r="N70" s="292" t="n"/>
      <c r="O70" s="343" t="n"/>
      <c r="P70" s="292" t="n"/>
      <c r="Q70" s="343" t="n"/>
      <c r="R70" s="343" t="n"/>
      <c r="S70" s="360" t="n"/>
      <c r="T70" s="292" t="n"/>
      <c r="U70" s="343" t="n"/>
      <c r="V70" s="343" t="n"/>
      <c r="W70" s="343" t="n"/>
      <c r="X70" s="343" t="n"/>
      <c r="Y70" s="360" t="n"/>
      <c r="Z70" s="292" t="n"/>
      <c r="AA70" s="343" t="n"/>
      <c r="AB70" s="343" t="n"/>
      <c r="AC70" s="343" t="n"/>
      <c r="AD70" s="343" t="n"/>
      <c r="AE70" s="930" t="n"/>
      <c r="AF70" s="292" t="n"/>
      <c r="AG70" s="343" t="n"/>
      <c r="AH70" s="343" t="n"/>
      <c r="AI70" s="360" t="n"/>
      <c r="AJ70" s="292" t="n"/>
      <c r="AK70" s="343" t="n"/>
      <c r="AL70" s="343" t="n"/>
      <c r="AM70" s="343" t="n"/>
      <c r="AN70" s="292" t="n"/>
      <c r="AO70" s="343" t="n"/>
      <c r="AP70" s="292" t="n"/>
      <c r="AQ70" s="360" t="n"/>
      <c r="AR70" s="292" t="n"/>
      <c r="AS70" s="360" t="n"/>
      <c r="AT70" s="292" t="n"/>
      <c r="AU70" s="343" t="n"/>
      <c r="AV70" s="343" t="n"/>
      <c r="AW70" s="360" t="n"/>
      <c r="AX70" s="292" t="n"/>
      <c r="AY70" s="343" t="n"/>
      <c r="AZ70" s="292" t="n"/>
      <c r="BA70" s="343" t="n"/>
      <c r="BB70" s="343" t="n"/>
      <c r="BC70" s="343" t="n"/>
      <c r="BD70" s="292" t="n"/>
      <c r="BE70" s="360" t="n"/>
      <c r="BF70" s="292" t="n"/>
      <c r="BG70" s="360" t="n"/>
      <c r="BH70" s="292" t="n"/>
      <c r="BI70" s="343" t="n"/>
      <c r="BJ70" s="343" t="n"/>
      <c r="BK70" s="343" t="n"/>
      <c r="BL70" s="343" t="n"/>
      <c r="BM70" s="360">
        <f>BN70/G70*100</f>
        <v/>
      </c>
      <c r="BN70" s="292" t="n">
        <v>11879850</v>
      </c>
      <c r="BO70" s="343">
        <f>BP70/G70*100</f>
        <v/>
      </c>
      <c r="BP70" s="292" t="n">
        <v>12380050</v>
      </c>
      <c r="BQ70" s="343" t="n"/>
      <c r="BR70" s="343" t="n"/>
      <c r="BS70" s="343" t="n"/>
      <c r="BT70" s="343" t="n"/>
      <c r="BU70" s="343" t="n"/>
      <c r="BV70" s="343" t="n"/>
      <c r="BW70" s="343" t="n"/>
      <c r="BX70" s="343" t="n"/>
      <c r="BY70" s="343" t="n"/>
      <c r="BZ70" s="343" t="n"/>
      <c r="CA70" s="343" t="n"/>
      <c r="CB70" s="343" t="n"/>
      <c r="CC70" s="343" t="n"/>
      <c r="CD70" s="343" t="n"/>
      <c r="CE70" s="343" t="n"/>
      <c r="CF70" s="343" t="n"/>
      <c r="CG70" s="343" t="n"/>
      <c r="CH70" s="343" t="n"/>
      <c r="CI70" s="343" t="n"/>
      <c r="CJ70" s="343" t="n"/>
      <c r="CK70" s="343" t="n"/>
      <c r="CL70" s="343" t="n"/>
      <c r="CM70" s="343" t="n"/>
      <c r="CN70" s="343" t="n"/>
      <c r="CO70" s="343" t="n"/>
      <c r="CP70" s="343" t="n"/>
      <c r="CQ70" s="343" t="n"/>
      <c r="CR70" s="343" t="n"/>
      <c r="CS70" s="343" t="n"/>
      <c r="CT70" s="343" t="n"/>
      <c r="CU70" s="343" t="n"/>
      <c r="CV70" s="343" t="n"/>
      <c r="CW70" s="343" t="n"/>
      <c r="CX70" s="343" t="n"/>
      <c r="CY70" s="343" t="n"/>
      <c r="CZ70" s="343" t="n"/>
      <c r="DA70" s="343" t="n"/>
      <c r="DB70" s="343" t="n"/>
      <c r="DC70" s="343" t="n"/>
      <c r="DD70" s="343" t="n"/>
      <c r="DE70" s="343" t="n"/>
      <c r="DF70" s="343" t="n"/>
      <c r="DG70" s="343" t="n"/>
      <c r="DH70" s="343" t="n"/>
      <c r="DI70" s="343" t="n"/>
      <c r="DJ70" s="343" t="n"/>
      <c r="DK70" s="343" t="n"/>
      <c r="DL70" s="343" t="n"/>
      <c r="DM70" s="343" t="n"/>
      <c r="DN70" s="343" t="n"/>
      <c r="DO70" s="343" t="n"/>
      <c r="DP70" s="343" t="n"/>
      <c r="DQ70" s="360">
        <f>+M70+O70+Q70+S70+U70+W70+Y70+AA70+AC70+AE70+AG70+AI70+AK70+AM70+AO70+AQ70+AS70+AU70+AW70+AY70+BA70+BC70+BE70+BG70+BI70+BK70+BM70+BO70+BQ70+BS70+BU70+BW70+BY70+CA70+CC70+CE70+CG70+CI70+CK70+CM70+CO70+CQ70+CS70+CU70+CW70+CY70+DA70+DC70+DE70+DG70+DI70+DK70+DM70+DO70</f>
        <v/>
      </c>
      <c r="DR70" s="292">
        <f>+N70+P70+R70+T70+V70+X70+Z70+AB70+AD70+AF70+AH70+AJ70+AL70+AN70+AP70+AR70+AT70+AV70+AX70+AZ70+BB70+BD70+BF70+BH70+BJ70+BL70+BN70+BP70+BR70+BT70+BV70+BX70+BZ70+CB70+CD70+CF70+CH70+CJ70+CL70+CN70+CP70+CR70+CT70+CV70+CX70+CZ70+DB70+DD70+DF70+DH70+DJ70+DL70+DN70+DP70</f>
        <v/>
      </c>
      <c r="DS70" s="360">
        <f>DT70/G70*100</f>
        <v/>
      </c>
      <c r="DT70" s="361">
        <f>DR70-G70</f>
        <v/>
      </c>
      <c r="DU70" s="1678">
        <f>+'OVERALL WO'!P139</f>
        <v/>
      </c>
      <c r="DV70" s="1062" t="inlineStr">
        <is>
          <t>sirkulasi</t>
        </is>
      </c>
      <c r="DW70" s="932" t="n"/>
      <c r="DZ70" s="411" t="inlineStr">
        <is>
          <t>ok</t>
        </is>
      </c>
      <c r="EA70" s="411" t="inlineStr">
        <is>
          <t>ok</t>
        </is>
      </c>
      <c r="EB70" s="411" t="inlineStr">
        <is>
          <t>ok</t>
        </is>
      </c>
      <c r="EC70" s="411" t="inlineStr">
        <is>
          <t>ok</t>
        </is>
      </c>
      <c r="ED70" s="411" t="inlineStr">
        <is>
          <t>ok</t>
        </is>
      </c>
      <c r="EE70" s="386" t="n"/>
      <c r="EG70" s="411" t="n"/>
      <c r="EH70" s="411" t="n"/>
      <c r="EI70" s="411" t="n"/>
      <c r="EJ70" s="437" t="n"/>
      <c r="EK70" s="437" t="n"/>
      <c r="EL70" s="494" t="n"/>
      <c r="EM70" s="494" t="n"/>
      <c r="EN70" s="494" t="n"/>
      <c r="EO70" s="494" t="n"/>
      <c r="EP70" s="494" t="n"/>
      <c r="EQ70" s="704" t="n"/>
      <c r="ER70" s="704" t="n"/>
      <c r="ES70" s="704" t="n"/>
      <c r="ET70" s="704" t="n"/>
      <c r="EU70" s="704" t="n"/>
      <c r="EW70" s="704" t="n"/>
      <c r="EX70" s="704" t="n"/>
      <c r="EY70" s="704" t="n"/>
      <c r="EZ70" s="704" t="n"/>
      <c r="FA70" s="704" t="n"/>
      <c r="FB70" s="704" t="n"/>
      <c r="FC70" s="704" t="n"/>
      <c r="FD70" s="704" t="n"/>
      <c r="FE70" s="704" t="n"/>
      <c r="FF70" s="704" t="n"/>
      <c r="FK70" s="424" t="inlineStr">
        <is>
          <t>ok</t>
        </is>
      </c>
      <c r="FL70" s="424" t="inlineStr">
        <is>
          <t>ok</t>
        </is>
      </c>
      <c r="FM70" s="386" t="inlineStr">
        <is>
          <t>Completed</t>
        </is>
      </c>
      <c r="FN70" s="386" t="n"/>
      <c r="FZ70" s="424" t="inlineStr">
        <is>
          <t>ok</t>
        </is>
      </c>
    </row>
    <row r="71" customFormat="1" s="427">
      <c r="A71" s="396">
        <f>A70+1</f>
        <v/>
      </c>
      <c r="B71" s="473">
        <f>+'OVERALL WO'!B140</f>
        <v/>
      </c>
      <c r="C71" s="24">
        <f>+'OVERALL WO'!C140</f>
        <v/>
      </c>
      <c r="D71" s="24">
        <f>+'OVERALL WO'!D140</f>
        <v/>
      </c>
      <c r="E71" s="24">
        <f>+'OVERALL WO'!F140</f>
        <v/>
      </c>
      <c r="F71" s="32">
        <f>+'OVERALL WO'!I140</f>
        <v/>
      </c>
      <c r="G71" s="37">
        <f>+'OVERALL WO'!J140</f>
        <v/>
      </c>
      <c r="H71" s="24">
        <f>IF(F71&gt;0,"Realese","BelumRealese")</f>
        <v/>
      </c>
      <c r="I71" s="1684">
        <f>+'OVERALL WO'!E140</f>
        <v/>
      </c>
      <c r="J71" s="24">
        <f>+'OVERALL WO'!G140</f>
        <v/>
      </c>
      <c r="K71" s="25">
        <f>+'OVERALL WO'!H140</f>
        <v/>
      </c>
      <c r="L71" s="24" t="inlineStr">
        <is>
          <t>Approval</t>
        </is>
      </c>
      <c r="M71" s="24" t="n"/>
      <c r="N71" s="25" t="n"/>
      <c r="O71" s="23" t="n"/>
      <c r="P71" s="25" t="n"/>
      <c r="Q71" s="23" t="n"/>
      <c r="R71" s="23" t="n"/>
      <c r="S71" s="330" t="n"/>
      <c r="T71" s="25" t="n"/>
      <c r="U71" s="23" t="n"/>
      <c r="V71" s="23" t="n"/>
      <c r="W71" s="23" t="n"/>
      <c r="X71" s="23" t="n"/>
      <c r="Y71" s="330" t="n"/>
      <c r="Z71" s="25" t="n"/>
      <c r="AA71" s="23" t="n"/>
      <c r="AB71" s="23" t="n"/>
      <c r="AC71" s="23" t="n"/>
      <c r="AD71" s="23" t="n"/>
      <c r="AE71" s="597" t="n"/>
      <c r="AF71" s="25" t="n"/>
      <c r="AG71" s="23" t="n"/>
      <c r="AH71" s="23" t="n"/>
      <c r="AI71" s="330" t="n"/>
      <c r="AJ71" s="25" t="n"/>
      <c r="AK71" s="23" t="n"/>
      <c r="AL71" s="23" t="n"/>
      <c r="AM71" s="23" t="n"/>
      <c r="AN71" s="25" t="n"/>
      <c r="AO71" s="23" t="n"/>
      <c r="AP71" s="25" t="n"/>
      <c r="AQ71" s="330" t="n"/>
      <c r="AR71" s="25" t="n"/>
      <c r="AS71" s="330" t="n"/>
      <c r="AT71" s="25" t="n"/>
      <c r="AU71" s="23" t="n"/>
      <c r="AV71" s="23" t="n"/>
      <c r="AW71" s="330" t="n"/>
      <c r="AX71" s="25" t="n"/>
      <c r="AY71" s="23" t="n"/>
      <c r="AZ71" s="25" t="n"/>
      <c r="BA71" s="23" t="n"/>
      <c r="BB71" s="23" t="n"/>
      <c r="BC71" s="23" t="n"/>
      <c r="BD71" s="25" t="n"/>
      <c r="BE71" s="330" t="n"/>
      <c r="BF71" s="25" t="n"/>
      <c r="BG71" s="330" t="n"/>
      <c r="BH71" s="25" t="n"/>
      <c r="BI71" s="23" t="n"/>
      <c r="BJ71" s="23" t="n"/>
      <c r="BK71" s="23" t="n"/>
      <c r="BL71" s="23" t="n"/>
      <c r="BM71" s="23" t="n"/>
      <c r="BN71" s="23" t="n"/>
      <c r="BO71" s="330">
        <f>BP71/G71*100</f>
        <v/>
      </c>
      <c r="BP71" s="25" t="n">
        <v>20667950</v>
      </c>
      <c r="BQ71" s="330">
        <f>BR71/G71*100</f>
        <v/>
      </c>
      <c r="BR71" s="25" t="n">
        <v>22695847.65</v>
      </c>
      <c r="BS71" s="330">
        <f>BT71/G71*100</f>
        <v/>
      </c>
      <c r="BT71" s="25" t="n">
        <v>26028580.375</v>
      </c>
      <c r="BU71" s="23" t="n"/>
      <c r="BV71" s="23" t="n"/>
      <c r="BW71" s="23" t="n"/>
      <c r="BX71" s="23" t="n"/>
      <c r="BY71" s="23" t="n"/>
      <c r="BZ71" s="23" t="n"/>
      <c r="CA71" s="953">
        <f>CB71/G71*100</f>
        <v/>
      </c>
      <c r="CB71" s="25" t="n">
        <v>25068575.45</v>
      </c>
      <c r="CC71" s="954">
        <f>CD71/G71*100</f>
        <v/>
      </c>
      <c r="CD71" s="25" t="n">
        <v>26350466.905</v>
      </c>
      <c r="CE71" s="330">
        <f>CF71/G71*100</f>
        <v/>
      </c>
      <c r="CF71" s="25" t="n">
        <v>16063778.96</v>
      </c>
      <c r="CG71" s="23">
        <f>CH71/G71*100</f>
        <v/>
      </c>
      <c r="CH71" s="25" t="n">
        <v>11666539.05</v>
      </c>
      <c r="CI71" s="330">
        <f>CJ71/G71*100</f>
        <v/>
      </c>
      <c r="CJ71" s="23" t="n">
        <v>0</v>
      </c>
      <c r="CK71" s="23">
        <f>CL71/G71*100</f>
        <v/>
      </c>
      <c r="CL71" s="768" t="n">
        <v>10894111.26</v>
      </c>
      <c r="CM71" s="330">
        <f>CN71/G71*100</f>
        <v/>
      </c>
      <c r="CN71" s="23" t="n">
        <v>0</v>
      </c>
      <c r="CO71" s="23" t="n"/>
      <c r="CP71" s="23" t="n"/>
      <c r="CQ71" s="23" t="n"/>
      <c r="CR71" s="23" t="n"/>
      <c r="CS71" s="23" t="n"/>
      <c r="CT71" s="23" t="n"/>
      <c r="CU71" s="23" t="n"/>
      <c r="CV71" s="23" t="n"/>
      <c r="CW71" s="23" t="n"/>
      <c r="CX71" s="23" t="n"/>
      <c r="CY71" s="23" t="n"/>
      <c r="CZ71" s="23" t="n"/>
      <c r="DA71" s="23" t="n"/>
      <c r="DB71" s="23" t="n"/>
      <c r="DC71" s="23" t="n"/>
      <c r="DD71" s="23" t="n"/>
      <c r="DE71" s="23" t="n"/>
      <c r="DF71" s="23" t="n"/>
      <c r="DG71" s="23" t="n"/>
      <c r="DH71" s="23" t="n"/>
      <c r="DI71" s="23" t="n"/>
      <c r="DJ71" s="23" t="n"/>
      <c r="DK71" s="23" t="n"/>
      <c r="DL71" s="23" t="n"/>
      <c r="DM71" s="23" t="n"/>
      <c r="DN71" s="23" t="n"/>
      <c r="DO71" s="23" t="n"/>
      <c r="DP71" s="23" t="n"/>
      <c r="DQ71" s="330">
        <f>+M71+O71+Q71+S71+U71+W71+Y71+AA71+AC71+AE71+AG71+AI71+AK71+AM71+AO71+AQ71+AS71+AU71+AW71+AY71+BA71+BC71+BE71+BG71+BI71+BK71+BM71+BO71+BQ71+BS71+BU71+BW71+BY71+CA71+CC71+CE71+CG71+CI71+CK71+CM71+CO71+CQ71+CS71+CU71+CW71+CY71+DA71+DC71+DE71+DG71+DI71+DK71+DM71+DO71</f>
        <v/>
      </c>
      <c r="DR71" s="25">
        <f>+N71+P71+R71+T71+V71+X71+Z71+AB71+AD71+AF71+AH71+AJ71+AL71+AN71+AP71+AR71+AT71+AV71+AX71+AZ71+BB71+BD71+BF71+BH71+BJ71+BL71+BN71+BP71+BR71+BT71+BV71+BX71+BZ71+CB71+CD71+CF71+CH71+CJ71+CL71+CN71+CP71+CR71+CT71+CV71+CX71+CZ71+DB71+DD71+DF71+DH71+DJ71+DL71+DN71+DP71</f>
        <v/>
      </c>
      <c r="DS71" s="330">
        <f>DT71/G71*100</f>
        <v/>
      </c>
      <c r="DT71" s="26">
        <f>DR71-G71</f>
        <v/>
      </c>
      <c r="DU71" s="1685">
        <f>+'OVERALL WO'!P140</f>
        <v/>
      </c>
      <c r="DV71" s="819" t="n"/>
      <c r="DW71" s="601" t="n"/>
      <c r="DZ71" s="413" t="inlineStr">
        <is>
          <t>ok</t>
        </is>
      </c>
      <c r="EA71" s="413" t="inlineStr">
        <is>
          <t>ok</t>
        </is>
      </c>
      <c r="EB71" s="413" t="inlineStr">
        <is>
          <t>ok</t>
        </is>
      </c>
      <c r="EC71" s="413" t="inlineStr">
        <is>
          <t>ok</t>
        </is>
      </c>
      <c r="ED71" s="413" t="inlineStr">
        <is>
          <t>ok</t>
        </is>
      </c>
      <c r="EE71" s="384" t="n"/>
      <c r="EG71" s="413" t="n"/>
      <c r="EH71" s="413" t="n"/>
      <c r="EI71" s="413" t="n"/>
      <c r="EJ71" s="439" t="n"/>
      <c r="EK71" s="439" t="n"/>
      <c r="EL71" s="493" t="n"/>
      <c r="EM71" s="493" t="n"/>
      <c r="EN71" s="493" t="n"/>
      <c r="EO71" s="493" t="n"/>
      <c r="EP71" s="493" t="n"/>
      <c r="EQ71" s="707" t="n"/>
      <c r="ER71" s="707" t="n"/>
      <c r="ES71" s="707" t="n"/>
      <c r="ET71" s="707" t="n"/>
      <c r="EU71" s="707" t="n"/>
      <c r="EW71" s="707" t="n"/>
      <c r="EX71" s="707" t="n"/>
      <c r="EY71" s="707" t="n"/>
      <c r="EZ71" s="707" t="n"/>
      <c r="FA71" s="707" t="n"/>
      <c r="FB71" s="707" t="n"/>
      <c r="FC71" s="707" t="n"/>
      <c r="FD71" s="707" t="n"/>
      <c r="FE71" s="707" t="n"/>
      <c r="FF71" s="707" t="n"/>
      <c r="FK71" s="427" t="inlineStr">
        <is>
          <t>ok</t>
        </is>
      </c>
      <c r="FL71" s="427" t="inlineStr">
        <is>
          <t>ok</t>
        </is>
      </c>
      <c r="FO71" s="427" t="inlineStr">
        <is>
          <t>ok</t>
        </is>
      </c>
      <c r="FP71" s="427" t="inlineStr">
        <is>
          <t>ok</t>
        </is>
      </c>
      <c r="FU71" s="427" t="inlineStr">
        <is>
          <t>ok</t>
        </is>
      </c>
      <c r="FV71" s="427" t="inlineStr">
        <is>
          <t>ok</t>
        </is>
      </c>
      <c r="FW71" s="427" t="inlineStr">
        <is>
          <t>ok</t>
        </is>
      </c>
      <c r="FX71" s="427" t="inlineStr">
        <is>
          <t>ok</t>
        </is>
      </c>
      <c r="FZ71" s="427" t="inlineStr">
        <is>
          <t>ok</t>
        </is>
      </c>
      <c r="GA71" s="427" t="inlineStr">
        <is>
          <t>ok</t>
        </is>
      </c>
    </row>
    <row r="72" hidden="1" customFormat="1" s="424">
      <c r="A72" s="410">
        <f>A71+1</f>
        <v/>
      </c>
      <c r="B72" s="394">
        <f>+'OVERALL WO'!B141</f>
        <v/>
      </c>
      <c r="C72" s="300">
        <f>+'OVERALL WO'!C141</f>
        <v/>
      </c>
      <c r="D72" s="300">
        <f>+'OVERALL WO'!D141</f>
        <v/>
      </c>
      <c r="E72" s="300">
        <f>+'OVERALL WO'!F141</f>
        <v/>
      </c>
      <c r="F72" s="359">
        <f>+'OVERALL WO'!I141</f>
        <v/>
      </c>
      <c r="G72" s="349">
        <f>+'OVERALL WO'!J141</f>
        <v/>
      </c>
      <c r="H72" s="300">
        <f>IF(F72&gt;0,"Realese","BelumRealese")</f>
        <v/>
      </c>
      <c r="I72" s="1682">
        <f>+'OVERALL WO'!E141</f>
        <v/>
      </c>
      <c r="J72" s="300">
        <f>+'OVERALL WO'!G141</f>
        <v/>
      </c>
      <c r="K72" s="292">
        <f>+'OVERALL WO'!H141</f>
        <v/>
      </c>
      <c r="L72" s="300" t="inlineStr">
        <is>
          <t>Approval</t>
        </is>
      </c>
      <c r="M72" s="300" t="n"/>
      <c r="N72" s="292" t="n"/>
      <c r="O72" s="343" t="n"/>
      <c r="P72" s="292" t="n"/>
      <c r="Q72" s="343" t="n"/>
      <c r="R72" s="343" t="n"/>
      <c r="S72" s="360" t="n"/>
      <c r="T72" s="292" t="n"/>
      <c r="U72" s="343" t="n"/>
      <c r="V72" s="343" t="n"/>
      <c r="W72" s="343" t="n"/>
      <c r="X72" s="343" t="n"/>
      <c r="Y72" s="360" t="n"/>
      <c r="Z72" s="292" t="n"/>
      <c r="AA72" s="343" t="n"/>
      <c r="AB72" s="343" t="n"/>
      <c r="AC72" s="343" t="n"/>
      <c r="AD72" s="343" t="n"/>
      <c r="AE72" s="930" t="n"/>
      <c r="AF72" s="292" t="n"/>
      <c r="AG72" s="343" t="n"/>
      <c r="AH72" s="343" t="n"/>
      <c r="AI72" s="360" t="n"/>
      <c r="AJ72" s="292" t="n"/>
      <c r="AK72" s="343" t="n"/>
      <c r="AL72" s="343" t="n"/>
      <c r="AM72" s="343" t="n"/>
      <c r="AN72" s="292" t="n"/>
      <c r="AO72" s="343" t="n"/>
      <c r="AP72" s="292" t="n"/>
      <c r="AQ72" s="360" t="n"/>
      <c r="AR72" s="292" t="n"/>
      <c r="AS72" s="360" t="n"/>
      <c r="AT72" s="292" t="n"/>
      <c r="AU72" s="343" t="n"/>
      <c r="AV72" s="343" t="n"/>
      <c r="AW72" s="360" t="n"/>
      <c r="AX72" s="292" t="n"/>
      <c r="AY72" s="343" t="n"/>
      <c r="AZ72" s="292" t="n"/>
      <c r="BA72" s="343" t="n"/>
      <c r="BB72" s="343" t="n"/>
      <c r="BC72" s="343" t="n"/>
      <c r="BD72" s="292" t="n"/>
      <c r="BE72" s="360" t="n"/>
      <c r="BF72" s="292" t="n"/>
      <c r="BG72" s="360" t="n"/>
      <c r="BH72" s="292" t="n"/>
      <c r="BI72" s="343" t="n"/>
      <c r="BJ72" s="343" t="n"/>
      <c r="BK72" s="343">
        <f>BL72/G72*100</f>
        <v/>
      </c>
      <c r="BL72" s="292" t="n">
        <v>27198625</v>
      </c>
      <c r="BM72" s="343">
        <f>BN72/G72*100</f>
        <v/>
      </c>
      <c r="BN72" s="292" t="n">
        <v>7940725</v>
      </c>
      <c r="BO72" s="343" t="n"/>
      <c r="BP72" s="343" t="n"/>
      <c r="BQ72" s="343" t="n"/>
      <c r="BR72" s="343" t="n"/>
      <c r="BS72" s="343" t="n"/>
      <c r="BT72" s="343" t="n"/>
      <c r="BU72" s="343" t="n"/>
      <c r="BV72" s="343" t="n"/>
      <c r="BW72" s="343" t="n"/>
      <c r="BX72" s="343" t="n"/>
      <c r="BY72" s="343" t="n"/>
      <c r="BZ72" s="343" t="n"/>
      <c r="CA72" s="343" t="n"/>
      <c r="CB72" s="343" t="n"/>
      <c r="CC72" s="343" t="n"/>
      <c r="CD72" s="343" t="n"/>
      <c r="CE72" s="343" t="n"/>
      <c r="CF72" s="343" t="n"/>
      <c r="CG72" s="343" t="n"/>
      <c r="CH72" s="343" t="n"/>
      <c r="CI72" s="343" t="n"/>
      <c r="CJ72" s="343" t="n"/>
      <c r="CK72" s="343" t="n"/>
      <c r="CL72" s="343" t="n"/>
      <c r="CM72" s="343" t="n"/>
      <c r="CN72" s="343" t="n"/>
      <c r="CO72" s="343" t="n"/>
      <c r="CP72" s="343" t="n"/>
      <c r="CQ72" s="343" t="n"/>
      <c r="CR72" s="343" t="n"/>
      <c r="CS72" s="343" t="n"/>
      <c r="CT72" s="343" t="n"/>
      <c r="CU72" s="343" t="n"/>
      <c r="CV72" s="343" t="n"/>
      <c r="CW72" s="343" t="n"/>
      <c r="CX72" s="343" t="n"/>
      <c r="CY72" s="343" t="n"/>
      <c r="CZ72" s="343" t="n"/>
      <c r="DA72" s="343" t="n"/>
      <c r="DB72" s="343" t="n"/>
      <c r="DC72" s="343" t="n"/>
      <c r="DD72" s="343" t="n"/>
      <c r="DE72" s="343" t="n"/>
      <c r="DF72" s="343" t="n"/>
      <c r="DG72" s="343" t="n"/>
      <c r="DH72" s="343" t="n"/>
      <c r="DI72" s="343" t="n"/>
      <c r="DJ72" s="343" t="n"/>
      <c r="DK72" s="343" t="n"/>
      <c r="DL72" s="343" t="n"/>
      <c r="DM72" s="343" t="n"/>
      <c r="DN72" s="343" t="n"/>
      <c r="DO72" s="343" t="n"/>
      <c r="DP72" s="343" t="n"/>
      <c r="DQ72" s="360">
        <f>+M72+O72+Q72+S72+U72+W72+Y72+AA72+AC72+AE72+AG72+AI72+AK72+AM72+AO72+AQ72+AS72+AU72+AW72+AY72+BA72+BC72+BE72+BG72+BI72+BK72+BM72+BO72+BQ72+BS72+BU72+BW72+BY72+CA72+CC72+CE72+CG72+CI72+CK72+CM72+CO72+CQ72+CS72+CU72+CW72+CY72+DA72+DC72+DE72+DG72+DI72+DK72+DM72+DO72</f>
        <v/>
      </c>
      <c r="DR72" s="292">
        <f>+N72+P72+R72+T72+V72+X72+Z72+AB72+AD72+AF72+AH72+AJ72+AL72+AN72+AP72+AR72+AT72+AV72+AX72+AZ72+BB72+BD72+BF72+BH72+BJ72+BL72+BN72+BP72+BR72+BT72+BV72+BX72+BZ72+CB72+CD72+CF72+CH72+CJ72+CL72+CN72+CP72+CR72+CT72+CV72+CX72+CZ72+DB72+DD72+DF72+DH72+DJ72+DL72+DN72+DP72</f>
        <v/>
      </c>
      <c r="DS72" s="360">
        <f>DT72/G72*100</f>
        <v/>
      </c>
      <c r="DT72" s="361">
        <f>DR72-G72</f>
        <v/>
      </c>
      <c r="DU72" s="1678">
        <f>+'OVERALL WO'!P141</f>
        <v/>
      </c>
      <c r="DV72" s="1062" t="inlineStr">
        <is>
          <t>Dok is done - menunggu CRO actual</t>
        </is>
      </c>
      <c r="DW72" s="933" t="n"/>
      <c r="DZ72" s="411" t="inlineStr">
        <is>
          <t>ok</t>
        </is>
      </c>
      <c r="EA72" s="411" t="inlineStr">
        <is>
          <t>ok</t>
        </is>
      </c>
      <c r="EB72" s="411" t="inlineStr">
        <is>
          <t>ok</t>
        </is>
      </c>
      <c r="EC72" s="411" t="inlineStr">
        <is>
          <t>ok</t>
        </is>
      </c>
      <c r="ED72" s="411" t="inlineStr">
        <is>
          <t>ok</t>
        </is>
      </c>
      <c r="EE72" s="386" t="n"/>
      <c r="EG72" s="411" t="n"/>
      <c r="EH72" s="411" t="n"/>
      <c r="EI72" s="411" t="n"/>
      <c r="EJ72" s="437" t="n"/>
      <c r="EK72" s="437" t="n"/>
      <c r="EL72" s="494" t="n"/>
      <c r="EM72" s="494" t="n"/>
      <c r="EN72" s="494" t="n"/>
      <c r="EO72" s="494" t="n"/>
      <c r="EP72" s="494" t="n"/>
      <c r="EQ72" s="704" t="n"/>
      <c r="ER72" s="704" t="n"/>
      <c r="ES72" s="704" t="n"/>
      <c r="ET72" s="704" t="n"/>
      <c r="EU72" s="704" t="n"/>
      <c r="EW72" s="704" t="n"/>
      <c r="EX72" s="704" t="n"/>
      <c r="EY72" s="704" t="n"/>
      <c r="EZ72" s="704" t="n"/>
      <c r="FA72" s="704" t="n"/>
      <c r="FB72" s="704" t="n"/>
      <c r="FC72" s="704" t="n"/>
      <c r="FD72" s="704" t="n"/>
      <c r="FE72" s="704" t="n"/>
      <c r="FF72" s="704" t="n"/>
      <c r="FJ72" s="1058" t="inlineStr">
        <is>
          <t>ok</t>
        </is>
      </c>
      <c r="FK72" s="424" t="inlineStr">
        <is>
          <t>ok</t>
        </is>
      </c>
      <c r="FL72" s="424" t="inlineStr">
        <is>
          <t>ok</t>
        </is>
      </c>
      <c r="FZ72" s="424" t="inlineStr">
        <is>
          <t>ok</t>
        </is>
      </c>
    </row>
    <row r="73" hidden="1" ht="33" customFormat="1" customHeight="1" s="1085">
      <c r="A73" s="572">
        <f>A72+1</f>
        <v/>
      </c>
      <c r="B73" s="447">
        <f>+'OVERALL WO'!B142</f>
        <v/>
      </c>
      <c r="C73" s="334">
        <f>+'OVERALL WO'!C142</f>
        <v/>
      </c>
      <c r="D73" s="901">
        <f>+'OVERALL WO'!D142</f>
        <v/>
      </c>
      <c r="E73" s="334">
        <f>+'OVERALL WO'!F142</f>
        <v/>
      </c>
      <c r="F73" s="335">
        <f>+'OVERALL WO'!I142</f>
        <v/>
      </c>
      <c r="G73" s="336">
        <f>+'OVERALL WO'!J142</f>
        <v/>
      </c>
      <c r="H73" s="334">
        <f>IF(F73&gt;0,"Realese","BelumRealese")</f>
        <v/>
      </c>
      <c r="I73" s="1693">
        <f>+'OVERALL WO'!E142</f>
        <v/>
      </c>
      <c r="J73" s="334">
        <f>+'OVERALL WO'!G142</f>
        <v/>
      </c>
      <c r="K73" s="1080">
        <f>+'OVERALL WO'!H142</f>
        <v/>
      </c>
      <c r="L73" s="334" t="inlineStr">
        <is>
          <t>Approval</t>
        </is>
      </c>
      <c r="M73" s="334" t="n"/>
      <c r="N73" s="1080" t="n"/>
      <c r="O73" s="333" t="n"/>
      <c r="P73" s="1080" t="n"/>
      <c r="Q73" s="333" t="n"/>
      <c r="R73" s="333" t="n"/>
      <c r="S73" s="344" t="n"/>
      <c r="T73" s="1080" t="n"/>
      <c r="U73" s="333" t="n"/>
      <c r="V73" s="333" t="n"/>
      <c r="W73" s="333" t="n"/>
      <c r="X73" s="333" t="n"/>
      <c r="Y73" s="344" t="n"/>
      <c r="Z73" s="1080" t="n"/>
      <c r="AA73" s="333" t="n"/>
      <c r="AB73" s="333" t="n"/>
      <c r="AC73" s="333" t="n"/>
      <c r="AD73" s="333" t="n"/>
      <c r="AE73" s="1078" t="n"/>
      <c r="AF73" s="1080" t="n"/>
      <c r="AG73" s="333" t="n"/>
      <c r="AH73" s="333" t="n"/>
      <c r="AI73" s="344" t="n"/>
      <c r="AJ73" s="1080" t="n"/>
      <c r="AK73" s="333" t="n"/>
      <c r="AL73" s="333" t="n"/>
      <c r="AM73" s="333" t="n"/>
      <c r="AN73" s="1080" t="n"/>
      <c r="AO73" s="333" t="n"/>
      <c r="AP73" s="1080" t="n"/>
      <c r="AQ73" s="344" t="n"/>
      <c r="AR73" s="1080" t="n"/>
      <c r="AS73" s="344" t="n"/>
      <c r="AT73" s="1080" t="n"/>
      <c r="AU73" s="333" t="n"/>
      <c r="AV73" s="333" t="n"/>
      <c r="AW73" s="344" t="n"/>
      <c r="AX73" s="1080" t="n"/>
      <c r="AY73" s="333" t="n"/>
      <c r="AZ73" s="1080" t="n"/>
      <c r="BA73" s="333" t="n"/>
      <c r="BB73" s="333" t="n"/>
      <c r="BC73" s="333" t="n"/>
      <c r="BD73" s="1080" t="n"/>
      <c r="BE73" s="344" t="n"/>
      <c r="BF73" s="1080" t="n"/>
      <c r="BG73" s="344" t="n"/>
      <c r="BH73" s="1080" t="n"/>
      <c r="BI73" s="333" t="n"/>
      <c r="BJ73" s="333" t="n"/>
      <c r="BK73" s="333">
        <f>BL73/G73*100</f>
        <v/>
      </c>
      <c r="BL73" s="1080" t="n">
        <v>24333950</v>
      </c>
      <c r="BM73" s="344">
        <f>BN73/G73*100</f>
        <v/>
      </c>
      <c r="BN73" s="1080" t="n">
        <v>43671001</v>
      </c>
      <c r="BO73" s="333">
        <f>BP73/G73*100</f>
        <v/>
      </c>
      <c r="BP73" s="1080" t="n">
        <v>62006863.99999999</v>
      </c>
      <c r="BQ73" s="333" t="n"/>
      <c r="BR73" s="333" t="n"/>
      <c r="BS73" s="333" t="n"/>
      <c r="BT73" s="333" t="n"/>
      <c r="BU73" s="333" t="n"/>
      <c r="BV73" s="333" t="n"/>
      <c r="BW73" s="333" t="n"/>
      <c r="BX73" s="333" t="n"/>
      <c r="BY73" s="333" t="n"/>
      <c r="BZ73" s="333" t="n"/>
      <c r="CA73" s="333" t="n"/>
      <c r="CB73" s="333" t="n"/>
      <c r="CC73" s="333" t="n"/>
      <c r="CD73" s="333" t="n"/>
      <c r="CE73" s="333" t="n"/>
      <c r="CF73" s="333" t="n"/>
      <c r="CG73" s="333" t="n"/>
      <c r="CH73" s="333" t="n"/>
      <c r="CI73" s="333" t="n"/>
      <c r="CJ73" s="333" t="n"/>
      <c r="CK73" s="333" t="n"/>
      <c r="CL73" s="333" t="n"/>
      <c r="CM73" s="333" t="n"/>
      <c r="CN73" s="333" t="n"/>
      <c r="CO73" s="333" t="n"/>
      <c r="CP73" s="333" t="n"/>
      <c r="CQ73" s="333" t="n"/>
      <c r="CR73" s="333" t="n"/>
      <c r="CS73" s="333" t="n"/>
      <c r="CT73" s="333" t="n"/>
      <c r="CU73" s="333" t="n"/>
      <c r="CV73" s="333" t="n"/>
      <c r="CW73" s="333" t="n"/>
      <c r="CX73" s="333" t="n"/>
      <c r="CY73" s="333" t="n"/>
      <c r="CZ73" s="333" t="n"/>
      <c r="DA73" s="333" t="n"/>
      <c r="DB73" s="333" t="n"/>
      <c r="DC73" s="333" t="n"/>
      <c r="DD73" s="333" t="n"/>
      <c r="DE73" s="333" t="n"/>
      <c r="DF73" s="333" t="n"/>
      <c r="DG73" s="333" t="n"/>
      <c r="DH73" s="333" t="n"/>
      <c r="DI73" s="333" t="n"/>
      <c r="DJ73" s="333" t="n"/>
      <c r="DK73" s="333" t="n"/>
      <c r="DL73" s="333" t="n"/>
      <c r="DM73" s="333" t="n"/>
      <c r="DN73" s="333" t="n"/>
      <c r="DO73" s="333" t="n"/>
      <c r="DP73" s="333" t="n"/>
      <c r="DQ73" s="344">
        <f>+M73+O73+Q73+S73+U73+W73+Y73+AA73+AC73+AE73+AG73+AI73+AK73+AM73+AO73+AQ73+AS73+AU73+AW73+AY73+BA73+BC73+BE73+BG73+BI73+BK73+BM73+BO73+BQ73+BS73+BU73+BW73+BY73+CA73+CC73+CE73+CG73+CI73+CK73+CM73+CO73+CQ73+CS73+CU73+CW73+CY73+DA73+DC73+DE73+DG73+DI73+DK73+DM73+DO73</f>
        <v/>
      </c>
      <c r="DR73" s="1080">
        <f>+N73+P73+R73+T73+V73+X73+Z73+AB73+AD73+AF73+AH73+AJ73+AL73+AN73+AP73+AR73+AT73+AV73+AX73+AZ73+BB73+BD73+BF73+BH73+BJ73+BL73+BN73+BP73+BR73+BT73+BV73+BX73+BZ73+CB73+CD73+CF73+CH73+CJ73+CL73+CN73+CP73+CR73+CT73+CV73+CX73+CZ73+DB73+DD73+DF73+DH73+DJ73+DL73+DN73+DP73</f>
        <v/>
      </c>
      <c r="DS73" s="344">
        <f>DT73/G73*100</f>
        <v/>
      </c>
      <c r="DT73" s="338">
        <f>DR73-G73</f>
        <v/>
      </c>
      <c r="DU73" s="1679">
        <f>+'OVERALL WO'!P142</f>
        <v/>
      </c>
      <c r="DV73" s="1082" t="inlineStr">
        <is>
          <t>sirkulasi</t>
        </is>
      </c>
      <c r="DW73" s="600" t="n"/>
      <c r="DZ73" s="1084" t="inlineStr">
        <is>
          <t>ok</t>
        </is>
      </c>
      <c r="EA73" s="1084" t="inlineStr">
        <is>
          <t>ok</t>
        </is>
      </c>
      <c r="EB73" s="1084" t="inlineStr">
        <is>
          <t>ok</t>
        </is>
      </c>
      <c r="EC73" s="1084" t="inlineStr">
        <is>
          <t>ok</t>
        </is>
      </c>
      <c r="ED73" s="1084" t="inlineStr">
        <is>
          <t>ok</t>
        </is>
      </c>
      <c r="EE73" s="1086" t="n"/>
      <c r="EG73" s="1084" t="n"/>
      <c r="EH73" s="1084" t="n"/>
      <c r="EI73" s="1084" t="n"/>
      <c r="EJ73" s="436" t="n"/>
      <c r="EK73" s="436" t="n"/>
      <c r="EL73" s="492" t="n"/>
      <c r="EM73" s="492" t="n"/>
      <c r="EN73" s="492" t="n"/>
      <c r="EO73" s="492" t="n"/>
      <c r="EP73" s="492" t="n"/>
      <c r="EQ73" s="703" t="n"/>
      <c r="ER73" s="703" t="n"/>
      <c r="ES73" s="703" t="n"/>
      <c r="ET73" s="703" t="n"/>
      <c r="EU73" s="703" t="n"/>
      <c r="EW73" s="703" t="n"/>
      <c r="EX73" s="703" t="n"/>
      <c r="EY73" s="703" t="n"/>
      <c r="EZ73" s="703" t="n"/>
      <c r="FA73" s="703" t="n"/>
      <c r="FB73" s="703" t="n"/>
      <c r="FC73" s="703" t="n"/>
      <c r="FD73" s="703" t="n"/>
      <c r="FE73" s="703" t="n"/>
      <c r="FF73" s="703" t="n"/>
      <c r="FJ73" s="753" t="inlineStr">
        <is>
          <t>ok</t>
        </is>
      </c>
      <c r="FK73" s="1085" t="inlineStr">
        <is>
          <t>ok</t>
        </is>
      </c>
      <c r="FL73" s="1085" t="inlineStr">
        <is>
          <t>ok</t>
        </is>
      </c>
      <c r="FM73" s="1086" t="inlineStr">
        <is>
          <t>Completed</t>
        </is>
      </c>
      <c r="FN73" s="1086" t="n"/>
      <c r="FZ73" s="1085" t="inlineStr">
        <is>
          <t>ok</t>
        </is>
      </c>
    </row>
    <row r="74" hidden="1" customFormat="1" s="1083">
      <c r="A74" s="577">
        <f>A73+1</f>
        <v/>
      </c>
      <c r="B74" s="578">
        <f>+'OVERALL WO'!B143</f>
        <v/>
      </c>
      <c r="C74" s="505">
        <f>+'OVERALL WO'!C143</f>
        <v/>
      </c>
      <c r="D74" s="511">
        <f>+'OVERALL WO'!D143</f>
        <v/>
      </c>
      <c r="E74" s="505">
        <f>+'OVERALL WO'!F143</f>
        <v/>
      </c>
      <c r="F74" s="530">
        <f>+'OVERALL WO'!I143</f>
        <v/>
      </c>
      <c r="G74" s="1073">
        <f>+'OVERALL WO'!J143</f>
        <v/>
      </c>
      <c r="H74" s="505">
        <f>IF(F74&gt;0,"Realese","BelumRealese")</f>
        <v/>
      </c>
      <c r="I74" s="1694">
        <f>+'OVERALL WO'!E143</f>
        <v/>
      </c>
      <c r="J74" s="505">
        <f>+'OVERALL WO'!G143</f>
        <v/>
      </c>
      <c r="K74" s="1075">
        <f>+'OVERALL WO'!H143</f>
        <v/>
      </c>
      <c r="L74" s="505" t="inlineStr">
        <is>
          <t>Approval</t>
        </is>
      </c>
      <c r="M74" s="505" t="n"/>
      <c r="N74" s="1075" t="n"/>
      <c r="O74" s="1076" t="n"/>
      <c r="P74" s="1075" t="n"/>
      <c r="Q74" s="1076" t="n"/>
      <c r="R74" s="1076" t="n"/>
      <c r="S74" s="1077" t="n"/>
      <c r="T74" s="1075" t="n"/>
      <c r="U74" s="1076" t="n"/>
      <c r="V74" s="1076" t="n"/>
      <c r="W74" s="1076" t="n"/>
      <c r="X74" s="1076" t="n"/>
      <c r="Y74" s="1077" t="n"/>
      <c r="Z74" s="1075" t="n"/>
      <c r="AA74" s="1076" t="n"/>
      <c r="AB74" s="1076" t="n"/>
      <c r="AC74" s="1076" t="n"/>
      <c r="AD74" s="1076" t="n"/>
      <c r="AE74" s="1078" t="n"/>
      <c r="AF74" s="1075" t="n"/>
      <c r="AG74" s="1076" t="n"/>
      <c r="AH74" s="1076" t="n"/>
      <c r="AI74" s="1077" t="n"/>
      <c r="AJ74" s="1075" t="n"/>
      <c r="AK74" s="1076" t="n"/>
      <c r="AL74" s="1076" t="n"/>
      <c r="AM74" s="1076" t="n"/>
      <c r="AN74" s="1075" t="n"/>
      <c r="AO74" s="1076" t="n"/>
      <c r="AP74" s="1075" t="n"/>
      <c r="AQ74" s="1077" t="n"/>
      <c r="AR74" s="1075" t="n"/>
      <c r="AS74" s="1077" t="n"/>
      <c r="AT74" s="1075" t="n"/>
      <c r="AU74" s="1076" t="n"/>
      <c r="AV74" s="1076" t="n"/>
      <c r="AW74" s="1077" t="n"/>
      <c r="AX74" s="1075" t="n"/>
      <c r="AY74" s="1076" t="n"/>
      <c r="AZ74" s="1075" t="n"/>
      <c r="BA74" s="1076" t="n"/>
      <c r="BB74" s="1076" t="n"/>
      <c r="BC74" s="1076" t="n"/>
      <c r="BD74" s="1075" t="n"/>
      <c r="BE74" s="1077" t="n"/>
      <c r="BF74" s="1075" t="n"/>
      <c r="BG74" s="1077" t="n"/>
      <c r="BH74" s="1075" t="n"/>
      <c r="BI74" s="1076" t="n"/>
      <c r="BJ74" s="1076" t="n"/>
      <c r="BK74" s="1076" t="n"/>
      <c r="BL74" s="1075" t="n"/>
      <c r="BM74" s="1077" t="n"/>
      <c r="BN74" s="1075" t="n"/>
      <c r="BO74" s="1695">
        <f>BP74/G74*100</f>
        <v/>
      </c>
      <c r="BP74" s="1075" t="n">
        <v>7878250</v>
      </c>
      <c r="BQ74" s="1076" t="n"/>
      <c r="BR74" s="1076" t="n"/>
      <c r="BS74" s="1076" t="n"/>
      <c r="BT74" s="1076" t="n"/>
      <c r="BU74" s="1076" t="n"/>
      <c r="BV74" s="1076" t="n"/>
      <c r="BW74" s="1076" t="n"/>
      <c r="BX74" s="1076" t="n"/>
      <c r="BY74" s="1076" t="n"/>
      <c r="BZ74" s="1076" t="n"/>
      <c r="CA74" s="1076" t="n"/>
      <c r="CB74" s="1076" t="n"/>
      <c r="CC74" s="1076" t="n"/>
      <c r="CD74" s="1076" t="n"/>
      <c r="CE74" s="1076" t="n"/>
      <c r="CF74" s="1076" t="n"/>
      <c r="CG74" s="1076" t="n"/>
      <c r="CH74" s="1076" t="n"/>
      <c r="CI74" s="1076" t="n"/>
      <c r="CJ74" s="1076" t="n"/>
      <c r="CK74" s="1076" t="n"/>
      <c r="CL74" s="1076" t="n"/>
      <c r="CM74" s="1076" t="n"/>
      <c r="CN74" s="1076" t="n"/>
      <c r="CO74" s="1076" t="n"/>
      <c r="CP74" s="1076" t="n"/>
      <c r="CQ74" s="1076" t="n"/>
      <c r="CR74" s="1076" t="n"/>
      <c r="CS74" s="1076" t="n"/>
      <c r="CT74" s="1076" t="n"/>
      <c r="CU74" s="1076" t="n"/>
      <c r="CV74" s="1076" t="n"/>
      <c r="CW74" s="1076" t="n"/>
      <c r="CX74" s="1076" t="n"/>
      <c r="CY74" s="1076" t="n"/>
      <c r="CZ74" s="1076" t="n"/>
      <c r="DA74" s="1076" t="n"/>
      <c r="DB74" s="1076" t="n"/>
      <c r="DC74" s="1076" t="n"/>
      <c r="DD74" s="1076" t="n"/>
      <c r="DE74" s="1076" t="n"/>
      <c r="DF74" s="1076" t="n"/>
      <c r="DG74" s="1076" t="n"/>
      <c r="DH74" s="1076" t="n"/>
      <c r="DI74" s="1076" t="n"/>
      <c r="DJ74" s="1076" t="n"/>
      <c r="DK74" s="1076" t="n"/>
      <c r="DL74" s="1076" t="n"/>
      <c r="DM74" s="1076" t="n"/>
      <c r="DN74" s="1076" t="n"/>
      <c r="DO74" s="1076" t="n"/>
      <c r="DP74" s="1076" t="n"/>
      <c r="DQ74" s="1077">
        <f>+M74+O74+Q74+S74+U74+W74+Y74+AA74+AC74+AE74+AG74+AI74+AK74+AM74+AO74+AQ74+AS74+AU74+AW74+AY74+BA74+BC74+BE74+BG74+BI74+BK74+BM74+BO74+BQ74+BS74+BU74+BW74+BY74+CA74+CC74+CE74+CG74+CI74+CK74+CM74+CO74+CQ74+CS74+CU74+CW74+CY74+DA74+DC74+DE74+DG74+DI74+DK74+DM74+DO74</f>
        <v/>
      </c>
      <c r="DR74" s="1075">
        <f>+N74+P74+R74+T74+V74+X74+Z74+AB74+AD74+AF74+AH74+AJ74+AL74+AN74+AP74+AR74+AT74+AV74+AX74+AZ74+BB74+BD74+BF74+BH74+BJ74+BL74+BN74+BP74+BR74+BT74+BV74+BX74+BZ74+CB74+CD74+CF74+CH74+CJ74+CL74+CN74+CP74+CR74+CT74+CV74+CX74+CZ74+DB74+DD74+DF74+DH74+DJ74+DL74+DN74+DP74</f>
        <v/>
      </c>
      <c r="DS74" s="1077">
        <f>DT74/G74*100</f>
        <v/>
      </c>
      <c r="DT74" s="1081">
        <f>DR74-G74</f>
        <v/>
      </c>
      <c r="DU74" s="1696">
        <f>+'OVERALL WO'!P143</f>
        <v/>
      </c>
      <c r="DV74" s="1082" t="inlineStr">
        <is>
          <t>sirkulasi</t>
        </is>
      </c>
      <c r="DW74" s="728" t="n"/>
      <c r="DZ74" s="1084" t="inlineStr">
        <is>
          <t>ok</t>
        </is>
      </c>
      <c r="EA74" s="1084" t="inlineStr">
        <is>
          <t>ok</t>
        </is>
      </c>
      <c r="EB74" s="1084" t="inlineStr">
        <is>
          <t>ok</t>
        </is>
      </c>
      <c r="EC74" s="1084" t="inlineStr">
        <is>
          <t>ok</t>
        </is>
      </c>
      <c r="ED74" s="1084" t="inlineStr">
        <is>
          <t>ok</t>
        </is>
      </c>
      <c r="EE74" s="1084" t="n"/>
      <c r="EG74" s="1084" t="n"/>
      <c r="EH74" s="1084" t="n"/>
      <c r="EI74" s="1084" t="n"/>
      <c r="EJ74" s="1084" t="n"/>
      <c r="EK74" s="1084" t="n"/>
      <c r="EL74" s="534" t="n"/>
      <c r="EM74" s="534" t="n"/>
      <c r="EN74" s="534" t="n"/>
      <c r="EO74" s="534" t="n"/>
      <c r="EP74" s="534" t="n"/>
      <c r="EQ74" s="706" t="n"/>
      <c r="ER74" s="706" t="n"/>
      <c r="ES74" s="706" t="n"/>
      <c r="ET74" s="706" t="n"/>
      <c r="EU74" s="706" t="n"/>
      <c r="EW74" s="706" t="n"/>
      <c r="EX74" s="706" t="n"/>
      <c r="EY74" s="706" t="n"/>
      <c r="EZ74" s="706" t="n"/>
      <c r="FA74" s="706" t="n"/>
      <c r="FB74" s="706" t="n"/>
      <c r="FC74" s="706" t="n"/>
      <c r="FD74" s="706" t="n"/>
      <c r="FE74" s="706" t="n"/>
      <c r="FF74" s="706" t="n"/>
      <c r="FL74" s="1085" t="inlineStr">
        <is>
          <t>ok</t>
        </is>
      </c>
      <c r="FM74" s="1086" t="inlineStr">
        <is>
          <t>Completed</t>
        </is>
      </c>
      <c r="FN74" s="1086" t="n"/>
      <c r="FZ74" s="1083" t="inlineStr">
        <is>
          <t>ok</t>
        </is>
      </c>
    </row>
    <row r="75" hidden="1" customFormat="1" s="611">
      <c r="A75" s="937">
        <f>A74+1</f>
        <v/>
      </c>
      <c r="B75" s="938">
        <f>+'OVERALL WO'!B144</f>
        <v/>
      </c>
      <c r="C75" s="608">
        <f>+'OVERALL WO'!C144</f>
        <v/>
      </c>
      <c r="D75" s="939">
        <f>+'OVERALL WO'!D144</f>
        <v/>
      </c>
      <c r="E75" s="608">
        <f>+'OVERALL WO'!F144</f>
        <v/>
      </c>
      <c r="F75" s="940">
        <f>+'OVERALL WO'!I144</f>
        <v/>
      </c>
      <c r="G75" s="592">
        <f>+'OVERALL WO'!J144</f>
        <v/>
      </c>
      <c r="H75" s="608">
        <f>IF(F75&gt;0,"Realese","BelumRealese")</f>
        <v/>
      </c>
      <c r="I75" s="1697">
        <f>+'OVERALL WO'!E144</f>
        <v/>
      </c>
      <c r="J75" s="608">
        <f>+'OVERALL WO'!G144</f>
        <v/>
      </c>
      <c r="K75" s="599">
        <f>+'OVERALL WO'!H144</f>
        <v/>
      </c>
      <c r="L75" s="608" t="inlineStr">
        <is>
          <t>Approval</t>
        </is>
      </c>
      <c r="M75" s="608" t="n"/>
      <c r="N75" s="599" t="n"/>
      <c r="O75" s="593" t="n"/>
      <c r="P75" s="599" t="n"/>
      <c r="Q75" s="593" t="n"/>
      <c r="R75" s="593" t="n"/>
      <c r="S75" s="942" t="n"/>
      <c r="T75" s="599" t="n"/>
      <c r="U75" s="593" t="n"/>
      <c r="V75" s="593" t="n"/>
      <c r="W75" s="593" t="n"/>
      <c r="X75" s="593" t="n"/>
      <c r="Y75" s="942" t="n"/>
      <c r="Z75" s="599" t="n"/>
      <c r="AA75" s="593" t="n"/>
      <c r="AB75" s="593" t="n"/>
      <c r="AC75" s="593" t="n"/>
      <c r="AD75" s="593" t="n"/>
      <c r="AE75" s="598" t="n"/>
      <c r="AF75" s="599" t="n"/>
      <c r="AG75" s="593" t="n"/>
      <c r="AH75" s="593" t="n"/>
      <c r="AI75" s="942" t="n"/>
      <c r="AJ75" s="599" t="n"/>
      <c r="AK75" s="593" t="n"/>
      <c r="AL75" s="593" t="n"/>
      <c r="AM75" s="593" t="n"/>
      <c r="AN75" s="599" t="n"/>
      <c r="AO75" s="593" t="n"/>
      <c r="AP75" s="599" t="n"/>
      <c r="AQ75" s="942" t="n"/>
      <c r="AR75" s="599" t="n"/>
      <c r="AS75" s="942" t="n"/>
      <c r="AT75" s="599" t="n"/>
      <c r="AU75" s="593" t="n"/>
      <c r="AV75" s="593" t="n"/>
      <c r="AW75" s="942" t="n"/>
      <c r="AX75" s="599" t="n"/>
      <c r="AY75" s="593" t="n"/>
      <c r="AZ75" s="599" t="n"/>
      <c r="BA75" s="593" t="n"/>
      <c r="BB75" s="593" t="n"/>
      <c r="BC75" s="593" t="n"/>
      <c r="BD75" s="599" t="n"/>
      <c r="BE75" s="942" t="n"/>
      <c r="BF75" s="599" t="n"/>
      <c r="BG75" s="942" t="n"/>
      <c r="BH75" s="599" t="n"/>
      <c r="BI75" s="593" t="n"/>
      <c r="BJ75" s="593" t="n"/>
      <c r="BK75" s="593" t="n"/>
      <c r="BL75" s="599" t="n"/>
      <c r="BM75" s="942" t="n"/>
      <c r="BN75" s="599" t="n"/>
      <c r="BO75" s="1698" t="n"/>
      <c r="BP75" s="599" t="n"/>
      <c r="BQ75" s="593" t="n"/>
      <c r="BR75" s="593" t="n"/>
      <c r="BS75" s="593" t="n"/>
      <c r="BT75" s="593" t="n"/>
      <c r="BU75" s="593" t="n"/>
      <c r="BV75" s="593" t="n"/>
      <c r="BW75" s="593" t="n"/>
      <c r="BX75" s="593" t="n"/>
      <c r="BY75" s="593" t="n"/>
      <c r="BZ75" s="593" t="n"/>
      <c r="CA75" s="593" t="n"/>
      <c r="CB75" s="593" t="n"/>
      <c r="CC75" s="593" t="n"/>
      <c r="CD75" s="593" t="n"/>
      <c r="CE75" s="593" t="n"/>
      <c r="CF75" s="593" t="n"/>
      <c r="CG75" s="593" t="n"/>
      <c r="CH75" s="593" t="n"/>
      <c r="CI75" s="593" t="n"/>
      <c r="CJ75" s="593" t="n"/>
      <c r="CK75" s="593" t="n"/>
      <c r="CL75" s="593" t="n"/>
      <c r="CM75" s="593" t="n"/>
      <c r="CN75" s="593" t="n"/>
      <c r="CO75" s="593" t="n"/>
      <c r="CP75" s="593" t="n"/>
      <c r="CQ75" s="593" t="n"/>
      <c r="CR75" s="593" t="n"/>
      <c r="CS75" s="593" t="n"/>
      <c r="CT75" s="593" t="n"/>
      <c r="CU75" s="593" t="n"/>
      <c r="CV75" s="593" t="n"/>
      <c r="CW75" s="593" t="n"/>
      <c r="CX75" s="593" t="n"/>
      <c r="CY75" s="593" t="n"/>
      <c r="CZ75" s="593" t="n"/>
      <c r="DA75" s="593" t="n"/>
      <c r="DB75" s="593" t="n"/>
      <c r="DC75" s="593" t="n"/>
      <c r="DD75" s="593" t="n"/>
      <c r="DE75" s="593" t="n"/>
      <c r="DF75" s="593" t="n"/>
      <c r="DG75" s="593" t="n"/>
      <c r="DH75" s="593" t="n"/>
      <c r="DI75" s="593" t="n"/>
      <c r="DJ75" s="593" t="n"/>
      <c r="DK75" s="593" t="n"/>
      <c r="DL75" s="593" t="n"/>
      <c r="DM75" s="593" t="n"/>
      <c r="DN75" s="593" t="n"/>
      <c r="DO75" s="593" t="n"/>
      <c r="DP75" s="593" t="n"/>
      <c r="DQ75" s="942">
        <f>+M75+O75+Q75+S75+U75+W75+Y75+AA75+AC75+AE75+AG75+AI75+AK75+AM75+AO75+AQ75+AS75+AU75+AW75+AY75+BA75+BC75+BE75+BG75+BI75+BK75+BM75+BO75+BQ75+BS75+BU75+BW75+BY75+CA75+CC75+CE75+CG75+CI75+CK75+CM75+CO75+CQ75+CS75+CU75+CW75+CY75+DA75+DC75+DE75+DG75+DI75+DK75+DM75+DO75</f>
        <v/>
      </c>
      <c r="DR75" s="599">
        <f>+N75+P75+R75+T75+V75+X75+Z75+AB75+AD75+AF75+AH75+AJ75+AL75+AN75+AP75+AR75+AT75+AV75+AX75+AZ75+BB75+BD75+BF75+BH75+BJ75+BL75+BN75+BP75+BR75+BT75+BV75+BX75+BZ75+CB75+CD75+CF75+CH75+CJ75+CL75+CN75+CP75+CR75+CT75+CV75+CX75+CZ75+DB75+DD75+DF75+DH75+DJ75+DL75+DN75+DP75</f>
        <v/>
      </c>
      <c r="DS75" s="942">
        <f>DT75/G75*100</f>
        <v/>
      </c>
      <c r="DT75" s="944">
        <f>DR75-G75</f>
        <v/>
      </c>
      <c r="DU75" s="1699">
        <f>+'OVERALL WO'!P144</f>
        <v/>
      </c>
      <c r="DV75" s="946" t="n"/>
      <c r="DW75" s="947" t="n"/>
      <c r="DZ75" s="412" t="inlineStr">
        <is>
          <t>ok</t>
        </is>
      </c>
      <c r="EA75" s="412" t="inlineStr">
        <is>
          <t>ok</t>
        </is>
      </c>
      <c r="EB75" s="412" t="inlineStr">
        <is>
          <t>ok</t>
        </is>
      </c>
      <c r="EC75" s="412" t="inlineStr">
        <is>
          <t>ok</t>
        </is>
      </c>
      <c r="ED75" s="412" t="inlineStr">
        <is>
          <t>ok</t>
        </is>
      </c>
      <c r="EE75" s="412" t="n"/>
      <c r="EG75" s="412" t="n"/>
      <c r="EH75" s="412" t="n"/>
      <c r="EI75" s="412" t="n"/>
      <c r="EJ75" s="412" t="n"/>
      <c r="EK75" s="412" t="n"/>
      <c r="EL75" s="948" t="n"/>
      <c r="EM75" s="948" t="n"/>
      <c r="EN75" s="948" t="n"/>
      <c r="EO75" s="948" t="n"/>
      <c r="EP75" s="948" t="n"/>
      <c r="EQ75" s="949" t="n"/>
      <c r="ER75" s="949" t="n"/>
      <c r="ES75" s="949" t="n"/>
      <c r="ET75" s="949" t="n"/>
      <c r="EU75" s="949" t="n"/>
      <c r="EW75" s="949" t="n"/>
      <c r="EX75" s="949" t="n"/>
      <c r="EY75" s="949" t="n"/>
      <c r="EZ75" s="949" t="n"/>
      <c r="FA75" s="949" t="n"/>
      <c r="FB75" s="949" t="n"/>
      <c r="FC75" s="949" t="n"/>
      <c r="FD75" s="949" t="n"/>
      <c r="FE75" s="949" t="n"/>
      <c r="FF75" s="949" t="n"/>
      <c r="FL75" s="765" t="n"/>
      <c r="FM75" s="385" t="n"/>
      <c r="FN75" s="385" t="n"/>
      <c r="FZ75" s="611" t="inlineStr">
        <is>
          <t>ok</t>
        </is>
      </c>
    </row>
    <row r="76" hidden="1" customFormat="1" s="1083">
      <c r="A76" s="577">
        <f>A75+1</f>
        <v/>
      </c>
      <c r="B76" s="578">
        <f>+'OVERALL WO'!B145</f>
        <v/>
      </c>
      <c r="C76" s="505">
        <f>+'OVERALL WO'!C145</f>
        <v/>
      </c>
      <c r="D76" s="511">
        <f>+'OVERALL WO'!D145</f>
        <v/>
      </c>
      <c r="E76" s="505">
        <f>+'OVERALL WO'!F145</f>
        <v/>
      </c>
      <c r="F76" s="530">
        <f>+'OVERALL WO'!I145</f>
        <v/>
      </c>
      <c r="G76" s="1073">
        <f>+'OVERALL WO'!J145</f>
        <v/>
      </c>
      <c r="H76" s="505">
        <f>IF(F76&gt;0,"Realese","BelumRealese")</f>
        <v/>
      </c>
      <c r="I76" s="1694">
        <f>+'OVERALL WO'!E145</f>
        <v/>
      </c>
      <c r="J76" s="505">
        <f>+'OVERALL WO'!G145</f>
        <v/>
      </c>
      <c r="K76" s="1075">
        <f>+'OVERALL WO'!H145</f>
        <v/>
      </c>
      <c r="L76" s="505" t="inlineStr">
        <is>
          <t>Approval</t>
        </is>
      </c>
      <c r="M76" s="505" t="n"/>
      <c r="N76" s="1075" t="n"/>
      <c r="O76" s="1076" t="n"/>
      <c r="P76" s="1075" t="n"/>
      <c r="Q76" s="1076" t="n"/>
      <c r="R76" s="1076" t="n"/>
      <c r="S76" s="1077" t="n"/>
      <c r="T76" s="1075" t="n"/>
      <c r="U76" s="1076" t="n"/>
      <c r="V76" s="1076" t="n"/>
      <c r="W76" s="1076" t="n"/>
      <c r="X76" s="1076" t="n"/>
      <c r="Y76" s="1077" t="n"/>
      <c r="Z76" s="1075" t="n"/>
      <c r="AA76" s="1076" t="n"/>
      <c r="AB76" s="1076" t="n"/>
      <c r="AC76" s="1076" t="n"/>
      <c r="AD76" s="1076" t="n"/>
      <c r="AE76" s="1078" t="n"/>
      <c r="AF76" s="1075" t="n"/>
      <c r="AG76" s="1076" t="n"/>
      <c r="AH76" s="1076" t="n"/>
      <c r="AI76" s="1077" t="n"/>
      <c r="AJ76" s="1075" t="n"/>
      <c r="AK76" s="1076" t="n"/>
      <c r="AL76" s="1076" t="n"/>
      <c r="AM76" s="1076" t="n"/>
      <c r="AN76" s="1075" t="n"/>
      <c r="AO76" s="1076" t="n"/>
      <c r="AP76" s="1075" t="n"/>
      <c r="AQ76" s="1077" t="n"/>
      <c r="AR76" s="1075" t="n"/>
      <c r="AS76" s="1077" t="n"/>
      <c r="AT76" s="1075" t="n"/>
      <c r="AU76" s="1076" t="n"/>
      <c r="AV76" s="1076" t="n"/>
      <c r="AW76" s="1077" t="n"/>
      <c r="AX76" s="1075" t="n"/>
      <c r="AY76" s="1076" t="n"/>
      <c r="AZ76" s="1075" t="n"/>
      <c r="BA76" s="1076" t="n"/>
      <c r="BB76" s="1076" t="n"/>
      <c r="BC76" s="1076" t="n"/>
      <c r="BD76" s="1075" t="n"/>
      <c r="BE76" s="1077" t="n"/>
      <c r="BF76" s="1075" t="n"/>
      <c r="BG76" s="1077" t="n"/>
      <c r="BH76" s="1075" t="n"/>
      <c r="BI76" s="1076" t="n"/>
      <c r="BJ76" s="1076" t="n"/>
      <c r="BK76" s="1076" t="n"/>
      <c r="BL76" s="1075" t="n"/>
      <c r="BM76" s="1077" t="n"/>
      <c r="BN76" s="1075" t="n"/>
      <c r="BO76" s="1695" t="n"/>
      <c r="BP76" s="1075" t="n"/>
      <c r="BQ76" s="1076" t="n"/>
      <c r="BR76" s="1076" t="n"/>
      <c r="BS76" s="1076" t="n"/>
      <c r="BT76" s="1076" t="n"/>
      <c r="BU76" s="1076" t="n"/>
      <c r="BV76" s="1076" t="n"/>
      <c r="BW76" s="344">
        <f>BX76/G76*100</f>
        <v/>
      </c>
      <c r="BX76" s="1080" t="n">
        <v>37322280</v>
      </c>
      <c r="BY76" s="1077">
        <f>BZ76/G76*100</f>
        <v/>
      </c>
      <c r="BZ76" s="1080" t="n">
        <v>26262190</v>
      </c>
      <c r="CA76" s="1076">
        <f>CB76/G76*100</f>
        <v/>
      </c>
      <c r="CB76" s="1080" t="n">
        <v>56862095</v>
      </c>
      <c r="CC76" s="1077">
        <f>CD76/G76*100</f>
        <v/>
      </c>
      <c r="CD76" s="1080" t="n">
        <v>63045135</v>
      </c>
      <c r="CE76" s="333">
        <f>CF76/G76*100</f>
        <v/>
      </c>
      <c r="CF76" s="1080" t="n">
        <v>61734335</v>
      </c>
      <c r="CG76" s="1077">
        <f>CH76/G76*100</f>
        <v/>
      </c>
      <c r="CH76" s="1075" t="n">
        <v>23786690</v>
      </c>
      <c r="CI76" s="1076" t="n"/>
      <c r="CJ76" s="1076" t="n"/>
      <c r="CK76" s="1076" t="n"/>
      <c r="CL76" s="1076" t="n"/>
      <c r="CM76" s="1076" t="n"/>
      <c r="CN76" s="1076" t="n"/>
      <c r="CO76" s="1076" t="n"/>
      <c r="CP76" s="1076" t="n"/>
      <c r="CQ76" s="1076" t="n"/>
      <c r="CR76" s="1076" t="n"/>
      <c r="CS76" s="1076" t="n"/>
      <c r="CT76" s="1076" t="n"/>
      <c r="CU76" s="1076" t="n"/>
      <c r="CV76" s="1076" t="n"/>
      <c r="CW76" s="1076" t="n"/>
      <c r="CX76" s="1076" t="n"/>
      <c r="CY76" s="1076" t="n"/>
      <c r="CZ76" s="1076" t="n"/>
      <c r="DA76" s="1076" t="n"/>
      <c r="DB76" s="1076" t="n"/>
      <c r="DC76" s="1076" t="n"/>
      <c r="DD76" s="1076" t="n"/>
      <c r="DE76" s="1076" t="n"/>
      <c r="DF76" s="1076" t="n"/>
      <c r="DG76" s="1076" t="n"/>
      <c r="DH76" s="1076" t="n"/>
      <c r="DI76" s="1076" t="n"/>
      <c r="DJ76" s="1076" t="n"/>
      <c r="DK76" s="1076" t="n"/>
      <c r="DL76" s="1076" t="n"/>
      <c r="DM76" s="1076" t="n"/>
      <c r="DN76" s="1076" t="n"/>
      <c r="DO76" s="1076" t="n"/>
      <c r="DP76" s="1076" t="n"/>
      <c r="DQ76" s="1077">
        <f>+M76+O76+Q76+S76+U76+W76+Y76+AA76+AC76+AE76+AG76+AI76+AK76+AM76+AO76+AQ76+AS76+AU76+AW76+AY76+BA76+BC76+BE76+BG76+BI76+BK76+BM76+BO76+BQ76+BS76+BU76+BW76+BY76+CA76+CC76+CE76+CG76+CI76+CK76+CM76+CO76+CQ76+CS76+CU76+CW76+CY76+DA76+DC76+DE76+DG76+DI76+DK76+DM76+DO76</f>
        <v/>
      </c>
      <c r="DR76" s="1075">
        <f>+N76+P76+R76+T76+V76+X76+Z76+AB76+AD76+AF76+AH76+AJ76+AL76+AN76+AP76+AR76+AT76+AV76+AX76+AZ76+BB76+BD76+BF76+BH76+BJ76+BL76+BN76+BP76+BR76+BT76+BV76+BX76+BZ76+CB76+CD76+CF76+CH76+CJ76+CL76+CN76+CP76+CR76+CT76+CV76+CX76+CZ76+DB76+DD76+DF76+DH76+DJ76+DL76+DN76+DP76</f>
        <v/>
      </c>
      <c r="DS76" s="344">
        <f>DT76/G76*100</f>
        <v/>
      </c>
      <c r="DT76" s="1081">
        <f>DR76-G76</f>
        <v/>
      </c>
      <c r="DU76" s="1696">
        <f>+'OVERALL WO'!P145</f>
        <v/>
      </c>
      <c r="DV76" s="1087" t="inlineStr">
        <is>
          <t>Dok sirkulasi</t>
        </is>
      </c>
      <c r="DW76" s="728" t="n"/>
      <c r="DZ76" s="1084" t="inlineStr">
        <is>
          <t>ok</t>
        </is>
      </c>
      <c r="EA76" s="1084" t="inlineStr">
        <is>
          <t>ok</t>
        </is>
      </c>
      <c r="EB76" s="1084" t="inlineStr">
        <is>
          <t>ok</t>
        </is>
      </c>
      <c r="EC76" s="1084" t="inlineStr">
        <is>
          <t>ok</t>
        </is>
      </c>
      <c r="ED76" s="1084" t="inlineStr">
        <is>
          <t>ok</t>
        </is>
      </c>
      <c r="EE76" s="1084" t="n"/>
      <c r="EG76" s="1084" t="n"/>
      <c r="EH76" s="1084" t="n"/>
      <c r="EI76" s="1084" t="n"/>
      <c r="EJ76" s="1084" t="n"/>
      <c r="EK76" s="1084" t="n"/>
      <c r="EL76" s="534" t="n"/>
      <c r="EM76" s="534" t="n"/>
      <c r="EN76" s="534" t="n"/>
      <c r="EO76" s="534" t="n"/>
      <c r="EP76" s="534" t="n"/>
      <c r="EQ76" s="706" t="n"/>
      <c r="ER76" s="706" t="n"/>
      <c r="ES76" s="706" t="n"/>
      <c r="ET76" s="706" t="n"/>
      <c r="EU76" s="706" t="n"/>
      <c r="EW76" s="706" t="n"/>
      <c r="EX76" s="706" t="n"/>
      <c r="EY76" s="706" t="n"/>
      <c r="EZ76" s="706" t="n"/>
      <c r="FA76" s="706" t="n"/>
      <c r="FB76" s="706" t="n"/>
      <c r="FC76" s="706" t="n"/>
      <c r="FD76" s="706" t="n"/>
      <c r="FE76" s="706" t="n"/>
      <c r="FF76" s="706" t="n"/>
      <c r="FL76" s="1085" t="n"/>
      <c r="FM76" s="1086" t="n"/>
      <c r="FN76" s="1086" t="n"/>
      <c r="FR76" s="703" t="inlineStr">
        <is>
          <t>ok</t>
        </is>
      </c>
      <c r="FS76" s="703" t="inlineStr">
        <is>
          <t>ok</t>
        </is>
      </c>
      <c r="FU76" s="1085" t="inlineStr">
        <is>
          <t>ok</t>
        </is>
      </c>
      <c r="FV76" s="1085" t="inlineStr">
        <is>
          <t>ok</t>
        </is>
      </c>
      <c r="FW76" s="1085" t="inlineStr">
        <is>
          <t>ok</t>
        </is>
      </c>
      <c r="FX76" s="1085" t="inlineStr">
        <is>
          <t>ok</t>
        </is>
      </c>
      <c r="FZ76" s="1083" t="inlineStr">
        <is>
          <t>ok</t>
        </is>
      </c>
    </row>
    <row r="77" hidden="1" customFormat="1" s="611">
      <c r="A77" s="937">
        <f>A76+1</f>
        <v/>
      </c>
      <c r="B77" s="938">
        <f>+'OVERALL WO'!B146</f>
        <v/>
      </c>
      <c r="C77" s="608">
        <f>+'OVERALL WO'!C146</f>
        <v/>
      </c>
      <c r="D77" s="939">
        <f>+'OVERALL WO'!D146</f>
        <v/>
      </c>
      <c r="E77" s="608">
        <f>+'OVERALL WO'!F146</f>
        <v/>
      </c>
      <c r="F77" s="940">
        <f>+'OVERALL WO'!I146</f>
        <v/>
      </c>
      <c r="G77" s="592">
        <f>+'OVERALL WO'!J146</f>
        <v/>
      </c>
      <c r="H77" s="608">
        <f>IF(F77&gt;0,"Realese","BelumRealese")</f>
        <v/>
      </c>
      <c r="I77" s="1697">
        <f>+'OVERALL WO'!E146</f>
        <v/>
      </c>
      <c r="J77" s="608">
        <f>+'OVERALL WO'!G146</f>
        <v/>
      </c>
      <c r="K77" s="599">
        <f>+'OVERALL WO'!H146</f>
        <v/>
      </c>
      <c r="L77" s="608" t="inlineStr">
        <is>
          <t>Approval</t>
        </is>
      </c>
      <c r="M77" s="608" t="n"/>
      <c r="N77" s="599" t="n"/>
      <c r="O77" s="593" t="n"/>
      <c r="P77" s="599" t="n"/>
      <c r="Q77" s="593" t="n"/>
      <c r="R77" s="593" t="n"/>
      <c r="S77" s="942" t="n"/>
      <c r="T77" s="599" t="n"/>
      <c r="U77" s="593" t="n"/>
      <c r="V77" s="593" t="n"/>
      <c r="W77" s="593" t="n"/>
      <c r="X77" s="593" t="n"/>
      <c r="Y77" s="942" t="n"/>
      <c r="Z77" s="599" t="n"/>
      <c r="AA77" s="593" t="n"/>
      <c r="AB77" s="593" t="n"/>
      <c r="AC77" s="593" t="n"/>
      <c r="AD77" s="593" t="n"/>
      <c r="AE77" s="598" t="n"/>
      <c r="AF77" s="599" t="n"/>
      <c r="AG77" s="593" t="n"/>
      <c r="AH77" s="593" t="n"/>
      <c r="AI77" s="942" t="n"/>
      <c r="AJ77" s="599" t="n"/>
      <c r="AK77" s="593" t="n"/>
      <c r="AL77" s="593" t="n"/>
      <c r="AM77" s="593" t="n"/>
      <c r="AN77" s="599" t="n"/>
      <c r="AO77" s="593" t="n"/>
      <c r="AP77" s="599" t="n"/>
      <c r="AQ77" s="942" t="n"/>
      <c r="AR77" s="599" t="n"/>
      <c r="AS77" s="942" t="n"/>
      <c r="AT77" s="599" t="n"/>
      <c r="AU77" s="593" t="n"/>
      <c r="AV77" s="593" t="n"/>
      <c r="AW77" s="942" t="n"/>
      <c r="AX77" s="599" t="n"/>
      <c r="AY77" s="593" t="n"/>
      <c r="AZ77" s="599" t="n"/>
      <c r="BA77" s="593" t="n"/>
      <c r="BB77" s="593" t="n"/>
      <c r="BC77" s="593" t="n"/>
      <c r="BD77" s="599" t="n"/>
      <c r="BE77" s="942" t="n"/>
      <c r="BF77" s="599" t="n"/>
      <c r="BG77" s="942" t="n"/>
      <c r="BH77" s="599" t="n"/>
      <c r="BI77" s="593" t="n"/>
      <c r="BJ77" s="593" t="n"/>
      <c r="BK77" s="593" t="n"/>
      <c r="BL77" s="599" t="n"/>
      <c r="BM77" s="942" t="n"/>
      <c r="BN77" s="599" t="n"/>
      <c r="BO77" s="1698" t="n"/>
      <c r="BP77" s="599" t="n"/>
      <c r="BQ77" s="593" t="n"/>
      <c r="BR77" s="593" t="n"/>
      <c r="BS77" s="593" t="n"/>
      <c r="BT77" s="593" t="n"/>
      <c r="BU77" s="593" t="n"/>
      <c r="BV77" s="593" t="n"/>
      <c r="BW77" s="593" t="n"/>
      <c r="BX77" s="593" t="n"/>
      <c r="BY77" s="593" t="n"/>
      <c r="BZ77" s="593" t="n"/>
      <c r="CA77" s="593" t="n"/>
      <c r="CB77" s="593" t="n"/>
      <c r="CC77" s="593" t="n"/>
      <c r="CD77" s="593" t="n"/>
      <c r="CE77" s="593" t="n"/>
      <c r="CF77" s="593" t="n"/>
      <c r="CG77" s="593" t="n"/>
      <c r="CH77" s="593" t="n"/>
      <c r="CI77" s="593" t="n"/>
      <c r="CJ77" s="593" t="n"/>
      <c r="CK77" s="593" t="n"/>
      <c r="CL77" s="593" t="n"/>
      <c r="CM77" s="593" t="n"/>
      <c r="CN77" s="593" t="n"/>
      <c r="CO77" s="593" t="n"/>
      <c r="CP77" s="593" t="n"/>
      <c r="CQ77" s="593" t="n"/>
      <c r="CR77" s="593" t="n"/>
      <c r="CS77" s="593" t="n"/>
      <c r="CT77" s="593" t="n"/>
      <c r="CU77" s="593" t="n"/>
      <c r="CV77" s="593" t="n"/>
      <c r="CW77" s="593" t="n"/>
      <c r="CX77" s="593" t="n"/>
      <c r="CY77" s="593" t="n"/>
      <c r="CZ77" s="593" t="n"/>
      <c r="DA77" s="593" t="n"/>
      <c r="DB77" s="593" t="n"/>
      <c r="DC77" s="593" t="n"/>
      <c r="DD77" s="593" t="n"/>
      <c r="DE77" s="593" t="n"/>
      <c r="DF77" s="593" t="n"/>
      <c r="DG77" s="593" t="n"/>
      <c r="DH77" s="593" t="n"/>
      <c r="DI77" s="593" t="n"/>
      <c r="DJ77" s="593" t="n"/>
      <c r="DK77" s="593" t="n"/>
      <c r="DL77" s="593" t="n"/>
      <c r="DM77" s="593" t="n"/>
      <c r="DN77" s="593" t="n"/>
      <c r="DO77" s="593" t="n"/>
      <c r="DP77" s="593" t="n"/>
      <c r="DQ77" s="942">
        <f>+M77+O77+Q77+S77+U77+W77+Y77+AA77+AC77+AE77+AG77+AI77+AK77+AM77+AO77+AQ77+AS77+AU77+AW77+AY77+BA77+BC77+BE77+BG77+BI77+BK77+BM77+BO77+BQ77+BS77+BU77+BW77+BY77+CA77+CC77+CE77+CG77+CI77+CK77+CM77+CO77+CQ77+CS77+CU77+CW77+CY77+DA77+DC77+DE77+DG77+DI77+DK77+DM77+DO77</f>
        <v/>
      </c>
      <c r="DR77" s="599">
        <f>+N77+P77+R77+T77+V77+X77+Z77+AB77+AD77+AF77+AH77+AJ77+AL77+AN77+AP77+AR77+AT77+AV77+AX77+AZ77+BB77+BD77+BF77+BH77+BJ77+BL77+BN77+BP77+BR77+BT77+BV77+BX77+BZ77+CB77+CD77+CF77+CH77+CJ77+CL77+CN77+CP77+CR77+CT77+CV77+CX77+CZ77+DB77+DD77+DF77+DH77+DJ77+DL77+DN77+DP77</f>
        <v/>
      </c>
      <c r="DS77" s="942">
        <f>DT77/G77*100</f>
        <v/>
      </c>
      <c r="DT77" s="944">
        <f>DR77-G77</f>
        <v/>
      </c>
      <c r="DU77" s="1699">
        <f>+'OVERALL WO'!P146</f>
        <v/>
      </c>
      <c r="DV77" s="946" t="n"/>
      <c r="DW77" s="947" t="n"/>
      <c r="DZ77" s="412" t="inlineStr">
        <is>
          <t>ok</t>
        </is>
      </c>
      <c r="EA77" s="412" t="inlineStr">
        <is>
          <t>ok</t>
        </is>
      </c>
      <c r="EB77" s="412" t="inlineStr">
        <is>
          <t>ok</t>
        </is>
      </c>
      <c r="EC77" s="412" t="inlineStr">
        <is>
          <t>ok</t>
        </is>
      </c>
      <c r="ED77" s="412" t="inlineStr">
        <is>
          <t>ok</t>
        </is>
      </c>
      <c r="EE77" s="412" t="n"/>
      <c r="EG77" s="412" t="n"/>
      <c r="EH77" s="412" t="n"/>
      <c r="EI77" s="412" t="n"/>
      <c r="EJ77" s="412" t="n"/>
      <c r="EK77" s="412" t="n"/>
      <c r="EL77" s="948" t="n"/>
      <c r="EM77" s="948" t="n"/>
      <c r="EN77" s="948" t="n"/>
      <c r="EO77" s="948" t="n"/>
      <c r="EP77" s="948" t="n"/>
      <c r="EQ77" s="949" t="n"/>
      <c r="ER77" s="949" t="n"/>
      <c r="ES77" s="949" t="n"/>
      <c r="ET77" s="949" t="n"/>
      <c r="EU77" s="949" t="n"/>
      <c r="EW77" s="949" t="n"/>
      <c r="EX77" s="949" t="n"/>
      <c r="EY77" s="949" t="n"/>
      <c r="EZ77" s="949" t="n"/>
      <c r="FA77" s="949" t="n"/>
      <c r="FB77" s="949" t="n"/>
      <c r="FC77" s="949" t="n"/>
      <c r="FD77" s="949" t="n"/>
      <c r="FE77" s="949" t="n"/>
      <c r="FF77" s="949" t="n"/>
      <c r="FL77" s="765" t="n"/>
      <c r="FM77" s="385" t="n"/>
      <c r="FN77" s="385" t="n"/>
      <c r="FZ77" s="611" t="inlineStr">
        <is>
          <t>ok</t>
        </is>
      </c>
    </row>
    <row r="78" hidden="1" customFormat="1" s="611">
      <c r="A78" s="937">
        <f>A77+1</f>
        <v/>
      </c>
      <c r="B78" s="938">
        <f>+'OVERALL WO'!B147</f>
        <v/>
      </c>
      <c r="C78" s="608">
        <f>+'OVERALL WO'!C147</f>
        <v/>
      </c>
      <c r="D78" s="939">
        <f>+'OVERALL WO'!D147</f>
        <v/>
      </c>
      <c r="E78" s="608">
        <f>+'OVERALL WO'!F147</f>
        <v/>
      </c>
      <c r="F78" s="940">
        <f>+'OVERALL WO'!I147</f>
        <v/>
      </c>
      <c r="G78" s="592">
        <f>+'OVERALL WO'!J147</f>
        <v/>
      </c>
      <c r="H78" s="608">
        <f>IF(F78&gt;0,"Realese","BelumRealese")</f>
        <v/>
      </c>
      <c r="I78" s="1697">
        <f>+'OVERALL WO'!E147</f>
        <v/>
      </c>
      <c r="J78" s="608">
        <f>+'OVERALL WO'!G147</f>
        <v/>
      </c>
      <c r="K78" s="599">
        <f>+'OVERALL WO'!H147</f>
        <v/>
      </c>
      <c r="L78" s="608" t="inlineStr">
        <is>
          <t>Approval</t>
        </is>
      </c>
      <c r="M78" s="608" t="n"/>
      <c r="N78" s="599" t="n"/>
      <c r="O78" s="593" t="n"/>
      <c r="P78" s="599" t="n"/>
      <c r="Q78" s="593" t="n"/>
      <c r="R78" s="593" t="n"/>
      <c r="S78" s="942" t="n"/>
      <c r="T78" s="599" t="n"/>
      <c r="U78" s="593" t="n"/>
      <c r="V78" s="593" t="n"/>
      <c r="W78" s="593" t="n"/>
      <c r="X78" s="593" t="n"/>
      <c r="Y78" s="942" t="n"/>
      <c r="Z78" s="599" t="n"/>
      <c r="AA78" s="593" t="n"/>
      <c r="AB78" s="593" t="n"/>
      <c r="AC78" s="593" t="n"/>
      <c r="AD78" s="593" t="n"/>
      <c r="AE78" s="598" t="n"/>
      <c r="AF78" s="599" t="n"/>
      <c r="AG78" s="593" t="n"/>
      <c r="AH78" s="593" t="n"/>
      <c r="AI78" s="942" t="n"/>
      <c r="AJ78" s="599" t="n"/>
      <c r="AK78" s="593" t="n"/>
      <c r="AL78" s="593" t="n"/>
      <c r="AM78" s="593" t="n"/>
      <c r="AN78" s="599" t="n"/>
      <c r="AO78" s="593" t="n"/>
      <c r="AP78" s="599" t="n"/>
      <c r="AQ78" s="942" t="n"/>
      <c r="AR78" s="599" t="n"/>
      <c r="AS78" s="942" t="n"/>
      <c r="AT78" s="599" t="n"/>
      <c r="AU78" s="593" t="n"/>
      <c r="AV78" s="593" t="n"/>
      <c r="AW78" s="942" t="n"/>
      <c r="AX78" s="599" t="n"/>
      <c r="AY78" s="593" t="n"/>
      <c r="AZ78" s="599" t="n"/>
      <c r="BA78" s="593" t="n"/>
      <c r="BB78" s="593" t="n"/>
      <c r="BC78" s="593" t="n"/>
      <c r="BD78" s="599" t="n"/>
      <c r="BE78" s="942" t="n"/>
      <c r="BF78" s="599" t="n"/>
      <c r="BG78" s="942" t="n"/>
      <c r="BH78" s="599" t="n"/>
      <c r="BI78" s="593" t="n"/>
      <c r="BJ78" s="593" t="n"/>
      <c r="BK78" s="593" t="n"/>
      <c r="BL78" s="599" t="n"/>
      <c r="BM78" s="942" t="n"/>
      <c r="BN78" s="599" t="n"/>
      <c r="BO78" s="1698" t="n"/>
      <c r="BP78" s="599" t="n"/>
      <c r="BQ78" s="593" t="n"/>
      <c r="BR78" s="593" t="n"/>
      <c r="BS78" s="593" t="n"/>
      <c r="BT78" s="593" t="n"/>
      <c r="BU78" s="593" t="n"/>
      <c r="BV78" s="593" t="n"/>
      <c r="BW78" s="593" t="n"/>
      <c r="BX78" s="593" t="n"/>
      <c r="BY78" s="593" t="n"/>
      <c r="BZ78" s="593" t="n"/>
      <c r="CA78" s="593" t="n"/>
      <c r="CB78" s="593" t="n"/>
      <c r="CC78" s="593" t="n"/>
      <c r="CD78" s="593" t="n"/>
      <c r="CE78" s="593" t="n"/>
      <c r="CF78" s="593" t="n"/>
      <c r="CG78" s="593" t="n"/>
      <c r="CH78" s="593" t="n"/>
      <c r="CI78" s="593" t="n"/>
      <c r="CJ78" s="593" t="n"/>
      <c r="CK78" s="593" t="n"/>
      <c r="CL78" s="593" t="n"/>
      <c r="CM78" s="593" t="n"/>
      <c r="CN78" s="593" t="n"/>
      <c r="CO78" s="593" t="n"/>
      <c r="CP78" s="593" t="n"/>
      <c r="CQ78" s="593" t="n"/>
      <c r="CR78" s="593" t="n"/>
      <c r="CS78" s="593" t="n"/>
      <c r="CT78" s="593" t="n"/>
      <c r="CU78" s="593" t="n"/>
      <c r="CV78" s="593" t="n"/>
      <c r="CW78" s="593" t="n"/>
      <c r="CX78" s="593" t="n"/>
      <c r="CY78" s="593" t="n"/>
      <c r="CZ78" s="593" t="n"/>
      <c r="DA78" s="593" t="n"/>
      <c r="DB78" s="593" t="n"/>
      <c r="DC78" s="593" t="n"/>
      <c r="DD78" s="593" t="n"/>
      <c r="DE78" s="593" t="n"/>
      <c r="DF78" s="593" t="n"/>
      <c r="DG78" s="593" t="n"/>
      <c r="DH78" s="593" t="n"/>
      <c r="DI78" s="593" t="n"/>
      <c r="DJ78" s="593" t="n"/>
      <c r="DK78" s="593" t="n"/>
      <c r="DL78" s="593" t="n"/>
      <c r="DM78" s="593" t="n"/>
      <c r="DN78" s="593" t="n"/>
      <c r="DO78" s="593" t="n"/>
      <c r="DP78" s="593" t="n"/>
      <c r="DQ78" s="942">
        <f>+M78+O78+Q78+S78+U78+W78+Y78+AA78+AC78+AE78+AG78+AI78+AK78+AM78+AO78+AQ78+AS78+AU78+AW78+AY78+BA78+BC78+BE78+BG78+BI78+BK78+BM78+BO78+BQ78+BS78+BU78+BW78+BY78+CA78+CC78+CE78+CG78+CI78+CK78+CM78+CO78+CQ78+CS78+CU78+CW78+CY78+DA78+DC78+DE78+DG78+DI78+DK78+DM78+DO78</f>
        <v/>
      </c>
      <c r="DR78" s="599">
        <f>+N78+P78+R78+T78+V78+X78+Z78+AB78+AD78+AF78+AH78+AJ78+AL78+AN78+AP78+AR78+AT78+AV78+AX78+AZ78+BB78+BD78+BF78+BH78+BJ78+BL78+BN78+BP78+BR78+BT78+BV78+BX78+BZ78+CB78+CD78+CF78+CH78+CJ78+CL78+CN78+CP78+CR78+CT78+CV78+CX78+CZ78+DB78+DD78+DF78+DH78+DJ78+DL78+DN78+DP78</f>
        <v/>
      </c>
      <c r="DS78" s="942">
        <f>DT78/G78*100</f>
        <v/>
      </c>
      <c r="DT78" s="944">
        <f>DR78-G78</f>
        <v/>
      </c>
      <c r="DU78" s="1699">
        <f>+'OVERALL WO'!P147</f>
        <v/>
      </c>
      <c r="DV78" s="946" t="n"/>
      <c r="DW78" s="947" t="n"/>
      <c r="DZ78" s="412" t="inlineStr">
        <is>
          <t>ok</t>
        </is>
      </c>
      <c r="EA78" s="412" t="inlineStr">
        <is>
          <t>ok</t>
        </is>
      </c>
      <c r="EB78" s="412" t="inlineStr">
        <is>
          <t>ok</t>
        </is>
      </c>
      <c r="EC78" s="412" t="inlineStr">
        <is>
          <t>ok</t>
        </is>
      </c>
      <c r="ED78" s="412" t="inlineStr">
        <is>
          <t>ok</t>
        </is>
      </c>
      <c r="EE78" s="412" t="n"/>
      <c r="EG78" s="412" t="n"/>
      <c r="EH78" s="412" t="n"/>
      <c r="EI78" s="412" t="n"/>
      <c r="EJ78" s="412" t="n"/>
      <c r="EK78" s="412" t="n"/>
      <c r="EL78" s="948" t="n"/>
      <c r="EM78" s="948" t="n"/>
      <c r="EN78" s="948" t="n"/>
      <c r="EO78" s="948" t="n"/>
      <c r="EP78" s="948" t="n"/>
      <c r="EQ78" s="949" t="n"/>
      <c r="ER78" s="949" t="n"/>
      <c r="ES78" s="949" t="n"/>
      <c r="ET78" s="949" t="n"/>
      <c r="EU78" s="949" t="n"/>
      <c r="EW78" s="949" t="n"/>
      <c r="EX78" s="949" t="n"/>
      <c r="EY78" s="949" t="n"/>
      <c r="EZ78" s="949" t="n"/>
      <c r="FA78" s="949" t="n"/>
      <c r="FB78" s="949" t="n"/>
      <c r="FC78" s="949" t="n"/>
      <c r="FD78" s="949" t="n"/>
      <c r="FE78" s="949" t="n"/>
      <c r="FF78" s="949" t="n"/>
      <c r="FL78" s="765" t="n"/>
      <c r="FM78" s="385" t="n"/>
      <c r="FN78" s="385" t="n"/>
      <c r="FZ78" s="611" t="inlineStr">
        <is>
          <t>ok</t>
        </is>
      </c>
    </row>
    <row r="79" hidden="1" customFormat="1" s="1083">
      <c r="A79" s="577">
        <f>A78+1</f>
        <v/>
      </c>
      <c r="B79" s="578">
        <f>+'OVERALL WO'!B148</f>
        <v/>
      </c>
      <c r="C79" s="505">
        <f>+'OVERALL WO'!C148</f>
        <v/>
      </c>
      <c r="D79" s="511">
        <f>+'OVERALL WO'!D148</f>
        <v/>
      </c>
      <c r="E79" s="505">
        <f>+'OVERALL WO'!F148</f>
        <v/>
      </c>
      <c r="F79" s="530">
        <f>+'OVERALL WO'!I148</f>
        <v/>
      </c>
      <c r="G79" s="1073">
        <f>+'OVERALL WO'!J148</f>
        <v/>
      </c>
      <c r="H79" s="505">
        <f>IF(F79&gt;0,"Realese","BelumRealese")</f>
        <v/>
      </c>
      <c r="I79" s="1694">
        <f>+'OVERALL WO'!E148</f>
        <v/>
      </c>
      <c r="J79" s="505">
        <f>+'OVERALL WO'!G148</f>
        <v/>
      </c>
      <c r="K79" s="1075">
        <f>+'OVERALL WO'!H148</f>
        <v/>
      </c>
      <c r="L79" s="505" t="inlineStr">
        <is>
          <t>Approval</t>
        </is>
      </c>
      <c r="M79" s="505" t="n"/>
      <c r="N79" s="1075" t="n"/>
      <c r="O79" s="1076" t="n"/>
      <c r="P79" s="1075" t="n"/>
      <c r="Q79" s="1076" t="n"/>
      <c r="R79" s="1076" t="n"/>
      <c r="S79" s="1077" t="n"/>
      <c r="T79" s="1075" t="n"/>
      <c r="U79" s="1076" t="n"/>
      <c r="V79" s="1076" t="n"/>
      <c r="W79" s="1076" t="n"/>
      <c r="X79" s="1076" t="n"/>
      <c r="Y79" s="1077" t="n"/>
      <c r="Z79" s="1075" t="n"/>
      <c r="AA79" s="1076" t="n"/>
      <c r="AB79" s="1076" t="n"/>
      <c r="AC79" s="1076" t="n"/>
      <c r="AD79" s="1076" t="n"/>
      <c r="AE79" s="1078" t="n"/>
      <c r="AF79" s="1075" t="n"/>
      <c r="AG79" s="1076" t="n"/>
      <c r="AH79" s="1076" t="n"/>
      <c r="AI79" s="1077" t="n"/>
      <c r="AJ79" s="1075" t="n"/>
      <c r="AK79" s="1076" t="n"/>
      <c r="AL79" s="1076" t="n"/>
      <c r="AM79" s="1076" t="n"/>
      <c r="AN79" s="1075" t="n"/>
      <c r="AO79" s="1076" t="n"/>
      <c r="AP79" s="1075" t="n"/>
      <c r="AQ79" s="1077" t="n"/>
      <c r="AR79" s="1075" t="n"/>
      <c r="AS79" s="1077" t="n"/>
      <c r="AT79" s="1075" t="n"/>
      <c r="AU79" s="1076" t="n"/>
      <c r="AV79" s="1076" t="n"/>
      <c r="AW79" s="1077" t="n"/>
      <c r="AX79" s="1075" t="n"/>
      <c r="AY79" s="1076" t="n"/>
      <c r="AZ79" s="1075" t="n"/>
      <c r="BA79" s="1076" t="n"/>
      <c r="BB79" s="1076" t="n"/>
      <c r="BC79" s="1076" t="n"/>
      <c r="BD79" s="1075" t="n"/>
      <c r="BE79" s="1077" t="n"/>
      <c r="BF79" s="1075" t="n"/>
      <c r="BG79" s="1077" t="n"/>
      <c r="BH79" s="1075" t="n"/>
      <c r="BI79" s="1076" t="n"/>
      <c r="BJ79" s="1076" t="n"/>
      <c r="BK79" s="1076" t="n"/>
      <c r="BL79" s="1075" t="n"/>
      <c r="BM79" s="1077" t="n"/>
      <c r="BN79" s="1075" t="n"/>
      <c r="BO79" s="1695" t="n"/>
      <c r="BP79" s="1075" t="n"/>
      <c r="BQ79" s="1076" t="n"/>
      <c r="BR79" s="1076" t="n"/>
      <c r="BS79" s="1076" t="n"/>
      <c r="BT79" s="1076" t="n"/>
      <c r="BU79" s="1077">
        <f>BV79/G79*100</f>
        <v/>
      </c>
      <c r="BV79" s="1080" t="n">
        <v>26484800</v>
      </c>
      <c r="BW79" s="1076" t="n"/>
      <c r="BX79" s="1076" t="n"/>
      <c r="BY79" s="1076" t="n"/>
      <c r="BZ79" s="1076" t="n"/>
      <c r="CA79" s="1076" t="n"/>
      <c r="CB79" s="1076" t="n"/>
      <c r="CC79" s="1076" t="n"/>
      <c r="CD79" s="1076" t="n"/>
      <c r="CE79" s="1076" t="n"/>
      <c r="CF79" s="1076" t="n"/>
      <c r="CG79" s="1076" t="n"/>
      <c r="CH79" s="1076" t="n"/>
      <c r="CI79" s="1076" t="n"/>
      <c r="CJ79" s="1076" t="n"/>
      <c r="CK79" s="1076" t="n"/>
      <c r="CL79" s="1076" t="n"/>
      <c r="CM79" s="1076" t="n"/>
      <c r="CN79" s="1076" t="n"/>
      <c r="CO79" s="1076" t="n"/>
      <c r="CP79" s="1076" t="n"/>
      <c r="CQ79" s="1076" t="n"/>
      <c r="CR79" s="1076" t="n"/>
      <c r="CS79" s="1076" t="n"/>
      <c r="CT79" s="1076" t="n"/>
      <c r="CU79" s="1076" t="n"/>
      <c r="CV79" s="1076" t="n"/>
      <c r="CW79" s="1076" t="n"/>
      <c r="CX79" s="1076" t="n"/>
      <c r="CY79" s="1076" t="n"/>
      <c r="CZ79" s="1076" t="n"/>
      <c r="DA79" s="1076" t="n"/>
      <c r="DB79" s="1076" t="n"/>
      <c r="DC79" s="1076" t="n"/>
      <c r="DD79" s="1076" t="n"/>
      <c r="DE79" s="1076" t="n"/>
      <c r="DF79" s="1076" t="n"/>
      <c r="DG79" s="1076" t="n"/>
      <c r="DH79" s="1076" t="n"/>
      <c r="DI79" s="1076" t="n"/>
      <c r="DJ79" s="1076" t="n"/>
      <c r="DK79" s="1076" t="n"/>
      <c r="DL79" s="1076" t="n"/>
      <c r="DM79" s="1076" t="n"/>
      <c r="DN79" s="1076" t="n"/>
      <c r="DO79" s="1076" t="n"/>
      <c r="DP79" s="1076" t="n"/>
      <c r="DQ79" s="1077">
        <f>+M79+O79+Q79+S79+U79+W79+Y79+AA79+AC79+AE79+AG79+AI79+AK79+AM79+AO79+AQ79+AS79+AU79+AW79+AY79+BA79+BC79+BE79+BG79+BI79+BK79+BM79+BO79+BQ79+BS79+BU79+BW79+BY79+CA79+CC79+CE79+CG79+CI79+CK79+CM79+CO79+CQ79+CS79+CU79+CW79+CY79+DA79+DC79+DE79+DG79+DI79+DK79+DM79+DO79</f>
        <v/>
      </c>
      <c r="DR79" s="1075">
        <f>+N79+P79+R79+T79+V79+X79+Z79+AB79+AD79+AF79+AH79+AJ79+AL79+AN79+AP79+AR79+AT79+AV79+AX79+AZ79+BB79+BD79+BF79+BH79+BJ79+BL79+BN79+BP79+BR79+BT79+BV79+BX79+BZ79+CB79+CD79+CF79+CH79+CJ79+CL79+CN79+CP79+CR79+CT79+CV79+CX79+CZ79+DB79+DD79+DF79+DH79+DJ79+DL79+DN79+DP79</f>
        <v/>
      </c>
      <c r="DS79" s="1077">
        <f>DT79/G79*100</f>
        <v/>
      </c>
      <c r="DT79" s="1081">
        <f>DR79-G79</f>
        <v/>
      </c>
      <c r="DU79" s="1696">
        <f>+'OVERALL WO'!P148</f>
        <v/>
      </c>
      <c r="DV79" s="1082" t="inlineStr">
        <is>
          <t>sirkulasi</t>
        </is>
      </c>
      <c r="DW79" s="728" t="n"/>
      <c r="DZ79" s="1084" t="inlineStr">
        <is>
          <t>ok</t>
        </is>
      </c>
      <c r="EA79" s="1084" t="inlineStr">
        <is>
          <t>ok</t>
        </is>
      </c>
      <c r="EB79" s="1084" t="inlineStr">
        <is>
          <t>ok</t>
        </is>
      </c>
      <c r="EC79" s="1084" t="inlineStr">
        <is>
          <t>ok</t>
        </is>
      </c>
      <c r="ED79" s="1084" t="inlineStr">
        <is>
          <t>ok</t>
        </is>
      </c>
      <c r="EE79" s="1084" t="n"/>
      <c r="EG79" s="1084" t="n"/>
      <c r="EH79" s="1084" t="n"/>
      <c r="EI79" s="1084" t="n"/>
      <c r="EJ79" s="1084" t="n"/>
      <c r="EK79" s="1084" t="n"/>
      <c r="EL79" s="534" t="n"/>
      <c r="EM79" s="534" t="n"/>
      <c r="EN79" s="534" t="n"/>
      <c r="EO79" s="534" t="n"/>
      <c r="EP79" s="534" t="n"/>
      <c r="EQ79" s="706" t="n"/>
      <c r="ER79" s="706" t="n"/>
      <c r="ES79" s="706" t="n"/>
      <c r="ET79" s="706" t="n"/>
      <c r="EU79" s="706" t="n"/>
      <c r="EW79" s="706" t="n"/>
      <c r="EX79" s="706" t="n"/>
      <c r="EY79" s="706" t="n"/>
      <c r="EZ79" s="706" t="n"/>
      <c r="FA79" s="706" t="n"/>
      <c r="FB79" s="706" t="n"/>
      <c r="FC79" s="706" t="n"/>
      <c r="FD79" s="706" t="n"/>
      <c r="FE79" s="706" t="n"/>
      <c r="FF79" s="706" t="n"/>
      <c r="FL79" s="1085" t="n"/>
      <c r="FM79" s="1086" t="n"/>
      <c r="FN79" s="1086" t="n"/>
      <c r="FO79" s="706" t="n"/>
      <c r="FP79" s="706" t="n"/>
      <c r="FQ79" s="706" t="inlineStr">
        <is>
          <t>ok</t>
        </is>
      </c>
      <c r="FR79" s="534" t="inlineStr">
        <is>
          <t>Completed</t>
        </is>
      </c>
      <c r="FS79" s="706" t="n"/>
      <c r="FT79" s="706" t="n"/>
      <c r="FZ79" s="1083" t="inlineStr">
        <is>
          <t>ok</t>
        </is>
      </c>
    </row>
    <row r="80" hidden="1" customFormat="1" s="1083">
      <c r="A80" s="577">
        <f>A79+1</f>
        <v/>
      </c>
      <c r="B80" s="578">
        <f>+'OVERALL WO'!B149</f>
        <v/>
      </c>
      <c r="C80" s="505">
        <f>+'OVERALL WO'!C149</f>
        <v/>
      </c>
      <c r="D80" s="511">
        <f>+'OVERALL WO'!D149</f>
        <v/>
      </c>
      <c r="E80" s="505">
        <f>+'OVERALL WO'!F149</f>
        <v/>
      </c>
      <c r="F80" s="530">
        <f>+'OVERALL WO'!I149</f>
        <v/>
      </c>
      <c r="G80" s="1073">
        <f>+'OVERALL WO'!J149</f>
        <v/>
      </c>
      <c r="H80" s="505">
        <f>IF(F80&gt;0,"Realese","BelumRealese")</f>
        <v/>
      </c>
      <c r="I80" s="1694">
        <f>+'OVERALL WO'!E149</f>
        <v/>
      </c>
      <c r="J80" s="505">
        <f>+'OVERALL WO'!G149</f>
        <v/>
      </c>
      <c r="K80" s="1075">
        <f>+'OVERALL WO'!H149</f>
        <v/>
      </c>
      <c r="L80" s="505" t="inlineStr">
        <is>
          <t>Review</t>
        </is>
      </c>
      <c r="M80" s="505" t="n"/>
      <c r="N80" s="1075" t="n"/>
      <c r="O80" s="1076" t="n"/>
      <c r="P80" s="1075" t="n"/>
      <c r="Q80" s="1076" t="n"/>
      <c r="R80" s="1076" t="n"/>
      <c r="S80" s="1077" t="n"/>
      <c r="T80" s="1075" t="n"/>
      <c r="U80" s="1076" t="n"/>
      <c r="V80" s="1076" t="n"/>
      <c r="W80" s="1076" t="n"/>
      <c r="X80" s="1076" t="n"/>
      <c r="Y80" s="1077" t="n"/>
      <c r="Z80" s="1075" t="n"/>
      <c r="AA80" s="1076" t="n"/>
      <c r="AB80" s="1076" t="n"/>
      <c r="AC80" s="1076" t="n"/>
      <c r="AD80" s="1076" t="n"/>
      <c r="AE80" s="1078" t="n"/>
      <c r="AF80" s="1075" t="n"/>
      <c r="AG80" s="1076" t="n"/>
      <c r="AH80" s="1076" t="n"/>
      <c r="AI80" s="1077" t="n"/>
      <c r="AJ80" s="1075" t="n"/>
      <c r="AK80" s="1076" t="n"/>
      <c r="AL80" s="1076" t="n"/>
      <c r="AM80" s="1076" t="n"/>
      <c r="AN80" s="1075" t="n"/>
      <c r="AO80" s="1076" t="n"/>
      <c r="AP80" s="1075" t="n"/>
      <c r="AQ80" s="1077" t="n"/>
      <c r="AR80" s="1075" t="n"/>
      <c r="AS80" s="1077" t="n"/>
      <c r="AT80" s="1075" t="n"/>
      <c r="AU80" s="1076" t="n"/>
      <c r="AV80" s="1076" t="n"/>
      <c r="AW80" s="1077" t="n"/>
      <c r="AX80" s="1075" t="n"/>
      <c r="AY80" s="1076" t="n"/>
      <c r="AZ80" s="1075" t="n"/>
      <c r="BA80" s="1076" t="n"/>
      <c r="BB80" s="1076" t="n"/>
      <c r="BC80" s="1076" t="n"/>
      <c r="BD80" s="1075" t="n"/>
      <c r="BE80" s="1077" t="n"/>
      <c r="BF80" s="1075" t="n"/>
      <c r="BG80" s="1077" t="n"/>
      <c r="BH80" s="1075" t="n"/>
      <c r="BI80" s="1076" t="n"/>
      <c r="BJ80" s="1076" t="n"/>
      <c r="BK80" s="1076" t="n"/>
      <c r="BL80" s="1075" t="n"/>
      <c r="BM80" s="1077" t="n"/>
      <c r="BN80" s="1075" t="n"/>
      <c r="BO80" s="1695" t="n"/>
      <c r="BP80" s="1075" t="n"/>
      <c r="BQ80" s="1076" t="n"/>
      <c r="BR80" s="1076" t="n"/>
      <c r="BS80" s="1076" t="n"/>
      <c r="BT80" s="1076" t="n"/>
      <c r="BU80" s="1077" t="n"/>
      <c r="BV80" s="1080" t="n"/>
      <c r="BW80" s="1076" t="n"/>
      <c r="BX80" s="1076" t="n"/>
      <c r="BY80" s="1076">
        <f>BZ80/G80*100</f>
        <v/>
      </c>
      <c r="BZ80" s="1075" t="n">
        <v>3939125</v>
      </c>
      <c r="CA80" s="1076" t="n"/>
      <c r="CB80" s="1076" t="n"/>
      <c r="CC80" s="1076" t="n"/>
      <c r="CD80" s="1076" t="n"/>
      <c r="CE80" s="1076" t="n"/>
      <c r="CF80" s="1076" t="n"/>
      <c r="CG80" s="1076" t="n"/>
      <c r="CH80" s="1076" t="n"/>
      <c r="CI80" s="1076" t="n"/>
      <c r="CJ80" s="1076" t="n"/>
      <c r="CK80" s="1076" t="n"/>
      <c r="CL80" s="1076" t="n"/>
      <c r="CM80" s="1076" t="n"/>
      <c r="CN80" s="1076" t="n"/>
      <c r="CO80" s="1076" t="n"/>
      <c r="CP80" s="1076" t="n"/>
      <c r="CQ80" s="1076" t="n"/>
      <c r="CR80" s="1076" t="n"/>
      <c r="CS80" s="1076" t="n"/>
      <c r="CT80" s="1076" t="n"/>
      <c r="CU80" s="1076" t="n"/>
      <c r="CV80" s="1076" t="n"/>
      <c r="CW80" s="1076" t="n"/>
      <c r="CX80" s="1076" t="n"/>
      <c r="CY80" s="1076" t="n"/>
      <c r="CZ80" s="1076" t="n"/>
      <c r="DA80" s="1076" t="n"/>
      <c r="DB80" s="1076" t="n"/>
      <c r="DC80" s="1076" t="n"/>
      <c r="DD80" s="1076" t="n"/>
      <c r="DE80" s="1076" t="n"/>
      <c r="DF80" s="1076" t="n"/>
      <c r="DG80" s="1076" t="n"/>
      <c r="DH80" s="1076" t="n"/>
      <c r="DI80" s="1076" t="n"/>
      <c r="DJ80" s="1076" t="n"/>
      <c r="DK80" s="1076" t="n"/>
      <c r="DL80" s="1076" t="n"/>
      <c r="DM80" s="1076" t="n"/>
      <c r="DN80" s="1076" t="n"/>
      <c r="DO80" s="1076" t="n"/>
      <c r="DP80" s="1076" t="n"/>
      <c r="DQ80" s="1077">
        <f>+M80+O80+Q80+S80+U80+W80+Y80+AA80+AC80+AE80+AG80+AI80+AK80+AM80+AO80+AQ80+AS80+AU80+AW80+AY80+BA80+BC80+BE80+BG80+BI80+BK80+BM80+BO80+BQ80+BS80+BU80+BW80+BY80+CA80+CC80+CE80+CG80+CI80+CK80+CM80+CO80+CQ80+CS80+CU80+CW80+CY80+DA80+DC80+DE80+DG80+DI80+DK80+DM80+DO80</f>
        <v/>
      </c>
      <c r="DR80" s="1075">
        <f>+N80+P80+R80+T80+V80+X80+Z80+AB80+AD80+AF80+AH80+AJ80+AL80+AN80+AP80+AR80+AT80+AV80+AX80+AZ80+BB80+BD80+BF80+BH80+BJ80+BL80+BN80+BP80+BR80+BT80+BV80+BX80+BZ80+CB80+CD80+CF80+CH80+CJ80+CL80+CN80+CP80+CR80+CT80+CV80+CX80+CZ80+DB80+DD80+DF80+DH80+DJ80+DL80+DN80+DP80</f>
        <v/>
      </c>
      <c r="DS80" s="1077">
        <f>DT80/G80*100</f>
        <v/>
      </c>
      <c r="DT80" s="1081">
        <f>DR80-G80</f>
        <v/>
      </c>
      <c r="DU80" s="1696">
        <f>+'OVERALL WO'!P149</f>
        <v/>
      </c>
      <c r="DV80" s="1082" t="n"/>
      <c r="DW80" s="728" t="n"/>
      <c r="DZ80" s="1084" t="inlineStr">
        <is>
          <t>ok</t>
        </is>
      </c>
      <c r="EA80" s="1084" t="inlineStr">
        <is>
          <t>ok</t>
        </is>
      </c>
      <c r="EB80" s="1084" t="inlineStr">
        <is>
          <t>ok</t>
        </is>
      </c>
      <c r="EC80" s="1084" t="inlineStr">
        <is>
          <t>ok</t>
        </is>
      </c>
      <c r="ED80" s="1084" t="inlineStr">
        <is>
          <t>ok</t>
        </is>
      </c>
      <c r="EE80" s="1084" t="n"/>
      <c r="EG80" s="1084" t="n"/>
      <c r="EH80" s="1084" t="n"/>
      <c r="EI80" s="1084" t="n"/>
      <c r="EJ80" s="1084" t="n"/>
      <c r="EK80" s="1084" t="n"/>
      <c r="EL80" s="534" t="n"/>
      <c r="EM80" s="534" t="n"/>
      <c r="EN80" s="534" t="n"/>
      <c r="EO80" s="534" t="n"/>
      <c r="EP80" s="534" t="n"/>
      <c r="EQ80" s="706" t="n"/>
      <c r="ER80" s="706" t="n"/>
      <c r="ES80" s="706" t="n"/>
      <c r="ET80" s="706" t="n"/>
      <c r="EU80" s="706" t="n"/>
      <c r="EW80" s="706" t="n"/>
      <c r="EX80" s="706" t="n"/>
      <c r="EY80" s="706" t="n"/>
      <c r="EZ80" s="706" t="n"/>
      <c r="FA80" s="706" t="n"/>
      <c r="FB80" s="706" t="n"/>
      <c r="FC80" s="706" t="n"/>
      <c r="FD80" s="706" t="n"/>
      <c r="FE80" s="706" t="n"/>
      <c r="FF80" s="706" t="n"/>
      <c r="FL80" s="1085" t="n"/>
      <c r="FM80" s="1086" t="n"/>
      <c r="FN80" s="1086" t="n"/>
      <c r="FO80" s="706" t="n"/>
      <c r="FP80" s="706" t="n"/>
      <c r="FQ80" s="706" t="n"/>
      <c r="FR80" s="534" t="n"/>
      <c r="FS80" s="706" t="inlineStr">
        <is>
          <t>ok</t>
        </is>
      </c>
      <c r="FT80" s="706" t="n"/>
      <c r="FZ80" s="1083" t="inlineStr">
        <is>
          <t>ok</t>
        </is>
      </c>
    </row>
    <row r="81" hidden="1" customFormat="1" s="1083">
      <c r="A81" s="577">
        <f>A80+1</f>
        <v/>
      </c>
      <c r="B81" s="578">
        <f>+'OVERALL WO'!B150</f>
        <v/>
      </c>
      <c r="C81" s="505">
        <f>+'OVERALL WO'!C150</f>
        <v/>
      </c>
      <c r="D81" s="511">
        <f>+'OVERALL WO'!D150</f>
        <v/>
      </c>
      <c r="E81" s="505">
        <f>+'OVERALL WO'!F150</f>
        <v/>
      </c>
      <c r="F81" s="530">
        <f>+'OVERALL WO'!I150</f>
        <v/>
      </c>
      <c r="G81" s="1073">
        <f>+'OVERALL WO'!J150</f>
        <v/>
      </c>
      <c r="H81" s="505">
        <f>IF(F81&gt;0,"Realese","BelumRealese")</f>
        <v/>
      </c>
      <c r="I81" s="1694">
        <f>+'OVERALL WO'!E150</f>
        <v/>
      </c>
      <c r="J81" s="505">
        <f>+'OVERALL WO'!G150</f>
        <v/>
      </c>
      <c r="K81" s="1075">
        <f>+'OVERALL WO'!H150</f>
        <v/>
      </c>
      <c r="L81" s="505" t="inlineStr">
        <is>
          <t>Review</t>
        </is>
      </c>
      <c r="M81" s="505" t="n"/>
      <c r="N81" s="1075" t="n"/>
      <c r="O81" s="1076" t="n"/>
      <c r="P81" s="1075" t="n"/>
      <c r="Q81" s="1076" t="n"/>
      <c r="R81" s="1076" t="n"/>
      <c r="S81" s="1077" t="n"/>
      <c r="T81" s="1075" t="n"/>
      <c r="U81" s="1076" t="n"/>
      <c r="V81" s="1076" t="n"/>
      <c r="W81" s="1076" t="n"/>
      <c r="X81" s="1076" t="n"/>
      <c r="Y81" s="1077" t="n"/>
      <c r="Z81" s="1075" t="n"/>
      <c r="AA81" s="1076" t="n"/>
      <c r="AB81" s="1076" t="n"/>
      <c r="AC81" s="1076" t="n"/>
      <c r="AD81" s="1076" t="n"/>
      <c r="AE81" s="1078" t="n"/>
      <c r="AF81" s="1075" t="n"/>
      <c r="AG81" s="1076" t="n"/>
      <c r="AH81" s="1076" t="n"/>
      <c r="AI81" s="1077" t="n"/>
      <c r="AJ81" s="1075" t="n"/>
      <c r="AK81" s="1076" t="n"/>
      <c r="AL81" s="1076" t="n"/>
      <c r="AM81" s="1076" t="n"/>
      <c r="AN81" s="1075" t="n"/>
      <c r="AO81" s="1076" t="n"/>
      <c r="AP81" s="1075" t="n"/>
      <c r="AQ81" s="1077" t="n"/>
      <c r="AR81" s="1075" t="n"/>
      <c r="AS81" s="1077" t="n"/>
      <c r="AT81" s="1075" t="n"/>
      <c r="AU81" s="1076" t="n"/>
      <c r="AV81" s="1076" t="n"/>
      <c r="AW81" s="1077" t="n"/>
      <c r="AX81" s="1075" t="n"/>
      <c r="AY81" s="1076" t="n"/>
      <c r="AZ81" s="1075" t="n"/>
      <c r="BA81" s="1076" t="n"/>
      <c r="BB81" s="1076" t="n"/>
      <c r="BC81" s="1076" t="n"/>
      <c r="BD81" s="1075" t="n"/>
      <c r="BE81" s="1077" t="n"/>
      <c r="BF81" s="1075" t="n"/>
      <c r="BG81" s="1077" t="n"/>
      <c r="BH81" s="1075" t="n"/>
      <c r="BI81" s="1076" t="n"/>
      <c r="BJ81" s="1076" t="n"/>
      <c r="BK81" s="1076" t="n"/>
      <c r="BL81" s="1075" t="n"/>
      <c r="BM81" s="1077" t="n"/>
      <c r="BN81" s="1075" t="n"/>
      <c r="BO81" s="1695" t="n"/>
      <c r="BP81" s="1075" t="n"/>
      <c r="BQ81" s="1076" t="n"/>
      <c r="BR81" s="1076" t="n"/>
      <c r="BS81" s="1076" t="n"/>
      <c r="BT81" s="1076" t="n"/>
      <c r="BU81" s="1077" t="n"/>
      <c r="BV81" s="1080" t="n"/>
      <c r="BW81" s="1076" t="n"/>
      <c r="BX81" s="1076" t="n"/>
      <c r="BY81" s="1076" t="n"/>
      <c r="BZ81" s="1075" t="n"/>
      <c r="CA81" s="1076" t="n"/>
      <c r="CB81" s="1076" t="n"/>
      <c r="CC81" s="1077">
        <f>CD81/G81*100</f>
        <v/>
      </c>
      <c r="CD81" s="1080" t="n">
        <v>4759075</v>
      </c>
      <c r="CE81" s="333">
        <f>CF81/G81*100</f>
        <v/>
      </c>
      <c r="CF81" s="1080" t="n">
        <v>38372525</v>
      </c>
      <c r="CG81" s="1076">
        <f>CH81/G81*100</f>
        <v/>
      </c>
      <c r="CH81" s="1075" t="n">
        <v>20995950</v>
      </c>
      <c r="CI81" s="1076" t="n"/>
      <c r="CJ81" s="1076" t="n"/>
      <c r="CK81" s="1076" t="n"/>
      <c r="CL81" s="1076" t="n"/>
      <c r="CM81" s="1076" t="n"/>
      <c r="CN81" s="1076" t="n"/>
      <c r="CO81" s="1076" t="n"/>
      <c r="CP81" s="1076" t="n"/>
      <c r="CQ81" s="1076" t="n"/>
      <c r="CR81" s="1076" t="n"/>
      <c r="CS81" s="1076" t="n"/>
      <c r="CT81" s="1076" t="n"/>
      <c r="CU81" s="1076" t="n"/>
      <c r="CV81" s="1076" t="n"/>
      <c r="CW81" s="1076" t="n"/>
      <c r="CX81" s="1076" t="n"/>
      <c r="CY81" s="1076" t="n"/>
      <c r="CZ81" s="1076" t="n"/>
      <c r="DA81" s="1076" t="n"/>
      <c r="DB81" s="1076" t="n"/>
      <c r="DC81" s="1076" t="n"/>
      <c r="DD81" s="1076" t="n"/>
      <c r="DE81" s="1076" t="n"/>
      <c r="DF81" s="1076" t="n"/>
      <c r="DG81" s="1076" t="n"/>
      <c r="DH81" s="1076" t="n"/>
      <c r="DI81" s="1076" t="n"/>
      <c r="DJ81" s="1076" t="n"/>
      <c r="DK81" s="1076" t="n"/>
      <c r="DL81" s="1076" t="n"/>
      <c r="DM81" s="1076" t="n"/>
      <c r="DN81" s="1076" t="n"/>
      <c r="DO81" s="1076" t="n"/>
      <c r="DP81" s="1076" t="n"/>
      <c r="DQ81" s="1077">
        <f>+M81+O81+Q81+S81+U81+W81+Y81+AA81+AC81+AE81+AG81+AI81+AK81+AM81+AO81+AQ81+AS81+AU81+AW81+AY81+BA81+BC81+BE81+BG81+BI81+BK81+BM81+BO81+BQ81+BS81+BU81+BW81+BY81+CA81+CC81+CE81+CG81+CI81+CK81+CM81+CO81+CQ81+CS81+CU81+CW81+CY81+DA81+DC81+DE81+DG81+DI81+DK81+DM81+DO81</f>
        <v/>
      </c>
      <c r="DR81" s="1075">
        <f>+N81+P81+R81+T81+V81+X81+Z81+AB81+AD81+AF81+AH81+AJ81+AL81+AN81+AP81+AR81+AT81+AV81+AX81+AZ81+BB81+BD81+BF81+BH81+BJ81+BL81+BN81+BP81+BR81+BT81+BV81+BX81+BZ81+CB81+CD81+CF81+CH81+CJ81+CL81+CN81+CP81+CR81+CT81+CV81+CX81+CZ81+DB81+DD81+DF81+DH81+DJ81+DL81+DN81+DP81</f>
        <v/>
      </c>
      <c r="DS81" s="1077">
        <f>DT81/G81*100</f>
        <v/>
      </c>
      <c r="DT81" s="1081">
        <f>DR81-G81</f>
        <v/>
      </c>
      <c r="DU81" s="1696">
        <f>+'OVERALL WO'!P150</f>
        <v/>
      </c>
      <c r="DV81" s="1087" t="inlineStr">
        <is>
          <t>Dok sirkulasi</t>
        </is>
      </c>
      <c r="DW81" s="728" t="n"/>
      <c r="DZ81" s="1084" t="inlineStr">
        <is>
          <t>ok</t>
        </is>
      </c>
      <c r="EA81" s="1084" t="inlineStr">
        <is>
          <t>ok</t>
        </is>
      </c>
      <c r="EB81" s="1084" t="inlineStr">
        <is>
          <t>ok</t>
        </is>
      </c>
      <c r="EC81" s="1084" t="inlineStr">
        <is>
          <t>ok</t>
        </is>
      </c>
      <c r="ED81" s="1084" t="inlineStr">
        <is>
          <t>ok</t>
        </is>
      </c>
      <c r="EE81" s="1084" t="n"/>
      <c r="EG81" s="1084" t="n"/>
      <c r="EH81" s="1084" t="n"/>
      <c r="EI81" s="1084" t="n"/>
      <c r="EJ81" s="1084" t="n"/>
      <c r="EK81" s="1084" t="n"/>
      <c r="EL81" s="534" t="n"/>
      <c r="EM81" s="534" t="n"/>
      <c r="EN81" s="534" t="n"/>
      <c r="EO81" s="534" t="n"/>
      <c r="EP81" s="534" t="n"/>
      <c r="EQ81" s="706" t="n"/>
      <c r="ER81" s="706" t="n"/>
      <c r="ES81" s="706" t="n"/>
      <c r="ET81" s="706" t="n"/>
      <c r="EU81" s="706" t="n"/>
      <c r="EW81" s="706" t="n"/>
      <c r="EX81" s="706" t="n"/>
      <c r="EY81" s="706" t="n"/>
      <c r="EZ81" s="706" t="n"/>
      <c r="FA81" s="706" t="n"/>
      <c r="FB81" s="706" t="n"/>
      <c r="FC81" s="706" t="n"/>
      <c r="FD81" s="706" t="n"/>
      <c r="FE81" s="706" t="n"/>
      <c r="FF81" s="706" t="n"/>
      <c r="FL81" s="1085" t="n"/>
      <c r="FM81" s="1086" t="n"/>
      <c r="FN81" s="1086" t="n"/>
      <c r="FO81" s="706" t="n"/>
      <c r="FP81" s="706" t="n"/>
      <c r="FQ81" s="706" t="n"/>
      <c r="FR81" s="534" t="n"/>
      <c r="FS81" s="706" t="n"/>
      <c r="FT81" s="706" t="n"/>
      <c r="FV81" s="1085" t="inlineStr">
        <is>
          <t>ok</t>
        </is>
      </c>
      <c r="FW81" s="1085" t="inlineStr">
        <is>
          <t>ok</t>
        </is>
      </c>
      <c r="FX81" s="1085" t="inlineStr">
        <is>
          <t>ok</t>
        </is>
      </c>
      <c r="FZ81" s="1083" t="inlineStr">
        <is>
          <t>ok</t>
        </is>
      </c>
    </row>
    <row r="82" hidden="1" customFormat="1" s="1083">
      <c r="A82" s="577">
        <f>A81+1</f>
        <v/>
      </c>
      <c r="B82" s="578">
        <f>+'OVERALL WO'!B151</f>
        <v/>
      </c>
      <c r="C82" s="505">
        <f>+'OVERALL WO'!C151</f>
        <v/>
      </c>
      <c r="D82" s="511">
        <f>+'OVERALL WO'!D151</f>
        <v/>
      </c>
      <c r="E82" s="505">
        <f>+'OVERALL WO'!F151</f>
        <v/>
      </c>
      <c r="F82" s="530">
        <f>+'OVERALL WO'!I151</f>
        <v/>
      </c>
      <c r="G82" s="1073">
        <f>+'OVERALL WO'!J151</f>
        <v/>
      </c>
      <c r="H82" s="505">
        <f>IF(F82&gt;0,"Realese","BelumRealese")</f>
        <v/>
      </c>
      <c r="I82" s="1694">
        <f>+'OVERALL WO'!E151</f>
        <v/>
      </c>
      <c r="J82" s="505">
        <f>+'OVERALL WO'!G151</f>
        <v/>
      </c>
      <c r="K82" s="1075">
        <f>+'OVERALL WO'!H151</f>
        <v/>
      </c>
      <c r="L82" s="505" t="inlineStr">
        <is>
          <t>Review</t>
        </is>
      </c>
      <c r="M82" s="505" t="n"/>
      <c r="N82" s="1075" t="n"/>
      <c r="O82" s="1076" t="n"/>
      <c r="P82" s="1075" t="n"/>
      <c r="Q82" s="1076" t="n"/>
      <c r="R82" s="1076" t="n"/>
      <c r="S82" s="1077" t="n"/>
      <c r="T82" s="1075" t="n"/>
      <c r="U82" s="1076" t="n"/>
      <c r="V82" s="1076" t="n"/>
      <c r="W82" s="1076" t="n"/>
      <c r="X82" s="1076" t="n"/>
      <c r="Y82" s="1077" t="n"/>
      <c r="Z82" s="1075" t="n"/>
      <c r="AA82" s="1076" t="n"/>
      <c r="AB82" s="1076" t="n"/>
      <c r="AC82" s="1076" t="n"/>
      <c r="AD82" s="1076" t="n"/>
      <c r="AE82" s="1078" t="n"/>
      <c r="AF82" s="1075" t="n"/>
      <c r="AG82" s="1076" t="n"/>
      <c r="AH82" s="1076" t="n"/>
      <c r="AI82" s="1077" t="n"/>
      <c r="AJ82" s="1075" t="n"/>
      <c r="AK82" s="1076" t="n"/>
      <c r="AL82" s="1076" t="n"/>
      <c r="AM82" s="1076" t="n"/>
      <c r="AN82" s="1075" t="n"/>
      <c r="AO82" s="1076" t="n"/>
      <c r="AP82" s="1075" t="n"/>
      <c r="AQ82" s="1077" t="n"/>
      <c r="AR82" s="1075" t="n"/>
      <c r="AS82" s="1077" t="n"/>
      <c r="AT82" s="1075" t="n"/>
      <c r="AU82" s="1076" t="n"/>
      <c r="AV82" s="1076" t="n"/>
      <c r="AW82" s="1077" t="n"/>
      <c r="AX82" s="1075" t="n"/>
      <c r="AY82" s="1076" t="n"/>
      <c r="AZ82" s="1075" t="n"/>
      <c r="BA82" s="1076" t="n"/>
      <c r="BB82" s="1076" t="n"/>
      <c r="BC82" s="1076" t="n"/>
      <c r="BD82" s="1075" t="n"/>
      <c r="BE82" s="1077" t="n"/>
      <c r="BF82" s="1075" t="n"/>
      <c r="BG82" s="1077" t="n"/>
      <c r="BH82" s="1075" t="n"/>
      <c r="BI82" s="1076" t="n"/>
      <c r="BJ82" s="1076" t="n"/>
      <c r="BK82" s="1076" t="n"/>
      <c r="BL82" s="1075" t="n"/>
      <c r="BM82" s="1077" t="n"/>
      <c r="BN82" s="1075" t="n"/>
      <c r="BO82" s="1695" t="n"/>
      <c r="BP82" s="1075" t="n"/>
      <c r="BQ82" s="1076" t="n"/>
      <c r="BR82" s="1076" t="n"/>
      <c r="BS82" s="1076" t="n"/>
      <c r="BT82" s="1076" t="n"/>
      <c r="BU82" s="1077" t="n"/>
      <c r="BV82" s="1080" t="n"/>
      <c r="BW82" s="1076" t="n"/>
      <c r="BX82" s="1076" t="n"/>
      <c r="BY82" s="1076" t="n"/>
      <c r="BZ82" s="1075" t="n"/>
      <c r="CA82" s="1076" t="n"/>
      <c r="CB82" s="1076" t="n"/>
      <c r="CC82" s="1077">
        <f>CD82/G82*100</f>
        <v/>
      </c>
      <c r="CD82" s="1075" t="n">
        <v>4945850</v>
      </c>
      <c r="CE82" s="1076" t="n"/>
      <c r="CF82" s="1076" t="n"/>
      <c r="CG82" s="1076" t="n"/>
      <c r="CH82" s="1076" t="n"/>
      <c r="CI82" s="1076" t="n"/>
      <c r="CJ82" s="1076" t="n"/>
      <c r="CK82" s="1076" t="n"/>
      <c r="CL82" s="1076" t="n"/>
      <c r="CM82" s="1076" t="n"/>
      <c r="CN82" s="1076" t="n"/>
      <c r="CO82" s="1076" t="n"/>
      <c r="CP82" s="1076" t="n"/>
      <c r="CQ82" s="1076" t="n"/>
      <c r="CR82" s="1076" t="n"/>
      <c r="CS82" s="1076" t="n"/>
      <c r="CT82" s="1076" t="n"/>
      <c r="CU82" s="1076" t="n"/>
      <c r="CV82" s="1076" t="n"/>
      <c r="CW82" s="1076" t="n"/>
      <c r="CX82" s="1076" t="n"/>
      <c r="CY82" s="1076" t="n"/>
      <c r="CZ82" s="1076" t="n"/>
      <c r="DA82" s="1076" t="n"/>
      <c r="DB82" s="1076" t="n"/>
      <c r="DC82" s="1076" t="n"/>
      <c r="DD82" s="1076" t="n"/>
      <c r="DE82" s="1076" t="n"/>
      <c r="DF82" s="1076" t="n"/>
      <c r="DG82" s="1076" t="n"/>
      <c r="DH82" s="1076" t="n"/>
      <c r="DI82" s="1076" t="n"/>
      <c r="DJ82" s="1076" t="n"/>
      <c r="DK82" s="1076" t="n"/>
      <c r="DL82" s="1076" t="n"/>
      <c r="DM82" s="1076" t="n"/>
      <c r="DN82" s="1076" t="n"/>
      <c r="DO82" s="1076" t="n"/>
      <c r="DP82" s="1076" t="n"/>
      <c r="DQ82" s="1077">
        <f>+M82+O82+Q82+S82+U82+W82+Y82+AA82+AC82+AE82+AG82+AI82+AK82+AM82+AO82+AQ82+AS82+AU82+AW82+AY82+BA82+BC82+BE82+BG82+BI82+BK82+BM82+BO82+BQ82+BS82+BU82+BW82+BY82+CA82+CC82+CE82+CG82+CI82+CK82+CM82+CO82+CQ82+CS82+CU82+CW82+CY82+DA82+DC82+DE82+DG82+DI82+DK82+DM82+DO82</f>
        <v/>
      </c>
      <c r="DR82" s="1075">
        <f>+N82+P82+R82+T82+V82+X82+Z82+AB82+AD82+AF82+AH82+AJ82+AL82+AN82+AP82+AR82+AT82+AV82+AX82+AZ82+BB82+BD82+BF82+BH82+BJ82+BL82+BN82+BP82+BR82+BT82+BV82+BX82+BZ82+CB82+CD82+CF82+CH82+CJ82+CL82+CN82+CP82+CR82+CT82+CV82+CX82+CZ82+DB82+DD82+DF82+DH82+DJ82+DL82+DN82+DP82</f>
        <v/>
      </c>
      <c r="DS82" s="1077">
        <f>DT82/G82*100</f>
        <v/>
      </c>
      <c r="DT82" s="1081">
        <f>DR82-G82</f>
        <v/>
      </c>
      <c r="DU82" s="1696">
        <f>+'OVERALL WO'!P151</f>
        <v/>
      </c>
      <c r="DV82" s="1082" t="n"/>
      <c r="DW82" s="728" t="n"/>
      <c r="DZ82" s="1084" t="inlineStr">
        <is>
          <t>ok</t>
        </is>
      </c>
      <c r="EA82" s="1084" t="inlineStr">
        <is>
          <t>ok</t>
        </is>
      </c>
      <c r="EB82" s="1084" t="inlineStr">
        <is>
          <t>ok</t>
        </is>
      </c>
      <c r="EC82" s="1084" t="inlineStr">
        <is>
          <t>ok</t>
        </is>
      </c>
      <c r="ED82" s="1084" t="inlineStr">
        <is>
          <t>ok</t>
        </is>
      </c>
      <c r="EE82" s="1084" t="n"/>
      <c r="EG82" s="1084" t="n"/>
      <c r="EH82" s="1084" t="n"/>
      <c r="EI82" s="1084" t="n"/>
      <c r="EJ82" s="1084" t="n"/>
      <c r="EK82" s="1084" t="n"/>
      <c r="EL82" s="534" t="n"/>
      <c r="EM82" s="534" t="n"/>
      <c r="EN82" s="534" t="n"/>
      <c r="EO82" s="534" t="n"/>
      <c r="EP82" s="534" t="n"/>
      <c r="EQ82" s="706" t="n"/>
      <c r="ER82" s="706" t="n"/>
      <c r="ES82" s="706" t="n"/>
      <c r="ET82" s="706" t="n"/>
      <c r="EU82" s="706" t="n"/>
      <c r="EW82" s="706" t="n"/>
      <c r="EX82" s="706" t="n"/>
      <c r="EY82" s="706" t="n"/>
      <c r="EZ82" s="706" t="n"/>
      <c r="FA82" s="706" t="n"/>
      <c r="FB82" s="706" t="n"/>
      <c r="FC82" s="706" t="n"/>
      <c r="FD82" s="706" t="n"/>
      <c r="FE82" s="706" t="n"/>
      <c r="FF82" s="706" t="n"/>
      <c r="FL82" s="1085" t="n"/>
      <c r="FM82" s="1086" t="n"/>
      <c r="FN82" s="1086" t="n"/>
      <c r="FO82" s="706" t="n"/>
      <c r="FP82" s="706" t="n"/>
      <c r="FQ82" s="706" t="n"/>
      <c r="FR82" s="534" t="n"/>
      <c r="FS82" s="706" t="n"/>
      <c r="FT82" s="706" t="n"/>
      <c r="FV82" s="1083" t="inlineStr">
        <is>
          <t>ok</t>
        </is>
      </c>
      <c r="FW82" s="1084" t="inlineStr">
        <is>
          <t>Completed</t>
        </is>
      </c>
      <c r="FZ82" s="1083" t="inlineStr">
        <is>
          <t>ok</t>
        </is>
      </c>
    </row>
    <row r="83" hidden="1" ht="33" customFormat="1" customHeight="1" s="1083">
      <c r="A83" s="577">
        <f>A82+1</f>
        <v/>
      </c>
      <c r="B83" s="578">
        <f>+'OVERALL WO'!B152</f>
        <v/>
      </c>
      <c r="C83" s="505">
        <f>+'OVERALL WO'!C152</f>
        <v/>
      </c>
      <c r="D83" s="511">
        <f>+'OVERALL WO'!D152</f>
        <v/>
      </c>
      <c r="E83" s="505">
        <f>+'OVERALL WO'!F152</f>
        <v/>
      </c>
      <c r="F83" s="530">
        <f>+'OVERALL WO'!I152</f>
        <v/>
      </c>
      <c r="G83" s="1073">
        <f>+'OVERALL WO'!J152</f>
        <v/>
      </c>
      <c r="H83" s="505">
        <f>IF(F83&gt;0,"Realese","BelumRealese")</f>
        <v/>
      </c>
      <c r="I83" s="1694">
        <f>+'OVERALL WO'!E152</f>
        <v/>
      </c>
      <c r="J83" s="505">
        <f>+'OVERALL WO'!G152</f>
        <v/>
      </c>
      <c r="K83" s="1075">
        <f>+'OVERALL WO'!H152</f>
        <v/>
      </c>
      <c r="L83" s="505" t="inlineStr">
        <is>
          <t>Review</t>
        </is>
      </c>
      <c r="M83" s="505" t="n"/>
      <c r="N83" s="1075" t="n"/>
      <c r="O83" s="1076" t="n"/>
      <c r="P83" s="1075" t="n"/>
      <c r="Q83" s="1076" t="n"/>
      <c r="R83" s="1076" t="n"/>
      <c r="S83" s="1077" t="n"/>
      <c r="T83" s="1075" t="n"/>
      <c r="U83" s="1076" t="n"/>
      <c r="V83" s="1076" t="n"/>
      <c r="W83" s="1076" t="n"/>
      <c r="X83" s="1076" t="n"/>
      <c r="Y83" s="1077" t="n"/>
      <c r="Z83" s="1075" t="n"/>
      <c r="AA83" s="1076" t="n"/>
      <c r="AB83" s="1076" t="n"/>
      <c r="AC83" s="1076" t="n"/>
      <c r="AD83" s="1076" t="n"/>
      <c r="AE83" s="1078" t="n"/>
      <c r="AF83" s="1075" t="n"/>
      <c r="AG83" s="1076" t="n"/>
      <c r="AH83" s="1076" t="n"/>
      <c r="AI83" s="1077" t="n"/>
      <c r="AJ83" s="1075" t="n"/>
      <c r="AK83" s="1076" t="n"/>
      <c r="AL83" s="1076" t="n"/>
      <c r="AM83" s="1076" t="n"/>
      <c r="AN83" s="1075" t="n"/>
      <c r="AO83" s="1076" t="n"/>
      <c r="AP83" s="1075" t="n"/>
      <c r="AQ83" s="1077" t="n"/>
      <c r="AR83" s="1075" t="n"/>
      <c r="AS83" s="1077" t="n"/>
      <c r="AT83" s="1075" t="n"/>
      <c r="AU83" s="1076" t="n"/>
      <c r="AV83" s="1076" t="n"/>
      <c r="AW83" s="1077" t="n"/>
      <c r="AX83" s="1075" t="n"/>
      <c r="AY83" s="1076" t="n"/>
      <c r="AZ83" s="1075" t="n"/>
      <c r="BA83" s="1076" t="n"/>
      <c r="BB83" s="1076" t="n"/>
      <c r="BC83" s="1076" t="n"/>
      <c r="BD83" s="1075" t="n"/>
      <c r="BE83" s="1077" t="n"/>
      <c r="BF83" s="1075" t="n"/>
      <c r="BG83" s="1077" t="n"/>
      <c r="BH83" s="1075" t="n"/>
      <c r="BI83" s="1076" t="n"/>
      <c r="BJ83" s="1076" t="n"/>
      <c r="BK83" s="1076" t="n"/>
      <c r="BL83" s="1075" t="n"/>
      <c r="BM83" s="1077" t="n"/>
      <c r="BN83" s="1075" t="n"/>
      <c r="BO83" s="1695" t="n"/>
      <c r="BP83" s="1075" t="n"/>
      <c r="BQ83" s="1076" t="n"/>
      <c r="BR83" s="1076" t="n"/>
      <c r="BS83" s="1076" t="n"/>
      <c r="BT83" s="1076" t="n"/>
      <c r="BU83" s="1077" t="n"/>
      <c r="BV83" s="1080" t="n"/>
      <c r="BW83" s="1076" t="n"/>
      <c r="BX83" s="1076" t="n"/>
      <c r="BY83" s="1076" t="n"/>
      <c r="BZ83" s="1075" t="n"/>
      <c r="CA83" s="1076" t="n"/>
      <c r="CB83" s="1076" t="n"/>
      <c r="CC83" s="1077">
        <f>CD83/G83*100</f>
        <v/>
      </c>
      <c r="CD83" s="1075" t="n">
        <v>38987123</v>
      </c>
      <c r="CE83" s="333">
        <f>CF83/G83*100</f>
        <v/>
      </c>
      <c r="CF83" s="1080" t="n">
        <v>49452675</v>
      </c>
      <c r="CG83" s="1076" t="n"/>
      <c r="CH83" s="1076" t="n"/>
      <c r="CI83" s="1076" t="n"/>
      <c r="CJ83" s="1076" t="n"/>
      <c r="CK83" s="1076" t="n"/>
      <c r="CL83" s="1076" t="n"/>
      <c r="CM83" s="1076" t="n"/>
      <c r="CN83" s="1076" t="n"/>
      <c r="CO83" s="1076" t="n"/>
      <c r="CP83" s="1076" t="n"/>
      <c r="CQ83" s="1076" t="n"/>
      <c r="CR83" s="1076" t="n"/>
      <c r="CS83" s="1076" t="n"/>
      <c r="CT83" s="1076" t="n"/>
      <c r="CU83" s="1076" t="n"/>
      <c r="CV83" s="1076" t="n"/>
      <c r="CW83" s="1076" t="n"/>
      <c r="CX83" s="1076" t="n"/>
      <c r="CY83" s="1076" t="n"/>
      <c r="CZ83" s="1076" t="n"/>
      <c r="DA83" s="1076" t="n"/>
      <c r="DB83" s="1076" t="n"/>
      <c r="DC83" s="1076" t="n"/>
      <c r="DD83" s="1076" t="n"/>
      <c r="DE83" s="1076" t="n"/>
      <c r="DF83" s="1076" t="n"/>
      <c r="DG83" s="1076" t="n"/>
      <c r="DH83" s="1076" t="n"/>
      <c r="DI83" s="1076" t="n"/>
      <c r="DJ83" s="1076" t="n"/>
      <c r="DK83" s="1076" t="n"/>
      <c r="DL83" s="1076" t="n"/>
      <c r="DM83" s="1076" t="n"/>
      <c r="DN83" s="1076" t="n"/>
      <c r="DO83" s="1076" t="n"/>
      <c r="DP83" s="1076" t="n"/>
      <c r="DQ83" s="1077">
        <f>+M83+O83+Q83+S83+U83+W83+Y83+AA83+AC83+AE83+AG83+AI83+AK83+AM83+AO83+AQ83+AS83+AU83+AW83+AY83+BA83+BC83+BE83+BG83+BI83+BK83+BM83+BO83+BQ83+BS83+BU83+BW83+BY83+CA83+CC83+CE83+CG83+CI83+CK83+CM83+CO83+CQ83+CS83+CU83+CW83+CY83+DA83+DC83+DE83+DG83+DI83+DK83+DM83+DO83</f>
        <v/>
      </c>
      <c r="DR83" s="1075">
        <f>+N83+P83+R83+T83+V83+X83+Z83+AB83+AD83+AF83+AH83+AJ83+AL83+AN83+AP83+AR83+AT83+AV83+AX83+AZ83+BB83+BD83+BF83+BH83+BJ83+BL83+BN83+BP83+BR83+BT83+BV83+BX83+BZ83+CB83+CD83+CF83+CH83+CJ83+CL83+CN83+CP83+CR83+CT83+CV83+CX83+CZ83+DB83+DD83+DF83+DH83+DJ83+DL83+DN83+DP83</f>
        <v/>
      </c>
      <c r="DS83" s="1077">
        <f>DT83/G83*100</f>
        <v/>
      </c>
      <c r="DT83" s="1081">
        <f>DR83-G83</f>
        <v/>
      </c>
      <c r="DU83" s="1696">
        <f>+'OVERALL WO'!P152</f>
        <v/>
      </c>
      <c r="DV83" s="1082" t="inlineStr">
        <is>
          <t>SMS Internal Estimate, covered WO 4225908, Install LPS (add)</t>
        </is>
      </c>
      <c r="DW83" s="728" t="n"/>
      <c r="DZ83" s="1084" t="inlineStr">
        <is>
          <t>ok</t>
        </is>
      </c>
      <c r="EA83" s="1084" t="inlineStr">
        <is>
          <t>ok</t>
        </is>
      </c>
      <c r="EB83" s="1084" t="inlineStr">
        <is>
          <t>ok</t>
        </is>
      </c>
      <c r="EC83" s="1084" t="inlineStr">
        <is>
          <t>ok</t>
        </is>
      </c>
      <c r="ED83" s="1084" t="inlineStr">
        <is>
          <t>ok</t>
        </is>
      </c>
      <c r="EE83" s="1084" t="n"/>
      <c r="EG83" s="1084" t="n"/>
      <c r="EH83" s="1084" t="n"/>
      <c r="EI83" s="1084" t="n"/>
      <c r="EJ83" s="1084" t="n"/>
      <c r="EK83" s="1084" t="n"/>
      <c r="EL83" s="534" t="n"/>
      <c r="EM83" s="534" t="n"/>
      <c r="EN83" s="534" t="n"/>
      <c r="EO83" s="534" t="n"/>
      <c r="EP83" s="534" t="n"/>
      <c r="EQ83" s="706" t="n"/>
      <c r="ER83" s="706" t="n"/>
      <c r="ES83" s="706" t="n"/>
      <c r="ET83" s="706" t="n"/>
      <c r="EU83" s="706" t="n"/>
      <c r="EW83" s="706" t="n"/>
      <c r="EX83" s="706" t="n"/>
      <c r="EY83" s="706" t="n"/>
      <c r="EZ83" s="706" t="n"/>
      <c r="FA83" s="706" t="n"/>
      <c r="FB83" s="706" t="n"/>
      <c r="FC83" s="706" t="n"/>
      <c r="FD83" s="706" t="n"/>
      <c r="FE83" s="706" t="n"/>
      <c r="FF83" s="706" t="n"/>
      <c r="FL83" s="1085" t="n"/>
      <c r="FM83" s="1086" t="n"/>
      <c r="FN83" s="1086" t="n"/>
      <c r="FO83" s="706" t="n"/>
      <c r="FP83" s="706" t="n"/>
      <c r="FQ83" s="706" t="n"/>
      <c r="FR83" s="534" t="n"/>
      <c r="FS83" s="706" t="n"/>
      <c r="FT83" s="706" t="n"/>
      <c r="FV83" s="1085" t="inlineStr">
        <is>
          <t>ok</t>
        </is>
      </c>
      <c r="FW83" s="1085" t="inlineStr">
        <is>
          <t>ok</t>
        </is>
      </c>
      <c r="FX83" s="1084" t="inlineStr">
        <is>
          <t>Completed</t>
        </is>
      </c>
      <c r="FZ83" s="1083" t="inlineStr">
        <is>
          <t>ok</t>
        </is>
      </c>
    </row>
    <row r="84" hidden="1" customFormat="1" s="1083">
      <c r="A84" s="577">
        <f>A83+1</f>
        <v/>
      </c>
      <c r="B84" s="578">
        <f>+'OVERALL WO'!B153</f>
        <v/>
      </c>
      <c r="C84" s="505">
        <f>+'OVERALL WO'!C153</f>
        <v/>
      </c>
      <c r="D84" s="511">
        <f>+'OVERALL WO'!D153</f>
        <v/>
      </c>
      <c r="E84" s="505">
        <f>+'OVERALL WO'!F153</f>
        <v/>
      </c>
      <c r="F84" s="530">
        <f>+'OVERALL WO'!I153</f>
        <v/>
      </c>
      <c r="G84" s="1073">
        <f>+'OVERALL WO'!J153</f>
        <v/>
      </c>
      <c r="H84" s="505">
        <f>IF(F84&gt;0,"Realese","BelumRealese")</f>
        <v/>
      </c>
      <c r="I84" s="1694">
        <f>+'OVERALL WO'!E153</f>
        <v/>
      </c>
      <c r="J84" s="505">
        <f>+'OVERALL WO'!G153</f>
        <v/>
      </c>
      <c r="K84" s="1075">
        <f>+'OVERALL WO'!H153</f>
        <v/>
      </c>
      <c r="L84" s="505" t="inlineStr">
        <is>
          <t>Review</t>
        </is>
      </c>
      <c r="M84" s="505" t="n"/>
      <c r="N84" s="1075" t="n"/>
      <c r="O84" s="1076" t="n"/>
      <c r="P84" s="1075" t="n"/>
      <c r="Q84" s="1076" t="n"/>
      <c r="R84" s="1076" t="n"/>
      <c r="S84" s="1077" t="n"/>
      <c r="T84" s="1075" t="n"/>
      <c r="U84" s="1076" t="n"/>
      <c r="V84" s="1076" t="n"/>
      <c r="W84" s="1076" t="n"/>
      <c r="X84" s="1076" t="n"/>
      <c r="Y84" s="1077" t="n"/>
      <c r="Z84" s="1075" t="n"/>
      <c r="AA84" s="1076" t="n"/>
      <c r="AB84" s="1076" t="n"/>
      <c r="AC84" s="1076" t="n"/>
      <c r="AD84" s="1076" t="n"/>
      <c r="AE84" s="1078" t="n"/>
      <c r="AF84" s="1075" t="n"/>
      <c r="AG84" s="1076" t="n"/>
      <c r="AH84" s="1076" t="n"/>
      <c r="AI84" s="1077" t="n"/>
      <c r="AJ84" s="1075" t="n"/>
      <c r="AK84" s="1076" t="n"/>
      <c r="AL84" s="1076" t="n"/>
      <c r="AM84" s="1076" t="n"/>
      <c r="AN84" s="1075" t="n"/>
      <c r="AO84" s="1076" t="n"/>
      <c r="AP84" s="1075" t="n"/>
      <c r="AQ84" s="1077" t="n"/>
      <c r="AR84" s="1075" t="n"/>
      <c r="AS84" s="1077" t="n"/>
      <c r="AT84" s="1075" t="n"/>
      <c r="AU84" s="1076" t="n"/>
      <c r="AV84" s="1076" t="n"/>
      <c r="AW84" s="1077" t="n"/>
      <c r="AX84" s="1075" t="n"/>
      <c r="AY84" s="1076" t="n"/>
      <c r="AZ84" s="1075" t="n"/>
      <c r="BA84" s="1076" t="n"/>
      <c r="BB84" s="1076" t="n"/>
      <c r="BC84" s="1076" t="n"/>
      <c r="BD84" s="1075" t="n"/>
      <c r="BE84" s="1077" t="n"/>
      <c r="BF84" s="1075" t="n"/>
      <c r="BG84" s="1077" t="n"/>
      <c r="BH84" s="1075" t="n"/>
      <c r="BI84" s="1076" t="n"/>
      <c r="BJ84" s="1076" t="n"/>
      <c r="BK84" s="1076" t="n"/>
      <c r="BL84" s="1075" t="n"/>
      <c r="BM84" s="1077" t="n"/>
      <c r="BN84" s="1075" t="n"/>
      <c r="BO84" s="1695" t="n"/>
      <c r="BP84" s="1075" t="n"/>
      <c r="BQ84" s="1076" t="n"/>
      <c r="BR84" s="1076" t="n"/>
      <c r="BS84" s="1076" t="n"/>
      <c r="BT84" s="1076" t="n"/>
      <c r="BU84" s="1077" t="n"/>
      <c r="BV84" s="1080" t="n"/>
      <c r="BW84" s="1076" t="n"/>
      <c r="BX84" s="1076" t="n"/>
      <c r="BY84" s="1076" t="n"/>
      <c r="BZ84" s="1075" t="n"/>
      <c r="CA84" s="1076" t="n"/>
      <c r="CB84" s="1076" t="n"/>
      <c r="CC84" s="1077" t="n"/>
      <c r="CD84" s="1075" t="n"/>
      <c r="CE84" s="333" t="n"/>
      <c r="CF84" s="1080" t="n"/>
      <c r="CG84" s="1076" t="n"/>
      <c r="CH84" s="1076" t="n"/>
      <c r="CI84" s="1077">
        <f>CJ84/G84*100</f>
        <v/>
      </c>
      <c r="CJ84" s="1075" t="n">
        <v>16988775</v>
      </c>
      <c r="CK84" s="1076" t="n"/>
      <c r="CL84" s="1076" t="n"/>
      <c r="CM84" s="1076" t="n"/>
      <c r="CN84" s="1076" t="n"/>
      <c r="CO84" s="1076" t="n"/>
      <c r="CP84" s="1076" t="n"/>
      <c r="CQ84" s="1076" t="n"/>
      <c r="CR84" s="1076" t="n"/>
      <c r="CS84" s="1076" t="n"/>
      <c r="CT84" s="1076" t="n"/>
      <c r="CU84" s="1076" t="n"/>
      <c r="CV84" s="1076" t="n"/>
      <c r="CW84" s="1076" t="n"/>
      <c r="CX84" s="1076" t="n"/>
      <c r="CY84" s="1076" t="n"/>
      <c r="CZ84" s="1076" t="n"/>
      <c r="DA84" s="1076" t="n"/>
      <c r="DB84" s="1076" t="n"/>
      <c r="DC84" s="1076" t="n"/>
      <c r="DD84" s="1076" t="n"/>
      <c r="DE84" s="1076" t="n"/>
      <c r="DF84" s="1076" t="n"/>
      <c r="DG84" s="1076" t="n"/>
      <c r="DH84" s="1076" t="n"/>
      <c r="DI84" s="1076" t="n"/>
      <c r="DJ84" s="1076" t="n"/>
      <c r="DK84" s="1076" t="n"/>
      <c r="DL84" s="1076" t="n"/>
      <c r="DM84" s="1076" t="n"/>
      <c r="DN84" s="1076" t="n"/>
      <c r="DO84" s="1076" t="n"/>
      <c r="DP84" s="1076" t="n"/>
      <c r="DQ84" s="1077">
        <f>+M84+O84+Q84+S84+U84+W84+Y84+AA84+AC84+AE84+AG84+AI84+AK84+AM84+AO84+AQ84+AS84+AU84+AW84+AY84+BA84+BC84+BE84+BG84+BI84+BK84+BM84+BO84+BQ84+BS84+BU84+BW84+BY84+CA84+CC84+CE84+CG84+CI84+CK84+CM84+CO84+CQ84+CS84+CU84+CW84+CY84+DA84+DC84+DE84+DG84+DI84+DK84+DM84+DO84</f>
        <v/>
      </c>
      <c r="DR84" s="1075">
        <f>+N84+P84+R84+T84+V84+X84+Z84+AB84+AD84+AF84+AH84+AJ84+AL84+AN84+AP84+AR84+AT84+AV84+AX84+AZ84+BB84+BD84+BF84+BH84+BJ84+BL84+BN84+BP84+BR84+BT84+BV84+BX84+BZ84+CB84+CD84+CF84+CH84+CJ84+CL84+CN84+CP84+CR84+CT84+CV84+CX84+CZ84+DB84+DD84+DF84+DH84+DJ84+DL84+DN84+DP84</f>
        <v/>
      </c>
      <c r="DS84" s="1077">
        <f>DT84/G84*100</f>
        <v/>
      </c>
      <c r="DT84" s="1081">
        <f>DR84-G84</f>
        <v/>
      </c>
      <c r="DU84" s="1696">
        <f>+'OVERALL WO'!P153</f>
        <v/>
      </c>
      <c r="DV84" s="1082" t="n"/>
      <c r="DW84" s="728" t="n"/>
      <c r="DZ84" s="1084" t="inlineStr">
        <is>
          <t>ok</t>
        </is>
      </c>
      <c r="EA84" s="1084" t="inlineStr">
        <is>
          <t>ok</t>
        </is>
      </c>
      <c r="EB84" s="1084" t="inlineStr">
        <is>
          <t>ok</t>
        </is>
      </c>
      <c r="EC84" s="1084" t="inlineStr">
        <is>
          <t>ok</t>
        </is>
      </c>
      <c r="ED84" s="1084" t="inlineStr">
        <is>
          <t>ok</t>
        </is>
      </c>
      <c r="EE84" s="1084" t="n"/>
      <c r="EG84" s="1084" t="n"/>
      <c r="EH84" s="1084" t="n"/>
      <c r="EI84" s="1084" t="n"/>
      <c r="EJ84" s="1084" t="n"/>
      <c r="EK84" s="1084" t="n"/>
      <c r="EL84" s="534" t="n"/>
      <c r="EM84" s="534" t="n"/>
      <c r="EN84" s="534" t="n"/>
      <c r="EO84" s="534" t="n"/>
      <c r="EP84" s="534" t="n"/>
      <c r="EQ84" s="706" t="n"/>
      <c r="ER84" s="706" t="n"/>
      <c r="ES84" s="706" t="n"/>
      <c r="ET84" s="706" t="n"/>
      <c r="EU84" s="706" t="n"/>
      <c r="EW84" s="706" t="n"/>
      <c r="EX84" s="706" t="n"/>
      <c r="EY84" s="706" t="n"/>
      <c r="EZ84" s="706" t="n"/>
      <c r="FA84" s="706" t="n"/>
      <c r="FB84" s="706" t="n"/>
      <c r="FC84" s="706" t="n"/>
      <c r="FD84" s="706" t="n"/>
      <c r="FE84" s="706" t="n"/>
      <c r="FF84" s="706" t="n"/>
      <c r="FL84" s="1085" t="n"/>
      <c r="FM84" s="1086" t="n"/>
      <c r="FN84" s="1086" t="n"/>
      <c r="FO84" s="706" t="n"/>
      <c r="FP84" s="706" t="n"/>
      <c r="FQ84" s="706" t="n"/>
      <c r="FR84" s="534" t="n"/>
      <c r="FS84" s="706" t="n"/>
      <c r="FT84" s="706" t="n"/>
      <c r="FV84" s="1085" t="n"/>
      <c r="FW84" s="1085" t="n"/>
      <c r="FX84" s="1084" t="n"/>
      <c r="FZ84" s="1083" t="inlineStr">
        <is>
          <t>ok</t>
        </is>
      </c>
    </row>
    <row r="85" hidden="1" customFormat="1" s="1083">
      <c r="A85" s="577">
        <f>A84+1</f>
        <v/>
      </c>
      <c r="B85" s="578">
        <f>+'OVERALL WO'!B154</f>
        <v/>
      </c>
      <c r="C85" s="505">
        <f>+'OVERALL WO'!C154</f>
        <v/>
      </c>
      <c r="D85" s="511">
        <f>+'OVERALL WO'!D154</f>
        <v/>
      </c>
      <c r="E85" s="505">
        <f>+'OVERALL WO'!F154</f>
        <v/>
      </c>
      <c r="F85" s="530">
        <f>+'OVERALL WO'!I154</f>
        <v/>
      </c>
      <c r="G85" s="1073">
        <f>+'OVERALL WO'!J154</f>
        <v/>
      </c>
      <c r="H85" s="505">
        <f>IF(F85&gt;0,"Realese","BelumRealese")</f>
        <v/>
      </c>
      <c r="I85" s="1694">
        <f>+'OVERALL WO'!E154</f>
        <v/>
      </c>
      <c r="J85" s="505">
        <f>+'OVERALL WO'!G154</f>
        <v/>
      </c>
      <c r="K85" s="1075">
        <f>+'OVERALL WO'!H154</f>
        <v/>
      </c>
      <c r="L85" s="505" t="inlineStr">
        <is>
          <t>Review</t>
        </is>
      </c>
      <c r="M85" s="505" t="n"/>
      <c r="N85" s="1075" t="n"/>
      <c r="O85" s="1076" t="n"/>
      <c r="P85" s="1075" t="n"/>
      <c r="Q85" s="1076" t="n"/>
      <c r="R85" s="1076" t="n"/>
      <c r="S85" s="1077" t="n"/>
      <c r="T85" s="1075" t="n"/>
      <c r="U85" s="1076" t="n"/>
      <c r="V85" s="1076" t="n"/>
      <c r="W85" s="1076" t="n"/>
      <c r="X85" s="1076" t="n"/>
      <c r="Y85" s="1077" t="n"/>
      <c r="Z85" s="1075" t="n"/>
      <c r="AA85" s="1076" t="n"/>
      <c r="AB85" s="1076" t="n"/>
      <c r="AC85" s="1076" t="n"/>
      <c r="AD85" s="1076" t="n"/>
      <c r="AE85" s="1078" t="n"/>
      <c r="AF85" s="1075" t="n"/>
      <c r="AG85" s="1076" t="n"/>
      <c r="AH85" s="1076" t="n"/>
      <c r="AI85" s="1077" t="n"/>
      <c r="AJ85" s="1075" t="n"/>
      <c r="AK85" s="1076" t="n"/>
      <c r="AL85" s="1076" t="n"/>
      <c r="AM85" s="1076" t="n"/>
      <c r="AN85" s="1075" t="n"/>
      <c r="AO85" s="1076" t="n"/>
      <c r="AP85" s="1075" t="n"/>
      <c r="AQ85" s="1077" t="n"/>
      <c r="AR85" s="1075" t="n"/>
      <c r="AS85" s="1077" t="n"/>
      <c r="AT85" s="1075" t="n"/>
      <c r="AU85" s="1076" t="n"/>
      <c r="AV85" s="1076" t="n"/>
      <c r="AW85" s="1077" t="n"/>
      <c r="AX85" s="1075" t="n"/>
      <c r="AY85" s="1076" t="n"/>
      <c r="AZ85" s="1075" t="n"/>
      <c r="BA85" s="1076" t="n"/>
      <c r="BB85" s="1076" t="n"/>
      <c r="BC85" s="1076" t="n"/>
      <c r="BD85" s="1075" t="n"/>
      <c r="BE85" s="1077" t="n"/>
      <c r="BF85" s="1075" t="n"/>
      <c r="BG85" s="1077" t="n"/>
      <c r="BH85" s="1075" t="n"/>
      <c r="BI85" s="1076" t="n"/>
      <c r="BJ85" s="1076" t="n"/>
      <c r="BK85" s="1076" t="n"/>
      <c r="BL85" s="1075" t="n"/>
      <c r="BM85" s="1077" t="n"/>
      <c r="BN85" s="1075" t="n"/>
      <c r="BO85" s="1695" t="n"/>
      <c r="BP85" s="1075" t="n"/>
      <c r="BQ85" s="1076" t="n"/>
      <c r="BR85" s="1076" t="n"/>
      <c r="BS85" s="1076" t="n"/>
      <c r="BT85" s="1076" t="n"/>
      <c r="BU85" s="1077" t="n"/>
      <c r="BV85" s="1080" t="n"/>
      <c r="BW85" s="1076" t="n"/>
      <c r="BX85" s="1076" t="n"/>
      <c r="BY85" s="1076" t="n"/>
      <c r="BZ85" s="1075" t="n"/>
      <c r="CA85" s="1076" t="n"/>
      <c r="CB85" s="1076" t="n"/>
      <c r="CC85" s="1077" t="n"/>
      <c r="CD85" s="1075" t="n"/>
      <c r="CE85" s="333" t="n"/>
      <c r="CF85" s="1080" t="n"/>
      <c r="CG85" s="1076" t="n"/>
      <c r="CH85" s="1076" t="n"/>
      <c r="CI85" s="1077">
        <f>CJ85/G85*100</f>
        <v/>
      </c>
      <c r="CJ85" s="1075" t="n">
        <v>5078825</v>
      </c>
      <c r="CK85" s="1076" t="n"/>
      <c r="CL85" s="1076" t="n"/>
      <c r="CM85" s="1076" t="n"/>
      <c r="CN85" s="1076" t="n"/>
      <c r="CO85" s="1076" t="n"/>
      <c r="CP85" s="1076" t="n"/>
      <c r="CQ85" s="1076" t="n"/>
      <c r="CR85" s="1076" t="n"/>
      <c r="CS85" s="1076" t="n"/>
      <c r="CT85" s="1076" t="n"/>
      <c r="CU85" s="1076" t="n"/>
      <c r="CV85" s="1076" t="n"/>
      <c r="CW85" s="1076" t="n"/>
      <c r="CX85" s="1076" t="n"/>
      <c r="CY85" s="1076" t="n"/>
      <c r="CZ85" s="1076" t="n"/>
      <c r="DA85" s="1076" t="n"/>
      <c r="DB85" s="1076" t="n"/>
      <c r="DC85" s="1076" t="n"/>
      <c r="DD85" s="1076" t="n"/>
      <c r="DE85" s="1076" t="n"/>
      <c r="DF85" s="1076" t="n"/>
      <c r="DG85" s="1076" t="n"/>
      <c r="DH85" s="1076" t="n"/>
      <c r="DI85" s="1076" t="n"/>
      <c r="DJ85" s="1076" t="n"/>
      <c r="DK85" s="1076" t="n"/>
      <c r="DL85" s="1076" t="n"/>
      <c r="DM85" s="1076" t="n"/>
      <c r="DN85" s="1076" t="n"/>
      <c r="DO85" s="1076" t="n"/>
      <c r="DP85" s="1076" t="n"/>
      <c r="DQ85" s="1077">
        <f>+M85+O85+Q85+S85+U85+W85+Y85+AA85+AC85+AE85+AG85+AI85+AK85+AM85+AO85+AQ85+AS85+AU85+AW85+AY85+BA85+BC85+BE85+BG85+BI85+BK85+BM85+BO85+BQ85+BS85+BU85+BW85+BY85+CA85+CC85+CE85+CG85+CI85+CK85+CM85+CO85+CQ85+CS85+CU85+CW85+CY85+DA85+DC85+DE85+DG85+DI85+DK85+DM85+DO85</f>
        <v/>
      </c>
      <c r="DR85" s="1075">
        <f>+N85+P85+R85+T85+V85+X85+Z85+AB85+AD85+AF85+AH85+AJ85+AL85+AN85+AP85+AR85+AT85+AV85+AX85+AZ85+BB85+BD85+BF85+BH85+BJ85+BL85+BN85+BP85+BR85+BT85+BV85+BX85+BZ85+CB85+CD85+CF85+CH85+CJ85+CL85+CN85+CP85+CR85+CT85+CV85+CX85+CZ85+DB85+DD85+DF85+DH85+DJ85+DL85+DN85+DP85</f>
        <v/>
      </c>
      <c r="DS85" s="1077">
        <f>DT85/G85*100</f>
        <v/>
      </c>
      <c r="DT85" s="1081">
        <f>DR85-G85</f>
        <v/>
      </c>
      <c r="DU85" s="1696">
        <f>+'OVERALL WO'!P154</f>
        <v/>
      </c>
      <c r="DV85" s="1082" t="n"/>
      <c r="DW85" s="728" t="n"/>
      <c r="DZ85" s="1084" t="inlineStr">
        <is>
          <t>ok</t>
        </is>
      </c>
      <c r="EA85" s="1084" t="inlineStr">
        <is>
          <t>ok</t>
        </is>
      </c>
      <c r="EB85" s="1084" t="inlineStr">
        <is>
          <t>ok</t>
        </is>
      </c>
      <c r="EC85" s="1084" t="inlineStr">
        <is>
          <t>ok</t>
        </is>
      </c>
      <c r="ED85" s="1084" t="inlineStr">
        <is>
          <t>ok</t>
        </is>
      </c>
      <c r="EE85" s="1084" t="n"/>
      <c r="EG85" s="1084" t="n"/>
      <c r="EH85" s="1084" t="n"/>
      <c r="EI85" s="1084" t="n"/>
      <c r="EJ85" s="1084" t="n"/>
      <c r="EK85" s="1084" t="n"/>
      <c r="EL85" s="534" t="n"/>
      <c r="EM85" s="534" t="n"/>
      <c r="EN85" s="534" t="n"/>
      <c r="EO85" s="534" t="n"/>
      <c r="EP85" s="534" t="n"/>
      <c r="EQ85" s="706" t="n"/>
      <c r="ER85" s="706" t="n"/>
      <c r="ES85" s="706" t="n"/>
      <c r="ET85" s="706" t="n"/>
      <c r="EU85" s="706" t="n"/>
      <c r="EW85" s="706" t="n"/>
      <c r="EX85" s="706" t="n"/>
      <c r="EY85" s="706" t="n"/>
      <c r="EZ85" s="706" t="n"/>
      <c r="FA85" s="706" t="n"/>
      <c r="FB85" s="706" t="n"/>
      <c r="FC85" s="706" t="n"/>
      <c r="FD85" s="706" t="n"/>
      <c r="FE85" s="706" t="n"/>
      <c r="FF85" s="706" t="n"/>
      <c r="FL85" s="1085" t="n"/>
      <c r="FM85" s="1086" t="n"/>
      <c r="FN85" s="1086" t="n"/>
      <c r="FO85" s="706" t="n"/>
      <c r="FP85" s="706" t="n"/>
      <c r="FQ85" s="706" t="n"/>
      <c r="FR85" s="534" t="n"/>
      <c r="FS85" s="706" t="n"/>
      <c r="FT85" s="706" t="n"/>
      <c r="FV85" s="1085" t="n"/>
      <c r="FW85" s="1085" t="n"/>
      <c r="FX85" s="1084" t="n"/>
      <c r="FZ85" s="1083" t="inlineStr">
        <is>
          <t>ok</t>
        </is>
      </c>
    </row>
    <row r="86" hidden="1" customFormat="1" s="1083">
      <c r="A86" s="577">
        <f>A85+1</f>
        <v/>
      </c>
      <c r="B86" s="578">
        <f>+'OVERALL WO'!B155</f>
        <v/>
      </c>
      <c r="C86" s="505">
        <f>+'OVERALL WO'!C155</f>
        <v/>
      </c>
      <c r="D86" s="511">
        <f>+'OVERALL WO'!D155</f>
        <v/>
      </c>
      <c r="E86" s="505">
        <f>+'OVERALL WO'!F155</f>
        <v/>
      </c>
      <c r="F86" s="530">
        <f>+'OVERALL WO'!I155</f>
        <v/>
      </c>
      <c r="G86" s="1073">
        <f>+'OVERALL WO'!J155</f>
        <v/>
      </c>
      <c r="H86" s="505">
        <f>IF(F86&gt;0,"Realese","BelumRealese")</f>
        <v/>
      </c>
      <c r="I86" s="1694">
        <f>+'OVERALL WO'!E155</f>
        <v/>
      </c>
      <c r="J86" s="505">
        <f>+'OVERALL WO'!G155</f>
        <v/>
      </c>
      <c r="K86" s="1075">
        <f>+'OVERALL WO'!H155</f>
        <v/>
      </c>
      <c r="L86" s="505" t="inlineStr">
        <is>
          <t>Review</t>
        </is>
      </c>
      <c r="M86" s="505" t="n"/>
      <c r="N86" s="1075" t="n"/>
      <c r="O86" s="1076" t="n"/>
      <c r="P86" s="1075" t="n"/>
      <c r="Q86" s="1076" t="n"/>
      <c r="R86" s="1076" t="n"/>
      <c r="S86" s="1077" t="n"/>
      <c r="T86" s="1075" t="n"/>
      <c r="U86" s="1076" t="n"/>
      <c r="V86" s="1076" t="n"/>
      <c r="W86" s="1076" t="n"/>
      <c r="X86" s="1076" t="n"/>
      <c r="Y86" s="1077" t="n"/>
      <c r="Z86" s="1075" t="n"/>
      <c r="AA86" s="1076" t="n"/>
      <c r="AB86" s="1076" t="n"/>
      <c r="AC86" s="1076" t="n"/>
      <c r="AD86" s="1076" t="n"/>
      <c r="AE86" s="1078" t="n"/>
      <c r="AF86" s="1075" t="n"/>
      <c r="AG86" s="1076" t="n"/>
      <c r="AH86" s="1076" t="n"/>
      <c r="AI86" s="1077" t="n"/>
      <c r="AJ86" s="1075" t="n"/>
      <c r="AK86" s="1076" t="n"/>
      <c r="AL86" s="1076" t="n"/>
      <c r="AM86" s="1076" t="n"/>
      <c r="AN86" s="1075" t="n"/>
      <c r="AO86" s="1076" t="n"/>
      <c r="AP86" s="1075" t="n"/>
      <c r="AQ86" s="1077" t="n"/>
      <c r="AR86" s="1075" t="n"/>
      <c r="AS86" s="1077" t="n"/>
      <c r="AT86" s="1075" t="n"/>
      <c r="AU86" s="1076" t="n"/>
      <c r="AV86" s="1076" t="n"/>
      <c r="AW86" s="1077" t="n"/>
      <c r="AX86" s="1075" t="n"/>
      <c r="AY86" s="1076" t="n"/>
      <c r="AZ86" s="1075" t="n"/>
      <c r="BA86" s="1076" t="n"/>
      <c r="BB86" s="1076" t="n"/>
      <c r="BC86" s="1076" t="n"/>
      <c r="BD86" s="1075" t="n"/>
      <c r="BE86" s="1077" t="n"/>
      <c r="BF86" s="1075" t="n"/>
      <c r="BG86" s="1077" t="n"/>
      <c r="BH86" s="1075" t="n"/>
      <c r="BI86" s="1076" t="n"/>
      <c r="BJ86" s="1076" t="n"/>
      <c r="BK86" s="1076" t="n"/>
      <c r="BL86" s="1075" t="n"/>
      <c r="BM86" s="1077" t="n"/>
      <c r="BN86" s="1075" t="n"/>
      <c r="BO86" s="1695" t="n"/>
      <c r="BP86" s="1075" t="n"/>
      <c r="BQ86" s="1076" t="n"/>
      <c r="BR86" s="1076" t="n"/>
      <c r="BS86" s="1076" t="n"/>
      <c r="BT86" s="1076" t="n"/>
      <c r="BU86" s="1077" t="n"/>
      <c r="BV86" s="1080" t="n"/>
      <c r="BW86" s="1076" t="n"/>
      <c r="BX86" s="1076" t="n"/>
      <c r="BY86" s="1076" t="n"/>
      <c r="BZ86" s="1075" t="n"/>
      <c r="CA86" s="1076" t="n"/>
      <c r="CB86" s="1076" t="n"/>
      <c r="CC86" s="1077" t="n"/>
      <c r="CD86" s="1075" t="n"/>
      <c r="CE86" s="333" t="n"/>
      <c r="CF86" s="1080" t="n"/>
      <c r="CG86" s="1076" t="n"/>
      <c r="CH86" s="1076" t="n"/>
      <c r="CI86" s="1077">
        <f>CJ86/G86*100</f>
        <v/>
      </c>
      <c r="CJ86" s="1075" t="n">
        <v>5119025</v>
      </c>
      <c r="CK86" s="1076" t="n"/>
      <c r="CL86" s="1076" t="n"/>
      <c r="CM86" s="1076" t="n"/>
      <c r="CN86" s="1076" t="n"/>
      <c r="CO86" s="1076" t="n"/>
      <c r="CP86" s="1076" t="n"/>
      <c r="CQ86" s="1076" t="n"/>
      <c r="CR86" s="1076" t="n"/>
      <c r="CS86" s="1076" t="n"/>
      <c r="CT86" s="1076" t="n"/>
      <c r="CU86" s="1076" t="n"/>
      <c r="CV86" s="1076" t="n"/>
      <c r="CW86" s="1076" t="n"/>
      <c r="CX86" s="1076" t="n"/>
      <c r="CY86" s="1076" t="n"/>
      <c r="CZ86" s="1076" t="n"/>
      <c r="DA86" s="1076" t="n"/>
      <c r="DB86" s="1076" t="n"/>
      <c r="DC86" s="1076" t="n"/>
      <c r="DD86" s="1076" t="n"/>
      <c r="DE86" s="1076" t="n"/>
      <c r="DF86" s="1076" t="n"/>
      <c r="DG86" s="1076" t="n"/>
      <c r="DH86" s="1076" t="n"/>
      <c r="DI86" s="1076" t="n"/>
      <c r="DJ86" s="1076" t="n"/>
      <c r="DK86" s="1076" t="n"/>
      <c r="DL86" s="1076" t="n"/>
      <c r="DM86" s="1076" t="n"/>
      <c r="DN86" s="1076" t="n"/>
      <c r="DO86" s="1076" t="n"/>
      <c r="DP86" s="1076" t="n"/>
      <c r="DQ86" s="1077">
        <f>+M86+O86+Q86+S86+U86+W86+Y86+AA86+AC86+AE86+AG86+AI86+AK86+AM86+AO86+AQ86+AS86+AU86+AW86+AY86+BA86+BC86+BE86+BG86+BI86+BK86+BM86+BO86+BQ86+BS86+BU86+BW86+BY86+CA86+CC86+CE86+CG86+CI86+CK86+CM86+CO86+CQ86+CS86+CU86+CW86+CY86+DA86+DC86+DE86+DG86+DI86+DK86+DM86+DO86</f>
        <v/>
      </c>
      <c r="DR86" s="1075">
        <f>+N86+P86+R86+T86+V86+X86+Z86+AB86+AD86+AF86+AH86+AJ86+AL86+AN86+AP86+AR86+AT86+AV86+AX86+AZ86+BB86+BD86+BF86+BH86+BJ86+BL86+BN86+BP86+BR86+BT86+BV86+BX86+BZ86+CB86+CD86+CF86+CH86+CJ86+CL86+CN86+CP86+CR86+CT86+CV86+CX86+CZ86+DB86+DD86+DF86+DH86+DJ86+DL86+DN86+DP86</f>
        <v/>
      </c>
      <c r="DS86" s="1077">
        <f>DT86/G86*100</f>
        <v/>
      </c>
      <c r="DT86" s="1081">
        <f>DR86-G86</f>
        <v/>
      </c>
      <c r="DU86" s="1696">
        <f>+'OVERALL WO'!P155</f>
        <v/>
      </c>
      <c r="DV86" s="1082" t="n"/>
      <c r="DW86" s="728" t="n"/>
      <c r="DZ86" s="1084" t="inlineStr">
        <is>
          <t>ok</t>
        </is>
      </c>
      <c r="EA86" s="1084" t="inlineStr">
        <is>
          <t>ok</t>
        </is>
      </c>
      <c r="EB86" s="1084" t="inlineStr">
        <is>
          <t>ok</t>
        </is>
      </c>
      <c r="EC86" s="1084" t="inlineStr">
        <is>
          <t>ok</t>
        </is>
      </c>
      <c r="ED86" s="1084" t="inlineStr">
        <is>
          <t>ok</t>
        </is>
      </c>
      <c r="EE86" s="1084" t="n"/>
      <c r="EG86" s="1084" t="n"/>
      <c r="EH86" s="1084" t="n"/>
      <c r="EI86" s="1084" t="n"/>
      <c r="EJ86" s="1084" t="n"/>
      <c r="EK86" s="1084" t="n"/>
      <c r="EL86" s="534" t="n"/>
      <c r="EM86" s="534" t="n"/>
      <c r="EN86" s="534" t="n"/>
      <c r="EO86" s="534" t="n"/>
      <c r="EP86" s="534" t="n"/>
      <c r="EQ86" s="706" t="n"/>
      <c r="ER86" s="706" t="n"/>
      <c r="ES86" s="706" t="n"/>
      <c r="ET86" s="706" t="n"/>
      <c r="EU86" s="706" t="n"/>
      <c r="EW86" s="706" t="n"/>
      <c r="EX86" s="706" t="n"/>
      <c r="EY86" s="706" t="n"/>
      <c r="EZ86" s="706" t="n"/>
      <c r="FA86" s="706" t="n"/>
      <c r="FB86" s="706" t="n"/>
      <c r="FC86" s="706" t="n"/>
      <c r="FD86" s="706" t="n"/>
      <c r="FE86" s="706" t="n"/>
      <c r="FF86" s="706" t="n"/>
      <c r="FL86" s="1085" t="n"/>
      <c r="FM86" s="1086" t="n"/>
      <c r="FN86" s="1086" t="n"/>
      <c r="FO86" s="706" t="n"/>
      <c r="FP86" s="706" t="n"/>
      <c r="FQ86" s="706" t="n"/>
      <c r="FR86" s="534" t="n"/>
      <c r="FS86" s="706" t="n"/>
      <c r="FT86" s="706" t="n"/>
      <c r="FV86" s="1085" t="n"/>
      <c r="FW86" s="1085" t="n"/>
      <c r="FX86" s="1084" t="n"/>
      <c r="FZ86" s="1083" t="inlineStr">
        <is>
          <t>ok</t>
        </is>
      </c>
    </row>
    <row r="87" hidden="1" ht="17.25" customFormat="1" customHeight="1" s="9" thickBot="1">
      <c r="A87" s="50" t="inlineStr">
        <is>
          <t>B</t>
        </is>
      </c>
      <c r="B87" s="6" t="inlineStr">
        <is>
          <t>CPU AREA</t>
        </is>
      </c>
      <c r="C87" s="6" t="n"/>
      <c r="D87" s="6" t="n"/>
      <c r="E87" s="6" t="n"/>
      <c r="F87" s="6" t="n"/>
      <c r="G87" s="29">
        <f>SUM(G88:G89)</f>
        <v/>
      </c>
      <c r="H87" s="6" t="n"/>
      <c r="I87" s="6" t="n"/>
      <c r="J87" s="6" t="n"/>
      <c r="K87" s="29">
        <f>SUM(K88:K89)</f>
        <v/>
      </c>
      <c r="L87" s="6" t="n"/>
      <c r="M87" s="6" t="n"/>
      <c r="N87" s="29">
        <f>SUM(N88:N89)</f>
        <v/>
      </c>
      <c r="O87" s="6" t="n"/>
      <c r="P87" s="6" t="n"/>
      <c r="Q87" s="6" t="n"/>
      <c r="R87" s="6" t="n"/>
      <c r="S87" s="6" t="n"/>
      <c r="T87" s="6" t="n"/>
      <c r="U87" s="6" t="n"/>
      <c r="V87" s="6" t="n"/>
      <c r="W87" s="6" t="n"/>
      <c r="X87" s="6" t="n"/>
      <c r="Y87" s="6" t="n"/>
      <c r="Z87" s="6" t="n"/>
      <c r="AA87" s="6" t="n"/>
      <c r="AB87" s="6" t="n"/>
      <c r="AC87" s="6" t="n"/>
      <c r="AD87" s="6" t="n"/>
      <c r="AE87" s="6" t="n"/>
      <c r="AF87" s="6" t="n"/>
      <c r="AG87" s="6" t="n"/>
      <c r="AH87" s="6" t="n"/>
      <c r="AI87" s="6" t="n"/>
      <c r="AJ87" s="6" t="n"/>
      <c r="AK87" s="6" t="n"/>
      <c r="AL87" s="6" t="n"/>
      <c r="AM87" s="6" t="n"/>
      <c r="AN87" s="6" t="n"/>
      <c r="AO87" s="6" t="n"/>
      <c r="AP87" s="6" t="n"/>
      <c r="AQ87" s="6" t="n"/>
      <c r="AR87" s="6" t="n"/>
      <c r="AS87" s="6" t="n"/>
      <c r="AT87" s="6" t="n"/>
      <c r="AU87" s="6" t="n"/>
      <c r="AV87" s="6" t="n"/>
      <c r="AW87" s="6" t="n"/>
      <c r="AX87" s="6" t="n"/>
      <c r="AY87" s="6" t="n"/>
      <c r="AZ87" s="6" t="n"/>
      <c r="BA87" s="6" t="n"/>
      <c r="BB87" s="6" t="n"/>
      <c r="BC87" s="6" t="n"/>
      <c r="BD87" s="6" t="n"/>
      <c r="BE87" s="6" t="n"/>
      <c r="BF87" s="6" t="n"/>
      <c r="BG87" s="6" t="n"/>
      <c r="BH87" s="6" t="n"/>
      <c r="BI87" s="6" t="n"/>
      <c r="BJ87" s="6" t="n"/>
      <c r="BK87" s="6" t="n"/>
      <c r="BL87" s="6" t="n"/>
      <c r="BM87" s="6" t="n"/>
      <c r="BN87" s="6" t="n"/>
      <c r="BO87" s="6" t="n"/>
      <c r="BP87" s="6" t="n"/>
      <c r="BQ87" s="6" t="n"/>
      <c r="BR87" s="6" t="n"/>
      <c r="BS87" s="6" t="n"/>
      <c r="BT87" s="6" t="n"/>
      <c r="BU87" s="6" t="n"/>
      <c r="BV87" s="6" t="n"/>
      <c r="BW87" s="6" t="n"/>
      <c r="BX87" s="6" t="n"/>
      <c r="BY87" s="6" t="n"/>
      <c r="BZ87" s="6" t="n"/>
      <c r="CA87" s="6" t="n"/>
      <c r="CB87" s="6" t="n"/>
      <c r="CC87" s="6" t="n"/>
      <c r="CD87" s="6" t="n"/>
      <c r="CE87" s="6" t="n"/>
      <c r="CF87" s="6" t="n"/>
      <c r="CG87" s="6" t="n"/>
      <c r="CH87" s="6" t="n"/>
      <c r="CI87" s="6" t="n"/>
      <c r="CJ87" s="6" t="n"/>
      <c r="CK87" s="6" t="n"/>
      <c r="CL87" s="6" t="n"/>
      <c r="CM87" s="6" t="n"/>
      <c r="CN87" s="6" t="n"/>
      <c r="CO87" s="6" t="n"/>
      <c r="CP87" s="6" t="n"/>
      <c r="CQ87" s="6" t="n"/>
      <c r="CR87" s="6" t="n"/>
      <c r="CS87" s="6" t="n"/>
      <c r="CT87" s="6" t="n"/>
      <c r="CU87" s="6" t="n"/>
      <c r="CV87" s="6" t="n"/>
      <c r="CW87" s="6" t="n"/>
      <c r="CX87" s="6" t="n"/>
      <c r="CY87" s="6" t="n"/>
      <c r="CZ87" s="6" t="n"/>
      <c r="DA87" s="6" t="n"/>
      <c r="DB87" s="6" t="n"/>
      <c r="DC87" s="6" t="n"/>
      <c r="DD87" s="6" t="n"/>
      <c r="DE87" s="6" t="n"/>
      <c r="DF87" s="6" t="n"/>
      <c r="DG87" s="6" t="n"/>
      <c r="DH87" s="6" t="n"/>
      <c r="DI87" s="6" t="n"/>
      <c r="DJ87" s="6" t="n"/>
      <c r="DK87" s="6" t="n"/>
      <c r="DL87" s="6" t="n"/>
      <c r="DM87" s="6" t="n"/>
      <c r="DN87" s="6" t="n"/>
      <c r="DO87" s="6" t="n"/>
      <c r="DP87" s="6" t="n"/>
      <c r="DQ87" s="6" t="n"/>
      <c r="DR87" s="29">
        <f>SUM(DR88:DR104)</f>
        <v/>
      </c>
      <c r="DS87" s="6" t="n"/>
      <c r="DT87" s="33">
        <f>SUM(DT88:DT104)</f>
        <v/>
      </c>
      <c r="DU87" s="41" t="n"/>
      <c r="DV87" s="8" t="n"/>
      <c r="DZ87" s="381" t="n"/>
      <c r="EA87" s="381" t="n"/>
      <c r="EB87" s="381" t="n"/>
      <c r="EC87" s="381" t="n"/>
      <c r="ED87" s="381" t="n"/>
      <c r="EE87" s="381" t="n"/>
      <c r="EG87" s="434" t="n"/>
      <c r="EH87" s="434" t="n"/>
      <c r="EI87" s="434" t="n"/>
      <c r="EJ87" s="434" t="n"/>
      <c r="EK87" s="434" t="n"/>
      <c r="EL87" s="490" t="n"/>
      <c r="EM87" s="490" t="n"/>
      <c r="EN87" s="490" t="n"/>
      <c r="EO87" s="490" t="n"/>
      <c r="EP87" s="490" t="n"/>
      <c r="EQ87" s="700" t="n"/>
      <c r="ER87" s="700" t="n"/>
      <c r="ES87" s="700" t="n"/>
      <c r="ET87" s="700" t="n"/>
      <c r="EU87" s="700" t="n"/>
      <c r="EW87" s="700" t="n"/>
      <c r="EX87" s="700" t="n"/>
      <c r="EY87" s="700" t="n"/>
      <c r="EZ87" s="700" t="n"/>
      <c r="FA87" s="700" t="n"/>
      <c r="FB87" s="700" t="n"/>
      <c r="FC87" s="700" t="n"/>
      <c r="FD87" s="700" t="n"/>
      <c r="FE87" s="700" t="n"/>
      <c r="FF87" s="700" t="n"/>
    </row>
    <row r="88" hidden="1" customFormat="1" s="424">
      <c r="A88" s="345" t="n">
        <v>1</v>
      </c>
      <c r="B88" s="343" t="n"/>
      <c r="C88" s="300" t="n"/>
      <c r="D88" s="300">
        <f>+'OVERALL WO'!D183</f>
        <v/>
      </c>
      <c r="E88" s="300" t="inlineStr">
        <is>
          <t>CPU</t>
        </is>
      </c>
      <c r="F88" s="359">
        <f>+'OVERALL WO'!I183</f>
        <v/>
      </c>
      <c r="G88" s="349">
        <f>+'OVERALL WO'!J183</f>
        <v/>
      </c>
      <c r="H88" s="300" t="inlineStr">
        <is>
          <t>Realese</t>
        </is>
      </c>
      <c r="I88" s="343">
        <f>+'OVERALL WO'!E183</f>
        <v/>
      </c>
      <c r="J88" s="300" t="inlineStr">
        <is>
          <t>Estimate</t>
        </is>
      </c>
      <c r="K88" s="292">
        <f>+'OVERALL WO'!H183</f>
        <v/>
      </c>
      <c r="L88" s="300" t="inlineStr">
        <is>
          <t>Approval</t>
        </is>
      </c>
      <c r="M88" s="300">
        <f>N88/G88*100</f>
        <v/>
      </c>
      <c r="N88" s="292" t="n">
        <v>139475228.5734</v>
      </c>
      <c r="O88" s="360">
        <f>P88/G88*100</f>
        <v/>
      </c>
      <c r="P88" s="292">
        <f>G88*16.37/100</f>
        <v/>
      </c>
      <c r="Q88" s="360">
        <f>R88/G88*100</f>
        <v/>
      </c>
      <c r="R88" s="292">
        <f>G88*7.43/100</f>
        <v/>
      </c>
      <c r="S88" s="360">
        <f>T88/G88*100</f>
        <v/>
      </c>
      <c r="T88" s="292">
        <f>G88*10/100</f>
        <v/>
      </c>
      <c r="U88" s="360">
        <f>V88/G88*100</f>
        <v/>
      </c>
      <c r="V88" s="292" t="n">
        <v>26502064</v>
      </c>
      <c r="W88" s="343">
        <f>X88/G88*100</f>
        <v/>
      </c>
      <c r="X88" s="292">
        <f>G88*4.4/100</f>
        <v/>
      </c>
      <c r="Y88" s="343">
        <f>Z88/G88*100</f>
        <v/>
      </c>
      <c r="Z88" s="292">
        <f>G88*7.0752585236358/100</f>
        <v/>
      </c>
      <c r="AA88" s="343">
        <f>AB88/G88*100</f>
        <v/>
      </c>
      <c r="AB88" s="292" t="n">
        <v>66313781.98</v>
      </c>
      <c r="AC88" s="360">
        <f>AD88/G88*100</f>
        <v/>
      </c>
      <c r="AD88" s="292" t="n">
        <v>40909291.44</v>
      </c>
      <c r="AE88" s="1166">
        <f>AF88/K88*100</f>
        <v/>
      </c>
      <c r="AF88" s="292" t="n">
        <v>11709887.95</v>
      </c>
      <c r="AG88" s="343" t="n"/>
      <c r="AH88" s="343" t="n"/>
      <c r="AI88" s="360">
        <f>AJ88/G88*100</f>
        <v/>
      </c>
      <c r="AJ88" s="292">
        <f>G88*3/100</f>
        <v/>
      </c>
      <c r="AK88" s="343" t="n"/>
      <c r="AL88" s="343" t="n"/>
      <c r="AM88" s="343">
        <f>AN88/G88*100</f>
        <v/>
      </c>
      <c r="AN88" s="292" t="n">
        <v>20393179.8406</v>
      </c>
      <c r="AO88" s="343" t="n"/>
      <c r="AP88" s="343" t="n"/>
      <c r="AQ88" s="343" t="n"/>
      <c r="AR88" s="343" t="n"/>
      <c r="AS88" s="343" t="n"/>
      <c r="AT88" s="343" t="n"/>
      <c r="AU88" s="343" t="n"/>
      <c r="AV88" s="343" t="n"/>
      <c r="AW88" s="343" t="n"/>
      <c r="AX88" s="343" t="n"/>
      <c r="AY88" s="343" t="n"/>
      <c r="AZ88" s="343" t="n"/>
      <c r="BA88" s="343" t="n"/>
      <c r="BB88" s="343" t="n"/>
      <c r="BC88" s="343" t="n"/>
      <c r="BD88" s="343" t="n"/>
      <c r="BE88" s="343" t="n"/>
      <c r="BF88" s="343" t="n"/>
      <c r="BG88" s="343" t="n"/>
      <c r="BH88" s="343" t="n"/>
      <c r="BI88" s="343" t="n"/>
      <c r="BJ88" s="343" t="n"/>
      <c r="BK88" s="343" t="n"/>
      <c r="BL88" s="343" t="n"/>
      <c r="BM88" s="343" t="n"/>
      <c r="BN88" s="343" t="n"/>
      <c r="BO88" s="343" t="n"/>
      <c r="BP88" s="343" t="n"/>
      <c r="BQ88" s="343" t="n"/>
      <c r="BR88" s="343" t="n"/>
      <c r="BS88" s="343" t="n"/>
      <c r="BT88" s="343" t="n"/>
      <c r="BU88" s="343" t="n"/>
      <c r="BV88" s="343" t="n"/>
      <c r="BW88" s="343" t="n"/>
      <c r="BX88" s="343" t="n"/>
      <c r="BY88" s="343" t="n"/>
      <c r="BZ88" s="343" t="n"/>
      <c r="CA88" s="343" t="n"/>
      <c r="CB88" s="343" t="n"/>
      <c r="CC88" s="343" t="n"/>
      <c r="CD88" s="343" t="n"/>
      <c r="CE88" s="343" t="n"/>
      <c r="CF88" s="343" t="n"/>
      <c r="CG88" s="343" t="n"/>
      <c r="CH88" s="343" t="n"/>
      <c r="CI88" s="343" t="n"/>
      <c r="CJ88" s="343" t="n"/>
      <c r="CK88" s="343" t="n"/>
      <c r="CL88" s="343" t="n"/>
      <c r="CM88" s="343" t="n"/>
      <c r="CN88" s="343" t="n"/>
      <c r="CO88" s="343" t="n"/>
      <c r="CP88" s="343" t="n"/>
      <c r="CQ88" s="343" t="n"/>
      <c r="CR88" s="343" t="n"/>
      <c r="CS88" s="343" t="n"/>
      <c r="CT88" s="343" t="n"/>
      <c r="CU88" s="343" t="n"/>
      <c r="CV88" s="343" t="n"/>
      <c r="CW88" s="343" t="n"/>
      <c r="CX88" s="343" t="n"/>
      <c r="CY88" s="343" t="n"/>
      <c r="CZ88" s="343" t="n"/>
      <c r="DA88" s="343" t="n"/>
      <c r="DB88" s="343" t="n"/>
      <c r="DC88" s="343" t="n"/>
      <c r="DD88" s="343" t="n"/>
      <c r="DE88" s="343" t="n"/>
      <c r="DF88" s="343" t="n"/>
      <c r="DG88" s="343" t="n"/>
      <c r="DH88" s="343" t="n"/>
      <c r="DI88" s="343" t="n"/>
      <c r="DJ88" s="343" t="n"/>
      <c r="DK88" s="343" t="n"/>
      <c r="DL88" s="343" t="n"/>
      <c r="DM88" s="343" t="n"/>
      <c r="DN88" s="343" t="n"/>
      <c r="DO88" s="343" t="n"/>
      <c r="DP88" s="343" t="n"/>
      <c r="DQ88" s="1700">
        <f>+M88+O88+Q88+S88+U88+W88+Y88+AA88+AC88+AE88+AG88+AI88+AK88+AM88+AO88+AQ88+AS88+AU88+AW88+AY88+BA88+BC88+BE88+BG88+BI88+BK88+BM88+BO88+BQ88+BS88+BU88+BW88+BY88+CA88+CC88+CE88+CG88+CI88+CK88+CM88+CO88+CQ88+CS88+CU88+CW88+CY88+DA88+DC88+DE88+DG88+DI88+DK88+DM88+DO88</f>
        <v/>
      </c>
      <c r="DR88" s="292">
        <f>+N88+P88+R88+T88+V88+X88+Z88+AB88+AD88+AF88+AH88+AJ88+AL88+AN88+AP88+AR88+AT88+AV88+AX88+AZ88+BB88+BD88+BF88+BH88+BJ88+BL88+BN88+BP88+BR88+BT88+BV88+BX88+BZ88+CB88+CD88+CF88+CH88+CJ88+CL88+CN88+CP88+CR88+CT88+CV88+CX88+CZ88+DB88+DD88+DF88+DH88+DJ88+DL88+DN88+DP88</f>
        <v/>
      </c>
      <c r="DS88" s="343">
        <f>DT88/G88*100</f>
        <v/>
      </c>
      <c r="DT88" s="361">
        <f>DR88-G88</f>
        <v/>
      </c>
      <c r="DU88" s="1678">
        <f>+'OVERALL WO'!P183</f>
        <v/>
      </c>
      <c r="DV88" s="350" t="n"/>
      <c r="DZ88" s="411" t="inlineStr">
        <is>
          <t>ok</t>
        </is>
      </c>
      <c r="EA88" s="411" t="inlineStr">
        <is>
          <t>ok</t>
        </is>
      </c>
      <c r="EB88" s="411" t="inlineStr">
        <is>
          <t>ok</t>
        </is>
      </c>
      <c r="EC88" s="411" t="inlineStr">
        <is>
          <t>ok</t>
        </is>
      </c>
      <c r="ED88" s="411" t="inlineStr">
        <is>
          <t>ok</t>
        </is>
      </c>
      <c r="EE88" s="386" t="n"/>
      <c r="EG88" s="437" t="inlineStr">
        <is>
          <t>ok</t>
        </is>
      </c>
      <c r="EH88" s="437" t="inlineStr">
        <is>
          <t>ok</t>
        </is>
      </c>
      <c r="EI88" s="437" t="inlineStr">
        <is>
          <t>ok</t>
        </is>
      </c>
      <c r="EJ88" s="437" t="inlineStr">
        <is>
          <t>ok</t>
        </is>
      </c>
      <c r="EK88" s="437" t="inlineStr">
        <is>
          <t>ok</t>
        </is>
      </c>
      <c r="EL88" s="1143" t="inlineStr">
        <is>
          <t>ok</t>
        </is>
      </c>
      <c r="EM88" s="1143" t="inlineStr">
        <is>
          <t>ok</t>
        </is>
      </c>
      <c r="EN88" s="1143" t="inlineStr">
        <is>
          <t>ok</t>
        </is>
      </c>
      <c r="EO88" s="494" t="inlineStr">
        <is>
          <t>ok</t>
        </is>
      </c>
      <c r="EP88" s="494" t="n"/>
      <c r="EQ88" s="704" t="n"/>
      <c r="ER88" s="704" t="n"/>
      <c r="ES88" s="704" t="inlineStr">
        <is>
          <t>ok</t>
        </is>
      </c>
      <c r="ET88" s="704" t="n"/>
      <c r="EU88" s="704" t="inlineStr">
        <is>
          <t>ok</t>
        </is>
      </c>
      <c r="EV88" s="727" t="inlineStr">
        <is>
          <t>Completed</t>
        </is>
      </c>
      <c r="EW88" s="704" t="n"/>
      <c r="EX88" s="704" t="n"/>
      <c r="EY88" s="704" t="n"/>
      <c r="EZ88" s="704" t="n"/>
      <c r="FA88" s="704" t="n"/>
      <c r="FB88" s="704" t="n"/>
      <c r="FC88" s="704" t="n"/>
      <c r="FD88" s="704" t="n"/>
      <c r="FE88" s="704" t="n"/>
      <c r="FF88" s="704" t="n"/>
    </row>
    <row r="89" hidden="1" customFormat="1" s="424">
      <c r="A89" s="345">
        <f>+A88+1</f>
        <v/>
      </c>
      <c r="B89" s="343" t="n"/>
      <c r="C89" s="300" t="n"/>
      <c r="D89" s="300">
        <f>+'OVERALL WO'!D186</f>
        <v/>
      </c>
      <c r="E89" s="300" t="inlineStr">
        <is>
          <t>CPU</t>
        </is>
      </c>
      <c r="F89" s="359">
        <f>+'OVERALL WO'!I186</f>
        <v/>
      </c>
      <c r="G89" s="349">
        <f>+'OVERALL WO'!J186</f>
        <v/>
      </c>
      <c r="H89" s="300" t="inlineStr">
        <is>
          <t>Realese</t>
        </is>
      </c>
      <c r="I89" s="343">
        <f>+'OVERALL WO'!E186</f>
        <v/>
      </c>
      <c r="J89" s="300" t="inlineStr">
        <is>
          <t>Estimate</t>
        </is>
      </c>
      <c r="K89" s="292">
        <f>+'OVERALL WO'!H186</f>
        <v/>
      </c>
      <c r="L89" s="300" t="inlineStr">
        <is>
          <t>Approval</t>
        </is>
      </c>
      <c r="M89" s="300">
        <f>N89/G89*100</f>
        <v/>
      </c>
      <c r="N89" s="292" t="n">
        <v>343944585.058</v>
      </c>
      <c r="O89" s="360">
        <f>P89/G89*100</f>
        <v/>
      </c>
      <c r="P89" s="292" t="n">
        <v>17504460.942</v>
      </c>
      <c r="Q89" s="360">
        <f>R89/G89*100</f>
        <v/>
      </c>
      <c r="R89" s="292" t="n">
        <v>12392538.72</v>
      </c>
      <c r="S89" s="360">
        <f>T89/G89*100</f>
        <v/>
      </c>
      <c r="T89" s="292" t="n">
        <v>54136573.87</v>
      </c>
      <c r="U89" s="343" t="n"/>
      <c r="V89" s="343" t="n"/>
      <c r="W89" s="343" t="n"/>
      <c r="X89" s="343" t="n"/>
      <c r="Y89" s="343" t="n"/>
      <c r="Z89" s="343" t="n"/>
      <c r="AA89" s="343" t="n"/>
      <c r="AB89" s="343" t="n"/>
      <c r="AC89" s="343" t="n"/>
      <c r="AD89" s="343" t="n"/>
      <c r="AE89" s="343" t="n"/>
      <c r="AF89" s="343" t="n"/>
      <c r="AG89" s="343" t="n"/>
      <c r="AH89" s="343" t="n"/>
      <c r="AI89" s="343" t="n"/>
      <c r="AJ89" s="343" t="n"/>
      <c r="AK89" s="343" t="n"/>
      <c r="AL89" s="343" t="n"/>
      <c r="AM89" s="343" t="n"/>
      <c r="AN89" s="343" t="n"/>
      <c r="AO89" s="343" t="n"/>
      <c r="AP89" s="343" t="n"/>
      <c r="AQ89" s="343" t="n"/>
      <c r="AR89" s="343" t="n"/>
      <c r="AS89" s="343" t="n"/>
      <c r="AT89" s="343" t="n"/>
      <c r="AU89" s="343" t="n"/>
      <c r="AV89" s="343" t="n"/>
      <c r="AW89" s="343" t="n"/>
      <c r="AX89" s="343" t="n"/>
      <c r="AY89" s="343" t="n"/>
      <c r="AZ89" s="343" t="n"/>
      <c r="BA89" s="343" t="n"/>
      <c r="BB89" s="343" t="n"/>
      <c r="BC89" s="343" t="n"/>
      <c r="BD89" s="343" t="n"/>
      <c r="BE89" s="343" t="n"/>
      <c r="BF89" s="343" t="n"/>
      <c r="BG89" s="343" t="n"/>
      <c r="BH89" s="343" t="n"/>
      <c r="BI89" s="343" t="n"/>
      <c r="BJ89" s="343" t="n"/>
      <c r="BK89" s="343" t="n"/>
      <c r="BL89" s="343" t="n"/>
      <c r="BM89" s="343" t="n"/>
      <c r="BN89" s="343" t="n"/>
      <c r="BO89" s="343" t="n"/>
      <c r="BP89" s="343" t="n"/>
      <c r="BQ89" s="343" t="n"/>
      <c r="BR89" s="343" t="n"/>
      <c r="BS89" s="343" t="n"/>
      <c r="BT89" s="343" t="n"/>
      <c r="BU89" s="343" t="n"/>
      <c r="BV89" s="343" t="n"/>
      <c r="BW89" s="343" t="n"/>
      <c r="BX89" s="343" t="n"/>
      <c r="BY89" s="343" t="n"/>
      <c r="BZ89" s="343" t="n"/>
      <c r="CA89" s="343" t="n"/>
      <c r="CB89" s="343" t="n"/>
      <c r="CC89" s="343" t="n"/>
      <c r="CD89" s="343" t="n"/>
      <c r="CE89" s="343" t="n"/>
      <c r="CF89" s="343" t="n"/>
      <c r="CG89" s="343" t="n"/>
      <c r="CH89" s="343" t="n"/>
      <c r="CI89" s="343" t="n"/>
      <c r="CJ89" s="343" t="n"/>
      <c r="CK89" s="343" t="n"/>
      <c r="CL89" s="343" t="n"/>
      <c r="CM89" s="343" t="n"/>
      <c r="CN89" s="343" t="n"/>
      <c r="CO89" s="343" t="n"/>
      <c r="CP89" s="343" t="n"/>
      <c r="CQ89" s="343" t="n"/>
      <c r="CR89" s="343" t="n"/>
      <c r="CS89" s="343" t="n"/>
      <c r="CT89" s="343" t="n"/>
      <c r="CU89" s="343" t="n"/>
      <c r="CV89" s="343" t="n"/>
      <c r="CW89" s="343" t="n"/>
      <c r="CX89" s="343" t="n"/>
      <c r="CY89" s="343" t="n"/>
      <c r="CZ89" s="343" t="n"/>
      <c r="DA89" s="343" t="n"/>
      <c r="DB89" s="343" t="n"/>
      <c r="DC89" s="343" t="n"/>
      <c r="DD89" s="343" t="n"/>
      <c r="DE89" s="343" t="n"/>
      <c r="DF89" s="343" t="n"/>
      <c r="DG89" s="343" t="n"/>
      <c r="DH89" s="343" t="n"/>
      <c r="DI89" s="343" t="n"/>
      <c r="DJ89" s="343" t="n"/>
      <c r="DK89" s="343" t="n"/>
      <c r="DL89" s="343" t="n"/>
      <c r="DM89" s="343" t="n"/>
      <c r="DN89" s="343" t="n"/>
      <c r="DO89" s="343" t="n"/>
      <c r="DP89" s="343" t="n"/>
      <c r="DQ89" s="360">
        <f>+M89+O89+Q89+S89+U89+W89+Y89+AA89+AC89+AE89+AG89+AI89+AK89+AM89+AO89+AQ89+AS89+AU89+AW89+AY89+BA89+BC89+BE89+BG89+BI89+BK89+BM89+BO89+BQ89+BS89+BU89+BW89+BY89+CA89+CC89+CE89+CG89+CI89+CK89+CM89+CO89+CQ89+CS89+CU89+CW89+CY89+DA89+DC89+DE89+DG89+DI89+DK89+DM89+DO89</f>
        <v/>
      </c>
      <c r="DR89" s="292">
        <f>+N89+P89+R89+T89+V89+X89+Z89+AB89+AD89+AF89+AH89+AJ89+AL89+AN89+AP89+AR89+AT89+AV89+AX89+AZ89+BB89+BD89+BF89+BH89+BJ89+BL89+BN89+BP89+BR89+BT89+BV89+BX89+BZ89+CB89+CD89+CF89+CH89+CJ89+CL89+CN89+CP89+CR89+CT89+CV89+CX89+CZ89+DB89+DD89+DF89+DH89+DJ89+DL89+DN89+DP89</f>
        <v/>
      </c>
      <c r="DS89" s="343">
        <f>DT89/G89*100</f>
        <v/>
      </c>
      <c r="DT89" s="361">
        <f>DR89-G89</f>
        <v/>
      </c>
      <c r="DU89" s="1678">
        <f>+'OVERALL WO'!P186</f>
        <v/>
      </c>
      <c r="DV89" s="1168" t="n"/>
      <c r="DZ89" s="411" t="inlineStr">
        <is>
          <t>ok</t>
        </is>
      </c>
      <c r="EA89" s="411" t="inlineStr">
        <is>
          <t>ok</t>
        </is>
      </c>
      <c r="EB89" s="411" t="inlineStr">
        <is>
          <t>ok</t>
        </is>
      </c>
      <c r="EC89" s="411" t="inlineStr">
        <is>
          <t>ok</t>
        </is>
      </c>
      <c r="ED89" s="411" t="inlineStr">
        <is>
          <t>ok</t>
        </is>
      </c>
      <c r="EE89" s="386" t="n"/>
      <c r="EG89" s="437" t="inlineStr">
        <is>
          <t>ok</t>
        </is>
      </c>
      <c r="EH89" s="437" t="inlineStr">
        <is>
          <t>ok</t>
        </is>
      </c>
      <c r="EI89" s="437" t="inlineStr">
        <is>
          <t>ok</t>
        </is>
      </c>
      <c r="EJ89" s="437" t="inlineStr">
        <is>
          <t>ok</t>
        </is>
      </c>
      <c r="EK89" s="437" t="inlineStr">
        <is>
          <t>Completed</t>
        </is>
      </c>
      <c r="EL89" s="494" t="n"/>
      <c r="EM89" s="494" t="n"/>
      <c r="EN89" s="494" t="n"/>
      <c r="EO89" s="494" t="n"/>
      <c r="EP89" s="494" t="n"/>
      <c r="EQ89" s="704" t="n"/>
      <c r="ER89" s="704" t="n"/>
      <c r="ES89" s="704" t="n"/>
      <c r="ET89" s="704" t="n"/>
      <c r="EU89" s="704" t="n"/>
      <c r="EW89" s="704" t="n"/>
      <c r="EX89" s="704" t="n"/>
      <c r="EY89" s="704" t="n"/>
      <c r="EZ89" s="704" t="n"/>
      <c r="FA89" s="704" t="n"/>
      <c r="FB89" s="704" t="n"/>
      <c r="FC89" s="704" t="n"/>
      <c r="FD89" s="704" t="n"/>
      <c r="FE89" s="704" t="n"/>
      <c r="FF89" s="704" t="n"/>
    </row>
    <row r="90" hidden="1" customFormat="1" s="424">
      <c r="A90" s="345">
        <f>+A89+1</f>
        <v/>
      </c>
      <c r="B90" s="343">
        <f>+'OVERALL WO'!B188</f>
        <v/>
      </c>
      <c r="C90" s="300" t="n"/>
      <c r="D90" s="300">
        <f>+'OVERALL WO'!D188</f>
        <v/>
      </c>
      <c r="E90" s="300">
        <f>+'OVERALL WO'!F188</f>
        <v/>
      </c>
      <c r="F90" s="359">
        <f>+'OVERALL WO'!I188</f>
        <v/>
      </c>
      <c r="G90" s="349">
        <f>+'OVERALL WO'!J188</f>
        <v/>
      </c>
      <c r="H90" s="300" t="inlineStr">
        <is>
          <t>Realese</t>
        </is>
      </c>
      <c r="I90" s="343">
        <f>+'OVERALL WO'!E188</f>
        <v/>
      </c>
      <c r="J90" s="300">
        <f>+'OVERALL WO'!G188</f>
        <v/>
      </c>
      <c r="K90" s="292">
        <f>+'OVERALL WO'!H188</f>
        <v/>
      </c>
      <c r="L90" s="300" t="inlineStr">
        <is>
          <t>Approval</t>
        </is>
      </c>
      <c r="M90" s="300" t="n"/>
      <c r="N90" s="292" t="n"/>
      <c r="O90" s="360" t="n"/>
      <c r="P90" s="292" t="n"/>
      <c r="Q90" s="360">
        <f>R90/G90*100</f>
        <v/>
      </c>
      <c r="R90" s="292" t="n">
        <v>7868747</v>
      </c>
      <c r="S90" s="360" t="n"/>
      <c r="T90" s="292" t="n"/>
      <c r="U90" s="343" t="n"/>
      <c r="V90" s="343" t="n"/>
      <c r="W90" s="343" t="n"/>
      <c r="X90" s="343" t="n"/>
      <c r="Y90" s="343" t="n"/>
      <c r="Z90" s="343" t="n"/>
      <c r="AA90" s="343" t="n"/>
      <c r="AB90" s="343" t="n"/>
      <c r="AC90" s="343" t="n"/>
      <c r="AD90" s="343" t="n"/>
      <c r="AE90" s="343" t="n"/>
      <c r="AF90" s="343" t="n"/>
      <c r="AG90" s="343" t="n"/>
      <c r="AH90" s="343" t="n"/>
      <c r="AI90" s="343" t="n"/>
      <c r="AJ90" s="343" t="n"/>
      <c r="AK90" s="343" t="n"/>
      <c r="AL90" s="343" t="n"/>
      <c r="AM90" s="343" t="n"/>
      <c r="AN90" s="343" t="n"/>
      <c r="AO90" s="343" t="n"/>
      <c r="AP90" s="343" t="n"/>
      <c r="AQ90" s="343" t="n"/>
      <c r="AR90" s="343" t="n"/>
      <c r="AS90" s="343" t="n"/>
      <c r="AT90" s="343" t="n"/>
      <c r="AU90" s="343" t="n"/>
      <c r="AV90" s="343" t="n"/>
      <c r="AW90" s="343" t="n"/>
      <c r="AX90" s="343" t="n"/>
      <c r="AY90" s="343" t="n"/>
      <c r="AZ90" s="343" t="n"/>
      <c r="BA90" s="343" t="n"/>
      <c r="BB90" s="343" t="n"/>
      <c r="BC90" s="343" t="n"/>
      <c r="BD90" s="343" t="n"/>
      <c r="BE90" s="343" t="n"/>
      <c r="BF90" s="343" t="n"/>
      <c r="BG90" s="343" t="n"/>
      <c r="BH90" s="343" t="n"/>
      <c r="BI90" s="343" t="n"/>
      <c r="BJ90" s="343" t="n"/>
      <c r="BK90" s="343" t="n"/>
      <c r="BL90" s="343" t="n"/>
      <c r="BM90" s="343" t="n"/>
      <c r="BN90" s="343" t="n"/>
      <c r="BO90" s="343" t="n"/>
      <c r="BP90" s="343" t="n"/>
      <c r="BQ90" s="343" t="n"/>
      <c r="BR90" s="343" t="n"/>
      <c r="BS90" s="343" t="n"/>
      <c r="BT90" s="343" t="n"/>
      <c r="BU90" s="343" t="n"/>
      <c r="BV90" s="343" t="n"/>
      <c r="BW90" s="343" t="n"/>
      <c r="BX90" s="343" t="n"/>
      <c r="BY90" s="343" t="n"/>
      <c r="BZ90" s="343" t="n"/>
      <c r="CA90" s="343" t="n"/>
      <c r="CB90" s="343" t="n"/>
      <c r="CC90" s="343" t="n"/>
      <c r="CD90" s="343" t="n"/>
      <c r="CE90" s="343" t="n"/>
      <c r="CF90" s="343" t="n"/>
      <c r="CG90" s="343" t="n"/>
      <c r="CH90" s="343" t="n"/>
      <c r="CI90" s="343" t="n"/>
      <c r="CJ90" s="343" t="n"/>
      <c r="CK90" s="343" t="n"/>
      <c r="CL90" s="343" t="n"/>
      <c r="CM90" s="343" t="n"/>
      <c r="CN90" s="343" t="n"/>
      <c r="CO90" s="343" t="n"/>
      <c r="CP90" s="343" t="n"/>
      <c r="CQ90" s="343" t="n"/>
      <c r="CR90" s="343" t="n"/>
      <c r="CS90" s="343" t="n"/>
      <c r="CT90" s="343" t="n"/>
      <c r="CU90" s="343" t="n"/>
      <c r="CV90" s="343" t="n"/>
      <c r="CW90" s="343" t="n"/>
      <c r="CX90" s="343" t="n"/>
      <c r="CY90" s="343" t="n"/>
      <c r="CZ90" s="343" t="n"/>
      <c r="DA90" s="343" t="n"/>
      <c r="DB90" s="343" t="n"/>
      <c r="DC90" s="343" t="n"/>
      <c r="DD90" s="343" t="n"/>
      <c r="DE90" s="343" t="n"/>
      <c r="DF90" s="343" t="n"/>
      <c r="DG90" s="343" t="n"/>
      <c r="DH90" s="343" t="n"/>
      <c r="DI90" s="343" t="n"/>
      <c r="DJ90" s="343" t="n"/>
      <c r="DK90" s="343" t="n"/>
      <c r="DL90" s="343" t="n"/>
      <c r="DM90" s="343" t="n"/>
      <c r="DN90" s="343" t="n"/>
      <c r="DO90" s="343" t="n"/>
      <c r="DP90" s="343" t="n"/>
      <c r="DQ90" s="343">
        <f>+M90+O90+Q90+S90+U90+W90+Y90+AA90+AC90+AE90+AG90+AI90+AK90+AM90+AO90+AQ90+AS90+AU90+AW90+AY90+BA90+BC90+BE90+BG90+BI90+BK90+BM90+BO90+BQ90+BS90+BU90+BW90+BY90+CA90+CC90+CE90+CG90+CI90+CK90+CM90+CO90+CQ90+CS90+CU90+CW90+CY90+DA90+DC90+DE90+DG90+DI90+DK90+DM90+DO90</f>
        <v/>
      </c>
      <c r="DR90" s="292">
        <f>+N90+P90+R90+T90+V90+X90+Z90+AB90+AD90+AF90+AH90+AJ90+AL90+AN90+AP90+AR90+AT90+AV90+AX90+AZ90+BB90+BD90+BF90+BH90+BJ90+BL90+BN90+BP90+BR90+BT90+BV90+BX90+BZ90+CB90+CD90+CF90+CH90+CJ90+CL90+CN90+CP90+CR90+CT90+CV90+CX90+CZ90+DB90+DD90+DF90+DH90+DJ90+DL90+DN90+DP90</f>
        <v/>
      </c>
      <c r="DS90" s="343">
        <f>DT90/G90*100</f>
        <v/>
      </c>
      <c r="DT90" s="361">
        <f>DR90-G90</f>
        <v/>
      </c>
      <c r="DU90" s="362">
        <f>+'OVERALL WO'!P188</f>
        <v/>
      </c>
      <c r="DV90" s="350" t="n"/>
      <c r="DZ90" s="411" t="inlineStr">
        <is>
          <t>ok</t>
        </is>
      </c>
      <c r="EA90" s="411" t="inlineStr">
        <is>
          <t>ok</t>
        </is>
      </c>
      <c r="EB90" s="411" t="inlineStr">
        <is>
          <t>ok</t>
        </is>
      </c>
      <c r="EC90" s="411" t="inlineStr">
        <is>
          <t>ok</t>
        </is>
      </c>
      <c r="ED90" s="411" t="inlineStr">
        <is>
          <t>ok</t>
        </is>
      </c>
      <c r="EE90" s="386" t="n"/>
      <c r="EG90" s="437" t="n"/>
      <c r="EH90" s="437" t="n"/>
      <c r="EI90" s="437" t="inlineStr">
        <is>
          <t>ok</t>
        </is>
      </c>
      <c r="EJ90" s="437" t="inlineStr">
        <is>
          <t>completed</t>
        </is>
      </c>
      <c r="EK90" s="437" t="n"/>
      <c r="EL90" s="494" t="n"/>
      <c r="EM90" s="494" t="n"/>
      <c r="EN90" s="494" t="n"/>
      <c r="EO90" s="494" t="n"/>
      <c r="EP90" s="494" t="n"/>
      <c r="EQ90" s="704" t="n"/>
      <c r="ER90" s="704" t="n"/>
      <c r="ES90" s="704" t="n"/>
      <c r="ET90" s="704" t="n"/>
      <c r="EU90" s="704" t="n"/>
      <c r="EW90" s="704" t="n"/>
      <c r="EX90" s="704" t="n"/>
      <c r="EY90" s="704" t="n"/>
      <c r="EZ90" s="704" t="n"/>
      <c r="FA90" s="704" t="n"/>
      <c r="FB90" s="704" t="n"/>
      <c r="FC90" s="704" t="n"/>
      <c r="FD90" s="704" t="n"/>
      <c r="FE90" s="704" t="n"/>
      <c r="FF90" s="704" t="n"/>
    </row>
    <row r="91" hidden="1" customFormat="1" s="424">
      <c r="A91" s="345">
        <f>+A90+1</f>
        <v/>
      </c>
      <c r="B91" s="343">
        <f>+'OVERALL WO'!B189</f>
        <v/>
      </c>
      <c r="C91" s="300" t="n"/>
      <c r="D91" s="300">
        <f>+'OVERALL WO'!D189</f>
        <v/>
      </c>
      <c r="E91" s="300">
        <f>+'OVERALL WO'!F189</f>
        <v/>
      </c>
      <c r="F91" s="359">
        <f>+'OVERALL WO'!I189</f>
        <v/>
      </c>
      <c r="G91" s="349">
        <f>+'OVERALL WO'!J189</f>
        <v/>
      </c>
      <c r="H91" s="300" t="inlineStr">
        <is>
          <t>Realese</t>
        </is>
      </c>
      <c r="I91" s="343">
        <f>+'OVERALL WO'!E189</f>
        <v/>
      </c>
      <c r="J91" s="300">
        <f>+'OVERALL WO'!G189</f>
        <v/>
      </c>
      <c r="K91" s="292">
        <f>+'OVERALL WO'!H189</f>
        <v/>
      </c>
      <c r="L91" s="300" t="inlineStr">
        <is>
          <t>Approval</t>
        </is>
      </c>
      <c r="M91" s="300" t="n"/>
      <c r="N91" s="292" t="n"/>
      <c r="O91" s="360" t="n"/>
      <c r="P91" s="292" t="n"/>
      <c r="Q91" s="360" t="n"/>
      <c r="R91" s="292" t="n"/>
      <c r="S91" s="360" t="n"/>
      <c r="T91" s="292" t="n"/>
      <c r="U91" s="360">
        <f>V91/G91*100</f>
        <v/>
      </c>
      <c r="V91" s="292">
        <f>G91*20/100</f>
        <v/>
      </c>
      <c r="W91" s="343">
        <f>X91/G91*100</f>
        <v/>
      </c>
      <c r="X91" s="292">
        <f>G91*32.2/100</f>
        <v/>
      </c>
      <c r="Y91" s="343" t="n"/>
      <c r="Z91" s="343" t="n"/>
      <c r="AA91" s="343" t="n"/>
      <c r="AB91" s="292" t="n">
        <v>1250.75</v>
      </c>
      <c r="AC91" s="343" t="n"/>
      <c r="AD91" s="343" t="n"/>
      <c r="AE91" s="343" t="n"/>
      <c r="AF91" s="343" t="n"/>
      <c r="AG91" s="343" t="n"/>
      <c r="AH91" s="343" t="n"/>
      <c r="AI91" s="343" t="n"/>
      <c r="AJ91" s="343" t="n"/>
      <c r="AK91" s="343" t="n"/>
      <c r="AL91" s="343" t="n"/>
      <c r="AM91" s="343" t="n"/>
      <c r="AN91" s="343" t="n"/>
      <c r="AO91" s="343" t="n"/>
      <c r="AP91" s="343" t="n"/>
      <c r="AQ91" s="343" t="n"/>
      <c r="AR91" s="343" t="n"/>
      <c r="AS91" s="343" t="n"/>
      <c r="AT91" s="343" t="n"/>
      <c r="AU91" s="343" t="n"/>
      <c r="AV91" s="343" t="n"/>
      <c r="AW91" s="343" t="n"/>
      <c r="AX91" s="343" t="n"/>
      <c r="AY91" s="343" t="n"/>
      <c r="AZ91" s="343" t="n"/>
      <c r="BA91" s="343" t="n"/>
      <c r="BB91" s="343" t="n"/>
      <c r="BC91" s="343" t="n"/>
      <c r="BD91" s="343" t="n"/>
      <c r="BE91" s="343" t="n"/>
      <c r="BF91" s="343" t="n"/>
      <c r="BG91" s="343" t="n"/>
      <c r="BH91" s="343" t="n"/>
      <c r="BI91" s="343" t="n"/>
      <c r="BJ91" s="343" t="n"/>
      <c r="BK91" s="343" t="n"/>
      <c r="BL91" s="343" t="n"/>
      <c r="BM91" s="343" t="n"/>
      <c r="BN91" s="343" t="n"/>
      <c r="BO91" s="343" t="n"/>
      <c r="BP91" s="343" t="n"/>
      <c r="BQ91" s="343" t="n"/>
      <c r="BR91" s="343" t="n"/>
      <c r="BS91" s="343" t="n"/>
      <c r="BT91" s="343" t="n"/>
      <c r="BU91" s="343" t="n"/>
      <c r="BV91" s="343" t="n"/>
      <c r="BW91" s="343" t="n"/>
      <c r="BX91" s="343" t="n"/>
      <c r="BY91" s="343" t="n"/>
      <c r="BZ91" s="343" t="n"/>
      <c r="CA91" s="343" t="n"/>
      <c r="CB91" s="343" t="n"/>
      <c r="CC91" s="343" t="n"/>
      <c r="CD91" s="343" t="n"/>
      <c r="CE91" s="343" t="n"/>
      <c r="CF91" s="343" t="n"/>
      <c r="CG91" s="343" t="n"/>
      <c r="CH91" s="343" t="n"/>
      <c r="CI91" s="343" t="n"/>
      <c r="CJ91" s="343" t="n"/>
      <c r="CK91" s="343" t="n"/>
      <c r="CL91" s="343" t="n"/>
      <c r="CM91" s="343" t="n"/>
      <c r="CN91" s="343" t="n"/>
      <c r="CO91" s="343" t="n"/>
      <c r="CP91" s="343" t="n"/>
      <c r="CQ91" s="343" t="n"/>
      <c r="CR91" s="343" t="n"/>
      <c r="CS91" s="343" t="n"/>
      <c r="CT91" s="343" t="n"/>
      <c r="CU91" s="343" t="n"/>
      <c r="CV91" s="343" t="n"/>
      <c r="CW91" s="343" t="n"/>
      <c r="CX91" s="343" t="n"/>
      <c r="CY91" s="343" t="n"/>
      <c r="CZ91" s="343" t="n"/>
      <c r="DA91" s="343" t="n"/>
      <c r="DB91" s="343" t="n"/>
      <c r="DC91" s="343" t="n"/>
      <c r="DD91" s="343" t="n"/>
      <c r="DE91" s="343" t="n"/>
      <c r="DF91" s="343" t="n"/>
      <c r="DG91" s="343" t="n"/>
      <c r="DH91" s="343" t="n"/>
      <c r="DI91" s="343" t="n"/>
      <c r="DJ91" s="343" t="n"/>
      <c r="DK91" s="343" t="n"/>
      <c r="DL91" s="343" t="n"/>
      <c r="DM91" s="343" t="n"/>
      <c r="DN91" s="343" t="n"/>
      <c r="DO91" s="343" t="n"/>
      <c r="DP91" s="343" t="n"/>
      <c r="DQ91" s="343">
        <f>+M91+O91+Q91+S91+U91+W91+Y91+AA91+AC91+AE91+AG91+AI91+AK91+AM91+AO91+AQ91+AS91+AU91+AW91+AY91+BA91+BC91+BE91+BG91+BI91+BK91+BM91+BO91+BQ91+BS91+BU91+BW91+BY91+CA91+CC91+CE91+CG91+CI91+CK91+CM91+CO91+CQ91+CS91+CU91+CW91+CY91+DA91+DC91+DE91+DG91+DI91+DK91+DM91+DO91</f>
        <v/>
      </c>
      <c r="DR91" s="292">
        <f>+N91+P91+R91+T91+V91+X91+Z91+AB91+AD91+AF91+AH91+AJ91+AL91+AN91+AP91+AR91+AT91+AV91+AX91+AZ91+BB91+BD91+BF91+BH91+BJ91+BL91+BN91+BP91+BR91+BT91+BV91+BX91+BZ91+CB91+CD91+CF91+CH91+CJ91+CL91+CN91+CP91+CR91+CT91+CV91+CX91+CZ91+DB91+DD91+DF91+DH91+DJ91+DL91+DN91+DP91</f>
        <v/>
      </c>
      <c r="DS91" s="343">
        <f>DT91/G91*100</f>
        <v/>
      </c>
      <c r="DT91" s="361">
        <f>DR91-G91</f>
        <v/>
      </c>
      <c r="DU91" s="362">
        <f>+'OVERALL WO'!P189</f>
        <v/>
      </c>
      <c r="DV91" s="350" t="n"/>
      <c r="DZ91" s="411" t="inlineStr">
        <is>
          <t>ok</t>
        </is>
      </c>
      <c r="EA91" s="411" t="inlineStr">
        <is>
          <t>ok</t>
        </is>
      </c>
      <c r="EB91" s="411" t="inlineStr">
        <is>
          <t>ok</t>
        </is>
      </c>
      <c r="EC91" s="411" t="inlineStr">
        <is>
          <t>ok</t>
        </is>
      </c>
      <c r="ED91" s="411" t="inlineStr">
        <is>
          <t>ok</t>
        </is>
      </c>
      <c r="EE91" s="386" t="n"/>
      <c r="EG91" s="437" t="n"/>
      <c r="EH91" s="437" t="n"/>
      <c r="EI91" s="437" t="n"/>
      <c r="EJ91" s="437" t="n"/>
      <c r="EK91" s="437" t="inlineStr">
        <is>
          <t>ok</t>
        </is>
      </c>
      <c r="EL91" s="494" t="inlineStr">
        <is>
          <t>ok</t>
        </is>
      </c>
      <c r="EM91" s="494" t="n"/>
      <c r="EN91" s="494" t="inlineStr">
        <is>
          <t>ok</t>
        </is>
      </c>
      <c r="EO91" s="494" t="inlineStr">
        <is>
          <t>completed</t>
        </is>
      </c>
      <c r="EP91" s="494" t="n"/>
      <c r="EQ91" s="704" t="n"/>
      <c r="ER91" s="704" t="n"/>
      <c r="ES91" s="704" t="n"/>
      <c r="ET91" s="704" t="n"/>
      <c r="EU91" s="704" t="n"/>
      <c r="EW91" s="704" t="n"/>
      <c r="EX91" s="704" t="n"/>
      <c r="EY91" s="704" t="n"/>
      <c r="EZ91" s="704" t="n"/>
      <c r="FA91" s="704" t="n"/>
      <c r="FB91" s="704" t="n"/>
      <c r="FC91" s="704" t="n"/>
      <c r="FD91" s="704" t="n"/>
      <c r="FE91" s="704" t="n"/>
      <c r="FF91" s="704" t="n"/>
    </row>
    <row r="92" hidden="1" customFormat="1" s="424">
      <c r="A92" s="410" t="n">
        <v>5</v>
      </c>
      <c r="B92" s="343">
        <f>+'OVERALL WO'!B190</f>
        <v/>
      </c>
      <c r="C92" s="300" t="n"/>
      <c r="D92" s="300">
        <f>+'OVERALL WO'!D190</f>
        <v/>
      </c>
      <c r="E92" s="300">
        <f>+'OVERALL WO'!F190</f>
        <v/>
      </c>
      <c r="F92" s="359">
        <f>+'OVERALL WO'!I190</f>
        <v/>
      </c>
      <c r="G92" s="349">
        <f>+'OVERALL WO'!J190</f>
        <v/>
      </c>
      <c r="H92" s="300" t="inlineStr">
        <is>
          <t>Realese</t>
        </is>
      </c>
      <c r="I92" s="343">
        <f>+'OVERALL WO'!E190</f>
        <v/>
      </c>
      <c r="J92" s="300">
        <f>+'OVERALL WO'!G190</f>
        <v/>
      </c>
      <c r="K92" s="292">
        <f>+'OVERALL WO'!H190</f>
        <v/>
      </c>
      <c r="L92" s="300" t="inlineStr">
        <is>
          <t>Approval</t>
        </is>
      </c>
      <c r="M92" s="300" t="n"/>
      <c r="N92" s="292" t="n"/>
      <c r="O92" s="360" t="n"/>
      <c r="P92" s="292" t="n"/>
      <c r="Q92" s="360" t="n"/>
      <c r="R92" s="292" t="n"/>
      <c r="S92" s="360" t="n"/>
      <c r="T92" s="292" t="n"/>
      <c r="U92" s="360" t="n"/>
      <c r="V92" s="292" t="n"/>
      <c r="W92" s="343" t="n"/>
      <c r="X92" s="292" t="n"/>
      <c r="Y92" s="343" t="n"/>
      <c r="Z92" s="343" t="n"/>
      <c r="AA92" s="343" t="n"/>
      <c r="AB92" s="343" t="n"/>
      <c r="AC92" s="343" t="n"/>
      <c r="AD92" s="343" t="n"/>
      <c r="AE92" s="360">
        <f>AF92/K92*100</f>
        <v/>
      </c>
      <c r="AF92" s="292" t="n">
        <v>29043077.25</v>
      </c>
      <c r="AG92" s="360">
        <f>AH92/G92*100</f>
        <v/>
      </c>
      <c r="AH92" s="292" t="n">
        <v>39141416.29</v>
      </c>
      <c r="AI92" s="360">
        <f>AJ92/G92*100</f>
        <v/>
      </c>
      <c r="AJ92" s="292" t="n">
        <v>42592303.03</v>
      </c>
      <c r="AK92" s="360">
        <f>AL92/G92*100</f>
        <v/>
      </c>
      <c r="AL92" s="292" t="n">
        <v>31265451.07</v>
      </c>
      <c r="AM92" s="360">
        <f>AN92/G92*100</f>
        <v/>
      </c>
      <c r="AN92" s="292" t="n">
        <v>55525919.39</v>
      </c>
      <c r="AO92" s="360">
        <f>AP92/G92*100</f>
        <v/>
      </c>
      <c r="AP92" s="292" t="n">
        <v>20205623.472</v>
      </c>
      <c r="AQ92" s="360">
        <f>AR92/G92*100</f>
        <v/>
      </c>
      <c r="AR92" s="292" t="n">
        <v>41037807.27</v>
      </c>
      <c r="AS92" s="360">
        <f>AT92/G92*100</f>
        <v/>
      </c>
      <c r="AT92" s="292" t="n">
        <v>34701791.25</v>
      </c>
      <c r="AU92" s="360">
        <f>AV92/G92*100</f>
        <v/>
      </c>
      <c r="AV92" s="406" t="n">
        <v>10921382.98</v>
      </c>
      <c r="AW92" s="343" t="n"/>
      <c r="AX92" s="343" t="n"/>
      <c r="AY92" s="343" t="n"/>
      <c r="AZ92" s="343" t="n"/>
      <c r="BA92" s="343" t="n"/>
      <c r="BB92" s="343" t="n"/>
      <c r="BC92" s="343" t="n"/>
      <c r="BD92" s="343" t="n"/>
      <c r="BE92" s="343" t="n"/>
      <c r="BF92" s="343" t="n"/>
      <c r="BG92" s="343" t="n"/>
      <c r="BH92" s="343" t="n"/>
      <c r="BI92" s="343" t="n"/>
      <c r="BJ92" s="343" t="n"/>
      <c r="BK92" s="343" t="n"/>
      <c r="BL92" s="343" t="n"/>
      <c r="BM92" s="343" t="n"/>
      <c r="BN92" s="343" t="n"/>
      <c r="BO92" s="343" t="n"/>
      <c r="BP92" s="343" t="n"/>
      <c r="BQ92" s="343" t="n"/>
      <c r="BR92" s="343" t="n"/>
      <c r="BS92" s="343" t="n"/>
      <c r="BT92" s="343" t="n"/>
      <c r="BU92" s="343" t="n"/>
      <c r="BV92" s="343" t="n"/>
      <c r="BW92" s="343" t="n"/>
      <c r="BX92" s="343" t="n"/>
      <c r="BY92" s="343" t="n"/>
      <c r="BZ92" s="343" t="n"/>
      <c r="CA92" s="343" t="n"/>
      <c r="CB92" s="343" t="n"/>
      <c r="CC92" s="343" t="n"/>
      <c r="CD92" s="343" t="n"/>
      <c r="CE92" s="343" t="n"/>
      <c r="CF92" s="343" t="n"/>
      <c r="CG92" s="343" t="n"/>
      <c r="CH92" s="343" t="n"/>
      <c r="CI92" s="343" t="n"/>
      <c r="CJ92" s="343" t="n"/>
      <c r="CK92" s="343" t="n"/>
      <c r="CL92" s="343" t="n"/>
      <c r="CM92" s="343" t="n"/>
      <c r="CN92" s="343" t="n"/>
      <c r="CO92" s="343" t="n"/>
      <c r="CP92" s="343" t="n"/>
      <c r="CQ92" s="343" t="n"/>
      <c r="CR92" s="343" t="n"/>
      <c r="CS92" s="343" t="n"/>
      <c r="CT92" s="343" t="n"/>
      <c r="CU92" s="343" t="n"/>
      <c r="CV92" s="343" t="n"/>
      <c r="CW92" s="343" t="n"/>
      <c r="CX92" s="343" t="n"/>
      <c r="CY92" s="343" t="n"/>
      <c r="CZ92" s="343" t="n"/>
      <c r="DA92" s="343" t="n"/>
      <c r="DB92" s="343" t="n"/>
      <c r="DC92" s="343" t="n"/>
      <c r="DD92" s="343" t="n"/>
      <c r="DE92" s="343" t="n"/>
      <c r="DF92" s="343" t="n"/>
      <c r="DG92" s="343" t="n"/>
      <c r="DH92" s="343" t="n"/>
      <c r="DI92" s="343" t="n"/>
      <c r="DJ92" s="343" t="n"/>
      <c r="DK92" s="343" t="n"/>
      <c r="DL92" s="343" t="n"/>
      <c r="DM92" s="343" t="n"/>
      <c r="DN92" s="343" t="n"/>
      <c r="DO92" s="343" t="n"/>
      <c r="DP92" s="343" t="n"/>
      <c r="DQ92" s="360">
        <f>+M92+O92+Q92+S92+U92+W92+Y92+AA92+AC92+AE92+AG92+AI92+AK92+AM92+AO92+AQ92+AS92+AU92+AW92+AY92+BA92+BC92+BE92+BG92+BI92+BK92+BM92+BO92+BQ92+BS92+BU92+BW92+BY92+CA92+CC92+CE92+CG92+CI92+CK92+CM92+CO92+CQ92+CS92+CU92+CW92+CY92+DA92+DC92+DE92+DG92+DI92+DK92+DM92+DO92</f>
        <v/>
      </c>
      <c r="DR92" s="292">
        <f>+N92+P92+R92+T92+V92+X92+Z92+AB92+AD92+AF92+AH92+AJ92+AL92+AN92+AP92+AR92+AT92+AV92+AX92+AZ92+BB92+BD92+BF92+BH92+BJ92+BL92+BN92+BP92+BR92+BT92+BV92+BX92+BZ92+CB92+CD92+CF92+CH92+CJ92+CL92+CN92+CP92+CR92+CT92+CV92+CX92+CZ92+DB92+DD92+DF92+DH92+DJ92+DL92+DN92+DP92</f>
        <v/>
      </c>
      <c r="DS92" s="360">
        <f>DT92/G92*100</f>
        <v/>
      </c>
      <c r="DT92" s="361">
        <f>DR92-G92</f>
        <v/>
      </c>
      <c r="DU92" s="1678">
        <f>+'OVERALL WO'!P190</f>
        <v/>
      </c>
      <c r="DV92" s="350" t="n"/>
      <c r="DZ92" s="411" t="inlineStr">
        <is>
          <t>ok</t>
        </is>
      </c>
      <c r="EA92" s="411" t="inlineStr">
        <is>
          <t>ok</t>
        </is>
      </c>
      <c r="EB92" s="411" t="inlineStr">
        <is>
          <t>ok</t>
        </is>
      </c>
      <c r="EC92" s="411" t="inlineStr">
        <is>
          <t>ok</t>
        </is>
      </c>
      <c r="ED92" s="411" t="inlineStr">
        <is>
          <t>ok</t>
        </is>
      </c>
      <c r="EE92" s="386" t="n"/>
      <c r="EG92" s="437" t="n"/>
      <c r="EH92" s="437" t="n"/>
      <c r="EI92" s="437" t="n"/>
      <c r="EJ92" s="437" t="n"/>
      <c r="EK92" s="437" t="n"/>
      <c r="EL92" s="494" t="n"/>
      <c r="EM92" s="494" t="n"/>
      <c r="EN92" s="494" t="n"/>
      <c r="EO92" s="494" t="n"/>
      <c r="EP92" s="494" t="n"/>
      <c r="EQ92" s="704" t="inlineStr">
        <is>
          <t>ok</t>
        </is>
      </c>
      <c r="ER92" s="704" t="inlineStr">
        <is>
          <t>ok</t>
        </is>
      </c>
      <c r="ES92" s="704" t="inlineStr">
        <is>
          <t>ok</t>
        </is>
      </c>
      <c r="ET92" s="704" t="inlineStr">
        <is>
          <t>ok</t>
        </is>
      </c>
      <c r="EU92" s="704" t="inlineStr">
        <is>
          <t>ok</t>
        </is>
      </c>
      <c r="EW92" s="704" t="inlineStr">
        <is>
          <t>ok</t>
        </is>
      </c>
      <c r="EX92" s="704" t="inlineStr">
        <is>
          <t>ok</t>
        </is>
      </c>
      <c r="EY92" s="704" t="inlineStr">
        <is>
          <t>ok</t>
        </is>
      </c>
      <c r="EZ92" s="704" t="inlineStr">
        <is>
          <t>ok</t>
        </is>
      </c>
      <c r="FA92" s="727" t="inlineStr">
        <is>
          <t>Completed</t>
        </is>
      </c>
      <c r="FB92" s="704" t="n"/>
      <c r="FC92" s="704" t="n"/>
      <c r="FD92" s="704" t="n"/>
      <c r="FE92" s="704" t="n"/>
      <c r="FF92" s="704" t="n"/>
    </row>
    <row r="93" hidden="1" customFormat="1" s="1085">
      <c r="A93" s="572" t="n">
        <v>6</v>
      </c>
      <c r="B93" s="333">
        <f>+'OVERALL WO'!B191</f>
        <v/>
      </c>
      <c r="C93" s="334" t="n"/>
      <c r="D93" s="334">
        <f>+'OVERALL WO'!D191</f>
        <v/>
      </c>
      <c r="E93" s="334">
        <f>+'OVERALL WO'!F191</f>
        <v/>
      </c>
      <c r="F93" s="335">
        <f>+'OVERALL WO'!I191</f>
        <v/>
      </c>
      <c r="G93" s="336">
        <f>+'OVERALL WO'!J191</f>
        <v/>
      </c>
      <c r="H93" s="334" t="inlineStr">
        <is>
          <t>Realese</t>
        </is>
      </c>
      <c r="I93" s="333">
        <f>+'OVERALL WO'!E191</f>
        <v/>
      </c>
      <c r="J93" s="334">
        <f>+'OVERALL WO'!G191</f>
        <v/>
      </c>
      <c r="K93" s="1080">
        <f>+'OVERALL WO'!H191</f>
        <v/>
      </c>
      <c r="L93" s="334" t="inlineStr">
        <is>
          <t>Approval</t>
        </is>
      </c>
      <c r="M93" s="334" t="n"/>
      <c r="N93" s="1080" t="n"/>
      <c r="O93" s="344" t="n"/>
      <c r="P93" s="1080" t="n"/>
      <c r="Q93" s="344" t="n"/>
      <c r="R93" s="1080" t="n"/>
      <c r="S93" s="344" t="n"/>
      <c r="T93" s="1080" t="n"/>
      <c r="U93" s="344" t="n"/>
      <c r="V93" s="1080" t="n"/>
      <c r="W93" s="333" t="n"/>
      <c r="X93" s="1080" t="n"/>
      <c r="Y93" s="333" t="n"/>
      <c r="Z93" s="333" t="n"/>
      <c r="AA93" s="333" t="n"/>
      <c r="AB93" s="333" t="n"/>
      <c r="AC93" s="333" t="n"/>
      <c r="AD93" s="333" t="n"/>
      <c r="AE93" s="344" t="n"/>
      <c r="AF93" s="1080" t="n"/>
      <c r="AG93" s="344" t="n"/>
      <c r="AH93" s="1080" t="n"/>
      <c r="AI93" s="344" t="n"/>
      <c r="AJ93" s="1080" t="n"/>
      <c r="AK93" s="344" t="n"/>
      <c r="AL93" s="333" t="n"/>
      <c r="AM93" s="333" t="n"/>
      <c r="AN93" s="333" t="n"/>
      <c r="AO93" s="333" t="n"/>
      <c r="AP93" s="333" t="n"/>
      <c r="AQ93" s="333" t="n"/>
      <c r="AR93" s="333" t="n"/>
      <c r="AS93" s="333" t="n"/>
      <c r="AT93" s="333" t="n"/>
      <c r="AU93" s="333" t="n"/>
      <c r="AV93" s="333" t="n"/>
      <c r="AW93" s="333" t="n"/>
      <c r="AX93" s="333" t="n"/>
      <c r="AY93" s="344">
        <f>AZ93/G93*100</f>
        <v/>
      </c>
      <c r="AZ93" s="1080" t="n">
        <v>30995919.99672</v>
      </c>
      <c r="BA93" s="333" t="n"/>
      <c r="BB93" s="333" t="n"/>
      <c r="BC93" s="333" t="n"/>
      <c r="BD93" s="333" t="n"/>
      <c r="BE93" s="333" t="n"/>
      <c r="BF93" s="333" t="n"/>
      <c r="BG93" s="333" t="n"/>
      <c r="BH93" s="333" t="n"/>
      <c r="BI93" s="333" t="n"/>
      <c r="BJ93" s="333" t="n"/>
      <c r="BK93" s="333" t="n"/>
      <c r="BL93" s="333" t="n"/>
      <c r="BM93" s="333" t="n"/>
      <c r="BN93" s="333" t="n"/>
      <c r="BO93" s="333" t="n"/>
      <c r="BP93" s="333" t="n"/>
      <c r="BQ93" s="333" t="n"/>
      <c r="BR93" s="333" t="n"/>
      <c r="BS93" s="333" t="n"/>
      <c r="BT93" s="333" t="n"/>
      <c r="BU93" s="333" t="n"/>
      <c r="BV93" s="333" t="n"/>
      <c r="BW93" s="333" t="n"/>
      <c r="BX93" s="333" t="n"/>
      <c r="BY93" s="333" t="n"/>
      <c r="BZ93" s="333" t="n"/>
      <c r="CA93" s="333" t="n"/>
      <c r="CB93" s="333" t="n"/>
      <c r="CC93" s="333" t="n"/>
      <c r="CD93" s="333" t="n"/>
      <c r="CE93" s="333" t="n"/>
      <c r="CF93" s="333" t="n"/>
      <c r="CG93" s="333" t="n"/>
      <c r="CH93" s="333" t="n"/>
      <c r="CI93" s="333" t="n"/>
      <c r="CJ93" s="333" t="n"/>
      <c r="CK93" s="333" t="n"/>
      <c r="CL93" s="333" t="n"/>
      <c r="CM93" s="333" t="n"/>
      <c r="CN93" s="333" t="n"/>
      <c r="CO93" s="333" t="n"/>
      <c r="CP93" s="333" t="n"/>
      <c r="CQ93" s="333" t="n"/>
      <c r="CR93" s="333" t="n"/>
      <c r="CS93" s="333" t="n"/>
      <c r="CT93" s="333" t="n"/>
      <c r="CU93" s="333" t="n"/>
      <c r="CV93" s="333" t="n"/>
      <c r="CW93" s="333" t="n"/>
      <c r="CX93" s="333" t="n"/>
      <c r="CY93" s="333" t="n"/>
      <c r="CZ93" s="333" t="n"/>
      <c r="DA93" s="333" t="n"/>
      <c r="DB93" s="333" t="n"/>
      <c r="DC93" s="333" t="n"/>
      <c r="DD93" s="333" t="n"/>
      <c r="DE93" s="333" t="n"/>
      <c r="DF93" s="333" t="n"/>
      <c r="DG93" s="333" t="n"/>
      <c r="DH93" s="333" t="n"/>
      <c r="DI93" s="333" t="n"/>
      <c r="DJ93" s="333" t="n"/>
      <c r="DK93" s="333" t="n"/>
      <c r="DL93" s="333" t="n"/>
      <c r="DM93" s="333" t="n"/>
      <c r="DN93" s="333" t="n"/>
      <c r="DO93" s="333" t="n"/>
      <c r="DP93" s="333" t="n"/>
      <c r="DQ93" s="344">
        <f>+M93+O93+Q93+S93+U93+W93+Y93+AA93+AC93+AE93+AG93+AI93+AK93+AM93+AO93+AQ93+AS93+AU93+AW93+AY93+BA93+BC93+BE93+BG93+BI93+BK93+BM93+BO93+BQ93+BS93+BU93+BW93+BY93+CA93+CC93+CE93+CG93+CI93+CK93+CM93+CO93+CQ93+CS93+CU93+CW93+CY93+DA93+DC93+DE93+DG93+DI93+DK93+DM93+DO93</f>
        <v/>
      </c>
      <c r="DR93" s="1080">
        <f>+N93+P93+R93+T93+V93+X93+Z93+AB93+AD93+AF93+AH93+AJ93+AL93+AN93+AP93+AR93+AT93+AV93+AX93+AZ93+BB93+BD93+BF93+BH93+BJ93+BL93+BN93+BP93+BR93+BT93+BV93+BX93+BZ93+CB93+CD93+CF93+CH93+CJ93+CL93+CN93+CP93+CR93+CT93+CV93+CX93+CZ93+DB93+DD93+DF93+DH93+DJ93+DL93+DN93+DP93</f>
        <v/>
      </c>
      <c r="DS93" s="344">
        <f>DT93/G93*100</f>
        <v/>
      </c>
      <c r="DT93" s="338">
        <f>DR93-G93</f>
        <v/>
      </c>
      <c r="DU93" s="1679">
        <f>+'OVERALL WO'!P191</f>
        <v/>
      </c>
      <c r="DV93" s="340" t="n"/>
      <c r="DZ93" s="1084" t="inlineStr">
        <is>
          <t>ok</t>
        </is>
      </c>
      <c r="EA93" s="1084" t="inlineStr">
        <is>
          <t>ok</t>
        </is>
      </c>
      <c r="EB93" s="1084" t="inlineStr">
        <is>
          <t>ok</t>
        </is>
      </c>
      <c r="EC93" s="1084" t="inlineStr">
        <is>
          <t>ok</t>
        </is>
      </c>
      <c r="ED93" s="1084" t="inlineStr">
        <is>
          <t>ok</t>
        </is>
      </c>
      <c r="EE93" s="1086" t="n"/>
      <c r="EG93" s="436" t="n"/>
      <c r="EH93" s="436" t="n"/>
      <c r="EI93" s="436" t="n"/>
      <c r="EJ93" s="436" t="n"/>
      <c r="EK93" s="436" t="n"/>
      <c r="EL93" s="492" t="n"/>
      <c r="EM93" s="492" t="n"/>
      <c r="EN93" s="492" t="n"/>
      <c r="EO93" s="492" t="n"/>
      <c r="EP93" s="492" t="n"/>
      <c r="EQ93" s="703" t="n"/>
      <c r="ER93" s="703" t="n"/>
      <c r="ES93" s="703" t="n"/>
      <c r="ET93" s="703" t="n"/>
      <c r="EU93" s="703" t="n"/>
      <c r="EW93" s="703" t="n"/>
      <c r="EX93" s="703" t="n"/>
      <c r="EY93" s="703" t="n"/>
      <c r="EZ93" s="703" t="n"/>
      <c r="FA93" s="703" t="n"/>
      <c r="FB93" s="703" t="n"/>
      <c r="FC93" s="703" t="inlineStr">
        <is>
          <t>ok</t>
        </is>
      </c>
      <c r="FD93" s="709" t="inlineStr">
        <is>
          <t>Completed</t>
        </is>
      </c>
      <c r="FE93" s="703" t="n"/>
      <c r="FF93" s="703" t="n"/>
    </row>
    <row r="94" hidden="1" customFormat="1" s="765">
      <c r="A94" s="484" t="n">
        <v>7</v>
      </c>
      <c r="B94" s="303">
        <f>+'OVERALL WO'!B192</f>
        <v/>
      </c>
      <c r="C94" s="304" t="n"/>
      <c r="D94" s="304">
        <f>+'OVERALL WO'!D192</f>
        <v/>
      </c>
      <c r="E94" s="304">
        <f>+'OVERALL WO'!F192</f>
        <v/>
      </c>
      <c r="F94" s="305">
        <f>+'OVERALL WO'!I192</f>
        <v/>
      </c>
      <c r="G94" s="306">
        <f>+'OVERALL WO'!J192</f>
        <v/>
      </c>
      <c r="H94" s="304" t="inlineStr">
        <is>
          <t>Realese</t>
        </is>
      </c>
      <c r="I94" s="303">
        <f>+'OVERALL WO'!E192</f>
        <v/>
      </c>
      <c r="J94" s="304">
        <f>+'OVERALL WO'!G192</f>
        <v/>
      </c>
      <c r="K94" s="293">
        <f>+'OVERALL WO'!H192</f>
        <v/>
      </c>
      <c r="L94" s="304" t="inlineStr">
        <is>
          <t>Approval</t>
        </is>
      </c>
      <c r="M94" s="304" t="n"/>
      <c r="N94" s="293" t="n"/>
      <c r="O94" s="485" t="n"/>
      <c r="P94" s="293" t="n"/>
      <c r="Q94" s="485" t="n"/>
      <c r="R94" s="293" t="n"/>
      <c r="S94" s="485" t="n"/>
      <c r="T94" s="293" t="n"/>
      <c r="U94" s="485" t="n"/>
      <c r="V94" s="293" t="n"/>
      <c r="W94" s="303" t="n"/>
      <c r="X94" s="293" t="n"/>
      <c r="Y94" s="303" t="n"/>
      <c r="Z94" s="303" t="n"/>
      <c r="AA94" s="303" t="n"/>
      <c r="AB94" s="303" t="n"/>
      <c r="AC94" s="303" t="n"/>
      <c r="AD94" s="303" t="n"/>
      <c r="AE94" s="485" t="n"/>
      <c r="AF94" s="293" t="n"/>
      <c r="AG94" s="485" t="n"/>
      <c r="AH94" s="293" t="n"/>
      <c r="AI94" s="485" t="n"/>
      <c r="AJ94" s="293" t="n"/>
      <c r="AK94" s="485" t="n"/>
      <c r="AL94" s="303" t="n"/>
      <c r="AM94" s="303" t="n"/>
      <c r="AN94" s="303" t="n"/>
      <c r="AO94" s="303" t="n"/>
      <c r="AP94" s="303" t="n"/>
      <c r="AQ94" s="303" t="n"/>
      <c r="AR94" s="303" t="n"/>
      <c r="AS94" s="303" t="n"/>
      <c r="AT94" s="303" t="n"/>
      <c r="AU94" s="303" t="n"/>
      <c r="AV94" s="303" t="n"/>
      <c r="AW94" s="303" t="n"/>
      <c r="AX94" s="303" t="n"/>
      <c r="AY94" s="303" t="n"/>
      <c r="AZ94" s="303" t="n"/>
      <c r="BA94" s="303" t="n"/>
      <c r="BB94" s="303" t="n"/>
      <c r="BC94" s="303" t="n"/>
      <c r="BD94" s="303" t="n"/>
      <c r="BE94" s="303" t="n"/>
      <c r="BF94" s="303" t="n"/>
      <c r="BG94" s="303" t="n"/>
      <c r="BH94" s="303" t="n"/>
      <c r="BI94" s="303" t="n"/>
      <c r="BJ94" s="303" t="n"/>
      <c r="BK94" s="303" t="n"/>
      <c r="BL94" s="303" t="n"/>
      <c r="BM94" s="303" t="n"/>
      <c r="BN94" s="303" t="n"/>
      <c r="BO94" s="303" t="n"/>
      <c r="BP94" s="303" t="n"/>
      <c r="BQ94" s="303" t="n"/>
      <c r="BR94" s="303" t="n"/>
      <c r="BS94" s="303" t="n"/>
      <c r="BT94" s="303" t="n"/>
      <c r="BU94" s="303" t="n"/>
      <c r="BV94" s="303" t="n"/>
      <c r="BW94" s="303" t="n"/>
      <c r="BX94" s="303" t="n"/>
      <c r="BY94" s="303" t="n"/>
      <c r="BZ94" s="303" t="n"/>
      <c r="CA94" s="303" t="n"/>
      <c r="CB94" s="303" t="n"/>
      <c r="CC94" s="303" t="n"/>
      <c r="CD94" s="303" t="n"/>
      <c r="CE94" s="303" t="n"/>
      <c r="CF94" s="303" t="n"/>
      <c r="CG94" s="303" t="n"/>
      <c r="CH94" s="303" t="n"/>
      <c r="CI94" s="303" t="n"/>
      <c r="CJ94" s="303" t="n"/>
      <c r="CK94" s="303" t="n"/>
      <c r="CL94" s="303" t="n"/>
      <c r="CM94" s="303" t="n"/>
      <c r="CN94" s="303" t="n"/>
      <c r="CO94" s="303" t="n"/>
      <c r="CP94" s="303" t="n"/>
      <c r="CQ94" s="303" t="n"/>
      <c r="CR94" s="303" t="n"/>
      <c r="CS94" s="303" t="n"/>
      <c r="CT94" s="303" t="n"/>
      <c r="CU94" s="303" t="n"/>
      <c r="CV94" s="303" t="n"/>
      <c r="CW94" s="303" t="n"/>
      <c r="CX94" s="303" t="n"/>
      <c r="CY94" s="303" t="n"/>
      <c r="CZ94" s="303" t="n"/>
      <c r="DA94" s="303" t="n"/>
      <c r="DB94" s="303" t="n"/>
      <c r="DC94" s="303" t="n"/>
      <c r="DD94" s="303" t="n"/>
      <c r="DE94" s="303" t="n"/>
      <c r="DF94" s="303" t="n"/>
      <c r="DG94" s="303" t="n"/>
      <c r="DH94" s="303" t="n"/>
      <c r="DI94" s="303" t="n"/>
      <c r="DJ94" s="303" t="n"/>
      <c r="DK94" s="303" t="n"/>
      <c r="DL94" s="303" t="n"/>
      <c r="DM94" s="303" t="n"/>
      <c r="DN94" s="303" t="n"/>
      <c r="DO94" s="303" t="n"/>
      <c r="DP94" s="303" t="n"/>
      <c r="DQ94" s="303" t="n"/>
      <c r="DR94" s="293" t="n"/>
      <c r="DS94" s="303">
        <f>DT94/G94*100</f>
        <v/>
      </c>
      <c r="DT94" s="421">
        <f>DR94-G94</f>
        <v/>
      </c>
      <c r="DU94" s="1701">
        <f>+'OVERALL WO'!P192</f>
        <v/>
      </c>
      <c r="DV94" s="308" t="n"/>
      <c r="DZ94" s="412" t="inlineStr">
        <is>
          <t>ok</t>
        </is>
      </c>
      <c r="EA94" s="412" t="inlineStr">
        <is>
          <t>ok</t>
        </is>
      </c>
      <c r="EB94" s="412" t="inlineStr">
        <is>
          <t>ok</t>
        </is>
      </c>
      <c r="EC94" s="412" t="inlineStr">
        <is>
          <t>ok</t>
        </is>
      </c>
      <c r="ED94" s="412" t="inlineStr">
        <is>
          <t>ok</t>
        </is>
      </c>
      <c r="EE94" s="385" t="n"/>
      <c r="EG94" s="438" t="n"/>
      <c r="EH94" s="438" t="n"/>
      <c r="EI94" s="438" t="n"/>
      <c r="EJ94" s="438" t="n"/>
      <c r="EK94" s="438" t="n"/>
      <c r="EL94" s="495" t="n"/>
      <c r="EM94" s="495" t="n"/>
      <c r="EN94" s="495" t="n"/>
      <c r="EO94" s="495" t="n"/>
      <c r="EP94" s="495" t="n"/>
      <c r="EQ94" s="705" t="n"/>
      <c r="ER94" s="705" t="n"/>
      <c r="ES94" s="705" t="n"/>
      <c r="ET94" s="705" t="n"/>
      <c r="EU94" s="705" t="n"/>
      <c r="EW94" s="705" t="n"/>
      <c r="EX94" s="705" t="n"/>
      <c r="EY94" s="705" t="n"/>
      <c r="EZ94" s="705" t="n"/>
      <c r="FA94" s="705" t="n"/>
      <c r="FB94" s="705" t="n"/>
      <c r="FC94" s="705" t="n"/>
      <c r="FD94" s="705" t="n"/>
      <c r="FE94" s="705" t="n"/>
      <c r="FF94" s="705" t="n"/>
    </row>
    <row r="95" hidden="1" customFormat="1" s="424">
      <c r="A95" s="410" t="n">
        <v>8</v>
      </c>
      <c r="B95" s="343">
        <f>+'OVERALL WO'!B193</f>
        <v/>
      </c>
      <c r="C95" s="300" t="n"/>
      <c r="D95" s="300">
        <f>+'OVERALL WO'!D193</f>
        <v/>
      </c>
      <c r="E95" s="300">
        <f>+'OVERALL WO'!F193</f>
        <v/>
      </c>
      <c r="F95" s="359">
        <f>+'OVERALL WO'!I193</f>
        <v/>
      </c>
      <c r="G95" s="349">
        <f>+'OVERALL WO'!J193</f>
        <v/>
      </c>
      <c r="H95" s="300" t="inlineStr">
        <is>
          <t>Realese</t>
        </is>
      </c>
      <c r="I95" s="343">
        <f>+'OVERALL WO'!E193</f>
        <v/>
      </c>
      <c r="J95" s="300">
        <f>+'OVERALL WO'!G193</f>
        <v/>
      </c>
      <c r="K95" s="292">
        <f>+'OVERALL WO'!H193</f>
        <v/>
      </c>
      <c r="L95" s="300" t="inlineStr">
        <is>
          <t>Approval</t>
        </is>
      </c>
      <c r="M95" s="300" t="n"/>
      <c r="N95" s="292" t="n"/>
      <c r="O95" s="360" t="n"/>
      <c r="P95" s="292" t="n"/>
      <c r="Q95" s="360" t="n"/>
      <c r="R95" s="292" t="n"/>
      <c r="S95" s="360" t="n"/>
      <c r="T95" s="292" t="n"/>
      <c r="U95" s="360" t="n"/>
      <c r="V95" s="292" t="n"/>
      <c r="W95" s="343" t="n"/>
      <c r="X95" s="292" t="n"/>
      <c r="Y95" s="343" t="n"/>
      <c r="Z95" s="343" t="n"/>
      <c r="AA95" s="343" t="n"/>
      <c r="AB95" s="343" t="n"/>
      <c r="AC95" s="343" t="n"/>
      <c r="AD95" s="343" t="n"/>
      <c r="AE95" s="360" t="n"/>
      <c r="AF95" s="292" t="n"/>
      <c r="AG95" s="360" t="n"/>
      <c r="AH95" s="292" t="n"/>
      <c r="AI95" s="360" t="n"/>
      <c r="AJ95" s="292" t="n"/>
      <c r="AK95" s="360">
        <f>AL95/G95*100</f>
        <v/>
      </c>
      <c r="AL95" s="292">
        <f>+G95</f>
        <v/>
      </c>
      <c r="AM95" s="343" t="n"/>
      <c r="AN95" s="343" t="n"/>
      <c r="AO95" s="343" t="n"/>
      <c r="AP95" s="343" t="n"/>
      <c r="AQ95" s="343" t="n"/>
      <c r="AR95" s="343" t="n"/>
      <c r="AS95" s="343" t="n"/>
      <c r="AT95" s="343" t="n"/>
      <c r="AU95" s="343" t="n"/>
      <c r="AV95" s="343" t="n"/>
      <c r="AW95" s="343" t="n"/>
      <c r="AX95" s="343" t="n"/>
      <c r="AY95" s="343" t="n"/>
      <c r="AZ95" s="343" t="n"/>
      <c r="BA95" s="343" t="n"/>
      <c r="BB95" s="343" t="n"/>
      <c r="BC95" s="343" t="n"/>
      <c r="BD95" s="343" t="n"/>
      <c r="BE95" s="343" t="n"/>
      <c r="BF95" s="343" t="n"/>
      <c r="BG95" s="343" t="n"/>
      <c r="BH95" s="343" t="n"/>
      <c r="BI95" s="343" t="n"/>
      <c r="BJ95" s="343" t="n"/>
      <c r="BK95" s="343" t="n"/>
      <c r="BL95" s="343" t="n"/>
      <c r="BM95" s="343" t="n"/>
      <c r="BN95" s="343" t="n"/>
      <c r="BO95" s="343" t="n"/>
      <c r="BP95" s="343" t="n"/>
      <c r="BQ95" s="343" t="n"/>
      <c r="BR95" s="343" t="n"/>
      <c r="BS95" s="343" t="n"/>
      <c r="BT95" s="343" t="n"/>
      <c r="BU95" s="343" t="n"/>
      <c r="BV95" s="343" t="n"/>
      <c r="BW95" s="343" t="n"/>
      <c r="BX95" s="343" t="n"/>
      <c r="BY95" s="343" t="n"/>
      <c r="BZ95" s="343" t="n"/>
      <c r="CA95" s="343" t="n"/>
      <c r="CB95" s="343" t="n"/>
      <c r="CC95" s="343" t="n"/>
      <c r="CD95" s="343" t="n"/>
      <c r="CE95" s="343" t="n"/>
      <c r="CF95" s="343" t="n"/>
      <c r="CG95" s="343" t="n"/>
      <c r="CH95" s="343" t="n"/>
      <c r="CI95" s="343" t="n"/>
      <c r="CJ95" s="343" t="n"/>
      <c r="CK95" s="343" t="n"/>
      <c r="CL95" s="343" t="n"/>
      <c r="CM95" s="343" t="n"/>
      <c r="CN95" s="343" t="n"/>
      <c r="CO95" s="343" t="n"/>
      <c r="CP95" s="343" t="n"/>
      <c r="CQ95" s="343" t="n"/>
      <c r="CR95" s="343" t="n"/>
      <c r="CS95" s="343" t="n"/>
      <c r="CT95" s="343" t="n"/>
      <c r="CU95" s="343" t="n"/>
      <c r="CV95" s="343" t="n"/>
      <c r="CW95" s="343" t="n"/>
      <c r="CX95" s="343" t="n"/>
      <c r="CY95" s="343" t="n"/>
      <c r="CZ95" s="343" t="n"/>
      <c r="DA95" s="343" t="n"/>
      <c r="DB95" s="343" t="n"/>
      <c r="DC95" s="343" t="n"/>
      <c r="DD95" s="343" t="n"/>
      <c r="DE95" s="343" t="n"/>
      <c r="DF95" s="343" t="n"/>
      <c r="DG95" s="343" t="n"/>
      <c r="DH95" s="343" t="n"/>
      <c r="DI95" s="343" t="n"/>
      <c r="DJ95" s="343" t="n"/>
      <c r="DK95" s="343" t="n"/>
      <c r="DL95" s="343" t="n"/>
      <c r="DM95" s="343" t="n"/>
      <c r="DN95" s="343" t="n"/>
      <c r="DO95" s="343" t="n"/>
      <c r="DP95" s="343" t="n"/>
      <c r="DQ95" s="360">
        <f>+M95+O95+Q95+S95+U95+W95+Y95+AA95+AC95+AE95+AG95+AI95+AK95+AM95+AO95+AQ95+AS95+AU95+AW95+AY95+BA95+BC95+BE95+BG95+BI95+BK95+BM95+BO95+BQ95+BS95+BU95+BW95+BY95+CA95+CC95+CE95+CG95+CI95+CK95+CM95+CO95+CQ95+CS95+CU95+CW95+CY95+DA95+DC95+DE95+DG95+DI95+DK95+DM95+DO95</f>
        <v/>
      </c>
      <c r="DR95" s="292">
        <f>+N95+P95+R95+T95+V95+X95+Z95+AB95+AD95+AF95+AH95+AJ95+AL95+AN95+AP95+AR95+AT95+AV95+AX95+AZ95+BB95+BD95+BF95+BH95+BJ95+BL95+BN95+BP95+BR95+BT95+BV95+BX95+BZ95+CB95+CD95+CF95+CH95+CJ95+CL95+CN95+CP95+CR95+CT95+CV95+CX95+CZ95+DB95+DD95+DF95+DH95+DJ95+DL95+DN95+DP95</f>
        <v/>
      </c>
      <c r="DS95" s="343">
        <f>DT95/G95*100</f>
        <v/>
      </c>
      <c r="DT95" s="361">
        <f>DR95-G95</f>
        <v/>
      </c>
      <c r="DU95" s="1678">
        <f>+'OVERALL WO'!P193</f>
        <v/>
      </c>
      <c r="DV95" s="350" t="inlineStr">
        <is>
          <t>22.03.21 start - done ( nilai awal 5.946.250 - revisi info p.budiman dialihkan ke Wo lain yang akan continue (new update CRO reales)</t>
        </is>
      </c>
      <c r="DZ95" s="411" t="inlineStr">
        <is>
          <t>ok</t>
        </is>
      </c>
      <c r="EA95" s="411" t="inlineStr">
        <is>
          <t>ok</t>
        </is>
      </c>
      <c r="EB95" s="411" t="inlineStr">
        <is>
          <t>ok</t>
        </is>
      </c>
      <c r="EC95" s="411" t="inlineStr">
        <is>
          <t>ok</t>
        </is>
      </c>
      <c r="ED95" s="411" t="inlineStr">
        <is>
          <t>ok</t>
        </is>
      </c>
      <c r="EE95" s="386" t="n"/>
      <c r="EG95" s="437" t="n"/>
      <c r="EH95" s="437" t="n"/>
      <c r="EI95" s="437" t="n"/>
      <c r="EJ95" s="437" t="n"/>
      <c r="EK95" s="437" t="n"/>
      <c r="EL95" s="494" t="n"/>
      <c r="EM95" s="494" t="n"/>
      <c r="EN95" s="494" t="n"/>
      <c r="EO95" s="494" t="n"/>
      <c r="EP95" s="494" t="n"/>
      <c r="EQ95" s="704" t="n"/>
      <c r="ER95" s="704" t="n"/>
      <c r="ES95" s="704" t="n"/>
      <c r="ET95" s="704" t="inlineStr">
        <is>
          <t>ok</t>
        </is>
      </c>
      <c r="EU95" s="727" t="inlineStr">
        <is>
          <t>Completed</t>
        </is>
      </c>
      <c r="EW95" s="704" t="n"/>
      <c r="EX95" s="704" t="n"/>
      <c r="EY95" s="704" t="n"/>
      <c r="EZ95" s="704" t="n"/>
      <c r="FA95" s="704" t="n"/>
      <c r="FB95" s="704" t="n"/>
      <c r="FC95" s="704" t="n"/>
      <c r="FD95" s="704" t="n"/>
      <c r="FE95" s="704" t="n"/>
      <c r="FF95" s="704" t="n"/>
    </row>
    <row r="96" hidden="1" customFormat="1" s="424">
      <c r="A96" s="410" t="n">
        <v>9</v>
      </c>
      <c r="B96" s="343">
        <f>+'OVERALL WO'!B194</f>
        <v/>
      </c>
      <c r="C96" s="300" t="n"/>
      <c r="D96" s="300">
        <f>+'OVERALL WO'!D194</f>
        <v/>
      </c>
      <c r="E96" s="300">
        <f>+'OVERALL WO'!F194</f>
        <v/>
      </c>
      <c r="F96" s="359">
        <f>+'OVERALL WO'!I194</f>
        <v/>
      </c>
      <c r="G96" s="349">
        <f>+'OVERALL WO'!J194</f>
        <v/>
      </c>
      <c r="H96" s="300" t="inlineStr">
        <is>
          <t>Realese</t>
        </is>
      </c>
      <c r="I96" s="343">
        <f>+'OVERALL WO'!E194</f>
        <v/>
      </c>
      <c r="J96" s="300">
        <f>+'OVERALL WO'!G194</f>
        <v/>
      </c>
      <c r="K96" s="292">
        <f>+'OVERALL WO'!H194</f>
        <v/>
      </c>
      <c r="L96" s="300" t="inlineStr">
        <is>
          <t>Approval</t>
        </is>
      </c>
      <c r="M96" s="300" t="n"/>
      <c r="N96" s="292" t="n"/>
      <c r="O96" s="360" t="n"/>
      <c r="P96" s="292" t="n"/>
      <c r="Q96" s="360" t="n"/>
      <c r="R96" s="292" t="n"/>
      <c r="S96" s="360" t="n"/>
      <c r="T96" s="292" t="n"/>
      <c r="U96" s="360" t="n"/>
      <c r="V96" s="292" t="n"/>
      <c r="W96" s="343" t="n"/>
      <c r="X96" s="292" t="n"/>
      <c r="Y96" s="343" t="n"/>
      <c r="Z96" s="343" t="n"/>
      <c r="AA96" s="343" t="n"/>
      <c r="AB96" s="343" t="n"/>
      <c r="AC96" s="343" t="n"/>
      <c r="AD96" s="343" t="n"/>
      <c r="AE96" s="360" t="n"/>
      <c r="AF96" s="292" t="n"/>
      <c r="AG96" s="360" t="n"/>
      <c r="AH96" s="292" t="n"/>
      <c r="AI96" s="360" t="n"/>
      <c r="AJ96" s="292" t="n"/>
      <c r="AK96" s="360" t="n"/>
      <c r="AL96" s="292" t="n"/>
      <c r="AM96" s="343" t="n"/>
      <c r="AN96" s="343" t="n"/>
      <c r="AO96" s="343" t="n"/>
      <c r="AP96" s="343" t="n"/>
      <c r="AQ96" s="360">
        <f>AR96/G96*100</f>
        <v/>
      </c>
      <c r="AR96" s="292" t="n">
        <v>6418375</v>
      </c>
      <c r="AS96" s="343" t="n"/>
      <c r="AT96" s="343" t="n"/>
      <c r="AU96" s="343" t="n"/>
      <c r="AV96" s="343" t="n"/>
      <c r="AW96" s="343" t="n"/>
      <c r="AX96" s="343" t="n"/>
      <c r="AY96" s="343" t="n"/>
      <c r="AZ96" s="343" t="n"/>
      <c r="BA96" s="343" t="n"/>
      <c r="BB96" s="343" t="n"/>
      <c r="BC96" s="343" t="n"/>
      <c r="BD96" s="343" t="n"/>
      <c r="BE96" s="343" t="n"/>
      <c r="BF96" s="343" t="n"/>
      <c r="BG96" s="343" t="n"/>
      <c r="BH96" s="343" t="n"/>
      <c r="BI96" s="343" t="n"/>
      <c r="BJ96" s="343" t="n"/>
      <c r="BK96" s="343" t="n"/>
      <c r="BL96" s="343" t="n"/>
      <c r="BM96" s="343" t="n"/>
      <c r="BN96" s="343" t="n"/>
      <c r="BO96" s="343" t="n"/>
      <c r="BP96" s="343" t="n"/>
      <c r="BQ96" s="343" t="n"/>
      <c r="BR96" s="343" t="n"/>
      <c r="BS96" s="343" t="n"/>
      <c r="BT96" s="343" t="n"/>
      <c r="BU96" s="343" t="n"/>
      <c r="BV96" s="343" t="n"/>
      <c r="BW96" s="343" t="n"/>
      <c r="BX96" s="343" t="n"/>
      <c r="BY96" s="343" t="n"/>
      <c r="BZ96" s="343" t="n"/>
      <c r="CA96" s="343" t="n"/>
      <c r="CB96" s="343" t="n"/>
      <c r="CC96" s="343" t="n"/>
      <c r="CD96" s="343" t="n"/>
      <c r="CE96" s="343" t="n"/>
      <c r="CF96" s="343" t="n"/>
      <c r="CG96" s="343" t="n"/>
      <c r="CH96" s="343" t="n"/>
      <c r="CI96" s="343" t="n"/>
      <c r="CJ96" s="343" t="n"/>
      <c r="CK96" s="343" t="n"/>
      <c r="CL96" s="343" t="n"/>
      <c r="CM96" s="343" t="n"/>
      <c r="CN96" s="343" t="n"/>
      <c r="CO96" s="343" t="n"/>
      <c r="CP96" s="343" t="n"/>
      <c r="CQ96" s="343" t="n"/>
      <c r="CR96" s="343" t="n"/>
      <c r="CS96" s="343" t="n"/>
      <c r="CT96" s="343" t="n"/>
      <c r="CU96" s="343" t="n"/>
      <c r="CV96" s="343" t="n"/>
      <c r="CW96" s="343" t="n"/>
      <c r="CX96" s="343" t="n"/>
      <c r="CY96" s="343" t="n"/>
      <c r="CZ96" s="343" t="n"/>
      <c r="DA96" s="343" t="n"/>
      <c r="DB96" s="343" t="n"/>
      <c r="DC96" s="343" t="n"/>
      <c r="DD96" s="343" t="n"/>
      <c r="DE96" s="343" t="n"/>
      <c r="DF96" s="343" t="n"/>
      <c r="DG96" s="343" t="n"/>
      <c r="DH96" s="343" t="n"/>
      <c r="DI96" s="343" t="n"/>
      <c r="DJ96" s="343" t="n"/>
      <c r="DK96" s="343" t="n"/>
      <c r="DL96" s="343" t="n"/>
      <c r="DM96" s="343" t="n"/>
      <c r="DN96" s="343" t="n"/>
      <c r="DO96" s="343" t="n"/>
      <c r="DP96" s="343" t="n"/>
      <c r="DQ96" s="360">
        <f>+M96+O96+Q96+S96+U96+W96+Y96+AA96+AC96+AE96+AG96+AI96+AK96+AM96+AO96+AQ96+AS96+AU96+AW96+AY96+BA96+BC96+BE96+BG96+BI96+BK96+BM96+BO96+BQ96+BS96+BU96+BW96+BY96+CA96+CC96+CE96+CG96+CI96+CK96+CM96+CO96+CQ96+CS96+CU96+CW96+CY96+DA96+DC96+DE96+DG96+DI96+DK96+DM96+DO96</f>
        <v/>
      </c>
      <c r="DR96" s="292">
        <f>+N96+P96+R96+T96+V96+X96+Z96+AB96+AD96+AF96+AH96+AJ96+AL96+AN96+AP96+AR96+AT96+AV96+AX96+AZ96+BB96+BD96+BF96+BH96+BJ96+BL96+BN96+BP96+BR96+BT96+BV96+BX96+BZ96+CB96+CD96+CF96+CH96+CJ96+CL96+CN96+CP96+CR96+CT96+CV96+CX96+CZ96+DB96+DD96+DF96+DH96+DJ96+DL96+DN96+DP96</f>
        <v/>
      </c>
      <c r="DS96" s="343">
        <f>DT96/G96*100</f>
        <v/>
      </c>
      <c r="DT96" s="361">
        <f>DR96-G96</f>
        <v/>
      </c>
      <c r="DU96" s="1678">
        <f>+'OVERALL WO'!P194</f>
        <v/>
      </c>
      <c r="DV96" s="350" t="n"/>
      <c r="DZ96" s="411" t="inlineStr">
        <is>
          <t>ok</t>
        </is>
      </c>
      <c r="EA96" s="411" t="inlineStr">
        <is>
          <t>ok</t>
        </is>
      </c>
      <c r="EB96" s="411" t="inlineStr">
        <is>
          <t>ok</t>
        </is>
      </c>
      <c r="EC96" s="411" t="inlineStr">
        <is>
          <t>ok</t>
        </is>
      </c>
      <c r="ED96" s="411" t="inlineStr">
        <is>
          <t>ok</t>
        </is>
      </c>
      <c r="EE96" s="386" t="n"/>
      <c r="EG96" s="437" t="n"/>
      <c r="EH96" s="437" t="n"/>
      <c r="EI96" s="437" t="n"/>
      <c r="EJ96" s="437" t="n"/>
      <c r="EK96" s="437" t="n"/>
      <c r="EL96" s="494" t="n"/>
      <c r="EM96" s="494" t="n"/>
      <c r="EN96" s="494" t="n"/>
      <c r="EO96" s="494" t="n"/>
      <c r="EP96" s="494" t="n"/>
      <c r="EQ96" s="704" t="n"/>
      <c r="ER96" s="704" t="n"/>
      <c r="ES96" s="704" t="n"/>
      <c r="ET96" s="704" t="n"/>
      <c r="EU96" s="704" t="n"/>
      <c r="EW96" s="704" t="n"/>
      <c r="EX96" s="704" t="inlineStr">
        <is>
          <t>ok</t>
        </is>
      </c>
      <c r="EY96" s="727" t="inlineStr">
        <is>
          <t>Completed</t>
        </is>
      </c>
      <c r="EZ96" s="704" t="n"/>
      <c r="FA96" s="704" t="n"/>
      <c r="FB96" s="704" t="n"/>
      <c r="FC96" s="704" t="n"/>
      <c r="FD96" s="704" t="n"/>
      <c r="FE96" s="704" t="n"/>
      <c r="FF96" s="704" t="n"/>
    </row>
    <row r="97" hidden="1" customFormat="1" s="424">
      <c r="A97" s="410" t="n">
        <v>10</v>
      </c>
      <c r="B97" s="343">
        <f>+'OVERALL WO'!B195</f>
        <v/>
      </c>
      <c r="C97" s="300" t="n"/>
      <c r="D97" s="300">
        <f>+'OVERALL WO'!D195</f>
        <v/>
      </c>
      <c r="E97" s="300">
        <f>+'OVERALL WO'!F195</f>
        <v/>
      </c>
      <c r="F97" s="359">
        <f>+'OVERALL WO'!I195</f>
        <v/>
      </c>
      <c r="G97" s="349">
        <f>+'OVERALL WO'!J195</f>
        <v/>
      </c>
      <c r="H97" s="300" t="inlineStr">
        <is>
          <t>Realese</t>
        </is>
      </c>
      <c r="I97" s="343">
        <f>+'OVERALL WO'!E195</f>
        <v/>
      </c>
      <c r="J97" s="300">
        <f>+'OVERALL WO'!G195</f>
        <v/>
      </c>
      <c r="K97" s="292">
        <f>+'OVERALL WO'!H195</f>
        <v/>
      </c>
      <c r="L97" s="300" t="inlineStr">
        <is>
          <t>Approval</t>
        </is>
      </c>
      <c r="M97" s="300" t="n"/>
      <c r="N97" s="292" t="n"/>
      <c r="O97" s="360" t="n"/>
      <c r="P97" s="292" t="n"/>
      <c r="Q97" s="360" t="n"/>
      <c r="R97" s="292" t="n"/>
      <c r="S97" s="360" t="n"/>
      <c r="T97" s="292" t="n"/>
      <c r="U97" s="360" t="n"/>
      <c r="V97" s="292" t="n"/>
      <c r="W97" s="343" t="n"/>
      <c r="X97" s="292" t="n"/>
      <c r="Y97" s="343" t="n"/>
      <c r="Z97" s="343" t="n"/>
      <c r="AA97" s="343" t="n"/>
      <c r="AB97" s="343" t="n"/>
      <c r="AC97" s="343" t="n"/>
      <c r="AD97" s="343" t="n"/>
      <c r="AE97" s="360" t="n"/>
      <c r="AF97" s="292" t="n"/>
      <c r="AG97" s="360" t="n"/>
      <c r="AH97" s="292" t="n"/>
      <c r="AI97" s="360" t="n"/>
      <c r="AJ97" s="292" t="n"/>
      <c r="AK97" s="360" t="n"/>
      <c r="AL97" s="292" t="n"/>
      <c r="AM97" s="343" t="n"/>
      <c r="AN97" s="343" t="n"/>
      <c r="AO97" s="343" t="n"/>
      <c r="AP97" s="343" t="n"/>
      <c r="AQ97" s="360" t="n"/>
      <c r="AR97" s="292" t="n"/>
      <c r="AS97" s="343" t="n"/>
      <c r="AT97" s="343" t="n"/>
      <c r="AU97" s="360">
        <f>AV97/G97*100</f>
        <v/>
      </c>
      <c r="AV97" s="406">
        <f>G97*2.5/100</f>
        <v/>
      </c>
      <c r="AW97" s="360">
        <f>AX97/G97*100</f>
        <v/>
      </c>
      <c r="AX97" s="292" t="n">
        <v>27637257.375</v>
      </c>
      <c r="AY97" s="343" t="n"/>
      <c r="AZ97" s="343" t="n"/>
      <c r="BA97" s="343" t="n"/>
      <c r="BB97" s="343" t="n"/>
      <c r="BC97" s="343" t="n"/>
      <c r="BD97" s="343" t="n"/>
      <c r="BE97" s="343" t="n"/>
      <c r="BF97" s="343" t="n"/>
      <c r="BG97" s="343" t="n"/>
      <c r="BH97" s="343" t="n"/>
      <c r="BI97" s="343" t="n"/>
      <c r="BJ97" s="343" t="n"/>
      <c r="BK97" s="343" t="n"/>
      <c r="BL97" s="343" t="n"/>
      <c r="BM97" s="343" t="n"/>
      <c r="BN97" s="343" t="n"/>
      <c r="BO97" s="343" t="n"/>
      <c r="BP97" s="343" t="n"/>
      <c r="BQ97" s="343" t="n"/>
      <c r="BR97" s="343" t="n"/>
      <c r="BS97" s="343" t="n"/>
      <c r="BT97" s="343" t="n"/>
      <c r="BU97" s="343" t="n"/>
      <c r="BV97" s="343" t="n"/>
      <c r="BW97" s="343" t="n"/>
      <c r="BX97" s="343" t="n"/>
      <c r="BY97" s="343" t="n"/>
      <c r="BZ97" s="343" t="n"/>
      <c r="CA97" s="343" t="n"/>
      <c r="CB97" s="343" t="n"/>
      <c r="CC97" s="343" t="n"/>
      <c r="CD97" s="343" t="n"/>
      <c r="CE97" s="343" t="n"/>
      <c r="CF97" s="343" t="n"/>
      <c r="CG97" s="343" t="n"/>
      <c r="CH97" s="343" t="n"/>
      <c r="CI97" s="292" t="n"/>
      <c r="CJ97" s="343" t="n"/>
      <c r="CK97" s="343" t="n"/>
      <c r="CL97" s="343" t="n"/>
      <c r="CM97" s="343" t="n"/>
      <c r="CN97" s="343" t="n"/>
      <c r="CO97" s="343" t="n"/>
      <c r="CP97" s="343" t="n"/>
      <c r="CQ97" s="343" t="n"/>
      <c r="CR97" s="343" t="n"/>
      <c r="CS97" s="343" t="n"/>
      <c r="CT97" s="343" t="n"/>
      <c r="CU97" s="343" t="n"/>
      <c r="CV97" s="343" t="n"/>
      <c r="CW97" s="343" t="n"/>
      <c r="CX97" s="343" t="n"/>
      <c r="CY97" s="343" t="n"/>
      <c r="CZ97" s="343" t="n"/>
      <c r="DA97" s="343" t="n"/>
      <c r="DB97" s="343" t="n"/>
      <c r="DC97" s="343" t="n"/>
      <c r="DD97" s="343" t="n"/>
      <c r="DE97" s="343" t="n"/>
      <c r="DF97" s="343" t="n"/>
      <c r="DG97" s="343" t="n"/>
      <c r="DH97" s="343" t="n"/>
      <c r="DI97" s="343" t="n"/>
      <c r="DJ97" s="343" t="n"/>
      <c r="DK97" s="343" t="n"/>
      <c r="DL97" s="343" t="n"/>
      <c r="DM97" s="343" t="n"/>
      <c r="DN97" s="343" t="n"/>
      <c r="DO97" s="343" t="n"/>
      <c r="DP97" s="343" t="n"/>
      <c r="DQ97" s="360">
        <f>+M97+O97+Q97+S97+U97+W97+Y97+AA97+AC97+AE97+AG97+AI97+AK97+AM97+AO97+AQ97+AS97+AU97+AW97+AY97+BA97+BC97+BE97+BG97+BI97+BK97+BM97+BO97+BQ97+BS97+BU97+BW97+BY97+CA97+CC97+CE97+CG97+CI97+CK97+CM97+CO97+CQ97+CS97+CU97+CW97+CY97+DA97+DC97+DE97+DG97+DI97+DK97+DM97+DO97</f>
        <v/>
      </c>
      <c r="DR97" s="292">
        <f>+N97+P97+R97+T97+V97+X97+Z97+AB97+AD97+AF97+AH97+AJ97+AL97+AN97+AP97+AR97+AT97+AV97+AX97+AZ97+BB97+BD97+BF97+BH97+BJ97+BL97+BN97+BP97+BR97+BT97+BV97+BX97+BZ97+CB97+CD97+CF97+CH97+CJ97+CL97+CN97+CP97+CR97+CT97+CV97+CX97+CZ97+DB97+DD97+DF97+DH97+DJ97+DL97+DN97+DP97</f>
        <v/>
      </c>
      <c r="DS97" s="343">
        <f>DT97/G97*100</f>
        <v/>
      </c>
      <c r="DT97" s="361">
        <f>DR97-G97</f>
        <v/>
      </c>
      <c r="DU97" s="1678">
        <f>+'OVERALL WO'!P195</f>
        <v/>
      </c>
      <c r="DV97" s="350" t="n"/>
      <c r="DW97" s="299" t="n"/>
      <c r="DZ97" s="411" t="inlineStr">
        <is>
          <t>ok</t>
        </is>
      </c>
      <c r="EA97" s="411" t="inlineStr">
        <is>
          <t>ok</t>
        </is>
      </c>
      <c r="EB97" s="411" t="inlineStr">
        <is>
          <t>ok</t>
        </is>
      </c>
      <c r="EC97" s="411" t="inlineStr">
        <is>
          <t>ok</t>
        </is>
      </c>
      <c r="ED97" s="411" t="inlineStr">
        <is>
          <t>ok</t>
        </is>
      </c>
      <c r="EE97" s="386" t="n"/>
      <c r="EG97" s="437" t="n"/>
      <c r="EH97" s="437" t="n"/>
      <c r="EI97" s="437" t="n"/>
      <c r="EJ97" s="437" t="n"/>
      <c r="EK97" s="437" t="n"/>
      <c r="EL97" s="494" t="n"/>
      <c r="EM97" s="494" t="n"/>
      <c r="EN97" s="494" t="n"/>
      <c r="EO97" s="494" t="n"/>
      <c r="EP97" s="494" t="n"/>
      <c r="EQ97" s="704" t="n"/>
      <c r="ER97" s="704" t="n"/>
      <c r="ES97" s="704" t="n"/>
      <c r="ET97" s="704" t="n"/>
      <c r="EU97" s="704" t="n"/>
      <c r="EW97" s="704" t="n"/>
      <c r="EX97" s="704" t="n"/>
      <c r="EY97" s="704" t="n"/>
      <c r="EZ97" s="704" t="inlineStr">
        <is>
          <t>ok</t>
        </is>
      </c>
      <c r="FA97" s="704" t="n"/>
      <c r="FB97" s="704" t="inlineStr">
        <is>
          <t>ok</t>
        </is>
      </c>
      <c r="FC97" s="727" t="inlineStr">
        <is>
          <t>Completed</t>
        </is>
      </c>
      <c r="FD97" s="704" t="n"/>
      <c r="FE97" s="704" t="n"/>
      <c r="FF97" s="704" t="n"/>
    </row>
    <row r="98" hidden="1" customFormat="1" s="1142">
      <c r="A98" s="1134" t="n">
        <v>11</v>
      </c>
      <c r="B98" s="1135">
        <f>+'OVERALL WO'!B196</f>
        <v/>
      </c>
      <c r="C98" s="1136" t="n"/>
      <c r="D98" s="1136">
        <f>+'OVERALL WO'!D196</f>
        <v/>
      </c>
      <c r="E98" s="1136">
        <f>+'OVERALL WO'!F196</f>
        <v/>
      </c>
      <c r="F98" s="1137">
        <f>+'OVERALL WO'!I196</f>
        <v/>
      </c>
      <c r="G98" s="1138">
        <f>+'OVERALL WO'!J196</f>
        <v/>
      </c>
      <c r="H98" s="1136" t="inlineStr">
        <is>
          <t>Realese</t>
        </is>
      </c>
      <c r="I98" s="1135">
        <f>+'OVERALL WO'!E196</f>
        <v/>
      </c>
      <c r="J98" s="1136">
        <f>+'OVERALL WO'!G196</f>
        <v/>
      </c>
      <c r="K98" s="724">
        <f>+'OVERALL WO'!H196</f>
        <v/>
      </c>
      <c r="L98" s="1136" t="inlineStr">
        <is>
          <t>Approval</t>
        </is>
      </c>
      <c r="M98" s="1136" t="n"/>
      <c r="N98" s="724" t="n"/>
      <c r="O98" s="1139" t="n"/>
      <c r="P98" s="724" t="n"/>
      <c r="Q98" s="1139" t="n"/>
      <c r="R98" s="724" t="n"/>
      <c r="S98" s="1139" t="n"/>
      <c r="T98" s="724" t="n"/>
      <c r="U98" s="1139" t="n"/>
      <c r="V98" s="724" t="n"/>
      <c r="W98" s="1135" t="n"/>
      <c r="X98" s="724" t="n"/>
      <c r="Y98" s="1135" t="n"/>
      <c r="Z98" s="1135" t="n"/>
      <c r="AA98" s="1135" t="n"/>
      <c r="AB98" s="1135" t="n"/>
      <c r="AC98" s="1135" t="n"/>
      <c r="AD98" s="1135" t="n"/>
      <c r="AE98" s="1139" t="n"/>
      <c r="AF98" s="724" t="n"/>
      <c r="AG98" s="1139" t="n"/>
      <c r="AH98" s="724" t="n"/>
      <c r="AI98" s="1139" t="n"/>
      <c r="AJ98" s="724" t="n"/>
      <c r="AK98" s="1139" t="n"/>
      <c r="AL98" s="724" t="n"/>
      <c r="AM98" s="1135" t="n"/>
      <c r="AN98" s="1135" t="n"/>
      <c r="AO98" s="1135" t="n"/>
      <c r="AP98" s="1135" t="n"/>
      <c r="AQ98" s="1139" t="n"/>
      <c r="AR98" s="724" t="n"/>
      <c r="AS98" s="1135" t="n"/>
      <c r="AT98" s="1135" t="n"/>
      <c r="AU98" s="1139" t="n"/>
      <c r="AV98" s="724" t="n"/>
      <c r="AW98" s="1139" t="n"/>
      <c r="AX98" s="724" t="n"/>
      <c r="AY98" s="1139">
        <f>AZ98/G98*100</f>
        <v/>
      </c>
      <c r="AZ98" s="724" t="n">
        <v>11617850</v>
      </c>
      <c r="BA98" s="1135" t="n"/>
      <c r="BB98" s="1135" t="n"/>
      <c r="BC98" s="1135" t="n"/>
      <c r="BD98" s="1135" t="n"/>
      <c r="BE98" s="1135" t="n"/>
      <c r="BF98" s="1135" t="n"/>
      <c r="BG98" s="1139">
        <f>BH98/G98*100</f>
        <v/>
      </c>
      <c r="BH98" s="724">
        <f>G98*30.57/100</f>
        <v/>
      </c>
      <c r="BI98" s="1139">
        <f>BJ98/G98*100</f>
        <v/>
      </c>
      <c r="BJ98" s="724">
        <f>G98*30/100</f>
        <v/>
      </c>
      <c r="BK98" s="1135" t="n"/>
      <c r="BL98" s="1135" t="n"/>
      <c r="BM98" s="1139">
        <f>BN98/G98*100</f>
        <v/>
      </c>
      <c r="BN98" s="724" t="n">
        <v>4415409.32</v>
      </c>
      <c r="BO98" s="1135" t="n"/>
      <c r="BP98" s="1135" t="n"/>
      <c r="BQ98" s="1135" t="n"/>
      <c r="BR98" s="1135" t="n"/>
      <c r="BS98" s="1135" t="n"/>
      <c r="BT98" s="1135" t="n"/>
      <c r="BU98" s="1135" t="n"/>
      <c r="BV98" s="1135" t="n"/>
      <c r="BW98" s="1135" t="n"/>
      <c r="BX98" s="1135" t="n"/>
      <c r="BY98" s="1135" t="n"/>
      <c r="BZ98" s="1135" t="n"/>
      <c r="CA98" s="1135" t="n"/>
      <c r="CB98" s="1135" t="n"/>
      <c r="CC98" s="1135" t="n"/>
      <c r="CD98" s="1135" t="n"/>
      <c r="CE98" s="1135" t="n"/>
      <c r="CF98" s="1135" t="n"/>
      <c r="CG98" s="1135">
        <f>CH98/G98*100</f>
        <v/>
      </c>
      <c r="CH98" s="724" t="n">
        <v>-581864.649999999</v>
      </c>
      <c r="CI98" s="1135">
        <f>CJ98/G98*100</f>
        <v/>
      </c>
      <c r="CJ98" s="724" t="n">
        <v>-893710.350000001</v>
      </c>
      <c r="CK98" s="1135" t="n"/>
      <c r="CL98" s="1135" t="n"/>
      <c r="CM98" s="1135" t="n"/>
      <c r="CN98" s="1135" t="n"/>
      <c r="CO98" s="1135" t="n"/>
      <c r="CP98" s="1135" t="n"/>
      <c r="CQ98" s="1135" t="n"/>
      <c r="CR98" s="1135" t="n"/>
      <c r="CS98" s="1135" t="n"/>
      <c r="CT98" s="1135" t="n"/>
      <c r="CU98" s="1135" t="n"/>
      <c r="CV98" s="1135" t="n"/>
      <c r="CW98" s="1135" t="n"/>
      <c r="CX98" s="1135" t="n"/>
      <c r="CY98" s="1135" t="n"/>
      <c r="CZ98" s="1135" t="n"/>
      <c r="DA98" s="1135" t="n"/>
      <c r="DB98" s="1135" t="n"/>
      <c r="DC98" s="1135" t="n"/>
      <c r="DD98" s="1135" t="n"/>
      <c r="DE98" s="1135" t="n"/>
      <c r="DF98" s="1135" t="n"/>
      <c r="DG98" s="1135" t="n"/>
      <c r="DH98" s="1135" t="n"/>
      <c r="DI98" s="1135" t="n"/>
      <c r="DJ98" s="1135" t="n"/>
      <c r="DK98" s="1135" t="n"/>
      <c r="DL98" s="1135" t="n"/>
      <c r="DM98" s="1135" t="n"/>
      <c r="DN98" s="1135" t="n"/>
      <c r="DO98" s="1135" t="n"/>
      <c r="DP98" s="1135" t="n"/>
      <c r="DQ98" s="1139">
        <f>+M98+O98+Q98+S98+U98+W98+Y98+AA98+AC98+AE98+AG98+AI98+AK98+AM98+AO98+AQ98+AS98+AU98+AW98+AY98+BA98+BC98+BE98+BG98+BI98+BK98+BM98+BO98+BQ98+BS98+BU98+BW98+BY98+CA98+CC98+CE98+CG98+CI98+CK98+CM98+CO98+CQ98+CS98+CU98+CW98+CY98+DA98+DC98+DE98+DG98+DI98+DK98+DM98+DO98</f>
        <v/>
      </c>
      <c r="DR98" s="724">
        <f>+N98+P98+R98+T98+V98+X98+Z98+AB98+AD98+AF98+AH98+AJ98+AL98+AN98+AP98+AR98+AT98+AV98+AX98+AZ98+BB98+BD98+BF98+BH98+BJ98+BL98+BN98+BP98+BR98+BT98+BV98+BX98+BZ98+CB98+CD98+CF98+CH98+CJ98+CL98+CN98+CP98+CR98+CT98+CV98+CX98+CZ98+DB98+DD98+DF98+DH98+DJ98+DL98+DN98+DP98</f>
        <v/>
      </c>
      <c r="DS98" s="1140">
        <f>DT98/G98*100</f>
        <v/>
      </c>
      <c r="DT98" s="1064">
        <f>DR98-G98</f>
        <v/>
      </c>
      <c r="DU98" s="1702">
        <f>+'OVERALL WO'!P196</f>
        <v/>
      </c>
      <c r="DV98" s="1062" t="inlineStr">
        <is>
          <t>Deduction - setelah terima approval kalkulasi dari engineering site. (kelebihan pengakuan progress)</t>
        </is>
      </c>
      <c r="DW98" s="1702" t="n"/>
      <c r="DZ98" s="1143" t="inlineStr">
        <is>
          <t>ok</t>
        </is>
      </c>
      <c r="EA98" s="1143" t="inlineStr">
        <is>
          <t>ok</t>
        </is>
      </c>
      <c r="EB98" s="1143" t="inlineStr">
        <is>
          <t>ok</t>
        </is>
      </c>
      <c r="EC98" s="1143" t="inlineStr">
        <is>
          <t>ok</t>
        </is>
      </c>
      <c r="ED98" s="1143" t="inlineStr">
        <is>
          <t>ok</t>
        </is>
      </c>
      <c r="EE98" s="1143" t="n"/>
      <c r="EG98" s="1143" t="n"/>
      <c r="EH98" s="1143" t="n"/>
      <c r="EI98" s="1143" t="n"/>
      <c r="EJ98" s="1143" t="n"/>
      <c r="EK98" s="1143" t="n"/>
      <c r="EL98" s="494" t="n"/>
      <c r="EM98" s="494" t="n"/>
      <c r="EN98" s="494" t="n"/>
      <c r="EO98" s="494" t="n"/>
      <c r="EP98" s="494" t="n"/>
      <c r="EQ98" s="1144" t="n"/>
      <c r="ER98" s="1144" t="n"/>
      <c r="ES98" s="1144" t="n"/>
      <c r="ET98" s="1144" t="n"/>
      <c r="EU98" s="1144" t="n"/>
      <c r="EW98" s="1144" t="n"/>
      <c r="EX98" s="1144" t="n"/>
      <c r="EY98" s="1144" t="n"/>
      <c r="EZ98" s="1144" t="n"/>
      <c r="FA98" s="1144" t="n"/>
      <c r="FB98" s="1144" t="n"/>
      <c r="FC98" s="1144" t="inlineStr">
        <is>
          <t>ok</t>
        </is>
      </c>
      <c r="FD98" s="1144" t="n"/>
      <c r="FE98" s="1144" t="n"/>
      <c r="FF98" s="1144" t="n"/>
      <c r="FH98" s="1145" t="inlineStr">
        <is>
          <t>ok</t>
        </is>
      </c>
      <c r="FI98" s="1145" t="inlineStr">
        <is>
          <t>ok</t>
        </is>
      </c>
      <c r="FJ98" s="1146" t="inlineStr">
        <is>
          <t>-</t>
        </is>
      </c>
      <c r="FK98" s="1145" t="inlineStr">
        <is>
          <t>ok</t>
        </is>
      </c>
      <c r="FL98" s="1143" t="inlineStr">
        <is>
          <t>Completed</t>
        </is>
      </c>
      <c r="FX98" s="1142" t="inlineStr">
        <is>
          <t>ok</t>
        </is>
      </c>
      <c r="FZ98" s="409" t="inlineStr">
        <is>
          <t>ok</t>
        </is>
      </c>
      <c r="GA98" s="1143" t="inlineStr">
        <is>
          <t>Completed actual BOQ</t>
        </is>
      </c>
    </row>
    <row r="99" hidden="1" customFormat="1" s="1142">
      <c r="A99" s="1134" t="n">
        <v>12</v>
      </c>
      <c r="B99" s="1135">
        <f>+'OVERALL WO'!B197</f>
        <v/>
      </c>
      <c r="C99" s="1136" t="n"/>
      <c r="D99" s="1136">
        <f>+'OVERALL WO'!D197</f>
        <v/>
      </c>
      <c r="E99" s="1136">
        <f>+'OVERALL WO'!F197</f>
        <v/>
      </c>
      <c r="F99" s="1137">
        <f>+'OVERALL WO'!I197</f>
        <v/>
      </c>
      <c r="G99" s="1138">
        <f>+'OVERALL WO'!J197</f>
        <v/>
      </c>
      <c r="H99" s="1136" t="inlineStr">
        <is>
          <t>Realese</t>
        </is>
      </c>
      <c r="I99" s="1135">
        <f>+'OVERALL WO'!E197</f>
        <v/>
      </c>
      <c r="J99" s="1136">
        <f>+'OVERALL WO'!G197</f>
        <v/>
      </c>
      <c r="K99" s="724">
        <f>+'OVERALL WO'!H197</f>
        <v/>
      </c>
      <c r="L99" s="1136" t="inlineStr">
        <is>
          <t>Approval</t>
        </is>
      </c>
      <c r="M99" s="1136" t="n"/>
      <c r="N99" s="724" t="n"/>
      <c r="O99" s="1139" t="n"/>
      <c r="P99" s="724" t="n"/>
      <c r="Q99" s="1139" t="n"/>
      <c r="R99" s="724" t="n"/>
      <c r="S99" s="1139" t="n"/>
      <c r="T99" s="724" t="n"/>
      <c r="U99" s="1139" t="n"/>
      <c r="V99" s="724" t="n"/>
      <c r="W99" s="1135" t="n"/>
      <c r="X99" s="724" t="n"/>
      <c r="Y99" s="1135" t="n"/>
      <c r="Z99" s="1135" t="n"/>
      <c r="AA99" s="1135" t="n"/>
      <c r="AB99" s="1135" t="n"/>
      <c r="AC99" s="1135" t="n"/>
      <c r="AD99" s="1135" t="n"/>
      <c r="AE99" s="1139" t="n"/>
      <c r="AF99" s="724" t="n"/>
      <c r="AG99" s="1139" t="n"/>
      <c r="AH99" s="724" t="n"/>
      <c r="AI99" s="1139" t="n"/>
      <c r="AJ99" s="724" t="n"/>
      <c r="AK99" s="1139" t="n"/>
      <c r="AL99" s="724" t="n"/>
      <c r="AM99" s="1135" t="n"/>
      <c r="AN99" s="1135" t="n"/>
      <c r="AO99" s="1135" t="n"/>
      <c r="AP99" s="1135" t="n"/>
      <c r="AQ99" s="1139" t="n"/>
      <c r="AR99" s="724" t="n"/>
      <c r="AS99" s="1135" t="n"/>
      <c r="AT99" s="1135" t="n"/>
      <c r="AU99" s="1139" t="n"/>
      <c r="AV99" s="724" t="n"/>
      <c r="AW99" s="1139" t="n"/>
      <c r="AX99" s="724" t="n"/>
      <c r="AY99" s="1139" t="n"/>
      <c r="AZ99" s="724" t="n"/>
      <c r="BA99" s="1135" t="n"/>
      <c r="BB99" s="1135" t="n"/>
      <c r="BC99" s="1140">
        <f>BD99/G99*100</f>
        <v/>
      </c>
      <c r="BD99" s="724" t="n">
        <v>42161400</v>
      </c>
      <c r="BE99" s="1135" t="n"/>
      <c r="BF99" s="1135" t="n"/>
      <c r="BG99" s="1135" t="n"/>
      <c r="BH99" s="1135" t="n"/>
      <c r="BI99" s="1135" t="n"/>
      <c r="BJ99" s="1135" t="n"/>
      <c r="BK99" s="1135" t="n"/>
      <c r="BL99" s="1135" t="n"/>
      <c r="BM99" s="1135" t="n"/>
      <c r="BN99" s="1135" t="n"/>
      <c r="BO99" s="1135" t="n"/>
      <c r="BP99" s="1135" t="n"/>
      <c r="BQ99" s="1135" t="n"/>
      <c r="BR99" s="1135" t="n"/>
      <c r="BS99" s="1135" t="n"/>
      <c r="BT99" s="1135" t="n"/>
      <c r="BU99" s="1135" t="n"/>
      <c r="BV99" s="1135" t="n"/>
      <c r="BW99" s="1135" t="n"/>
      <c r="BX99" s="1135" t="n"/>
      <c r="BY99" s="1135" t="n"/>
      <c r="BZ99" s="1135" t="n"/>
      <c r="CA99" s="1135" t="n"/>
      <c r="CB99" s="1135" t="n"/>
      <c r="CC99" s="1135" t="n"/>
      <c r="CD99" s="1135" t="n"/>
      <c r="CE99" s="1135" t="n"/>
      <c r="CF99" s="1135" t="n"/>
      <c r="CG99" s="1135">
        <f>CH99/G99*100</f>
        <v/>
      </c>
      <c r="CH99" s="724" t="n">
        <v>-2649875</v>
      </c>
      <c r="CI99" s="1179" t="n"/>
      <c r="CJ99" s="1135" t="n"/>
      <c r="CK99" s="1135" t="n"/>
      <c r="CL99" s="1135" t="n"/>
      <c r="CM99" s="1135" t="n"/>
      <c r="CN99" s="1135" t="n"/>
      <c r="CO99" s="1135" t="n"/>
      <c r="CP99" s="1135" t="n"/>
      <c r="CQ99" s="1135" t="n"/>
      <c r="CR99" s="1135" t="n"/>
      <c r="CS99" s="1135" t="n"/>
      <c r="CT99" s="1135" t="n"/>
      <c r="CU99" s="1135" t="n"/>
      <c r="CV99" s="1135" t="n"/>
      <c r="CW99" s="1135" t="n"/>
      <c r="CX99" s="1135" t="n"/>
      <c r="CY99" s="1135" t="n"/>
      <c r="CZ99" s="1135" t="n"/>
      <c r="DA99" s="1135" t="n"/>
      <c r="DB99" s="1135" t="n"/>
      <c r="DC99" s="1135" t="n"/>
      <c r="DD99" s="1135" t="n"/>
      <c r="DE99" s="1135" t="n"/>
      <c r="DF99" s="1135" t="n"/>
      <c r="DG99" s="1135" t="n"/>
      <c r="DH99" s="1135" t="n"/>
      <c r="DI99" s="1135" t="n"/>
      <c r="DJ99" s="1135" t="n"/>
      <c r="DK99" s="1135" t="n"/>
      <c r="DL99" s="1135" t="n"/>
      <c r="DM99" s="1135" t="n"/>
      <c r="DN99" s="1135" t="n"/>
      <c r="DO99" s="1135" t="n"/>
      <c r="DP99" s="1135" t="n"/>
      <c r="DQ99" s="1139">
        <f>+M99+O99+Q99+S99+U99+W99+Y99+AA99+AC99+AE99+AG99+AI99+AK99+AM99+AO99+AQ99+AS99+AU99+AW99+AY99+BA99+BC99+BE99+BG99+BI99+BK99+BM99+BO99+BQ99+BS99+BU99+BW99+BY99+CA99+CC99+CE99+CG99+CI99+CK99+CM99+CO99+CQ99+CS99+CU99+CW99+CY99+DA99+DC99+DE99+DG99+DI99+DK99+DM99+DO99</f>
        <v/>
      </c>
      <c r="DR99" s="724">
        <f>+N99+P99+R99+T99+V99+X99+Z99+AB99+AD99+AF99+AH99+AJ99+AL99+AN99+AP99+AR99+AT99+AV99+AX99+AZ99+BB99+BD99+BF99+BH99+BJ99+BL99+BN99+BP99+BR99+BT99+BV99+BX99+BZ99+CB99+CD99+CF99+CH99+CJ99+CL99+CN99+CP99+CR99+CT99+CV99+CX99+CZ99+DB99+DD99+DF99+DH99+DJ99+DL99+DN99+DP99</f>
        <v/>
      </c>
      <c r="DS99" s="1139">
        <f>DT99/G99*100</f>
        <v/>
      </c>
      <c r="DT99" s="1064">
        <f>DR99-G99</f>
        <v/>
      </c>
      <c r="DU99" s="1702">
        <f>+'OVERALL WO'!P197</f>
        <v/>
      </c>
      <c r="DV99" s="1062" t="inlineStr">
        <is>
          <t>Deduction - setelah terima approval kalkulasi dari engineering site. (kelebihan pengakuan progress)</t>
        </is>
      </c>
      <c r="DW99" s="1703" t="n"/>
      <c r="DZ99" s="1143" t="inlineStr">
        <is>
          <t>ok</t>
        </is>
      </c>
      <c r="EA99" s="1143" t="inlineStr">
        <is>
          <t>ok</t>
        </is>
      </c>
      <c r="EB99" s="1143" t="inlineStr">
        <is>
          <t>ok</t>
        </is>
      </c>
      <c r="EC99" s="1143" t="inlineStr">
        <is>
          <t>ok</t>
        </is>
      </c>
      <c r="ED99" s="1143" t="inlineStr">
        <is>
          <t>ok</t>
        </is>
      </c>
      <c r="EE99" s="1143" t="n"/>
      <c r="EG99" s="1143" t="n"/>
      <c r="EH99" s="1143" t="n"/>
      <c r="EI99" s="1143" t="n"/>
      <c r="EJ99" s="1143" t="n"/>
      <c r="EK99" s="1143" t="n"/>
      <c r="EL99" s="494" t="n"/>
      <c r="EM99" s="494" t="n"/>
      <c r="EN99" s="494" t="n"/>
      <c r="EO99" s="494" t="n"/>
      <c r="EP99" s="494" t="n"/>
      <c r="EQ99" s="1144" t="n"/>
      <c r="ER99" s="1144" t="n"/>
      <c r="ES99" s="1144" t="n"/>
      <c r="ET99" s="1144" t="n"/>
      <c r="EU99" s="1144" t="n"/>
      <c r="EW99" s="1144" t="n"/>
      <c r="EX99" s="1144" t="n"/>
      <c r="EY99" s="1144" t="n"/>
      <c r="EZ99" s="1144" t="n"/>
      <c r="FA99" s="1144" t="n"/>
      <c r="FB99" s="1144" t="n"/>
      <c r="FC99" s="494" t="n"/>
      <c r="FD99" s="1144" t="n"/>
      <c r="FE99" s="1144" t="inlineStr">
        <is>
          <t>ok</t>
        </is>
      </c>
      <c r="FF99" s="494" t="inlineStr">
        <is>
          <t>Completed</t>
        </is>
      </c>
      <c r="FK99" s="1142" t="inlineStr">
        <is>
          <t>ok</t>
        </is>
      </c>
      <c r="FX99" s="1142" t="inlineStr">
        <is>
          <t>ok</t>
        </is>
      </c>
      <c r="FY99" s="1143" t="inlineStr">
        <is>
          <t>Completed actual BOQ</t>
        </is>
      </c>
    </row>
    <row r="100" hidden="1" customFormat="1" s="1085">
      <c r="A100" s="572" t="n">
        <v>13</v>
      </c>
      <c r="B100" s="333">
        <f>+'OVERALL WO'!B198</f>
        <v/>
      </c>
      <c r="C100" s="334" t="n"/>
      <c r="D100" s="334">
        <f>+'OVERALL WO'!D198</f>
        <v/>
      </c>
      <c r="E100" s="334">
        <f>+'OVERALL WO'!F198</f>
        <v/>
      </c>
      <c r="F100" s="335">
        <f>+'OVERALL WO'!I198</f>
        <v/>
      </c>
      <c r="G100" s="336">
        <f>+'OVERALL WO'!J198</f>
        <v/>
      </c>
      <c r="H100" s="334" t="inlineStr">
        <is>
          <t>Realese</t>
        </is>
      </c>
      <c r="I100" s="333">
        <f>+'OVERALL WO'!E198</f>
        <v/>
      </c>
      <c r="J100" s="334">
        <f>+'OVERALL WO'!G198</f>
        <v/>
      </c>
      <c r="K100" s="1080">
        <f>+'OVERALL WO'!H198</f>
        <v/>
      </c>
      <c r="L100" s="334" t="inlineStr">
        <is>
          <t>Review</t>
        </is>
      </c>
      <c r="M100" s="334" t="n"/>
      <c r="N100" s="1080" t="n"/>
      <c r="O100" s="344" t="n"/>
      <c r="P100" s="1080" t="n"/>
      <c r="Q100" s="344" t="n"/>
      <c r="R100" s="1080" t="n"/>
      <c r="S100" s="344" t="n"/>
      <c r="T100" s="1080" t="n"/>
      <c r="U100" s="344" t="n"/>
      <c r="V100" s="1080" t="n"/>
      <c r="W100" s="333" t="n"/>
      <c r="X100" s="1080" t="n"/>
      <c r="Y100" s="333" t="n"/>
      <c r="Z100" s="333" t="n"/>
      <c r="AA100" s="333" t="n"/>
      <c r="AB100" s="333" t="n"/>
      <c r="AC100" s="333" t="n"/>
      <c r="AD100" s="333" t="n"/>
      <c r="AE100" s="344" t="n"/>
      <c r="AF100" s="1080" t="n"/>
      <c r="AG100" s="344" t="n"/>
      <c r="AH100" s="1080" t="n"/>
      <c r="AI100" s="344" t="n"/>
      <c r="AJ100" s="1080" t="n"/>
      <c r="AK100" s="344" t="n"/>
      <c r="AL100" s="1080" t="n"/>
      <c r="AM100" s="333" t="n"/>
      <c r="AN100" s="333" t="n"/>
      <c r="AO100" s="333" t="n"/>
      <c r="AP100" s="333" t="n"/>
      <c r="AQ100" s="344" t="n"/>
      <c r="AR100" s="1080" t="n"/>
      <c r="AS100" s="333" t="n"/>
      <c r="AT100" s="333" t="n"/>
      <c r="AU100" s="344" t="n"/>
      <c r="AV100" s="1075" t="n"/>
      <c r="AW100" s="344" t="n"/>
      <c r="AX100" s="1080" t="n"/>
      <c r="AY100" s="344" t="n"/>
      <c r="AZ100" s="1080" t="n"/>
      <c r="BA100" s="333" t="n"/>
      <c r="BB100" s="333" t="n"/>
      <c r="BC100" s="333">
        <f>BD100/G100*100</f>
        <v/>
      </c>
      <c r="BD100" s="1080">
        <f>G100*100/100</f>
        <v/>
      </c>
      <c r="BE100" s="333" t="n"/>
      <c r="BF100" s="333" t="n"/>
      <c r="BG100" s="333" t="n"/>
      <c r="BH100" s="333" t="n"/>
      <c r="BI100" s="333" t="n"/>
      <c r="BJ100" s="333" t="n"/>
      <c r="BK100" s="333" t="n"/>
      <c r="BL100" s="333" t="n"/>
      <c r="BM100" s="333" t="n"/>
      <c r="BN100" s="333" t="n"/>
      <c r="BO100" s="333" t="n"/>
      <c r="BP100" s="333" t="n"/>
      <c r="BQ100" s="333" t="n"/>
      <c r="BR100" s="333" t="n"/>
      <c r="BS100" s="333" t="n"/>
      <c r="BT100" s="333" t="n"/>
      <c r="BU100" s="333" t="n"/>
      <c r="BV100" s="333" t="n"/>
      <c r="BW100" s="333" t="n"/>
      <c r="BX100" s="333" t="n"/>
      <c r="BY100" s="333" t="n"/>
      <c r="BZ100" s="333" t="n"/>
      <c r="CA100" s="333" t="n"/>
      <c r="CB100" s="333" t="n"/>
      <c r="CC100" s="333" t="n"/>
      <c r="CD100" s="333" t="n"/>
      <c r="CE100" s="333" t="n"/>
      <c r="CF100" s="333" t="n"/>
      <c r="CG100" s="333" t="n"/>
      <c r="CH100" s="333" t="n"/>
      <c r="CI100" s="333" t="n"/>
      <c r="CJ100" s="333" t="n"/>
      <c r="CK100" s="333" t="n"/>
      <c r="CL100" s="333" t="n"/>
      <c r="CM100" s="333" t="n"/>
      <c r="CN100" s="333" t="n"/>
      <c r="CO100" s="333" t="n"/>
      <c r="CP100" s="333" t="n"/>
      <c r="CQ100" s="333" t="n"/>
      <c r="CR100" s="333" t="n"/>
      <c r="CS100" s="333" t="n"/>
      <c r="CT100" s="333" t="n"/>
      <c r="CU100" s="333" t="n"/>
      <c r="CV100" s="333" t="n"/>
      <c r="CW100" s="333" t="n"/>
      <c r="CX100" s="333" t="n"/>
      <c r="CY100" s="333" t="n"/>
      <c r="CZ100" s="333" t="n"/>
      <c r="DA100" s="333" t="n"/>
      <c r="DB100" s="333" t="n"/>
      <c r="DC100" s="333" t="n"/>
      <c r="DD100" s="333" t="n"/>
      <c r="DE100" s="333" t="n"/>
      <c r="DF100" s="333" t="n"/>
      <c r="DG100" s="333" t="n"/>
      <c r="DH100" s="333" t="n"/>
      <c r="DI100" s="333" t="n"/>
      <c r="DJ100" s="333" t="n"/>
      <c r="DK100" s="333" t="n"/>
      <c r="DL100" s="333" t="n"/>
      <c r="DM100" s="333" t="n"/>
      <c r="DN100" s="333" t="n"/>
      <c r="DO100" s="333" t="n"/>
      <c r="DP100" s="333" t="n"/>
      <c r="DQ100" s="344">
        <f>+M100+O100+Q100+S100+U100+W100+Y100+AA100+AC100+AE100+AG100+AI100+AK100+AM100+AO100+AQ100+AS100+AU100+AW100+AY100+BA100+BC100+BE100+BG100+BI100+BK100+BM100+BO100+BQ100+BS100+BU100+BW100+BY100+CA100+CC100+CE100+CG100+CI100+CK100+CM100+CO100+CQ100+CS100+CU100+CW100+CY100+DA100+DC100+DE100+DG100+DI100+DK100+DM100+DO100</f>
        <v/>
      </c>
      <c r="DR100" s="1080">
        <f>+N100+P100+R100+T100+V100+X100+Z100+AB100+AD100+AF100+AH100+AJ100+AL100+AN100+AP100+AR100+AT100+AV100+AX100+AZ100+BB100+BD100+BF100+BH100+BJ100+BL100+BN100+BP100+BR100+BT100+BV100+BX100+BZ100+CB100+CD100+CF100+CH100+CJ100+CL100+CN100+CP100+CR100+CT100+CV100+CX100+CZ100+DB100+DD100+DF100+DH100+DJ100+DL100+DN100+DP100</f>
        <v/>
      </c>
      <c r="DS100" s="344">
        <f>DT100/G100*100</f>
        <v/>
      </c>
      <c r="DT100" s="338">
        <f>DR100-G100</f>
        <v/>
      </c>
      <c r="DU100" s="1679">
        <f>+'OVERALL WO'!P198</f>
        <v/>
      </c>
      <c r="DV100" s="338" t="n"/>
      <c r="DW100" s="1704" t="n"/>
      <c r="DZ100" s="1084" t="inlineStr">
        <is>
          <t>ok</t>
        </is>
      </c>
      <c r="EA100" s="1084" t="inlineStr">
        <is>
          <t>ok</t>
        </is>
      </c>
      <c r="EB100" s="1084" t="inlineStr">
        <is>
          <t>ok</t>
        </is>
      </c>
      <c r="EC100" s="1084" t="inlineStr">
        <is>
          <t>ok</t>
        </is>
      </c>
      <c r="ED100" s="1084" t="inlineStr">
        <is>
          <t>ok</t>
        </is>
      </c>
      <c r="EE100" s="1086" t="n"/>
      <c r="EG100" s="436" t="n"/>
      <c r="EH100" s="436" t="n"/>
      <c r="EI100" s="436" t="n"/>
      <c r="EJ100" s="436" t="n"/>
      <c r="EK100" s="436" t="n"/>
      <c r="EL100" s="492" t="n"/>
      <c r="EM100" s="492" t="n"/>
      <c r="EN100" s="492" t="n"/>
      <c r="EO100" s="492" t="n"/>
      <c r="EP100" s="492" t="n"/>
      <c r="EQ100" s="703" t="n"/>
      <c r="ER100" s="703" t="n"/>
      <c r="ES100" s="703" t="n"/>
      <c r="ET100" s="703" t="n"/>
      <c r="EU100" s="703" t="n"/>
      <c r="EW100" s="703" t="n"/>
      <c r="EX100" s="703" t="n"/>
      <c r="EY100" s="703" t="n"/>
      <c r="EZ100" s="703" t="n"/>
      <c r="FA100" s="703" t="n"/>
      <c r="FB100" s="703" t="n"/>
      <c r="FC100" s="709" t="n"/>
      <c r="FD100" s="703" t="n"/>
      <c r="FE100" s="703" t="inlineStr">
        <is>
          <t>ok</t>
        </is>
      </c>
      <c r="FF100" s="709" t="inlineStr">
        <is>
          <t>Completed</t>
        </is>
      </c>
      <c r="FK100" s="1085" t="inlineStr">
        <is>
          <t>ok</t>
        </is>
      </c>
    </row>
    <row r="101" hidden="1" customFormat="1" s="424">
      <c r="A101" s="410" t="n">
        <v>14</v>
      </c>
      <c r="B101" s="343">
        <f>+'OVERALL WO'!B199</f>
        <v/>
      </c>
      <c r="C101" s="300" t="n"/>
      <c r="D101" s="300">
        <f>+'OVERALL WO'!D199</f>
        <v/>
      </c>
      <c r="E101" s="300">
        <f>+'OVERALL WO'!F199</f>
        <v/>
      </c>
      <c r="F101" s="359">
        <f>+'OVERALL WO'!I199</f>
        <v/>
      </c>
      <c r="G101" s="349">
        <f>+'OVERALL WO'!J199</f>
        <v/>
      </c>
      <c r="H101" s="300" t="inlineStr">
        <is>
          <t>Realese</t>
        </is>
      </c>
      <c r="I101" s="1682">
        <f>+'OVERALL WO'!E199</f>
        <v/>
      </c>
      <c r="J101" s="300">
        <f>+'OVERALL WO'!G199</f>
        <v/>
      </c>
      <c r="K101" s="292">
        <f>+'OVERALL WO'!H199</f>
        <v/>
      </c>
      <c r="L101" s="300" t="inlineStr">
        <is>
          <t>Approval</t>
        </is>
      </c>
      <c r="M101" s="300" t="n"/>
      <c r="N101" s="292" t="n"/>
      <c r="O101" s="360" t="n"/>
      <c r="P101" s="292" t="n"/>
      <c r="Q101" s="360" t="n"/>
      <c r="R101" s="292" t="n"/>
      <c r="S101" s="360" t="n"/>
      <c r="T101" s="292" t="n"/>
      <c r="U101" s="360" t="n"/>
      <c r="V101" s="292" t="n"/>
      <c r="W101" s="343" t="n"/>
      <c r="X101" s="292" t="n"/>
      <c r="Y101" s="343" t="n"/>
      <c r="Z101" s="343" t="n"/>
      <c r="AA101" s="343" t="n"/>
      <c r="AB101" s="343" t="n"/>
      <c r="AC101" s="343" t="n"/>
      <c r="AD101" s="343" t="n"/>
      <c r="AE101" s="360" t="n"/>
      <c r="AF101" s="292" t="n"/>
      <c r="AG101" s="360" t="n"/>
      <c r="AH101" s="292" t="n"/>
      <c r="AI101" s="360" t="n"/>
      <c r="AJ101" s="292" t="n"/>
      <c r="AK101" s="360" t="n"/>
      <c r="AL101" s="292" t="n"/>
      <c r="AM101" s="343" t="n"/>
      <c r="AN101" s="343" t="n"/>
      <c r="AO101" s="343" t="n"/>
      <c r="AP101" s="343" t="n"/>
      <c r="AQ101" s="360" t="n"/>
      <c r="AR101" s="292" t="n"/>
      <c r="AS101" s="343" t="n"/>
      <c r="AT101" s="343" t="n"/>
      <c r="AU101" s="360" t="n"/>
      <c r="AV101" s="292" t="n"/>
      <c r="AW101" s="360" t="n"/>
      <c r="AX101" s="292" t="n"/>
      <c r="AY101" s="360" t="n"/>
      <c r="AZ101" s="292" t="n"/>
      <c r="BA101" s="343" t="n"/>
      <c r="BB101" s="343" t="n"/>
      <c r="BC101" s="343">
        <f>BD101/G101*100</f>
        <v/>
      </c>
      <c r="BD101" s="292" t="n"/>
      <c r="BE101" s="360">
        <f>BF101/G101*100</f>
        <v/>
      </c>
      <c r="BF101" s="292" t="n"/>
      <c r="BG101" s="343" t="n"/>
      <c r="BH101" s="343" t="n"/>
      <c r="BI101" s="360">
        <f>BJ101/G101*100</f>
        <v/>
      </c>
      <c r="BJ101" s="292" t="n"/>
      <c r="BK101" s="343" t="n"/>
      <c r="BL101" s="343" t="n"/>
      <c r="BM101" s="343" t="n"/>
      <c r="BN101" s="343" t="n"/>
      <c r="BO101" s="343" t="n"/>
      <c r="BP101" s="343" t="n"/>
      <c r="BQ101" s="343" t="n"/>
      <c r="BR101" s="343" t="n"/>
      <c r="BS101" s="343" t="n"/>
      <c r="BT101" s="343" t="n"/>
      <c r="BU101" s="360">
        <f>BV101/G101*100</f>
        <v/>
      </c>
      <c r="BV101" s="292" t="n">
        <v>44730875</v>
      </c>
      <c r="BW101" s="343" t="n"/>
      <c r="BX101" s="343" t="n"/>
      <c r="BY101" s="343" t="n"/>
      <c r="BZ101" s="343" t="n"/>
      <c r="CA101" s="343" t="n"/>
      <c r="CB101" s="343" t="n"/>
      <c r="CC101" s="343" t="n"/>
      <c r="CD101" s="343" t="n"/>
      <c r="CE101" s="343" t="n"/>
      <c r="CF101" s="343" t="n"/>
      <c r="CG101" s="343" t="n"/>
      <c r="CH101" s="343" t="n"/>
      <c r="CI101" s="343" t="n"/>
      <c r="CJ101" s="343" t="n"/>
      <c r="CK101" s="343" t="n"/>
      <c r="CL101" s="343" t="n"/>
      <c r="CM101" s="343" t="n"/>
      <c r="CN101" s="343" t="n"/>
      <c r="CO101" s="343" t="n"/>
      <c r="CP101" s="343" t="n"/>
      <c r="CQ101" s="343" t="n"/>
      <c r="CR101" s="343" t="n"/>
      <c r="CS101" s="343" t="n"/>
      <c r="CT101" s="343" t="n"/>
      <c r="CU101" s="343" t="n"/>
      <c r="CV101" s="343" t="n"/>
      <c r="CW101" s="343" t="n"/>
      <c r="CX101" s="343" t="n"/>
      <c r="CY101" s="343" t="n"/>
      <c r="CZ101" s="343" t="n"/>
      <c r="DA101" s="343" t="n"/>
      <c r="DB101" s="343" t="n"/>
      <c r="DC101" s="343" t="n"/>
      <c r="DD101" s="343" t="n"/>
      <c r="DE101" s="343" t="n"/>
      <c r="DF101" s="343" t="n"/>
      <c r="DG101" s="343" t="n"/>
      <c r="DH101" s="343" t="n"/>
      <c r="DI101" s="343" t="n"/>
      <c r="DJ101" s="343" t="n"/>
      <c r="DK101" s="343" t="n"/>
      <c r="DL101" s="343" t="n"/>
      <c r="DM101" s="343" t="n"/>
      <c r="DN101" s="343" t="n"/>
      <c r="DO101" s="343" t="n"/>
      <c r="DP101" s="343" t="n"/>
      <c r="DQ101" s="360">
        <f>+M101+O101+Q101+S101+U101+W101+Y101+AA101+AC101+AE101+AG101+AI101+AK101+AM101+AO101+AQ101+AS101+AU101+AW101+AY101+BA101+BC101+BE101+BG101+BI101+BK101+BM101+BO101+BQ101+BS101+BU101+BW101+BY101+CA101+CC101+CE101+CG101+CI101+CK101+CM101+CO101+CQ101+CS101+CU101+CW101+CY101+DA101+DC101+DE101+DG101+DI101+DK101+DM101+DO101</f>
        <v/>
      </c>
      <c r="DR101" s="292">
        <f>+N101+P101+R101+T101+V101+X101+Z101+AB101+AD101+AF101+AH101+AJ101+AL101+AN101+AP101+AR101+AT101+AV101+AX101+AZ101+BB101+BD101+BF101+BH101+BJ101+BL101+BN101+BP101+BR101+BT101+BV101+BX101+BZ101+CB101+CD101+CF101+CH101+CJ101+CL101+CN101+CP101+CR101+CT101+CV101+CX101+CZ101+DB101+DD101+DF101+DH101+DJ101+DL101+DN101+DP101</f>
        <v/>
      </c>
      <c r="DS101" s="360">
        <f>DT101/G101*100</f>
        <v/>
      </c>
      <c r="DT101" s="361">
        <f>DR101-G101</f>
        <v/>
      </c>
      <c r="DU101" s="1678">
        <f>+'OVERALL WO'!P199</f>
        <v/>
      </c>
      <c r="DV101" s="361" t="inlineStr">
        <is>
          <t>Wo Odoo 7273771, Rev. -</t>
        </is>
      </c>
      <c r="DW101" s="1705" t="n"/>
      <c r="DZ101" s="386" t="inlineStr">
        <is>
          <t>ok</t>
        </is>
      </c>
      <c r="EA101" s="386" t="inlineStr">
        <is>
          <t>ok</t>
        </is>
      </c>
      <c r="EB101" s="386" t="inlineStr">
        <is>
          <t>ok</t>
        </is>
      </c>
      <c r="EC101" s="386" t="inlineStr">
        <is>
          <t>ok</t>
        </is>
      </c>
      <c r="ED101" s="386" t="inlineStr">
        <is>
          <t>ok</t>
        </is>
      </c>
      <c r="EE101" s="386" t="n"/>
      <c r="EG101" s="386" t="n"/>
      <c r="EH101" s="386" t="n"/>
      <c r="EI101" s="386" t="n"/>
      <c r="EJ101" s="386" t="n"/>
      <c r="EK101" s="386" t="n"/>
      <c r="EL101" s="727" t="n"/>
      <c r="EM101" s="727" t="n"/>
      <c r="EN101" s="727" t="n"/>
      <c r="EO101" s="727" t="n"/>
      <c r="EP101" s="727" t="n"/>
      <c r="EQ101" s="704" t="n"/>
      <c r="ER101" s="704" t="n"/>
      <c r="ES101" s="704" t="n"/>
      <c r="ET101" s="704" t="n"/>
      <c r="EU101" s="704" t="n"/>
      <c r="EW101" s="704" t="n"/>
      <c r="EX101" s="704" t="n"/>
      <c r="EY101" s="704" t="n"/>
      <c r="EZ101" s="704" t="n"/>
      <c r="FA101" s="704" t="n"/>
      <c r="FB101" s="704" t="n"/>
      <c r="FC101" s="727" t="n"/>
      <c r="FD101" s="704" t="n"/>
      <c r="FE101" s="704" t="n"/>
      <c r="FF101" s="704" t="n"/>
      <c r="FK101" s="424" t="inlineStr">
        <is>
          <t>ok</t>
        </is>
      </c>
      <c r="FO101" s="704" t="n"/>
      <c r="FP101" s="704" t="n"/>
      <c r="FQ101" s="723" t="inlineStr">
        <is>
          <t>ok</t>
        </is>
      </c>
      <c r="FR101" s="722" t="inlineStr">
        <is>
          <t>Completed</t>
        </is>
      </c>
      <c r="FS101" s="704" t="n"/>
      <c r="FT101" s="704" t="n"/>
    </row>
    <row r="102" hidden="1" customFormat="1" s="1142">
      <c r="A102" s="1134" t="n">
        <v>15</v>
      </c>
      <c r="B102" s="1135">
        <f>+'OVERALL WO'!B200</f>
        <v/>
      </c>
      <c r="C102" s="1136" t="n"/>
      <c r="D102" s="1136">
        <f>+'OVERALL WO'!D200</f>
        <v/>
      </c>
      <c r="E102" s="1136">
        <f>+'OVERALL WO'!F200</f>
        <v/>
      </c>
      <c r="F102" s="1137">
        <f>+'OVERALL WO'!I200</f>
        <v/>
      </c>
      <c r="G102" s="1138">
        <f>+'OVERALL WO'!J200</f>
        <v/>
      </c>
      <c r="H102" s="1136">
        <f>IF(F102&gt;0,"Realese","BelumRealese")</f>
        <v/>
      </c>
      <c r="I102" s="1706">
        <f>+'OVERALL WO'!E200</f>
        <v/>
      </c>
      <c r="J102" s="1136">
        <f>+'OVERALL WO'!G200</f>
        <v/>
      </c>
      <c r="K102" s="724">
        <f>+'OVERALL WO'!H200</f>
        <v/>
      </c>
      <c r="L102" s="1136" t="inlineStr">
        <is>
          <t>Approval</t>
        </is>
      </c>
      <c r="M102" s="1136" t="n"/>
      <c r="N102" s="724" t="n"/>
      <c r="O102" s="1139" t="n"/>
      <c r="P102" s="724" t="n"/>
      <c r="Q102" s="1139" t="n"/>
      <c r="R102" s="724" t="n"/>
      <c r="S102" s="1139" t="n"/>
      <c r="T102" s="724" t="n"/>
      <c r="U102" s="1139" t="n"/>
      <c r="V102" s="724" t="n"/>
      <c r="W102" s="1135" t="n"/>
      <c r="X102" s="724" t="n"/>
      <c r="Y102" s="1135" t="n"/>
      <c r="Z102" s="1135" t="n"/>
      <c r="AA102" s="1135" t="n"/>
      <c r="AB102" s="1135" t="n"/>
      <c r="AC102" s="1135" t="n"/>
      <c r="AD102" s="1135" t="n"/>
      <c r="AE102" s="1139" t="n"/>
      <c r="AF102" s="724" t="n"/>
      <c r="AG102" s="1139" t="n"/>
      <c r="AH102" s="724" t="n"/>
      <c r="AI102" s="1139" t="n"/>
      <c r="AJ102" s="724" t="n"/>
      <c r="AK102" s="1139" t="n"/>
      <c r="AL102" s="724" t="n"/>
      <c r="AM102" s="1135" t="n"/>
      <c r="AN102" s="1135" t="n"/>
      <c r="AO102" s="1135" t="n"/>
      <c r="AP102" s="1135" t="n"/>
      <c r="AQ102" s="1139" t="n"/>
      <c r="AR102" s="724" t="n"/>
      <c r="AS102" s="1135" t="n"/>
      <c r="AT102" s="1135" t="n"/>
      <c r="AU102" s="1139" t="n"/>
      <c r="AV102" s="724" t="n"/>
      <c r="AW102" s="1139" t="n"/>
      <c r="AX102" s="724" t="n"/>
      <c r="AY102" s="1139" t="n"/>
      <c r="AZ102" s="724" t="n"/>
      <c r="BA102" s="1135" t="n"/>
      <c r="BB102" s="1135" t="n"/>
      <c r="BC102" s="1135" t="n"/>
      <c r="BD102" s="724" t="n"/>
      <c r="BE102" s="1139" t="n"/>
      <c r="BF102" s="724" t="n"/>
      <c r="BG102" s="1139">
        <f>BH102/G102*100</f>
        <v/>
      </c>
      <c r="BH102" s="724" t="n">
        <v>3577825.16</v>
      </c>
      <c r="BI102" s="1139">
        <f>BJ102/G102*100</f>
        <v/>
      </c>
      <c r="BJ102" s="724" t="n">
        <v>15205756.93</v>
      </c>
      <c r="BK102" s="1139">
        <f>BL102/G102*100</f>
        <v/>
      </c>
      <c r="BL102" s="724" t="n">
        <v>8944562.9</v>
      </c>
      <c r="BM102" s="1139">
        <f>BN102/G102*100</f>
        <v/>
      </c>
      <c r="BN102" s="724" t="n">
        <v>9481236.674000001</v>
      </c>
      <c r="BO102" s="1139">
        <f>BP102/G102*100</f>
        <v/>
      </c>
      <c r="BP102" s="724" t="n">
        <v>8944562.9</v>
      </c>
      <c r="BQ102" s="1139">
        <f>BR102/G102*100</f>
        <v/>
      </c>
      <c r="BR102" s="724" t="n">
        <v>16457995.736</v>
      </c>
      <c r="BS102" s="1139">
        <f>BT102/G102*100</f>
        <v/>
      </c>
      <c r="BT102" s="724" t="n">
        <v>53667377.4</v>
      </c>
      <c r="BU102" s="1139">
        <f>BV102/G102*100</f>
        <v/>
      </c>
      <c r="BV102" s="724" t="n">
        <v>53667377.4</v>
      </c>
      <c r="BW102" s="1139">
        <f>BX102/G102*100</f>
        <v/>
      </c>
      <c r="BX102" s="724" t="n">
        <v>8944562.9</v>
      </c>
      <c r="BY102" s="1135" t="n"/>
      <c r="BZ102" s="1135" t="n"/>
      <c r="CA102" s="1135" t="n"/>
      <c r="CB102" s="1135" t="n"/>
      <c r="CC102" s="1135" t="n"/>
      <c r="CD102" s="1135" t="n"/>
      <c r="CE102" s="1135" t="n"/>
      <c r="CF102" s="1135" t="n"/>
      <c r="CG102" s="1135">
        <f>CH102/G102*100</f>
        <v/>
      </c>
      <c r="CH102" s="724" t="n">
        <v>-8144163</v>
      </c>
      <c r="CI102" s="1135" t="n"/>
      <c r="CJ102" s="1135" t="n"/>
      <c r="CK102" s="1135" t="n"/>
      <c r="CL102" s="1135" t="n"/>
      <c r="CM102" s="1135" t="n"/>
      <c r="CN102" s="1135" t="n"/>
      <c r="CO102" s="1135" t="n"/>
      <c r="CP102" s="1135" t="n"/>
      <c r="CQ102" s="1135" t="n"/>
      <c r="CR102" s="1135" t="n"/>
      <c r="CS102" s="1135" t="n"/>
      <c r="CT102" s="1135" t="n"/>
      <c r="CU102" s="1135" t="n"/>
      <c r="CV102" s="1135" t="n"/>
      <c r="CW102" s="1135" t="n"/>
      <c r="CX102" s="1135" t="n"/>
      <c r="CY102" s="1135" t="n"/>
      <c r="CZ102" s="1135" t="n"/>
      <c r="DA102" s="1135" t="n"/>
      <c r="DB102" s="1135" t="n"/>
      <c r="DC102" s="1135" t="n"/>
      <c r="DD102" s="1135" t="n"/>
      <c r="DE102" s="1135" t="n"/>
      <c r="DF102" s="1135" t="n"/>
      <c r="DG102" s="1135" t="n"/>
      <c r="DH102" s="1135" t="n"/>
      <c r="DI102" s="1135" t="n"/>
      <c r="DJ102" s="1135" t="n"/>
      <c r="DK102" s="1135" t="n"/>
      <c r="DL102" s="1135" t="n"/>
      <c r="DM102" s="1135" t="n"/>
      <c r="DN102" s="1135" t="n"/>
      <c r="DO102" s="1135" t="n"/>
      <c r="DP102" s="1135" t="n"/>
      <c r="DQ102" s="1139">
        <f>+M102+O102+Q102+S102+U102+W102+Y102+AA102+AC102+AE102+AG102+AI102+AK102+AM102+AO102+AQ102+AS102+AU102+AW102+AY102+BA102+BC102+BE102+BG102+BI102+BK102+BM102+BO102+BQ102+BS102+BU102+BW102+BY102+CA102+CC102+CE102+CG102+CI102+CK102+CM102+CO102+CQ102+CS102+CU102+CW102+CY102+DA102+DC102+DE102+DG102+DI102+DK102+DM102+DO102</f>
        <v/>
      </c>
      <c r="DR102" s="724">
        <f>+N102+P102+R102+T102+V102+X102+Z102+AB102+AD102+AF102+AH102+AJ102+AL102+AN102+AP102+AR102+AT102+AV102+AX102+AZ102+BB102+BD102+BF102+BH102+BJ102+BL102+BN102+BP102+BR102+BT102+BV102+BX102+BZ102+CB102+CD102+CF102+CH102+CJ102+CL102+CN102+CP102+CR102+CT102+CV102+CX102+CZ102+DB102+DD102+DF102+DH102+DJ102+DL102+DN102+DP102</f>
        <v/>
      </c>
      <c r="DS102" s="1139">
        <f>DT102/G102*100</f>
        <v/>
      </c>
      <c r="DT102" s="1064">
        <f>DR102-G102</f>
        <v/>
      </c>
      <c r="DU102" s="1702">
        <f>+'OVERALL WO'!P200</f>
        <v/>
      </c>
      <c r="DV102" s="1062" t="inlineStr">
        <is>
          <t>Deduction - setelah terima approval kalkulasi dari engineering site. (kelebihan pengakuan progress)</t>
        </is>
      </c>
      <c r="DW102" s="1707" t="n"/>
      <c r="DZ102" s="1143" t="inlineStr">
        <is>
          <t>ok</t>
        </is>
      </c>
      <c r="EA102" s="1143" t="inlineStr">
        <is>
          <t>ok</t>
        </is>
      </c>
      <c r="EB102" s="1143" t="inlineStr">
        <is>
          <t>ok</t>
        </is>
      </c>
      <c r="EC102" s="1143" t="inlineStr">
        <is>
          <t>ok</t>
        </is>
      </c>
      <c r="ED102" s="1143" t="inlineStr">
        <is>
          <t>ok</t>
        </is>
      </c>
      <c r="EE102" s="1143" t="n"/>
      <c r="EG102" s="1143" t="n"/>
      <c r="EH102" s="1143" t="n"/>
      <c r="EI102" s="1143" t="n"/>
      <c r="EJ102" s="1143" t="n"/>
      <c r="EK102" s="1143" t="n"/>
      <c r="EL102" s="494" t="n"/>
      <c r="EM102" s="494" t="n"/>
      <c r="EN102" s="494" t="n"/>
      <c r="EO102" s="494" t="n"/>
      <c r="EP102" s="494" t="n"/>
      <c r="EQ102" s="1144" t="n"/>
      <c r="ER102" s="1144" t="n"/>
      <c r="ES102" s="1144" t="n"/>
      <c r="ET102" s="1144" t="n"/>
      <c r="EU102" s="1144" t="n"/>
      <c r="EW102" s="1144" t="n"/>
      <c r="EX102" s="1144" t="n"/>
      <c r="EY102" s="1144" t="n"/>
      <c r="EZ102" s="1144" t="n"/>
      <c r="FA102" s="1144" t="n"/>
      <c r="FB102" s="1144" t="n"/>
      <c r="FC102" s="494" t="n"/>
      <c r="FD102" s="1144" t="n"/>
      <c r="FE102" s="1144" t="n"/>
      <c r="FF102" s="1144" t="n"/>
      <c r="FH102" s="1145" t="inlineStr">
        <is>
          <t>ok</t>
        </is>
      </c>
      <c r="FI102" s="1145" t="inlineStr">
        <is>
          <t>ok</t>
        </is>
      </c>
      <c r="FJ102" s="1145" t="inlineStr">
        <is>
          <t>ok</t>
        </is>
      </c>
      <c r="FK102" s="1145" t="inlineStr">
        <is>
          <t>ok</t>
        </is>
      </c>
      <c r="FL102" s="1145" t="inlineStr">
        <is>
          <t>ok</t>
        </is>
      </c>
      <c r="FO102" s="1144" t="inlineStr">
        <is>
          <t>ok</t>
        </is>
      </c>
      <c r="FP102" s="1144" t="inlineStr">
        <is>
          <t>ok</t>
        </is>
      </c>
      <c r="FQ102" s="1144" t="inlineStr">
        <is>
          <t>ok</t>
        </is>
      </c>
      <c r="FR102" s="1144" t="inlineStr">
        <is>
          <t>ok</t>
        </is>
      </c>
      <c r="FS102" s="494" t="n"/>
      <c r="FT102" s="1144" t="n"/>
      <c r="FX102" s="1142" t="inlineStr">
        <is>
          <t>ok</t>
        </is>
      </c>
      <c r="FY102" s="1143" t="inlineStr">
        <is>
          <t>Completed actual BOQ</t>
        </is>
      </c>
    </row>
    <row r="103" hidden="1" customFormat="1" s="1142">
      <c r="A103" s="1134" t="n">
        <v>16</v>
      </c>
      <c r="B103" s="1135">
        <f>+'OVERALL WO'!B201</f>
        <v/>
      </c>
      <c r="C103" s="1136" t="n"/>
      <c r="D103" s="1136">
        <f>+'OVERALL WO'!D201</f>
        <v/>
      </c>
      <c r="E103" s="1136">
        <f>+'OVERALL WO'!F201</f>
        <v/>
      </c>
      <c r="F103" s="1137">
        <f>+'OVERALL WO'!I201</f>
        <v/>
      </c>
      <c r="G103" s="1138">
        <f>+'OVERALL WO'!J201</f>
        <v/>
      </c>
      <c r="H103" s="1136">
        <f>IF(F103&gt;0,"Realese","BelumRealese")</f>
        <v/>
      </c>
      <c r="I103" s="1706">
        <f>+'OVERALL WO'!E201</f>
        <v/>
      </c>
      <c r="J103" s="1136">
        <f>+'OVERALL WO'!G201</f>
        <v/>
      </c>
      <c r="K103" s="724">
        <f>+'OVERALL WO'!H201</f>
        <v/>
      </c>
      <c r="L103" s="1136" t="inlineStr">
        <is>
          <t>Approval</t>
        </is>
      </c>
      <c r="M103" s="1136" t="n"/>
      <c r="N103" s="724" t="n"/>
      <c r="O103" s="1139" t="n"/>
      <c r="P103" s="724" t="n"/>
      <c r="Q103" s="1139" t="n"/>
      <c r="R103" s="724" t="n"/>
      <c r="S103" s="1139" t="n"/>
      <c r="T103" s="724" t="n"/>
      <c r="U103" s="1139" t="n"/>
      <c r="V103" s="724" t="n"/>
      <c r="W103" s="1135" t="n"/>
      <c r="X103" s="724" t="n"/>
      <c r="Y103" s="1135" t="n"/>
      <c r="Z103" s="1135" t="n"/>
      <c r="AA103" s="1135" t="n"/>
      <c r="AB103" s="1135" t="n"/>
      <c r="AC103" s="1135" t="n"/>
      <c r="AD103" s="1135" t="n"/>
      <c r="AE103" s="1139" t="n"/>
      <c r="AF103" s="724" t="n"/>
      <c r="AG103" s="1139" t="n"/>
      <c r="AH103" s="724" t="n"/>
      <c r="AI103" s="1139" t="n"/>
      <c r="AJ103" s="724" t="n"/>
      <c r="AK103" s="1139" t="n"/>
      <c r="AL103" s="724" t="n"/>
      <c r="AM103" s="1135" t="n"/>
      <c r="AN103" s="1135" t="n"/>
      <c r="AO103" s="1135" t="n"/>
      <c r="AP103" s="1135" t="n"/>
      <c r="AQ103" s="1139" t="n"/>
      <c r="AR103" s="724" t="n"/>
      <c r="AS103" s="1135" t="n"/>
      <c r="AT103" s="1135" t="n"/>
      <c r="AU103" s="1139" t="n"/>
      <c r="AV103" s="724" t="n"/>
      <c r="AW103" s="1139" t="n"/>
      <c r="AX103" s="724" t="n"/>
      <c r="AY103" s="1139" t="n"/>
      <c r="AZ103" s="724" t="n"/>
      <c r="BA103" s="1135" t="n"/>
      <c r="BB103" s="1135" t="n"/>
      <c r="BC103" s="1135" t="n"/>
      <c r="BD103" s="724" t="n"/>
      <c r="BE103" s="1139" t="n"/>
      <c r="BF103" s="724" t="n"/>
      <c r="BG103" s="1139" t="n"/>
      <c r="BH103" s="724" t="n"/>
      <c r="BI103" s="1139" t="n"/>
      <c r="BJ103" s="724" t="n"/>
      <c r="BK103" s="1139">
        <f>BL103/G103*100</f>
        <v/>
      </c>
      <c r="BL103" s="724" t="n">
        <v>23281750</v>
      </c>
      <c r="BM103" s="1139">
        <f>BN103/G103*100</f>
        <v/>
      </c>
      <c r="BN103" s="724" t="n">
        <v>34922625</v>
      </c>
      <c r="BO103" s="1139">
        <f>BP103/G103*100</f>
        <v/>
      </c>
      <c r="BP103" s="1135" t="n"/>
      <c r="BQ103" s="1135" t="n"/>
      <c r="BR103" s="1135" t="n"/>
      <c r="BS103" s="1135" t="n"/>
      <c r="BT103" s="1135" t="n"/>
      <c r="BU103" s="1135" t="n"/>
      <c r="BV103" s="1135" t="n"/>
      <c r="BW103" s="1135" t="n"/>
      <c r="BX103" s="1135" t="n"/>
      <c r="BY103" s="1135" t="n"/>
      <c r="BZ103" s="1135" t="n"/>
      <c r="CA103" s="1135" t="n"/>
      <c r="CB103" s="1135" t="n"/>
      <c r="CC103" s="1135" t="n"/>
      <c r="CD103" s="1135" t="n"/>
      <c r="CE103" s="1135" t="n"/>
      <c r="CF103" s="1135" t="n"/>
      <c r="CG103" s="1135">
        <f>CH103/G103*100</f>
        <v/>
      </c>
      <c r="CH103" s="724" t="n">
        <v>-43062800</v>
      </c>
      <c r="CI103" s="1135" t="n"/>
      <c r="CJ103" s="1135" t="n"/>
      <c r="CK103" s="1135" t="n"/>
      <c r="CL103" s="1135" t="n"/>
      <c r="CM103" s="1135" t="n"/>
      <c r="CN103" s="1135" t="n"/>
      <c r="CO103" s="1135" t="n"/>
      <c r="CP103" s="1135" t="n"/>
      <c r="CQ103" s="1135" t="n"/>
      <c r="CR103" s="1135" t="n"/>
      <c r="CS103" s="1135" t="n"/>
      <c r="CT103" s="1135" t="n"/>
      <c r="CU103" s="1135" t="n"/>
      <c r="CV103" s="1135" t="n"/>
      <c r="CW103" s="1135" t="n"/>
      <c r="CX103" s="1135" t="n"/>
      <c r="CY103" s="1135" t="n"/>
      <c r="CZ103" s="1135" t="n"/>
      <c r="DA103" s="1135" t="n"/>
      <c r="DB103" s="1135" t="n"/>
      <c r="DC103" s="1135" t="n"/>
      <c r="DD103" s="1135" t="n"/>
      <c r="DE103" s="1135" t="n"/>
      <c r="DF103" s="1135" t="n"/>
      <c r="DG103" s="1135" t="n"/>
      <c r="DH103" s="1135" t="n"/>
      <c r="DI103" s="1135" t="n"/>
      <c r="DJ103" s="1135" t="n"/>
      <c r="DK103" s="1135" t="n"/>
      <c r="DL103" s="1135" t="n"/>
      <c r="DM103" s="1135" t="n"/>
      <c r="DN103" s="1135" t="n"/>
      <c r="DO103" s="1135" t="n"/>
      <c r="DP103" s="1135" t="n"/>
      <c r="DQ103" s="1139">
        <f>+M103+O103+Q103+S103+U103+W103+Y103+AA103+AC103+AE103+AG103+AI103+AK103+AM103+AO103+AQ103+AS103+AU103+AW103+AY103+BA103+BC103+BE103+BG103+BI103+BK103+BM103+BO103+BQ103+BS103+BU103+BW103+BY103+CA103+CC103+CE103+CG103+CI103+CK103+CM103+CO103+CQ103+CS103+CU103+CW103+CY103+DA103+DC103+DE103+DG103+DI103+DK103+DM103+DO103</f>
        <v/>
      </c>
      <c r="DR103" s="724">
        <f>+N103+P103+R103+T103+V103+X103+Z103+AB103+AD103+AF103+AH103+AJ103+AL103+AN103+AP103+AR103+AT103+AV103+AX103+AZ103+BB103+BD103+BF103+BH103+BJ103+BL103+BN103+BP103+BR103+BT103+BV103+BX103+BZ103+CB103+CD103+CF103+CH103+CJ103+CL103+CN103+CP103+CR103+CT103+CV103+CX103+CZ103+DB103+DD103+DF103+DH103+DJ103+DL103+DN103+DP103</f>
        <v/>
      </c>
      <c r="DS103" s="1140">
        <f>DT103/G103*100</f>
        <v/>
      </c>
      <c r="DT103" s="1064">
        <f>DR103-G103</f>
        <v/>
      </c>
      <c r="DU103" s="1702">
        <f>+'OVERALL WO'!P201</f>
        <v/>
      </c>
      <c r="DV103" s="1062" t="inlineStr">
        <is>
          <t>Deduction - setelah terima approval kalkulasi dari engineering site. (kelebihan pengakuan progress)</t>
        </is>
      </c>
      <c r="DW103" s="1703" t="n"/>
      <c r="DZ103" s="1143" t="inlineStr">
        <is>
          <t>ok</t>
        </is>
      </c>
      <c r="EA103" s="1143" t="inlineStr">
        <is>
          <t>ok</t>
        </is>
      </c>
      <c r="EB103" s="1143" t="inlineStr">
        <is>
          <t>ok</t>
        </is>
      </c>
      <c r="EC103" s="1143" t="inlineStr">
        <is>
          <t>ok</t>
        </is>
      </c>
      <c r="ED103" s="1143" t="inlineStr">
        <is>
          <t>ok</t>
        </is>
      </c>
      <c r="EE103" s="1143" t="n"/>
      <c r="EG103" s="1143" t="n"/>
      <c r="EH103" s="1143" t="n"/>
      <c r="EI103" s="1143" t="n"/>
      <c r="EJ103" s="1143" t="n"/>
      <c r="EK103" s="1143" t="n"/>
      <c r="EL103" s="494" t="n"/>
      <c r="EM103" s="494" t="n"/>
      <c r="EN103" s="494" t="n"/>
      <c r="EO103" s="494" t="n"/>
      <c r="EP103" s="494" t="n"/>
      <c r="EQ103" s="1144" t="n"/>
      <c r="ER103" s="1144" t="n"/>
      <c r="ES103" s="1144" t="n"/>
      <c r="ET103" s="1144" t="n"/>
      <c r="EU103" s="1144" t="n"/>
      <c r="EW103" s="1144" t="n"/>
      <c r="EX103" s="1144" t="n"/>
      <c r="EY103" s="1144" t="n"/>
      <c r="EZ103" s="1144" t="n"/>
      <c r="FA103" s="1144" t="n"/>
      <c r="FB103" s="1144" t="n"/>
      <c r="FC103" s="494" t="n"/>
      <c r="FD103" s="1144" t="n"/>
      <c r="FE103" s="1144" t="n"/>
      <c r="FF103" s="1144" t="n"/>
      <c r="FJ103" s="1145" t="inlineStr">
        <is>
          <t>ok</t>
        </is>
      </c>
      <c r="FK103" s="1142" t="inlineStr">
        <is>
          <t>ok</t>
        </is>
      </c>
      <c r="FL103" s="1143" t="inlineStr">
        <is>
          <t>Completed</t>
        </is>
      </c>
      <c r="FX103" s="1142" t="inlineStr">
        <is>
          <t>ok</t>
        </is>
      </c>
      <c r="FY103" s="1143" t="inlineStr">
        <is>
          <t>Completed actual BOQ</t>
        </is>
      </c>
    </row>
    <row r="104" hidden="1" customFormat="1" s="424">
      <c r="A104" s="410" t="n">
        <v>17</v>
      </c>
      <c r="B104" s="343">
        <f>+'OVERALL WO'!B202</f>
        <v/>
      </c>
      <c r="C104" s="300" t="n"/>
      <c r="D104" s="300">
        <f>+'OVERALL WO'!D202</f>
        <v/>
      </c>
      <c r="E104" s="300">
        <f>+'OVERALL WO'!F202</f>
        <v/>
      </c>
      <c r="F104" s="359">
        <f>+'OVERALL WO'!I202</f>
        <v/>
      </c>
      <c r="G104" s="349">
        <f>+'OVERALL WO'!J202</f>
        <v/>
      </c>
      <c r="H104" s="300">
        <f>IF(F104&gt;0,"Realese","BelumRealese")</f>
        <v/>
      </c>
      <c r="I104" s="1682">
        <f>+'OVERALL WO'!E202</f>
        <v/>
      </c>
      <c r="J104" s="300">
        <f>+'OVERALL WO'!G202</f>
        <v/>
      </c>
      <c r="K104" s="292">
        <f>+'OVERALL WO'!H202</f>
        <v/>
      </c>
      <c r="L104" s="300" t="inlineStr">
        <is>
          <t>Approval</t>
        </is>
      </c>
      <c r="M104" s="300" t="n"/>
      <c r="N104" s="292" t="n"/>
      <c r="O104" s="360" t="n"/>
      <c r="P104" s="292" t="n"/>
      <c r="Q104" s="360" t="n"/>
      <c r="R104" s="292" t="n"/>
      <c r="S104" s="360" t="n"/>
      <c r="T104" s="292" t="n"/>
      <c r="U104" s="360" t="n"/>
      <c r="V104" s="292" t="n"/>
      <c r="W104" s="343" t="n"/>
      <c r="X104" s="292" t="n"/>
      <c r="Y104" s="343" t="n"/>
      <c r="Z104" s="343" t="n"/>
      <c r="AA104" s="343" t="n"/>
      <c r="AB104" s="343" t="n"/>
      <c r="AC104" s="343" t="n"/>
      <c r="AD104" s="343" t="n"/>
      <c r="AE104" s="360" t="n"/>
      <c r="AF104" s="292" t="n"/>
      <c r="AG104" s="360" t="n"/>
      <c r="AH104" s="292" t="n"/>
      <c r="AI104" s="360" t="n"/>
      <c r="AJ104" s="292" t="n"/>
      <c r="AK104" s="360" t="n"/>
      <c r="AL104" s="292" t="n"/>
      <c r="AM104" s="343" t="n"/>
      <c r="AN104" s="343" t="n"/>
      <c r="AO104" s="343" t="n"/>
      <c r="AP104" s="343" t="n"/>
      <c r="AQ104" s="360" t="n"/>
      <c r="AR104" s="292" t="n"/>
      <c r="AS104" s="343" t="n"/>
      <c r="AT104" s="343" t="n"/>
      <c r="AU104" s="360" t="n"/>
      <c r="AV104" s="406" t="n"/>
      <c r="AW104" s="360" t="n"/>
      <c r="AX104" s="292" t="n"/>
      <c r="AY104" s="360" t="n"/>
      <c r="AZ104" s="292" t="n"/>
      <c r="BA104" s="343" t="n"/>
      <c r="BB104" s="343" t="n"/>
      <c r="BC104" s="343" t="n"/>
      <c r="BD104" s="292" t="n"/>
      <c r="BE104" s="360" t="n"/>
      <c r="BF104" s="292" t="n"/>
      <c r="BG104" s="360" t="n"/>
      <c r="BH104" s="292" t="n"/>
      <c r="BI104" s="360" t="n"/>
      <c r="BJ104" s="292" t="n"/>
      <c r="BK104" s="360" t="n"/>
      <c r="BL104" s="292" t="n"/>
      <c r="BM104" s="360" t="n"/>
      <c r="BN104" s="292" t="n"/>
      <c r="BO104" s="360">
        <f>BP104/G104*100</f>
        <v/>
      </c>
      <c r="BP104" s="292" t="n">
        <v>4473725</v>
      </c>
      <c r="BQ104" s="343" t="n"/>
      <c r="BR104" s="343" t="n"/>
      <c r="BS104" s="343" t="n"/>
      <c r="BT104" s="343" t="n"/>
      <c r="BU104" s="343" t="n"/>
      <c r="BV104" s="343" t="n"/>
      <c r="BW104" s="343" t="n"/>
      <c r="BX104" s="343" t="n"/>
      <c r="BY104" s="343" t="n"/>
      <c r="BZ104" s="343" t="n"/>
      <c r="CA104" s="343" t="n"/>
      <c r="CB104" s="343" t="n"/>
      <c r="CC104" s="343" t="n"/>
      <c r="CD104" s="343" t="n"/>
      <c r="CE104" s="343" t="n"/>
      <c r="CF104" s="343" t="n"/>
      <c r="CG104" s="343" t="n"/>
      <c r="CH104" s="343" t="n"/>
      <c r="CI104" s="343" t="n"/>
      <c r="CJ104" s="343" t="n"/>
      <c r="CK104" s="343" t="n"/>
      <c r="CL104" s="343" t="n"/>
      <c r="CM104" s="343" t="n"/>
      <c r="CN104" s="343" t="n"/>
      <c r="CO104" s="343" t="n"/>
      <c r="CP104" s="343" t="n"/>
      <c r="CQ104" s="343" t="n"/>
      <c r="CR104" s="343" t="n"/>
      <c r="CS104" s="343" t="n"/>
      <c r="CT104" s="343" t="n"/>
      <c r="CU104" s="343" t="n"/>
      <c r="CV104" s="343" t="n"/>
      <c r="CW104" s="343" t="n"/>
      <c r="CX104" s="343" t="n"/>
      <c r="CY104" s="343" t="n"/>
      <c r="CZ104" s="343" t="n"/>
      <c r="DA104" s="343" t="n"/>
      <c r="DB104" s="343" t="n"/>
      <c r="DC104" s="343" t="n"/>
      <c r="DD104" s="343" t="n"/>
      <c r="DE104" s="343" t="n"/>
      <c r="DF104" s="343" t="n"/>
      <c r="DG104" s="343" t="n"/>
      <c r="DH104" s="343" t="n"/>
      <c r="DI104" s="343" t="n"/>
      <c r="DJ104" s="343" t="n"/>
      <c r="DK104" s="343" t="n"/>
      <c r="DL104" s="343" t="n"/>
      <c r="DM104" s="343" t="n"/>
      <c r="DN104" s="343" t="n"/>
      <c r="DO104" s="343" t="n"/>
      <c r="DP104" s="343" t="n"/>
      <c r="DQ104" s="360">
        <f>+M104+O104+Q104+S104+U104+W104+Y104+AA104+AC104+AE104+AG104+AI104+AK104+AM104+AO104+AQ104+AS104+AU104+AW104+AY104+BA104+BC104+BE104+BG104+BI104+BK104+BM104+BO104+BQ104+BS104+BU104+BW104+BY104+CA104+CC104+CE104+CG104+CI104+CK104+CM104+CO104+CQ104+CS104+CU104+CW104+CY104+DA104+DC104+DE104+DG104+DI104+DK104+DM104+DO104</f>
        <v/>
      </c>
      <c r="DR104" s="292">
        <f>+N104+P104+R104+T104+V104+X104+Z104+AB104+AD104+AF104+AH104+AJ104+AL104+AN104+AP104+AR104+AT104+AV104+AX104+AZ104+BB104+BD104+BF104+BH104+BJ104+BL104+BN104+BP104+BR104+BT104+BV104+BX104+BZ104+CB104+CD104+CF104+CH104+CJ104+CL104+CN104+CP104+CR104+CT104+CV104+CX104+CZ104+DB104+DD104+DF104+DH104+DJ104+DL104+DN104+DP104</f>
        <v/>
      </c>
      <c r="DS104" s="909">
        <f>DT104/G104*100</f>
        <v/>
      </c>
      <c r="DT104" s="361">
        <f>DR104-G104</f>
        <v/>
      </c>
      <c r="DU104" s="1678">
        <f>+'OVERALL WO'!P202</f>
        <v/>
      </c>
      <c r="DV104" s="1678" t="n"/>
      <c r="DW104" s="1705" t="n"/>
      <c r="DZ104" s="411" t="inlineStr">
        <is>
          <t>ok</t>
        </is>
      </c>
      <c r="EA104" s="411" t="inlineStr">
        <is>
          <t>ok</t>
        </is>
      </c>
      <c r="EB104" s="411" t="inlineStr">
        <is>
          <t>ok</t>
        </is>
      </c>
      <c r="EC104" s="411" t="inlineStr">
        <is>
          <t>ok</t>
        </is>
      </c>
      <c r="ED104" s="411" t="inlineStr">
        <is>
          <t>ok</t>
        </is>
      </c>
      <c r="EE104" s="386" t="n"/>
      <c r="EG104" s="437" t="n"/>
      <c r="EH104" s="437" t="n"/>
      <c r="EI104" s="437" t="n"/>
      <c r="EJ104" s="437" t="n"/>
      <c r="EK104" s="437" t="n"/>
      <c r="EL104" s="494" t="n"/>
      <c r="EM104" s="494" t="n"/>
      <c r="EN104" s="494" t="n"/>
      <c r="EO104" s="494" t="n"/>
      <c r="EP104" s="494" t="n"/>
      <c r="EQ104" s="704" t="n"/>
      <c r="ER104" s="704" t="n"/>
      <c r="ES104" s="704" t="n"/>
      <c r="ET104" s="704" t="n"/>
      <c r="EU104" s="704" t="n"/>
      <c r="EW104" s="704" t="n"/>
      <c r="EX104" s="704" t="n"/>
      <c r="EY104" s="704" t="n"/>
      <c r="EZ104" s="704" t="n"/>
      <c r="FA104" s="704" t="n"/>
      <c r="FB104" s="704" t="n"/>
      <c r="FC104" s="727" t="n"/>
      <c r="FD104" s="704" t="n"/>
      <c r="FE104" s="704" t="n"/>
      <c r="FF104" s="704" t="n"/>
      <c r="FJ104" s="1058" t="n"/>
      <c r="FL104" s="424" t="inlineStr">
        <is>
          <t>ok</t>
        </is>
      </c>
      <c r="FM104" s="386" t="inlineStr">
        <is>
          <t>Completed</t>
        </is>
      </c>
      <c r="FN104" s="386" t="n"/>
    </row>
    <row r="105" customFormat="1" s="427">
      <c r="A105" s="396" t="n">
        <v>18</v>
      </c>
      <c r="B105" s="23">
        <f>+'OVERALL WO'!B203</f>
        <v/>
      </c>
      <c r="C105" s="24" t="n"/>
      <c r="D105" s="24">
        <f>+'OVERALL WO'!D203</f>
        <v/>
      </c>
      <c r="E105" s="24">
        <f>+'OVERALL WO'!F203</f>
        <v/>
      </c>
      <c r="F105" s="32">
        <f>+'OVERALL WO'!I203</f>
        <v/>
      </c>
      <c r="G105" s="37">
        <f>+'OVERALL WO'!J203</f>
        <v/>
      </c>
      <c r="H105" s="24">
        <f>IF(F105&gt;0,"Realese","BelumRealese")</f>
        <v/>
      </c>
      <c r="I105" s="1684">
        <f>+'OVERALL WO'!E203</f>
        <v/>
      </c>
      <c r="J105" s="24">
        <f>+'OVERALL WO'!G203</f>
        <v/>
      </c>
      <c r="K105" s="25">
        <f>+'OVERALL WO'!H203</f>
        <v/>
      </c>
      <c r="L105" s="24" t="inlineStr">
        <is>
          <t>Review</t>
        </is>
      </c>
      <c r="M105" s="24" t="n"/>
      <c r="N105" s="25" t="n"/>
      <c r="O105" s="330" t="n"/>
      <c r="P105" s="25" t="n"/>
      <c r="Q105" s="330" t="n"/>
      <c r="R105" s="25" t="n"/>
      <c r="S105" s="330" t="n"/>
      <c r="T105" s="25" t="n"/>
      <c r="U105" s="330" t="n"/>
      <c r="V105" s="25" t="n"/>
      <c r="W105" s="23" t="n"/>
      <c r="X105" s="25" t="n"/>
      <c r="Y105" s="23" t="n"/>
      <c r="Z105" s="23" t="n"/>
      <c r="AA105" s="23" t="n"/>
      <c r="AB105" s="23" t="n"/>
      <c r="AC105" s="23" t="n"/>
      <c r="AD105" s="23" t="n"/>
      <c r="AE105" s="330" t="n"/>
      <c r="AF105" s="25" t="n"/>
      <c r="AG105" s="330" t="n"/>
      <c r="AH105" s="25" t="n"/>
      <c r="AI105" s="330" t="n"/>
      <c r="AJ105" s="25" t="n"/>
      <c r="AK105" s="330" t="n"/>
      <c r="AL105" s="25" t="n"/>
      <c r="AM105" s="23" t="n"/>
      <c r="AN105" s="23" t="n"/>
      <c r="AO105" s="23" t="n"/>
      <c r="AP105" s="23" t="n"/>
      <c r="AQ105" s="330" t="n"/>
      <c r="AR105" s="25" t="n"/>
      <c r="AS105" s="23" t="n"/>
      <c r="AT105" s="23" t="n"/>
      <c r="AU105" s="330" t="n"/>
      <c r="AV105" s="768" t="n"/>
      <c r="AW105" s="330" t="n"/>
      <c r="AX105" s="25" t="n"/>
      <c r="AY105" s="330" t="n"/>
      <c r="AZ105" s="25" t="n"/>
      <c r="BA105" s="23" t="n"/>
      <c r="BB105" s="23" t="n"/>
      <c r="BC105" s="23" t="n"/>
      <c r="BD105" s="25" t="n"/>
      <c r="BE105" s="330" t="n"/>
      <c r="BF105" s="25" t="n"/>
      <c r="BG105" s="330" t="n"/>
      <c r="BH105" s="25" t="n"/>
      <c r="BI105" s="330" t="n"/>
      <c r="BJ105" s="25" t="n"/>
      <c r="BK105" s="330" t="n"/>
      <c r="BL105" s="25" t="n"/>
      <c r="BM105" s="330" t="n"/>
      <c r="BN105" s="25" t="n"/>
      <c r="BO105" s="330" t="n"/>
      <c r="BP105" s="25" t="n"/>
      <c r="BQ105" s="23" t="n"/>
      <c r="BR105" s="23" t="n"/>
      <c r="BS105" s="330">
        <f>BT105/G105*100</f>
        <v/>
      </c>
      <c r="BT105" s="25" t="n">
        <v>56644704</v>
      </c>
      <c r="BU105" s="330">
        <f>BV105/G105*100</f>
        <v/>
      </c>
      <c r="BV105" s="25" t="n">
        <v>15107254.8</v>
      </c>
      <c r="BW105" s="330">
        <f>BX105/G105*100</f>
        <v/>
      </c>
      <c r="BX105" s="25" t="n">
        <v>15107254.8</v>
      </c>
      <c r="BY105" s="330">
        <f>BZ105/G105*100</f>
        <v/>
      </c>
      <c r="BZ105" s="25" t="n">
        <v>22640175</v>
      </c>
      <c r="CA105" s="23">
        <f>CB105/G105*100</f>
        <v/>
      </c>
      <c r="CB105" s="25" t="n">
        <v>46454400</v>
      </c>
      <c r="CC105" s="330">
        <f>CD105/G105*100</f>
        <v/>
      </c>
      <c r="CD105" s="25" t="n">
        <v>52591392</v>
      </c>
      <c r="CE105" s="23">
        <f>CF105/G105*100</f>
        <v/>
      </c>
      <c r="CF105" s="25" t="n">
        <v>45172230</v>
      </c>
      <c r="CG105" s="23">
        <f>CH105/G105*100</f>
        <v/>
      </c>
      <c r="CH105" s="25" t="n">
        <v>42205206</v>
      </c>
      <c r="CI105" s="330">
        <f>CJ105/G105*100</f>
        <v/>
      </c>
      <c r="CJ105" s="768" t="n">
        <v>34038096.6</v>
      </c>
      <c r="CK105" s="23">
        <f>CL105/G105*100</f>
        <v/>
      </c>
      <c r="CL105" s="768" t="n">
        <v>37772655</v>
      </c>
      <c r="CM105" s="330">
        <f>CN105/G105*100</f>
        <v/>
      </c>
      <c r="CN105" s="768" t="n">
        <v>62958990</v>
      </c>
      <c r="CO105" s="23" t="n"/>
      <c r="CP105" s="23" t="n"/>
      <c r="CQ105" s="23" t="n"/>
      <c r="CR105" s="23" t="n"/>
      <c r="CS105" s="23" t="n"/>
      <c r="CT105" s="23" t="n"/>
      <c r="CU105" s="23" t="n"/>
      <c r="CV105" s="23" t="n"/>
      <c r="CW105" s="23" t="n"/>
      <c r="CX105" s="23" t="n"/>
      <c r="CY105" s="23" t="n"/>
      <c r="CZ105" s="23" t="n"/>
      <c r="DA105" s="23" t="n"/>
      <c r="DB105" s="23" t="n"/>
      <c r="DC105" s="23" t="n"/>
      <c r="DD105" s="23" t="n"/>
      <c r="DE105" s="23" t="n"/>
      <c r="DF105" s="23" t="n"/>
      <c r="DG105" s="23" t="n"/>
      <c r="DH105" s="23" t="n"/>
      <c r="DI105" s="23" t="n"/>
      <c r="DJ105" s="23" t="n"/>
      <c r="DK105" s="23" t="n"/>
      <c r="DL105" s="23" t="n"/>
      <c r="DM105" s="23" t="n"/>
      <c r="DN105" s="23" t="n"/>
      <c r="DO105" s="23" t="n"/>
      <c r="DP105" s="23" t="n"/>
      <c r="DQ105" s="330">
        <f>+M105+O105+Q105+S105+U105+W105+Y105+AA105+AC105+AE105+AG105+AI105+AK105+AM105+AO105+AQ105+AS105+AU105+AW105+AY105+BA105+BC105+BE105+BG105+BI105+BK105+BM105+BO105+BQ105+BS105+BU105+BW105+BY105+CA105+CC105+CE105+CG105+CI105+CK105+CM105+CO105+CQ105+CS105+CU105+CW105+CY105+DA105+DC105+DE105+DG105+DI105+DK105+DM105+DO105</f>
        <v/>
      </c>
      <c r="DR105" s="25">
        <f>+N105+P105+R105+T105+V105+X105+Z105+AB105+AD105+AF105+AH105+AJ105+AL105+AN105+AP105+AR105+AT105+AV105+AX105+AZ105+BB105+BD105+BF105+BH105+BJ105+BL105+BN105+BP105+BR105+BT105+BV105+BX105+BZ105+CB105+CD105+CF105+CH105+CJ105+CL105+CN105+CP105+CR105+CT105+CV105+CX105+CZ105+DB105+DD105+DF105+DH105+DJ105+DL105+DN105+DP105</f>
        <v/>
      </c>
      <c r="DS105" s="950">
        <f>DT105/G105*100</f>
        <v/>
      </c>
      <c r="DT105" s="26">
        <f>DR105-G105</f>
        <v/>
      </c>
      <c r="DU105" s="1685">
        <f>+'OVERALL WO'!P203</f>
        <v/>
      </c>
      <c r="DV105" s="1178" t="n"/>
      <c r="DW105" s="1708" t="n"/>
      <c r="DZ105" s="413" t="inlineStr">
        <is>
          <t>ok</t>
        </is>
      </c>
      <c r="EA105" s="413" t="inlineStr">
        <is>
          <t>ok</t>
        </is>
      </c>
      <c r="EB105" s="413" t="inlineStr">
        <is>
          <t>ok</t>
        </is>
      </c>
      <c r="EC105" s="413" t="inlineStr">
        <is>
          <t>ok</t>
        </is>
      </c>
      <c r="ED105" s="413" t="inlineStr">
        <is>
          <t>ok</t>
        </is>
      </c>
      <c r="EE105" s="384" t="n"/>
      <c r="EG105" s="439" t="n"/>
      <c r="EH105" s="439" t="n"/>
      <c r="EI105" s="439" t="n"/>
      <c r="EJ105" s="439" t="n"/>
      <c r="EK105" s="439" t="n"/>
      <c r="EL105" s="493" t="n"/>
      <c r="EM105" s="493" t="n"/>
      <c r="EN105" s="493" t="n"/>
      <c r="EO105" s="493" t="n"/>
      <c r="EP105" s="493" t="n"/>
      <c r="EQ105" s="707" t="n"/>
      <c r="ER105" s="707" t="n"/>
      <c r="ES105" s="707" t="n"/>
      <c r="ET105" s="707" t="n"/>
      <c r="EU105" s="707" t="n"/>
      <c r="EW105" s="707" t="n"/>
      <c r="EX105" s="707" t="n"/>
      <c r="EY105" s="707" t="n"/>
      <c r="EZ105" s="707" t="n"/>
      <c r="FA105" s="707" t="n"/>
      <c r="FB105" s="707" t="n"/>
      <c r="FC105" s="859" t="n"/>
      <c r="FD105" s="707" t="n"/>
      <c r="FE105" s="707" t="n"/>
      <c r="FF105" s="707" t="n"/>
      <c r="FJ105" s="873" t="n"/>
      <c r="FO105" s="707" t="n"/>
      <c r="FP105" s="707" t="inlineStr">
        <is>
          <t>ok</t>
        </is>
      </c>
      <c r="FQ105" s="707" t="inlineStr">
        <is>
          <t>ok</t>
        </is>
      </c>
      <c r="FR105" s="707" t="inlineStr">
        <is>
          <t>ok</t>
        </is>
      </c>
      <c r="FS105" s="707" t="inlineStr">
        <is>
          <t>ok</t>
        </is>
      </c>
      <c r="FT105" s="707" t="n"/>
      <c r="FU105" s="427" t="inlineStr">
        <is>
          <t>ok</t>
        </is>
      </c>
      <c r="FV105" s="427" t="inlineStr">
        <is>
          <t>ok</t>
        </is>
      </c>
      <c r="FW105" s="427" t="inlineStr">
        <is>
          <t>ok</t>
        </is>
      </c>
      <c r="FX105" s="427" t="inlineStr">
        <is>
          <t>ok</t>
        </is>
      </c>
      <c r="FZ105" s="427" t="inlineStr">
        <is>
          <t>ok</t>
        </is>
      </c>
      <c r="GA105" s="427" t="inlineStr">
        <is>
          <t>ok</t>
        </is>
      </c>
    </row>
    <row r="106" hidden="1" customFormat="1" s="765">
      <c r="A106" s="484" t="n">
        <v>19</v>
      </c>
      <c r="B106" s="303">
        <f>+'OVERALL WO'!B204</f>
        <v/>
      </c>
      <c r="C106" s="304" t="n"/>
      <c r="D106" s="304">
        <f>+'OVERALL WO'!D204</f>
        <v/>
      </c>
      <c r="E106" s="304">
        <f>+'OVERALL WO'!F204</f>
        <v/>
      </c>
      <c r="F106" s="305">
        <f>+'OVERALL WO'!I204</f>
        <v/>
      </c>
      <c r="G106" s="306">
        <f>+'OVERALL WO'!J204</f>
        <v/>
      </c>
      <c r="H106" s="304">
        <f>IF(F106&gt;0,"Realese","BelumRealese")</f>
        <v/>
      </c>
      <c r="I106" s="1686">
        <f>+'OVERALL WO'!E204</f>
        <v/>
      </c>
      <c r="J106" s="304">
        <f>+'OVERALL WO'!G204</f>
        <v/>
      </c>
      <c r="K106" s="293">
        <f>+'OVERALL WO'!H204</f>
        <v/>
      </c>
      <c r="L106" s="304" t="inlineStr">
        <is>
          <t>Review</t>
        </is>
      </c>
      <c r="M106" s="304" t="n"/>
      <c r="N106" s="293" t="n"/>
      <c r="O106" s="485" t="n"/>
      <c r="P106" s="293" t="n"/>
      <c r="Q106" s="485" t="n"/>
      <c r="R106" s="293" t="n"/>
      <c r="S106" s="485" t="n"/>
      <c r="T106" s="293" t="n"/>
      <c r="U106" s="485" t="n"/>
      <c r="V106" s="293" t="n"/>
      <c r="W106" s="303" t="n"/>
      <c r="X106" s="293" t="n"/>
      <c r="Y106" s="303" t="n"/>
      <c r="Z106" s="303" t="n"/>
      <c r="AA106" s="303" t="n"/>
      <c r="AB106" s="303" t="n"/>
      <c r="AC106" s="303" t="n"/>
      <c r="AD106" s="303" t="n"/>
      <c r="AE106" s="485" t="n"/>
      <c r="AF106" s="293" t="n"/>
      <c r="AG106" s="485" t="n"/>
      <c r="AH106" s="293" t="n"/>
      <c r="AI106" s="485" t="n"/>
      <c r="AJ106" s="293" t="n"/>
      <c r="AK106" s="485" t="n"/>
      <c r="AL106" s="293" t="n"/>
      <c r="AM106" s="303" t="n"/>
      <c r="AN106" s="303" t="n"/>
      <c r="AO106" s="303" t="n"/>
      <c r="AP106" s="303" t="n"/>
      <c r="AQ106" s="485" t="n"/>
      <c r="AR106" s="293" t="n"/>
      <c r="AS106" s="303" t="n"/>
      <c r="AT106" s="303" t="n"/>
      <c r="AU106" s="485" t="n"/>
      <c r="AV106" s="599" t="n"/>
      <c r="AW106" s="485" t="n"/>
      <c r="AX106" s="293" t="n"/>
      <c r="AY106" s="485" t="n"/>
      <c r="AZ106" s="293" t="n"/>
      <c r="BA106" s="303" t="n"/>
      <c r="BB106" s="303" t="n"/>
      <c r="BC106" s="303" t="n"/>
      <c r="BD106" s="293" t="n"/>
      <c r="BE106" s="485" t="n"/>
      <c r="BF106" s="293" t="n"/>
      <c r="BG106" s="485" t="n"/>
      <c r="BH106" s="293" t="n"/>
      <c r="BI106" s="485" t="n"/>
      <c r="BJ106" s="293" t="n"/>
      <c r="BK106" s="485" t="n"/>
      <c r="BL106" s="293" t="n"/>
      <c r="BM106" s="485" t="n"/>
      <c r="BN106" s="293" t="n"/>
      <c r="BO106" s="485" t="n"/>
      <c r="BP106" s="293" t="n"/>
      <c r="BQ106" s="303" t="n"/>
      <c r="BR106" s="303" t="n"/>
      <c r="BS106" s="303" t="n"/>
      <c r="BT106" s="303" t="n"/>
      <c r="BU106" s="303" t="n"/>
      <c r="BV106" s="303" t="n"/>
      <c r="BW106" s="303" t="n"/>
      <c r="BX106" s="303" t="n"/>
      <c r="BY106" s="303" t="n"/>
      <c r="BZ106" s="303" t="n"/>
      <c r="CA106" s="303" t="n"/>
      <c r="CB106" s="303" t="n"/>
      <c r="CC106" s="303" t="n"/>
      <c r="CD106" s="303" t="n"/>
      <c r="CE106" s="303" t="n"/>
      <c r="CF106" s="303" t="n"/>
      <c r="CG106" s="303" t="n"/>
      <c r="CH106" s="303" t="n"/>
      <c r="CI106" s="303" t="n"/>
      <c r="CJ106" s="303" t="n"/>
      <c r="CK106" s="303" t="n"/>
      <c r="CL106" s="303" t="n"/>
      <c r="CM106" s="303" t="n"/>
      <c r="CN106" s="303" t="n"/>
      <c r="CO106" s="303" t="n"/>
      <c r="CP106" s="303" t="n"/>
      <c r="CQ106" s="303" t="n"/>
      <c r="CR106" s="303" t="n"/>
      <c r="CS106" s="303" t="n"/>
      <c r="CT106" s="303" t="n"/>
      <c r="CU106" s="303" t="n"/>
      <c r="CV106" s="303" t="n"/>
      <c r="CW106" s="303" t="n"/>
      <c r="CX106" s="303" t="n"/>
      <c r="CY106" s="303" t="n"/>
      <c r="CZ106" s="303" t="n"/>
      <c r="DA106" s="303" t="n"/>
      <c r="DB106" s="303" t="n"/>
      <c r="DC106" s="303" t="n"/>
      <c r="DD106" s="303" t="n"/>
      <c r="DE106" s="303" t="n"/>
      <c r="DF106" s="303" t="n"/>
      <c r="DG106" s="303" t="n"/>
      <c r="DH106" s="303" t="n"/>
      <c r="DI106" s="303" t="n"/>
      <c r="DJ106" s="303" t="n"/>
      <c r="DK106" s="303" t="n"/>
      <c r="DL106" s="303" t="n"/>
      <c r="DM106" s="303" t="n"/>
      <c r="DN106" s="303" t="n"/>
      <c r="DO106" s="303" t="n"/>
      <c r="DP106" s="303" t="n"/>
      <c r="DQ106" s="485">
        <f>+M106+O106+Q106+S106+U106+W106+Y106+AA106+AC106+AE106+AG106+AI106+AK106+AM106+AO106+AQ106+AS106+AU106+AW106+AY106+BA106+BC106+BE106+BG106+BI106+BK106+BM106+BO106+BQ106+BS106+BU106+BW106+BY106+CA106+CC106+CE106+CG106+CI106+CK106+CM106+CO106+CQ106+CS106+CU106+CW106+CY106+DA106+DC106+DE106+DG106+DI106+DK106+DM106+DO106</f>
        <v/>
      </c>
      <c r="DR106" s="485">
        <f>+N106+P106+R106+T106+V106+X106+Z106+AB106+AD106+AF106+AH106+AJ106+AL106+AN106+AP106+AR106+AT106+AV106+AX106+AZ106+BB106+BD106+BF106+BH106+BJ106+BL106+BN106+BP106+BR106+BT106+BV106+BX106+BZ106+CB106+CD106+CF106+CH106+CJ106+CL106+CN106+CP106+CR106+CT106+CV106+CX106+CZ106+DB106+DD106+DF106+DH106+DJ106+DL106+DN106+DP106</f>
        <v/>
      </c>
      <c r="DS106" s="905">
        <f>DT106/G106*100</f>
        <v/>
      </c>
      <c r="DT106" s="421">
        <f>DR106-G106</f>
        <v/>
      </c>
      <c r="DU106" s="1701">
        <f>+'OVERALL WO'!P204</f>
        <v/>
      </c>
      <c r="DV106" s="1701" t="n"/>
      <c r="DW106" s="1709" t="n"/>
      <c r="DZ106" s="412" t="n"/>
      <c r="EA106" s="412" t="n"/>
      <c r="EB106" s="412" t="n"/>
      <c r="EC106" s="412" t="n"/>
      <c r="ED106" s="412" t="n"/>
      <c r="EE106" s="385" t="n"/>
      <c r="EG106" s="438" t="n"/>
      <c r="EH106" s="438" t="n"/>
      <c r="EI106" s="438" t="n"/>
      <c r="EJ106" s="438" t="n"/>
      <c r="EK106" s="438" t="n"/>
      <c r="EL106" s="495" t="n"/>
      <c r="EM106" s="495" t="n"/>
      <c r="EN106" s="495" t="n"/>
      <c r="EO106" s="495" t="n"/>
      <c r="EP106" s="495" t="n"/>
      <c r="EQ106" s="705" t="n"/>
      <c r="ER106" s="705" t="n"/>
      <c r="ES106" s="705" t="n"/>
      <c r="ET106" s="705" t="n"/>
      <c r="EU106" s="705" t="n"/>
      <c r="EW106" s="705" t="n"/>
      <c r="EX106" s="705" t="n"/>
      <c r="EY106" s="705" t="n"/>
      <c r="EZ106" s="705" t="n"/>
      <c r="FA106" s="705" t="n"/>
      <c r="FB106" s="705" t="n"/>
      <c r="FC106" s="866" t="n"/>
      <c r="FD106" s="705" t="n"/>
      <c r="FE106" s="705" t="n"/>
      <c r="FF106" s="705" t="n"/>
      <c r="FJ106" s="906" t="n"/>
      <c r="FK106" s="765" t="inlineStr">
        <is>
          <t>ok</t>
        </is>
      </c>
    </row>
    <row r="107" hidden="1" customFormat="1" s="424">
      <c r="A107" s="410" t="n">
        <v>20</v>
      </c>
      <c r="B107" s="343">
        <f>+'OVERALL WO'!B205</f>
        <v/>
      </c>
      <c r="C107" s="300" t="n"/>
      <c r="D107" s="300">
        <f>+'OVERALL WO'!D205</f>
        <v/>
      </c>
      <c r="E107" s="300">
        <f>+'OVERALL WO'!F205</f>
        <v/>
      </c>
      <c r="F107" s="359">
        <f>+'OVERALL WO'!I205</f>
        <v/>
      </c>
      <c r="G107" s="349">
        <f>+'OVERALL WO'!J205</f>
        <v/>
      </c>
      <c r="H107" s="300">
        <f>IF(F107&gt;0,"Realese","BelumRealese")</f>
        <v/>
      </c>
      <c r="I107" s="1682">
        <f>+'OVERALL WO'!E205</f>
        <v/>
      </c>
      <c r="J107" s="300">
        <f>+'OVERALL WO'!G205</f>
        <v/>
      </c>
      <c r="K107" s="292">
        <f>+'OVERALL WO'!H205</f>
        <v/>
      </c>
      <c r="L107" s="300" t="inlineStr">
        <is>
          <t>Approval</t>
        </is>
      </c>
      <c r="M107" s="300" t="n"/>
      <c r="N107" s="292" t="n"/>
      <c r="O107" s="360" t="n"/>
      <c r="P107" s="292" t="n"/>
      <c r="Q107" s="360" t="n"/>
      <c r="R107" s="292" t="n"/>
      <c r="S107" s="360" t="n"/>
      <c r="T107" s="292" t="n"/>
      <c r="U107" s="360" t="n"/>
      <c r="V107" s="292" t="n"/>
      <c r="W107" s="343" t="n"/>
      <c r="X107" s="292" t="n"/>
      <c r="Y107" s="343" t="n"/>
      <c r="Z107" s="343" t="n"/>
      <c r="AA107" s="343" t="n"/>
      <c r="AB107" s="343" t="n"/>
      <c r="AC107" s="343" t="n"/>
      <c r="AD107" s="343" t="n"/>
      <c r="AE107" s="360" t="n"/>
      <c r="AF107" s="292" t="n"/>
      <c r="AG107" s="360" t="n"/>
      <c r="AH107" s="292" t="n"/>
      <c r="AI107" s="360" t="n"/>
      <c r="AJ107" s="292" t="n"/>
      <c r="AK107" s="360" t="n"/>
      <c r="AL107" s="292" t="n"/>
      <c r="AM107" s="343" t="n"/>
      <c r="AN107" s="343" t="n"/>
      <c r="AO107" s="343" t="n"/>
      <c r="AP107" s="343" t="n"/>
      <c r="AQ107" s="360" t="n"/>
      <c r="AR107" s="292" t="n"/>
      <c r="AS107" s="343" t="n"/>
      <c r="AT107" s="343" t="n"/>
      <c r="AU107" s="360" t="n"/>
      <c r="AV107" s="406" t="n"/>
      <c r="AW107" s="360" t="n"/>
      <c r="AX107" s="292" t="n"/>
      <c r="AY107" s="360" t="n"/>
      <c r="AZ107" s="292" t="n"/>
      <c r="BA107" s="343" t="n"/>
      <c r="BB107" s="343" t="n"/>
      <c r="BC107" s="343" t="n"/>
      <c r="BD107" s="292" t="n"/>
      <c r="BE107" s="360" t="n"/>
      <c r="BF107" s="292" t="n"/>
      <c r="BG107" s="360" t="n"/>
      <c r="BH107" s="292" t="n"/>
      <c r="BI107" s="360" t="n"/>
      <c r="BJ107" s="292" t="n"/>
      <c r="BK107" s="360" t="n"/>
      <c r="BL107" s="292" t="n"/>
      <c r="BM107" s="360" t="n"/>
      <c r="BN107" s="292" t="n"/>
      <c r="BO107" s="360" t="n"/>
      <c r="BP107" s="292" t="n"/>
      <c r="BQ107" s="343" t="n"/>
      <c r="BR107" s="343" t="n"/>
      <c r="BS107" s="343" t="n"/>
      <c r="BT107" s="343" t="n"/>
      <c r="BU107" s="343" t="n"/>
      <c r="BV107" s="343" t="n"/>
      <c r="BW107" s="343" t="n"/>
      <c r="BX107" s="343" t="n"/>
      <c r="BY107" s="343" t="n"/>
      <c r="BZ107" s="343" t="n"/>
      <c r="CA107" s="343" t="n"/>
      <c r="CB107" s="343" t="n"/>
      <c r="CC107" s="343" t="n"/>
      <c r="CD107" s="343" t="n"/>
      <c r="CE107" s="343" t="n"/>
      <c r="CF107" s="343" t="n"/>
      <c r="CG107" s="1135">
        <f>CH107/G107*100</f>
        <v/>
      </c>
      <c r="CH107" s="292" t="n"/>
      <c r="CI107" s="343" t="n"/>
      <c r="CJ107" s="343" t="n"/>
      <c r="CK107" s="343">
        <f>CL107/G107*100</f>
        <v/>
      </c>
      <c r="CL107" s="406" t="n">
        <v>2472925</v>
      </c>
      <c r="CM107" s="343" t="n"/>
      <c r="CN107" s="343" t="n"/>
      <c r="CO107" s="343" t="n"/>
      <c r="CP107" s="343" t="n"/>
      <c r="CQ107" s="343" t="n"/>
      <c r="CR107" s="343" t="n"/>
      <c r="CS107" s="343" t="n"/>
      <c r="CT107" s="343" t="n"/>
      <c r="CU107" s="343" t="n"/>
      <c r="CV107" s="343" t="n"/>
      <c r="CW107" s="343" t="n"/>
      <c r="CX107" s="343" t="n"/>
      <c r="CY107" s="343" t="n"/>
      <c r="CZ107" s="343" t="n"/>
      <c r="DA107" s="343" t="n"/>
      <c r="DB107" s="343" t="n"/>
      <c r="DC107" s="343" t="n"/>
      <c r="DD107" s="343" t="n"/>
      <c r="DE107" s="343" t="n"/>
      <c r="DF107" s="343" t="n"/>
      <c r="DG107" s="343" t="n"/>
      <c r="DH107" s="343" t="n"/>
      <c r="DI107" s="343" t="n"/>
      <c r="DJ107" s="343" t="n"/>
      <c r="DK107" s="343" t="n"/>
      <c r="DL107" s="343" t="n"/>
      <c r="DM107" s="343" t="n"/>
      <c r="DN107" s="343" t="n"/>
      <c r="DO107" s="343" t="n"/>
      <c r="DP107" s="343" t="n"/>
      <c r="DQ107" s="360">
        <f>+M107+O107+Q107+S107+U107+W107+Y107+AA107+AC107+AE107+AG107+AI107+AK107+AM107+AO107+AQ107+AS107+AU107+AW107+AY107+BA107+BC107+BE107+BG107+BI107+BK107+BM107+BO107+BQ107+BS107+BU107+BW107+BY107+CA107+CC107+CE107+CG107+CI107+CK107+CM107+CO107+CQ107+CS107+CU107+CW107+CY107+DA107+DC107+DE107+DG107+DI107+DK107+DM107+DO107</f>
        <v/>
      </c>
      <c r="DR107" s="292">
        <f>+N107+P107+R107+T107+V107+X107+Z107+AB107+AD107+AF107+AH107+AJ107+AL107+AN107+AP107+AR107+AT107+AV107+AX107+AZ107+BB107+BD107+BF107+BH107+BJ107+BL107+BN107+BP107+BR107+BT107+BV107+BX107+BZ107+CB107+CD107+CF107+CH107+CJ107+CL107+CN107+CP107+CR107+CT107+CV107+CX107+CZ107+DB107+DD107+DF107+DH107+DJ107+DL107+DN107+DP107</f>
        <v/>
      </c>
      <c r="DS107" s="909">
        <f>DT107/G107*100</f>
        <v/>
      </c>
      <c r="DT107" s="361">
        <f>DR107-G107</f>
        <v/>
      </c>
      <c r="DU107" s="1678">
        <f>+'OVERALL WO'!P205</f>
        <v/>
      </c>
      <c r="DV107" s="1710" t="n"/>
      <c r="DW107" s="1705" t="n"/>
      <c r="DZ107" s="411" t="inlineStr">
        <is>
          <t>ok</t>
        </is>
      </c>
      <c r="EA107" s="411" t="inlineStr">
        <is>
          <t>ok</t>
        </is>
      </c>
      <c r="EB107" s="411" t="inlineStr">
        <is>
          <t>ok</t>
        </is>
      </c>
      <c r="EC107" s="411" t="inlineStr">
        <is>
          <t>ok</t>
        </is>
      </c>
      <c r="ED107" s="411" t="inlineStr">
        <is>
          <t>ok</t>
        </is>
      </c>
      <c r="EE107" s="386" t="n"/>
      <c r="EG107" s="437" t="n"/>
      <c r="EH107" s="437" t="n"/>
      <c r="EI107" s="437" t="n"/>
      <c r="EJ107" s="437" t="n"/>
      <c r="EK107" s="437" t="n"/>
      <c r="EL107" s="494" t="n"/>
      <c r="EM107" s="494" t="n"/>
      <c r="EN107" s="494" t="n"/>
      <c r="EO107" s="494" t="n"/>
      <c r="EP107" s="494" t="n"/>
      <c r="EQ107" s="704" t="n"/>
      <c r="ER107" s="704" t="n"/>
      <c r="ES107" s="704" t="n"/>
      <c r="ET107" s="704" t="n"/>
      <c r="EU107" s="704" t="n"/>
      <c r="EW107" s="704" t="n"/>
      <c r="EX107" s="704" t="n"/>
      <c r="EY107" s="704" t="n"/>
      <c r="EZ107" s="704" t="n"/>
      <c r="FA107" s="704" t="n"/>
      <c r="FB107" s="704" t="n"/>
      <c r="FC107" s="727" t="n"/>
      <c r="FD107" s="704" t="n"/>
      <c r="FE107" s="704" t="n"/>
      <c r="FF107" s="704" t="n"/>
      <c r="FJ107" s="1058" t="n"/>
      <c r="FK107" s="424" t="inlineStr">
        <is>
          <t>ok</t>
        </is>
      </c>
      <c r="GA107" s="424" t="inlineStr">
        <is>
          <t>ok</t>
        </is>
      </c>
      <c r="GB107" s="386" t="inlineStr">
        <is>
          <t>Completed Actual</t>
        </is>
      </c>
    </row>
    <row r="108" hidden="1" customFormat="1" s="1116">
      <c r="A108" s="1105" t="n">
        <v>21</v>
      </c>
      <c r="B108" s="1106">
        <f>+'OVERALL WO'!B206</f>
        <v/>
      </c>
      <c r="C108" s="1107" t="n"/>
      <c r="D108" s="1107">
        <f>+'OVERALL WO'!D206</f>
        <v/>
      </c>
      <c r="E108" s="1107">
        <f>+'OVERALL WO'!F206</f>
        <v/>
      </c>
      <c r="F108" s="1108">
        <f>+'OVERALL WO'!I206</f>
        <v/>
      </c>
      <c r="G108" s="1109">
        <f>+'OVERALL WO'!J206</f>
        <v/>
      </c>
      <c r="H108" s="1107">
        <f>IF(F108&gt;0,"Realese","BelumRealese")</f>
        <v/>
      </c>
      <c r="I108" s="1711">
        <f>+'OVERALL WO'!E206</f>
        <v/>
      </c>
      <c r="J108" s="1107">
        <f>+'OVERALL WO'!G206</f>
        <v/>
      </c>
      <c r="K108" s="1111">
        <f>+'OVERALL WO'!H206</f>
        <v/>
      </c>
      <c r="L108" s="1107" t="inlineStr">
        <is>
          <t>Review</t>
        </is>
      </c>
      <c r="M108" s="1107" t="n"/>
      <c r="N108" s="1111" t="n"/>
      <c r="O108" s="1112" t="n"/>
      <c r="P108" s="1111" t="n"/>
      <c r="Q108" s="1112" t="n"/>
      <c r="R108" s="1111" t="n"/>
      <c r="S108" s="1112" t="n"/>
      <c r="T108" s="1111" t="n"/>
      <c r="U108" s="1112" t="n"/>
      <c r="V108" s="1111" t="n"/>
      <c r="W108" s="1106" t="n"/>
      <c r="X108" s="1111" t="n"/>
      <c r="Y108" s="1106" t="n"/>
      <c r="Z108" s="1106" t="n"/>
      <c r="AA108" s="1106" t="n"/>
      <c r="AB108" s="1106" t="n"/>
      <c r="AC108" s="1106" t="n"/>
      <c r="AD108" s="1106" t="n"/>
      <c r="AE108" s="1112" t="n"/>
      <c r="AF108" s="1111" t="n"/>
      <c r="AG108" s="1112" t="n"/>
      <c r="AH108" s="1111" t="n"/>
      <c r="AI108" s="1112" t="n"/>
      <c r="AJ108" s="1111" t="n"/>
      <c r="AK108" s="1112" t="n"/>
      <c r="AL108" s="1111" t="n"/>
      <c r="AM108" s="1106" t="n"/>
      <c r="AN108" s="1106" t="n"/>
      <c r="AO108" s="1106" t="n"/>
      <c r="AP108" s="1106" t="n"/>
      <c r="AQ108" s="1112" t="n"/>
      <c r="AR108" s="1111" t="n"/>
      <c r="AS108" s="1106" t="n"/>
      <c r="AT108" s="1106" t="n"/>
      <c r="AU108" s="1112" t="n"/>
      <c r="AV108" s="1111" t="n"/>
      <c r="AW108" s="1112" t="n"/>
      <c r="AX108" s="1111" t="n"/>
      <c r="AY108" s="1112" t="n"/>
      <c r="AZ108" s="1111" t="n"/>
      <c r="BA108" s="1106" t="n"/>
      <c r="BB108" s="1106" t="n"/>
      <c r="BC108" s="1106" t="n"/>
      <c r="BD108" s="1111" t="n"/>
      <c r="BE108" s="1112" t="n"/>
      <c r="BF108" s="1111" t="n"/>
      <c r="BG108" s="1112" t="n"/>
      <c r="BH108" s="1111" t="n"/>
      <c r="BI108" s="1112" t="n"/>
      <c r="BJ108" s="1111" t="n"/>
      <c r="BK108" s="1112" t="n"/>
      <c r="BL108" s="1111" t="n"/>
      <c r="BM108" s="1112" t="n"/>
      <c r="BN108" s="1111" t="n"/>
      <c r="BO108" s="1112" t="n"/>
      <c r="BP108" s="1111" t="n"/>
      <c r="BQ108" s="1106" t="n"/>
      <c r="BR108" s="1106" t="n"/>
      <c r="BS108" s="1106" t="n"/>
      <c r="BT108" s="1106" t="n"/>
      <c r="BU108" s="1112">
        <f>BV108/G108*100</f>
        <v/>
      </c>
      <c r="BV108" s="1111" t="n">
        <v>15491969</v>
      </c>
      <c r="BW108" s="1112">
        <f>BX108/G108*100</f>
        <v/>
      </c>
      <c r="BX108" s="1111" t="n">
        <v>15491969</v>
      </c>
      <c r="BY108" s="1112">
        <f>BZ108/G108*100</f>
        <v/>
      </c>
      <c r="BZ108" s="1111" t="n">
        <v>16317184.399016</v>
      </c>
      <c r="CA108" s="1106">
        <f>CB108/G108*100</f>
        <v/>
      </c>
      <c r="CB108" s="1111" t="n">
        <v>14666753.600984</v>
      </c>
      <c r="CC108" s="1106" t="n"/>
      <c r="CD108" s="1106" t="n"/>
      <c r="CE108" s="1106" t="n"/>
      <c r="CF108" s="1106" t="n"/>
      <c r="CG108" s="1112">
        <f>CH108/G108*100</f>
        <v/>
      </c>
      <c r="CH108" s="1111" t="n">
        <v>-30971956.00328</v>
      </c>
      <c r="CI108" s="1106" t="n"/>
      <c r="CJ108" s="1106" t="n"/>
      <c r="CK108" s="1106" t="n"/>
      <c r="CL108" s="1106" t="n"/>
      <c r="CM108" s="1106" t="n"/>
      <c r="CN108" s="1106" t="n"/>
      <c r="CO108" s="1106" t="n"/>
      <c r="CP108" s="1106" t="n"/>
      <c r="CQ108" s="1106" t="n"/>
      <c r="CR108" s="1106" t="n"/>
      <c r="CS108" s="1106" t="n"/>
      <c r="CT108" s="1106" t="n"/>
      <c r="CU108" s="1106" t="n"/>
      <c r="CV108" s="1106" t="n"/>
      <c r="CW108" s="1106" t="n"/>
      <c r="CX108" s="1106" t="n"/>
      <c r="CY108" s="1106" t="n"/>
      <c r="CZ108" s="1106" t="n"/>
      <c r="DA108" s="1106" t="n"/>
      <c r="DB108" s="1106" t="n"/>
      <c r="DC108" s="1106" t="n"/>
      <c r="DD108" s="1106" t="n"/>
      <c r="DE108" s="1106" t="n"/>
      <c r="DF108" s="1106" t="n"/>
      <c r="DG108" s="1106" t="n"/>
      <c r="DH108" s="1106" t="n"/>
      <c r="DI108" s="1106" t="n"/>
      <c r="DJ108" s="1106" t="n"/>
      <c r="DK108" s="1106" t="n"/>
      <c r="DL108" s="1106" t="n"/>
      <c r="DM108" s="1106" t="n"/>
      <c r="DN108" s="1106" t="n"/>
      <c r="DO108" s="1106" t="n"/>
      <c r="DP108" s="1106" t="n"/>
      <c r="DQ108" s="1112">
        <f>+M108+O108+Q108+S108+U108+W108+Y108+AA108+AC108+AE108+AG108+AI108+AK108+AM108+AO108+AQ108+AS108+AU108+AW108+AY108+BA108+BC108+BE108+BG108+BI108+BK108+BM108+BO108+BQ108+BS108+BU108+BW108+BY108+CA108+CC108+CE108+CG108+CI108+CK108+CM108+CO108+CQ108+CS108+CU108+CW108+CY108+DA108+DC108+DE108+DG108+DI108+DK108+DM108+DO108</f>
        <v/>
      </c>
      <c r="DR108" s="1111">
        <f>+N108+P108+R108+T108+V108+X108+Z108+AB108+AD108+AF108+AH108+AJ108+AL108+AN108+AP108+AR108+AT108+AV108+AX108+AZ108+BB108+BD108+BF108+BH108+BJ108+BL108+BN108+BP108+BR108+BT108+BV108+BX108+BZ108+CB108+CD108+CF108+CH108+CJ108+CL108+CN108+CP108+CR108+CT108+CV108+CX108+CZ108+DB108+DD108+DF108+DH108+DJ108+DL108+DN108+DP108</f>
        <v/>
      </c>
      <c r="DS108" s="1113">
        <f>DT108/G108*100</f>
        <v/>
      </c>
      <c r="DT108" s="763">
        <f>DR108-G108</f>
        <v/>
      </c>
      <c r="DU108" s="1712">
        <f>+'OVERALL WO'!P208</f>
        <v/>
      </c>
      <c r="DV108" s="714" t="inlineStr">
        <is>
          <t>Deduction - setelah terima approval kalkulasi dari engineering site. (kelebihan pengakuan progress)</t>
        </is>
      </c>
      <c r="DW108" s="1713" t="n"/>
      <c r="DZ108" s="710" t="inlineStr">
        <is>
          <t>ok</t>
        </is>
      </c>
      <c r="EA108" s="710" t="inlineStr">
        <is>
          <t>ok</t>
        </is>
      </c>
      <c r="EB108" s="710" t="inlineStr">
        <is>
          <t>ok</t>
        </is>
      </c>
      <c r="EC108" s="710" t="inlineStr">
        <is>
          <t>ok</t>
        </is>
      </c>
      <c r="ED108" s="710" t="inlineStr">
        <is>
          <t>ok</t>
        </is>
      </c>
      <c r="EE108" s="710" t="n"/>
      <c r="EG108" s="710" t="n"/>
      <c r="EH108" s="710" t="n"/>
      <c r="EI108" s="710" t="n"/>
      <c r="EJ108" s="710" t="n"/>
      <c r="EK108" s="710" t="n"/>
      <c r="EL108" s="492" t="n"/>
      <c r="EM108" s="492" t="n"/>
      <c r="EN108" s="492" t="n"/>
      <c r="EO108" s="492" t="n"/>
      <c r="EP108" s="492" t="n"/>
      <c r="EQ108" s="1117" t="n"/>
      <c r="ER108" s="1117" t="n"/>
      <c r="ES108" s="1117" t="n"/>
      <c r="ET108" s="1117" t="n"/>
      <c r="EU108" s="1117" t="n"/>
      <c r="EW108" s="1117" t="n"/>
      <c r="EX108" s="1117" t="n"/>
      <c r="EY108" s="1117" t="n"/>
      <c r="EZ108" s="1117" t="n"/>
      <c r="FA108" s="1117" t="n"/>
      <c r="FB108" s="1117" t="n"/>
      <c r="FC108" s="492" t="n"/>
      <c r="FD108" s="1117" t="n"/>
      <c r="FE108" s="1117" t="n"/>
      <c r="FF108" s="1117" t="n"/>
      <c r="FJ108" s="1118" t="n"/>
      <c r="FO108" s="1117" t="n"/>
      <c r="FP108" s="1117" t="n"/>
      <c r="FQ108" s="1117" t="inlineStr">
        <is>
          <t>ok</t>
        </is>
      </c>
      <c r="FR108" s="1117" t="inlineStr">
        <is>
          <t>ok</t>
        </is>
      </c>
      <c r="FS108" s="1117" t="inlineStr">
        <is>
          <t>ok</t>
        </is>
      </c>
      <c r="FT108" s="1117" t="n"/>
      <c r="FU108" s="1118" t="inlineStr">
        <is>
          <t>ok</t>
        </is>
      </c>
      <c r="FX108" s="1085" t="inlineStr">
        <is>
          <t>ok</t>
        </is>
      </c>
    </row>
    <row r="109" hidden="1" customFormat="1" s="1244">
      <c r="A109" s="1231" t="n">
        <v>22</v>
      </c>
      <c r="B109" s="1232">
        <f>+'OVERALL WO'!B207</f>
        <v/>
      </c>
      <c r="C109" s="1233" t="n"/>
      <c r="D109" s="1233">
        <f>+'OVERALL WO'!D207</f>
        <v/>
      </c>
      <c r="E109" s="1233">
        <f>+'OVERALL WO'!F207</f>
        <v/>
      </c>
      <c r="F109" s="1234">
        <f>+'OVERALL WO'!I207</f>
        <v/>
      </c>
      <c r="G109" s="1235">
        <f>+'OVERALL WO'!J207</f>
        <v/>
      </c>
      <c r="H109" s="1233">
        <f>IF(F109&gt;0,"Realese","BelumRealese")</f>
        <v/>
      </c>
      <c r="I109" s="1714">
        <f>+'OVERALL WO'!E207</f>
        <v/>
      </c>
      <c r="J109" s="1233">
        <f>+'OVERALL WO'!G207</f>
        <v/>
      </c>
      <c r="K109" s="1237">
        <f>+'OVERALL WO'!H207</f>
        <v/>
      </c>
      <c r="L109" s="1233" t="inlineStr">
        <is>
          <t>Review</t>
        </is>
      </c>
      <c r="M109" s="1233" t="n"/>
      <c r="N109" s="1237" t="n"/>
      <c r="O109" s="1238" t="n"/>
      <c r="P109" s="1237" t="n"/>
      <c r="Q109" s="1238" t="n"/>
      <c r="R109" s="1237" t="n"/>
      <c r="S109" s="1238" t="n"/>
      <c r="T109" s="1237" t="n"/>
      <c r="U109" s="1238" t="n"/>
      <c r="V109" s="1237" t="n"/>
      <c r="W109" s="1232" t="n"/>
      <c r="X109" s="1237" t="n"/>
      <c r="Y109" s="1232" t="n"/>
      <c r="Z109" s="1232" t="n"/>
      <c r="AA109" s="1232" t="n"/>
      <c r="AB109" s="1232" t="n"/>
      <c r="AC109" s="1232" t="n"/>
      <c r="AD109" s="1232" t="n"/>
      <c r="AE109" s="1238" t="n"/>
      <c r="AF109" s="1237" t="n"/>
      <c r="AG109" s="1238" t="n"/>
      <c r="AH109" s="1237" t="n"/>
      <c r="AI109" s="1238" t="n"/>
      <c r="AJ109" s="1237" t="n"/>
      <c r="AK109" s="1238" t="n"/>
      <c r="AL109" s="1237" t="n"/>
      <c r="AM109" s="1232" t="n"/>
      <c r="AN109" s="1232" t="n"/>
      <c r="AO109" s="1232" t="n"/>
      <c r="AP109" s="1232" t="n"/>
      <c r="AQ109" s="1238" t="n"/>
      <c r="AR109" s="1237" t="n"/>
      <c r="AS109" s="1232" t="n"/>
      <c r="AT109" s="1232" t="n"/>
      <c r="AU109" s="1238" t="n"/>
      <c r="AV109" s="1237" t="n"/>
      <c r="AW109" s="1238" t="n"/>
      <c r="AX109" s="1237" t="n"/>
      <c r="AY109" s="1238" t="n"/>
      <c r="AZ109" s="1237" t="n"/>
      <c r="BA109" s="1232" t="n"/>
      <c r="BB109" s="1232" t="n"/>
      <c r="BC109" s="1232" t="n"/>
      <c r="BD109" s="1237" t="n"/>
      <c r="BE109" s="1238" t="n"/>
      <c r="BF109" s="1237" t="n"/>
      <c r="BG109" s="1238" t="n"/>
      <c r="BH109" s="1237" t="n"/>
      <c r="BI109" s="1238" t="n"/>
      <c r="BJ109" s="1237" t="n"/>
      <c r="BK109" s="1238" t="n"/>
      <c r="BL109" s="1237" t="n"/>
      <c r="BM109" s="1238" t="n"/>
      <c r="BN109" s="1237" t="n"/>
      <c r="BO109" s="1238" t="n"/>
      <c r="BP109" s="1237" t="n"/>
      <c r="BQ109" s="1232" t="n"/>
      <c r="BR109" s="1232" t="n"/>
      <c r="BS109" s="1232" t="n"/>
      <c r="BT109" s="1232" t="n"/>
      <c r="BU109" s="1238" t="n"/>
      <c r="BV109" s="1237" t="n"/>
      <c r="BW109" s="1238" t="n"/>
      <c r="BX109" s="1237" t="n"/>
      <c r="BY109" s="1238" t="n"/>
      <c r="BZ109" s="1237" t="n"/>
      <c r="CA109" s="1232" t="n"/>
      <c r="CB109" s="1237" t="n"/>
      <c r="CC109" s="1232" t="n"/>
      <c r="CD109" s="1232" t="n"/>
      <c r="CE109" s="1232" t="n"/>
      <c r="CF109" s="1232" t="n"/>
      <c r="CG109" s="1238" t="n"/>
      <c r="CH109" s="1237" t="n"/>
      <c r="CI109" s="1232" t="n"/>
      <c r="CJ109" s="1232" t="n"/>
      <c r="CK109" s="1232" t="n"/>
      <c r="CL109" s="1232" t="n"/>
      <c r="CM109" s="1232" t="n"/>
      <c r="CN109" s="1232" t="n"/>
      <c r="CO109" s="1232" t="n"/>
      <c r="CP109" s="1232" t="n"/>
      <c r="CQ109" s="1232" t="n"/>
      <c r="CR109" s="1232" t="n"/>
      <c r="CS109" s="1232" t="n"/>
      <c r="CT109" s="1232" t="n"/>
      <c r="CU109" s="1232" t="n"/>
      <c r="CV109" s="1232" t="n"/>
      <c r="CW109" s="1232" t="n"/>
      <c r="CX109" s="1232" t="n"/>
      <c r="CY109" s="1232" t="n"/>
      <c r="CZ109" s="1232" t="n"/>
      <c r="DA109" s="1232" t="n"/>
      <c r="DB109" s="1232" t="n"/>
      <c r="DC109" s="1232" t="n"/>
      <c r="DD109" s="1232" t="n"/>
      <c r="DE109" s="1232" t="n"/>
      <c r="DF109" s="1232" t="n"/>
      <c r="DG109" s="1232" t="n"/>
      <c r="DH109" s="1232" t="n"/>
      <c r="DI109" s="1232" t="n"/>
      <c r="DJ109" s="1232" t="n"/>
      <c r="DK109" s="1232" t="n"/>
      <c r="DL109" s="1232" t="n"/>
      <c r="DM109" s="1232" t="n"/>
      <c r="DN109" s="1232" t="n"/>
      <c r="DO109" s="1232" t="n"/>
      <c r="DP109" s="1232" t="n"/>
      <c r="DQ109" s="1238">
        <f>+M109+O109+Q109+S109+U109+W109+Y109+AA109+AC109+AE109+AG109+AI109+AK109+AM109+AO109+AQ109+AS109+AU109+AW109+AY109+BA109+BC109+BE109+BG109+BI109+BK109+BM109+BO109+BQ109+BS109+BU109+BW109+BY109+CA109+CC109+CE109+CG109+CI109+CK109+CM109+CO109+CQ109+CS109+CU109+CW109+CY109+DA109+DC109+DE109+DG109+DI109+DK109+DM109+DO109</f>
        <v/>
      </c>
      <c r="DR109" s="1237">
        <f>+N109+P109+R109+T109+V109+X109+Z109+AB109+AD109+AF109+AH109+AJ109+AL109+AN109+AP109+AR109+AT109+AV109+AX109+AZ109+BB109+BD109+BF109+BH109+BJ109+BL109+BN109+BP109+BR109+BT109+BV109+BX109+BZ109+CB109+CD109+CF109+CH109+CJ109+CL109+CN109+CP109+CR109+CT109+CV109+CX109+CZ109+DB109+DD109+DF109+DH109+DJ109+DL109+DN109+DP109</f>
        <v/>
      </c>
      <c r="DS109" s="1239">
        <f>DT109/G109*100</f>
        <v/>
      </c>
      <c r="DT109" s="1240">
        <f>DR109-G109</f>
        <v/>
      </c>
      <c r="DU109" s="1715">
        <f>+'OVERALL WO'!P207</f>
        <v/>
      </c>
      <c r="DV109" s="1242" t="n"/>
      <c r="DW109" s="1716" t="n"/>
      <c r="DZ109" s="1245" t="n"/>
      <c r="EA109" s="1245" t="n"/>
      <c r="EB109" s="1245" t="n"/>
      <c r="EC109" s="1245" t="n"/>
      <c r="ED109" s="1245" t="n"/>
      <c r="EE109" s="1245" t="n"/>
      <c r="EG109" s="1245" t="n"/>
      <c r="EH109" s="1245" t="n"/>
      <c r="EI109" s="1245" t="n"/>
      <c r="EJ109" s="1245" t="n"/>
      <c r="EK109" s="1245" t="n"/>
      <c r="EL109" s="495" t="n"/>
      <c r="EM109" s="495" t="n"/>
      <c r="EN109" s="495" t="n"/>
      <c r="EO109" s="495" t="n"/>
      <c r="EP109" s="495" t="n"/>
      <c r="EQ109" s="1246" t="n"/>
      <c r="ER109" s="1246" t="n"/>
      <c r="ES109" s="1246" t="n"/>
      <c r="ET109" s="1246" t="n"/>
      <c r="EU109" s="1246" t="n"/>
      <c r="EW109" s="1246" t="n"/>
      <c r="EX109" s="1246" t="n"/>
      <c r="EY109" s="1246" t="n"/>
      <c r="EZ109" s="1246" t="n"/>
      <c r="FA109" s="1246" t="n"/>
      <c r="FB109" s="1246" t="n"/>
      <c r="FC109" s="495" t="n"/>
      <c r="FD109" s="1246" t="n"/>
      <c r="FE109" s="1246" t="n"/>
      <c r="FF109" s="1246" t="n"/>
      <c r="FJ109" s="1247" t="n"/>
      <c r="FO109" s="1246" t="n"/>
      <c r="FP109" s="1246" t="n"/>
      <c r="FQ109" s="1246" t="n"/>
      <c r="FR109" s="1246" t="n"/>
      <c r="FS109" s="1246" t="n"/>
      <c r="FT109" s="1246" t="n"/>
      <c r="FU109" s="1247" t="n"/>
      <c r="FX109" s="765" t="n"/>
    </row>
    <row r="110" hidden="1" customFormat="1" s="1116">
      <c r="A110" s="1105" t="n">
        <v>23</v>
      </c>
      <c r="B110" s="1106">
        <f>+'OVERALL WO'!B208</f>
        <v/>
      </c>
      <c r="C110" s="1107" t="n"/>
      <c r="D110" s="1107">
        <f>+'OVERALL WO'!D208</f>
        <v/>
      </c>
      <c r="E110" s="1107">
        <f>+'OVERALL WO'!F208</f>
        <v/>
      </c>
      <c r="F110" s="1108">
        <f>+'OVERALL WO'!I208</f>
        <v/>
      </c>
      <c r="G110" s="1109">
        <f>+'OVERALL WO'!J208</f>
        <v/>
      </c>
      <c r="H110" s="1107">
        <f>IF(F110&gt;0,"Realese","BelumRealese")</f>
        <v/>
      </c>
      <c r="I110" s="1711">
        <f>+'OVERALL WO'!E208</f>
        <v/>
      </c>
      <c r="J110" s="1107">
        <f>+'OVERALL WO'!G208</f>
        <v/>
      </c>
      <c r="K110" s="1111">
        <f>+'OVERALL WO'!H208</f>
        <v/>
      </c>
      <c r="L110" s="1107" t="inlineStr">
        <is>
          <t>Approval</t>
        </is>
      </c>
      <c r="M110" s="1107" t="n"/>
      <c r="N110" s="1111" t="n"/>
      <c r="O110" s="1112" t="n"/>
      <c r="P110" s="1111" t="n"/>
      <c r="Q110" s="1112" t="n"/>
      <c r="R110" s="1111" t="n"/>
      <c r="S110" s="1112" t="n"/>
      <c r="T110" s="1111" t="n"/>
      <c r="U110" s="1112" t="n"/>
      <c r="V110" s="1111" t="n"/>
      <c r="W110" s="1106" t="n"/>
      <c r="X110" s="1111" t="n"/>
      <c r="Y110" s="1106" t="n"/>
      <c r="Z110" s="1106" t="n"/>
      <c r="AA110" s="1106" t="n"/>
      <c r="AB110" s="1106" t="n"/>
      <c r="AC110" s="1106" t="n"/>
      <c r="AD110" s="1106" t="n"/>
      <c r="AE110" s="1112" t="n"/>
      <c r="AF110" s="1111" t="n"/>
      <c r="AG110" s="1112" t="n"/>
      <c r="AH110" s="1111" t="n"/>
      <c r="AI110" s="1112" t="n"/>
      <c r="AJ110" s="1111" t="n"/>
      <c r="AK110" s="1112" t="n"/>
      <c r="AL110" s="1111" t="n"/>
      <c r="AM110" s="1106" t="n"/>
      <c r="AN110" s="1106" t="n"/>
      <c r="AO110" s="1106" t="n"/>
      <c r="AP110" s="1106" t="n"/>
      <c r="AQ110" s="1112" t="n"/>
      <c r="AR110" s="1111" t="n"/>
      <c r="AS110" s="1106" t="n"/>
      <c r="AT110" s="1106" t="n"/>
      <c r="AU110" s="1112" t="n"/>
      <c r="AV110" s="1111" t="n"/>
      <c r="AW110" s="1112" t="n"/>
      <c r="AX110" s="1111" t="n"/>
      <c r="AY110" s="1112" t="n"/>
      <c r="AZ110" s="1111" t="n"/>
      <c r="BA110" s="1106" t="n"/>
      <c r="BB110" s="1106" t="n"/>
      <c r="BC110" s="1106" t="n"/>
      <c r="BD110" s="1111" t="n"/>
      <c r="BE110" s="1112" t="n"/>
      <c r="BF110" s="1111" t="n"/>
      <c r="BG110" s="1112" t="n"/>
      <c r="BH110" s="1111" t="n"/>
      <c r="BI110" s="1112" t="n"/>
      <c r="BJ110" s="1111" t="n"/>
      <c r="BK110" s="1112" t="n"/>
      <c r="BL110" s="1111" t="n"/>
      <c r="BM110" s="1112" t="n"/>
      <c r="BN110" s="1111" t="n"/>
      <c r="BO110" s="1112" t="n"/>
      <c r="BP110" s="1111" t="n"/>
      <c r="BQ110" s="1106" t="n"/>
      <c r="BR110" s="1106" t="n"/>
      <c r="BS110" s="1106" t="n"/>
      <c r="BT110" s="1106" t="n"/>
      <c r="BU110" s="1112" t="n"/>
      <c r="BV110" s="1111" t="n"/>
      <c r="BW110" s="1112" t="n"/>
      <c r="BX110" s="1111" t="n"/>
      <c r="BY110" s="1112" t="n"/>
      <c r="BZ110" s="1111" t="n"/>
      <c r="CA110" s="1106" t="n"/>
      <c r="CB110" s="1111" t="n"/>
      <c r="CC110" s="1106" t="n"/>
      <c r="CD110" s="1106" t="n"/>
      <c r="CE110" s="1106" t="n"/>
      <c r="CF110" s="1106" t="n"/>
      <c r="CG110" s="1112" t="n"/>
      <c r="CH110" s="1111" t="n"/>
      <c r="CI110" s="1106" t="n"/>
      <c r="CJ110" s="1106" t="n"/>
      <c r="CK110" s="1106">
        <f>CL110/G110*100</f>
        <v/>
      </c>
      <c r="CL110" s="1075" t="n"/>
      <c r="CM110" s="1106" t="n"/>
      <c r="CN110" s="1106" t="n"/>
      <c r="CO110" s="1106" t="n"/>
      <c r="CP110" s="1106" t="n"/>
      <c r="CQ110" s="1106" t="n"/>
      <c r="CR110" s="1106" t="n"/>
      <c r="CS110" s="1106" t="n"/>
      <c r="CT110" s="1106" t="n"/>
      <c r="CU110" s="1106" t="n"/>
      <c r="CV110" s="1106" t="n"/>
      <c r="CW110" s="1106" t="n"/>
      <c r="CX110" s="1106" t="n"/>
      <c r="CY110" s="1106" t="n"/>
      <c r="CZ110" s="1106" t="n"/>
      <c r="DA110" s="1106" t="n"/>
      <c r="DB110" s="1106" t="n"/>
      <c r="DC110" s="1106" t="n"/>
      <c r="DD110" s="1106" t="n"/>
      <c r="DE110" s="1106" t="n"/>
      <c r="DF110" s="1106" t="n"/>
      <c r="DG110" s="1106" t="n"/>
      <c r="DH110" s="1106" t="n"/>
      <c r="DI110" s="1106" t="n"/>
      <c r="DJ110" s="1106" t="n"/>
      <c r="DK110" s="1106" t="n"/>
      <c r="DL110" s="1106" t="n"/>
      <c r="DM110" s="1106" t="n"/>
      <c r="DN110" s="1106" t="n"/>
      <c r="DO110" s="1106" t="n"/>
      <c r="DP110" s="1106" t="n"/>
      <c r="DQ110" s="1112">
        <f>+M110+O110+Q110+S110+U110+W110+Y110+AA110+AC110+AE110+AG110+AI110+AK110+AM110+AO110+AQ110+AS110+AU110+AW110+AY110+BA110+BC110+BE110+BG110+BI110+BK110+BM110+BO110+BQ110+BS110+BU110+BW110+BY110+CA110+CC110+CE110+CG110+CI110+CK110+CM110+CO110+CQ110+CS110+CU110+CW110+CY110+DA110+DC110+DE110+DG110+DI110+DK110+DM110+DO110</f>
        <v/>
      </c>
      <c r="DR110" s="1111">
        <f>+N110+P110+R110+T110+V110+X110+Z110+AB110+AD110+AF110+AH110+AJ110+AL110+AN110+AP110+AR110+AT110+AV110+AX110+AZ110+BB110+BD110+BF110+BH110+BJ110+BL110+BN110+BP110+BR110+BT110+BV110+BX110+BZ110+CB110+CD110+CF110+CH110+CJ110+CL110+CN110+CP110+CR110+CT110+CV110+CX110+CZ110+DB110+DD110+DF110+DH110+DJ110+DL110+DN110+DP110</f>
        <v/>
      </c>
      <c r="DS110" s="1113">
        <f>DT110/G110*100</f>
        <v/>
      </c>
      <c r="DT110" s="763">
        <f>DR110-G110</f>
        <v/>
      </c>
      <c r="DU110" s="1712">
        <f>+'OVERALL WO'!P210</f>
        <v/>
      </c>
      <c r="DV110" s="714" t="inlineStr">
        <is>
          <t>Belum naik odoo  - pengajuan invoice periode ags-sep</t>
        </is>
      </c>
      <c r="DW110" s="1713" t="n"/>
      <c r="DZ110" s="710" t="n"/>
      <c r="EA110" s="710" t="n"/>
      <c r="EB110" s="710" t="n"/>
      <c r="EC110" s="710" t="n"/>
      <c r="ED110" s="710" t="n"/>
      <c r="EE110" s="710" t="n"/>
      <c r="EG110" s="710" t="n"/>
      <c r="EH110" s="710" t="n"/>
      <c r="EI110" s="710" t="n"/>
      <c r="EJ110" s="710" t="n"/>
      <c r="EK110" s="710" t="n"/>
      <c r="EL110" s="492" t="n"/>
      <c r="EM110" s="492" t="n"/>
      <c r="EN110" s="492" t="n"/>
      <c r="EO110" s="492" t="n"/>
      <c r="EP110" s="492" t="n"/>
      <c r="EQ110" s="1117" t="n"/>
      <c r="ER110" s="1117" t="n"/>
      <c r="ES110" s="1117" t="n"/>
      <c r="ET110" s="1117" t="n"/>
      <c r="EU110" s="1117" t="n"/>
      <c r="EW110" s="1117" t="n"/>
      <c r="EX110" s="1117" t="n"/>
      <c r="EY110" s="1117" t="n"/>
      <c r="EZ110" s="1117" t="n"/>
      <c r="FA110" s="1117" t="n"/>
      <c r="FB110" s="1117" t="n"/>
      <c r="FC110" s="492" t="n"/>
      <c r="FD110" s="1117" t="n"/>
      <c r="FE110" s="1117" t="n"/>
      <c r="FF110" s="1117" t="n"/>
      <c r="FJ110" s="1118" t="n"/>
      <c r="FO110" s="1117" t="n"/>
      <c r="FP110" s="1117" t="n"/>
      <c r="FQ110" s="1117" t="n"/>
      <c r="FR110" s="1117" t="n"/>
      <c r="FS110" s="1117" t="n"/>
      <c r="FT110" s="1117" t="n"/>
      <c r="FU110" s="1118" t="n"/>
      <c r="FX110" s="1085" t="n"/>
    </row>
    <row r="111" hidden="1" ht="17.25" customFormat="1" customHeight="1" s="9" thickBot="1">
      <c r="A111" s="50" t="inlineStr">
        <is>
          <t>C</t>
        </is>
      </c>
      <c r="B111" s="6" t="inlineStr">
        <is>
          <t>SPU AREA</t>
        </is>
      </c>
      <c r="C111" s="6" t="n"/>
      <c r="D111" s="6" t="n"/>
      <c r="E111" s="6" t="n"/>
      <c r="F111" s="6" t="n"/>
      <c r="G111" s="29">
        <f>SUM(G112:G115)</f>
        <v/>
      </c>
      <c r="H111" s="6" t="n"/>
      <c r="I111" s="6" t="n"/>
      <c r="J111" s="6" t="n"/>
      <c r="K111" s="29">
        <f>SUM(K112:K115)</f>
        <v/>
      </c>
      <c r="L111" s="6" t="n"/>
      <c r="M111" s="6" t="n"/>
      <c r="N111" s="29">
        <f>SUM(N112:N115)</f>
        <v/>
      </c>
      <c r="O111" s="6" t="n"/>
      <c r="P111" s="6" t="n"/>
      <c r="Q111" s="6" t="n"/>
      <c r="R111" s="6" t="n"/>
      <c r="S111" s="6" t="n"/>
      <c r="T111" s="6" t="n"/>
      <c r="U111" s="6" t="n"/>
      <c r="V111" s="6" t="n"/>
      <c r="W111" s="6" t="n"/>
      <c r="X111" s="6" t="n"/>
      <c r="Y111" s="6" t="n"/>
      <c r="Z111" s="6" t="n"/>
      <c r="AA111" s="6" t="n"/>
      <c r="AB111" s="6" t="n"/>
      <c r="AC111" s="6" t="n"/>
      <c r="AD111" s="6" t="n"/>
      <c r="AE111" s="6" t="n"/>
      <c r="AF111" s="6" t="n"/>
      <c r="AG111" s="6" t="n"/>
      <c r="AH111" s="6" t="n"/>
      <c r="AI111" s="6" t="n"/>
      <c r="AJ111" s="6" t="n"/>
      <c r="AK111" s="6" t="n"/>
      <c r="AL111" s="6" t="n"/>
      <c r="AM111" s="6" t="n"/>
      <c r="AN111" s="6" t="n"/>
      <c r="AO111" s="6" t="n"/>
      <c r="AP111" s="6" t="n"/>
      <c r="AQ111" s="6" t="n"/>
      <c r="AR111" s="6" t="n"/>
      <c r="AS111" s="6" t="n"/>
      <c r="AT111" s="6" t="n"/>
      <c r="AU111" s="6" t="n"/>
      <c r="AV111" s="6" t="n"/>
      <c r="AW111" s="6" t="n"/>
      <c r="AX111" s="6" t="n"/>
      <c r="AY111" s="6" t="n"/>
      <c r="AZ111" s="6" t="n"/>
      <c r="BA111" s="6" t="n"/>
      <c r="BB111" s="6" t="n"/>
      <c r="BC111" s="6" t="n"/>
      <c r="BD111" s="6" t="n"/>
      <c r="BE111" s="6" t="n"/>
      <c r="BF111" s="6" t="n"/>
      <c r="BG111" s="6" t="n"/>
      <c r="BH111" s="6" t="n"/>
      <c r="BI111" s="6" t="n"/>
      <c r="BJ111" s="6" t="n"/>
      <c r="BK111" s="6" t="n"/>
      <c r="BL111" s="6" t="n"/>
      <c r="BM111" s="6" t="n"/>
      <c r="BN111" s="6" t="n"/>
      <c r="BO111" s="6" t="n"/>
      <c r="BP111" s="6" t="n"/>
      <c r="BQ111" s="6" t="n"/>
      <c r="BR111" s="6" t="n"/>
      <c r="BS111" s="6" t="n"/>
      <c r="BT111" s="6" t="n"/>
      <c r="BU111" s="6" t="n"/>
      <c r="BV111" s="6" t="n"/>
      <c r="BW111" s="6" t="n"/>
      <c r="BX111" s="6" t="n"/>
      <c r="BY111" s="6" t="n"/>
      <c r="BZ111" s="6" t="n"/>
      <c r="CA111" s="6" t="n"/>
      <c r="CB111" s="6" t="n"/>
      <c r="CC111" s="6" t="n"/>
      <c r="CD111" s="6" t="n"/>
      <c r="CE111" s="6" t="n"/>
      <c r="CF111" s="6" t="n"/>
      <c r="CG111" s="6" t="n"/>
      <c r="CH111" s="6" t="n"/>
      <c r="CI111" s="6" t="n"/>
      <c r="CJ111" s="6" t="n"/>
      <c r="CK111" s="6" t="n"/>
      <c r="CL111" s="6" t="n"/>
      <c r="CM111" s="6" t="n"/>
      <c r="CN111" s="6" t="n"/>
      <c r="CO111" s="6" t="n"/>
      <c r="CP111" s="6" t="n"/>
      <c r="CQ111" s="6" t="n"/>
      <c r="CR111" s="6" t="n"/>
      <c r="CS111" s="6" t="n"/>
      <c r="CT111" s="6" t="n"/>
      <c r="CU111" s="6" t="n"/>
      <c r="CV111" s="6" t="n"/>
      <c r="CW111" s="6" t="n"/>
      <c r="CX111" s="6" t="n"/>
      <c r="CY111" s="6" t="n"/>
      <c r="CZ111" s="6" t="n"/>
      <c r="DA111" s="6" t="n"/>
      <c r="DB111" s="6" t="n"/>
      <c r="DC111" s="6" t="n"/>
      <c r="DD111" s="6" t="n"/>
      <c r="DE111" s="6" t="n"/>
      <c r="DF111" s="6" t="n"/>
      <c r="DG111" s="6" t="n"/>
      <c r="DH111" s="6" t="n"/>
      <c r="DI111" s="6" t="n"/>
      <c r="DJ111" s="6" t="n"/>
      <c r="DK111" s="6" t="n"/>
      <c r="DL111" s="6" t="n"/>
      <c r="DM111" s="6" t="n"/>
      <c r="DN111" s="6" t="n"/>
      <c r="DO111" s="6" t="n"/>
      <c r="DP111" s="6" t="n"/>
      <c r="DQ111" s="6" t="n"/>
      <c r="DR111" s="29">
        <f>SUM(DR112:DR146)</f>
        <v/>
      </c>
      <c r="DS111" s="6" t="n"/>
      <c r="DT111" s="33">
        <f>SUM(DT112:DT136)</f>
        <v/>
      </c>
      <c r="DU111" s="41" t="n"/>
      <c r="DV111" s="8" t="n"/>
      <c r="DW111" s="767" t="n"/>
      <c r="DZ111" s="381" t="n"/>
      <c r="EA111" s="381" t="n"/>
      <c r="EB111" s="381" t="n"/>
      <c r="EC111" s="381" t="n"/>
      <c r="ED111" s="381" t="n"/>
      <c r="EE111" s="381" t="n"/>
      <c r="EG111" s="434" t="n"/>
      <c r="EH111" s="434" t="n"/>
      <c r="EI111" s="434" t="n"/>
      <c r="EJ111" s="434" t="n"/>
      <c r="EK111" s="434" t="n"/>
      <c r="EL111" s="490" t="n"/>
      <c r="EM111" s="490" t="n"/>
      <c r="EN111" s="490" t="n"/>
      <c r="EO111" s="490" t="n"/>
      <c r="EP111" s="490" t="n"/>
      <c r="EQ111" s="700" t="n"/>
      <c r="ER111" s="700" t="n"/>
      <c r="ES111" s="700" t="n"/>
      <c r="ET111" s="700" t="n"/>
      <c r="EU111" s="700" t="n"/>
      <c r="EW111" s="700" t="n"/>
      <c r="EX111" s="700" t="n"/>
      <c r="EY111" s="700" t="n"/>
      <c r="EZ111" s="700" t="n"/>
      <c r="FA111" s="700" t="n"/>
      <c r="FB111" s="700" t="n"/>
      <c r="FC111" s="700" t="n"/>
      <c r="FD111" s="700" t="n"/>
      <c r="FE111" s="700" t="n"/>
      <c r="FF111" s="700" t="n"/>
      <c r="FK111" s="9" t="inlineStr">
        <is>
          <t>ok</t>
        </is>
      </c>
    </row>
    <row r="112" hidden="1" customFormat="1" s="424">
      <c r="A112" s="345" t="n">
        <v>1</v>
      </c>
      <c r="B112" s="343" t="n"/>
      <c r="C112" s="300">
        <f>+'OVERALL WO'!C244</f>
        <v/>
      </c>
      <c r="D112" s="300">
        <f>+'OVERALL WO'!D244</f>
        <v/>
      </c>
      <c r="E112" s="300" t="inlineStr">
        <is>
          <t>SPU</t>
        </is>
      </c>
      <c r="F112" s="359">
        <f>+'OVERALL WO'!I244</f>
        <v/>
      </c>
      <c r="G112" s="349">
        <f>+'OVERALL WO'!J244</f>
        <v/>
      </c>
      <c r="H112" s="300" t="inlineStr">
        <is>
          <t>Realese</t>
        </is>
      </c>
      <c r="I112" s="343">
        <f>+'OVERALL WO'!E244</f>
        <v/>
      </c>
      <c r="J112" s="300" t="inlineStr">
        <is>
          <t>Estimate</t>
        </is>
      </c>
      <c r="K112" s="292">
        <f>+'OVERALL WO'!H244</f>
        <v/>
      </c>
      <c r="L112" s="300" t="inlineStr">
        <is>
          <t>Approval</t>
        </is>
      </c>
      <c r="M112" s="300">
        <f>N112/G112*100</f>
        <v/>
      </c>
      <c r="N112" s="292" t="n">
        <v>904264203</v>
      </c>
      <c r="O112" s="360">
        <f>P112/G112*100</f>
        <v/>
      </c>
      <c r="P112" s="292">
        <f>G112*2/100</f>
        <v/>
      </c>
      <c r="Q112" s="360">
        <f>R112/G112*100</f>
        <v/>
      </c>
      <c r="R112" s="292">
        <f>G112*1.5/100</f>
        <v/>
      </c>
      <c r="S112" s="360">
        <f>T112/G112*100</f>
        <v/>
      </c>
      <c r="T112" s="292">
        <f>G112*2/100</f>
        <v/>
      </c>
      <c r="U112" s="360">
        <f>V112/G112*100</f>
        <v/>
      </c>
      <c r="V112" s="292" t="n">
        <v>14584906.5</v>
      </c>
      <c r="W112" s="343" t="n"/>
      <c r="X112" s="343" t="n"/>
      <c r="Y112" s="343" t="n"/>
      <c r="Z112" s="343" t="n"/>
      <c r="AA112" s="343" t="n"/>
      <c r="AB112" s="343" t="n"/>
      <c r="AC112" s="343" t="n"/>
      <c r="AD112" s="343" t="n"/>
      <c r="AE112" s="343" t="n"/>
      <c r="AF112" s="343" t="n"/>
      <c r="AG112" s="343" t="n"/>
      <c r="AH112" s="343" t="n"/>
      <c r="AI112" s="343" t="n"/>
      <c r="AJ112" s="343" t="n"/>
      <c r="AK112" s="343" t="n"/>
      <c r="AL112" s="343" t="n"/>
      <c r="AM112" s="343" t="n"/>
      <c r="AN112" s="343" t="n"/>
      <c r="AO112" s="343" t="n"/>
      <c r="AP112" s="343" t="n"/>
      <c r="AQ112" s="343" t="n"/>
      <c r="AR112" s="343" t="n"/>
      <c r="AS112" s="343" t="n"/>
      <c r="AT112" s="343" t="n"/>
      <c r="AU112" s="343" t="n"/>
      <c r="AV112" s="343" t="n"/>
      <c r="AW112" s="343" t="n"/>
      <c r="AX112" s="343" t="n"/>
      <c r="AY112" s="343" t="n"/>
      <c r="AZ112" s="343" t="n"/>
      <c r="BA112" s="343" t="n"/>
      <c r="BB112" s="343" t="n"/>
      <c r="BC112" s="343" t="n"/>
      <c r="BD112" s="343" t="n"/>
      <c r="BE112" s="343" t="n"/>
      <c r="BF112" s="343" t="n"/>
      <c r="BG112" s="343" t="n"/>
      <c r="BH112" s="343" t="n"/>
      <c r="BI112" s="343" t="n"/>
      <c r="BJ112" s="343" t="n"/>
      <c r="BK112" s="343" t="n"/>
      <c r="BL112" s="343" t="n"/>
      <c r="BM112" s="343" t="n"/>
      <c r="BN112" s="343" t="n"/>
      <c r="BO112" s="343" t="n"/>
      <c r="BP112" s="343" t="n"/>
      <c r="BQ112" s="343" t="n"/>
      <c r="BR112" s="343" t="n"/>
      <c r="BS112" s="343" t="n"/>
      <c r="BT112" s="343" t="n"/>
      <c r="BU112" s="343" t="n"/>
      <c r="BV112" s="343" t="n"/>
      <c r="BW112" s="343" t="n"/>
      <c r="BX112" s="343" t="n"/>
      <c r="BY112" s="343" t="n"/>
      <c r="BZ112" s="343" t="n"/>
      <c r="CA112" s="343" t="n"/>
      <c r="CB112" s="343" t="n"/>
      <c r="CC112" s="343" t="n"/>
      <c r="CD112" s="343" t="n"/>
      <c r="CE112" s="343" t="n"/>
      <c r="CF112" s="343" t="n"/>
      <c r="CG112" s="343" t="n"/>
      <c r="CH112" s="343" t="n"/>
      <c r="CI112" s="343" t="n"/>
      <c r="CJ112" s="343" t="n"/>
      <c r="CK112" s="343" t="n"/>
      <c r="CL112" s="343" t="n"/>
      <c r="CM112" s="343" t="n"/>
      <c r="CN112" s="343" t="n"/>
      <c r="CO112" s="343" t="n"/>
      <c r="CP112" s="343" t="n"/>
      <c r="CQ112" s="343" t="n"/>
      <c r="CR112" s="343" t="n"/>
      <c r="CS112" s="343" t="n"/>
      <c r="CT112" s="343" t="n"/>
      <c r="CU112" s="343" t="n"/>
      <c r="CV112" s="343" t="n"/>
      <c r="CW112" s="343" t="n"/>
      <c r="CX112" s="343" t="n"/>
      <c r="CY112" s="343" t="n"/>
      <c r="CZ112" s="343" t="n"/>
      <c r="DA112" s="343" t="n"/>
      <c r="DB112" s="343" t="n"/>
      <c r="DC112" s="343" t="n"/>
      <c r="DD112" s="343" t="n"/>
      <c r="DE112" s="343" t="n"/>
      <c r="DF112" s="343" t="n"/>
      <c r="DG112" s="343" t="n"/>
      <c r="DH112" s="343" t="n"/>
      <c r="DI112" s="343" t="n"/>
      <c r="DJ112" s="343" t="n"/>
      <c r="DK112" s="343" t="n"/>
      <c r="DL112" s="343" t="n"/>
      <c r="DM112" s="343" t="n"/>
      <c r="DN112" s="343" t="n"/>
      <c r="DO112" s="343" t="n"/>
      <c r="DP112" s="343" t="n"/>
      <c r="DQ112" s="360">
        <f>+M112+O112+Q112+S112+U112+W112+Y112+AA112+AC112+AE112+AG112+AI112+AK112+AM112+AO112+AQ112+AS112+AU112+AW112+AY112+BA112+BC112+BE112+BG112+BI112+BK112+BM112+BO112+BQ112+BS112+BU112+BW112+BY112+CA112+CC112+CE112+CG112+CI112+CK112+CM112+CO112+CQ112+CS112+CU112+CW112+CY112+DA112+DC112+DE112+DG112+DI112+DK112+DM112+DO112</f>
        <v/>
      </c>
      <c r="DR112" s="292">
        <f>+N112+P112+R112+T112+V112+X112+Z112+AB112+AD112+AF112+AH112+AJ112+AL112+AN112+AP112+AR112+AT112+AV112+AX112+AZ112+BB112+BD112+BF112+BH112+BJ112+BL112+BN112+BP112+BR112+BT112+BV112+BX112+BZ112+CB112+CD112+CF112+CH112+CJ112+CL112+CN112+CP112+CR112+CT112+CV112+CX112+CZ112+DB112+DD112+DF112+DH112+DJ112+DL112+DN112+DP112</f>
        <v/>
      </c>
      <c r="DS112" s="343">
        <f>DT112/G112*100</f>
        <v/>
      </c>
      <c r="DT112" s="361">
        <f>DR112-G112</f>
        <v/>
      </c>
      <c r="DU112" s="1678">
        <f>+'OVERALL WO'!P244</f>
        <v/>
      </c>
      <c r="DV112" s="350" t="n"/>
      <c r="DZ112" s="411" t="inlineStr">
        <is>
          <t>ok</t>
        </is>
      </c>
      <c r="EA112" s="411" t="inlineStr">
        <is>
          <t>ok</t>
        </is>
      </c>
      <c r="EB112" s="411" t="inlineStr">
        <is>
          <t>ok</t>
        </is>
      </c>
      <c r="EC112" s="411" t="inlineStr">
        <is>
          <t>ok</t>
        </is>
      </c>
      <c r="ED112" s="411" t="inlineStr">
        <is>
          <t>ok</t>
        </is>
      </c>
      <c r="EE112" s="386" t="n"/>
      <c r="EG112" s="437" t="inlineStr">
        <is>
          <t>ok</t>
        </is>
      </c>
      <c r="EH112" s="437" t="inlineStr">
        <is>
          <t>ok</t>
        </is>
      </c>
      <c r="EI112" s="437" t="inlineStr">
        <is>
          <t>ok</t>
        </is>
      </c>
      <c r="EJ112" s="437" t="inlineStr">
        <is>
          <t>ok</t>
        </is>
      </c>
      <c r="EK112" s="437" t="inlineStr">
        <is>
          <t>ok</t>
        </is>
      </c>
      <c r="EL112" s="494" t="inlineStr">
        <is>
          <t>completed</t>
        </is>
      </c>
      <c r="EM112" s="494" t="n"/>
      <c r="EN112" s="494" t="n"/>
      <c r="EO112" s="494" t="n"/>
      <c r="EP112" s="494" t="n"/>
      <c r="EQ112" s="704" t="n"/>
      <c r="ER112" s="704" t="n"/>
      <c r="ES112" s="704" t="n"/>
      <c r="ET112" s="704" t="n"/>
      <c r="EU112" s="704" t="n"/>
      <c r="EW112" s="704" t="n"/>
      <c r="EX112" s="704" t="n"/>
      <c r="EY112" s="704" t="n"/>
      <c r="EZ112" s="704" t="n"/>
      <c r="FA112" s="704" t="n"/>
      <c r="FB112" s="704" t="n"/>
      <c r="FC112" s="704" t="n"/>
      <c r="FD112" s="704" t="n"/>
      <c r="FE112" s="704" t="n"/>
      <c r="FF112" s="704" t="n"/>
      <c r="FK112" s="424" t="inlineStr">
        <is>
          <t>ok</t>
        </is>
      </c>
    </row>
    <row r="113" hidden="1">
      <c r="A113" s="14">
        <f>+A112+1</f>
        <v/>
      </c>
      <c r="B113" s="3" t="n"/>
      <c r="C113" s="10" t="n"/>
      <c r="D113" s="10">
        <f>+'OVERALL WO'!D245</f>
        <v/>
      </c>
      <c r="E113" s="10" t="inlineStr">
        <is>
          <t>SPU</t>
        </is>
      </c>
      <c r="F113" s="30">
        <f>+'OVERALL WO'!I245</f>
        <v/>
      </c>
      <c r="G113" s="39">
        <f>+'OVERALL WO'!J245</f>
        <v/>
      </c>
      <c r="H113" s="10">
        <f>IF(F113&gt;0,"Realese","BelumRealese")</f>
        <v/>
      </c>
      <c r="I113" s="3">
        <f>+'OVERALL WO'!E245</f>
        <v/>
      </c>
      <c r="J113" s="10" t="inlineStr">
        <is>
          <t>Estimate</t>
        </is>
      </c>
      <c r="K113" s="11">
        <f>+'OVERALL WO'!H245</f>
        <v/>
      </c>
      <c r="L113" s="10" t="inlineStr">
        <is>
          <t>Approval</t>
        </is>
      </c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817" t="n"/>
      <c r="DR113" s="3" t="n"/>
      <c r="DS113" s="303">
        <f>DT113/G113*100</f>
        <v/>
      </c>
      <c r="DT113" s="421">
        <f>DR113-G113</f>
        <v/>
      </c>
      <c r="DU113" s="61" t="inlineStr">
        <is>
          <t>Waiting schedule</t>
        </is>
      </c>
      <c r="DV113" s="5" t="n"/>
      <c r="DZ113" s="414" t="n"/>
      <c r="EA113" s="414" t="n"/>
      <c r="EB113" s="414" t="n"/>
      <c r="EC113" s="414" t="n"/>
      <c r="ED113" s="414" t="n"/>
      <c r="EE113" s="49" t="n"/>
      <c r="FH113" s="366" t="n"/>
      <c r="FI113" s="366" t="n"/>
      <c r="FJ113" s="366" t="n"/>
      <c r="FK113" s="366" t="inlineStr">
        <is>
          <t>ok</t>
        </is>
      </c>
      <c r="FL113" s="366" t="n"/>
      <c r="FO113" s="366" t="n"/>
      <c r="FP113" s="366" t="n"/>
      <c r="FQ113" s="366" t="n"/>
      <c r="FR113" s="366" t="n"/>
      <c r="FS113" s="366" t="n"/>
      <c r="FT113" s="366" t="n"/>
    </row>
    <row r="114" hidden="1" customFormat="1" s="424">
      <c r="A114" s="345">
        <f>+A113+1</f>
        <v/>
      </c>
      <c r="B114" s="343" t="n"/>
      <c r="C114" s="300" t="n"/>
      <c r="D114" s="300">
        <f>+'OVERALL WO'!D264</f>
        <v/>
      </c>
      <c r="E114" s="300" t="inlineStr">
        <is>
          <t>SPU</t>
        </is>
      </c>
      <c r="F114" s="359">
        <f>+'OVERALL WO'!I264</f>
        <v/>
      </c>
      <c r="G114" s="349">
        <f>+'OVERALL WO'!J264</f>
        <v/>
      </c>
      <c r="H114" s="300">
        <f>IF(F114&gt;0,"Realese","BelumRealese")</f>
        <v/>
      </c>
      <c r="I114" s="343">
        <f>+'OVERALL WO'!E264</f>
        <v/>
      </c>
      <c r="J114" s="300" t="inlineStr">
        <is>
          <t>Estimate</t>
        </is>
      </c>
      <c r="K114" s="292">
        <f>+'OVERALL WO'!H264</f>
        <v/>
      </c>
      <c r="L114" s="300" t="inlineStr">
        <is>
          <t>Approval</t>
        </is>
      </c>
      <c r="M114" s="343" t="n"/>
      <c r="N114" s="343" t="n"/>
      <c r="O114" s="343" t="n"/>
      <c r="P114" s="343" t="n"/>
      <c r="Q114" s="343" t="n"/>
      <c r="R114" s="343" t="n"/>
      <c r="S114" s="360">
        <f>T114/G114*100</f>
        <v/>
      </c>
      <c r="T114" s="292">
        <f>+G114*15/100</f>
        <v/>
      </c>
      <c r="U114" s="360">
        <f>V114/G114*100</f>
        <v/>
      </c>
      <c r="V114" s="292" t="n">
        <v>209375979</v>
      </c>
      <c r="W114" s="343">
        <f>X114/G114*100</f>
        <v/>
      </c>
      <c r="X114" s="292">
        <f>G114*11.25/100</f>
        <v/>
      </c>
      <c r="Y114" s="343">
        <f>Z114/G114*100</f>
        <v/>
      </c>
      <c r="Z114" s="292">
        <f>G114*9.55124684945651/100</f>
        <v/>
      </c>
      <c r="AA114" s="343">
        <f>AB114/G114*100</f>
        <v/>
      </c>
      <c r="AB114" s="292" t="n">
        <v>33562590.18749999</v>
      </c>
      <c r="AC114" s="360">
        <f>AD114/G114*100</f>
        <v/>
      </c>
      <c r="AD114" s="292">
        <f>G114*3.28/100</f>
        <v/>
      </c>
      <c r="AE114" s="360">
        <f>AF114/K114*100</f>
        <v/>
      </c>
      <c r="AF114" s="292" t="n">
        <v>4478892</v>
      </c>
      <c r="AG114" s="360">
        <f>AH114/G114*100</f>
        <v/>
      </c>
      <c r="AH114" s="292" t="n">
        <v>7681009.81040001</v>
      </c>
      <c r="AI114" s="343" t="n"/>
      <c r="AJ114" s="343" t="n"/>
      <c r="AK114" s="343" t="n"/>
      <c r="AL114" s="343" t="n"/>
      <c r="AM114" s="343" t="n"/>
      <c r="AN114" s="343" t="n"/>
      <c r="AO114" s="343" t="n"/>
      <c r="AP114" s="343" t="n"/>
      <c r="AQ114" s="343" t="n"/>
      <c r="AR114" s="343" t="n"/>
      <c r="AS114" s="343" t="n"/>
      <c r="AT114" s="343" t="n"/>
      <c r="AU114" s="343" t="n"/>
      <c r="AV114" s="343" t="n"/>
      <c r="AW114" s="343" t="n"/>
      <c r="AX114" s="343" t="n"/>
      <c r="AY114" s="343" t="n"/>
      <c r="AZ114" s="343" t="n"/>
      <c r="BA114" s="343" t="n"/>
      <c r="BB114" s="343" t="n"/>
      <c r="BC114" s="343" t="n"/>
      <c r="BD114" s="343" t="n"/>
      <c r="BE114" s="343" t="n"/>
      <c r="BF114" s="343" t="n"/>
      <c r="BG114" s="343" t="n"/>
      <c r="BH114" s="343" t="n"/>
      <c r="BI114" s="343" t="n"/>
      <c r="BJ114" s="343" t="n"/>
      <c r="BK114" s="343" t="n"/>
      <c r="BL114" s="343" t="n"/>
      <c r="BM114" s="343" t="n"/>
      <c r="BN114" s="343" t="n"/>
      <c r="BO114" s="343" t="n"/>
      <c r="BP114" s="343" t="n"/>
      <c r="BQ114" s="343" t="n"/>
      <c r="BR114" s="343" t="n"/>
      <c r="BS114" s="343" t="n"/>
      <c r="BT114" s="343" t="n"/>
      <c r="BU114" s="343" t="n"/>
      <c r="BV114" s="343" t="n"/>
      <c r="BW114" s="343" t="n"/>
      <c r="BX114" s="343" t="n"/>
      <c r="BY114" s="343" t="n"/>
      <c r="BZ114" s="343" t="n"/>
      <c r="CA114" s="343" t="n"/>
      <c r="CB114" s="343" t="n"/>
      <c r="CC114" s="343" t="n"/>
      <c r="CD114" s="343" t="n"/>
      <c r="CE114" s="343" t="n"/>
      <c r="CF114" s="343" t="n"/>
      <c r="CG114" s="343" t="n"/>
      <c r="CH114" s="343" t="n"/>
      <c r="CI114" s="343" t="n"/>
      <c r="CJ114" s="343" t="n"/>
      <c r="CK114" s="343" t="n"/>
      <c r="CL114" s="343" t="n"/>
      <c r="CM114" s="343" t="n"/>
      <c r="CN114" s="343" t="n"/>
      <c r="CO114" s="343" t="n"/>
      <c r="CP114" s="343" t="n"/>
      <c r="CQ114" s="343" t="n"/>
      <c r="CR114" s="343" t="n"/>
      <c r="CS114" s="343" t="n"/>
      <c r="CT114" s="343" t="n"/>
      <c r="CU114" s="343" t="n"/>
      <c r="CV114" s="343" t="n"/>
      <c r="CW114" s="343" t="n"/>
      <c r="CX114" s="343" t="n"/>
      <c r="CY114" s="343" t="n"/>
      <c r="CZ114" s="343" t="n"/>
      <c r="DA114" s="343" t="n"/>
      <c r="DB114" s="343" t="n"/>
      <c r="DC114" s="343" t="n"/>
      <c r="DD114" s="343" t="n"/>
      <c r="DE114" s="343" t="n"/>
      <c r="DF114" s="343" t="n"/>
      <c r="DG114" s="343" t="n"/>
      <c r="DH114" s="343" t="n"/>
      <c r="DI114" s="343" t="n"/>
      <c r="DJ114" s="343" t="n"/>
      <c r="DK114" s="343" t="n"/>
      <c r="DL114" s="343" t="n"/>
      <c r="DM114" s="343" t="n"/>
      <c r="DN114" s="343" t="n"/>
      <c r="DO114" s="343" t="n"/>
      <c r="DP114" s="343" t="n"/>
      <c r="DQ114" s="360">
        <f>+M114+O114+Q114+S114+U114+W114+Y114+AA114+AC114+AE114+AG114+AI114+AK114+AM114+AO114+AQ114+AS114+AU114+AW114+AY114+BA114+BC114+BE114+BG114+BI114+BK114+BM114+BO114+BQ114+BS114+BU114+BW114+BY114+CA114+CC114+CE114+CG114+CI114+CK114+CM114+CO114+CQ114+CS114+CU114+CW114+CY114+DA114+DC114+DE114+DG114+DI114+DK114+DM114+DO114</f>
        <v/>
      </c>
      <c r="DR114" s="292">
        <f>+N114+P114+R114+T114+V114+X114+Z114+AB114+AD114+AF114+AH114+AJ114+AL114+AN114+AP114+AR114+AT114+AV114+AX114+AZ114+BB114+BD114+BF114+BH114+BJ114+BL114+BN114+BP114+BR114+BT114+BV114+BX114+BZ114+CB114+CD114+CF114+CH114+CJ114+CL114+CN114+CP114+CR114+CT114+CV114+CX114+CZ114+DB114+DD114+DF114+DH114+DJ114+DL114+DN114+DP114</f>
        <v/>
      </c>
      <c r="DS114" s="343">
        <f>DT114/G114*100</f>
        <v/>
      </c>
      <c r="DT114" s="361">
        <f>DR114-G114</f>
        <v/>
      </c>
      <c r="DU114" s="362" t="inlineStr">
        <is>
          <t>Job Completed</t>
        </is>
      </c>
      <c r="DV114" s="350" t="n"/>
      <c r="DZ114" s="411" t="inlineStr">
        <is>
          <t>ok</t>
        </is>
      </c>
      <c r="EA114" s="411" t="inlineStr">
        <is>
          <t>ok</t>
        </is>
      </c>
      <c r="EB114" s="411" t="inlineStr">
        <is>
          <t>ok</t>
        </is>
      </c>
      <c r="EC114" s="411" t="inlineStr">
        <is>
          <t>ok</t>
        </is>
      </c>
      <c r="ED114" s="411" t="inlineStr">
        <is>
          <t>ok</t>
        </is>
      </c>
      <c r="EE114" s="386" t="n"/>
      <c r="EG114" s="437" t="n"/>
      <c r="EH114" s="437" t="n"/>
      <c r="EI114" s="437" t="n"/>
      <c r="EJ114" s="437" t="inlineStr">
        <is>
          <t>ok</t>
        </is>
      </c>
      <c r="EK114" s="437" t="inlineStr">
        <is>
          <t>ok</t>
        </is>
      </c>
      <c r="EL114" s="494" t="inlineStr">
        <is>
          <t>ok</t>
        </is>
      </c>
      <c r="EM114" s="494" t="inlineStr">
        <is>
          <t>ok</t>
        </is>
      </c>
      <c r="EN114" s="494" t="inlineStr">
        <is>
          <t>ok</t>
        </is>
      </c>
      <c r="EO114" s="494" t="inlineStr">
        <is>
          <t>ok</t>
        </is>
      </c>
      <c r="EP114" s="494" t="n"/>
      <c r="EQ114" s="704" t="inlineStr">
        <is>
          <t>ok</t>
        </is>
      </c>
      <c r="ER114" s="704" t="inlineStr">
        <is>
          <t>ok</t>
        </is>
      </c>
      <c r="ES114" s="727" t="inlineStr">
        <is>
          <t>completed</t>
        </is>
      </c>
      <c r="ET114" s="704" t="n"/>
      <c r="EU114" s="704" t="n"/>
      <c r="EW114" s="704" t="n"/>
      <c r="EX114" s="704" t="n"/>
      <c r="EY114" s="704" t="n"/>
      <c r="EZ114" s="704" t="n"/>
      <c r="FA114" s="704" t="n"/>
      <c r="FB114" s="704" t="n"/>
      <c r="FC114" s="704" t="n"/>
      <c r="FD114" s="704" t="n"/>
      <c r="FE114" s="704" t="n"/>
      <c r="FF114" s="704" t="n"/>
      <c r="FK114" s="424" t="inlineStr">
        <is>
          <t>ok</t>
        </is>
      </c>
    </row>
    <row r="115" hidden="1" customFormat="1" s="424">
      <c r="A115" s="345">
        <f>+A114+1</f>
        <v/>
      </c>
      <c r="B115" s="343" t="n"/>
      <c r="C115" s="300" t="n"/>
      <c r="D115" s="300">
        <f>+'OVERALL WO'!D271</f>
        <v/>
      </c>
      <c r="E115" s="300" t="inlineStr">
        <is>
          <t>SPU</t>
        </is>
      </c>
      <c r="F115" s="359">
        <f>+'OVERALL WO'!I271</f>
        <v/>
      </c>
      <c r="G115" s="349">
        <f>+'OVERALL WO'!J271</f>
        <v/>
      </c>
      <c r="H115" s="300">
        <f>IF(F115&gt;0,"Realese","BelumRealese")</f>
        <v/>
      </c>
      <c r="I115" s="343">
        <f>+'OVERALL WO'!E271</f>
        <v/>
      </c>
      <c r="J115" s="300" t="inlineStr">
        <is>
          <t>Estimate</t>
        </is>
      </c>
      <c r="K115" s="292">
        <f>+'OVERALL WO'!H271</f>
        <v/>
      </c>
      <c r="L115" s="300" t="inlineStr">
        <is>
          <t>Approval</t>
        </is>
      </c>
      <c r="M115" s="300">
        <f>N115/G115*100</f>
        <v/>
      </c>
      <c r="N115" s="292" t="n">
        <v>10142430</v>
      </c>
      <c r="O115" s="343" t="n"/>
      <c r="P115" s="343" t="n"/>
      <c r="Q115" s="343" t="n"/>
      <c r="R115" s="343" t="n"/>
      <c r="S115" s="360">
        <f>T115/G115*100</f>
        <v/>
      </c>
      <c r="T115" s="292" t="n">
        <v>10142430</v>
      </c>
      <c r="U115" s="343" t="n"/>
      <c r="V115" s="343" t="n"/>
      <c r="W115" s="343" t="n"/>
      <c r="X115" s="343" t="n"/>
      <c r="Y115" s="343" t="n"/>
      <c r="Z115" s="343" t="n"/>
      <c r="AA115" s="343" t="n"/>
      <c r="AB115" s="343" t="n"/>
      <c r="AC115" s="343" t="n"/>
      <c r="AD115" s="343" t="n"/>
      <c r="AE115" s="343" t="n"/>
      <c r="AF115" s="343" t="n"/>
      <c r="AG115" s="343" t="n"/>
      <c r="AH115" s="343" t="n"/>
      <c r="AI115" s="343" t="n"/>
      <c r="AJ115" s="343" t="n"/>
      <c r="AK115" s="343" t="n"/>
      <c r="AL115" s="343" t="n"/>
      <c r="AM115" s="343" t="n"/>
      <c r="AN115" s="343" t="n"/>
      <c r="AO115" s="343" t="n"/>
      <c r="AP115" s="343" t="n"/>
      <c r="AQ115" s="343" t="n"/>
      <c r="AR115" s="343" t="n"/>
      <c r="AS115" s="343" t="n"/>
      <c r="AT115" s="343" t="n"/>
      <c r="AU115" s="343" t="n"/>
      <c r="AV115" s="343" t="n"/>
      <c r="AW115" s="343" t="n"/>
      <c r="AX115" s="343" t="n"/>
      <c r="AY115" s="343" t="n"/>
      <c r="AZ115" s="343" t="n"/>
      <c r="BA115" s="343" t="n"/>
      <c r="BB115" s="343" t="n"/>
      <c r="BC115" s="343" t="n"/>
      <c r="BD115" s="343" t="n"/>
      <c r="BE115" s="343" t="n"/>
      <c r="BF115" s="343" t="n"/>
      <c r="BG115" s="343" t="n"/>
      <c r="BH115" s="343" t="n"/>
      <c r="BI115" s="343" t="n"/>
      <c r="BJ115" s="343" t="n"/>
      <c r="BK115" s="343" t="n"/>
      <c r="BL115" s="343" t="n"/>
      <c r="BM115" s="343" t="n"/>
      <c r="BN115" s="343" t="n"/>
      <c r="BO115" s="343" t="n"/>
      <c r="BP115" s="343" t="n"/>
      <c r="BQ115" s="343" t="n"/>
      <c r="BR115" s="343" t="n"/>
      <c r="BS115" s="343" t="n"/>
      <c r="BT115" s="343" t="n"/>
      <c r="BU115" s="343" t="n"/>
      <c r="BV115" s="343" t="n"/>
      <c r="BW115" s="343" t="n"/>
      <c r="BX115" s="343" t="n"/>
      <c r="BY115" s="343" t="n"/>
      <c r="BZ115" s="343" t="n"/>
      <c r="CA115" s="343" t="n"/>
      <c r="CB115" s="343" t="n"/>
      <c r="CC115" s="343" t="n"/>
      <c r="CD115" s="343" t="n"/>
      <c r="CE115" s="343" t="n"/>
      <c r="CF115" s="343" t="n"/>
      <c r="CG115" s="343" t="n"/>
      <c r="CH115" s="343" t="n"/>
      <c r="CI115" s="343" t="n"/>
      <c r="CJ115" s="343" t="n"/>
      <c r="CK115" s="343" t="n"/>
      <c r="CL115" s="343" t="n"/>
      <c r="CM115" s="343" t="n"/>
      <c r="CN115" s="343" t="n"/>
      <c r="CO115" s="343" t="n"/>
      <c r="CP115" s="343" t="n"/>
      <c r="CQ115" s="343" t="n"/>
      <c r="CR115" s="343" t="n"/>
      <c r="CS115" s="343" t="n"/>
      <c r="CT115" s="343" t="n"/>
      <c r="CU115" s="343" t="n"/>
      <c r="CV115" s="343" t="n"/>
      <c r="CW115" s="343" t="n"/>
      <c r="CX115" s="343" t="n"/>
      <c r="CY115" s="343" t="n"/>
      <c r="CZ115" s="343" t="n"/>
      <c r="DA115" s="343" t="n"/>
      <c r="DB115" s="343" t="n"/>
      <c r="DC115" s="343" t="n"/>
      <c r="DD115" s="343" t="n"/>
      <c r="DE115" s="343" t="n"/>
      <c r="DF115" s="343" t="n"/>
      <c r="DG115" s="343" t="n"/>
      <c r="DH115" s="343" t="n"/>
      <c r="DI115" s="343" t="n"/>
      <c r="DJ115" s="343" t="n"/>
      <c r="DK115" s="343" t="n"/>
      <c r="DL115" s="343" t="n"/>
      <c r="DM115" s="343" t="n"/>
      <c r="DN115" s="343" t="n"/>
      <c r="DO115" s="343" t="n"/>
      <c r="DP115" s="343" t="n"/>
      <c r="DQ115" s="360">
        <f>+M115+O115+Q115+S115+U115+W115+Y115+AA115+AC115+AE115+AG115+AI115+AK115+AM115+AO115+AQ115+AS115+AU115+AW115+AY115+BA115+BC115+BE115+BG115+BI115+BK115+BM115+BO115+BQ115+BS115+BU115+BW115+BY115+CA115+CC115+CE115+CG115+CI115+CK115+CM115+CO115+CQ115+CS115+CU115+CW115+CY115+DA115+DC115+DE115+DG115+DI115+DK115+DM115+DO115</f>
        <v/>
      </c>
      <c r="DR115" s="292">
        <f>+N115+P115+R115+T115+V115+X115+Z115+AB115+AD115+AF115+AH115+AJ115+AL115+AN115+AP115+AR115+AT115+AV115+AX115+AZ115+BB115+BD115+BF115+BH115+BJ115+BL115+BN115+BP115+BR115+BT115+BV115+BX115+BZ115+CB115+CD115+CF115+CH115+CJ115+CL115+CN115+CP115+CR115+CT115+CV115+CX115+CZ115+DB115+DD115+DF115+DH115+DJ115+DL115+DN115+DP115</f>
        <v/>
      </c>
      <c r="DS115" s="343">
        <f>DT115/G115*100</f>
        <v/>
      </c>
      <c r="DT115" s="361">
        <f>DR115-G115</f>
        <v/>
      </c>
      <c r="DU115" s="362">
        <f>+'OVERALL WO'!P271</f>
        <v/>
      </c>
      <c r="DV115" s="350" t="n"/>
      <c r="DZ115" s="411" t="inlineStr">
        <is>
          <t>ok</t>
        </is>
      </c>
      <c r="EA115" s="411" t="inlineStr">
        <is>
          <t>ok</t>
        </is>
      </c>
      <c r="EB115" s="411" t="inlineStr">
        <is>
          <t>ok</t>
        </is>
      </c>
      <c r="EC115" s="411" t="inlineStr">
        <is>
          <t>ok</t>
        </is>
      </c>
      <c r="ED115" s="411" t="inlineStr">
        <is>
          <t>ok</t>
        </is>
      </c>
      <c r="EE115" s="386" t="n"/>
      <c r="EG115" s="437" t="inlineStr">
        <is>
          <t>ok</t>
        </is>
      </c>
      <c r="EH115" s="437" t="n"/>
      <c r="EI115" s="437" t="n"/>
      <c r="EJ115" s="437" t="inlineStr">
        <is>
          <t>ok</t>
        </is>
      </c>
      <c r="EK115" s="437" t="inlineStr">
        <is>
          <t>Completed</t>
        </is>
      </c>
      <c r="EL115" s="494" t="n"/>
      <c r="EM115" s="494" t="n"/>
      <c r="EN115" s="494" t="n"/>
      <c r="EO115" s="494" t="n"/>
      <c r="EP115" s="494" t="n"/>
      <c r="EQ115" s="704" t="n"/>
      <c r="ER115" s="704" t="n"/>
      <c r="ES115" s="704" t="n"/>
      <c r="ET115" s="704" t="n"/>
      <c r="EU115" s="704" t="n"/>
      <c r="EW115" s="704" t="n"/>
      <c r="EX115" s="704" t="n"/>
      <c r="EY115" s="704" t="n"/>
      <c r="EZ115" s="704" t="n"/>
      <c r="FA115" s="704" t="n"/>
      <c r="FB115" s="704" t="n"/>
      <c r="FC115" s="704" t="n"/>
      <c r="FD115" s="704" t="n"/>
      <c r="FE115" s="704" t="n"/>
      <c r="FF115" s="704" t="n"/>
      <c r="FK115" s="424" t="inlineStr">
        <is>
          <t>ok</t>
        </is>
      </c>
    </row>
    <row r="116" hidden="1" customFormat="1" s="424">
      <c r="A116" s="410" t="n">
        <v>5</v>
      </c>
      <c r="B116" s="343" t="n"/>
      <c r="C116" s="300" t="n"/>
      <c r="D116" s="300">
        <f>+'OVERALL WO'!D272</f>
        <v/>
      </c>
      <c r="E116" s="300" t="inlineStr">
        <is>
          <t>SPU</t>
        </is>
      </c>
      <c r="F116" s="359">
        <f>+'OVERALL WO'!I272</f>
        <v/>
      </c>
      <c r="G116" s="349">
        <f>+'OVERALL WO'!J272</f>
        <v/>
      </c>
      <c r="H116" s="300">
        <f>IF(F116&gt;0,"Realese","BelumRealese")</f>
        <v/>
      </c>
      <c r="I116" s="343">
        <f>+'OVERALL WO'!E272</f>
        <v/>
      </c>
      <c r="J116" s="300" t="inlineStr">
        <is>
          <t>Estimate</t>
        </is>
      </c>
      <c r="K116" s="292">
        <f>+'OVERALL WO'!H272</f>
        <v/>
      </c>
      <c r="L116" s="300" t="inlineStr">
        <is>
          <t>Approval</t>
        </is>
      </c>
      <c r="M116" s="300" t="n"/>
      <c r="N116" s="292" t="n"/>
      <c r="O116" s="343" t="n"/>
      <c r="P116" s="343" t="n"/>
      <c r="Q116" s="343" t="n"/>
      <c r="R116" s="343" t="n"/>
      <c r="S116" s="360">
        <f>T116/G116*100</f>
        <v/>
      </c>
      <c r="T116" s="292">
        <f>G116*50/100</f>
        <v/>
      </c>
      <c r="U116" s="360">
        <f>V116/G116*100</f>
        <v/>
      </c>
      <c r="V116" s="292" t="n">
        <v>1444123</v>
      </c>
      <c r="W116" s="343" t="n"/>
      <c r="X116" s="343" t="n"/>
      <c r="Y116" s="343" t="n"/>
      <c r="Z116" s="343" t="n"/>
      <c r="AA116" s="343" t="n"/>
      <c r="AB116" s="343" t="n"/>
      <c r="AC116" s="360">
        <f>AD116/G116*100</f>
        <v/>
      </c>
      <c r="AD116" s="292" t="n">
        <v>5776491</v>
      </c>
      <c r="AE116" s="343" t="n"/>
      <c r="AF116" s="343" t="n"/>
      <c r="AG116" s="343" t="n"/>
      <c r="AH116" s="343" t="n"/>
      <c r="AI116" s="343" t="n"/>
      <c r="AJ116" s="343" t="n"/>
      <c r="AK116" s="343" t="n"/>
      <c r="AL116" s="343" t="n"/>
      <c r="AM116" s="343" t="n"/>
      <c r="AN116" s="343" t="n"/>
      <c r="AO116" s="343" t="n"/>
      <c r="AP116" s="343" t="n"/>
      <c r="AQ116" s="343" t="n"/>
      <c r="AR116" s="343" t="n"/>
      <c r="AS116" s="343" t="n"/>
      <c r="AT116" s="343" t="n"/>
      <c r="AU116" s="343" t="n"/>
      <c r="AV116" s="343" t="n"/>
      <c r="AW116" s="343" t="n"/>
      <c r="AX116" s="343" t="n"/>
      <c r="AY116" s="343" t="n"/>
      <c r="AZ116" s="343" t="n"/>
      <c r="BA116" s="343" t="n"/>
      <c r="BB116" s="343" t="n"/>
      <c r="BC116" s="343" t="n"/>
      <c r="BD116" s="343" t="n"/>
      <c r="BE116" s="343" t="n"/>
      <c r="BF116" s="343" t="n"/>
      <c r="BG116" s="343" t="n"/>
      <c r="BH116" s="343" t="n"/>
      <c r="BI116" s="343" t="n"/>
      <c r="BJ116" s="343" t="n"/>
      <c r="BK116" s="343" t="n"/>
      <c r="BL116" s="343" t="n"/>
      <c r="BM116" s="343" t="n"/>
      <c r="BN116" s="343" t="n"/>
      <c r="BO116" s="343" t="n"/>
      <c r="BP116" s="343" t="n"/>
      <c r="BQ116" s="343" t="n"/>
      <c r="BR116" s="343" t="n"/>
      <c r="BS116" s="343" t="n"/>
      <c r="BT116" s="343" t="n"/>
      <c r="BU116" s="343" t="n"/>
      <c r="BV116" s="343" t="n"/>
      <c r="BW116" s="343" t="n"/>
      <c r="BX116" s="343" t="n"/>
      <c r="BY116" s="343" t="n"/>
      <c r="BZ116" s="343" t="n"/>
      <c r="CA116" s="343" t="n"/>
      <c r="CB116" s="343" t="n"/>
      <c r="CC116" s="343" t="n"/>
      <c r="CD116" s="343" t="n"/>
      <c r="CE116" s="343" t="n"/>
      <c r="CF116" s="343" t="n"/>
      <c r="CG116" s="343" t="n"/>
      <c r="CH116" s="343" t="n"/>
      <c r="CI116" s="343" t="n"/>
      <c r="CJ116" s="343" t="n"/>
      <c r="CK116" s="343" t="n"/>
      <c r="CL116" s="343" t="n"/>
      <c r="CM116" s="343" t="n"/>
      <c r="CN116" s="343" t="n"/>
      <c r="CO116" s="343" t="n"/>
      <c r="CP116" s="343" t="n"/>
      <c r="CQ116" s="343" t="n"/>
      <c r="CR116" s="343" t="n"/>
      <c r="CS116" s="343" t="n"/>
      <c r="CT116" s="343" t="n"/>
      <c r="CU116" s="343" t="n"/>
      <c r="CV116" s="343" t="n"/>
      <c r="CW116" s="343" t="n"/>
      <c r="CX116" s="343" t="n"/>
      <c r="CY116" s="343" t="n"/>
      <c r="CZ116" s="343" t="n"/>
      <c r="DA116" s="343" t="n"/>
      <c r="DB116" s="343" t="n"/>
      <c r="DC116" s="343" t="n"/>
      <c r="DD116" s="343" t="n"/>
      <c r="DE116" s="343" t="n"/>
      <c r="DF116" s="343" t="n"/>
      <c r="DG116" s="343" t="n"/>
      <c r="DH116" s="343" t="n"/>
      <c r="DI116" s="343" t="n"/>
      <c r="DJ116" s="343" t="n"/>
      <c r="DK116" s="343" t="n"/>
      <c r="DL116" s="343" t="n"/>
      <c r="DM116" s="343" t="n"/>
      <c r="DN116" s="343" t="n"/>
      <c r="DO116" s="343" t="n"/>
      <c r="DP116" s="343" t="n"/>
      <c r="DQ116" s="360">
        <f>+M116+O116+Q116+S116+U116+W116+Y116+AA116+AC116+AE116+AG116+AI116+AK116+AM116+AO116+AQ116+AS116+AU116+AW116+AY116+BA116+BC116+BE116+BG116+BI116+BK116+BM116+BO116+BQ116+BS116+BU116+BW116+BY116+CA116+CC116+CE116+CG116+CI116+CK116+CM116+CO116+CQ116+CS116+CU116+CW116+CY116+DA116+DC116+DE116+DG116+DI116+DK116+DM116+DO116</f>
        <v/>
      </c>
      <c r="DR116" s="292">
        <f>+N116+P116+R116+T116+V116+X116+Z116+AB116+AD116+AF116+AH116+AJ116+AL116+AN116+AP116+AR116+AT116+AV116+AX116+AZ116+BB116+BD116+BF116+BH116+BJ116+BL116+BN116+BP116+BR116+BT116+BV116+BX116+BZ116+CB116+CD116+CF116+CH116+CJ116+CL116+CN116+CP116+CR116+CT116+CV116+CX116+CZ116+DB116+DD116+DF116+DH116+DJ116+DL116+DN116+DP116</f>
        <v/>
      </c>
      <c r="DS116" s="343">
        <f>DT116/G116*100</f>
        <v/>
      </c>
      <c r="DT116" s="361">
        <f>DR116-G116</f>
        <v/>
      </c>
      <c r="DU116" s="362">
        <f>+'OVERALL WO'!P272</f>
        <v/>
      </c>
      <c r="DV116" s="350" t="inlineStr">
        <is>
          <t>13.11.20</t>
        </is>
      </c>
      <c r="DZ116" s="411" t="inlineStr">
        <is>
          <t>ok</t>
        </is>
      </c>
      <c r="EA116" s="411" t="inlineStr">
        <is>
          <t>ok</t>
        </is>
      </c>
      <c r="EB116" s="411" t="inlineStr">
        <is>
          <t>ok</t>
        </is>
      </c>
      <c r="EC116" s="411" t="inlineStr">
        <is>
          <t>ok</t>
        </is>
      </c>
      <c r="ED116" s="411" t="inlineStr">
        <is>
          <t>ok</t>
        </is>
      </c>
      <c r="EE116" s="386" t="n"/>
      <c r="EG116" s="437" t="n"/>
      <c r="EH116" s="437" t="n"/>
      <c r="EI116" s="437" t="n"/>
      <c r="EJ116" s="437" t="inlineStr">
        <is>
          <t>ok</t>
        </is>
      </c>
      <c r="EK116" s="437" t="inlineStr">
        <is>
          <t>ok</t>
        </is>
      </c>
      <c r="EL116" s="494" t="n"/>
      <c r="EM116" s="494" t="n"/>
      <c r="EN116" s="494" t="n"/>
      <c r="EO116" s="494" t="inlineStr">
        <is>
          <t>ok</t>
        </is>
      </c>
      <c r="EP116" s="386" t="inlineStr">
        <is>
          <t>Completed</t>
        </is>
      </c>
      <c r="EQ116" s="704" t="n"/>
      <c r="ER116" s="704" t="n"/>
      <c r="ES116" s="704" t="n"/>
      <c r="ET116" s="704" t="n"/>
      <c r="EU116" s="704" t="n"/>
      <c r="EW116" s="704" t="n"/>
      <c r="EX116" s="704" t="n"/>
      <c r="EY116" s="704" t="n"/>
      <c r="EZ116" s="704" t="n"/>
      <c r="FA116" s="704" t="n"/>
      <c r="FB116" s="704" t="n"/>
      <c r="FC116" s="704" t="n"/>
      <c r="FD116" s="704" t="n"/>
      <c r="FE116" s="704" t="n"/>
      <c r="FF116" s="704" t="n"/>
      <c r="FK116" s="424" t="inlineStr">
        <is>
          <t>ok</t>
        </is>
      </c>
    </row>
    <row r="117" hidden="1" customFormat="1" s="424">
      <c r="A117" s="410" t="n">
        <v>6</v>
      </c>
      <c r="B117" s="343" t="n"/>
      <c r="C117" s="300" t="n"/>
      <c r="D117" s="300">
        <f>+'OVERALL WO'!D273</f>
        <v/>
      </c>
      <c r="E117" s="300" t="inlineStr">
        <is>
          <t>SPU</t>
        </is>
      </c>
      <c r="F117" s="359">
        <f>+'OVERALL WO'!I273</f>
        <v/>
      </c>
      <c r="G117" s="349">
        <f>+'OVERALL WO'!J273</f>
        <v/>
      </c>
      <c r="H117" s="300">
        <f>IF(F117&gt;0,"Realese","BelumRealese")</f>
        <v/>
      </c>
      <c r="I117" s="343">
        <f>+'OVERALL WO'!E273</f>
        <v/>
      </c>
      <c r="J117" s="300" t="inlineStr">
        <is>
          <t>Estimate</t>
        </is>
      </c>
      <c r="K117" s="292">
        <f>+'OVERALL WO'!H273</f>
        <v/>
      </c>
      <c r="L117" s="300" t="inlineStr">
        <is>
          <t>Approval</t>
        </is>
      </c>
      <c r="M117" s="300" t="n"/>
      <c r="N117" s="292" t="n"/>
      <c r="O117" s="343" t="n"/>
      <c r="P117" s="343" t="n"/>
      <c r="Q117" s="343" t="n"/>
      <c r="R117" s="343" t="n"/>
      <c r="S117" s="360">
        <f>T117/G117*100</f>
        <v/>
      </c>
      <c r="T117" s="292">
        <f>+G117</f>
        <v/>
      </c>
      <c r="U117" s="343" t="n"/>
      <c r="V117" s="343" t="n"/>
      <c r="W117" s="343" t="n"/>
      <c r="X117" s="343" t="n"/>
      <c r="Y117" s="343" t="n"/>
      <c r="Z117" s="343" t="n"/>
      <c r="AA117" s="343" t="n"/>
      <c r="AB117" s="343" t="n"/>
      <c r="AC117" s="343" t="n"/>
      <c r="AD117" s="343" t="n"/>
      <c r="AE117" s="343" t="n"/>
      <c r="AF117" s="343" t="n"/>
      <c r="AG117" s="343" t="n"/>
      <c r="AH117" s="343" t="n"/>
      <c r="AI117" s="343" t="n"/>
      <c r="AJ117" s="343" t="n"/>
      <c r="AK117" s="343" t="n"/>
      <c r="AL117" s="343" t="n"/>
      <c r="AM117" s="343" t="n"/>
      <c r="AN117" s="343" t="n"/>
      <c r="AO117" s="343" t="n"/>
      <c r="AP117" s="343" t="n"/>
      <c r="AQ117" s="343" t="n"/>
      <c r="AR117" s="343" t="n"/>
      <c r="AS117" s="343" t="n"/>
      <c r="AT117" s="343" t="n"/>
      <c r="AU117" s="343" t="n"/>
      <c r="AV117" s="343" t="n"/>
      <c r="AW117" s="343" t="n"/>
      <c r="AX117" s="343" t="n"/>
      <c r="AY117" s="343" t="n"/>
      <c r="AZ117" s="343" t="n"/>
      <c r="BA117" s="343" t="n"/>
      <c r="BB117" s="343" t="n"/>
      <c r="BC117" s="343" t="n"/>
      <c r="BD117" s="343" t="n"/>
      <c r="BE117" s="343" t="n"/>
      <c r="BF117" s="343" t="n"/>
      <c r="BG117" s="343" t="n"/>
      <c r="BH117" s="343" t="n"/>
      <c r="BI117" s="343" t="n"/>
      <c r="BJ117" s="343" t="n"/>
      <c r="BK117" s="343" t="n"/>
      <c r="BL117" s="343" t="n"/>
      <c r="BM117" s="343" t="n"/>
      <c r="BN117" s="343" t="n"/>
      <c r="BO117" s="343" t="n"/>
      <c r="BP117" s="343" t="n"/>
      <c r="BQ117" s="343" t="n"/>
      <c r="BR117" s="343" t="n"/>
      <c r="BS117" s="343" t="n"/>
      <c r="BT117" s="343" t="n"/>
      <c r="BU117" s="343" t="n"/>
      <c r="BV117" s="343" t="n"/>
      <c r="BW117" s="343" t="n"/>
      <c r="BX117" s="343" t="n"/>
      <c r="BY117" s="343" t="n"/>
      <c r="BZ117" s="343" t="n"/>
      <c r="CA117" s="343" t="n"/>
      <c r="CB117" s="343" t="n"/>
      <c r="CC117" s="343" t="n"/>
      <c r="CD117" s="343" t="n"/>
      <c r="CE117" s="343" t="n"/>
      <c r="CF117" s="343" t="n"/>
      <c r="CG117" s="343" t="n"/>
      <c r="CH117" s="343" t="n"/>
      <c r="CI117" s="343" t="n"/>
      <c r="CJ117" s="343" t="n"/>
      <c r="CK117" s="343" t="n"/>
      <c r="CL117" s="343" t="n"/>
      <c r="CM117" s="343" t="n"/>
      <c r="CN117" s="343" t="n"/>
      <c r="CO117" s="343" t="n"/>
      <c r="CP117" s="343" t="n"/>
      <c r="CQ117" s="343" t="n"/>
      <c r="CR117" s="343" t="n"/>
      <c r="CS117" s="343" t="n"/>
      <c r="CT117" s="343" t="n"/>
      <c r="CU117" s="343" t="n"/>
      <c r="CV117" s="343" t="n"/>
      <c r="CW117" s="343" t="n"/>
      <c r="CX117" s="343" t="n"/>
      <c r="CY117" s="343" t="n"/>
      <c r="CZ117" s="343" t="n"/>
      <c r="DA117" s="343" t="n"/>
      <c r="DB117" s="343" t="n"/>
      <c r="DC117" s="343" t="n"/>
      <c r="DD117" s="343" t="n"/>
      <c r="DE117" s="343" t="n"/>
      <c r="DF117" s="343" t="n"/>
      <c r="DG117" s="343" t="n"/>
      <c r="DH117" s="343" t="n"/>
      <c r="DI117" s="343" t="n"/>
      <c r="DJ117" s="343" t="n"/>
      <c r="DK117" s="343" t="n"/>
      <c r="DL117" s="343" t="n"/>
      <c r="DM117" s="343" t="n"/>
      <c r="DN117" s="343" t="n"/>
      <c r="DO117" s="343" t="n"/>
      <c r="DP117" s="343" t="n"/>
      <c r="DQ117" s="360">
        <f>+M117+O117+Q117+S117+U117+W117+Y117+AA117+AC117+AE117+AG117+AI117+AK117+AM117+AO117+AQ117+AS117+AU117+AW117+AY117+BA117+BC117+BE117+BG117+BI117+BK117+BM117+BO117+BQ117+BS117+BU117+BW117+BY117+CA117+CC117+CE117+CG117+CI117+CK117+CM117+CO117+CQ117+CS117+CU117+CW117+CY117+DA117+DC117+DE117+DG117+DI117+DK117+DM117+DO117</f>
        <v/>
      </c>
      <c r="DR117" s="292">
        <f>+N117+P117+R117+T117+V117+X117+Z117+AB117+AD117+AF117+AH117+AJ117+AL117+AN117+AP117+AR117+AT117+AV117+AX117+AZ117+BB117+BD117+BF117+BH117+BJ117+BL117+BN117+BP117+BR117+BT117+BV117+BX117+BZ117+CB117+CD117+CF117+CH117+CJ117+CL117+CN117+CP117+CR117+CT117+CV117+CX117+CZ117+DB117+DD117+DF117+DH117+DJ117+DL117+DN117+DP117</f>
        <v/>
      </c>
      <c r="DS117" s="343">
        <f>DT117/G117*100</f>
        <v/>
      </c>
      <c r="DT117" s="361">
        <f>DR117-G117</f>
        <v/>
      </c>
      <c r="DU117" s="362">
        <f>+'OVERALL WO'!P273</f>
        <v/>
      </c>
      <c r="DV117" s="350" t="n"/>
      <c r="DZ117" s="411" t="inlineStr">
        <is>
          <t>ok</t>
        </is>
      </c>
      <c r="EA117" s="411" t="inlineStr">
        <is>
          <t>ok</t>
        </is>
      </c>
      <c r="EB117" s="411" t="inlineStr">
        <is>
          <t>ok</t>
        </is>
      </c>
      <c r="EC117" s="411" t="inlineStr">
        <is>
          <t>ok</t>
        </is>
      </c>
      <c r="ED117" s="411" t="inlineStr">
        <is>
          <t>ok</t>
        </is>
      </c>
      <c r="EE117" s="386" t="n"/>
      <c r="EG117" s="437" t="n"/>
      <c r="EH117" s="437" t="n"/>
      <c r="EI117" s="437" t="n"/>
      <c r="EJ117" s="437" t="inlineStr">
        <is>
          <t>ok</t>
        </is>
      </c>
      <c r="EK117" s="437" t="inlineStr">
        <is>
          <t>Completed</t>
        </is>
      </c>
      <c r="EL117" s="494" t="n"/>
      <c r="EM117" s="494" t="n"/>
      <c r="EN117" s="494" t="n"/>
      <c r="EO117" s="494" t="n"/>
      <c r="EP117" s="494" t="n"/>
      <c r="EQ117" s="704" t="n"/>
      <c r="ER117" s="704" t="n"/>
      <c r="ES117" s="704" t="n"/>
      <c r="ET117" s="704" t="n"/>
      <c r="EU117" s="704" t="n"/>
      <c r="EW117" s="704" t="n"/>
      <c r="EX117" s="704" t="n"/>
      <c r="EY117" s="704" t="n"/>
      <c r="EZ117" s="704" t="n"/>
      <c r="FA117" s="704" t="n"/>
      <c r="FB117" s="704" t="n"/>
      <c r="FC117" s="704" t="n"/>
      <c r="FD117" s="704" t="n"/>
      <c r="FE117" s="704" t="n"/>
      <c r="FF117" s="704" t="n"/>
      <c r="FK117" s="424" t="inlineStr">
        <is>
          <t>ok</t>
        </is>
      </c>
    </row>
    <row r="118" hidden="1" customFormat="1" s="424">
      <c r="A118" s="410" t="n">
        <v>7</v>
      </c>
      <c r="B118" s="343">
        <f>+'OVERALL WO'!B274</f>
        <v/>
      </c>
      <c r="C118" s="300" t="n"/>
      <c r="D118" s="300">
        <f>+'OVERALL WO'!D274</f>
        <v/>
      </c>
      <c r="E118" s="300">
        <f>+'OVERALL WO'!F274</f>
        <v/>
      </c>
      <c r="F118" s="359">
        <f>+'OVERALL WO'!I274</f>
        <v/>
      </c>
      <c r="G118" s="349">
        <f>+K118</f>
        <v/>
      </c>
      <c r="H118" s="300">
        <f>IF(F118&gt;0,"Realese","BelumRealese")</f>
        <v/>
      </c>
      <c r="I118" s="343">
        <f>+'OVERALL WO'!E274</f>
        <v/>
      </c>
      <c r="J118" s="300">
        <f>+'OVERALL WO'!G274</f>
        <v/>
      </c>
      <c r="K118" s="292">
        <f>+'OVERALL WO'!H274</f>
        <v/>
      </c>
      <c r="L118" s="300" t="inlineStr">
        <is>
          <t>Approval</t>
        </is>
      </c>
      <c r="M118" s="300" t="n"/>
      <c r="N118" s="292" t="n"/>
      <c r="O118" s="343" t="n"/>
      <c r="P118" s="343" t="n"/>
      <c r="Q118" s="343" t="n"/>
      <c r="R118" s="343" t="n"/>
      <c r="S118" s="360">
        <f>T118/G118*100</f>
        <v/>
      </c>
      <c r="T118" s="292">
        <f>K118*50/100</f>
        <v/>
      </c>
      <c r="U118" s="343" t="n"/>
      <c r="V118" s="343" t="n"/>
      <c r="W118" s="343" t="n"/>
      <c r="X118" s="343" t="n"/>
      <c r="Y118" s="343" t="n"/>
      <c r="Z118" s="343" t="n"/>
      <c r="AA118" s="343" t="n"/>
      <c r="AB118" s="343" t="n"/>
      <c r="AC118" s="360">
        <f>AD118/G118*100</f>
        <v/>
      </c>
      <c r="AD118" s="292">
        <f>G118*20/100</f>
        <v/>
      </c>
      <c r="AE118" s="360">
        <f>AF118/K118*100</f>
        <v/>
      </c>
      <c r="AF118" s="292" t="n">
        <v>8326442.7</v>
      </c>
      <c r="AG118" s="343" t="n"/>
      <c r="AH118" s="343" t="n"/>
      <c r="AI118" s="343" t="n"/>
      <c r="AJ118" s="343" t="n"/>
      <c r="AK118" s="343" t="n"/>
      <c r="AL118" s="343" t="n"/>
      <c r="AM118" s="343" t="n"/>
      <c r="AN118" s="343" t="n"/>
      <c r="AO118" s="343" t="n"/>
      <c r="AP118" s="343" t="n"/>
      <c r="AQ118" s="343" t="n"/>
      <c r="AR118" s="343" t="n"/>
      <c r="AS118" s="343" t="n"/>
      <c r="AT118" s="343" t="n"/>
      <c r="AU118" s="343" t="n"/>
      <c r="AV118" s="343" t="n"/>
      <c r="AW118" s="343" t="n"/>
      <c r="AX118" s="343" t="n"/>
      <c r="AY118" s="343" t="n"/>
      <c r="AZ118" s="343" t="n"/>
      <c r="BA118" s="343" t="n"/>
      <c r="BB118" s="343" t="n"/>
      <c r="BC118" s="343" t="n"/>
      <c r="BD118" s="343" t="n"/>
      <c r="BE118" s="343" t="n"/>
      <c r="BF118" s="343" t="n"/>
      <c r="BG118" s="343" t="n"/>
      <c r="BH118" s="343" t="n"/>
      <c r="BI118" s="343" t="n"/>
      <c r="BJ118" s="343" t="n"/>
      <c r="BK118" s="343" t="n"/>
      <c r="BL118" s="343" t="n"/>
      <c r="BM118" s="343" t="n"/>
      <c r="BN118" s="343" t="n"/>
      <c r="BO118" s="343" t="n"/>
      <c r="BP118" s="343" t="n"/>
      <c r="BQ118" s="343" t="n"/>
      <c r="BR118" s="343" t="n"/>
      <c r="BS118" s="343" t="n"/>
      <c r="BT118" s="343" t="n"/>
      <c r="BU118" s="343" t="n"/>
      <c r="BV118" s="343" t="n"/>
      <c r="BW118" s="343" t="n"/>
      <c r="BX118" s="343" t="n"/>
      <c r="BY118" s="343" t="n"/>
      <c r="BZ118" s="343" t="n"/>
      <c r="CA118" s="343" t="n"/>
      <c r="CB118" s="343" t="n"/>
      <c r="CC118" s="343" t="n"/>
      <c r="CD118" s="343" t="n"/>
      <c r="CE118" s="343" t="n"/>
      <c r="CF118" s="343" t="n"/>
      <c r="CG118" s="343" t="n"/>
      <c r="CH118" s="343" t="n"/>
      <c r="CI118" s="343" t="n"/>
      <c r="CJ118" s="343" t="n"/>
      <c r="CK118" s="343" t="n"/>
      <c r="CL118" s="343" t="n"/>
      <c r="CM118" s="343" t="n"/>
      <c r="CN118" s="343" t="n"/>
      <c r="CO118" s="343" t="n"/>
      <c r="CP118" s="343" t="n"/>
      <c r="CQ118" s="343" t="n"/>
      <c r="CR118" s="343" t="n"/>
      <c r="CS118" s="343" t="n"/>
      <c r="CT118" s="343" t="n"/>
      <c r="CU118" s="343" t="n"/>
      <c r="CV118" s="343" t="n"/>
      <c r="CW118" s="343" t="n"/>
      <c r="CX118" s="343" t="n"/>
      <c r="CY118" s="343" t="n"/>
      <c r="CZ118" s="343" t="n"/>
      <c r="DA118" s="343" t="n"/>
      <c r="DB118" s="343" t="n"/>
      <c r="DC118" s="343" t="n"/>
      <c r="DD118" s="343" t="n"/>
      <c r="DE118" s="343" t="n"/>
      <c r="DF118" s="343" t="n"/>
      <c r="DG118" s="343" t="n"/>
      <c r="DH118" s="343" t="n"/>
      <c r="DI118" s="343" t="n"/>
      <c r="DJ118" s="343" t="n"/>
      <c r="DK118" s="343" t="n"/>
      <c r="DL118" s="343" t="n"/>
      <c r="DM118" s="343" t="n"/>
      <c r="DN118" s="343" t="n"/>
      <c r="DO118" s="343" t="n"/>
      <c r="DP118" s="343" t="n"/>
      <c r="DQ118" s="360">
        <f>+M118+O118+Q118+S118+U118+W118+Y118+AA118+AC118+AE118+AG118+AI118+AK118+AM118+AO118+AQ118+AS118+AU118+AW118+AY118+BA118+BC118+BE118+BG118+BI118+BK118+BM118+BO118+BQ118+BS118+BU118+BW118+BY118+CA118+CC118+CE118+CG118+CI118+CK118+CM118+CO118+CQ118+CS118+CU118+CW118+CY118+DA118+DC118+DE118+DG118+DI118+DK118+DM118+DO118</f>
        <v/>
      </c>
      <c r="DR118" s="292">
        <f>+N118+P118+R118+T118+V118+X118+Z118+AB118+AD118+AF118+AH118+AJ118+AL118+AN118+AP118+AR118+AT118+AV118+AX118+AZ118+BB118+BD118+BF118+BH118+BJ118+BL118+BN118+BP118+BR118+BT118+BV118+BX118+BZ118+CB118+CD118+CF118+CH118+CJ118+CL118+CN118+CP118+CR118+CT118+CV118+CX118+CZ118+DB118+DD118+DF118+DH118+DJ118+DL118+DN118+DP118</f>
        <v/>
      </c>
      <c r="DS118" s="343">
        <f>DT118/G118*100</f>
        <v/>
      </c>
      <c r="DT118" s="361">
        <f>DR118-G118</f>
        <v/>
      </c>
      <c r="DU118" s="362" t="inlineStr">
        <is>
          <t>Job Completed</t>
        </is>
      </c>
      <c r="DV118" s="350" t="n"/>
      <c r="DZ118" s="411" t="inlineStr">
        <is>
          <t>ok</t>
        </is>
      </c>
      <c r="EA118" s="411" t="inlineStr">
        <is>
          <t>ok</t>
        </is>
      </c>
      <c r="EB118" s="411" t="inlineStr">
        <is>
          <t>ok</t>
        </is>
      </c>
      <c r="EC118" s="411" t="inlineStr">
        <is>
          <t>ok</t>
        </is>
      </c>
      <c r="ED118" s="411" t="inlineStr">
        <is>
          <t>ok</t>
        </is>
      </c>
      <c r="EE118" s="386" t="n"/>
      <c r="EG118" s="437" t="n"/>
      <c r="EH118" s="437" t="n"/>
      <c r="EI118" s="437" t="n"/>
      <c r="EJ118" s="437" t="inlineStr">
        <is>
          <t>ok</t>
        </is>
      </c>
      <c r="EK118" s="437" t="n"/>
      <c r="EL118" s="494" t="n"/>
      <c r="EM118" s="494" t="n"/>
      <c r="EN118" s="494" t="n"/>
      <c r="EO118" s="494" t="inlineStr">
        <is>
          <t>ok</t>
        </is>
      </c>
      <c r="EP118" s="494" t="n"/>
      <c r="EQ118" s="704" t="n"/>
      <c r="ER118" s="704" t="inlineStr">
        <is>
          <t>ok</t>
        </is>
      </c>
      <c r="ES118" s="727" t="inlineStr">
        <is>
          <t>Completed</t>
        </is>
      </c>
      <c r="ET118" s="704" t="n"/>
      <c r="EU118" s="704" t="n"/>
      <c r="EW118" s="704" t="n"/>
      <c r="EX118" s="704" t="n"/>
      <c r="EY118" s="704" t="n"/>
      <c r="EZ118" s="704" t="n"/>
      <c r="FA118" s="704" t="n"/>
      <c r="FB118" s="704" t="n"/>
      <c r="FC118" s="704" t="n"/>
      <c r="FD118" s="704" t="n"/>
      <c r="FE118" s="704" t="n"/>
      <c r="FF118" s="704" t="n"/>
      <c r="FK118" s="424" t="inlineStr">
        <is>
          <t>ok</t>
        </is>
      </c>
    </row>
    <row r="119" hidden="1" customFormat="1" s="424">
      <c r="A119" s="410">
        <f>+A118+1</f>
        <v/>
      </c>
      <c r="B119" s="343">
        <f>+'OVERALL WO'!B275</f>
        <v/>
      </c>
      <c r="C119" s="300" t="n"/>
      <c r="D119" s="300">
        <f>+'OVERALL WO'!D275</f>
        <v/>
      </c>
      <c r="E119" s="300">
        <f>+'OVERALL WO'!F275</f>
        <v/>
      </c>
      <c r="F119" s="359">
        <f>+'OVERALL WO'!I274</f>
        <v/>
      </c>
      <c r="G119" s="349">
        <f>+K119</f>
        <v/>
      </c>
      <c r="H119" s="300">
        <f>IF(F119&gt;0,"Realese","BelumRealese")</f>
        <v/>
      </c>
      <c r="I119" s="343">
        <f>+'OVERALL WO'!E275</f>
        <v/>
      </c>
      <c r="J119" s="300">
        <f>+'OVERALL WO'!G275</f>
        <v/>
      </c>
      <c r="K119" s="292">
        <f>+'OVERALL WO'!H275</f>
        <v/>
      </c>
      <c r="L119" s="300" t="inlineStr">
        <is>
          <t>Approval</t>
        </is>
      </c>
      <c r="M119" s="300" t="n"/>
      <c r="N119" s="292" t="n"/>
      <c r="O119" s="343" t="n"/>
      <c r="P119" s="343" t="n"/>
      <c r="Q119" s="343" t="n"/>
      <c r="R119" s="343" t="n"/>
      <c r="S119" s="360" t="n"/>
      <c r="T119" s="292" t="n"/>
      <c r="U119" s="343" t="n"/>
      <c r="V119" s="343" t="n"/>
      <c r="W119" s="343" t="n"/>
      <c r="X119" s="343" t="n"/>
      <c r="Y119" s="343" t="n"/>
      <c r="Z119" s="343" t="n"/>
      <c r="AA119" s="343">
        <f>AB119/G119*100</f>
        <v/>
      </c>
      <c r="AB119" s="292" t="n">
        <v>10349802.25</v>
      </c>
      <c r="AC119" s="360">
        <f>AD119/G119*100</f>
        <v/>
      </c>
      <c r="AD119" s="292" t="n">
        <v>6209881.35</v>
      </c>
      <c r="AE119" s="360">
        <f>AF119/K119*100</f>
        <v/>
      </c>
      <c r="AF119" s="292" t="n">
        <v>24658597.88</v>
      </c>
      <c r="AG119" s="360">
        <f>AH119/G119*100</f>
        <v/>
      </c>
      <c r="AH119" s="292" t="n">
        <v>41338222.52</v>
      </c>
      <c r="AI119" s="343" t="n"/>
      <c r="AJ119" s="343" t="n"/>
      <c r="AK119" s="343" t="n"/>
      <c r="AL119" s="343" t="n"/>
      <c r="AM119" s="343" t="n"/>
      <c r="AN119" s="343" t="n"/>
      <c r="AO119" s="343" t="n"/>
      <c r="AP119" s="343" t="n"/>
      <c r="AQ119" s="343" t="n"/>
      <c r="AR119" s="343" t="n"/>
      <c r="AS119" s="343" t="n"/>
      <c r="AT119" s="343" t="n"/>
      <c r="AU119" s="343" t="n"/>
      <c r="AV119" s="343" t="n"/>
      <c r="AW119" s="343" t="n"/>
      <c r="AX119" s="343" t="n"/>
      <c r="AY119" s="343" t="n"/>
      <c r="AZ119" s="343" t="n"/>
      <c r="BA119" s="343" t="n"/>
      <c r="BB119" s="343" t="n"/>
      <c r="BC119" s="343" t="n"/>
      <c r="BD119" s="343" t="n"/>
      <c r="BE119" s="343" t="n"/>
      <c r="BF119" s="343" t="n"/>
      <c r="BG119" s="343" t="n"/>
      <c r="BH119" s="343" t="n"/>
      <c r="BI119" s="343" t="n"/>
      <c r="BJ119" s="343" t="n"/>
      <c r="BK119" s="343" t="n"/>
      <c r="BL119" s="343" t="n"/>
      <c r="BM119" s="343" t="n"/>
      <c r="BN119" s="343" t="n"/>
      <c r="BO119" s="343" t="n"/>
      <c r="BP119" s="343" t="n"/>
      <c r="BQ119" s="343" t="n"/>
      <c r="BR119" s="343" t="n"/>
      <c r="BS119" s="343" t="n"/>
      <c r="BT119" s="343" t="n"/>
      <c r="BU119" s="343" t="n"/>
      <c r="BV119" s="343" t="n"/>
      <c r="BW119" s="343" t="n"/>
      <c r="BX119" s="343" t="n"/>
      <c r="BY119" s="343" t="n"/>
      <c r="BZ119" s="343" t="n"/>
      <c r="CA119" s="343" t="n"/>
      <c r="CB119" s="343" t="n"/>
      <c r="CC119" s="343" t="n"/>
      <c r="CD119" s="343" t="n"/>
      <c r="CE119" s="343" t="n"/>
      <c r="CF119" s="343" t="n"/>
      <c r="CG119" s="343" t="n"/>
      <c r="CH119" s="343" t="n"/>
      <c r="CI119" s="343" t="n"/>
      <c r="CJ119" s="343" t="n"/>
      <c r="CK119" s="343" t="n"/>
      <c r="CL119" s="343" t="n"/>
      <c r="CM119" s="343" t="n"/>
      <c r="CN119" s="343" t="n"/>
      <c r="CO119" s="343" t="n"/>
      <c r="CP119" s="343" t="n"/>
      <c r="CQ119" s="343" t="n"/>
      <c r="CR119" s="343" t="n"/>
      <c r="CS119" s="343" t="n"/>
      <c r="CT119" s="343" t="n"/>
      <c r="CU119" s="343" t="n"/>
      <c r="CV119" s="343" t="n"/>
      <c r="CW119" s="343" t="n"/>
      <c r="CX119" s="343" t="n"/>
      <c r="CY119" s="343" t="n"/>
      <c r="CZ119" s="343" t="n"/>
      <c r="DA119" s="343" t="n"/>
      <c r="DB119" s="343" t="n"/>
      <c r="DC119" s="343" t="n"/>
      <c r="DD119" s="343" t="n"/>
      <c r="DE119" s="343" t="n"/>
      <c r="DF119" s="343" t="n"/>
      <c r="DG119" s="343" t="n"/>
      <c r="DH119" s="343" t="n"/>
      <c r="DI119" s="343" t="n"/>
      <c r="DJ119" s="343" t="n"/>
      <c r="DK119" s="343" t="n"/>
      <c r="DL119" s="343" t="n"/>
      <c r="DM119" s="343" t="n"/>
      <c r="DN119" s="343" t="n"/>
      <c r="DO119" s="343" t="n"/>
      <c r="DP119" s="343" t="n"/>
      <c r="DQ119" s="360">
        <f>+M119+O119+Q119+S119+U119+W119+Y119+AA119+AC119+AE119+AG119+AI119+AK119+AM119+AO119+AQ119+AS119+AU119+AW119+AY119+BA119+BC119+BE119+BG119+BI119+BK119+BM119+BO119+BQ119+BS119+BU119+BW119+BY119+CA119+CC119+CE119+CG119+CI119+CK119+CM119+CO119+CQ119+CS119+CU119+CW119+CY119+DA119+DC119+DE119+DG119+DI119+DK119+DM119+DO119</f>
        <v/>
      </c>
      <c r="DR119" s="292">
        <f>+N119+P119+R119+T119+V119+X119+Z119+AB119+AD119+AF119+AH119+AJ119+AL119+AN119+AP119+AR119+AT119+AV119+AX119+AZ119+BB119+BD119+BF119+BH119+BJ119+BL119+BN119+BP119+BR119+BT119+BV119+BX119+BZ119+CB119+CD119+CF119+CH119+CJ119+CL119+CN119+CP119+CR119+CT119+CV119+CX119+CZ119+DB119+DD119+DF119+DH119+DJ119+DL119+DN119+DP119</f>
        <v/>
      </c>
      <c r="DS119" s="343">
        <f>DT119/G119*100</f>
        <v/>
      </c>
      <c r="DT119" s="361">
        <f>DR119-G119</f>
        <v/>
      </c>
      <c r="DU119" s="362" t="inlineStr">
        <is>
          <t>Job Completed</t>
        </is>
      </c>
      <c r="DV119" s="350" t="n"/>
      <c r="DZ119" s="411" t="inlineStr">
        <is>
          <t>ok</t>
        </is>
      </c>
      <c r="EA119" s="411" t="inlineStr">
        <is>
          <t>ok</t>
        </is>
      </c>
      <c r="EB119" s="411" t="inlineStr">
        <is>
          <t>ok</t>
        </is>
      </c>
      <c r="EC119" s="411" t="inlineStr">
        <is>
          <t>ok</t>
        </is>
      </c>
      <c r="ED119" s="411" t="inlineStr">
        <is>
          <t>ok</t>
        </is>
      </c>
      <c r="EE119" s="386" t="n"/>
      <c r="EG119" s="437" t="n"/>
      <c r="EH119" s="437" t="n"/>
      <c r="EI119" s="437" t="n"/>
      <c r="EJ119" s="437" t="n"/>
      <c r="EK119" s="437" t="n"/>
      <c r="EL119" s="494" t="n"/>
      <c r="EM119" s="494" t="n"/>
      <c r="EN119" s="494" t="n"/>
      <c r="EO119" s="494" t="n"/>
      <c r="EP119" s="494" t="n"/>
      <c r="EQ119" s="704" t="n"/>
      <c r="ER119" s="704" t="inlineStr">
        <is>
          <t>ok</t>
        </is>
      </c>
      <c r="ES119" s="704" t="inlineStr">
        <is>
          <t>ok</t>
        </is>
      </c>
      <c r="ET119" s="727" t="inlineStr">
        <is>
          <t>Completed</t>
        </is>
      </c>
      <c r="EU119" s="704" t="n"/>
      <c r="EW119" s="704" t="n"/>
      <c r="EX119" s="704" t="n"/>
      <c r="EY119" s="704" t="n"/>
      <c r="EZ119" s="704" t="n"/>
      <c r="FA119" s="704" t="n"/>
      <c r="FB119" s="704" t="n"/>
      <c r="FC119" s="704" t="n"/>
      <c r="FD119" s="704" t="n"/>
      <c r="FE119" s="704" t="n"/>
      <c r="FF119" s="704" t="n"/>
      <c r="FK119" s="424" t="inlineStr">
        <is>
          <t>ok</t>
        </is>
      </c>
    </row>
    <row r="120" hidden="1" customFormat="1" s="424">
      <c r="A120" s="410">
        <f>+A119+1</f>
        <v/>
      </c>
      <c r="B120" s="343">
        <f>+'OVERALL WO'!B276</f>
        <v/>
      </c>
      <c r="C120" s="300" t="n"/>
      <c r="D120" s="300">
        <f>+'OVERALL WO'!D276</f>
        <v/>
      </c>
      <c r="E120" s="300">
        <f>+'OVERALL WO'!F276</f>
        <v/>
      </c>
      <c r="F120" s="359">
        <f>+'OVERALL WO'!I276</f>
        <v/>
      </c>
      <c r="G120" s="349">
        <f>+K120</f>
        <v/>
      </c>
      <c r="H120" s="300">
        <f>IF(F120&gt;0,"Realese","BelumRealese")</f>
        <v/>
      </c>
      <c r="I120" s="343">
        <f>+'OVERALL WO'!E276</f>
        <v/>
      </c>
      <c r="J120" s="300">
        <f>+'OVERALL WO'!G276</f>
        <v/>
      </c>
      <c r="K120" s="292">
        <f>+'OVERALL WO'!H276</f>
        <v/>
      </c>
      <c r="L120" s="300" t="inlineStr">
        <is>
          <t>Approval</t>
        </is>
      </c>
      <c r="M120" s="300" t="n"/>
      <c r="N120" s="292" t="n"/>
      <c r="O120" s="343" t="n"/>
      <c r="P120" s="343" t="n"/>
      <c r="Q120" s="343" t="n"/>
      <c r="R120" s="343" t="n"/>
      <c r="S120" s="360" t="n"/>
      <c r="T120" s="292" t="n"/>
      <c r="U120" s="343" t="n"/>
      <c r="V120" s="343" t="n"/>
      <c r="W120" s="343" t="n"/>
      <c r="X120" s="343" t="n"/>
      <c r="Y120" s="343" t="n"/>
      <c r="Z120" s="343" t="n"/>
      <c r="AA120" s="343" t="n"/>
      <c r="AB120" s="292" t="n"/>
      <c r="AC120" s="360" t="n"/>
      <c r="AD120" s="292" t="n"/>
      <c r="AE120" s="343" t="n"/>
      <c r="AF120" s="343" t="n"/>
      <c r="AG120" s="343" t="n"/>
      <c r="AH120" s="343" t="n"/>
      <c r="AI120" s="360">
        <f>AJ120/G120*100</f>
        <v/>
      </c>
      <c r="AJ120" s="292">
        <f>G120*49.8/100</f>
        <v/>
      </c>
      <c r="AK120" s="360">
        <f>AL120/G120*100</f>
        <v/>
      </c>
      <c r="AL120" s="292">
        <f>G120*18.41/100</f>
        <v/>
      </c>
      <c r="AM120" s="360">
        <f>AN120/G120*100</f>
        <v/>
      </c>
      <c r="AN120" s="292" t="n">
        <v>26856571.8905</v>
      </c>
      <c r="AO120" s="343" t="n"/>
      <c r="AP120" s="343" t="n"/>
      <c r="AQ120" s="343" t="n"/>
      <c r="AR120" s="343" t="n"/>
      <c r="AS120" s="343" t="n"/>
      <c r="AT120" s="343" t="n"/>
      <c r="AU120" s="343" t="n"/>
      <c r="AV120" s="343" t="n"/>
      <c r="AW120" s="343" t="n"/>
      <c r="AX120" s="343" t="n"/>
      <c r="AY120" s="343" t="n"/>
      <c r="AZ120" s="343" t="n"/>
      <c r="BA120" s="343" t="n"/>
      <c r="BB120" s="343" t="n"/>
      <c r="BC120" s="343" t="n"/>
      <c r="BD120" s="343" t="n"/>
      <c r="BE120" s="343" t="n"/>
      <c r="BF120" s="343" t="n"/>
      <c r="BG120" s="343" t="n"/>
      <c r="BH120" s="343" t="n"/>
      <c r="BI120" s="343" t="n"/>
      <c r="BJ120" s="343" t="n"/>
      <c r="BK120" s="343" t="n"/>
      <c r="BL120" s="343" t="n"/>
      <c r="BM120" s="343" t="n"/>
      <c r="BN120" s="343" t="n"/>
      <c r="BO120" s="343" t="n"/>
      <c r="BP120" s="343" t="n"/>
      <c r="BQ120" s="343" t="n"/>
      <c r="BR120" s="343" t="n"/>
      <c r="BS120" s="343" t="n"/>
      <c r="BT120" s="343" t="n"/>
      <c r="BU120" s="343" t="n"/>
      <c r="BV120" s="343" t="n"/>
      <c r="BW120" s="343" t="n"/>
      <c r="BX120" s="343" t="n"/>
      <c r="BY120" s="343" t="n"/>
      <c r="BZ120" s="343" t="n"/>
      <c r="CA120" s="343" t="n"/>
      <c r="CB120" s="343" t="n"/>
      <c r="CC120" s="343" t="n"/>
      <c r="CD120" s="343" t="n"/>
      <c r="CE120" s="343" t="n"/>
      <c r="CF120" s="343" t="n"/>
      <c r="CG120" s="343" t="n"/>
      <c r="CH120" s="343" t="n"/>
      <c r="CI120" s="343" t="n"/>
      <c r="CJ120" s="343" t="n"/>
      <c r="CK120" s="343" t="n"/>
      <c r="CL120" s="343" t="n"/>
      <c r="CM120" s="343" t="n"/>
      <c r="CN120" s="343" t="n"/>
      <c r="CO120" s="343" t="n"/>
      <c r="CP120" s="343" t="n"/>
      <c r="CQ120" s="343" t="n"/>
      <c r="CR120" s="343" t="n"/>
      <c r="CS120" s="343" t="n"/>
      <c r="CT120" s="343" t="n"/>
      <c r="CU120" s="343" t="n"/>
      <c r="CV120" s="343" t="n"/>
      <c r="CW120" s="343" t="n"/>
      <c r="CX120" s="343" t="n"/>
      <c r="CY120" s="343" t="n"/>
      <c r="CZ120" s="343" t="n"/>
      <c r="DA120" s="343" t="n"/>
      <c r="DB120" s="343" t="n"/>
      <c r="DC120" s="343" t="n"/>
      <c r="DD120" s="343" t="n"/>
      <c r="DE120" s="343" t="n"/>
      <c r="DF120" s="343" t="n"/>
      <c r="DG120" s="343" t="n"/>
      <c r="DH120" s="343" t="n"/>
      <c r="DI120" s="343" t="n"/>
      <c r="DJ120" s="343" t="n"/>
      <c r="DK120" s="343" t="n"/>
      <c r="DL120" s="343" t="n"/>
      <c r="DM120" s="343" t="n"/>
      <c r="DN120" s="343" t="n"/>
      <c r="DO120" s="343" t="n"/>
      <c r="DP120" s="343" t="n"/>
      <c r="DQ120" s="360">
        <f>+M120+O120+Q120+S120+U120+W120+Y120+AA120+AC120+AE120+AG120+AI120+AK120+AM120+AO120+AQ120+AS120+AU120+AW120+AY120+BA120+BC120+BE120+BG120+BI120+BK120+BM120+BO120+BQ120+BS120+BU120+BW120+BY120+CA120+CC120+CE120+CG120+CI120+CK120+CM120+CO120+CQ120+CS120+CU120+CW120+CY120+DA120+DC120+DE120+DG120+DI120+DK120+DM120+DO120</f>
        <v/>
      </c>
      <c r="DR120" s="292">
        <f>+N120+P120+R120+T120+V120+X120+Z120+AB120+AD120+AF120+AH120+AJ120+AL120+AN120+AP120+AR120+AT120+AV120+AX120+AZ120+BB120+BD120+BF120+BH120+BJ120+BL120+BN120+BP120+BR120+BT120+BV120+BX120+BZ120+CB120+CD120+CF120+CH120+CJ120+CL120+CN120+CP120+CR120+CT120+CV120+CX120+CZ120+DB120+DD120+DF120+DH120+DJ120+DL120+DN120+DP120</f>
        <v/>
      </c>
      <c r="DS120" s="343">
        <f>DT120/G120*100</f>
        <v/>
      </c>
      <c r="DT120" s="361">
        <f>DR120-G120</f>
        <v/>
      </c>
      <c r="DU120" s="1678">
        <f>+'OVERALL WO'!P276</f>
        <v/>
      </c>
      <c r="DV120" s="350" t="n"/>
      <c r="DZ120" s="411" t="inlineStr">
        <is>
          <t>ok</t>
        </is>
      </c>
      <c r="EA120" s="411" t="inlineStr">
        <is>
          <t>ok</t>
        </is>
      </c>
      <c r="EB120" s="411" t="inlineStr">
        <is>
          <t>ok</t>
        </is>
      </c>
      <c r="EC120" s="411" t="inlineStr">
        <is>
          <t>ok</t>
        </is>
      </c>
      <c r="ED120" s="411" t="inlineStr">
        <is>
          <t>ok</t>
        </is>
      </c>
      <c r="EE120" s="386" t="n"/>
      <c r="EG120" s="437" t="n"/>
      <c r="EH120" s="437" t="n"/>
      <c r="EI120" s="437" t="n"/>
      <c r="EJ120" s="437" t="n"/>
      <c r="EK120" s="437" t="n"/>
      <c r="EL120" s="494" t="n"/>
      <c r="EM120" s="494" t="n"/>
      <c r="EN120" s="494" t="n"/>
      <c r="EO120" s="494" t="n"/>
      <c r="EP120" s="494" t="n"/>
      <c r="EQ120" s="704" t="n"/>
      <c r="ER120" s="704" t="n"/>
      <c r="ES120" s="704" t="inlineStr">
        <is>
          <t>ok</t>
        </is>
      </c>
      <c r="ET120" s="704" t="inlineStr">
        <is>
          <t>ok</t>
        </is>
      </c>
      <c r="EU120" s="704" t="inlineStr">
        <is>
          <t>ok</t>
        </is>
      </c>
      <c r="EV120" s="727" t="inlineStr">
        <is>
          <t>Completed</t>
        </is>
      </c>
      <c r="EW120" s="704" t="n"/>
      <c r="EX120" s="704" t="n"/>
      <c r="EY120" s="704" t="n"/>
      <c r="EZ120" s="704" t="n"/>
      <c r="FA120" s="704" t="n"/>
      <c r="FB120" s="704" t="n"/>
      <c r="FC120" s="704" t="n"/>
      <c r="FD120" s="704" t="n"/>
      <c r="FE120" s="704" t="n"/>
      <c r="FF120" s="704" t="n"/>
      <c r="FK120" s="424" t="inlineStr">
        <is>
          <t>ok</t>
        </is>
      </c>
    </row>
    <row r="121" hidden="1" customFormat="1" s="424">
      <c r="A121" s="410">
        <f>+A120+1</f>
        <v/>
      </c>
      <c r="B121" s="343">
        <f>+'OVERALL WO'!B277</f>
        <v/>
      </c>
      <c r="C121" s="300" t="n"/>
      <c r="D121" s="300">
        <f>+'OVERALL WO'!D277</f>
        <v/>
      </c>
      <c r="E121" s="300">
        <f>+'OVERALL WO'!F277</f>
        <v/>
      </c>
      <c r="F121" s="359">
        <f>+'OVERALL WO'!I277</f>
        <v/>
      </c>
      <c r="G121" s="349">
        <f>+K121</f>
        <v/>
      </c>
      <c r="H121" s="300">
        <f>IF(F121&gt;0,"Realese","BelumRealese")</f>
        <v/>
      </c>
      <c r="I121" s="343">
        <f>+'OVERALL WO'!E277</f>
        <v/>
      </c>
      <c r="J121" s="300">
        <f>+'OVERALL WO'!G277</f>
        <v/>
      </c>
      <c r="K121" s="292">
        <f>+'OVERALL WO'!H277</f>
        <v/>
      </c>
      <c r="L121" s="300" t="inlineStr">
        <is>
          <t>Approval</t>
        </is>
      </c>
      <c r="M121" s="300" t="n"/>
      <c r="N121" s="292" t="n"/>
      <c r="O121" s="343" t="n"/>
      <c r="P121" s="343" t="n"/>
      <c r="Q121" s="343" t="n"/>
      <c r="R121" s="343" t="n"/>
      <c r="S121" s="360" t="n"/>
      <c r="T121" s="292" t="n"/>
      <c r="U121" s="343" t="n"/>
      <c r="V121" s="343" t="n"/>
      <c r="W121" s="343" t="n"/>
      <c r="X121" s="343" t="n"/>
      <c r="Y121" s="343" t="n"/>
      <c r="Z121" s="343" t="n"/>
      <c r="AA121" s="343" t="n"/>
      <c r="AB121" s="292" t="n"/>
      <c r="AC121" s="360" t="n"/>
      <c r="AD121" s="292" t="n"/>
      <c r="AE121" s="343" t="n"/>
      <c r="AF121" s="343" t="n"/>
      <c r="AG121" s="343" t="n"/>
      <c r="AH121" s="343" t="n"/>
      <c r="AI121" s="343" t="n"/>
      <c r="AJ121" s="343" t="n"/>
      <c r="AK121" s="343">
        <f>AL121/G121*100</f>
        <v/>
      </c>
      <c r="AL121" s="292">
        <f>+G121</f>
        <v/>
      </c>
      <c r="AM121" s="343" t="n"/>
      <c r="AN121" s="343" t="n"/>
      <c r="AO121" s="343" t="n"/>
      <c r="AP121" s="343" t="n"/>
      <c r="AQ121" s="343" t="n"/>
      <c r="AR121" s="343" t="n"/>
      <c r="AS121" s="343" t="n"/>
      <c r="AT121" s="343" t="n"/>
      <c r="AU121" s="343" t="n"/>
      <c r="AV121" s="343" t="n"/>
      <c r="AW121" s="343" t="n"/>
      <c r="AX121" s="343" t="n"/>
      <c r="AY121" s="343" t="n"/>
      <c r="AZ121" s="343" t="n"/>
      <c r="BA121" s="343" t="n"/>
      <c r="BB121" s="343" t="n"/>
      <c r="BC121" s="343" t="n"/>
      <c r="BD121" s="343" t="n"/>
      <c r="BE121" s="343" t="n"/>
      <c r="BF121" s="343" t="n"/>
      <c r="BG121" s="343" t="n"/>
      <c r="BH121" s="343" t="n"/>
      <c r="BI121" s="343" t="n"/>
      <c r="BJ121" s="343" t="n"/>
      <c r="BK121" s="343" t="n"/>
      <c r="BL121" s="343" t="n"/>
      <c r="BM121" s="343" t="n"/>
      <c r="BN121" s="343" t="n"/>
      <c r="BO121" s="343" t="n"/>
      <c r="BP121" s="343" t="n"/>
      <c r="BQ121" s="343" t="n"/>
      <c r="BR121" s="343" t="n"/>
      <c r="BS121" s="343" t="n"/>
      <c r="BT121" s="343" t="n"/>
      <c r="BU121" s="343" t="n"/>
      <c r="BV121" s="343" t="n"/>
      <c r="BW121" s="343" t="n"/>
      <c r="BX121" s="343" t="n"/>
      <c r="BY121" s="343" t="n"/>
      <c r="BZ121" s="343" t="n"/>
      <c r="CA121" s="343" t="n"/>
      <c r="CB121" s="343" t="n"/>
      <c r="CC121" s="343" t="n"/>
      <c r="CD121" s="343" t="n"/>
      <c r="CE121" s="343" t="n"/>
      <c r="CF121" s="343" t="n"/>
      <c r="CG121" s="343" t="n"/>
      <c r="CH121" s="343" t="n"/>
      <c r="CI121" s="343" t="n"/>
      <c r="CJ121" s="343" t="n"/>
      <c r="CK121" s="343" t="n"/>
      <c r="CL121" s="343" t="n"/>
      <c r="CM121" s="343" t="n"/>
      <c r="CN121" s="343" t="n"/>
      <c r="CO121" s="343" t="n"/>
      <c r="CP121" s="343" t="n"/>
      <c r="CQ121" s="343" t="n"/>
      <c r="CR121" s="343" t="n"/>
      <c r="CS121" s="343" t="n"/>
      <c r="CT121" s="343" t="n"/>
      <c r="CU121" s="343" t="n"/>
      <c r="CV121" s="343" t="n"/>
      <c r="CW121" s="343" t="n"/>
      <c r="CX121" s="343" t="n"/>
      <c r="CY121" s="343" t="n"/>
      <c r="CZ121" s="343" t="n"/>
      <c r="DA121" s="343" t="n"/>
      <c r="DB121" s="343" t="n"/>
      <c r="DC121" s="343" t="n"/>
      <c r="DD121" s="343" t="n"/>
      <c r="DE121" s="343" t="n"/>
      <c r="DF121" s="343" t="n"/>
      <c r="DG121" s="343" t="n"/>
      <c r="DH121" s="343" t="n"/>
      <c r="DI121" s="343" t="n"/>
      <c r="DJ121" s="343" t="n"/>
      <c r="DK121" s="343" t="n"/>
      <c r="DL121" s="343" t="n"/>
      <c r="DM121" s="343" t="n"/>
      <c r="DN121" s="343" t="n"/>
      <c r="DO121" s="343" t="n"/>
      <c r="DP121" s="343" t="n"/>
      <c r="DQ121" s="360">
        <f>+M121+O121+Q121+S121+U121+W121+Y121+AA121+AC121+AE121+AG121+AI121+AK121+AM121+AO121+AQ121+AS121+AU121+AW121+AY121+BA121+BC121+BE121+BG121+BI121+BK121+BM121+BO121+BQ121+BS121+BU121+BW121+BY121+CA121+CC121+CE121+CG121+CI121+CK121+CM121+CO121+CQ121+CS121+CU121+CW121+CY121+DA121+DC121+DE121+DG121+DI121+DK121+DM121+DO121</f>
        <v/>
      </c>
      <c r="DR121" s="292">
        <f>+N121+P121+R121+T121+V121+X121+Z121+AB121+AD121+AF121+AH121+AJ121+AL121+AN121+AP121+AR121+AT121+AV121+AX121+AZ121+BB121+BD121+BF121+BH121+BJ121+BL121+BN121+BP121+BR121+BT121+BV121+BX121+BZ121+CB121+CD121+CF121+CH121+CJ121+CL121+CN121+CP121+CR121+CT121+CV121+CX121+CZ121+DB121+DD121+DF121+DH121+DJ121+DL121+DN121+DP121</f>
        <v/>
      </c>
      <c r="DS121" s="343">
        <f>DT121/G121*100</f>
        <v/>
      </c>
      <c r="DT121" s="361">
        <f>DR121-G121</f>
        <v/>
      </c>
      <c r="DU121" s="362" t="inlineStr">
        <is>
          <t>Job Completed</t>
        </is>
      </c>
      <c r="DV121" s="350" t="n"/>
      <c r="DZ121" s="411" t="inlineStr">
        <is>
          <t>ok</t>
        </is>
      </c>
      <c r="EA121" s="411" t="inlineStr">
        <is>
          <t>ok</t>
        </is>
      </c>
      <c r="EB121" s="411" t="inlineStr">
        <is>
          <t>ok</t>
        </is>
      </c>
      <c r="EC121" s="411" t="inlineStr">
        <is>
          <t>ok</t>
        </is>
      </c>
      <c r="ED121" s="411" t="inlineStr">
        <is>
          <t>ok</t>
        </is>
      </c>
      <c r="EE121" s="386" t="n"/>
      <c r="EG121" s="437" t="n"/>
      <c r="EH121" s="437" t="n"/>
      <c r="EI121" s="437" t="n"/>
      <c r="EJ121" s="437" t="n"/>
      <c r="EK121" s="437" t="n"/>
      <c r="EL121" s="494" t="n"/>
      <c r="EM121" s="494" t="n"/>
      <c r="EN121" s="494" t="n"/>
      <c r="EO121" s="494" t="n"/>
      <c r="EP121" s="494" t="n"/>
      <c r="EQ121" s="704" t="n"/>
      <c r="ER121" s="704" t="n"/>
      <c r="ES121" s="704" t="n"/>
      <c r="ET121" s="704" t="inlineStr">
        <is>
          <t>ok</t>
        </is>
      </c>
      <c r="EU121" s="727" t="inlineStr">
        <is>
          <t>Completed</t>
        </is>
      </c>
      <c r="EW121" s="704" t="n"/>
      <c r="EX121" s="704" t="n"/>
      <c r="EY121" s="704" t="n"/>
      <c r="EZ121" s="704" t="n"/>
      <c r="FA121" s="704" t="n"/>
      <c r="FB121" s="704" t="n"/>
      <c r="FC121" s="704" t="n"/>
      <c r="FD121" s="704" t="n"/>
      <c r="FE121" s="704" t="n"/>
      <c r="FF121" s="704" t="n"/>
      <c r="FK121" s="424" t="inlineStr">
        <is>
          <t>ok</t>
        </is>
      </c>
    </row>
    <row r="122" hidden="1" customFormat="1" s="424">
      <c r="A122" s="410">
        <f>+A121+1</f>
        <v/>
      </c>
      <c r="B122" s="343">
        <f>+'OVERALL WO'!B278</f>
        <v/>
      </c>
      <c r="C122" s="300" t="n"/>
      <c r="D122" s="300">
        <f>+'OVERALL WO'!D278</f>
        <v/>
      </c>
      <c r="E122" s="300">
        <f>+'OVERALL WO'!F278</f>
        <v/>
      </c>
      <c r="F122" s="359">
        <f>+'OVERALL WO'!I278</f>
        <v/>
      </c>
      <c r="G122" s="349">
        <f>+K122</f>
        <v/>
      </c>
      <c r="H122" s="300">
        <f>IF(F122&gt;0,"Realese","BelumRealese")</f>
        <v/>
      </c>
      <c r="I122" s="343">
        <f>+'OVERALL WO'!E278</f>
        <v/>
      </c>
      <c r="J122" s="300">
        <f>+'OVERALL WO'!G278</f>
        <v/>
      </c>
      <c r="K122" s="292">
        <f>+'OVERALL WO'!H278</f>
        <v/>
      </c>
      <c r="L122" s="300" t="inlineStr">
        <is>
          <t>Approval</t>
        </is>
      </c>
      <c r="M122" s="300" t="n"/>
      <c r="N122" s="292" t="n"/>
      <c r="O122" s="343" t="n"/>
      <c r="P122" s="343" t="n"/>
      <c r="Q122" s="343" t="n"/>
      <c r="R122" s="343" t="n"/>
      <c r="S122" s="360" t="n"/>
      <c r="T122" s="292" t="n"/>
      <c r="U122" s="343" t="n"/>
      <c r="V122" s="343" t="n"/>
      <c r="W122" s="343" t="n"/>
      <c r="X122" s="343" t="n"/>
      <c r="Y122" s="343" t="n"/>
      <c r="Z122" s="343" t="n"/>
      <c r="AA122" s="343" t="n"/>
      <c r="AB122" s="292" t="n"/>
      <c r="AC122" s="360" t="n"/>
      <c r="AD122" s="292" t="n"/>
      <c r="AE122" s="343" t="n"/>
      <c r="AF122" s="343" t="n"/>
      <c r="AG122" s="343" t="n"/>
      <c r="AH122" s="343" t="n"/>
      <c r="AI122" s="343" t="n"/>
      <c r="AJ122" s="343" t="n"/>
      <c r="AK122" s="343" t="n"/>
      <c r="AL122" s="343" t="n"/>
      <c r="AM122" s="343" t="n"/>
      <c r="AN122" s="343" t="n"/>
      <c r="AO122" s="343" t="n"/>
      <c r="AP122" s="343" t="n"/>
      <c r="AQ122" s="360">
        <f>AR122/G122*100</f>
        <v/>
      </c>
      <c r="AR122" s="292" t="n">
        <v>2771400</v>
      </c>
      <c r="AS122" s="343" t="n"/>
      <c r="AT122" s="343" t="n"/>
      <c r="AU122" s="343" t="n"/>
      <c r="AV122" s="343" t="n"/>
      <c r="AW122" s="343" t="n"/>
      <c r="AX122" s="343" t="n"/>
      <c r="AY122" s="343" t="n"/>
      <c r="AZ122" s="343" t="n"/>
      <c r="BA122" s="343" t="n"/>
      <c r="BB122" s="343" t="n"/>
      <c r="BC122" s="343" t="n"/>
      <c r="BD122" s="343" t="n"/>
      <c r="BE122" s="343" t="n"/>
      <c r="BF122" s="343" t="n"/>
      <c r="BG122" s="343" t="n"/>
      <c r="BH122" s="343" t="n"/>
      <c r="BI122" s="343" t="n"/>
      <c r="BJ122" s="343" t="n"/>
      <c r="BK122" s="343" t="n"/>
      <c r="BL122" s="343" t="n"/>
      <c r="BM122" s="343" t="n"/>
      <c r="BN122" s="343" t="n"/>
      <c r="BO122" s="343" t="n"/>
      <c r="BP122" s="343" t="n"/>
      <c r="BQ122" s="343" t="n"/>
      <c r="BR122" s="343" t="n"/>
      <c r="BS122" s="343" t="n"/>
      <c r="BT122" s="343" t="n"/>
      <c r="BU122" s="343" t="n"/>
      <c r="BV122" s="343" t="n"/>
      <c r="BW122" s="343" t="n"/>
      <c r="BX122" s="343" t="n"/>
      <c r="BY122" s="343" t="n"/>
      <c r="BZ122" s="343" t="n"/>
      <c r="CA122" s="343" t="n"/>
      <c r="CB122" s="343" t="n"/>
      <c r="CC122" s="343" t="n"/>
      <c r="CD122" s="343" t="n"/>
      <c r="CE122" s="343" t="n"/>
      <c r="CF122" s="343" t="n"/>
      <c r="CG122" s="343" t="n"/>
      <c r="CH122" s="343" t="n"/>
      <c r="CI122" s="343" t="n"/>
      <c r="CJ122" s="343" t="n"/>
      <c r="CK122" s="343" t="n"/>
      <c r="CL122" s="343" t="n"/>
      <c r="CM122" s="343" t="n"/>
      <c r="CN122" s="343" t="n"/>
      <c r="CO122" s="343" t="n"/>
      <c r="CP122" s="343" t="n"/>
      <c r="CQ122" s="343" t="n"/>
      <c r="CR122" s="343" t="n"/>
      <c r="CS122" s="343" t="n"/>
      <c r="CT122" s="343" t="n"/>
      <c r="CU122" s="343" t="n"/>
      <c r="CV122" s="343" t="n"/>
      <c r="CW122" s="343" t="n"/>
      <c r="CX122" s="343" t="n"/>
      <c r="CY122" s="343" t="n"/>
      <c r="CZ122" s="343" t="n"/>
      <c r="DA122" s="343" t="n"/>
      <c r="DB122" s="343" t="n"/>
      <c r="DC122" s="343" t="n"/>
      <c r="DD122" s="343" t="n"/>
      <c r="DE122" s="343" t="n"/>
      <c r="DF122" s="343" t="n"/>
      <c r="DG122" s="343" t="n"/>
      <c r="DH122" s="343" t="n"/>
      <c r="DI122" s="343" t="n"/>
      <c r="DJ122" s="343" t="n"/>
      <c r="DK122" s="343" t="n"/>
      <c r="DL122" s="343" t="n"/>
      <c r="DM122" s="343" t="n"/>
      <c r="DN122" s="343" t="n"/>
      <c r="DO122" s="343" t="n"/>
      <c r="DP122" s="343" t="n"/>
      <c r="DQ122" s="360">
        <f>+M122+O122+Q122+S122+U122+W122+Y122+AA122+AC122+AE122+AG122+AI122+AK122+AM122+AO122+AQ122+AS122+AU122+AW122+AY122+BA122+BC122+BE122+BG122+BI122+BK122+BM122+BO122+BQ122+BS122+BU122+BW122+BY122+CA122+CC122+CE122+CG122+CI122+CK122+CM122+CO122+CQ122+CS122+CU122+CW122+CY122+DA122+DC122+DE122+DG122+DI122+DK122+DM122+DO122</f>
        <v/>
      </c>
      <c r="DR122" s="292">
        <f>+N122+P122+R122+T122+V122+X122+Z122+AB122+AD122+AF122+AH122+AJ122+AL122+AN122+AP122+AR122+AT122+AV122+AX122+AZ122+BB122+BD122+BF122+BH122+BJ122+BL122+BN122+BP122+BR122+BT122+BV122+BX122+BZ122+CB122+CD122+CF122+CH122+CJ122+CL122+CN122+CP122+CR122+CT122+CV122+CX122+CZ122+DB122+DD122+DF122+DH122+DJ122+DL122+DN122+DP122</f>
        <v/>
      </c>
      <c r="DS122" s="343">
        <f>DT122/G122*100</f>
        <v/>
      </c>
      <c r="DT122" s="361">
        <f>DR122-G122</f>
        <v/>
      </c>
      <c r="DU122" s="362" t="inlineStr">
        <is>
          <t>Job Completed</t>
        </is>
      </c>
      <c r="DV122" s="350" t="n"/>
      <c r="DZ122" s="411" t="inlineStr">
        <is>
          <t>ok</t>
        </is>
      </c>
      <c r="EA122" s="411" t="inlineStr">
        <is>
          <t>ok</t>
        </is>
      </c>
      <c r="EB122" s="411" t="inlineStr">
        <is>
          <t>ok</t>
        </is>
      </c>
      <c r="EC122" s="411" t="inlineStr">
        <is>
          <t>ok</t>
        </is>
      </c>
      <c r="ED122" s="411" t="inlineStr">
        <is>
          <t>ok</t>
        </is>
      </c>
      <c r="EE122" s="386" t="n"/>
      <c r="EG122" s="437" t="n"/>
      <c r="EH122" s="437" t="n"/>
      <c r="EI122" s="437" t="n"/>
      <c r="EJ122" s="437" t="n"/>
      <c r="EK122" s="437" t="n"/>
      <c r="EL122" s="494" t="n"/>
      <c r="EM122" s="494" t="n"/>
      <c r="EN122" s="494" t="n"/>
      <c r="EO122" s="494" t="n"/>
      <c r="EP122" s="494" t="n"/>
      <c r="EQ122" s="704" t="n"/>
      <c r="ER122" s="704" t="n"/>
      <c r="ES122" s="704" t="n"/>
      <c r="ET122" s="704" t="n"/>
      <c r="EU122" s="704" t="n"/>
      <c r="EW122" s="704" t="n"/>
      <c r="EX122" s="704" t="inlineStr">
        <is>
          <t>ok</t>
        </is>
      </c>
      <c r="EY122" s="727" t="inlineStr">
        <is>
          <t>Completed</t>
        </is>
      </c>
      <c r="EZ122" s="704" t="n"/>
      <c r="FA122" s="704" t="n"/>
      <c r="FB122" s="704" t="n"/>
      <c r="FC122" s="704" t="n"/>
      <c r="FD122" s="704" t="n"/>
      <c r="FE122" s="704" t="n"/>
      <c r="FF122" s="704" t="n"/>
      <c r="FK122" s="424" t="inlineStr">
        <is>
          <t>ok</t>
        </is>
      </c>
    </row>
    <row r="123" hidden="1" customFormat="1" s="424">
      <c r="A123" s="410">
        <f>+A122+1</f>
        <v/>
      </c>
      <c r="B123" s="343">
        <f>+'OVERALL WO'!B279</f>
        <v/>
      </c>
      <c r="C123" s="300" t="n"/>
      <c r="D123" s="300">
        <f>+'OVERALL WO'!D279</f>
        <v/>
      </c>
      <c r="E123" s="300">
        <f>+'OVERALL WO'!F279</f>
        <v/>
      </c>
      <c r="F123" s="359">
        <f>+'OVERALL WO'!I279</f>
        <v/>
      </c>
      <c r="G123" s="349">
        <f>+K123</f>
        <v/>
      </c>
      <c r="H123" s="300">
        <f>IF(F123&gt;0,"Realese","BelumRealese")</f>
        <v/>
      </c>
      <c r="I123" s="343">
        <f>+'OVERALL WO'!E279</f>
        <v/>
      </c>
      <c r="J123" s="300">
        <f>+'OVERALL WO'!G279</f>
        <v/>
      </c>
      <c r="K123" s="292">
        <f>+'OVERALL WO'!H279</f>
        <v/>
      </c>
      <c r="L123" s="300" t="inlineStr">
        <is>
          <t>Approval</t>
        </is>
      </c>
      <c r="M123" s="300" t="n"/>
      <c r="N123" s="292" t="n"/>
      <c r="O123" s="343" t="n"/>
      <c r="P123" s="343" t="n"/>
      <c r="Q123" s="343" t="n"/>
      <c r="R123" s="343" t="n"/>
      <c r="S123" s="360" t="n"/>
      <c r="T123" s="292" t="n"/>
      <c r="U123" s="343" t="n"/>
      <c r="V123" s="343" t="n"/>
      <c r="W123" s="343" t="n"/>
      <c r="X123" s="343" t="n"/>
      <c r="Y123" s="343" t="n"/>
      <c r="Z123" s="343" t="n"/>
      <c r="AA123" s="343" t="n"/>
      <c r="AB123" s="292" t="n"/>
      <c r="AC123" s="360" t="n"/>
      <c r="AD123" s="292" t="n"/>
      <c r="AE123" s="343" t="n"/>
      <c r="AF123" s="343" t="n"/>
      <c r="AG123" s="360">
        <f>AH123/G123*100</f>
        <v/>
      </c>
      <c r="AH123" s="292" t="n">
        <v>28362488</v>
      </c>
      <c r="AI123" s="343" t="n"/>
      <c r="AJ123" s="343" t="n"/>
      <c r="AK123" s="343" t="n"/>
      <c r="AL123" s="343" t="n"/>
      <c r="AM123" s="343" t="n"/>
      <c r="AN123" s="343" t="n"/>
      <c r="AO123" s="343" t="n"/>
      <c r="AP123" s="343" t="n"/>
      <c r="AQ123" s="343" t="n"/>
      <c r="AR123" s="343" t="n"/>
      <c r="AS123" s="343" t="n"/>
      <c r="AT123" s="343" t="n"/>
      <c r="AU123" s="343" t="n"/>
      <c r="AV123" s="343" t="n"/>
      <c r="AW123" s="343" t="n"/>
      <c r="AX123" s="343" t="n"/>
      <c r="AY123" s="343" t="n"/>
      <c r="AZ123" s="343" t="n"/>
      <c r="BA123" s="343" t="n"/>
      <c r="BB123" s="343" t="n"/>
      <c r="BC123" s="343" t="n"/>
      <c r="BD123" s="343" t="n"/>
      <c r="BE123" s="343" t="n"/>
      <c r="BF123" s="343" t="n"/>
      <c r="BG123" s="343" t="n"/>
      <c r="BH123" s="343" t="n"/>
      <c r="BI123" s="343" t="n"/>
      <c r="BJ123" s="343" t="n"/>
      <c r="BK123" s="343" t="n"/>
      <c r="BL123" s="343" t="n"/>
      <c r="BM123" s="343" t="n"/>
      <c r="BN123" s="343" t="n"/>
      <c r="BO123" s="343" t="n"/>
      <c r="BP123" s="343" t="n"/>
      <c r="BQ123" s="343" t="n"/>
      <c r="BR123" s="343" t="n"/>
      <c r="BS123" s="343" t="n"/>
      <c r="BT123" s="343" t="n"/>
      <c r="BU123" s="343" t="n"/>
      <c r="BV123" s="343" t="n"/>
      <c r="BW123" s="343" t="n"/>
      <c r="BX123" s="343" t="n"/>
      <c r="BY123" s="343" t="n"/>
      <c r="BZ123" s="343" t="n"/>
      <c r="CA123" s="343" t="n"/>
      <c r="CB123" s="343" t="n"/>
      <c r="CC123" s="343" t="n"/>
      <c r="CD123" s="343" t="n"/>
      <c r="CE123" s="343" t="n"/>
      <c r="CF123" s="343" t="n"/>
      <c r="CG123" s="343" t="n"/>
      <c r="CH123" s="343" t="n"/>
      <c r="CI123" s="343" t="n"/>
      <c r="CJ123" s="343" t="n"/>
      <c r="CK123" s="343" t="n"/>
      <c r="CL123" s="343" t="n"/>
      <c r="CM123" s="343" t="n"/>
      <c r="CN123" s="343" t="n"/>
      <c r="CO123" s="343" t="n"/>
      <c r="CP123" s="343" t="n"/>
      <c r="CQ123" s="343" t="n"/>
      <c r="CR123" s="343" t="n"/>
      <c r="CS123" s="343" t="n"/>
      <c r="CT123" s="343" t="n"/>
      <c r="CU123" s="343" t="n"/>
      <c r="CV123" s="343" t="n"/>
      <c r="CW123" s="343" t="n"/>
      <c r="CX123" s="343" t="n"/>
      <c r="CY123" s="343" t="n"/>
      <c r="CZ123" s="343" t="n"/>
      <c r="DA123" s="343" t="n"/>
      <c r="DB123" s="343" t="n"/>
      <c r="DC123" s="343" t="n"/>
      <c r="DD123" s="343" t="n"/>
      <c r="DE123" s="343" t="n"/>
      <c r="DF123" s="343" t="n"/>
      <c r="DG123" s="343" t="n"/>
      <c r="DH123" s="343" t="n"/>
      <c r="DI123" s="343" t="n"/>
      <c r="DJ123" s="343" t="n"/>
      <c r="DK123" s="343" t="n"/>
      <c r="DL123" s="343" t="n"/>
      <c r="DM123" s="343" t="n"/>
      <c r="DN123" s="343" t="n"/>
      <c r="DO123" s="343" t="n"/>
      <c r="DP123" s="343" t="n"/>
      <c r="DQ123" s="360">
        <f>+M123+O123+Q123+S123+U123+W123+Y123+AA123+AC123+AE123+AG123+AI123+AK123+AM123+AO123+AQ123+AS123+AU123+AW123+AY123+BA123+BC123+BE123+BG123+BI123+BK123+BM123+BO123+BQ123+BS123+BU123+BW123+BY123+CA123+CC123+CE123+CG123+CI123+CK123+CM123+CO123+CQ123+CS123+CU123+CW123+CY123+DA123+DC123+DE123+DG123+DI123+DK123+DM123+DO123</f>
        <v/>
      </c>
      <c r="DR123" s="292">
        <f>+N123+P123+R123+T123+V123+X123+Z123+AB123+AD123+AF123+AH123+AJ123+AL123+AN123+AP123+AR123+AT123+AV123+AX123+AZ123+BB123+BD123+BF123+BH123+BJ123+BL123+BN123+BP123+BR123+BT123+BV123+BX123+BZ123+CB123+CD123+CF123+CH123+CJ123+CL123+CN123+CP123+CR123+CT123+CV123+CX123+CZ123+DB123+DD123+DF123+DH123+DJ123+DL123+DN123+DP123</f>
        <v/>
      </c>
      <c r="DS123" s="343">
        <f>DT123/G123*100</f>
        <v/>
      </c>
      <c r="DT123" s="361">
        <f>DR123-G123</f>
        <v/>
      </c>
      <c r="DU123" s="362" t="inlineStr">
        <is>
          <t>Job Completed</t>
        </is>
      </c>
      <c r="DV123" s="350" t="n"/>
      <c r="DZ123" s="411" t="inlineStr">
        <is>
          <t>ok</t>
        </is>
      </c>
      <c r="EA123" s="411" t="inlineStr">
        <is>
          <t>ok</t>
        </is>
      </c>
      <c r="EB123" s="411" t="inlineStr">
        <is>
          <t>ok</t>
        </is>
      </c>
      <c r="EC123" s="411" t="inlineStr">
        <is>
          <t>ok</t>
        </is>
      </c>
      <c r="ED123" s="411" t="inlineStr">
        <is>
          <t>ok</t>
        </is>
      </c>
      <c r="EE123" s="386" t="n"/>
      <c r="EG123" s="437" t="n"/>
      <c r="EH123" s="437" t="n"/>
      <c r="EI123" s="437" t="n"/>
      <c r="EJ123" s="437" t="n"/>
      <c r="EK123" s="437" t="n"/>
      <c r="EL123" s="494" t="n"/>
      <c r="EM123" s="494" t="n"/>
      <c r="EN123" s="494" t="n"/>
      <c r="EO123" s="494" t="n"/>
      <c r="EP123" s="494" t="n"/>
      <c r="EQ123" s="704" t="n"/>
      <c r="ER123" s="704" t="n"/>
      <c r="ES123" s="704" t="inlineStr">
        <is>
          <t>ok</t>
        </is>
      </c>
      <c r="ET123" s="727" t="inlineStr">
        <is>
          <t>Completed</t>
        </is>
      </c>
      <c r="EU123" s="704" t="n"/>
      <c r="EW123" s="704" t="n"/>
      <c r="EX123" s="704" t="n"/>
      <c r="EY123" s="704" t="n"/>
      <c r="EZ123" s="704" t="n"/>
      <c r="FA123" s="704" t="n"/>
      <c r="FB123" s="704" t="n"/>
      <c r="FC123" s="704" t="n"/>
      <c r="FD123" s="704" t="n"/>
      <c r="FE123" s="704" t="n"/>
      <c r="FF123" s="704" t="n"/>
      <c r="FK123" s="424" t="inlineStr">
        <is>
          <t>ok</t>
        </is>
      </c>
    </row>
    <row r="124" hidden="1" customFormat="1" s="1142">
      <c r="A124" s="1134">
        <f>+A123+1</f>
        <v/>
      </c>
      <c r="B124" s="1135">
        <f>+'OVERALL WO'!B280</f>
        <v/>
      </c>
      <c r="C124" s="1136" t="n"/>
      <c r="D124" s="1136">
        <f>+'OVERALL WO'!D280</f>
        <v/>
      </c>
      <c r="E124" s="1136">
        <f>+'OVERALL WO'!F280</f>
        <v/>
      </c>
      <c r="F124" s="1137">
        <f>+'OVERALL WO'!I280</f>
        <v/>
      </c>
      <c r="G124" s="1138">
        <f>+'OVERALL WO'!J280</f>
        <v/>
      </c>
      <c r="H124" s="1136">
        <f>IF(F124&gt;0,"Realese","BelumRealese")</f>
        <v/>
      </c>
      <c r="I124" s="1135">
        <f>+'OVERALL WO'!E280</f>
        <v/>
      </c>
      <c r="J124" s="1136">
        <f>+'OVERALL WO'!G280</f>
        <v/>
      </c>
      <c r="K124" s="724">
        <f>+'OVERALL WO'!H280</f>
        <v/>
      </c>
      <c r="L124" s="1136" t="inlineStr">
        <is>
          <t>Approval</t>
        </is>
      </c>
      <c r="M124" s="1136" t="n"/>
      <c r="N124" s="724" t="n"/>
      <c r="O124" s="1135" t="n"/>
      <c r="P124" s="1135" t="n"/>
      <c r="Q124" s="1135" t="n"/>
      <c r="R124" s="1135" t="n"/>
      <c r="S124" s="1139" t="n"/>
      <c r="T124" s="724" t="n"/>
      <c r="U124" s="1135" t="n"/>
      <c r="V124" s="1135" t="n"/>
      <c r="W124" s="1135" t="n"/>
      <c r="X124" s="1135" t="n"/>
      <c r="Y124" s="1135" t="n"/>
      <c r="Z124" s="1135" t="n"/>
      <c r="AA124" s="1135" t="n"/>
      <c r="AB124" s="724" t="n"/>
      <c r="AC124" s="1139" t="n"/>
      <c r="AD124" s="724" t="n"/>
      <c r="AE124" s="1135" t="n"/>
      <c r="AF124" s="1135" t="n"/>
      <c r="AG124" s="1135" t="n"/>
      <c r="AH124" s="1135" t="n"/>
      <c r="AI124" s="1135">
        <f>AJ124/G124*100</f>
        <v/>
      </c>
      <c r="AJ124" s="724" t="n">
        <v>33808100</v>
      </c>
      <c r="AK124" s="1135" t="n"/>
      <c r="AL124" s="1135" t="n"/>
      <c r="AM124" s="1135" t="n"/>
      <c r="AN124" s="1135" t="n"/>
      <c r="AO124" s="1135" t="n"/>
      <c r="AP124" s="1135" t="n"/>
      <c r="AQ124" s="1135" t="n"/>
      <c r="AR124" s="1135" t="n"/>
      <c r="AS124" s="1135" t="n"/>
      <c r="AT124" s="1135" t="n"/>
      <c r="AU124" s="1135" t="n"/>
      <c r="AV124" s="1135" t="n"/>
      <c r="AW124" s="1135" t="n"/>
      <c r="AX124" s="1135" t="n"/>
      <c r="AY124" s="1135" t="n"/>
      <c r="AZ124" s="1135" t="n"/>
      <c r="BA124" s="1135" t="n"/>
      <c r="BB124" s="1135" t="n"/>
      <c r="BC124" s="1135" t="n"/>
      <c r="BD124" s="1135" t="n"/>
      <c r="BE124" s="1135" t="n"/>
      <c r="BF124" s="1135" t="n"/>
      <c r="BG124" s="1135" t="n"/>
      <c r="BH124" s="1135" t="n"/>
      <c r="BI124" s="1135" t="n"/>
      <c r="BJ124" s="1135" t="n"/>
      <c r="BK124" s="1135" t="n"/>
      <c r="BL124" s="1135" t="n"/>
      <c r="BM124" s="1135" t="n"/>
      <c r="BN124" s="1135" t="n"/>
      <c r="BO124" s="1135" t="n"/>
      <c r="BP124" s="1135" t="n"/>
      <c r="BQ124" s="1135" t="n"/>
      <c r="BR124" s="1135" t="n"/>
      <c r="BS124" s="1135" t="n"/>
      <c r="BT124" s="1135" t="n"/>
      <c r="BU124" s="1135" t="n"/>
      <c r="BV124" s="1135" t="n"/>
      <c r="BW124" s="1135" t="n"/>
      <c r="BX124" s="1135" t="n"/>
      <c r="BY124" s="1135" t="n"/>
      <c r="BZ124" s="1135" t="n"/>
      <c r="CA124" s="1135" t="n"/>
      <c r="CB124" s="1135" t="n"/>
      <c r="CC124" s="1135" t="n"/>
      <c r="CD124" s="1135" t="n"/>
      <c r="CE124" s="1135" t="n"/>
      <c r="CF124" s="1135" t="n"/>
      <c r="CG124" s="1717">
        <f>CH124/G124*100</f>
        <v/>
      </c>
      <c r="CH124" s="724" t="n">
        <v>-2501000</v>
      </c>
      <c r="CI124" s="1135" t="n"/>
      <c r="CJ124" s="1135" t="n"/>
      <c r="CK124" s="1135" t="n"/>
      <c r="CL124" s="1135" t="n"/>
      <c r="CM124" s="1135" t="n"/>
      <c r="CN124" s="1135" t="n"/>
      <c r="CO124" s="1135" t="n"/>
      <c r="CP124" s="1135" t="n"/>
      <c r="CQ124" s="1135" t="n"/>
      <c r="CR124" s="1135" t="n"/>
      <c r="CS124" s="1135" t="n"/>
      <c r="CT124" s="1135" t="n"/>
      <c r="CU124" s="1135" t="n"/>
      <c r="CV124" s="1135" t="n"/>
      <c r="CW124" s="1135" t="n"/>
      <c r="CX124" s="1135" t="n"/>
      <c r="CY124" s="1135" t="n"/>
      <c r="CZ124" s="1135" t="n"/>
      <c r="DA124" s="1135" t="n"/>
      <c r="DB124" s="1135" t="n"/>
      <c r="DC124" s="1135" t="n"/>
      <c r="DD124" s="1135" t="n"/>
      <c r="DE124" s="1135" t="n"/>
      <c r="DF124" s="1135" t="n"/>
      <c r="DG124" s="1135" t="n"/>
      <c r="DH124" s="1135" t="n"/>
      <c r="DI124" s="1135" t="n"/>
      <c r="DJ124" s="1135" t="n"/>
      <c r="DK124" s="1135" t="n"/>
      <c r="DL124" s="1135" t="n"/>
      <c r="DM124" s="1135" t="n"/>
      <c r="DN124" s="1135" t="n"/>
      <c r="DO124" s="1135" t="n"/>
      <c r="DP124" s="1135" t="n"/>
      <c r="DQ124" s="1139">
        <f>+M124+O124+Q124+S124+U124+W124+Y124+AA124+AC124+AE124+AG124+AI124+AK124+AM124+AO124+AQ124+AS124+AU124+AW124+AY124+BA124+BC124+BE124+BG124+BI124+BK124+BM124+BO124+BQ124+BS124+BU124+BW124+BY124+CA124+CC124+CE124+CG124+CI124+CK124+CM124+CO124+CQ124+CS124+CU124+CW124+CY124+DA124+DC124+DE124+DG124+DI124+DK124+DM124+DO124</f>
        <v/>
      </c>
      <c r="DR124" s="724">
        <f>+N124+P124+R124+T124+V124+X124+Z124+AB124+AD124+AF124+AH124+AJ124+AL124+AN124+AP124+AR124+AT124+AV124+AX124+AZ124+BB124+BD124+BF124+BH124+BJ124+BL124+BN124+BP124+BR124+BT124+BV124+BX124+BZ124+CB124+CD124+CF124+CH124+CJ124+CL124+CN124+CP124+CR124+CT124+CV124+CX124+CZ124+DB124+DD124+DF124+DH124+DJ124+DL124+DN124+DP124</f>
        <v/>
      </c>
      <c r="DS124" s="1135">
        <f>DT124/G124*100</f>
        <v/>
      </c>
      <c r="DT124" s="1064">
        <f>DR124-G124</f>
        <v/>
      </c>
      <c r="DU124" s="1156" t="inlineStr">
        <is>
          <t>Job Completed</t>
        </is>
      </c>
      <c r="DV124" s="1062" t="inlineStr">
        <is>
          <t>Deduction - setelah terima approval kalkulasi dari engineering site. (kelebihan pengakuan progress)</t>
        </is>
      </c>
      <c r="DZ124" s="1143" t="inlineStr">
        <is>
          <t>ok</t>
        </is>
      </c>
      <c r="EA124" s="1143" t="inlineStr">
        <is>
          <t>ok</t>
        </is>
      </c>
      <c r="EB124" s="1143" t="inlineStr">
        <is>
          <t>ok</t>
        </is>
      </c>
      <c r="EC124" s="1143" t="inlineStr">
        <is>
          <t>ok</t>
        </is>
      </c>
      <c r="ED124" s="1143" t="inlineStr">
        <is>
          <t>ok</t>
        </is>
      </c>
      <c r="EE124" s="1143" t="n"/>
      <c r="EG124" s="1143" t="n"/>
      <c r="EH124" s="1143" t="n"/>
      <c r="EI124" s="1143" t="n"/>
      <c r="EJ124" s="1143" t="n"/>
      <c r="EK124" s="1143" t="n"/>
      <c r="EL124" s="494" t="n"/>
      <c r="EM124" s="494" t="inlineStr">
        <is>
          <t xml:space="preserve"> </t>
        </is>
      </c>
      <c r="EN124" s="494" t="n"/>
      <c r="EO124" s="494" t="n"/>
      <c r="EP124" s="494" t="n"/>
      <c r="EQ124" s="1144" t="n"/>
      <c r="ER124" s="1144" t="n"/>
      <c r="ES124" s="1144" t="inlineStr">
        <is>
          <t xml:space="preserve">ok </t>
        </is>
      </c>
      <c r="ET124" s="494" t="inlineStr">
        <is>
          <t>Completed</t>
        </is>
      </c>
      <c r="EU124" s="1144" t="n"/>
      <c r="EW124" s="1144" t="n"/>
      <c r="EX124" s="1144" t="n"/>
      <c r="EY124" s="1144" t="n"/>
      <c r="EZ124" s="1144" t="n"/>
      <c r="FA124" s="1144" t="n"/>
      <c r="FB124" s="1144" t="n"/>
      <c r="FC124" s="1144" t="n"/>
      <c r="FD124" s="1144" t="n"/>
      <c r="FE124" s="1144" t="n"/>
      <c r="FF124" s="1144" t="n"/>
      <c r="FK124" s="1142" t="inlineStr">
        <is>
          <t>ok</t>
        </is>
      </c>
      <c r="FX124" s="1142" t="inlineStr">
        <is>
          <t>ok</t>
        </is>
      </c>
      <c r="FY124" s="1143" t="inlineStr">
        <is>
          <t>Completed actual BOQ</t>
        </is>
      </c>
    </row>
    <row r="125" hidden="1" customFormat="1" s="765">
      <c r="A125" s="484">
        <f>+A124+1</f>
        <v/>
      </c>
      <c r="B125" s="303">
        <f>+'OVERALL WO'!B281</f>
        <v/>
      </c>
      <c r="C125" s="304" t="n"/>
      <c r="D125" s="304">
        <f>+'OVERALL WO'!D281</f>
        <v/>
      </c>
      <c r="E125" s="304">
        <f>+'OVERALL WO'!F281</f>
        <v/>
      </c>
      <c r="F125" s="305">
        <f>+'OVERALL WO'!I281</f>
        <v/>
      </c>
      <c r="G125" s="306">
        <f>+K125</f>
        <v/>
      </c>
      <c r="H125" s="304">
        <f>IF(F125&gt;0,"Realese","BelumRealese")</f>
        <v/>
      </c>
      <c r="I125" s="303">
        <f>+'OVERALL WO'!E281</f>
        <v/>
      </c>
      <c r="J125" s="304">
        <f>+'OVERALL WO'!G281</f>
        <v/>
      </c>
      <c r="K125" s="293">
        <f>+'OVERALL WO'!H281</f>
        <v/>
      </c>
      <c r="L125" s="304" t="inlineStr">
        <is>
          <t>Review</t>
        </is>
      </c>
      <c r="M125" s="304" t="n"/>
      <c r="N125" s="293" t="n"/>
      <c r="O125" s="303" t="n"/>
      <c r="P125" s="303" t="n"/>
      <c r="Q125" s="303" t="n"/>
      <c r="R125" s="303" t="n"/>
      <c r="S125" s="485" t="n"/>
      <c r="T125" s="293" t="n"/>
      <c r="U125" s="303" t="n"/>
      <c r="V125" s="303" t="n"/>
      <c r="W125" s="303" t="n"/>
      <c r="X125" s="303" t="n"/>
      <c r="Y125" s="303" t="n"/>
      <c r="Z125" s="303" t="n"/>
      <c r="AA125" s="303" t="n"/>
      <c r="AB125" s="293" t="n"/>
      <c r="AC125" s="485" t="n"/>
      <c r="AD125" s="293" t="n"/>
      <c r="AE125" s="303" t="n"/>
      <c r="AF125" s="303" t="n"/>
      <c r="AG125" s="303" t="n"/>
      <c r="AH125" s="303" t="n"/>
      <c r="AI125" s="303" t="n"/>
      <c r="AJ125" s="303" t="n"/>
      <c r="AK125" s="303" t="n"/>
      <c r="AL125" s="303" t="n"/>
      <c r="AM125" s="303" t="n"/>
      <c r="AN125" s="303" t="n"/>
      <c r="AO125" s="303" t="n"/>
      <c r="AP125" s="303" t="n"/>
      <c r="AQ125" s="303" t="n"/>
      <c r="AR125" s="303" t="n"/>
      <c r="AS125" s="303" t="n"/>
      <c r="AT125" s="303" t="n"/>
      <c r="AU125" s="303" t="n"/>
      <c r="AV125" s="303" t="n"/>
      <c r="AW125" s="303" t="n"/>
      <c r="AX125" s="303" t="n"/>
      <c r="AY125" s="303" t="n"/>
      <c r="AZ125" s="303" t="n"/>
      <c r="BA125" s="303" t="n"/>
      <c r="BB125" s="303" t="n"/>
      <c r="BC125" s="303" t="n"/>
      <c r="BD125" s="303" t="n"/>
      <c r="BE125" s="303" t="n"/>
      <c r="BF125" s="303" t="n"/>
      <c r="BG125" s="303" t="n"/>
      <c r="BH125" s="303" t="n"/>
      <c r="BI125" s="303" t="n"/>
      <c r="BJ125" s="303" t="n"/>
      <c r="BK125" s="303" t="n"/>
      <c r="BL125" s="303" t="n"/>
      <c r="BM125" s="303" t="n"/>
      <c r="BN125" s="303" t="n"/>
      <c r="BO125" s="303" t="n"/>
      <c r="BP125" s="303" t="n"/>
      <c r="BQ125" s="303" t="n"/>
      <c r="BR125" s="303" t="n"/>
      <c r="BS125" s="303" t="n"/>
      <c r="BT125" s="303" t="n"/>
      <c r="BU125" s="303" t="n"/>
      <c r="BV125" s="303" t="n"/>
      <c r="BW125" s="303" t="n"/>
      <c r="BX125" s="303" t="n"/>
      <c r="BY125" s="303" t="n"/>
      <c r="BZ125" s="303" t="n"/>
      <c r="CA125" s="303" t="n"/>
      <c r="CB125" s="303" t="n"/>
      <c r="CC125" s="303" t="n"/>
      <c r="CD125" s="303" t="n"/>
      <c r="CE125" s="303" t="n"/>
      <c r="CF125" s="303" t="n"/>
      <c r="CG125" s="303" t="n"/>
      <c r="CH125" s="303" t="n"/>
      <c r="CI125" s="303" t="n"/>
      <c r="CJ125" s="303" t="n"/>
      <c r="CK125" s="303" t="n"/>
      <c r="CL125" s="303" t="n"/>
      <c r="CM125" s="303" t="n"/>
      <c r="CN125" s="303" t="n"/>
      <c r="CO125" s="303" t="n"/>
      <c r="CP125" s="303" t="n"/>
      <c r="CQ125" s="303" t="n"/>
      <c r="CR125" s="303" t="n"/>
      <c r="CS125" s="303" t="n"/>
      <c r="CT125" s="303" t="n"/>
      <c r="CU125" s="303" t="n"/>
      <c r="CV125" s="303" t="n"/>
      <c r="CW125" s="303" t="n"/>
      <c r="CX125" s="303" t="n"/>
      <c r="CY125" s="303" t="n"/>
      <c r="CZ125" s="303" t="n"/>
      <c r="DA125" s="303" t="n"/>
      <c r="DB125" s="303" t="n"/>
      <c r="DC125" s="303" t="n"/>
      <c r="DD125" s="303" t="n"/>
      <c r="DE125" s="303" t="n"/>
      <c r="DF125" s="303" t="n"/>
      <c r="DG125" s="303" t="n"/>
      <c r="DH125" s="303" t="n"/>
      <c r="DI125" s="303" t="n"/>
      <c r="DJ125" s="303" t="n"/>
      <c r="DK125" s="303" t="n"/>
      <c r="DL125" s="303" t="n"/>
      <c r="DM125" s="303" t="n"/>
      <c r="DN125" s="303" t="n"/>
      <c r="DO125" s="303" t="n"/>
      <c r="DP125" s="303" t="n"/>
      <c r="DQ125" s="485" t="n"/>
      <c r="DR125" s="293" t="n"/>
      <c r="DS125" s="303">
        <f>DT125/G125*100</f>
        <v/>
      </c>
      <c r="DT125" s="421">
        <f>DR125-G125</f>
        <v/>
      </c>
      <c r="DU125" s="307" t="inlineStr">
        <is>
          <t>Waiting info</t>
        </is>
      </c>
      <c r="DV125" s="308" t="n"/>
      <c r="DZ125" s="412" t="inlineStr">
        <is>
          <t>ok</t>
        </is>
      </c>
      <c r="EA125" s="412" t="inlineStr">
        <is>
          <t>ok</t>
        </is>
      </c>
      <c r="EB125" s="412" t="inlineStr">
        <is>
          <t>ok</t>
        </is>
      </c>
      <c r="EC125" s="412" t="inlineStr">
        <is>
          <t>ok</t>
        </is>
      </c>
      <c r="ED125" s="412" t="inlineStr">
        <is>
          <t>ok</t>
        </is>
      </c>
      <c r="EE125" s="385" t="n"/>
      <c r="EG125" s="438" t="n"/>
      <c r="EH125" s="438" t="n"/>
      <c r="EI125" s="438" t="n"/>
      <c r="EJ125" s="438" t="n"/>
      <c r="EK125" s="438" t="n"/>
      <c r="EL125" s="495" t="n"/>
      <c r="EM125" s="495" t="n"/>
      <c r="EN125" s="495" t="n"/>
      <c r="EO125" s="495" t="n"/>
      <c r="EP125" s="495" t="n"/>
      <c r="EQ125" s="705" t="n"/>
      <c r="ER125" s="705" t="n"/>
      <c r="ES125" s="705" t="n"/>
      <c r="ET125" s="705" t="n"/>
      <c r="EU125" s="705" t="n"/>
      <c r="EW125" s="705" t="n"/>
      <c r="EX125" s="705" t="n"/>
      <c r="EY125" s="705" t="n"/>
      <c r="EZ125" s="705" t="n"/>
      <c r="FA125" s="705" t="n"/>
      <c r="FB125" s="705" t="n"/>
      <c r="FC125" s="705" t="n"/>
      <c r="FD125" s="705" t="n"/>
      <c r="FE125" s="705" t="n"/>
      <c r="FF125" s="705" t="n"/>
      <c r="FK125" s="765" t="inlineStr">
        <is>
          <t>ok</t>
        </is>
      </c>
    </row>
    <row r="126" hidden="1" customFormat="1" s="424">
      <c r="A126" s="410">
        <f>+A125+1</f>
        <v/>
      </c>
      <c r="B126" s="343">
        <f>+'OVERALL WO'!B282</f>
        <v/>
      </c>
      <c r="C126" s="300" t="n"/>
      <c r="D126" s="300">
        <f>+'OVERALL WO'!D282</f>
        <v/>
      </c>
      <c r="E126" s="300">
        <f>+'OVERALL WO'!F282</f>
        <v/>
      </c>
      <c r="F126" s="359">
        <f>+'OVERALL WO'!I282</f>
        <v/>
      </c>
      <c r="G126" s="349">
        <f>+K126</f>
        <v/>
      </c>
      <c r="H126" s="300">
        <f>IF(F126&gt;0,"Realese","BelumRealese")</f>
        <v/>
      </c>
      <c r="I126" s="343">
        <f>+'OVERALL WO'!E282</f>
        <v/>
      </c>
      <c r="J126" s="300">
        <f>+'OVERALL WO'!G282</f>
        <v/>
      </c>
      <c r="K126" s="292">
        <f>+'OVERALL WO'!H282</f>
        <v/>
      </c>
      <c r="L126" s="300" t="inlineStr">
        <is>
          <t>Approval</t>
        </is>
      </c>
      <c r="M126" s="300" t="n"/>
      <c r="N126" s="292" t="n"/>
      <c r="O126" s="343" t="n"/>
      <c r="P126" s="343" t="n"/>
      <c r="Q126" s="343" t="n"/>
      <c r="R126" s="343" t="n"/>
      <c r="S126" s="360" t="n"/>
      <c r="T126" s="292" t="n"/>
      <c r="U126" s="343" t="n"/>
      <c r="V126" s="343" t="n"/>
      <c r="W126" s="343" t="n"/>
      <c r="X126" s="343" t="n"/>
      <c r="Y126" s="343" t="n"/>
      <c r="Z126" s="343" t="n"/>
      <c r="AA126" s="343" t="n"/>
      <c r="AB126" s="292" t="n"/>
      <c r="AC126" s="360" t="n"/>
      <c r="AD126" s="292" t="n"/>
      <c r="AE126" s="343" t="n"/>
      <c r="AF126" s="343" t="n"/>
      <c r="AG126" s="343" t="n"/>
      <c r="AH126" s="343" t="n"/>
      <c r="AI126" s="343" t="n"/>
      <c r="AJ126" s="343" t="n"/>
      <c r="AK126" s="343" t="n"/>
      <c r="AL126" s="343" t="n"/>
      <c r="AM126" s="360">
        <f>AN126/G126*100</f>
        <v/>
      </c>
      <c r="AN126" s="292" t="n">
        <v>15979206.32</v>
      </c>
      <c r="AO126" s="343" t="n"/>
      <c r="AP126" s="343" t="n"/>
      <c r="AQ126" s="343" t="n"/>
      <c r="AR126" s="343" t="n"/>
      <c r="AS126" s="343" t="n"/>
      <c r="AT126" s="343" t="n"/>
      <c r="AU126" s="343" t="n"/>
      <c r="AV126" s="343" t="n"/>
      <c r="AW126" s="343" t="n"/>
      <c r="AX126" s="343" t="n"/>
      <c r="AY126" s="343" t="n"/>
      <c r="AZ126" s="343" t="n"/>
      <c r="BA126" s="343" t="n"/>
      <c r="BB126" s="343" t="n"/>
      <c r="BC126" s="343" t="n"/>
      <c r="BD126" s="343" t="n"/>
      <c r="BE126" s="343" t="n"/>
      <c r="BF126" s="343" t="n"/>
      <c r="BG126" s="343" t="n"/>
      <c r="BH126" s="343" t="n"/>
      <c r="BI126" s="343" t="n"/>
      <c r="BJ126" s="343" t="n"/>
      <c r="BK126" s="343" t="n"/>
      <c r="BL126" s="343" t="n"/>
      <c r="BM126" s="343" t="n"/>
      <c r="BN126" s="343" t="n"/>
      <c r="BO126" s="343" t="n"/>
      <c r="BP126" s="343" t="n"/>
      <c r="BQ126" s="343" t="n"/>
      <c r="BR126" s="343" t="n"/>
      <c r="BS126" s="343" t="n"/>
      <c r="BT126" s="343" t="n"/>
      <c r="BU126" s="343" t="n"/>
      <c r="BV126" s="343" t="n"/>
      <c r="BW126" s="343" t="n"/>
      <c r="BX126" s="343" t="n"/>
      <c r="BY126" s="343" t="n"/>
      <c r="BZ126" s="343" t="n"/>
      <c r="CA126" s="343" t="n"/>
      <c r="CB126" s="343" t="n"/>
      <c r="CC126" s="343" t="n"/>
      <c r="CD126" s="343" t="n"/>
      <c r="CE126" s="343" t="n"/>
      <c r="CF126" s="343" t="n"/>
      <c r="CG126" s="343" t="n"/>
      <c r="CH126" s="343" t="n"/>
      <c r="CI126" s="343" t="n"/>
      <c r="CJ126" s="343" t="n"/>
      <c r="CK126" s="343" t="n"/>
      <c r="CL126" s="343" t="n"/>
      <c r="CM126" s="343" t="n"/>
      <c r="CN126" s="343" t="n"/>
      <c r="CO126" s="343" t="n"/>
      <c r="CP126" s="343" t="n"/>
      <c r="CQ126" s="343" t="n"/>
      <c r="CR126" s="343" t="n"/>
      <c r="CS126" s="343" t="n"/>
      <c r="CT126" s="343" t="n"/>
      <c r="CU126" s="343" t="n"/>
      <c r="CV126" s="343" t="n"/>
      <c r="CW126" s="343" t="n"/>
      <c r="CX126" s="343" t="n"/>
      <c r="CY126" s="343" t="n"/>
      <c r="CZ126" s="343" t="n"/>
      <c r="DA126" s="343" t="n"/>
      <c r="DB126" s="343" t="n"/>
      <c r="DC126" s="343" t="n"/>
      <c r="DD126" s="343" t="n"/>
      <c r="DE126" s="343" t="n"/>
      <c r="DF126" s="343" t="n"/>
      <c r="DG126" s="343" t="n"/>
      <c r="DH126" s="343" t="n"/>
      <c r="DI126" s="343" t="n"/>
      <c r="DJ126" s="343" t="n"/>
      <c r="DK126" s="343" t="n"/>
      <c r="DL126" s="343" t="n"/>
      <c r="DM126" s="343" t="n"/>
      <c r="DN126" s="343" t="n"/>
      <c r="DO126" s="343" t="n"/>
      <c r="DP126" s="343" t="n"/>
      <c r="DQ126" s="360">
        <f>+M126+O126+Q126+S126+U126+W126+Y126+AA126+AC126+AE126+AG126+AI126+AK126+AM126+AO126+AQ126+AS126+AU126+AW126+AY126+BA126+BC126+BE126+BG126+BI126+BK126+BM126+BO126+BQ126+BS126+BU126+BW126+BY126+CA126+CC126+CE126+CG126+CI126+CK126+CM126+CO126+CQ126+CS126+CU126+CW126+CY126+DA126+DC126+DE126+DG126+DI126+DK126+DM126+DO126</f>
        <v/>
      </c>
      <c r="DR126" s="292">
        <f>+N126+P126+R126+T126+V126+X126+Z126+AB126+AD126+AF126+AH126+AJ126+AL126+AN126+AP126+AR126+AT126+AV126+AX126+AZ126+BB126+BD126+BF126+BH126+BJ126+BL126+BN126+BP126+BR126+BT126+BV126+BX126+BZ126+CB126+CD126+CF126+CH126+CJ126+CL126+CN126+CP126+CR126+CT126+CV126+CX126+CZ126+DB126+DD126+DF126+DH126+DJ126+DL126+DN126+DP126</f>
        <v/>
      </c>
      <c r="DS126" s="343">
        <f>DT126/G126*100</f>
        <v/>
      </c>
      <c r="DT126" s="361">
        <f>DR126-G126</f>
        <v/>
      </c>
      <c r="DU126" s="1678">
        <f>+'OVERALL WO'!P282</f>
        <v/>
      </c>
      <c r="DV126" s="350" t="n"/>
      <c r="DZ126" s="411" t="inlineStr">
        <is>
          <t>ok</t>
        </is>
      </c>
      <c r="EA126" s="411" t="inlineStr">
        <is>
          <t>ok</t>
        </is>
      </c>
      <c r="EB126" s="411" t="inlineStr">
        <is>
          <t>ok</t>
        </is>
      </c>
      <c r="EC126" s="411" t="inlineStr">
        <is>
          <t>ok</t>
        </is>
      </c>
      <c r="ED126" s="411" t="inlineStr">
        <is>
          <t>ok</t>
        </is>
      </c>
      <c r="EE126" s="386" t="n"/>
      <c r="EG126" s="437" t="n"/>
      <c r="EH126" s="437" t="n"/>
      <c r="EI126" s="437" t="n"/>
      <c r="EJ126" s="437" t="n"/>
      <c r="EK126" s="437" t="n"/>
      <c r="EL126" s="494" t="n"/>
      <c r="EM126" s="494" t="n"/>
      <c r="EN126" s="494" t="n"/>
      <c r="EO126" s="494" t="n"/>
      <c r="EP126" s="494" t="n"/>
      <c r="EQ126" s="704" t="n"/>
      <c r="ER126" s="704" t="n"/>
      <c r="ES126" s="704" t="n"/>
      <c r="ET126" s="704" t="n"/>
      <c r="EU126" s="704" t="inlineStr">
        <is>
          <t>ok</t>
        </is>
      </c>
      <c r="EV126" s="727" t="inlineStr">
        <is>
          <t>Completed</t>
        </is>
      </c>
      <c r="EW126" s="704" t="n"/>
      <c r="EX126" s="704" t="n"/>
      <c r="EY126" s="704" t="n"/>
      <c r="EZ126" s="704" t="n"/>
      <c r="FA126" s="704" t="n"/>
      <c r="FB126" s="704" t="n"/>
      <c r="FC126" s="704" t="n"/>
      <c r="FD126" s="704" t="n"/>
      <c r="FE126" s="704" t="n"/>
      <c r="FF126" s="704" t="n"/>
      <c r="FK126" s="424" t="inlineStr">
        <is>
          <t>ok</t>
        </is>
      </c>
    </row>
    <row r="127" hidden="1" customFormat="1" s="424">
      <c r="A127" s="410">
        <f>+A126+1</f>
        <v/>
      </c>
      <c r="B127" s="343">
        <f>+'OVERALL WO'!B283</f>
        <v/>
      </c>
      <c r="C127" s="300" t="n"/>
      <c r="D127" s="300">
        <f>+'OVERALL WO'!D283</f>
        <v/>
      </c>
      <c r="E127" s="300">
        <f>+'OVERALL WO'!F283</f>
        <v/>
      </c>
      <c r="F127" s="359">
        <f>+'OVERALL WO'!I283</f>
        <v/>
      </c>
      <c r="G127" s="349" t="n">
        <v>62614200</v>
      </c>
      <c r="H127" s="300">
        <f>IF(F127&gt;0,"Realese","BelumRealese")</f>
        <v/>
      </c>
      <c r="I127" s="343">
        <f>+'OVERALL WO'!E283</f>
        <v/>
      </c>
      <c r="J127" s="300">
        <f>+'OVERALL WO'!G283</f>
        <v/>
      </c>
      <c r="K127" s="292">
        <f>+'OVERALL WO'!H283</f>
        <v/>
      </c>
      <c r="L127" s="300" t="inlineStr">
        <is>
          <t>Approval</t>
        </is>
      </c>
      <c r="M127" s="300" t="n"/>
      <c r="N127" s="292" t="n"/>
      <c r="O127" s="343" t="n"/>
      <c r="P127" s="343" t="n"/>
      <c r="Q127" s="343" t="n"/>
      <c r="R127" s="343" t="n"/>
      <c r="S127" s="360" t="n"/>
      <c r="T127" s="292" t="n"/>
      <c r="U127" s="343" t="n"/>
      <c r="V127" s="343" t="n"/>
      <c r="W127" s="343" t="n"/>
      <c r="X127" s="343" t="n"/>
      <c r="Y127" s="343" t="n"/>
      <c r="Z127" s="343" t="n"/>
      <c r="AA127" s="343" t="n"/>
      <c r="AB127" s="292" t="n"/>
      <c r="AC127" s="360" t="n"/>
      <c r="AD127" s="292" t="n"/>
      <c r="AE127" s="343" t="n"/>
      <c r="AF127" s="343" t="n"/>
      <c r="AG127" s="343" t="n"/>
      <c r="AH127" s="343" t="n"/>
      <c r="AI127" s="360">
        <f>AJ127/G127*100</f>
        <v/>
      </c>
      <c r="AJ127" s="292" t="n">
        <v>14521485.264</v>
      </c>
      <c r="AK127" s="360">
        <f>AL127/G127*100</f>
        <v/>
      </c>
      <c r="AL127" s="292" t="n">
        <v>30054816</v>
      </c>
      <c r="AM127" s="360">
        <f>AN127/G127*100</f>
        <v/>
      </c>
      <c r="AN127" s="292" t="n">
        <v>5515058.736</v>
      </c>
      <c r="AO127" s="343" t="n"/>
      <c r="AP127" s="343" t="n"/>
      <c r="AQ127" s="343" t="n"/>
      <c r="AR127" s="343" t="n"/>
      <c r="AS127" s="343" t="n"/>
      <c r="AT127" s="343" t="n"/>
      <c r="AU127" s="343" t="n"/>
      <c r="AV127" s="343" t="n"/>
      <c r="AW127" s="343" t="n"/>
      <c r="AX127" s="343" t="n"/>
      <c r="AY127" s="343" t="n"/>
      <c r="AZ127" s="343" t="n"/>
      <c r="BA127" s="343" t="n"/>
      <c r="BB127" s="343" t="n"/>
      <c r="BC127" s="343" t="n"/>
      <c r="BD127" s="343" t="n"/>
      <c r="BE127" s="343" t="n"/>
      <c r="BF127" s="343" t="n"/>
      <c r="BG127" s="343" t="n"/>
      <c r="BH127" s="343" t="n"/>
      <c r="BI127" s="343" t="n"/>
      <c r="BJ127" s="343" t="n"/>
      <c r="BK127" s="343" t="n"/>
      <c r="BL127" s="343" t="n"/>
      <c r="BM127" s="343" t="n"/>
      <c r="BN127" s="343" t="n"/>
      <c r="BO127" s="343" t="n"/>
      <c r="BP127" s="343" t="n"/>
      <c r="BQ127" s="360">
        <f>BR127/G127*100</f>
        <v/>
      </c>
      <c r="BR127" s="292" t="n">
        <v>1378764.684</v>
      </c>
      <c r="BS127" s="343" t="n"/>
      <c r="BT127" s="343" t="n"/>
      <c r="BU127" s="343">
        <f>BV127/G127*100</f>
        <v/>
      </c>
      <c r="BV127" s="292" t="n">
        <v>11144075.316</v>
      </c>
      <c r="BW127" s="343" t="n"/>
      <c r="BX127" s="343" t="n"/>
      <c r="BY127" s="343" t="n"/>
      <c r="BZ127" s="343" t="n"/>
      <c r="CA127" s="343" t="n"/>
      <c r="CB127" s="343" t="n"/>
      <c r="CC127" s="343" t="n"/>
      <c r="CD127" s="343" t="n"/>
      <c r="CE127" s="343" t="n"/>
      <c r="CF127" s="343" t="n"/>
      <c r="CG127" s="343" t="n"/>
      <c r="CH127" s="343" t="n"/>
      <c r="CI127" s="343" t="n"/>
      <c r="CJ127" s="343" t="n"/>
      <c r="CK127" s="343" t="n"/>
      <c r="CL127" s="343" t="n"/>
      <c r="CM127" s="343" t="n"/>
      <c r="CN127" s="343" t="n"/>
      <c r="CO127" s="343" t="n"/>
      <c r="CP127" s="343" t="n"/>
      <c r="CQ127" s="343" t="n"/>
      <c r="CR127" s="343" t="n"/>
      <c r="CS127" s="343" t="n"/>
      <c r="CT127" s="343" t="n"/>
      <c r="CU127" s="343" t="n"/>
      <c r="CV127" s="343" t="n"/>
      <c r="CW127" s="343" t="n"/>
      <c r="CX127" s="343" t="n"/>
      <c r="CY127" s="343" t="n"/>
      <c r="CZ127" s="343" t="n"/>
      <c r="DA127" s="343" t="n"/>
      <c r="DB127" s="343" t="n"/>
      <c r="DC127" s="343" t="n"/>
      <c r="DD127" s="343" t="n"/>
      <c r="DE127" s="343" t="n"/>
      <c r="DF127" s="343" t="n"/>
      <c r="DG127" s="343" t="n"/>
      <c r="DH127" s="343" t="n"/>
      <c r="DI127" s="343" t="n"/>
      <c r="DJ127" s="343" t="n"/>
      <c r="DK127" s="343" t="n"/>
      <c r="DL127" s="343" t="n"/>
      <c r="DM127" s="343" t="n"/>
      <c r="DN127" s="343" t="n"/>
      <c r="DO127" s="343" t="n"/>
      <c r="DP127" s="343" t="n"/>
      <c r="DQ127" s="360">
        <f>+M127+O127+Q127+S127+U127+W127+Y127+AA127+AC127+AE127+AG127+AI127+AK127+AM127+AO127+AQ127+AS127+AU127+AW127+AY127+BA127+BC127+BE127+BG127+BI127+BK127+BM127+BO127+BQ127+BS127+BU127+BW127+BY127+CA127+CC127+CE127+CG127+CI127+CK127+CM127+CO127+CQ127+CS127+CU127+CW127+CY127+DA127+DC127+DE127+DG127+DI127+DK127+DM127+DO127</f>
        <v/>
      </c>
      <c r="DR127" s="292">
        <f>+N127+P127+R127+T127+V127+X127+Z127+AB127+AD127+AF127+AH127+AJ127+AL127+AN127+AP127+AR127+AT127+AV127+AX127+AZ127+BB127+BD127+BF127+BH127+BJ127+BL127+BN127+BP127+BR127+BT127+BV127+BX127+BZ127+CB127+CD127+CF127+CH127+CJ127+CL127+CN127+CP127+CR127+CT127+CV127+CX127+CZ127+DB127+DD127+DF127+DH127+DJ127+DL127+DN127+DP127</f>
        <v/>
      </c>
      <c r="DS127" s="343">
        <f>DT127/G127*100</f>
        <v/>
      </c>
      <c r="DT127" s="361">
        <f>DR127-G127</f>
        <v/>
      </c>
      <c r="DU127" s="1678">
        <f>+'OVERALL WO'!P283</f>
        <v/>
      </c>
      <c r="DV127" s="350" t="n"/>
      <c r="DZ127" s="411" t="inlineStr">
        <is>
          <t>ok</t>
        </is>
      </c>
      <c r="EA127" s="411" t="inlineStr">
        <is>
          <t>ok</t>
        </is>
      </c>
      <c r="EB127" s="411" t="inlineStr">
        <is>
          <t>ok</t>
        </is>
      </c>
      <c r="EC127" s="411" t="inlineStr">
        <is>
          <t>ok</t>
        </is>
      </c>
      <c r="ED127" s="411" t="inlineStr">
        <is>
          <t>ok</t>
        </is>
      </c>
      <c r="EE127" s="386" t="n"/>
      <c r="EG127" s="437" t="n"/>
      <c r="EH127" s="437" t="n"/>
      <c r="EI127" s="437" t="n"/>
      <c r="EJ127" s="437" t="n"/>
      <c r="EK127" s="437" t="n"/>
      <c r="EL127" s="494" t="n"/>
      <c r="EM127" s="494" t="n"/>
      <c r="EN127" s="494" t="n"/>
      <c r="EO127" s="494" t="n"/>
      <c r="EP127" s="494" t="n"/>
      <c r="EQ127" s="704" t="n"/>
      <c r="ER127" s="704" t="n"/>
      <c r="ES127" s="704" t="inlineStr">
        <is>
          <t>ok</t>
        </is>
      </c>
      <c r="ET127" s="704" t="inlineStr">
        <is>
          <t>ok</t>
        </is>
      </c>
      <c r="EU127" s="704" t="inlineStr">
        <is>
          <t>ok</t>
        </is>
      </c>
      <c r="EV127" s="727" t="inlineStr">
        <is>
          <t>Completed</t>
        </is>
      </c>
      <c r="EW127" s="704" t="n"/>
      <c r="EX127" s="704" t="n"/>
      <c r="EY127" s="704" t="n"/>
      <c r="EZ127" s="704" t="n"/>
      <c r="FA127" s="704" t="n"/>
      <c r="FB127" s="704" t="n"/>
      <c r="FC127" s="704" t="n"/>
      <c r="FD127" s="704" t="n"/>
      <c r="FE127" s="704" t="n"/>
      <c r="FF127" s="704" t="n"/>
      <c r="FK127" s="424" t="inlineStr">
        <is>
          <t>ok</t>
        </is>
      </c>
      <c r="FO127" s="704" t="inlineStr">
        <is>
          <t>ok</t>
        </is>
      </c>
      <c r="FP127" s="704" t="n"/>
      <c r="FQ127" s="704" t="inlineStr">
        <is>
          <t>ok</t>
        </is>
      </c>
      <c r="FR127" s="722" t="inlineStr">
        <is>
          <t>Completed</t>
        </is>
      </c>
      <c r="FS127" s="704" t="n"/>
      <c r="FT127" s="704" t="n"/>
    </row>
    <row r="128" hidden="1" customFormat="1" s="424">
      <c r="A128" s="410">
        <f>+A127+1</f>
        <v/>
      </c>
      <c r="B128" s="343">
        <f>+'OVERALL WO'!B284</f>
        <v/>
      </c>
      <c r="C128" s="300" t="n"/>
      <c r="D128" s="300">
        <f>+'OVERALL WO'!D284</f>
        <v/>
      </c>
      <c r="E128" s="300">
        <f>+'OVERALL WO'!F284</f>
        <v/>
      </c>
      <c r="F128" s="359">
        <f>+'OVERALL WO'!I284</f>
        <v/>
      </c>
      <c r="G128" s="349">
        <f>+K128</f>
        <v/>
      </c>
      <c r="H128" s="300">
        <f>IF(F128&gt;0,"Realese","BelumRealese")</f>
        <v/>
      </c>
      <c r="I128" s="343">
        <f>+'OVERALL WO'!E284</f>
        <v/>
      </c>
      <c r="J128" s="300">
        <f>+'OVERALL WO'!G284</f>
        <v/>
      </c>
      <c r="K128" s="292">
        <f>+'OVERALL WO'!H284</f>
        <v/>
      </c>
      <c r="L128" s="300" t="inlineStr">
        <is>
          <t>Approval</t>
        </is>
      </c>
      <c r="M128" s="300" t="n"/>
      <c r="N128" s="292" t="n"/>
      <c r="O128" s="343" t="n"/>
      <c r="P128" s="343" t="n"/>
      <c r="Q128" s="343" t="n"/>
      <c r="R128" s="343" t="n"/>
      <c r="S128" s="360" t="n"/>
      <c r="T128" s="292" t="n"/>
      <c r="U128" s="343" t="n"/>
      <c r="V128" s="343" t="n"/>
      <c r="W128" s="343" t="n"/>
      <c r="X128" s="343" t="n"/>
      <c r="Y128" s="343" t="n"/>
      <c r="Z128" s="343" t="n"/>
      <c r="AA128" s="343" t="n"/>
      <c r="AB128" s="292" t="n"/>
      <c r="AC128" s="360" t="n"/>
      <c r="AD128" s="292" t="n"/>
      <c r="AE128" s="343" t="n"/>
      <c r="AF128" s="343" t="n"/>
      <c r="AG128" s="343" t="n"/>
      <c r="AH128" s="343" t="n"/>
      <c r="AI128" s="360" t="n"/>
      <c r="AJ128" s="292" t="n"/>
      <c r="AK128" s="343" t="n"/>
      <c r="AL128" s="343" t="n"/>
      <c r="AM128" s="360">
        <f>AN128/G128*100</f>
        <v/>
      </c>
      <c r="AN128" s="292">
        <f>+G128</f>
        <v/>
      </c>
      <c r="AO128" s="343" t="n"/>
      <c r="AP128" s="343" t="n"/>
      <c r="AQ128" s="343" t="n"/>
      <c r="AR128" s="343" t="n"/>
      <c r="AS128" s="343" t="n"/>
      <c r="AT128" s="343" t="n"/>
      <c r="AU128" s="343" t="n"/>
      <c r="AV128" s="343" t="n"/>
      <c r="AW128" s="343" t="n"/>
      <c r="AX128" s="343" t="n"/>
      <c r="AY128" s="343" t="n"/>
      <c r="AZ128" s="343" t="n"/>
      <c r="BA128" s="343" t="n"/>
      <c r="BB128" s="343" t="n"/>
      <c r="BC128" s="343" t="n"/>
      <c r="BD128" s="343" t="n"/>
      <c r="BE128" s="343" t="n"/>
      <c r="BF128" s="343" t="n"/>
      <c r="BG128" s="343" t="n"/>
      <c r="BH128" s="343" t="n"/>
      <c r="BI128" s="343" t="n"/>
      <c r="BJ128" s="343" t="n"/>
      <c r="BK128" s="343" t="n"/>
      <c r="BL128" s="343" t="n"/>
      <c r="BM128" s="343" t="n"/>
      <c r="BN128" s="343" t="n"/>
      <c r="BO128" s="343" t="n"/>
      <c r="BP128" s="343" t="n"/>
      <c r="BQ128" s="343" t="n"/>
      <c r="BR128" s="343" t="n"/>
      <c r="BS128" s="343" t="n"/>
      <c r="BT128" s="343" t="n"/>
      <c r="BU128" s="343" t="n"/>
      <c r="BV128" s="343" t="n"/>
      <c r="BW128" s="343" t="n"/>
      <c r="BX128" s="343" t="n"/>
      <c r="BY128" s="343" t="n"/>
      <c r="BZ128" s="343" t="n"/>
      <c r="CA128" s="343" t="n"/>
      <c r="CB128" s="343" t="n"/>
      <c r="CC128" s="343" t="n"/>
      <c r="CD128" s="343" t="n"/>
      <c r="CE128" s="343" t="n"/>
      <c r="CF128" s="343" t="n"/>
      <c r="CG128" s="343" t="n"/>
      <c r="CH128" s="343" t="n"/>
      <c r="CI128" s="343" t="n"/>
      <c r="CJ128" s="343" t="n"/>
      <c r="CK128" s="343" t="n"/>
      <c r="CL128" s="343" t="n"/>
      <c r="CM128" s="343" t="n"/>
      <c r="CN128" s="343" t="n"/>
      <c r="CO128" s="343" t="n"/>
      <c r="CP128" s="343" t="n"/>
      <c r="CQ128" s="343" t="n"/>
      <c r="CR128" s="343" t="n"/>
      <c r="CS128" s="343" t="n"/>
      <c r="CT128" s="343" t="n"/>
      <c r="CU128" s="343" t="n"/>
      <c r="CV128" s="343" t="n"/>
      <c r="CW128" s="343" t="n"/>
      <c r="CX128" s="343" t="n"/>
      <c r="CY128" s="343" t="n"/>
      <c r="CZ128" s="343" t="n"/>
      <c r="DA128" s="343" t="n"/>
      <c r="DB128" s="343" t="n"/>
      <c r="DC128" s="343" t="n"/>
      <c r="DD128" s="343" t="n"/>
      <c r="DE128" s="343" t="n"/>
      <c r="DF128" s="343" t="n"/>
      <c r="DG128" s="343" t="n"/>
      <c r="DH128" s="343" t="n"/>
      <c r="DI128" s="343" t="n"/>
      <c r="DJ128" s="343" t="n"/>
      <c r="DK128" s="343" t="n"/>
      <c r="DL128" s="343" t="n"/>
      <c r="DM128" s="343" t="n"/>
      <c r="DN128" s="343" t="n"/>
      <c r="DO128" s="343" t="n"/>
      <c r="DP128" s="343" t="n"/>
      <c r="DQ128" s="360">
        <f>+M128+O128+Q128+S128+U128+W128+Y128+AA128+AC128+AE128+AG128+AI128+AK128+AM128+AO128+AQ128+AS128+AU128+AW128+AY128+BA128+BC128+BE128+BG128+BI128+BK128+BM128+BO128+BQ128+BS128+BU128+BW128+BY128+CA128+CC128+CE128+CG128+CI128+CK128+CM128+CO128+CQ128+CS128+CU128+CW128+CY128+DA128+DC128+DE128+DG128+DI128+DK128+DM128+DO128</f>
        <v/>
      </c>
      <c r="DR128" s="292">
        <f>+N128+P128+R128+T128+V128+X128+Z128+AB128+AD128+AF128+AH128+AJ128+AL128+AN128+AP128+AR128+AT128+AV128+AX128+AZ128+BB128+BD128+BF128+BH128+BJ128+BL128+BN128+BP128+BR128+BT128+BV128+BX128+BZ128+CB128+CD128+CF128+CH128+CJ128+CL128+CN128+CP128+CR128+CT128+CV128+CX128+CZ128+DB128+DD128+DF128+DH128+DJ128+DL128+DN128+DP128</f>
        <v/>
      </c>
      <c r="DS128" s="343">
        <f>DT128/G128*100</f>
        <v/>
      </c>
      <c r="DT128" s="361">
        <f>DR128-G128</f>
        <v/>
      </c>
      <c r="DU128" s="1678">
        <f>+'OVERALL WO'!P284</f>
        <v/>
      </c>
      <c r="DV128" s="350" t="n"/>
      <c r="DZ128" s="411" t="inlineStr">
        <is>
          <t>ok</t>
        </is>
      </c>
      <c r="EA128" s="411" t="inlineStr">
        <is>
          <t>ok</t>
        </is>
      </c>
      <c r="EB128" s="411" t="inlineStr">
        <is>
          <t>ok</t>
        </is>
      </c>
      <c r="EC128" s="411" t="inlineStr">
        <is>
          <t>ok</t>
        </is>
      </c>
      <c r="ED128" s="411" t="inlineStr">
        <is>
          <t>ok</t>
        </is>
      </c>
      <c r="EE128" s="386" t="n"/>
      <c r="EG128" s="437" t="n"/>
      <c r="EH128" s="437" t="n"/>
      <c r="EI128" s="437" t="n"/>
      <c r="EJ128" s="437" t="n"/>
      <c r="EK128" s="437" t="n"/>
      <c r="EL128" s="494" t="n"/>
      <c r="EM128" s="494" t="n"/>
      <c r="EN128" s="494" t="n"/>
      <c r="EO128" s="494" t="n"/>
      <c r="EP128" s="494" t="n"/>
      <c r="EQ128" s="704" t="n"/>
      <c r="ER128" s="704" t="n"/>
      <c r="ES128" s="704" t="n"/>
      <c r="ET128" s="704" t="n"/>
      <c r="EU128" s="704" t="n"/>
      <c r="EW128" s="704" t="n"/>
      <c r="EX128" s="704" t="n"/>
      <c r="EY128" s="704" t="n"/>
      <c r="EZ128" s="704" t="n"/>
      <c r="FA128" s="704" t="n"/>
      <c r="FB128" s="704" t="n"/>
      <c r="FC128" s="704" t="n"/>
      <c r="FD128" s="704" t="n"/>
      <c r="FE128" s="704" t="n"/>
      <c r="FF128" s="704" t="n"/>
      <c r="FK128" s="424" t="inlineStr">
        <is>
          <t>ok</t>
        </is>
      </c>
    </row>
    <row r="129" hidden="1" customFormat="1" s="1085">
      <c r="A129" s="572">
        <f>+A128+1</f>
        <v/>
      </c>
      <c r="B129" s="333">
        <f>+'OVERALL WO'!B285</f>
        <v/>
      </c>
      <c r="C129" s="334" t="n"/>
      <c r="D129" s="334">
        <f>+'OVERALL WO'!D285</f>
        <v/>
      </c>
      <c r="E129" s="334">
        <f>+'OVERALL WO'!F285</f>
        <v/>
      </c>
      <c r="F129" s="335">
        <f>+'OVERALL WO'!I285</f>
        <v/>
      </c>
      <c r="G129" s="336">
        <f>+K129</f>
        <v/>
      </c>
      <c r="H129" s="334">
        <f>IF(F129&gt;0,"Realese","BelumRealese")</f>
        <v/>
      </c>
      <c r="I129" s="333">
        <f>+'OVERALL WO'!E285</f>
        <v/>
      </c>
      <c r="J129" s="334">
        <f>+'OVERALL WO'!G285</f>
        <v/>
      </c>
      <c r="K129" s="1080">
        <f>+'OVERALL WO'!H285</f>
        <v/>
      </c>
      <c r="L129" s="334" t="inlineStr">
        <is>
          <t>Approval</t>
        </is>
      </c>
      <c r="M129" s="334" t="n"/>
      <c r="N129" s="1080" t="n"/>
      <c r="O129" s="333" t="n"/>
      <c r="P129" s="333" t="n"/>
      <c r="Q129" s="333" t="n"/>
      <c r="R129" s="333" t="n"/>
      <c r="S129" s="344" t="n"/>
      <c r="T129" s="1080" t="n"/>
      <c r="U129" s="333" t="n"/>
      <c r="V129" s="333" t="n"/>
      <c r="W129" s="333" t="n"/>
      <c r="X129" s="333" t="n"/>
      <c r="Y129" s="333" t="n"/>
      <c r="Z129" s="333" t="n"/>
      <c r="AA129" s="333" t="n"/>
      <c r="AB129" s="1080" t="n"/>
      <c r="AC129" s="344" t="n"/>
      <c r="AD129" s="1080" t="n"/>
      <c r="AE129" s="333" t="n"/>
      <c r="AF129" s="333" t="n"/>
      <c r="AG129" s="333" t="n"/>
      <c r="AH129" s="333" t="n"/>
      <c r="AI129" s="344" t="n"/>
      <c r="AJ129" s="1080" t="n"/>
      <c r="AK129" s="333" t="n"/>
      <c r="AL129" s="333" t="n"/>
      <c r="AM129" s="333" t="n"/>
      <c r="AN129" s="333" t="n"/>
      <c r="AO129" s="333" t="n"/>
      <c r="AP129" s="333" t="n"/>
      <c r="AQ129" s="344">
        <f>AR129/G129*100</f>
        <v/>
      </c>
      <c r="AR129" s="1080" t="n">
        <v>42802649</v>
      </c>
      <c r="AS129" s="344">
        <f>AT129/G129*100</f>
        <v/>
      </c>
      <c r="AT129" s="1080" t="n">
        <v>25867253.59984</v>
      </c>
      <c r="AU129" s="344">
        <f>AV129/G129*100</f>
        <v/>
      </c>
      <c r="AV129" s="1075" t="n">
        <v>13371595.40016</v>
      </c>
      <c r="AW129" s="333" t="n"/>
      <c r="AX129" s="333" t="n"/>
      <c r="AY129" s="333" t="n"/>
      <c r="AZ129" s="333" t="n"/>
      <c r="BA129" s="333" t="n"/>
      <c r="BB129" s="333" t="n"/>
      <c r="BC129" s="333" t="n"/>
      <c r="BD129" s="333" t="n"/>
      <c r="BE129" s="333" t="n"/>
      <c r="BF129" s="333" t="n"/>
      <c r="BG129" s="333" t="n"/>
      <c r="BH129" s="333" t="n"/>
      <c r="BI129" s="333" t="n"/>
      <c r="BJ129" s="333" t="n"/>
      <c r="BK129" s="333" t="n"/>
      <c r="BL129" s="333" t="n"/>
      <c r="BM129" s="333" t="n"/>
      <c r="BN129" s="333" t="n"/>
      <c r="BO129" s="333" t="n"/>
      <c r="BP129" s="333" t="n"/>
      <c r="BQ129" s="333" t="n"/>
      <c r="BR129" s="333" t="n"/>
      <c r="BS129" s="333" t="n"/>
      <c r="BT129" s="333" t="n"/>
      <c r="BU129" s="333" t="n"/>
      <c r="BV129" s="333" t="n"/>
      <c r="BW129" s="333" t="n"/>
      <c r="BX129" s="333" t="n"/>
      <c r="BY129" s="333" t="n"/>
      <c r="BZ129" s="333" t="n"/>
      <c r="CA129" s="333" t="n"/>
      <c r="CB129" s="333" t="n"/>
      <c r="CC129" s="333" t="n"/>
      <c r="CD129" s="333" t="n"/>
      <c r="CE129" s="333" t="n"/>
      <c r="CF129" s="333" t="n"/>
      <c r="CG129" s="333" t="n"/>
      <c r="CH129" s="333" t="n"/>
      <c r="CI129" s="333" t="n"/>
      <c r="CJ129" s="333" t="n"/>
      <c r="CK129" s="333" t="n"/>
      <c r="CL129" s="333" t="n"/>
      <c r="CM129" s="333" t="n"/>
      <c r="CN129" s="333" t="n"/>
      <c r="CO129" s="333" t="n"/>
      <c r="CP129" s="333" t="n"/>
      <c r="CQ129" s="333" t="n"/>
      <c r="CR129" s="333" t="n"/>
      <c r="CS129" s="333" t="n"/>
      <c r="CT129" s="333" t="n"/>
      <c r="CU129" s="333" t="n"/>
      <c r="CV129" s="333" t="n"/>
      <c r="CW129" s="333" t="n"/>
      <c r="CX129" s="333" t="n"/>
      <c r="CY129" s="333" t="n"/>
      <c r="CZ129" s="333" t="n"/>
      <c r="DA129" s="333" t="n"/>
      <c r="DB129" s="333" t="n"/>
      <c r="DC129" s="333" t="n"/>
      <c r="DD129" s="333" t="n"/>
      <c r="DE129" s="333" t="n"/>
      <c r="DF129" s="333" t="n"/>
      <c r="DG129" s="333" t="n"/>
      <c r="DH129" s="333" t="n"/>
      <c r="DI129" s="333" t="n"/>
      <c r="DJ129" s="333" t="n"/>
      <c r="DK129" s="333" t="n"/>
      <c r="DL129" s="333" t="n"/>
      <c r="DM129" s="333" t="n"/>
      <c r="DN129" s="333" t="n"/>
      <c r="DO129" s="333" t="n"/>
      <c r="DP129" s="333" t="n"/>
      <c r="DQ129" s="344">
        <f>+M129+O129+Q129+S129+U129+W129+Y129+AA129+AC129+AE129+AG129+AI129+AK129+AM129+AO129+AQ129+AS129+AU129+AW129+AY129+BA129+BC129+BE129+BG129+BI129+BK129+BM129+BO129+BQ129+BS129+BU129+BW129+BY129+CA129+CC129+CE129+CG129+CI129+CK129+CM129+CO129+CQ129+CS129+CU129+CW129+CY129+DA129+DC129+DE129+DG129+DI129+DK129+DM129+DO129</f>
        <v/>
      </c>
      <c r="DR129" s="1080">
        <f>+N129+P129+R129+T129+V129+X129+Z129+AB129+AD129+AF129+AH129+AJ129+AL129+AN129+AP129+AR129+AT129+AV129+AX129+AZ129+BB129+BD129+BF129+BH129+BJ129+BL129+BN129+BP129+BR129+BT129+BV129+BX129+BZ129+CB129+CD129+CF129+CH129+CJ129+CL129+CN129+CP129+CR129+CT129+CV129+CX129+CZ129+DB129+DD129+DF129+DH129+DJ129+DL129+DN129+DP129</f>
        <v/>
      </c>
      <c r="DS129" s="333">
        <f>DT129/G129*100</f>
        <v/>
      </c>
      <c r="DT129" s="338">
        <f>DR129-G129</f>
        <v/>
      </c>
      <c r="DU129" s="1679">
        <f>+'OVERALL WO'!P285</f>
        <v/>
      </c>
      <c r="DV129" s="340" t="n"/>
      <c r="DZ129" s="1084" t="inlineStr">
        <is>
          <t>ok</t>
        </is>
      </c>
      <c r="EA129" s="1084" t="inlineStr">
        <is>
          <t>ok</t>
        </is>
      </c>
      <c r="EB129" s="1084" t="inlineStr">
        <is>
          <t>ok</t>
        </is>
      </c>
      <c r="EC129" s="1084" t="inlineStr">
        <is>
          <t>ok</t>
        </is>
      </c>
      <c r="ED129" s="1084" t="inlineStr">
        <is>
          <t>ok</t>
        </is>
      </c>
      <c r="EE129" s="1086" t="n"/>
      <c r="EG129" s="436" t="n"/>
      <c r="EH129" s="436" t="n"/>
      <c r="EI129" s="436" t="n"/>
      <c r="EJ129" s="436" t="n"/>
      <c r="EK129" s="436" t="n"/>
      <c r="EL129" s="492" t="n"/>
      <c r="EM129" s="492" t="n"/>
      <c r="EN129" s="492" t="n"/>
      <c r="EO129" s="492" t="n"/>
      <c r="EP129" s="492" t="n"/>
      <c r="EQ129" s="703" t="n"/>
      <c r="ER129" s="703" t="n"/>
      <c r="ES129" s="703" t="n"/>
      <c r="ET129" s="703" t="n"/>
      <c r="EU129" s="703" t="n"/>
      <c r="EW129" s="703" t="n"/>
      <c r="EX129" s="703" t="inlineStr">
        <is>
          <t>ok</t>
        </is>
      </c>
      <c r="EY129" s="703" t="inlineStr">
        <is>
          <t>ok</t>
        </is>
      </c>
      <c r="EZ129" s="703" t="inlineStr">
        <is>
          <t>ok</t>
        </is>
      </c>
      <c r="FA129" s="709" t="inlineStr">
        <is>
          <t>Completed</t>
        </is>
      </c>
      <c r="FB129" s="703" t="n"/>
      <c r="FC129" s="703" t="n"/>
      <c r="FD129" s="703" t="n"/>
      <c r="FE129" s="703" t="n"/>
      <c r="FF129" s="703" t="n"/>
      <c r="FK129" s="1085" t="inlineStr">
        <is>
          <t>ok</t>
        </is>
      </c>
    </row>
    <row r="130" hidden="1" customFormat="1" s="1085">
      <c r="A130" s="572">
        <f>+A129+1</f>
        <v/>
      </c>
      <c r="B130" s="333">
        <f>+'OVERALL WO'!B286</f>
        <v/>
      </c>
      <c r="C130" s="334" t="n"/>
      <c r="D130" s="334">
        <f>+'OVERALL WO'!D286</f>
        <v/>
      </c>
      <c r="E130" s="334">
        <f>+'OVERALL WO'!F286</f>
        <v/>
      </c>
      <c r="F130" s="335">
        <f>+'OVERALL WO'!I286</f>
        <v/>
      </c>
      <c r="G130" s="336">
        <f>+'OVERALL WO'!J286</f>
        <v/>
      </c>
      <c r="H130" s="334">
        <f>IF(F130&gt;0,"Realese","BelumRealese")</f>
        <v/>
      </c>
      <c r="I130" s="333">
        <f>+'OVERALL WO'!E286</f>
        <v/>
      </c>
      <c r="J130" s="334">
        <f>+'OVERALL WO'!G286</f>
        <v/>
      </c>
      <c r="K130" s="1080">
        <f>+'OVERALL WO'!H286</f>
        <v/>
      </c>
      <c r="L130" s="334" t="inlineStr">
        <is>
          <t>Approval</t>
        </is>
      </c>
      <c r="M130" s="334" t="n"/>
      <c r="N130" s="1080" t="n"/>
      <c r="O130" s="333" t="n"/>
      <c r="P130" s="333" t="n"/>
      <c r="Q130" s="333" t="n"/>
      <c r="R130" s="333" t="n"/>
      <c r="S130" s="344" t="n"/>
      <c r="T130" s="1080" t="n"/>
      <c r="U130" s="333" t="n"/>
      <c r="V130" s="333" t="n"/>
      <c r="W130" s="333" t="n"/>
      <c r="X130" s="333" t="n"/>
      <c r="Y130" s="333" t="n"/>
      <c r="Z130" s="333" t="n"/>
      <c r="AA130" s="333" t="n"/>
      <c r="AB130" s="1080" t="n"/>
      <c r="AC130" s="344" t="n"/>
      <c r="AD130" s="1080" t="n"/>
      <c r="AE130" s="333" t="n"/>
      <c r="AF130" s="333" t="n"/>
      <c r="AG130" s="333" t="n"/>
      <c r="AH130" s="333" t="n"/>
      <c r="AI130" s="344" t="n"/>
      <c r="AJ130" s="1080" t="n"/>
      <c r="AK130" s="333" t="n"/>
      <c r="AL130" s="333" t="n"/>
      <c r="AM130" s="333" t="n"/>
      <c r="AN130" s="333" t="n"/>
      <c r="AO130" s="344">
        <f>AP130/G130*100</f>
        <v/>
      </c>
      <c r="AP130" s="1080">
        <f>G130*45/100</f>
        <v/>
      </c>
      <c r="AQ130" s="344">
        <f>AR130/G130*100</f>
        <v/>
      </c>
      <c r="AR130" s="1080" t="n">
        <v>38153115</v>
      </c>
      <c r="AS130" s="344">
        <f>AT130/G130*100</f>
        <v/>
      </c>
      <c r="AT130" s="1080" t="n">
        <v>12206700</v>
      </c>
      <c r="AU130" s="333" t="n"/>
      <c r="AV130" s="333" t="n"/>
      <c r="AW130" s="333" t="n"/>
      <c r="AX130" s="333" t="n"/>
      <c r="AY130" s="333" t="n"/>
      <c r="AZ130" s="333" t="n"/>
      <c r="BA130" s="333" t="n"/>
      <c r="BB130" s="333" t="n"/>
      <c r="BC130" s="333" t="n"/>
      <c r="BD130" s="333" t="n"/>
      <c r="BE130" s="333" t="n"/>
      <c r="BF130" s="333" t="n"/>
      <c r="BG130" s="333" t="n"/>
      <c r="BH130" s="333" t="n"/>
      <c r="BI130" s="333" t="n"/>
      <c r="BJ130" s="333" t="n"/>
      <c r="BK130" s="333" t="n"/>
      <c r="BL130" s="333" t="n"/>
      <c r="BM130" s="333" t="n"/>
      <c r="BN130" s="333" t="n"/>
      <c r="BO130" s="333" t="n"/>
      <c r="BP130" s="333" t="n"/>
      <c r="BQ130" s="333" t="n"/>
      <c r="BR130" s="333" t="n"/>
      <c r="BS130" s="333" t="n"/>
      <c r="BT130" s="333" t="n"/>
      <c r="BU130" s="333" t="n"/>
      <c r="BV130" s="333" t="n"/>
      <c r="BW130" s="333" t="n"/>
      <c r="BX130" s="333" t="n"/>
      <c r="BY130" s="333" t="n"/>
      <c r="BZ130" s="333" t="n"/>
      <c r="CA130" s="333" t="n"/>
      <c r="CB130" s="333" t="n"/>
      <c r="CC130" s="333" t="n"/>
      <c r="CD130" s="333" t="n"/>
      <c r="CE130" s="333" t="n"/>
      <c r="CF130" s="333" t="n"/>
      <c r="CG130" s="333" t="n"/>
      <c r="CH130" s="333" t="n"/>
      <c r="CI130" s="333" t="n"/>
      <c r="CJ130" s="333" t="n"/>
      <c r="CK130" s="333" t="n"/>
      <c r="CL130" s="333" t="n"/>
      <c r="CM130" s="333" t="n"/>
      <c r="CN130" s="333" t="n"/>
      <c r="CO130" s="333" t="n"/>
      <c r="CP130" s="333" t="n"/>
      <c r="CQ130" s="333" t="n"/>
      <c r="CR130" s="333" t="n"/>
      <c r="CS130" s="333" t="n"/>
      <c r="CT130" s="333" t="n"/>
      <c r="CU130" s="333" t="n"/>
      <c r="CV130" s="333" t="n"/>
      <c r="CW130" s="333" t="n"/>
      <c r="CX130" s="333" t="n"/>
      <c r="CY130" s="333" t="n"/>
      <c r="CZ130" s="333" t="n"/>
      <c r="DA130" s="333" t="n"/>
      <c r="DB130" s="333" t="n"/>
      <c r="DC130" s="333" t="n"/>
      <c r="DD130" s="333" t="n"/>
      <c r="DE130" s="333" t="n"/>
      <c r="DF130" s="333" t="n"/>
      <c r="DG130" s="333" t="n"/>
      <c r="DH130" s="333" t="n"/>
      <c r="DI130" s="333" t="n"/>
      <c r="DJ130" s="333" t="n"/>
      <c r="DK130" s="333" t="n"/>
      <c r="DL130" s="333" t="n"/>
      <c r="DM130" s="333" t="n"/>
      <c r="DN130" s="333" t="n"/>
      <c r="DO130" s="333" t="n"/>
      <c r="DP130" s="333" t="n"/>
      <c r="DQ130" s="344">
        <f>+M130+O130+Q130+S130+U130+W130+Y130+AA130+AC130+AE130+AG130+AI130+AK130+AM130+AO130+AQ130+AS130+AU130+AW130+AY130+BA130+BC130+BE130+BG130+BI130+BK130+BM130+BO130+BQ130+BS130+BU130+BW130+BY130+CA130+CC130+CE130+CG130+CI130+CK130+CM130+CO130+CQ130+CS130+CU130+CW130+CY130+DA130+DC130+DE130+DG130+DI130+DK130+DM130+DO130</f>
        <v/>
      </c>
      <c r="DR130" s="1080">
        <f>+N130+P130+R130+T130+V130+X130+Z130+AB130+AD130+AF130+AH130+AJ130+AL130+AN130+AP130+AR130+AT130+AV130+AX130+AZ130+BB130+BD130+BF130+BH130+BJ130+BL130+BN130+BP130+BR130+BT130+BV130+BX130+BZ130+CB130+CD130+CF130+CH130+CJ130+CL130+CN130+CP130+CR130+CT130+CV130+CX130+CZ130+DB130+DD130+DF130+DH130+DJ130+DL130+DN130+DP130</f>
        <v/>
      </c>
      <c r="DS130" s="333">
        <f>DT130/G130*100</f>
        <v/>
      </c>
      <c r="DT130" s="338">
        <f>DR130-G130</f>
        <v/>
      </c>
      <c r="DU130" s="1679">
        <f>+'OVERALL WO'!P286</f>
        <v/>
      </c>
      <c r="DV130" s="340" t="n"/>
      <c r="DZ130" s="1084" t="inlineStr">
        <is>
          <t>ok</t>
        </is>
      </c>
      <c r="EA130" s="1084" t="inlineStr">
        <is>
          <t>ok</t>
        </is>
      </c>
      <c r="EB130" s="1084" t="inlineStr">
        <is>
          <t>ok</t>
        </is>
      </c>
      <c r="EC130" s="1084" t="inlineStr">
        <is>
          <t>ok</t>
        </is>
      </c>
      <c r="ED130" s="1084" t="inlineStr">
        <is>
          <t>ok</t>
        </is>
      </c>
      <c r="EE130" s="1086" t="n"/>
      <c r="EG130" s="436" t="n"/>
      <c r="EH130" s="436" t="n"/>
      <c r="EI130" s="436" t="n"/>
      <c r="EJ130" s="436" t="n"/>
      <c r="EK130" s="436" t="n"/>
      <c r="EL130" s="492" t="n"/>
      <c r="EM130" s="492" t="n"/>
      <c r="EN130" s="492" t="n"/>
      <c r="EO130" s="492" t="n"/>
      <c r="EP130" s="492" t="n"/>
      <c r="EQ130" s="703" t="n"/>
      <c r="ER130" s="703" t="n"/>
      <c r="ES130" s="703" t="n"/>
      <c r="ET130" s="703" t="n"/>
      <c r="EU130" s="703" t="n"/>
      <c r="EW130" s="703" t="inlineStr">
        <is>
          <t>ok</t>
        </is>
      </c>
      <c r="EX130" s="703" t="inlineStr">
        <is>
          <t>ok</t>
        </is>
      </c>
      <c r="EY130" s="703" t="inlineStr">
        <is>
          <t>ok</t>
        </is>
      </c>
      <c r="EZ130" s="709" t="inlineStr">
        <is>
          <t>Completed</t>
        </is>
      </c>
      <c r="FA130" s="703" t="n"/>
      <c r="FB130" s="703" t="n"/>
      <c r="FC130" s="703" t="n"/>
      <c r="FD130" s="703" t="n"/>
      <c r="FE130" s="703" t="n"/>
      <c r="FF130" s="703" t="n"/>
      <c r="FK130" s="1085" t="inlineStr">
        <is>
          <t>ok</t>
        </is>
      </c>
    </row>
    <row r="131" hidden="1" customFormat="1" s="1085">
      <c r="A131" s="572">
        <f>+A130+1</f>
        <v/>
      </c>
      <c r="B131" s="333">
        <f>+'OVERALL WO'!B287</f>
        <v/>
      </c>
      <c r="C131" s="334" t="n"/>
      <c r="D131" s="334">
        <f>+'OVERALL WO'!D287</f>
        <v/>
      </c>
      <c r="E131" s="334">
        <f>+'OVERALL WO'!F287</f>
        <v/>
      </c>
      <c r="F131" s="335">
        <f>+'OVERALL WO'!I287</f>
        <v/>
      </c>
      <c r="G131" s="336">
        <f>+K131</f>
        <v/>
      </c>
      <c r="H131" s="334">
        <f>IF(F131&gt;0,"Realese","BelumRealese")</f>
        <v/>
      </c>
      <c r="I131" s="333">
        <f>+'OVERALL WO'!E287</f>
        <v/>
      </c>
      <c r="J131" s="334">
        <f>+'OVERALL WO'!G287</f>
        <v/>
      </c>
      <c r="K131" s="1080">
        <f>+'OVERALL WO'!H287</f>
        <v/>
      </c>
      <c r="L131" s="334" t="inlineStr">
        <is>
          <t>Approval</t>
        </is>
      </c>
      <c r="M131" s="334" t="n"/>
      <c r="N131" s="1080" t="n"/>
      <c r="O131" s="333" t="n"/>
      <c r="P131" s="333" t="n"/>
      <c r="Q131" s="333" t="n"/>
      <c r="R131" s="333" t="n"/>
      <c r="S131" s="344" t="n"/>
      <c r="T131" s="1080" t="n"/>
      <c r="U131" s="333" t="n"/>
      <c r="V131" s="333" t="n"/>
      <c r="W131" s="333" t="n"/>
      <c r="X131" s="333" t="n"/>
      <c r="Y131" s="333" t="n"/>
      <c r="Z131" s="333" t="n"/>
      <c r="AA131" s="333" t="n"/>
      <c r="AB131" s="1080" t="n"/>
      <c r="AC131" s="344" t="n"/>
      <c r="AD131" s="1080" t="n"/>
      <c r="AE131" s="333" t="n"/>
      <c r="AF131" s="333" t="n"/>
      <c r="AG131" s="333" t="n"/>
      <c r="AH131" s="333" t="n"/>
      <c r="AI131" s="344" t="n"/>
      <c r="AJ131" s="1080" t="n"/>
      <c r="AK131" s="333" t="n"/>
      <c r="AL131" s="333" t="n"/>
      <c r="AM131" s="333" t="n"/>
      <c r="AN131" s="333" t="n"/>
      <c r="AO131" s="344" t="n"/>
      <c r="AP131" s="1080" t="n"/>
      <c r="AQ131" s="344">
        <f>AR131/G131*100</f>
        <v/>
      </c>
      <c r="AR131" s="1080" t="n">
        <v>34978375</v>
      </c>
      <c r="AS131" s="344">
        <f>AT131/G131*100</f>
        <v/>
      </c>
      <c r="AT131" s="1080" t="n">
        <v>13991350</v>
      </c>
      <c r="AU131" s="333" t="n"/>
      <c r="AV131" s="333" t="n"/>
      <c r="AW131" s="333" t="n"/>
      <c r="AX131" s="333" t="n"/>
      <c r="AY131" s="333" t="n"/>
      <c r="AZ131" s="333" t="n"/>
      <c r="BA131" s="333" t="n"/>
      <c r="BB131" s="333" t="n"/>
      <c r="BC131" s="333" t="n"/>
      <c r="BD131" s="333" t="n"/>
      <c r="BE131" s="333" t="n"/>
      <c r="BF131" s="333" t="n"/>
      <c r="BG131" s="333" t="n"/>
      <c r="BH131" s="333" t="n"/>
      <c r="BI131" s="333" t="n"/>
      <c r="BJ131" s="333" t="n"/>
      <c r="BK131" s="333" t="n"/>
      <c r="BL131" s="333" t="n"/>
      <c r="BM131" s="333" t="n"/>
      <c r="BN131" s="333" t="n"/>
      <c r="BO131" s="333" t="n"/>
      <c r="BP131" s="333" t="n"/>
      <c r="BQ131" s="333" t="n"/>
      <c r="BR131" s="333" t="n"/>
      <c r="BS131" s="333" t="n"/>
      <c r="BT131" s="333" t="n"/>
      <c r="BU131" s="333" t="n"/>
      <c r="BV131" s="333" t="n"/>
      <c r="BW131" s="333" t="n"/>
      <c r="BX131" s="333" t="n"/>
      <c r="BY131" s="333" t="n"/>
      <c r="BZ131" s="333" t="n"/>
      <c r="CA131" s="333" t="n"/>
      <c r="CB131" s="333" t="n"/>
      <c r="CC131" s="333" t="n"/>
      <c r="CD131" s="333" t="n"/>
      <c r="CE131" s="333" t="n"/>
      <c r="CF131" s="333" t="n"/>
      <c r="CG131" s="333" t="n"/>
      <c r="CH131" s="333" t="n"/>
      <c r="CI131" s="333" t="n"/>
      <c r="CJ131" s="333" t="n"/>
      <c r="CK131" s="333" t="n"/>
      <c r="CL131" s="333" t="n"/>
      <c r="CM131" s="333" t="n"/>
      <c r="CN131" s="333" t="n"/>
      <c r="CO131" s="333" t="n"/>
      <c r="CP131" s="333" t="n"/>
      <c r="CQ131" s="333" t="n"/>
      <c r="CR131" s="333" t="n"/>
      <c r="CS131" s="333" t="n"/>
      <c r="CT131" s="333" t="n"/>
      <c r="CU131" s="333" t="n"/>
      <c r="CV131" s="333" t="n"/>
      <c r="CW131" s="333" t="n"/>
      <c r="CX131" s="333" t="n"/>
      <c r="CY131" s="333" t="n"/>
      <c r="CZ131" s="333" t="n"/>
      <c r="DA131" s="333" t="n"/>
      <c r="DB131" s="333" t="n"/>
      <c r="DC131" s="333" t="n"/>
      <c r="DD131" s="333" t="n"/>
      <c r="DE131" s="333" t="n"/>
      <c r="DF131" s="333" t="n"/>
      <c r="DG131" s="333" t="n"/>
      <c r="DH131" s="333" t="n"/>
      <c r="DI131" s="333" t="n"/>
      <c r="DJ131" s="333" t="n"/>
      <c r="DK131" s="333" t="n"/>
      <c r="DL131" s="333" t="n"/>
      <c r="DM131" s="333" t="n"/>
      <c r="DN131" s="333" t="n"/>
      <c r="DO131" s="333" t="n"/>
      <c r="DP131" s="333" t="n"/>
      <c r="DQ131" s="344">
        <f>+M131+O131+Q131+S131+U131+W131+Y131+AA131+AC131+AE131+AG131+AI131+AK131+AM131+AO131+AQ131+AS131+AU131+AW131+AY131+BA131+BC131+BE131+BG131+BI131+BK131+BM131+BO131+BQ131+BS131+BU131+BW131+BY131+CA131+CC131+CE131+CG131+CI131+CK131+CM131+CO131+CQ131+CS131+CU131+CW131+CY131+DA131+DC131+DE131+DG131+DI131+DK131+DM131+DO131</f>
        <v/>
      </c>
      <c r="DR131" s="1080">
        <f>+N131+P131+R131+T131+V131+X131+Z131+AB131+AD131+AF131+AH131+AJ131+AL131+AN131+AP131+AR131+AT131+AV131+AX131+AZ131+BB131+BD131+BF131+BH131+BJ131+BL131+BN131+BP131+BR131+BT131+BV131+BX131+BZ131+CB131+CD131+CF131+CH131+CJ131+CL131+CN131+CP131+CR131+CT131+CV131+CX131+CZ131+DB131+DD131+DF131+DH131+DJ131+DL131+DN131+DP131</f>
        <v/>
      </c>
      <c r="DS131" s="333">
        <f>DT131/G131*100</f>
        <v/>
      </c>
      <c r="DT131" s="338">
        <f>DR131-G131</f>
        <v/>
      </c>
      <c r="DU131" s="1679">
        <f>+'OVERALL WO'!P287</f>
        <v/>
      </c>
      <c r="DV131" s="340" t="n"/>
      <c r="DZ131" s="1084" t="inlineStr">
        <is>
          <t>ok</t>
        </is>
      </c>
      <c r="EA131" s="1084" t="inlineStr">
        <is>
          <t>ok</t>
        </is>
      </c>
      <c r="EB131" s="1084" t="inlineStr">
        <is>
          <t>ok</t>
        </is>
      </c>
      <c r="EC131" s="1084" t="inlineStr">
        <is>
          <t>ok</t>
        </is>
      </c>
      <c r="ED131" s="1084" t="inlineStr">
        <is>
          <t>ok</t>
        </is>
      </c>
      <c r="EE131" s="1086" t="n"/>
      <c r="EG131" s="436" t="n"/>
      <c r="EH131" s="436" t="n"/>
      <c r="EI131" s="436" t="n"/>
      <c r="EJ131" s="436" t="n"/>
      <c r="EK131" s="436" t="n"/>
      <c r="EL131" s="492" t="n"/>
      <c r="EM131" s="492" t="n"/>
      <c r="EN131" s="492" t="n"/>
      <c r="EO131" s="492" t="n"/>
      <c r="EP131" s="492" t="n"/>
      <c r="EQ131" s="703" t="n"/>
      <c r="ER131" s="703" t="n"/>
      <c r="ES131" s="703" t="n"/>
      <c r="ET131" s="703" t="n"/>
      <c r="EU131" s="703" t="n"/>
      <c r="EW131" s="703" t="n"/>
      <c r="EX131" s="703" t="inlineStr">
        <is>
          <t>ok</t>
        </is>
      </c>
      <c r="EY131" s="703" t="inlineStr">
        <is>
          <t>ok</t>
        </is>
      </c>
      <c r="EZ131" s="709" t="inlineStr">
        <is>
          <t>Completed</t>
        </is>
      </c>
      <c r="FA131" s="703" t="n"/>
      <c r="FB131" s="703" t="n"/>
      <c r="FC131" s="703" t="n"/>
      <c r="FD131" s="703" t="n"/>
      <c r="FE131" s="703" t="n"/>
      <c r="FF131" s="703" t="n"/>
      <c r="FK131" s="1085" t="inlineStr">
        <is>
          <t>ok</t>
        </is>
      </c>
    </row>
    <row r="132" hidden="1" customFormat="1" s="424">
      <c r="A132" s="410">
        <f>+A131+1</f>
        <v/>
      </c>
      <c r="B132" s="343">
        <f>+'OVERALL WO'!B288</f>
        <v/>
      </c>
      <c r="C132" s="300" t="n"/>
      <c r="D132" s="300">
        <f>+'OVERALL WO'!D288</f>
        <v/>
      </c>
      <c r="E132" s="300">
        <f>+'OVERALL WO'!F288</f>
        <v/>
      </c>
      <c r="F132" s="359">
        <f>+'OVERALL WO'!I288</f>
        <v/>
      </c>
      <c r="G132" s="349">
        <f>+K132</f>
        <v/>
      </c>
      <c r="H132" s="300">
        <f>IF(F132&gt;0,"Realese","BelumRealese")</f>
        <v/>
      </c>
      <c r="I132" s="343">
        <f>+'OVERALL WO'!E288</f>
        <v/>
      </c>
      <c r="J132" s="300">
        <f>+'OVERALL WO'!G288</f>
        <v/>
      </c>
      <c r="K132" s="292">
        <f>+'OVERALL WO'!H288</f>
        <v/>
      </c>
      <c r="L132" s="300" t="inlineStr">
        <is>
          <t>Approval</t>
        </is>
      </c>
      <c r="M132" s="300" t="n"/>
      <c r="N132" s="292" t="n"/>
      <c r="O132" s="343" t="n"/>
      <c r="P132" s="343" t="n"/>
      <c r="Q132" s="343" t="n"/>
      <c r="R132" s="343" t="n"/>
      <c r="S132" s="360" t="n"/>
      <c r="T132" s="292" t="n"/>
      <c r="U132" s="343" t="n"/>
      <c r="V132" s="343" t="n"/>
      <c r="W132" s="343" t="n"/>
      <c r="X132" s="343" t="n"/>
      <c r="Y132" s="343" t="n"/>
      <c r="Z132" s="343" t="n"/>
      <c r="AA132" s="343" t="n"/>
      <c r="AB132" s="292" t="n"/>
      <c r="AC132" s="360" t="n"/>
      <c r="AD132" s="292" t="n"/>
      <c r="AE132" s="343" t="n"/>
      <c r="AF132" s="343" t="n"/>
      <c r="AG132" s="343" t="n"/>
      <c r="AH132" s="343" t="n"/>
      <c r="AI132" s="360" t="n"/>
      <c r="AJ132" s="292" t="n"/>
      <c r="AK132" s="343" t="n"/>
      <c r="AL132" s="343" t="n"/>
      <c r="AM132" s="343" t="n"/>
      <c r="AN132" s="343" t="n"/>
      <c r="AO132" s="360" t="n"/>
      <c r="AP132" s="292" t="n"/>
      <c r="AQ132" s="360" t="n"/>
      <c r="AR132" s="292" t="n"/>
      <c r="AS132" s="343" t="n"/>
      <c r="AT132" s="343" t="n"/>
      <c r="AU132" s="360">
        <f>AV132/G132*100</f>
        <v/>
      </c>
      <c r="AV132" s="406" t="n">
        <v>63119348.776</v>
      </c>
      <c r="AW132" s="360">
        <f>AX132/G132*100</f>
        <v/>
      </c>
      <c r="AX132" s="292" t="n">
        <v>36532291.224</v>
      </c>
      <c r="AY132" s="343" t="n"/>
      <c r="AZ132" s="343" t="n"/>
      <c r="BA132" s="343" t="n"/>
      <c r="BB132" s="343" t="n"/>
      <c r="BC132" s="343" t="n"/>
      <c r="BD132" s="343" t="n"/>
      <c r="BE132" s="343" t="n"/>
      <c r="BF132" s="343" t="n"/>
      <c r="BG132" s="343" t="n"/>
      <c r="BH132" s="343" t="n"/>
      <c r="BI132" s="343" t="n"/>
      <c r="BJ132" s="343" t="n"/>
      <c r="BK132" s="343" t="n"/>
      <c r="BL132" s="343" t="n"/>
      <c r="BM132" s="343" t="n"/>
      <c r="BN132" s="343" t="n"/>
      <c r="BO132" s="343" t="n"/>
      <c r="BP132" s="343" t="n"/>
      <c r="BQ132" s="343" t="n"/>
      <c r="BR132" s="343" t="n"/>
      <c r="BS132" s="343" t="n"/>
      <c r="BT132" s="343" t="n"/>
      <c r="BU132" s="343" t="n"/>
      <c r="BV132" s="343" t="n"/>
      <c r="BW132" s="343" t="n"/>
      <c r="BX132" s="343" t="n"/>
      <c r="BY132" s="343" t="n"/>
      <c r="BZ132" s="343" t="n"/>
      <c r="CA132" s="343" t="n"/>
      <c r="CB132" s="343" t="n"/>
      <c r="CC132" s="343" t="n"/>
      <c r="CD132" s="343" t="n"/>
      <c r="CE132" s="343" t="n"/>
      <c r="CF132" s="343" t="n"/>
      <c r="CG132" s="343" t="n"/>
      <c r="CH132" s="343" t="n"/>
      <c r="CI132" s="343" t="n"/>
      <c r="CJ132" s="343" t="n"/>
      <c r="CK132" s="343" t="n"/>
      <c r="CL132" s="343" t="n"/>
      <c r="CM132" s="343" t="n"/>
      <c r="CN132" s="343" t="n"/>
      <c r="CO132" s="343" t="n"/>
      <c r="CP132" s="343" t="n"/>
      <c r="CQ132" s="343" t="n"/>
      <c r="CR132" s="343" t="n"/>
      <c r="CS132" s="343" t="n"/>
      <c r="CT132" s="343" t="n"/>
      <c r="CU132" s="343" t="n"/>
      <c r="CV132" s="343" t="n"/>
      <c r="CW132" s="343" t="n"/>
      <c r="CX132" s="343" t="n"/>
      <c r="CY132" s="343" t="n"/>
      <c r="CZ132" s="343" t="n"/>
      <c r="DA132" s="343" t="n"/>
      <c r="DB132" s="343" t="n"/>
      <c r="DC132" s="343" t="n"/>
      <c r="DD132" s="343" t="n"/>
      <c r="DE132" s="343" t="n"/>
      <c r="DF132" s="343" t="n"/>
      <c r="DG132" s="343" t="n"/>
      <c r="DH132" s="343" t="n"/>
      <c r="DI132" s="343" t="n"/>
      <c r="DJ132" s="343" t="n"/>
      <c r="DK132" s="343" t="n"/>
      <c r="DL132" s="343" t="n"/>
      <c r="DM132" s="343" t="n"/>
      <c r="DN132" s="343" t="n"/>
      <c r="DO132" s="343" t="n"/>
      <c r="DP132" s="343" t="n"/>
      <c r="DQ132" s="360">
        <f>+M132+O132+Q132+S132+U132+W132+Y132+AA132+AC132+AE132+AG132+AI132+AK132+AM132+AO132+AQ132+AS132+AU132+AW132+AY132+BA132+BC132+BE132+BG132+BI132+BK132+BM132+BO132+BQ132+BS132+BU132+BW132+BY132+CA132+CC132+CE132+CG132+CI132+CK132+CM132+CO132+CQ132+CS132+CU132+CW132+CY132+DA132+DC132+DE132+DG132+DI132+DK132+DM132+DO132</f>
        <v/>
      </c>
      <c r="DR132" s="292">
        <f>+N132+P132+R132+T132+V132+X132+Z132+AB132+AD132+AF132+AH132+AJ132+AL132+AN132+AP132+AR132+AT132+AV132+AX132+AZ132+BB132+BD132+BF132+BH132+BJ132+BL132+BN132+BP132+BR132+BT132+BV132+BX132+BZ132+CB132+CD132+CF132+CH132+CJ132+CL132+CN132+CP132+CR132+CT132+CV132+CX132+CZ132+DB132+DD132+DF132+DH132+DJ132+DL132+DN132+DP132</f>
        <v/>
      </c>
      <c r="DS132" s="343">
        <f>DT132/G132*100</f>
        <v/>
      </c>
      <c r="DT132" s="361">
        <f>DR132-G132</f>
        <v/>
      </c>
      <c r="DU132" s="1678">
        <f>+'OVERALL WO'!P288</f>
        <v/>
      </c>
      <c r="DV132" s="350" t="n"/>
      <c r="DZ132" s="411" t="inlineStr">
        <is>
          <t>ok</t>
        </is>
      </c>
      <c r="EA132" s="411" t="inlineStr">
        <is>
          <t>ok</t>
        </is>
      </c>
      <c r="EB132" s="411" t="inlineStr">
        <is>
          <t>ok</t>
        </is>
      </c>
      <c r="EC132" s="411" t="inlineStr">
        <is>
          <t>ok</t>
        </is>
      </c>
      <c r="ED132" s="411" t="inlineStr">
        <is>
          <t>ok</t>
        </is>
      </c>
      <c r="EE132" s="386" t="n"/>
      <c r="EG132" s="437" t="n"/>
      <c r="EH132" s="437" t="n"/>
      <c r="EI132" s="437" t="n"/>
      <c r="EJ132" s="437" t="n"/>
      <c r="EK132" s="437" t="n"/>
      <c r="EL132" s="494" t="n"/>
      <c r="EM132" s="494" t="n"/>
      <c r="EN132" s="494" t="n"/>
      <c r="EO132" s="494" t="n"/>
      <c r="EP132" s="494" t="n"/>
      <c r="EQ132" s="704" t="n"/>
      <c r="ER132" s="704" t="n"/>
      <c r="ES132" s="704" t="n"/>
      <c r="ET132" s="704" t="n"/>
      <c r="EU132" s="704" t="n"/>
      <c r="EW132" s="704" t="n"/>
      <c r="EX132" s="704" t="n"/>
      <c r="EY132" s="704" t="n"/>
      <c r="EZ132" s="704" t="inlineStr">
        <is>
          <t>ok</t>
        </is>
      </c>
      <c r="FA132" s="704" t="n"/>
      <c r="FB132" s="704" t="inlineStr">
        <is>
          <t>ok</t>
        </is>
      </c>
      <c r="FC132" s="727" t="inlineStr">
        <is>
          <t>Completed</t>
        </is>
      </c>
      <c r="FD132" s="704" t="n"/>
      <c r="FE132" s="704" t="n"/>
      <c r="FF132" s="704" t="n"/>
      <c r="FK132" s="424" t="inlineStr">
        <is>
          <t>ok</t>
        </is>
      </c>
    </row>
    <row r="133" hidden="1" customFormat="1" s="1085">
      <c r="A133" s="572">
        <f>+A132+1</f>
        <v/>
      </c>
      <c r="B133" s="333">
        <f>+'OVERALL WO'!B289</f>
        <v/>
      </c>
      <c r="C133" s="334" t="n"/>
      <c r="D133" s="334">
        <f>+'OVERALL WO'!D289</f>
        <v/>
      </c>
      <c r="E133" s="334">
        <f>+'OVERALL WO'!F289</f>
        <v/>
      </c>
      <c r="F133" s="335">
        <f>+'OVERALL WO'!I289</f>
        <v/>
      </c>
      <c r="G133" s="336">
        <f>+K133</f>
        <v/>
      </c>
      <c r="H133" s="334">
        <f>IF(F133&gt;0,"Realese","BelumRealese")</f>
        <v/>
      </c>
      <c r="I133" s="333">
        <f>+'OVERALL WO'!E289</f>
        <v/>
      </c>
      <c r="J133" s="334">
        <f>+'OVERALL WO'!G289</f>
        <v/>
      </c>
      <c r="K133" s="1080">
        <f>+'OVERALL WO'!H289</f>
        <v/>
      </c>
      <c r="L133" s="334" t="inlineStr">
        <is>
          <t>Approval</t>
        </is>
      </c>
      <c r="M133" s="334" t="n"/>
      <c r="N133" s="1080" t="n"/>
      <c r="O133" s="333" t="n"/>
      <c r="P133" s="333" t="n"/>
      <c r="Q133" s="333" t="n"/>
      <c r="R133" s="333" t="n"/>
      <c r="S133" s="344" t="n"/>
      <c r="T133" s="1080" t="n"/>
      <c r="U133" s="333" t="n"/>
      <c r="V133" s="333" t="n"/>
      <c r="W133" s="333" t="n"/>
      <c r="X133" s="333" t="n"/>
      <c r="Y133" s="333" t="n"/>
      <c r="Z133" s="333" t="n"/>
      <c r="AA133" s="333" t="n"/>
      <c r="AB133" s="1080" t="n"/>
      <c r="AC133" s="344" t="n"/>
      <c r="AD133" s="1080" t="n"/>
      <c r="AE133" s="333" t="n"/>
      <c r="AF133" s="333" t="n"/>
      <c r="AG133" s="333" t="n"/>
      <c r="AH133" s="333" t="n"/>
      <c r="AI133" s="344" t="n"/>
      <c r="AJ133" s="1080" t="n"/>
      <c r="AK133" s="333" t="n"/>
      <c r="AL133" s="333" t="n"/>
      <c r="AM133" s="333" t="n"/>
      <c r="AN133" s="333" t="n"/>
      <c r="AO133" s="344" t="n"/>
      <c r="AP133" s="1080" t="n"/>
      <c r="AQ133" s="344" t="n"/>
      <c r="AR133" s="1080" t="n"/>
      <c r="AS133" s="333" t="n"/>
      <c r="AT133" s="333" t="n"/>
      <c r="AU133" s="344">
        <f>AV133/G133*100</f>
        <v/>
      </c>
      <c r="AV133" s="1075">
        <f>G133*100/100</f>
        <v/>
      </c>
      <c r="AW133" s="333" t="n"/>
      <c r="AX133" s="333" t="n"/>
      <c r="AY133" s="333" t="n"/>
      <c r="AZ133" s="333" t="n"/>
      <c r="BA133" s="333" t="n"/>
      <c r="BB133" s="333" t="n"/>
      <c r="BC133" s="333" t="n"/>
      <c r="BD133" s="333" t="n"/>
      <c r="BE133" s="333" t="n"/>
      <c r="BF133" s="333" t="n"/>
      <c r="BG133" s="333" t="n"/>
      <c r="BH133" s="333" t="n"/>
      <c r="BI133" s="333" t="n"/>
      <c r="BJ133" s="333" t="n"/>
      <c r="BK133" s="333" t="n"/>
      <c r="BL133" s="333" t="n"/>
      <c r="BM133" s="333" t="n"/>
      <c r="BN133" s="333" t="n"/>
      <c r="BO133" s="333" t="n"/>
      <c r="BP133" s="333" t="n"/>
      <c r="BQ133" s="333" t="n"/>
      <c r="BR133" s="333" t="n"/>
      <c r="BS133" s="333" t="n"/>
      <c r="BT133" s="333" t="n"/>
      <c r="BU133" s="333" t="n"/>
      <c r="BV133" s="333" t="n"/>
      <c r="BW133" s="333" t="n"/>
      <c r="BX133" s="333" t="n"/>
      <c r="BY133" s="333" t="n"/>
      <c r="BZ133" s="333" t="n"/>
      <c r="CA133" s="333" t="n"/>
      <c r="CB133" s="333" t="n"/>
      <c r="CC133" s="333" t="n"/>
      <c r="CD133" s="333" t="n"/>
      <c r="CE133" s="333" t="n"/>
      <c r="CF133" s="333" t="n"/>
      <c r="CG133" s="333" t="n"/>
      <c r="CH133" s="333" t="n"/>
      <c r="CI133" s="333" t="n"/>
      <c r="CJ133" s="333" t="n"/>
      <c r="CK133" s="333" t="n"/>
      <c r="CL133" s="333" t="n"/>
      <c r="CM133" s="333" t="n"/>
      <c r="CN133" s="333" t="n"/>
      <c r="CO133" s="333" t="n"/>
      <c r="CP133" s="333" t="n"/>
      <c r="CQ133" s="333" t="n"/>
      <c r="CR133" s="333" t="n"/>
      <c r="CS133" s="333" t="n"/>
      <c r="CT133" s="333" t="n"/>
      <c r="CU133" s="333" t="n"/>
      <c r="CV133" s="333" t="n"/>
      <c r="CW133" s="333" t="n"/>
      <c r="CX133" s="333" t="n"/>
      <c r="CY133" s="333" t="n"/>
      <c r="CZ133" s="333" t="n"/>
      <c r="DA133" s="333" t="n"/>
      <c r="DB133" s="333" t="n"/>
      <c r="DC133" s="333" t="n"/>
      <c r="DD133" s="333" t="n"/>
      <c r="DE133" s="333" t="n"/>
      <c r="DF133" s="333" t="n"/>
      <c r="DG133" s="333" t="n"/>
      <c r="DH133" s="333" t="n"/>
      <c r="DI133" s="333" t="n"/>
      <c r="DJ133" s="333" t="n"/>
      <c r="DK133" s="333" t="n"/>
      <c r="DL133" s="333" t="n"/>
      <c r="DM133" s="333" t="n"/>
      <c r="DN133" s="333" t="n"/>
      <c r="DO133" s="333" t="n"/>
      <c r="DP133" s="333" t="n"/>
      <c r="DQ133" s="344">
        <f>+M133+O133+Q133+S133+U133+W133+Y133+AA133+AC133+AE133+AG133+AI133+AK133+AM133+AO133+AQ133+AS133+AU133+AW133+AY133+BA133+BC133+BE133+BG133+BI133+BK133+BM133+BO133+BQ133+BS133+BU133+BW133+BY133+CA133+CC133+CE133+CG133+CI133+CK133+CM133+CO133+CQ133+CS133+CU133+CW133+CY133+DA133+DC133+DE133+DG133+DI133+DK133+DM133+DO133</f>
        <v/>
      </c>
      <c r="DR133" s="1080">
        <f>+N133+P133+R133+T133+V133+X133+Z133+AB133+AD133+AF133+AH133+AJ133+AL133+AN133+AP133+AR133+AT133+AV133+AX133+AZ133+BB133+BD133+BF133+BH133+BJ133+BL133+BN133+BP133+BR133+BT133+BV133+BX133+BZ133+CB133+CD133+CF133+CH133+CJ133+CL133+CN133+CP133+CR133+CT133+CV133+CX133+CZ133+DB133+DD133+DF133+DH133+DJ133+DL133+DN133+DP133</f>
        <v/>
      </c>
      <c r="DS133" s="333">
        <f>DT133/G133*100</f>
        <v/>
      </c>
      <c r="DT133" s="338">
        <f>DR133-G133</f>
        <v/>
      </c>
      <c r="DU133" s="1679">
        <f>+'OVERALL WO'!P289</f>
        <v/>
      </c>
      <c r="DV133" s="340" t="inlineStr">
        <is>
          <t>Waiting info calculation &amp; Natif Wo as per actual site</t>
        </is>
      </c>
      <c r="DZ133" s="1084" t="inlineStr">
        <is>
          <t>ok</t>
        </is>
      </c>
      <c r="EA133" s="1084" t="inlineStr">
        <is>
          <t>ok</t>
        </is>
      </c>
      <c r="EB133" s="1084" t="inlineStr">
        <is>
          <t>ok</t>
        </is>
      </c>
      <c r="EC133" s="1084" t="inlineStr">
        <is>
          <t>ok</t>
        </is>
      </c>
      <c r="ED133" s="1084" t="inlineStr">
        <is>
          <t>ok</t>
        </is>
      </c>
      <c r="EE133" s="1086" t="n"/>
      <c r="EG133" s="436" t="n"/>
      <c r="EH133" s="436" t="n"/>
      <c r="EI133" s="436" t="n"/>
      <c r="EJ133" s="436" t="n"/>
      <c r="EK133" s="436" t="n"/>
      <c r="EL133" s="492" t="n"/>
      <c r="EM133" s="492" t="n"/>
      <c r="EN133" s="492" t="n"/>
      <c r="EO133" s="492" t="n"/>
      <c r="EP133" s="492" t="n"/>
      <c r="EQ133" s="703" t="n"/>
      <c r="ER133" s="703" t="n"/>
      <c r="ES133" s="703" t="n"/>
      <c r="ET133" s="703" t="n"/>
      <c r="EU133" s="703" t="n"/>
      <c r="EW133" s="703" t="n"/>
      <c r="EX133" s="703" t="n"/>
      <c r="EY133" s="703" t="n"/>
      <c r="EZ133" s="703" t="inlineStr">
        <is>
          <t>ok</t>
        </is>
      </c>
      <c r="FA133" s="709" t="inlineStr">
        <is>
          <t>Completed</t>
        </is>
      </c>
      <c r="FB133" s="703" t="n"/>
      <c r="FC133" s="703" t="n"/>
      <c r="FD133" s="703" t="n"/>
      <c r="FE133" s="703" t="n"/>
      <c r="FF133" s="703" t="n"/>
      <c r="FK133" s="1085" t="inlineStr">
        <is>
          <t>ok</t>
        </is>
      </c>
    </row>
    <row r="134" hidden="1" customFormat="1" s="1085">
      <c r="A134" s="572">
        <f>+A133+1</f>
        <v/>
      </c>
      <c r="B134" s="333">
        <f>+'OVERALL WO'!B290</f>
        <v/>
      </c>
      <c r="C134" s="334" t="n"/>
      <c r="D134" s="334">
        <f>+'OVERALL WO'!D290</f>
        <v/>
      </c>
      <c r="E134" s="334">
        <f>+'OVERALL WO'!F290</f>
        <v/>
      </c>
      <c r="F134" s="335">
        <f>+'OVERALL WO'!I290</f>
        <v/>
      </c>
      <c r="G134" s="336">
        <f>+K134</f>
        <v/>
      </c>
      <c r="H134" s="334">
        <f>IF(F134&gt;0,"Realese","BelumRealese")</f>
        <v/>
      </c>
      <c r="I134" s="333">
        <f>+'OVERALL WO'!E290</f>
        <v/>
      </c>
      <c r="J134" s="334">
        <f>+'OVERALL WO'!G290</f>
        <v/>
      </c>
      <c r="K134" s="1080">
        <f>+'OVERALL WO'!H290</f>
        <v/>
      </c>
      <c r="L134" s="334" t="inlineStr">
        <is>
          <t>Approval</t>
        </is>
      </c>
      <c r="M134" s="334" t="n"/>
      <c r="N134" s="1080" t="n"/>
      <c r="O134" s="333" t="n"/>
      <c r="P134" s="333" t="n"/>
      <c r="Q134" s="333" t="n"/>
      <c r="R134" s="333" t="n"/>
      <c r="S134" s="344" t="n"/>
      <c r="T134" s="1080" t="n"/>
      <c r="U134" s="333" t="n"/>
      <c r="V134" s="333" t="n"/>
      <c r="W134" s="333" t="n"/>
      <c r="X134" s="333" t="n"/>
      <c r="Y134" s="333" t="n"/>
      <c r="Z134" s="333" t="n"/>
      <c r="AA134" s="333" t="n"/>
      <c r="AB134" s="1080" t="n"/>
      <c r="AC134" s="344" t="n"/>
      <c r="AD134" s="1080" t="n"/>
      <c r="AE134" s="333" t="n"/>
      <c r="AF134" s="333" t="n"/>
      <c r="AG134" s="333" t="n"/>
      <c r="AH134" s="333" t="n"/>
      <c r="AI134" s="344" t="n"/>
      <c r="AJ134" s="1080" t="n"/>
      <c r="AK134" s="333" t="n"/>
      <c r="AL134" s="333" t="n"/>
      <c r="AM134" s="333" t="n"/>
      <c r="AN134" s="333" t="n"/>
      <c r="AO134" s="344" t="n"/>
      <c r="AP134" s="1080" t="n"/>
      <c r="AQ134" s="344" t="n"/>
      <c r="AR134" s="1080" t="n"/>
      <c r="AS134" s="333" t="n"/>
      <c r="AT134" s="333" t="n"/>
      <c r="AU134" s="344">
        <f>AV134/G134*100</f>
        <v/>
      </c>
      <c r="AV134" s="1075" t="n">
        <v>28651400</v>
      </c>
      <c r="AW134" s="333" t="n"/>
      <c r="AX134" s="333" t="n"/>
      <c r="AY134" s="333" t="n"/>
      <c r="AZ134" s="333" t="n"/>
      <c r="BA134" s="333" t="n"/>
      <c r="BB134" s="333" t="n"/>
      <c r="BC134" s="333" t="n"/>
      <c r="BD134" s="333" t="n"/>
      <c r="BE134" s="333" t="n"/>
      <c r="BF134" s="333" t="n"/>
      <c r="BG134" s="333" t="n"/>
      <c r="BH134" s="333" t="n"/>
      <c r="BI134" s="333" t="n"/>
      <c r="BJ134" s="333" t="n"/>
      <c r="BK134" s="333" t="n"/>
      <c r="BL134" s="333" t="n"/>
      <c r="BM134" s="333" t="n"/>
      <c r="BN134" s="333" t="n"/>
      <c r="BO134" s="333" t="n"/>
      <c r="BP134" s="333" t="n"/>
      <c r="BQ134" s="333" t="n"/>
      <c r="BR134" s="333" t="n"/>
      <c r="BS134" s="333" t="n"/>
      <c r="BT134" s="333" t="n"/>
      <c r="BU134" s="333" t="n"/>
      <c r="BV134" s="333" t="n"/>
      <c r="BW134" s="333" t="n"/>
      <c r="BX134" s="333" t="n"/>
      <c r="BY134" s="333" t="n"/>
      <c r="BZ134" s="333" t="n"/>
      <c r="CA134" s="333" t="n"/>
      <c r="CB134" s="333" t="n"/>
      <c r="CC134" s="333" t="n"/>
      <c r="CD134" s="333" t="n"/>
      <c r="CE134" s="333" t="n"/>
      <c r="CF134" s="333" t="n"/>
      <c r="CG134" s="333" t="n"/>
      <c r="CH134" s="333" t="n"/>
      <c r="CI134" s="333" t="n"/>
      <c r="CJ134" s="333" t="n"/>
      <c r="CK134" s="333" t="n"/>
      <c r="CL134" s="333" t="n"/>
      <c r="CM134" s="333" t="n"/>
      <c r="CN134" s="333" t="n"/>
      <c r="CO134" s="333" t="n"/>
      <c r="CP134" s="333" t="n"/>
      <c r="CQ134" s="333" t="n"/>
      <c r="CR134" s="333" t="n"/>
      <c r="CS134" s="333" t="n"/>
      <c r="CT134" s="333" t="n"/>
      <c r="CU134" s="333" t="n"/>
      <c r="CV134" s="333" t="n"/>
      <c r="CW134" s="333" t="n"/>
      <c r="CX134" s="333" t="n"/>
      <c r="CY134" s="333" t="n"/>
      <c r="CZ134" s="333" t="n"/>
      <c r="DA134" s="333" t="n"/>
      <c r="DB134" s="333" t="n"/>
      <c r="DC134" s="333" t="n"/>
      <c r="DD134" s="333" t="n"/>
      <c r="DE134" s="333" t="n"/>
      <c r="DF134" s="333" t="n"/>
      <c r="DG134" s="333" t="n"/>
      <c r="DH134" s="333" t="n"/>
      <c r="DI134" s="333" t="n"/>
      <c r="DJ134" s="333" t="n"/>
      <c r="DK134" s="333" t="n"/>
      <c r="DL134" s="333" t="n"/>
      <c r="DM134" s="333" t="n"/>
      <c r="DN134" s="333" t="n"/>
      <c r="DO134" s="333" t="n"/>
      <c r="DP134" s="333" t="n"/>
      <c r="DQ134" s="344">
        <f>+M134+O134+Q134+S134+U134+W134+Y134+AA134+AC134+AE134+AG134+AI134+AK134+AM134+AO134+AQ134+AS134+AU134+AW134+AY134+BA134+BC134+BE134+BG134+BI134+BK134+BM134+BO134+BQ134+BS134+BU134+BW134+BY134+CA134+CC134+CE134+CG134+CI134+CK134+CM134+CO134+CQ134+CS134+CU134+CW134+CY134+DA134+DC134+DE134+DG134+DI134+DK134+DM134+DO134</f>
        <v/>
      </c>
      <c r="DR134" s="1080">
        <f>+N134+P134+R134+T134+V134+X134+Z134+AB134+AD134+AF134+AH134+AJ134+AL134+AN134+AP134+AR134+AT134+AV134+AX134+AZ134+BB134+BD134+BF134+BH134+BJ134+BL134+BN134+BP134+BR134+BT134+BV134+BX134+BZ134+CB134+CD134+CF134+CH134+CJ134+CL134+CN134+CP134+CR134+CT134+CV134+CX134+CZ134+DB134+DD134+DF134+DH134+DJ134+DL134+DN134+DP134</f>
        <v/>
      </c>
      <c r="DS134" s="333">
        <f>DT134/G134*100</f>
        <v/>
      </c>
      <c r="DT134" s="338">
        <f>DR134-G134</f>
        <v/>
      </c>
      <c r="DU134" s="1679">
        <f>+'OVERALL WO'!P290</f>
        <v/>
      </c>
      <c r="DV134" s="340" t="n"/>
      <c r="DZ134" s="1084" t="inlineStr">
        <is>
          <t>ok</t>
        </is>
      </c>
      <c r="EA134" s="1084" t="inlineStr">
        <is>
          <t>ok</t>
        </is>
      </c>
      <c r="EB134" s="1084" t="inlineStr">
        <is>
          <t>ok</t>
        </is>
      </c>
      <c r="EC134" s="1084" t="inlineStr">
        <is>
          <t>ok</t>
        </is>
      </c>
      <c r="ED134" s="1084" t="inlineStr">
        <is>
          <t>ok</t>
        </is>
      </c>
      <c r="EE134" s="1086" t="n"/>
      <c r="EG134" s="436" t="n"/>
      <c r="EH134" s="436" t="n"/>
      <c r="EI134" s="436" t="n"/>
      <c r="EJ134" s="436" t="n"/>
      <c r="EK134" s="436" t="n"/>
      <c r="EL134" s="492" t="n"/>
      <c r="EM134" s="492" t="n"/>
      <c r="EN134" s="492" t="n"/>
      <c r="EO134" s="492" t="n"/>
      <c r="EP134" s="492" t="n"/>
      <c r="EQ134" s="703" t="n"/>
      <c r="ER134" s="703" t="n"/>
      <c r="ES134" s="703" t="n"/>
      <c r="ET134" s="703" t="n"/>
      <c r="EU134" s="703" t="n"/>
      <c r="EW134" s="703" t="n"/>
      <c r="EX134" s="703" t="n"/>
      <c r="EY134" s="703" t="n"/>
      <c r="EZ134" s="703" t="inlineStr">
        <is>
          <t>ok</t>
        </is>
      </c>
      <c r="FA134" s="709" t="inlineStr">
        <is>
          <t>Completed</t>
        </is>
      </c>
      <c r="FB134" s="703" t="n"/>
      <c r="FC134" s="703" t="n"/>
      <c r="FD134" s="703" t="n"/>
      <c r="FE134" s="703" t="n"/>
      <c r="FF134" s="703" t="n"/>
      <c r="FK134" s="1085" t="inlineStr">
        <is>
          <t>ok</t>
        </is>
      </c>
    </row>
    <row r="135" hidden="1" customFormat="1" s="1085">
      <c r="A135" s="572">
        <f>+A134+1</f>
        <v/>
      </c>
      <c r="B135" s="333">
        <f>+'OVERALL WO'!B291</f>
        <v/>
      </c>
      <c r="C135" s="334" t="n"/>
      <c r="D135" s="334">
        <f>+'OVERALL WO'!D291</f>
        <v/>
      </c>
      <c r="E135" s="334">
        <f>+'OVERALL WO'!F291</f>
        <v/>
      </c>
      <c r="F135" s="335">
        <f>+'OVERALL WO'!I291</f>
        <v/>
      </c>
      <c r="G135" s="336">
        <f>+K135</f>
        <v/>
      </c>
      <c r="H135" s="334">
        <f>IF(F135&gt;0,"Realese","BelumRealese")</f>
        <v/>
      </c>
      <c r="I135" s="333">
        <f>+'OVERALL WO'!E291</f>
        <v/>
      </c>
      <c r="J135" s="334">
        <f>+'OVERALL WO'!G291</f>
        <v/>
      </c>
      <c r="K135" s="1080">
        <f>+'OVERALL WO'!H291</f>
        <v/>
      </c>
      <c r="L135" s="334" t="inlineStr">
        <is>
          <t>Approval</t>
        </is>
      </c>
      <c r="M135" s="334" t="n"/>
      <c r="N135" s="1080" t="n"/>
      <c r="O135" s="333" t="n"/>
      <c r="P135" s="333" t="n"/>
      <c r="Q135" s="333" t="n"/>
      <c r="R135" s="333" t="n"/>
      <c r="S135" s="344" t="n"/>
      <c r="T135" s="1080" t="n"/>
      <c r="U135" s="333" t="n"/>
      <c r="V135" s="333" t="n"/>
      <c r="W135" s="333" t="n"/>
      <c r="X135" s="333" t="n"/>
      <c r="Y135" s="333" t="n"/>
      <c r="Z135" s="333" t="n"/>
      <c r="AA135" s="333" t="n"/>
      <c r="AB135" s="1080" t="n"/>
      <c r="AC135" s="344" t="n"/>
      <c r="AD135" s="1080" t="n"/>
      <c r="AE135" s="333" t="n"/>
      <c r="AF135" s="333" t="n"/>
      <c r="AG135" s="333" t="n"/>
      <c r="AH135" s="333" t="n"/>
      <c r="AI135" s="344" t="n"/>
      <c r="AJ135" s="1080" t="n"/>
      <c r="AK135" s="333" t="n"/>
      <c r="AL135" s="333" t="n"/>
      <c r="AM135" s="333" t="n"/>
      <c r="AN135" s="333" t="n"/>
      <c r="AO135" s="344" t="n"/>
      <c r="AP135" s="1080" t="n"/>
      <c r="AQ135" s="344" t="n"/>
      <c r="AR135" s="1080" t="n"/>
      <c r="AS135" s="333" t="n"/>
      <c r="AT135" s="333" t="n"/>
      <c r="AU135" s="344">
        <f>AV135/G135*100</f>
        <v/>
      </c>
      <c r="AV135" s="1075" t="n">
        <v>8007700</v>
      </c>
      <c r="AW135" s="333" t="n"/>
      <c r="AX135" s="333" t="n"/>
      <c r="AY135" s="333" t="n"/>
      <c r="AZ135" s="333" t="n"/>
      <c r="BA135" s="333" t="n"/>
      <c r="BB135" s="333" t="n"/>
      <c r="BC135" s="333" t="n"/>
      <c r="BD135" s="333" t="n"/>
      <c r="BE135" s="333" t="n"/>
      <c r="BF135" s="333" t="n"/>
      <c r="BG135" s="333" t="n"/>
      <c r="BH135" s="333" t="n"/>
      <c r="BI135" s="333" t="n"/>
      <c r="BJ135" s="333" t="n"/>
      <c r="BK135" s="333" t="n"/>
      <c r="BL135" s="333" t="n"/>
      <c r="BM135" s="333" t="n"/>
      <c r="BN135" s="333" t="n"/>
      <c r="BO135" s="333" t="n"/>
      <c r="BP135" s="333" t="n"/>
      <c r="BQ135" s="333" t="n"/>
      <c r="BR135" s="333" t="n"/>
      <c r="BS135" s="333" t="n"/>
      <c r="BT135" s="333" t="n"/>
      <c r="BU135" s="333" t="n"/>
      <c r="BV135" s="333" t="n"/>
      <c r="BW135" s="333" t="n"/>
      <c r="BX135" s="333" t="n"/>
      <c r="BY135" s="333" t="n"/>
      <c r="BZ135" s="333" t="n"/>
      <c r="CA135" s="333" t="n"/>
      <c r="CB135" s="333" t="n"/>
      <c r="CC135" s="333" t="n"/>
      <c r="CD135" s="333" t="n"/>
      <c r="CE135" s="333" t="n"/>
      <c r="CF135" s="333" t="n"/>
      <c r="CG135" s="333" t="n"/>
      <c r="CH135" s="333" t="n"/>
      <c r="CI135" s="333" t="n"/>
      <c r="CJ135" s="333" t="n"/>
      <c r="CK135" s="333" t="n"/>
      <c r="CL135" s="333" t="n"/>
      <c r="CM135" s="333" t="n"/>
      <c r="CN135" s="333" t="n"/>
      <c r="CO135" s="333" t="n"/>
      <c r="CP135" s="333" t="n"/>
      <c r="CQ135" s="333" t="n"/>
      <c r="CR135" s="333" t="n"/>
      <c r="CS135" s="333" t="n"/>
      <c r="CT135" s="333" t="n"/>
      <c r="CU135" s="333" t="n"/>
      <c r="CV135" s="333" t="n"/>
      <c r="CW135" s="333" t="n"/>
      <c r="CX135" s="333" t="n"/>
      <c r="CY135" s="333" t="n"/>
      <c r="CZ135" s="333" t="n"/>
      <c r="DA135" s="333" t="n"/>
      <c r="DB135" s="333" t="n"/>
      <c r="DC135" s="333" t="n"/>
      <c r="DD135" s="333" t="n"/>
      <c r="DE135" s="333" t="n"/>
      <c r="DF135" s="333" t="n"/>
      <c r="DG135" s="333" t="n"/>
      <c r="DH135" s="333" t="n"/>
      <c r="DI135" s="333" t="n"/>
      <c r="DJ135" s="333" t="n"/>
      <c r="DK135" s="333" t="n"/>
      <c r="DL135" s="333" t="n"/>
      <c r="DM135" s="333" t="n"/>
      <c r="DN135" s="333" t="n"/>
      <c r="DO135" s="333" t="n"/>
      <c r="DP135" s="333" t="n"/>
      <c r="DQ135" s="344">
        <f>+M135+O135+Q135+S135+U135+W135+Y135+AA135+AC135+AE135+AG135+AI135+AK135+AM135+AO135+AQ135+AS135+AU135+AW135+AY135+BA135+BC135+BE135+BG135+BI135+BK135+BM135+BO135+BQ135+BS135+BU135+BW135+BY135+CA135+CC135+CE135+CG135+CI135+CK135+CM135+CO135+CQ135+CS135+CU135+CW135+CY135+DA135+DC135+DE135+DG135+DI135+DK135+DM135+DO135</f>
        <v/>
      </c>
      <c r="DR135" s="1080">
        <f>+N135+P135+R135+T135+V135+X135+Z135+AB135+AD135+AF135+AH135+AJ135+AL135+AN135+AP135+AR135+AT135+AV135+AX135+AZ135+BB135+BD135+BF135+BH135+BJ135+BL135+BN135+BP135+BR135+BT135+BV135+BX135+BZ135+CB135+CD135+CF135+CH135+CJ135+CL135+CN135+CP135+CR135+CT135+CV135+CX135+CZ135+DB135+DD135+DF135+DH135+DJ135+DL135+DN135+DP135</f>
        <v/>
      </c>
      <c r="DS135" s="333">
        <f>DT135/G135*100</f>
        <v/>
      </c>
      <c r="DT135" s="338">
        <f>DR135-G135</f>
        <v/>
      </c>
      <c r="DU135" s="1679">
        <f>+'OVERALL WO'!P291</f>
        <v/>
      </c>
      <c r="DV135" s="340" t="n"/>
      <c r="DZ135" s="1084" t="inlineStr">
        <is>
          <t>ok</t>
        </is>
      </c>
      <c r="EA135" s="1084" t="inlineStr">
        <is>
          <t>ok</t>
        </is>
      </c>
      <c r="EB135" s="1084" t="inlineStr">
        <is>
          <t>ok</t>
        </is>
      </c>
      <c r="EC135" s="1084" t="inlineStr">
        <is>
          <t>ok</t>
        </is>
      </c>
      <c r="ED135" s="1084" t="inlineStr">
        <is>
          <t>ok</t>
        </is>
      </c>
      <c r="EE135" s="1086" t="n"/>
      <c r="EG135" s="436" t="n"/>
      <c r="EH135" s="436" t="n"/>
      <c r="EI135" s="436" t="n"/>
      <c r="EJ135" s="436" t="n"/>
      <c r="EK135" s="436" t="n"/>
      <c r="EL135" s="492" t="n"/>
      <c r="EM135" s="492" t="n"/>
      <c r="EN135" s="492" t="n"/>
      <c r="EO135" s="492" t="n"/>
      <c r="EP135" s="492" t="n"/>
      <c r="EQ135" s="703" t="n"/>
      <c r="ER135" s="703" t="n"/>
      <c r="ES135" s="703" t="n"/>
      <c r="ET135" s="703" t="n"/>
      <c r="EU135" s="703" t="n"/>
      <c r="EW135" s="703" t="n"/>
      <c r="EX135" s="703" t="n"/>
      <c r="EY135" s="703" t="n"/>
      <c r="EZ135" s="703" t="inlineStr">
        <is>
          <t>ok</t>
        </is>
      </c>
      <c r="FA135" s="709" t="inlineStr">
        <is>
          <t>Completed</t>
        </is>
      </c>
      <c r="FB135" s="703" t="n"/>
      <c r="FC135" s="703" t="n"/>
      <c r="FD135" s="703" t="n"/>
      <c r="FE135" s="703" t="n"/>
      <c r="FF135" s="703" t="n"/>
      <c r="FK135" s="1085" t="inlineStr">
        <is>
          <t>ok</t>
        </is>
      </c>
    </row>
    <row r="136" hidden="1" customFormat="1" s="1085">
      <c r="A136" s="572">
        <f>+A135+1</f>
        <v/>
      </c>
      <c r="B136" s="333">
        <f>+'OVERALL WO'!B292</f>
        <v/>
      </c>
      <c r="C136" s="334" t="n"/>
      <c r="D136" s="334">
        <f>+'OVERALL WO'!D292</f>
        <v/>
      </c>
      <c r="E136" s="334">
        <f>+'OVERALL WO'!F292</f>
        <v/>
      </c>
      <c r="F136" s="335">
        <f>+'OVERALL WO'!I292</f>
        <v/>
      </c>
      <c r="G136" s="336">
        <f>+K136</f>
        <v/>
      </c>
      <c r="H136" s="334">
        <f>IF(F136&gt;0,"Realese","BelumRealese")</f>
        <v/>
      </c>
      <c r="I136" s="333">
        <f>+'OVERALL WO'!E292</f>
        <v/>
      </c>
      <c r="J136" s="334">
        <f>+'OVERALL WO'!G292</f>
        <v/>
      </c>
      <c r="K136" s="1080">
        <f>+'OVERALL WO'!H292</f>
        <v/>
      </c>
      <c r="L136" s="334" t="inlineStr">
        <is>
          <t>Approval</t>
        </is>
      </c>
      <c r="M136" s="334" t="n"/>
      <c r="N136" s="1080" t="n"/>
      <c r="O136" s="333" t="n"/>
      <c r="P136" s="333" t="n"/>
      <c r="Q136" s="333" t="n"/>
      <c r="R136" s="333" t="n"/>
      <c r="S136" s="344" t="n"/>
      <c r="T136" s="1080" t="n"/>
      <c r="U136" s="333" t="n"/>
      <c r="V136" s="333" t="n"/>
      <c r="W136" s="333" t="n"/>
      <c r="X136" s="333" t="n"/>
      <c r="Y136" s="333" t="n"/>
      <c r="Z136" s="333" t="n"/>
      <c r="AA136" s="333" t="n"/>
      <c r="AB136" s="1080" t="n"/>
      <c r="AC136" s="344" t="n"/>
      <c r="AD136" s="1080" t="n"/>
      <c r="AE136" s="333" t="n"/>
      <c r="AF136" s="333" t="n"/>
      <c r="AG136" s="333" t="n"/>
      <c r="AH136" s="333" t="n"/>
      <c r="AI136" s="344" t="n"/>
      <c r="AJ136" s="1080" t="n"/>
      <c r="AK136" s="333" t="n"/>
      <c r="AL136" s="333" t="n"/>
      <c r="AM136" s="333" t="n"/>
      <c r="AN136" s="333" t="n"/>
      <c r="AO136" s="344" t="n"/>
      <c r="AP136" s="1080" t="n"/>
      <c r="AQ136" s="344" t="n"/>
      <c r="AR136" s="1080" t="n"/>
      <c r="AS136" s="333" t="n"/>
      <c r="AT136" s="333" t="n"/>
      <c r="AU136" s="344" t="n"/>
      <c r="AV136" s="1080" t="n"/>
      <c r="AW136" s="344">
        <f>AX136/G136*100</f>
        <v/>
      </c>
      <c r="AX136" s="1080" t="n">
        <v>2706300</v>
      </c>
      <c r="AY136" s="333" t="n"/>
      <c r="AZ136" s="333" t="n"/>
      <c r="BA136" s="333" t="n"/>
      <c r="BB136" s="333" t="n"/>
      <c r="BC136" s="333" t="n"/>
      <c r="BD136" s="333" t="n"/>
      <c r="BE136" s="333" t="n"/>
      <c r="BF136" s="333" t="n"/>
      <c r="BG136" s="333" t="n"/>
      <c r="BH136" s="333" t="n"/>
      <c r="BI136" s="333" t="n"/>
      <c r="BJ136" s="333" t="n"/>
      <c r="BK136" s="333" t="n"/>
      <c r="BL136" s="333" t="n"/>
      <c r="BM136" s="333" t="n"/>
      <c r="BN136" s="333" t="n"/>
      <c r="BO136" s="333" t="n"/>
      <c r="BP136" s="333" t="n"/>
      <c r="BQ136" s="333" t="n"/>
      <c r="BR136" s="333" t="n"/>
      <c r="BS136" s="333" t="n"/>
      <c r="BT136" s="333" t="n"/>
      <c r="BU136" s="333" t="n"/>
      <c r="BV136" s="333" t="n"/>
      <c r="BW136" s="333" t="n"/>
      <c r="BX136" s="333" t="n"/>
      <c r="BY136" s="333" t="n"/>
      <c r="BZ136" s="333" t="n"/>
      <c r="CA136" s="333" t="n"/>
      <c r="CB136" s="333" t="n"/>
      <c r="CC136" s="333" t="n"/>
      <c r="CD136" s="333" t="n"/>
      <c r="CE136" s="333" t="n"/>
      <c r="CF136" s="333" t="n"/>
      <c r="CG136" s="333" t="n"/>
      <c r="CH136" s="333" t="n"/>
      <c r="CI136" s="333" t="n"/>
      <c r="CJ136" s="333" t="n"/>
      <c r="CK136" s="333" t="n"/>
      <c r="CL136" s="333" t="n"/>
      <c r="CM136" s="333" t="n"/>
      <c r="CN136" s="333" t="n"/>
      <c r="CO136" s="333" t="n"/>
      <c r="CP136" s="333" t="n"/>
      <c r="CQ136" s="333" t="n"/>
      <c r="CR136" s="333" t="n"/>
      <c r="CS136" s="333" t="n"/>
      <c r="CT136" s="333" t="n"/>
      <c r="CU136" s="333" t="n"/>
      <c r="CV136" s="333" t="n"/>
      <c r="CW136" s="333" t="n"/>
      <c r="CX136" s="333" t="n"/>
      <c r="CY136" s="333" t="n"/>
      <c r="CZ136" s="333" t="n"/>
      <c r="DA136" s="333" t="n"/>
      <c r="DB136" s="333" t="n"/>
      <c r="DC136" s="333" t="n"/>
      <c r="DD136" s="333" t="n"/>
      <c r="DE136" s="333" t="n"/>
      <c r="DF136" s="333" t="n"/>
      <c r="DG136" s="333" t="n"/>
      <c r="DH136" s="333" t="n"/>
      <c r="DI136" s="333" t="n"/>
      <c r="DJ136" s="333" t="n"/>
      <c r="DK136" s="333" t="n"/>
      <c r="DL136" s="333" t="n"/>
      <c r="DM136" s="333" t="n"/>
      <c r="DN136" s="333" t="n"/>
      <c r="DO136" s="333" t="n"/>
      <c r="DP136" s="333" t="n"/>
      <c r="DQ136" s="344">
        <f>+M136+O136+Q136+S136+U136+W136+Y136+AA136+AC136+AE136+AG136+AI136+AK136+AM136+AO136+AQ136+AS136+AU136+AW136+AY136+BA136+BC136+BE136+BG136+BI136+BK136+BM136+BO136+BQ136+BS136+BU136+BW136+BY136+CA136+CC136+CE136+CG136+CI136+CK136+CM136+CO136+CQ136+CS136+CU136+CW136+CY136+DA136+DC136+DE136+DG136+DI136+DK136+DM136+DO136</f>
        <v/>
      </c>
      <c r="DR136" s="1080">
        <f>+N136+P136+R136+T136+V136+X136+Z136+AB136+AD136+AF136+AH136+AJ136+AL136+AN136+AP136+AR136+AT136+AV136+AX136+AZ136+BB136+BD136+BF136+BH136+BJ136+BL136+BN136+BP136+BR136+BT136+BV136+BX136+BZ136+CB136+CD136+CF136+CH136+CJ136+CL136+CN136+CP136+CR136+CT136+CV136+CX136+CZ136+DB136+DD136+DF136+DH136+DJ136+DL136+DN136+DP136</f>
        <v/>
      </c>
      <c r="DS136" s="333">
        <f>DT136/G136*100</f>
        <v/>
      </c>
      <c r="DT136" s="338">
        <f>DR136-G136</f>
        <v/>
      </c>
      <c r="DU136" s="1679">
        <f>+'OVERALL WO'!P292</f>
        <v/>
      </c>
      <c r="DV136" s="340" t="n"/>
      <c r="DZ136" s="1084" t="inlineStr">
        <is>
          <t>ok</t>
        </is>
      </c>
      <c r="EA136" s="1084" t="inlineStr">
        <is>
          <t>ok</t>
        </is>
      </c>
      <c r="EB136" s="1084" t="inlineStr">
        <is>
          <t>ok</t>
        </is>
      </c>
      <c r="EC136" s="1084" t="inlineStr">
        <is>
          <t>ok</t>
        </is>
      </c>
      <c r="ED136" s="1084" t="inlineStr">
        <is>
          <t>ok</t>
        </is>
      </c>
      <c r="EE136" s="1086" t="n"/>
      <c r="EG136" s="436" t="n"/>
      <c r="EH136" s="436" t="n"/>
      <c r="EI136" s="436" t="n"/>
      <c r="EJ136" s="436" t="n"/>
      <c r="EK136" s="436" t="n"/>
      <c r="EL136" s="492" t="n"/>
      <c r="EM136" s="492" t="n"/>
      <c r="EN136" s="492" t="n"/>
      <c r="EO136" s="492" t="n"/>
      <c r="EP136" s="492" t="n"/>
      <c r="EQ136" s="703" t="n"/>
      <c r="ER136" s="703" t="n"/>
      <c r="ES136" s="703" t="n"/>
      <c r="ET136" s="703" t="n"/>
      <c r="EU136" s="703" t="n"/>
      <c r="EW136" s="703" t="n"/>
      <c r="EX136" s="703" t="n"/>
      <c r="EY136" s="703" t="n"/>
      <c r="EZ136" s="703" t="n"/>
      <c r="FA136" s="703" t="n"/>
      <c r="FB136" s="703" t="n"/>
      <c r="FC136" s="703" t="n"/>
      <c r="FD136" s="703" t="n"/>
      <c r="FE136" s="703" t="n"/>
      <c r="FF136" s="703" t="n"/>
      <c r="FK136" s="1085" t="inlineStr">
        <is>
          <t>ok</t>
        </is>
      </c>
    </row>
    <row r="137" hidden="1" customFormat="1" s="1085">
      <c r="A137" s="572">
        <f>+A136+1</f>
        <v/>
      </c>
      <c r="B137" s="333">
        <f>+'OVERALL WO'!B293</f>
        <v/>
      </c>
      <c r="C137" s="334" t="n"/>
      <c r="D137" s="334">
        <f>+'OVERALL WO'!D293</f>
        <v/>
      </c>
      <c r="E137" s="334">
        <f>+'OVERALL WO'!F293</f>
        <v/>
      </c>
      <c r="F137" s="335">
        <f>+'OVERALL WO'!I293</f>
        <v/>
      </c>
      <c r="G137" s="336">
        <f>+K137</f>
        <v/>
      </c>
      <c r="H137" s="334">
        <f>IF(F137&gt;0,"Realese","BelumRealese")</f>
        <v/>
      </c>
      <c r="I137" s="333">
        <f>+'OVERALL WO'!E293</f>
        <v/>
      </c>
      <c r="J137" s="334">
        <f>+'OVERALL WO'!G293</f>
        <v/>
      </c>
      <c r="K137" s="1080">
        <f>+'OVERALL WO'!H293</f>
        <v/>
      </c>
      <c r="L137" s="334" t="inlineStr">
        <is>
          <t>Review</t>
        </is>
      </c>
      <c r="M137" s="334" t="n"/>
      <c r="N137" s="1080" t="n"/>
      <c r="O137" s="333" t="n"/>
      <c r="P137" s="333" t="n"/>
      <c r="Q137" s="333" t="n"/>
      <c r="R137" s="333" t="n"/>
      <c r="S137" s="344" t="n"/>
      <c r="T137" s="1080" t="n"/>
      <c r="U137" s="333" t="n"/>
      <c r="V137" s="333" t="n"/>
      <c r="W137" s="333" t="n"/>
      <c r="X137" s="333" t="n"/>
      <c r="Y137" s="333" t="n"/>
      <c r="Z137" s="333" t="n"/>
      <c r="AA137" s="333" t="n"/>
      <c r="AB137" s="1080" t="n"/>
      <c r="AC137" s="344" t="n"/>
      <c r="AD137" s="1080" t="n"/>
      <c r="AE137" s="333" t="n"/>
      <c r="AF137" s="333" t="n"/>
      <c r="AG137" s="333" t="n"/>
      <c r="AH137" s="333" t="n"/>
      <c r="AI137" s="344" t="n"/>
      <c r="AJ137" s="1080" t="n"/>
      <c r="AK137" s="333" t="n"/>
      <c r="AL137" s="333" t="n"/>
      <c r="AM137" s="333" t="n"/>
      <c r="AN137" s="333" t="n"/>
      <c r="AO137" s="344" t="n"/>
      <c r="AP137" s="1080" t="n"/>
      <c r="AQ137" s="344" t="n"/>
      <c r="AR137" s="1080" t="n"/>
      <c r="AS137" s="333" t="n"/>
      <c r="AT137" s="333" t="n"/>
      <c r="AU137" s="344" t="n"/>
      <c r="AV137" s="1080" t="n"/>
      <c r="AW137" s="344" t="n"/>
      <c r="AX137" s="1080" t="n"/>
      <c r="AY137" s="333" t="n"/>
      <c r="AZ137" s="333" t="n"/>
      <c r="BA137" s="333" t="n"/>
      <c r="BB137" s="333" t="n"/>
      <c r="BC137" s="333">
        <f>BD137/G137*100</f>
        <v/>
      </c>
      <c r="BD137" s="1080">
        <f>G137*65.74/100</f>
        <v/>
      </c>
      <c r="BE137" s="344">
        <f>BF137/G137*100</f>
        <v/>
      </c>
      <c r="BF137" s="1080" t="n">
        <v>22074279.864</v>
      </c>
      <c r="BG137" s="333" t="n"/>
      <c r="BH137" s="333" t="n"/>
      <c r="BI137" s="333" t="n"/>
      <c r="BJ137" s="333" t="n"/>
      <c r="BK137" s="333" t="n"/>
      <c r="BL137" s="333" t="n"/>
      <c r="BM137" s="333" t="n"/>
      <c r="BN137" s="333" t="n"/>
      <c r="BO137" s="333" t="n"/>
      <c r="BP137" s="333" t="n"/>
      <c r="BQ137" s="333" t="n"/>
      <c r="BR137" s="333" t="n"/>
      <c r="BS137" s="333" t="n"/>
      <c r="BT137" s="333" t="n"/>
      <c r="BU137" s="333" t="n"/>
      <c r="BV137" s="333" t="n"/>
      <c r="BW137" s="333" t="n"/>
      <c r="BX137" s="333" t="n"/>
      <c r="BY137" s="333" t="n"/>
      <c r="BZ137" s="333" t="n"/>
      <c r="CA137" s="333" t="n"/>
      <c r="CB137" s="333" t="n"/>
      <c r="CC137" s="333" t="n"/>
      <c r="CD137" s="333" t="n"/>
      <c r="CE137" s="333" t="n"/>
      <c r="CF137" s="333" t="n"/>
      <c r="CG137" s="333" t="n"/>
      <c r="CH137" s="333" t="n"/>
      <c r="CI137" s="333" t="n"/>
      <c r="CJ137" s="333" t="n"/>
      <c r="CK137" s="333" t="n"/>
      <c r="CL137" s="333" t="n"/>
      <c r="CM137" s="333" t="n"/>
      <c r="CN137" s="333" t="n"/>
      <c r="CO137" s="333" t="n"/>
      <c r="CP137" s="333" t="n"/>
      <c r="CQ137" s="333" t="n"/>
      <c r="CR137" s="333" t="n"/>
      <c r="CS137" s="333" t="n"/>
      <c r="CT137" s="333" t="n"/>
      <c r="CU137" s="333" t="n"/>
      <c r="CV137" s="333" t="n"/>
      <c r="CW137" s="333" t="n"/>
      <c r="CX137" s="333" t="n"/>
      <c r="CY137" s="333" t="n"/>
      <c r="CZ137" s="333" t="n"/>
      <c r="DA137" s="333" t="n"/>
      <c r="DB137" s="333" t="n"/>
      <c r="DC137" s="333" t="n"/>
      <c r="DD137" s="333" t="n"/>
      <c r="DE137" s="333" t="n"/>
      <c r="DF137" s="333" t="n"/>
      <c r="DG137" s="333" t="n"/>
      <c r="DH137" s="333" t="n"/>
      <c r="DI137" s="333" t="n"/>
      <c r="DJ137" s="333" t="n"/>
      <c r="DK137" s="333" t="n"/>
      <c r="DL137" s="333" t="n"/>
      <c r="DM137" s="333" t="n"/>
      <c r="DN137" s="333" t="n"/>
      <c r="DO137" s="333" t="n"/>
      <c r="DP137" s="333" t="n"/>
      <c r="DQ137" s="344">
        <f>+M137+O137+Q137+S137+U137+W137+Y137+AA137+AC137+AE137+AG137+AI137+AK137+AM137+AO137+AQ137+AS137+AU137+AW137+AY137+BA137+BC137+BE137+BG137+BI137+BK137+BM137+BO137+BQ137+BS137+BU137+BW137+BY137+CA137+CC137+CE137+CG137+CI137+CK137+CM137+CO137+CQ137+CS137+CU137+CW137+CY137+DA137+DC137+DE137+DG137+DI137+DK137+DM137+DO137</f>
        <v/>
      </c>
      <c r="DR137" s="1080">
        <f>+N137+P137+R137+T137+V137+X137+Z137+AB137+AD137+AF137+AH137+AJ137+AL137+AN137+AP137+AR137+AT137+AV137+AX137+AZ137+BB137+BD137+BF137+BH137+BJ137+BL137+BN137+BP137+BR137+BT137+BV137+BX137+BZ137+CB137+CD137+CF137+CH137+CJ137+CL137+CN137+CP137+CR137+CT137+CV137+CX137+CZ137+DB137+DD137+DF137+DH137+DJ137+DL137+DN137+DP137</f>
        <v/>
      </c>
      <c r="DS137" s="333">
        <f>DT137/G137*100</f>
        <v/>
      </c>
      <c r="DT137" s="338">
        <f>DR137-G137</f>
        <v/>
      </c>
      <c r="DU137" s="1679">
        <f>+'OVERALL WO'!P293</f>
        <v/>
      </c>
      <c r="DV137" s="340" t="n"/>
      <c r="DZ137" s="1084" t="inlineStr">
        <is>
          <t>ok</t>
        </is>
      </c>
      <c r="EA137" s="1084" t="inlineStr">
        <is>
          <t>ok</t>
        </is>
      </c>
      <c r="EB137" s="1084" t="inlineStr">
        <is>
          <t>ok</t>
        </is>
      </c>
      <c r="EC137" s="1084" t="inlineStr">
        <is>
          <t>ok</t>
        </is>
      </c>
      <c r="ED137" s="1084" t="inlineStr">
        <is>
          <t>ok</t>
        </is>
      </c>
      <c r="EE137" s="1086" t="n"/>
      <c r="EG137" s="436" t="n"/>
      <c r="EH137" s="436" t="n"/>
      <c r="EI137" s="436" t="n"/>
      <c r="EJ137" s="436" t="n"/>
      <c r="EK137" s="436" t="n"/>
      <c r="EL137" s="492" t="n"/>
      <c r="EM137" s="492" t="n"/>
      <c r="EN137" s="492" t="n"/>
      <c r="EO137" s="492" t="n"/>
      <c r="EP137" s="492" t="n"/>
      <c r="EQ137" s="703" t="n"/>
      <c r="ER137" s="703" t="n"/>
      <c r="ES137" s="703" t="n"/>
      <c r="ET137" s="703" t="n"/>
      <c r="EU137" s="703" t="n"/>
      <c r="EW137" s="703" t="n"/>
      <c r="EX137" s="703" t="n"/>
      <c r="EY137" s="703" t="n"/>
      <c r="EZ137" s="703" t="n"/>
      <c r="FA137" s="703" t="n"/>
      <c r="FB137" s="703" t="n"/>
      <c r="FC137" s="703" t="n"/>
      <c r="FD137" s="703" t="n"/>
      <c r="FE137" s="703" t="inlineStr">
        <is>
          <t>ok</t>
        </is>
      </c>
      <c r="FF137" s="703" t="inlineStr">
        <is>
          <t>ok</t>
        </is>
      </c>
      <c r="FG137" s="709" t="inlineStr">
        <is>
          <t>Completed</t>
        </is>
      </c>
      <c r="FK137" s="1085" t="inlineStr">
        <is>
          <t>ok</t>
        </is>
      </c>
    </row>
    <row r="138" hidden="1" customFormat="1" s="424">
      <c r="A138" s="410">
        <f>+A137+1</f>
        <v/>
      </c>
      <c r="B138" s="343">
        <f>+'OVERALL WO'!B294</f>
        <v/>
      </c>
      <c r="C138" s="300" t="n"/>
      <c r="D138" s="300">
        <f>+'OVERALL WO'!D294</f>
        <v/>
      </c>
      <c r="E138" s="300">
        <f>+'OVERALL WO'!F294</f>
        <v/>
      </c>
      <c r="F138" s="359">
        <f>+'OVERALL WO'!I294</f>
        <v/>
      </c>
      <c r="G138" s="349">
        <f>+K138</f>
        <v/>
      </c>
      <c r="H138" s="300">
        <f>IF(F138&gt;0,"Realese","BelumRealese")</f>
        <v/>
      </c>
      <c r="I138" s="343">
        <f>+'OVERALL WO'!E294</f>
        <v/>
      </c>
      <c r="J138" s="300">
        <f>+'OVERALL WO'!G294</f>
        <v/>
      </c>
      <c r="K138" s="292">
        <f>+'OVERALL WO'!H294</f>
        <v/>
      </c>
      <c r="L138" s="300" t="inlineStr">
        <is>
          <t>Approval</t>
        </is>
      </c>
      <c r="M138" s="300" t="n"/>
      <c r="N138" s="292" t="n"/>
      <c r="O138" s="343" t="n"/>
      <c r="P138" s="343" t="n"/>
      <c r="Q138" s="343" t="n"/>
      <c r="R138" s="343" t="n"/>
      <c r="S138" s="360" t="n"/>
      <c r="T138" s="292" t="n"/>
      <c r="U138" s="343" t="n"/>
      <c r="V138" s="343" t="n"/>
      <c r="W138" s="343" t="n"/>
      <c r="X138" s="343" t="n"/>
      <c r="Y138" s="343" t="n"/>
      <c r="Z138" s="343" t="n"/>
      <c r="AA138" s="343" t="n"/>
      <c r="AB138" s="292" t="n"/>
      <c r="AC138" s="360" t="n"/>
      <c r="AD138" s="292" t="n"/>
      <c r="AE138" s="343" t="n"/>
      <c r="AF138" s="343" t="n"/>
      <c r="AG138" s="343" t="n"/>
      <c r="AH138" s="343" t="n"/>
      <c r="AI138" s="360" t="n"/>
      <c r="AJ138" s="292" t="n"/>
      <c r="AK138" s="343" t="n"/>
      <c r="AL138" s="343" t="n"/>
      <c r="AM138" s="343" t="n"/>
      <c r="AN138" s="343" t="n"/>
      <c r="AO138" s="360" t="n"/>
      <c r="AP138" s="292" t="n"/>
      <c r="AQ138" s="360" t="n"/>
      <c r="AR138" s="292" t="n"/>
      <c r="AS138" s="343" t="n"/>
      <c r="AT138" s="343" t="n"/>
      <c r="AU138" s="360" t="n"/>
      <c r="AV138" s="292" t="n"/>
      <c r="AW138" s="360" t="n"/>
      <c r="AX138" s="292" t="n"/>
      <c r="AY138" s="343" t="n"/>
      <c r="AZ138" s="343" t="n"/>
      <c r="BA138" s="343" t="n"/>
      <c r="BB138" s="343" t="n"/>
      <c r="BC138" s="343" t="n"/>
      <c r="BD138" s="292" t="n"/>
      <c r="BE138" s="360">
        <f>BF138/G138*100</f>
        <v/>
      </c>
      <c r="BF138" s="292">
        <f>G138*20/100</f>
        <v/>
      </c>
      <c r="BG138" s="360">
        <f>BH138/G138*100</f>
        <v/>
      </c>
      <c r="BH138" s="292">
        <f>G138*80/100</f>
        <v/>
      </c>
      <c r="BI138" s="343" t="n"/>
      <c r="BJ138" s="343" t="n"/>
      <c r="BK138" s="343" t="n"/>
      <c r="BL138" s="343" t="n"/>
      <c r="BM138" s="343" t="n"/>
      <c r="BN138" s="343" t="n"/>
      <c r="BO138" s="343" t="n"/>
      <c r="BP138" s="343" t="n"/>
      <c r="BQ138" s="343" t="n"/>
      <c r="BR138" s="343" t="n"/>
      <c r="BS138" s="343" t="n"/>
      <c r="BT138" s="343" t="n"/>
      <c r="BU138" s="343" t="n"/>
      <c r="BV138" s="343" t="n"/>
      <c r="BW138" s="343" t="n"/>
      <c r="BX138" s="343" t="n"/>
      <c r="BY138" s="343" t="n"/>
      <c r="BZ138" s="343" t="n"/>
      <c r="CA138" s="343" t="n"/>
      <c r="CB138" s="343" t="n"/>
      <c r="CC138" s="343" t="n"/>
      <c r="CD138" s="343" t="n"/>
      <c r="CE138" s="343" t="n"/>
      <c r="CF138" s="343" t="n"/>
      <c r="CG138" s="343" t="n"/>
      <c r="CH138" s="343" t="n"/>
      <c r="CI138" s="343" t="n"/>
      <c r="CJ138" s="343" t="n"/>
      <c r="CK138" s="343" t="n"/>
      <c r="CL138" s="343" t="n"/>
      <c r="CM138" s="343" t="n"/>
      <c r="CN138" s="343" t="n"/>
      <c r="CO138" s="343" t="n"/>
      <c r="CP138" s="343" t="n"/>
      <c r="CQ138" s="343" t="n"/>
      <c r="CR138" s="343" t="n"/>
      <c r="CS138" s="343" t="n"/>
      <c r="CT138" s="343" t="n"/>
      <c r="CU138" s="343" t="n"/>
      <c r="CV138" s="343" t="n"/>
      <c r="CW138" s="343" t="n"/>
      <c r="CX138" s="343" t="n"/>
      <c r="CY138" s="343" t="n"/>
      <c r="CZ138" s="343" t="n"/>
      <c r="DA138" s="343" t="n"/>
      <c r="DB138" s="343" t="n"/>
      <c r="DC138" s="343" t="n"/>
      <c r="DD138" s="343" t="n"/>
      <c r="DE138" s="343" t="n"/>
      <c r="DF138" s="343" t="n"/>
      <c r="DG138" s="343" t="n"/>
      <c r="DH138" s="343" t="n"/>
      <c r="DI138" s="343" t="n"/>
      <c r="DJ138" s="343" t="n"/>
      <c r="DK138" s="343" t="n"/>
      <c r="DL138" s="343" t="n"/>
      <c r="DM138" s="343" t="n"/>
      <c r="DN138" s="343" t="n"/>
      <c r="DO138" s="343" t="n"/>
      <c r="DP138" s="343" t="n"/>
      <c r="DQ138" s="360">
        <f>+M138+O138+Q138+S138+U138+W138+Y138+AA138+AC138+AE138+AG138+AI138+AK138+AM138+AO138+AQ138+AS138+AU138+AW138+AY138+BA138+BC138+BE138+BG138+BI138+BK138+BM138+BO138+BQ138+BS138+BU138+BW138+BY138+CA138+CC138+CE138+CG138+CI138+CK138+CM138+CO138+CQ138+CS138+CU138+CW138+CY138+DA138+DC138+DE138+DG138+DI138+DK138+DM138+DO138</f>
        <v/>
      </c>
      <c r="DR138" s="292">
        <f>+N138+P138+R138+T138+V138+X138+Z138+AB138+AD138+AF138+AH138+AJ138+AL138+AN138+AP138+AR138+AT138+AV138+AX138+AZ138+BB138+BD138+BF138+BH138+BJ138+BL138+BN138+BP138+BR138+BT138+BV138+BX138+BZ138+CB138+CD138+CF138+CH138+CJ138+CL138+CN138+CP138+CR138+CT138+CV138+CX138+CZ138+DB138+DD138+DF138+DH138+DJ138+DL138+DN138+DP138</f>
        <v/>
      </c>
      <c r="DS138" s="343">
        <f>DT138/G138*100</f>
        <v/>
      </c>
      <c r="DT138" s="361">
        <f>DR138-G138</f>
        <v/>
      </c>
      <c r="DU138" s="1678">
        <f>+'OVERALL WO'!P294</f>
        <v/>
      </c>
      <c r="DV138" s="350" t="n"/>
      <c r="DZ138" s="411" t="inlineStr">
        <is>
          <t>ok</t>
        </is>
      </c>
      <c r="EA138" s="411" t="inlineStr">
        <is>
          <t>ok</t>
        </is>
      </c>
      <c r="EB138" s="411" t="inlineStr">
        <is>
          <t>ok</t>
        </is>
      </c>
      <c r="EC138" s="411" t="inlineStr">
        <is>
          <t>ok</t>
        </is>
      </c>
      <c r="ED138" s="411" t="inlineStr">
        <is>
          <t>ok</t>
        </is>
      </c>
      <c r="EE138" s="386" t="n"/>
      <c r="EG138" s="437" t="n"/>
      <c r="EH138" s="437" t="n"/>
      <c r="EI138" s="437" t="n"/>
      <c r="EJ138" s="437" t="n"/>
      <c r="EK138" s="437" t="n"/>
      <c r="EL138" s="494" t="n"/>
      <c r="EM138" s="494" t="n"/>
      <c r="EN138" s="494" t="n"/>
      <c r="EO138" s="494" t="n"/>
      <c r="EP138" s="494" t="n"/>
      <c r="EQ138" s="704" t="n"/>
      <c r="ER138" s="704" t="n"/>
      <c r="ES138" s="704" t="n"/>
      <c r="ET138" s="704" t="n"/>
      <c r="EU138" s="704" t="n"/>
      <c r="EW138" s="704" t="n"/>
      <c r="EX138" s="704" t="n"/>
      <c r="EY138" s="704" t="n"/>
      <c r="EZ138" s="704" t="n"/>
      <c r="FA138" s="704" t="n"/>
      <c r="FB138" s="704" t="n"/>
      <c r="FC138" s="704" t="n"/>
      <c r="FD138" s="704" t="n"/>
      <c r="FE138" s="704" t="n"/>
      <c r="FF138" s="704" t="n"/>
      <c r="FH138" s="1058" t="inlineStr">
        <is>
          <t>ok</t>
        </is>
      </c>
      <c r="FI138" s="727" t="inlineStr">
        <is>
          <t>Completed</t>
        </is>
      </c>
      <c r="FJ138" s="1058" t="n"/>
      <c r="FK138" s="1058" t="inlineStr">
        <is>
          <t>ok</t>
        </is>
      </c>
      <c r="FL138" s="1058" t="n"/>
    </row>
    <row r="139" hidden="1" customFormat="1" s="755">
      <c r="A139" s="729">
        <f>+A138+1</f>
        <v/>
      </c>
      <c r="B139" s="16">
        <f>+'OVERALL WO'!B295</f>
        <v/>
      </c>
      <c r="C139" s="17" t="n"/>
      <c r="D139" s="17">
        <f>+'OVERALL WO'!D295</f>
        <v/>
      </c>
      <c r="E139" s="17">
        <f>+'OVERALL WO'!F295</f>
        <v/>
      </c>
      <c r="F139" s="31">
        <f>+'OVERALL WO'!I295</f>
        <v/>
      </c>
      <c r="G139" s="38">
        <f>+K139</f>
        <v/>
      </c>
      <c r="H139" s="17">
        <f>IF(F139&gt;0,"Realese","BelumRealese")</f>
        <v/>
      </c>
      <c r="I139" s="1688">
        <f>+'OVERALL WO'!E295</f>
        <v/>
      </c>
      <c r="J139" s="17">
        <f>+'OVERALL WO'!G295</f>
        <v/>
      </c>
      <c r="K139" s="18">
        <f>+'OVERALL WO'!H295</f>
        <v/>
      </c>
      <c r="L139" s="17" t="n"/>
      <c r="M139" s="17" t="n"/>
      <c r="N139" s="18" t="n"/>
      <c r="O139" s="16" t="n"/>
      <c r="P139" s="16" t="n"/>
      <c r="Q139" s="16" t="n"/>
      <c r="R139" s="16" t="n"/>
      <c r="S139" s="732" t="n"/>
      <c r="T139" s="18" t="n"/>
      <c r="U139" s="16" t="n"/>
      <c r="V139" s="16" t="n"/>
      <c r="W139" s="16" t="n"/>
      <c r="X139" s="16" t="n"/>
      <c r="Y139" s="16" t="n"/>
      <c r="Z139" s="16" t="n"/>
      <c r="AA139" s="16" t="n"/>
      <c r="AB139" s="18" t="n"/>
      <c r="AC139" s="732" t="n"/>
      <c r="AD139" s="18" t="n"/>
      <c r="AE139" s="16" t="n"/>
      <c r="AF139" s="16" t="n"/>
      <c r="AG139" s="16" t="n"/>
      <c r="AH139" s="16" t="n"/>
      <c r="AI139" s="732" t="n"/>
      <c r="AJ139" s="18" t="n"/>
      <c r="AK139" s="16" t="n"/>
      <c r="AL139" s="16" t="n"/>
      <c r="AM139" s="16" t="n"/>
      <c r="AN139" s="16" t="n"/>
      <c r="AO139" s="732" t="n"/>
      <c r="AP139" s="18" t="n"/>
      <c r="AQ139" s="732" t="n"/>
      <c r="AR139" s="18" t="n"/>
      <c r="AS139" s="16" t="n"/>
      <c r="AT139" s="16" t="n"/>
      <c r="AU139" s="732" t="n"/>
      <c r="AV139" s="18" t="n"/>
      <c r="AW139" s="732" t="n"/>
      <c r="AX139" s="18" t="n"/>
      <c r="AY139" s="16" t="n"/>
      <c r="AZ139" s="16" t="n"/>
      <c r="BA139" s="16" t="n"/>
      <c r="BB139" s="16" t="n"/>
      <c r="BC139" s="16" t="n"/>
      <c r="BD139" s="18" t="n"/>
      <c r="BE139" s="16" t="n"/>
      <c r="BF139" s="16" t="n"/>
      <c r="BG139" s="732">
        <f>BH139/G139*100</f>
        <v/>
      </c>
      <c r="BH139" s="18">
        <f>G139*51/100</f>
        <v/>
      </c>
      <c r="BI139" s="732">
        <f>BJ139/G139*100</f>
        <v/>
      </c>
      <c r="BJ139" s="18">
        <f>G139*35/100</f>
        <v/>
      </c>
      <c r="BK139" s="16" t="n"/>
      <c r="BL139" s="16" t="n"/>
      <c r="BM139" s="732">
        <f>BN139/G139*100</f>
        <v/>
      </c>
      <c r="BN139" s="18" t="n">
        <v>3514248.5</v>
      </c>
      <c r="BO139" s="16">
        <f>BP139/G139*100</f>
        <v/>
      </c>
      <c r="BP139" s="18" t="n">
        <v>-25101775</v>
      </c>
      <c r="BQ139" s="16" t="n"/>
      <c r="BR139" s="16" t="n"/>
      <c r="BS139" s="16" t="n"/>
      <c r="BT139" s="16" t="n"/>
      <c r="BU139" s="16" t="n"/>
      <c r="BV139" s="16" t="n"/>
      <c r="BW139" s="16" t="n"/>
      <c r="BX139" s="16" t="n"/>
      <c r="BY139" s="16" t="n"/>
      <c r="BZ139" s="16" t="n"/>
      <c r="CA139" s="16" t="n"/>
      <c r="CB139" s="16" t="n"/>
      <c r="CC139" s="16" t="n"/>
      <c r="CD139" s="16" t="n"/>
      <c r="CE139" s="16" t="n"/>
      <c r="CF139" s="16" t="n"/>
      <c r="CG139" s="16" t="n"/>
      <c r="CH139" s="16" t="n"/>
      <c r="CI139" s="16" t="n"/>
      <c r="CJ139" s="16" t="n"/>
      <c r="CK139" s="16" t="n"/>
      <c r="CL139" s="16" t="n"/>
      <c r="CM139" s="16" t="n"/>
      <c r="CN139" s="16" t="n"/>
      <c r="CO139" s="16" t="n"/>
      <c r="CP139" s="16" t="n"/>
      <c r="CQ139" s="16" t="n"/>
      <c r="CR139" s="16" t="n"/>
      <c r="CS139" s="16" t="n"/>
      <c r="CT139" s="16" t="n"/>
      <c r="CU139" s="16" t="n"/>
      <c r="CV139" s="16" t="n"/>
      <c r="CW139" s="16" t="n"/>
      <c r="CX139" s="16" t="n"/>
      <c r="CY139" s="16" t="n"/>
      <c r="CZ139" s="16" t="n"/>
      <c r="DA139" s="16" t="n"/>
      <c r="DB139" s="16" t="n"/>
      <c r="DC139" s="16" t="n"/>
      <c r="DD139" s="16" t="n"/>
      <c r="DE139" s="16" t="n"/>
      <c r="DF139" s="16" t="n"/>
      <c r="DG139" s="16" t="n"/>
      <c r="DH139" s="16" t="n"/>
      <c r="DI139" s="16" t="n"/>
      <c r="DJ139" s="16" t="n"/>
      <c r="DK139" s="16" t="n"/>
      <c r="DL139" s="16" t="n"/>
      <c r="DM139" s="16" t="n"/>
      <c r="DN139" s="16" t="n"/>
      <c r="DO139" s="16" t="n"/>
      <c r="DP139" s="16" t="n"/>
      <c r="DQ139" s="732">
        <f>+M139+O139+Q139+S139+U139+W139+Y139+AA139+AC139+AE139+AG139+AI139+AK139+AM139+AO139+AQ139+AS139+AU139+AW139+AY139+BA139+BC139+BE139+BG139+BI139+BK139+BM139+BO139+BQ139+BS139+BU139+BW139+BY139+CA139+CC139+CE139+CG139+CI139+CK139+CM139+CO139+CQ139+CS139+CU139+CW139+CY139+DA139+DC139+DE139+DG139+DI139+DK139+DM139+DO139</f>
        <v/>
      </c>
      <c r="DR139" s="18">
        <f>+N139+P139+R139+T139+V139+X139+Z139+AB139+AD139+AF139+AH139+AJ139+AL139+AN139+AP139+AR139+AT139+AV139+AX139+AZ139+BB139+BD139+BF139+BH139+BJ139+BL139+BN139+BP139+BR139+BT139+BV139+BX139+BZ139+CB139+CD139+CF139+CH139+CJ139+CL139+CN139+CP139+CR139+CT139+CV139+CX139+CZ139+DB139+DD139+DF139+DH139+DJ139+DL139+DN139+DP139</f>
        <v/>
      </c>
      <c r="DS139" s="16">
        <f>DT139/G139*100</f>
        <v/>
      </c>
      <c r="DT139" s="19">
        <f>DR139-G139</f>
        <v/>
      </c>
      <c r="DU139" s="1689">
        <f>+'OVERALL WO'!P295</f>
        <v/>
      </c>
      <c r="DV139" s="20" t="inlineStr">
        <is>
          <t>Deleted/cancel - digabung di SMS 2nd'</t>
        </is>
      </c>
      <c r="DZ139" s="737" t="inlineStr">
        <is>
          <t>ok</t>
        </is>
      </c>
      <c r="EA139" s="737" t="inlineStr">
        <is>
          <t>ok</t>
        </is>
      </c>
      <c r="EB139" s="737" t="inlineStr">
        <is>
          <t>ok</t>
        </is>
      </c>
      <c r="EC139" s="737" t="inlineStr">
        <is>
          <t>ok</t>
        </is>
      </c>
      <c r="ED139" s="737" t="inlineStr">
        <is>
          <t>ok</t>
        </is>
      </c>
      <c r="EE139" s="382" t="n"/>
      <c r="EG139" s="435" t="n"/>
      <c r="EH139" s="435" t="n"/>
      <c r="EI139" s="435" t="n"/>
      <c r="EJ139" s="435" t="n"/>
      <c r="EK139" s="435" t="n"/>
      <c r="EL139" s="491" t="n"/>
      <c r="EM139" s="491" t="n"/>
      <c r="EN139" s="491" t="n"/>
      <c r="EO139" s="491" t="n"/>
      <c r="EP139" s="491" t="n"/>
      <c r="EQ139" s="702" t="n"/>
      <c r="ER139" s="702" t="n"/>
      <c r="ES139" s="702" t="n"/>
      <c r="ET139" s="702" t="n"/>
      <c r="EU139" s="702" t="n"/>
      <c r="EW139" s="702" t="n"/>
      <c r="EX139" s="702" t="n"/>
      <c r="EY139" s="702" t="n"/>
      <c r="EZ139" s="702" t="n"/>
      <c r="FA139" s="702" t="n"/>
      <c r="FB139" s="702" t="n"/>
      <c r="FC139" s="702" t="n"/>
      <c r="FD139" s="702" t="n"/>
      <c r="FE139" s="702" t="n"/>
      <c r="FF139" s="702" t="n"/>
      <c r="FH139" s="876" t="inlineStr">
        <is>
          <t>ok</t>
        </is>
      </c>
      <c r="FI139" s="876" t="inlineStr">
        <is>
          <t>ok</t>
        </is>
      </c>
      <c r="FJ139" s="903" t="inlineStr">
        <is>
          <t>-</t>
        </is>
      </c>
      <c r="FK139" s="876" t="inlineStr">
        <is>
          <t>ok</t>
        </is>
      </c>
      <c r="FL139" s="876" t="inlineStr">
        <is>
          <t>ok</t>
        </is>
      </c>
      <c r="FM139" s="382" t="inlineStr">
        <is>
          <t>Completed</t>
        </is>
      </c>
      <c r="FN139" s="382" t="n"/>
    </row>
    <row r="140" hidden="1" customFormat="1" s="1085">
      <c r="A140" s="572" t="n">
        <v>29</v>
      </c>
      <c r="B140" s="333">
        <f>+'OVERALL WO'!B296</f>
        <v/>
      </c>
      <c r="C140" s="334" t="n"/>
      <c r="D140" s="334">
        <f>+'OVERALL WO'!D296</f>
        <v/>
      </c>
      <c r="E140" s="334">
        <f>+'OVERALL WO'!F296</f>
        <v/>
      </c>
      <c r="F140" s="335">
        <f>+'OVERALL WO'!I296</f>
        <v/>
      </c>
      <c r="G140" s="336">
        <f>+K140</f>
        <v/>
      </c>
      <c r="H140" s="334">
        <f>IF(F140&gt;0,"Realese","BelumRealese")</f>
        <v/>
      </c>
      <c r="I140" s="333">
        <f>+'OVERALL WO'!E296</f>
        <v/>
      </c>
      <c r="J140" s="334">
        <f>+'OVERALL WO'!G296</f>
        <v/>
      </c>
      <c r="K140" s="1080">
        <f>+'OVERALL WO'!H296</f>
        <v/>
      </c>
      <c r="L140" s="334" t="inlineStr">
        <is>
          <t>Review</t>
        </is>
      </c>
      <c r="M140" s="334" t="n"/>
      <c r="N140" s="1080" t="n"/>
      <c r="O140" s="333" t="n"/>
      <c r="P140" s="333" t="n"/>
      <c r="Q140" s="333" t="n"/>
      <c r="R140" s="333" t="n"/>
      <c r="S140" s="344" t="n"/>
      <c r="T140" s="1080" t="n"/>
      <c r="U140" s="333" t="n"/>
      <c r="V140" s="333" t="n"/>
      <c r="W140" s="333" t="n"/>
      <c r="X140" s="333" t="n"/>
      <c r="Y140" s="333" t="n"/>
      <c r="Z140" s="333" t="n"/>
      <c r="AA140" s="333" t="n"/>
      <c r="AB140" s="1080" t="n"/>
      <c r="AC140" s="344" t="n"/>
      <c r="AD140" s="1080" t="n"/>
      <c r="AE140" s="333" t="n"/>
      <c r="AF140" s="333" t="n"/>
      <c r="AG140" s="333" t="n"/>
      <c r="AH140" s="333" t="n"/>
      <c r="AI140" s="344" t="n"/>
      <c r="AJ140" s="1080" t="n"/>
      <c r="AK140" s="333" t="n"/>
      <c r="AL140" s="333" t="n"/>
      <c r="AM140" s="333" t="n"/>
      <c r="AN140" s="333" t="n"/>
      <c r="AO140" s="344" t="n"/>
      <c r="AP140" s="1080" t="n"/>
      <c r="AQ140" s="344" t="n"/>
      <c r="AR140" s="1080" t="n"/>
      <c r="AS140" s="333" t="n"/>
      <c r="AT140" s="333" t="n"/>
      <c r="AU140" s="344" t="n"/>
      <c r="AV140" s="1080" t="n"/>
      <c r="AW140" s="344" t="n"/>
      <c r="AX140" s="1080" t="n"/>
      <c r="AY140" s="333" t="n"/>
      <c r="AZ140" s="333" t="n"/>
      <c r="BA140" s="333" t="n"/>
      <c r="BB140" s="333" t="n"/>
      <c r="BC140" s="333" t="n"/>
      <c r="BD140" s="1080" t="n"/>
      <c r="BE140" s="333" t="n"/>
      <c r="BF140" s="333" t="n"/>
      <c r="BG140" s="344" t="n"/>
      <c r="BH140" s="1080" t="n"/>
      <c r="BI140" s="344">
        <f>BJ140/G140*100</f>
        <v/>
      </c>
      <c r="BJ140" s="1080" t="n"/>
      <c r="BK140" s="333" t="n"/>
      <c r="BL140" s="333" t="n"/>
      <c r="BM140" s="333" t="n"/>
      <c r="BN140" s="333" t="n"/>
      <c r="BO140" s="333" t="n"/>
      <c r="BP140" s="333" t="n"/>
      <c r="BQ140" s="333" t="n"/>
      <c r="BR140" s="333" t="n"/>
      <c r="BS140" s="344" t="n"/>
      <c r="BT140" s="1080" t="n"/>
      <c r="BU140" s="344">
        <f>BV140/G140*100</f>
        <v/>
      </c>
      <c r="BV140" s="1080" t="n">
        <v>14072875</v>
      </c>
      <c r="BW140" s="333" t="n"/>
      <c r="BX140" s="333" t="n"/>
      <c r="BY140" s="333" t="n"/>
      <c r="BZ140" s="333" t="n"/>
      <c r="CA140" s="333" t="n"/>
      <c r="CB140" s="333" t="n"/>
      <c r="CC140" s="333" t="n"/>
      <c r="CD140" s="333" t="n"/>
      <c r="CE140" s="333" t="n"/>
      <c r="CF140" s="333" t="n"/>
      <c r="CG140" s="333" t="n"/>
      <c r="CH140" s="333" t="n"/>
      <c r="CI140" s="333" t="n"/>
      <c r="CJ140" s="333" t="n"/>
      <c r="CK140" s="333" t="n"/>
      <c r="CL140" s="333" t="n"/>
      <c r="CM140" s="333" t="n"/>
      <c r="CN140" s="333" t="n"/>
      <c r="CO140" s="333" t="n"/>
      <c r="CP140" s="333" t="n"/>
      <c r="CQ140" s="333" t="n"/>
      <c r="CR140" s="333" t="n"/>
      <c r="CS140" s="333" t="n"/>
      <c r="CT140" s="333" t="n"/>
      <c r="CU140" s="333" t="n"/>
      <c r="CV140" s="333" t="n"/>
      <c r="CW140" s="333" t="n"/>
      <c r="CX140" s="333" t="n"/>
      <c r="CY140" s="333" t="n"/>
      <c r="CZ140" s="333" t="n"/>
      <c r="DA140" s="333" t="n"/>
      <c r="DB140" s="333" t="n"/>
      <c r="DC140" s="333" t="n"/>
      <c r="DD140" s="333" t="n"/>
      <c r="DE140" s="333" t="n"/>
      <c r="DF140" s="333" t="n"/>
      <c r="DG140" s="333" t="n"/>
      <c r="DH140" s="333" t="n"/>
      <c r="DI140" s="333" t="n"/>
      <c r="DJ140" s="333" t="n"/>
      <c r="DK140" s="333" t="n"/>
      <c r="DL140" s="333" t="n"/>
      <c r="DM140" s="333" t="n"/>
      <c r="DN140" s="333" t="n"/>
      <c r="DO140" s="333" t="n"/>
      <c r="DP140" s="333" t="n"/>
      <c r="DQ140" s="344">
        <f>+M140+O140+Q140+S140+U140+W140+Y140+AA140+AC140+AE140+AG140+AI140+AK140+AM140+AO140+AQ140+AS140+AU140+AW140+AY140+BA140+BC140+BE140+BG140+BI140+BK140+BM140+BO140+BQ140+BS140+BU140+BW140+BY140+CA140+CC140+CE140+CG140+CI140+CK140+CM140+CO140+CQ140+CS140+CU140+CW140+CY140+DA140+DC140+DE140+DG140+DI140+DK140+DM140+DO140</f>
        <v/>
      </c>
      <c r="DR140" s="1080">
        <f>+N140+P140+R140+T140+V140+X140+Z140+AB140+AD140+AF140+AH140+AJ140+AL140+AN140+AP140+AR140+AT140+AV140+AX140+AZ140+BB140+BD140+BF140+BH140+BJ140+BL140+BN140+BP140+BR140+BT140+BV140+BX140+BZ140+CB140+CD140+CF140+CH140+CJ140+CL140+CN140+CP140+CR140+CT140+CV140+CX140+CZ140+DB140+DD140+DF140+DH140+DJ140+DL140+DN140+DP140</f>
        <v/>
      </c>
      <c r="DS140" s="333">
        <f>DT140/G140*100</f>
        <v/>
      </c>
      <c r="DT140" s="338">
        <f>DR140-G140</f>
        <v/>
      </c>
      <c r="DU140" s="1679">
        <f>+'OVERALL WO'!P296</f>
        <v/>
      </c>
      <c r="DV140" s="340" t="inlineStr">
        <is>
          <t>Revisid BOQ Odoo</t>
        </is>
      </c>
      <c r="DZ140" s="1086" t="inlineStr">
        <is>
          <t>ok</t>
        </is>
      </c>
      <c r="EA140" s="1086" t="inlineStr">
        <is>
          <t>ok</t>
        </is>
      </c>
      <c r="EB140" s="1086" t="inlineStr">
        <is>
          <t>ok</t>
        </is>
      </c>
      <c r="EC140" s="1086" t="inlineStr">
        <is>
          <t>ok</t>
        </is>
      </c>
      <c r="ED140" s="1086" t="inlineStr">
        <is>
          <t>ok</t>
        </is>
      </c>
      <c r="EE140" s="1086" t="n"/>
      <c r="EG140" s="1086" t="n"/>
      <c r="EH140" s="1086" t="n"/>
      <c r="EI140" s="1086" t="n"/>
      <c r="EJ140" s="1086" t="n"/>
      <c r="EK140" s="1086" t="n"/>
      <c r="EL140" s="709" t="n"/>
      <c r="EM140" s="709" t="n"/>
      <c r="EN140" s="709" t="n"/>
      <c r="EO140" s="709" t="n"/>
      <c r="EP140" s="709" t="n"/>
      <c r="EQ140" s="703" t="n"/>
      <c r="ER140" s="703" t="n"/>
      <c r="ES140" s="703" t="n"/>
      <c r="ET140" s="703" t="n"/>
      <c r="EU140" s="703" t="n"/>
      <c r="EW140" s="703" t="n"/>
      <c r="EX140" s="703" t="n"/>
      <c r="EY140" s="703" t="n"/>
      <c r="EZ140" s="703" t="n"/>
      <c r="FA140" s="703" t="n"/>
      <c r="FB140" s="703" t="n"/>
      <c r="FC140" s="703" t="n"/>
      <c r="FD140" s="703" t="n"/>
      <c r="FE140" s="703" t="n"/>
      <c r="FF140" s="703" t="n"/>
      <c r="FO140" s="703" t="n"/>
      <c r="FP140" s="703" t="n"/>
      <c r="FQ140" s="703" t="inlineStr">
        <is>
          <t>ok</t>
        </is>
      </c>
      <c r="FR140" s="534" t="inlineStr">
        <is>
          <t>Completed</t>
        </is>
      </c>
      <c r="FS140" s="703" t="n"/>
      <c r="FT140" s="703" t="n"/>
    </row>
    <row r="141" hidden="1" customFormat="1" s="1085">
      <c r="A141" s="572" t="n">
        <v>30</v>
      </c>
      <c r="B141" s="333">
        <f>+'OVERALL WO'!B297</f>
        <v/>
      </c>
      <c r="C141" s="334" t="n"/>
      <c r="D141" s="334">
        <f>+'OVERALL WO'!D297</f>
        <v/>
      </c>
      <c r="E141" s="334">
        <f>+'OVERALL WO'!F297</f>
        <v/>
      </c>
      <c r="F141" s="335">
        <f>+'OVERALL WO'!I297</f>
        <v/>
      </c>
      <c r="G141" s="336">
        <f>+K141</f>
        <v/>
      </c>
      <c r="H141" s="334">
        <f>IF(F141&gt;0,"Realese","BelumRealese")</f>
        <v/>
      </c>
      <c r="I141" s="333">
        <f>+'OVERALL WO'!E297</f>
        <v/>
      </c>
      <c r="J141" s="334">
        <f>+'OVERALL WO'!G297</f>
        <v/>
      </c>
      <c r="K141" s="1080">
        <f>+'OVERALL WO'!H297</f>
        <v/>
      </c>
      <c r="L141" s="334" t="inlineStr">
        <is>
          <t>Review</t>
        </is>
      </c>
      <c r="M141" s="334" t="n"/>
      <c r="N141" s="1080" t="n"/>
      <c r="O141" s="333" t="n"/>
      <c r="P141" s="333" t="n"/>
      <c r="Q141" s="333" t="n"/>
      <c r="R141" s="333" t="n"/>
      <c r="S141" s="344" t="n"/>
      <c r="T141" s="1080" t="n"/>
      <c r="U141" s="333" t="n"/>
      <c r="V141" s="333" t="n"/>
      <c r="W141" s="333" t="n"/>
      <c r="X141" s="333" t="n"/>
      <c r="Y141" s="333" t="n"/>
      <c r="Z141" s="333" t="n"/>
      <c r="AA141" s="333" t="n"/>
      <c r="AB141" s="1080" t="n"/>
      <c r="AC141" s="344" t="n"/>
      <c r="AD141" s="1080" t="n"/>
      <c r="AE141" s="333" t="n"/>
      <c r="AF141" s="333" t="n"/>
      <c r="AG141" s="333" t="n"/>
      <c r="AH141" s="333" t="n"/>
      <c r="AI141" s="344" t="n"/>
      <c r="AJ141" s="1080" t="n"/>
      <c r="AK141" s="333" t="n"/>
      <c r="AL141" s="333" t="n"/>
      <c r="AM141" s="333" t="n"/>
      <c r="AN141" s="333" t="n"/>
      <c r="AO141" s="344" t="n"/>
      <c r="AP141" s="1080" t="n"/>
      <c r="AQ141" s="344" t="n"/>
      <c r="AR141" s="1080" t="n"/>
      <c r="AS141" s="333" t="n"/>
      <c r="AT141" s="333" t="n"/>
      <c r="AU141" s="344" t="n"/>
      <c r="AV141" s="1080" t="n"/>
      <c r="AW141" s="344" t="n"/>
      <c r="AX141" s="1080" t="n"/>
      <c r="AY141" s="333" t="n"/>
      <c r="AZ141" s="333" t="n"/>
      <c r="BA141" s="333" t="n"/>
      <c r="BB141" s="333" t="n"/>
      <c r="BC141" s="333" t="n"/>
      <c r="BD141" s="1080" t="n"/>
      <c r="BE141" s="333" t="n"/>
      <c r="BF141" s="333" t="n"/>
      <c r="BG141" s="344" t="n"/>
      <c r="BH141" s="1080" t="n"/>
      <c r="BI141" s="333" t="n"/>
      <c r="BJ141" s="333" t="n"/>
      <c r="BK141" s="344">
        <f>BL141/G141*100</f>
        <v/>
      </c>
      <c r="BL141" s="1080" t="n">
        <v>21861790.3</v>
      </c>
      <c r="BM141" s="344">
        <f>BN141/G141*100</f>
        <v/>
      </c>
      <c r="BN141" s="1080" t="n">
        <v>46846693.5</v>
      </c>
      <c r="BO141" s="344">
        <f>BP141/G141*100</f>
        <v/>
      </c>
      <c r="BP141" s="1080" t="n">
        <v>37477354.8</v>
      </c>
      <c r="BQ141" s="344">
        <f>BR141/G141*100</f>
        <v/>
      </c>
      <c r="BR141" s="1080" t="n">
        <v>42162024.15</v>
      </c>
      <c r="BS141" s="344">
        <f>BT141/G141*100</f>
        <v/>
      </c>
      <c r="BT141" s="1080" t="n">
        <v>7807782.25</v>
      </c>
      <c r="BU141" s="333" t="n"/>
      <c r="BV141" s="333" t="n"/>
      <c r="BW141" s="333" t="n"/>
      <c r="BX141" s="333" t="n"/>
      <c r="BY141" s="333" t="n"/>
      <c r="BZ141" s="333" t="n"/>
      <c r="CA141" s="333" t="n"/>
      <c r="CB141" s="333" t="n"/>
      <c r="CC141" s="333" t="n"/>
      <c r="CD141" s="333" t="n"/>
      <c r="CE141" s="333" t="n"/>
      <c r="CF141" s="333" t="n"/>
      <c r="CG141" s="333" t="n"/>
      <c r="CH141" s="333" t="n"/>
      <c r="CI141" s="333" t="n"/>
      <c r="CJ141" s="333" t="n"/>
      <c r="CK141" s="333" t="n"/>
      <c r="CL141" s="333" t="n"/>
      <c r="CM141" s="333" t="n"/>
      <c r="CN141" s="333" t="n"/>
      <c r="CO141" s="333" t="n"/>
      <c r="CP141" s="333" t="n"/>
      <c r="CQ141" s="333" t="n"/>
      <c r="CR141" s="333" t="n"/>
      <c r="CS141" s="333" t="n"/>
      <c r="CT141" s="333" t="n"/>
      <c r="CU141" s="333" t="n"/>
      <c r="CV141" s="333" t="n"/>
      <c r="CW141" s="333" t="n"/>
      <c r="CX141" s="333" t="n"/>
      <c r="CY141" s="333" t="n"/>
      <c r="CZ141" s="333" t="n"/>
      <c r="DA141" s="333" t="n"/>
      <c r="DB141" s="333" t="n"/>
      <c r="DC141" s="333" t="n"/>
      <c r="DD141" s="333" t="n"/>
      <c r="DE141" s="333" t="n"/>
      <c r="DF141" s="333" t="n"/>
      <c r="DG141" s="333" t="n"/>
      <c r="DH141" s="333" t="n"/>
      <c r="DI141" s="333" t="n"/>
      <c r="DJ141" s="333" t="n"/>
      <c r="DK141" s="333" t="n"/>
      <c r="DL141" s="333" t="n"/>
      <c r="DM141" s="333" t="n"/>
      <c r="DN141" s="333" t="n"/>
      <c r="DO141" s="333" t="n"/>
      <c r="DP141" s="333" t="n"/>
      <c r="DQ141" s="344">
        <f>+M141+O141+Q141+S141+U141+W141+Y141+AA141+AC141+AE141+AG141+AI141+AK141+AM141+AO141+AQ141+AS141+AU141+AW141+AY141+BA141+BC141+BE141+BG141+BI141+BK141+BM141+BO141+BQ141+BS141+BU141+BW141+BY141+CA141+CC141+CE141+CG141+CI141+CK141+CM141+CO141+CQ141+CS141+CU141+CW141+CY141+DA141+DC141+DE141+DG141+DI141+DK141+DM141+DO141</f>
        <v/>
      </c>
      <c r="DR141" s="1080">
        <f>+N141+P141+R141+T141+V141+X141+Z141+AB141+AD141+AF141+AH141+AJ141+AL141+AN141+AP141+AR141+AT141+AV141+AX141+AZ141+BB141+BD141+BF141+BH141+BJ141+BL141+BN141+BP141+BR141+BT141+BV141+BX141+BZ141+CB141+CD141+CF141+CH141+CJ141+CL141+CN141+CP141+CR141+CT141+CV141+CX141+CZ141+DB141+DD141+DF141+DH141+DJ141+DL141+DN141+DP141</f>
        <v/>
      </c>
      <c r="DS141" s="333">
        <f>DT141/G141*100</f>
        <v/>
      </c>
      <c r="DT141" s="338">
        <f>DR141-G141</f>
        <v/>
      </c>
      <c r="DU141" s="1679">
        <f>+'OVERALL WO'!P297</f>
        <v/>
      </c>
      <c r="DV141" s="340" t="n"/>
      <c r="DZ141" s="1084" t="inlineStr">
        <is>
          <t>ok</t>
        </is>
      </c>
      <c r="EA141" s="1084" t="inlineStr">
        <is>
          <t>ok</t>
        </is>
      </c>
      <c r="EB141" s="1084" t="inlineStr">
        <is>
          <t>ok</t>
        </is>
      </c>
      <c r="EC141" s="1084" t="inlineStr">
        <is>
          <t>ok</t>
        </is>
      </c>
      <c r="ED141" s="1084" t="inlineStr">
        <is>
          <t>ok</t>
        </is>
      </c>
      <c r="EE141" s="1086" t="n"/>
      <c r="EG141" s="436" t="n"/>
      <c r="EH141" s="436" t="n"/>
      <c r="EI141" s="436" t="n"/>
      <c r="EJ141" s="436" t="n"/>
      <c r="EK141" s="436" t="n"/>
      <c r="EL141" s="492" t="n"/>
      <c r="EM141" s="492" t="n"/>
      <c r="EN141" s="492" t="n"/>
      <c r="EO141" s="492" t="n"/>
      <c r="EP141" s="492" t="n"/>
      <c r="EQ141" s="703" t="n"/>
      <c r="ER141" s="703" t="n"/>
      <c r="ES141" s="703" t="n"/>
      <c r="ET141" s="703" t="n"/>
      <c r="EU141" s="703" t="n"/>
      <c r="EW141" s="703" t="n"/>
      <c r="EX141" s="703" t="n"/>
      <c r="EY141" s="703" t="n"/>
      <c r="EZ141" s="703" t="n"/>
      <c r="FA141" s="703" t="n"/>
      <c r="FB141" s="703" t="n"/>
      <c r="FC141" s="703" t="n"/>
      <c r="FD141" s="703" t="n"/>
      <c r="FE141" s="703" t="n"/>
      <c r="FF141" s="703" t="n"/>
      <c r="FJ141" s="753" t="inlineStr">
        <is>
          <t>ok</t>
        </is>
      </c>
      <c r="FK141" s="1085" t="inlineStr">
        <is>
          <t>ok</t>
        </is>
      </c>
      <c r="FL141" s="1085" t="inlineStr">
        <is>
          <t>ok</t>
        </is>
      </c>
      <c r="FO141" s="1085" t="inlineStr">
        <is>
          <t>ok</t>
        </is>
      </c>
      <c r="FP141" s="1085" t="inlineStr">
        <is>
          <t>ok</t>
        </is>
      </c>
    </row>
    <row r="142" hidden="1" customFormat="1" s="1085">
      <c r="A142" s="572" t="n">
        <v>31</v>
      </c>
      <c r="B142" s="333">
        <f>+'OVERALL WO'!B298</f>
        <v/>
      </c>
      <c r="C142" s="334" t="n"/>
      <c r="D142" s="334">
        <f>+'OVERALL WO'!D298</f>
        <v/>
      </c>
      <c r="E142" s="334">
        <f>+'OVERALL WO'!F298</f>
        <v/>
      </c>
      <c r="F142" s="335">
        <f>+'OVERALL WO'!I298</f>
        <v/>
      </c>
      <c r="G142" s="336">
        <f>+K142</f>
        <v/>
      </c>
      <c r="H142" s="334">
        <f>IF(F142&gt;0,"Realese","BelumRealese")</f>
        <v/>
      </c>
      <c r="I142" s="333">
        <f>+'OVERALL WO'!E298</f>
        <v/>
      </c>
      <c r="J142" s="334">
        <f>+'OVERALL WO'!G298</f>
        <v/>
      </c>
      <c r="K142" s="1080">
        <f>+'OVERALL WO'!H298</f>
        <v/>
      </c>
      <c r="L142" s="334" t="inlineStr">
        <is>
          <t>Review</t>
        </is>
      </c>
      <c r="M142" s="334" t="n"/>
      <c r="N142" s="1080" t="n"/>
      <c r="O142" s="333" t="n"/>
      <c r="P142" s="333" t="n"/>
      <c r="Q142" s="333" t="n"/>
      <c r="R142" s="333" t="n"/>
      <c r="S142" s="344" t="n"/>
      <c r="T142" s="1080" t="n"/>
      <c r="U142" s="333" t="n"/>
      <c r="V142" s="333" t="n"/>
      <c r="W142" s="333" t="n"/>
      <c r="X142" s="333" t="n"/>
      <c r="Y142" s="333" t="n"/>
      <c r="Z142" s="333" t="n"/>
      <c r="AA142" s="333" t="n"/>
      <c r="AB142" s="1080" t="n"/>
      <c r="AC142" s="344" t="n"/>
      <c r="AD142" s="1080" t="n"/>
      <c r="AE142" s="333" t="n"/>
      <c r="AF142" s="333" t="n"/>
      <c r="AG142" s="333" t="n"/>
      <c r="AH142" s="333" t="n"/>
      <c r="AI142" s="344" t="n"/>
      <c r="AJ142" s="1080" t="n"/>
      <c r="AK142" s="333" t="n"/>
      <c r="AL142" s="333" t="n"/>
      <c r="AM142" s="333" t="n"/>
      <c r="AN142" s="333" t="n"/>
      <c r="AO142" s="344" t="n"/>
      <c r="AP142" s="1080" t="n"/>
      <c r="AQ142" s="344" t="n"/>
      <c r="AR142" s="1080" t="n"/>
      <c r="AS142" s="333" t="n"/>
      <c r="AT142" s="333" t="n"/>
      <c r="AU142" s="344" t="n"/>
      <c r="AV142" s="1080" t="n"/>
      <c r="AW142" s="344" t="n"/>
      <c r="AX142" s="1080" t="n"/>
      <c r="AY142" s="333" t="n"/>
      <c r="AZ142" s="333" t="n"/>
      <c r="BA142" s="333" t="n"/>
      <c r="BB142" s="333" t="n"/>
      <c r="BC142" s="333" t="n"/>
      <c r="BD142" s="1080" t="n"/>
      <c r="BE142" s="333" t="n"/>
      <c r="BF142" s="333" t="n"/>
      <c r="BG142" s="344" t="n"/>
      <c r="BH142" s="1080" t="n"/>
      <c r="BI142" s="333" t="n"/>
      <c r="BJ142" s="333" t="n"/>
      <c r="BK142" s="344">
        <f>BL142/G142*100</f>
        <v/>
      </c>
      <c r="BL142" s="1080">
        <f>G142*55/100</f>
        <v/>
      </c>
      <c r="BM142" s="344">
        <f>BN142/G142*100</f>
        <v/>
      </c>
      <c r="BN142" s="1080" t="n">
        <v>25013070</v>
      </c>
      <c r="BO142" s="333" t="n"/>
      <c r="BP142" s="333" t="n"/>
      <c r="BQ142" s="333" t="n"/>
      <c r="BR142" s="333" t="n"/>
      <c r="BS142" s="333" t="n"/>
      <c r="BT142" s="333" t="n"/>
      <c r="BU142" s="333" t="n"/>
      <c r="BV142" s="333" t="n"/>
      <c r="BW142" s="333" t="n"/>
      <c r="BX142" s="333" t="n"/>
      <c r="BY142" s="333" t="n"/>
      <c r="BZ142" s="333" t="n"/>
      <c r="CA142" s="333" t="n"/>
      <c r="CB142" s="333" t="n"/>
      <c r="CC142" s="333" t="n"/>
      <c r="CD142" s="333" t="n"/>
      <c r="CE142" s="333" t="n"/>
      <c r="CF142" s="333" t="n"/>
      <c r="CG142" s="333" t="n"/>
      <c r="CH142" s="333" t="n"/>
      <c r="CI142" s="333" t="n"/>
      <c r="CJ142" s="333" t="n"/>
      <c r="CK142" s="333" t="n"/>
      <c r="CL142" s="333" t="n"/>
      <c r="CM142" s="333" t="n"/>
      <c r="CN142" s="333" t="n"/>
      <c r="CO142" s="333" t="n"/>
      <c r="CP142" s="333" t="n"/>
      <c r="CQ142" s="333" t="n"/>
      <c r="CR142" s="333" t="n"/>
      <c r="CS142" s="333" t="n"/>
      <c r="CT142" s="333" t="n"/>
      <c r="CU142" s="333" t="n"/>
      <c r="CV142" s="333" t="n"/>
      <c r="CW142" s="333" t="n"/>
      <c r="CX142" s="333" t="n"/>
      <c r="CY142" s="333" t="n"/>
      <c r="CZ142" s="333" t="n"/>
      <c r="DA142" s="333" t="n"/>
      <c r="DB142" s="333" t="n"/>
      <c r="DC142" s="333" t="n"/>
      <c r="DD142" s="333" t="n"/>
      <c r="DE142" s="333" t="n"/>
      <c r="DF142" s="333" t="n"/>
      <c r="DG142" s="333" t="n"/>
      <c r="DH142" s="333" t="n"/>
      <c r="DI142" s="333" t="n"/>
      <c r="DJ142" s="333" t="n"/>
      <c r="DK142" s="333" t="n"/>
      <c r="DL142" s="333" t="n"/>
      <c r="DM142" s="333" t="n"/>
      <c r="DN142" s="333" t="n"/>
      <c r="DO142" s="333" t="n"/>
      <c r="DP142" s="333" t="n"/>
      <c r="DQ142" s="344">
        <f>+M142+O142+Q142+S142+U142+W142+Y142+AA142+AC142+AE142+AG142+AI142+AK142+AM142+AO142+AQ142+AS142+AU142+AW142+AY142+BA142+BC142+BE142+BG142+BI142+BK142+BM142+BO142+BQ142+BS142+BU142+BW142+BY142+CA142+CC142+CE142+CG142+CI142+CK142+CM142+CO142+CQ142+CS142+CU142+CW142+CY142+DA142+DC142+DE142+DG142+DI142+DK142+DM142+DO142</f>
        <v/>
      </c>
      <c r="DR142" s="1080">
        <f>+N142+P142+R142+T142+V142+X142+Z142+AB142+AD142+AF142+AH142+AJ142+AL142+AN142+AP142+AR142+AT142+AV142+AX142+AZ142+BB142+BD142+BF142+BH142+BJ142+BL142+BN142+BP142+BR142+BT142+BV142+BX142+BZ142+CB142+CD142+CF142+CH142+CJ142+CL142+CN142+CP142+CR142+CT142+CV142+CX142+CZ142+DB142+DD142+DF142+DH142+DJ142+DL142+DN142+DP142</f>
        <v/>
      </c>
      <c r="DS142" s="333">
        <f>DT142/G142*100</f>
        <v/>
      </c>
      <c r="DT142" s="338">
        <f>DR142-G142</f>
        <v/>
      </c>
      <c r="DU142" s="1679">
        <f>+'OVERALL WO'!P298</f>
        <v/>
      </c>
      <c r="DV142" s="340" t="inlineStr">
        <is>
          <t>WO original 4300320 release 25.07.21</t>
        </is>
      </c>
      <c r="DZ142" s="1084" t="inlineStr">
        <is>
          <t>ok</t>
        </is>
      </c>
      <c r="EA142" s="1084" t="inlineStr">
        <is>
          <t>ok</t>
        </is>
      </c>
      <c r="EB142" s="1084" t="inlineStr">
        <is>
          <t>ok</t>
        </is>
      </c>
      <c r="EC142" s="1084" t="inlineStr">
        <is>
          <t>ok</t>
        </is>
      </c>
      <c r="ED142" s="1084" t="inlineStr">
        <is>
          <t>ok</t>
        </is>
      </c>
      <c r="EE142" s="1086" t="n"/>
      <c r="EG142" s="436" t="n"/>
      <c r="EH142" s="436" t="n"/>
      <c r="EI142" s="436" t="n"/>
      <c r="EJ142" s="436" t="n"/>
      <c r="EK142" s="436" t="n"/>
      <c r="EL142" s="492" t="n"/>
      <c r="EM142" s="492" t="n"/>
      <c r="EN142" s="492" t="n"/>
      <c r="EO142" s="492" t="n"/>
      <c r="EP142" s="492" t="n"/>
      <c r="EQ142" s="703" t="n"/>
      <c r="ER142" s="703" t="n"/>
      <c r="ES142" s="703" t="n"/>
      <c r="ET142" s="703" t="n"/>
      <c r="EU142" s="703" t="n"/>
      <c r="EW142" s="703" t="n"/>
      <c r="EX142" s="703" t="n"/>
      <c r="EY142" s="703" t="n"/>
      <c r="EZ142" s="703" t="n"/>
      <c r="FA142" s="703" t="n"/>
      <c r="FB142" s="703" t="n"/>
      <c r="FC142" s="703" t="n"/>
      <c r="FD142" s="703" t="n"/>
      <c r="FE142" s="703" t="n"/>
      <c r="FF142" s="703" t="n"/>
      <c r="FJ142" s="753" t="inlineStr">
        <is>
          <t>ok</t>
        </is>
      </c>
      <c r="FK142" s="753" t="inlineStr">
        <is>
          <t>ok</t>
        </is>
      </c>
      <c r="FL142" s="1086" t="inlineStr">
        <is>
          <t>Completed</t>
        </is>
      </c>
    </row>
    <row r="143" hidden="1" customFormat="1" s="1116">
      <c r="A143" s="1105" t="n">
        <v>32</v>
      </c>
      <c r="B143" s="1106">
        <f>+'OVERALL WO'!B299</f>
        <v/>
      </c>
      <c r="C143" s="1107" t="n"/>
      <c r="D143" s="1107">
        <f>+'OVERALL WO'!D299</f>
        <v/>
      </c>
      <c r="E143" s="1107">
        <f>+'OVERALL WO'!F299</f>
        <v/>
      </c>
      <c r="F143" s="1108">
        <f>+'OVERALL WO'!I299</f>
        <v/>
      </c>
      <c r="G143" s="1109">
        <f>+K143</f>
        <v/>
      </c>
      <c r="H143" s="1107">
        <f>IF(F143&gt;0,"Realese","BelumRealese")</f>
        <v/>
      </c>
      <c r="I143" s="1106">
        <f>+'OVERALL WO'!E299</f>
        <v/>
      </c>
      <c r="J143" s="1107">
        <f>+'OVERALL WO'!G299</f>
        <v/>
      </c>
      <c r="K143" s="1111">
        <f>+'OVERALL WO'!H299</f>
        <v/>
      </c>
      <c r="L143" s="1107" t="inlineStr">
        <is>
          <t>Review</t>
        </is>
      </c>
      <c r="M143" s="1107" t="n"/>
      <c r="N143" s="1111" t="n"/>
      <c r="O143" s="1106" t="n"/>
      <c r="P143" s="1106" t="n"/>
      <c r="Q143" s="1106" t="n"/>
      <c r="R143" s="1106" t="n"/>
      <c r="S143" s="1112" t="n"/>
      <c r="T143" s="1111" t="n"/>
      <c r="U143" s="1106" t="n"/>
      <c r="V143" s="1106" t="n"/>
      <c r="W143" s="1106" t="n"/>
      <c r="X143" s="1106" t="n"/>
      <c r="Y143" s="1106" t="n"/>
      <c r="Z143" s="1106" t="n"/>
      <c r="AA143" s="1106" t="n"/>
      <c r="AB143" s="1111" t="n"/>
      <c r="AC143" s="1112" t="n"/>
      <c r="AD143" s="1111" t="n"/>
      <c r="AE143" s="1106" t="n"/>
      <c r="AF143" s="1106" t="n"/>
      <c r="AG143" s="1106" t="n"/>
      <c r="AH143" s="1106" t="n"/>
      <c r="AI143" s="1112" t="n"/>
      <c r="AJ143" s="1111" t="n"/>
      <c r="AK143" s="1106" t="n"/>
      <c r="AL143" s="1106" t="n"/>
      <c r="AM143" s="1106" t="n"/>
      <c r="AN143" s="1106" t="n"/>
      <c r="AO143" s="1112" t="n"/>
      <c r="AP143" s="1111" t="n"/>
      <c r="AQ143" s="1112" t="n"/>
      <c r="AR143" s="1111" t="n"/>
      <c r="AS143" s="1106" t="n"/>
      <c r="AT143" s="1106" t="n"/>
      <c r="AU143" s="1112" t="n"/>
      <c r="AV143" s="1111" t="n"/>
      <c r="AW143" s="1112" t="n"/>
      <c r="AX143" s="1111" t="n"/>
      <c r="AY143" s="1106" t="n"/>
      <c r="AZ143" s="1106" t="n"/>
      <c r="BA143" s="1106" t="n"/>
      <c r="BB143" s="1106" t="n"/>
      <c r="BC143" s="1106" t="n"/>
      <c r="BD143" s="1111" t="n"/>
      <c r="BE143" s="1106" t="n"/>
      <c r="BF143" s="1106" t="n"/>
      <c r="BG143" s="1112" t="n"/>
      <c r="BH143" s="1111" t="n"/>
      <c r="BI143" s="1106" t="n"/>
      <c r="BJ143" s="1106" t="n"/>
      <c r="BK143" s="1106" t="n"/>
      <c r="BL143" s="1106" t="n"/>
      <c r="BM143" s="1106" t="n"/>
      <c r="BN143" s="1106" t="n"/>
      <c r="BO143" s="1106" t="n"/>
      <c r="BP143" s="1106" t="n"/>
      <c r="BQ143" s="1106" t="n"/>
      <c r="BR143" s="1106" t="n"/>
      <c r="BS143" s="1106" t="n"/>
      <c r="BT143" s="1106" t="n"/>
      <c r="BU143" s="1106" t="n"/>
      <c r="BV143" s="1106" t="n"/>
      <c r="BW143" s="1106" t="n"/>
      <c r="BX143" s="1106" t="n"/>
      <c r="BY143" s="1106" t="n"/>
      <c r="BZ143" s="1106" t="n"/>
      <c r="CA143" s="1106" t="n"/>
      <c r="CB143" s="1106" t="n"/>
      <c r="CC143" s="1106" t="n"/>
      <c r="CD143" s="1106" t="n"/>
      <c r="CE143" s="1106" t="n"/>
      <c r="CF143" s="1106" t="n"/>
      <c r="CG143" s="1106" t="n"/>
      <c r="CH143" s="1106" t="n"/>
      <c r="CI143" s="1112">
        <f>CJ143/G143*100</f>
        <v/>
      </c>
      <c r="CJ143" s="1111" t="n">
        <v>12522840</v>
      </c>
      <c r="CK143" s="1106" t="n"/>
      <c r="CL143" s="1106" t="n"/>
      <c r="CM143" s="1106" t="n"/>
      <c r="CN143" s="1106" t="n"/>
      <c r="CO143" s="1106" t="n"/>
      <c r="CP143" s="1106" t="n"/>
      <c r="CQ143" s="1106" t="n"/>
      <c r="CR143" s="1106" t="n"/>
      <c r="CS143" s="1106" t="n"/>
      <c r="CT143" s="1106" t="n"/>
      <c r="CU143" s="1106" t="n"/>
      <c r="CV143" s="1106" t="n"/>
      <c r="CW143" s="1106" t="n"/>
      <c r="CX143" s="1106" t="n"/>
      <c r="CY143" s="1106" t="n"/>
      <c r="CZ143" s="1106" t="n"/>
      <c r="DA143" s="1106" t="n"/>
      <c r="DB143" s="1106" t="n"/>
      <c r="DC143" s="1106" t="n"/>
      <c r="DD143" s="1106" t="n"/>
      <c r="DE143" s="1106" t="n"/>
      <c r="DF143" s="1106" t="n"/>
      <c r="DG143" s="1106" t="n"/>
      <c r="DH143" s="1106" t="n"/>
      <c r="DI143" s="1106" t="n"/>
      <c r="DJ143" s="1106" t="n"/>
      <c r="DK143" s="1106" t="n"/>
      <c r="DL143" s="1106" t="n"/>
      <c r="DM143" s="1106" t="n"/>
      <c r="DN143" s="1106" t="n"/>
      <c r="DO143" s="1106" t="n"/>
      <c r="DP143" s="1106" t="n"/>
      <c r="DQ143" s="1112">
        <f>+M143+O143+Q143+S143+U143+W143+Y143+AA143+AC143+AE143+AG143+AI143+AK143+AM143+AO143+AQ143+AS143+AU143+AW143+AY143+BA143+BC143+BE143+BG143+BI143+BK143+BM143+BO143+BQ143+BS143+BU143+BW143+BY143+CA143+CC143+CE143+CG143+CI143+CK143+CM143+CO143+CQ143+CS143+CU143+CW143+CY143+DA143+DC143+DE143+DG143+DI143+DK143+DM143+DO143</f>
        <v/>
      </c>
      <c r="DR143" s="1111">
        <f>+N143+P143+R143+T143+V143+X143+Z143+AB143+AD143+AF143+AH143+AJ143+AL143+AN143+AP143+AR143+AT143+AV143+AX143+AZ143+BB143+BD143+BF143+BH143+BJ143+BL143+BN143+BP143+BR143+BT143+BV143+BX143+BZ143+CB143+CD143+CF143+CH143+CJ143+CL143+CN143+CP143+CR143+CT143+CV143+CX143+CZ143+DB143+DD143+DF143+DH143+DJ143+DL143+DN143+DP143</f>
        <v/>
      </c>
      <c r="DS143" s="1106">
        <f>DT143/G143*100</f>
        <v/>
      </c>
      <c r="DT143" s="763">
        <f>DR143-G143</f>
        <v/>
      </c>
      <c r="DU143" s="1712">
        <f>+'OVERALL WO'!P299</f>
        <v/>
      </c>
      <c r="DV143" s="1082" t="inlineStr">
        <is>
          <t>Pekerjaan selesai, menunggu aktualisasi dari engineering</t>
        </is>
      </c>
      <c r="DZ143" s="710" t="n"/>
      <c r="EA143" s="710" t="n"/>
      <c r="EB143" s="710" t="n"/>
      <c r="EC143" s="710" t="n"/>
      <c r="ED143" s="710" t="n"/>
      <c r="EE143" s="710" t="n"/>
      <c r="EG143" s="710" t="n"/>
      <c r="EH143" s="710" t="n"/>
      <c r="EI143" s="710" t="n"/>
      <c r="EJ143" s="710" t="n"/>
      <c r="EK143" s="710" t="n"/>
      <c r="EL143" s="492" t="n"/>
      <c r="EM143" s="492" t="n"/>
      <c r="EN143" s="492" t="n"/>
      <c r="EO143" s="492" t="n"/>
      <c r="EP143" s="492" t="n"/>
      <c r="EQ143" s="1117" t="n"/>
      <c r="ER143" s="1117" t="n"/>
      <c r="ES143" s="1117" t="n"/>
      <c r="ET143" s="1117" t="n"/>
      <c r="EU143" s="1117" t="n"/>
      <c r="EW143" s="1117" t="n"/>
      <c r="EX143" s="1117" t="n"/>
      <c r="EY143" s="1117" t="n"/>
      <c r="EZ143" s="1117" t="n"/>
      <c r="FA143" s="1117" t="n"/>
      <c r="FB143" s="1117" t="n"/>
      <c r="FC143" s="1117" t="n"/>
      <c r="FD143" s="1117" t="n"/>
      <c r="FE143" s="1117" t="n"/>
      <c r="FF143" s="1117" t="n"/>
      <c r="FZ143" s="1116" t="inlineStr">
        <is>
          <t>ok</t>
        </is>
      </c>
      <c r="GA143" s="710" t="inlineStr">
        <is>
          <t>Completed</t>
        </is>
      </c>
    </row>
    <row r="144" hidden="1" customFormat="1" s="1083">
      <c r="A144" s="577" t="n">
        <v>33</v>
      </c>
      <c r="B144" s="1076">
        <f>+'OVERALL WO'!B300</f>
        <v/>
      </c>
      <c r="C144" s="505" t="n"/>
      <c r="D144" s="505">
        <f>+'OVERALL WO'!D300</f>
        <v/>
      </c>
      <c r="E144" s="505">
        <f>+'OVERALL WO'!F300</f>
        <v/>
      </c>
      <c r="F144" s="335">
        <f>+'OVERALL WO'!I300</f>
        <v/>
      </c>
      <c r="G144" s="1073">
        <f>+K144</f>
        <v/>
      </c>
      <c r="H144" s="505">
        <f>IF(F144&gt;0,"Realese","BelumRealese")</f>
        <v/>
      </c>
      <c r="I144" s="1076">
        <f>+'OVERALL WO'!E300</f>
        <v/>
      </c>
      <c r="J144" s="505">
        <f>+'OVERALL WO'!G300</f>
        <v/>
      </c>
      <c r="K144" s="1075">
        <f>+'OVERALL WO'!H300</f>
        <v/>
      </c>
      <c r="L144" s="505" t="inlineStr">
        <is>
          <t>Review</t>
        </is>
      </c>
      <c r="M144" s="505" t="n"/>
      <c r="N144" s="1075" t="n"/>
      <c r="O144" s="1076" t="n"/>
      <c r="P144" s="1076" t="n"/>
      <c r="Q144" s="1076" t="n"/>
      <c r="R144" s="1076" t="n"/>
      <c r="S144" s="1077" t="n"/>
      <c r="T144" s="1075" t="n"/>
      <c r="U144" s="1076" t="n"/>
      <c r="V144" s="1076" t="n"/>
      <c r="W144" s="1076" t="n"/>
      <c r="X144" s="1076" t="n"/>
      <c r="Y144" s="1076" t="n"/>
      <c r="Z144" s="1076" t="n"/>
      <c r="AA144" s="1076" t="n"/>
      <c r="AB144" s="1075" t="n"/>
      <c r="AC144" s="1077" t="n"/>
      <c r="AD144" s="1075" t="n"/>
      <c r="AE144" s="1076" t="n"/>
      <c r="AF144" s="1076" t="n"/>
      <c r="AG144" s="1076" t="n"/>
      <c r="AH144" s="1076" t="n"/>
      <c r="AI144" s="1077" t="n"/>
      <c r="AJ144" s="1075" t="n"/>
      <c r="AK144" s="1076" t="n"/>
      <c r="AL144" s="1076" t="n"/>
      <c r="AM144" s="1076" t="n"/>
      <c r="AN144" s="1076" t="n"/>
      <c r="AO144" s="1077" t="n"/>
      <c r="AP144" s="1075" t="n"/>
      <c r="AQ144" s="1077" t="n"/>
      <c r="AR144" s="1075" t="n"/>
      <c r="AS144" s="1076" t="n"/>
      <c r="AT144" s="1076" t="n"/>
      <c r="AU144" s="1077" t="n"/>
      <c r="AV144" s="1075" t="n"/>
      <c r="AW144" s="1077" t="n"/>
      <c r="AX144" s="1075" t="n"/>
      <c r="AY144" s="1076" t="n"/>
      <c r="AZ144" s="1076" t="n"/>
      <c r="BA144" s="1076" t="n"/>
      <c r="BB144" s="1076" t="n"/>
      <c r="BC144" s="1076" t="n"/>
      <c r="BD144" s="1075" t="n"/>
      <c r="BE144" s="1076" t="n"/>
      <c r="BF144" s="1076" t="n"/>
      <c r="BG144" s="1077" t="n"/>
      <c r="BH144" s="1075" t="n"/>
      <c r="BI144" s="1076" t="n"/>
      <c r="BJ144" s="1076" t="n"/>
      <c r="BK144" s="1077">
        <f>BL144/G144*100</f>
        <v/>
      </c>
      <c r="BL144" s="1075">
        <f>G144*92/100</f>
        <v/>
      </c>
      <c r="BM144" s="1077">
        <f>BN144/G144*100</f>
        <v/>
      </c>
      <c r="BN144" s="1075" t="n">
        <v>6456449.59999999</v>
      </c>
      <c r="BO144" s="1076" t="n"/>
      <c r="BP144" s="1076" t="n"/>
      <c r="BQ144" s="1076" t="n"/>
      <c r="BR144" s="1076" t="n"/>
      <c r="BS144" s="1076" t="n"/>
      <c r="BT144" s="1076" t="n"/>
      <c r="BU144" s="1076" t="n"/>
      <c r="BV144" s="1076" t="n"/>
      <c r="BW144" s="1076" t="n"/>
      <c r="BX144" s="1076" t="n"/>
      <c r="BY144" s="1076" t="n"/>
      <c r="BZ144" s="1076" t="n"/>
      <c r="CA144" s="1076" t="n"/>
      <c r="CB144" s="1076" t="n"/>
      <c r="CC144" s="1076" t="n"/>
      <c r="CD144" s="1076" t="n"/>
      <c r="CE144" s="1076" t="n"/>
      <c r="CF144" s="1076" t="n"/>
      <c r="CG144" s="1076" t="n"/>
      <c r="CH144" s="1076" t="n"/>
      <c r="CI144" s="1076" t="n"/>
      <c r="CJ144" s="1076" t="n"/>
      <c r="CK144" s="1076" t="n"/>
      <c r="CL144" s="1076" t="n"/>
      <c r="CM144" s="1076" t="n"/>
      <c r="CN144" s="1076" t="n"/>
      <c r="CO144" s="1076" t="n"/>
      <c r="CP144" s="1076" t="n"/>
      <c r="CQ144" s="1076" t="n"/>
      <c r="CR144" s="1076" t="n"/>
      <c r="CS144" s="1076" t="n"/>
      <c r="CT144" s="1076" t="n"/>
      <c r="CU144" s="1076" t="n"/>
      <c r="CV144" s="1076" t="n"/>
      <c r="CW144" s="1076" t="n"/>
      <c r="CX144" s="1076" t="n"/>
      <c r="CY144" s="1076" t="n"/>
      <c r="CZ144" s="1076" t="n"/>
      <c r="DA144" s="1076" t="n"/>
      <c r="DB144" s="1076" t="n"/>
      <c r="DC144" s="1076" t="n"/>
      <c r="DD144" s="1076" t="n"/>
      <c r="DE144" s="1076" t="n"/>
      <c r="DF144" s="1076" t="n"/>
      <c r="DG144" s="1076" t="n"/>
      <c r="DH144" s="1076" t="n"/>
      <c r="DI144" s="1076" t="n"/>
      <c r="DJ144" s="1076" t="n"/>
      <c r="DK144" s="1076" t="n"/>
      <c r="DL144" s="1076" t="n"/>
      <c r="DM144" s="1076" t="n"/>
      <c r="DN144" s="1076" t="n"/>
      <c r="DO144" s="1076" t="n"/>
      <c r="DP144" s="1076" t="n"/>
      <c r="DQ144" s="1077">
        <f>+M144+O144+Q144+S144+U144+W144+Y144+AA144+AC144+AE144+AG144+AI144+AK144+AM144+AO144+AQ144+AS144+AU144+AW144+AY144+BA144+BC144+BE144+BG144+BI144+BK144+BM144+BO144+BQ144+BS144+BU144+BW144+BY144+CA144+CC144+CE144+CG144+CI144+CK144+CM144+CO144+CQ144+CS144+CU144+CW144+CY144+DA144+DC144+DE144+DG144+DI144+DK144+DM144+DO144</f>
        <v/>
      </c>
      <c r="DR144" s="1075">
        <f>+N144+P144+R144+T144+V144+X144+Z144+AB144+AD144+AF144+AH144+AJ144+AL144+AN144+AP144+AR144+AT144+AV144+AX144+AZ144+BB144+BD144+BF144+BH144+BJ144+BL144+BN144+BP144+BR144+BT144+BV144+BX144+BZ144+CB144+CD144+CF144+CH144+CJ144+CL144+CN144+CP144+CR144+CT144+CV144+CX144+CZ144+DB144+DD144+DF144+DH144+DJ144+DL144+DN144+DP144</f>
        <v/>
      </c>
      <c r="DS144" s="1076">
        <f>DT144/G144*100</f>
        <v/>
      </c>
      <c r="DT144" s="1081">
        <f>DR144-G144</f>
        <v/>
      </c>
      <c r="DU144" s="1696">
        <f>+'OVERALL WO'!P300</f>
        <v/>
      </c>
      <c r="DV144" s="509" t="n"/>
      <c r="DZ144" s="1084" t="inlineStr">
        <is>
          <t>ok</t>
        </is>
      </c>
      <c r="EA144" s="1084" t="inlineStr">
        <is>
          <t>ok</t>
        </is>
      </c>
      <c r="EB144" s="1084" t="inlineStr">
        <is>
          <t>ok</t>
        </is>
      </c>
      <c r="EC144" s="1084" t="inlineStr">
        <is>
          <t>ok</t>
        </is>
      </c>
      <c r="ED144" s="1084" t="inlineStr">
        <is>
          <t>ok</t>
        </is>
      </c>
      <c r="EE144" s="1084" t="n"/>
      <c r="EG144" s="1084" t="n"/>
      <c r="EH144" s="1084" t="n"/>
      <c r="EI144" s="1084" t="n"/>
      <c r="EJ144" s="1084" t="n"/>
      <c r="EK144" s="1084" t="n"/>
      <c r="EL144" s="534" t="n"/>
      <c r="EM144" s="534" t="n"/>
      <c r="EN144" s="534" t="n"/>
      <c r="EO144" s="534" t="n"/>
      <c r="EP144" s="534" t="n"/>
      <c r="EQ144" s="706" t="n"/>
      <c r="ER144" s="706" t="n"/>
      <c r="ES144" s="706" t="n"/>
      <c r="ET144" s="706" t="n"/>
      <c r="EU144" s="706" t="n"/>
      <c r="EW144" s="706" t="n"/>
      <c r="EX144" s="706" t="n"/>
      <c r="EY144" s="706" t="n"/>
      <c r="EZ144" s="706" t="n"/>
      <c r="FA144" s="706" t="n"/>
      <c r="FB144" s="706" t="n"/>
      <c r="FC144" s="706" t="n"/>
      <c r="FD144" s="706" t="n"/>
      <c r="FE144" s="706" t="n"/>
      <c r="FF144" s="706" t="n"/>
      <c r="FJ144" s="935" t="inlineStr">
        <is>
          <t>ok</t>
        </is>
      </c>
      <c r="FK144" s="935" t="inlineStr">
        <is>
          <t>ok</t>
        </is>
      </c>
      <c r="FL144" s="1084" t="inlineStr">
        <is>
          <t>Completed</t>
        </is>
      </c>
      <c r="FZ144" s="1083" t="inlineStr">
        <is>
          <t>ok</t>
        </is>
      </c>
    </row>
    <row r="145" hidden="1" customFormat="1" s="424">
      <c r="A145" s="410" t="n">
        <v>34</v>
      </c>
      <c r="B145" s="343">
        <f>+'OVERALL WO'!B301</f>
        <v/>
      </c>
      <c r="C145" s="300" t="n"/>
      <c r="D145" s="300">
        <f>+'OVERALL WO'!D301</f>
        <v/>
      </c>
      <c r="E145" s="300">
        <f>+'OVERALL WO'!F301</f>
        <v/>
      </c>
      <c r="F145" s="359">
        <f>+'OVERALL WO'!I301</f>
        <v/>
      </c>
      <c r="G145" s="349">
        <f>+K145</f>
        <v/>
      </c>
      <c r="H145" s="300">
        <f>IF(F145&gt;0,"Realese","BelumRealese")</f>
        <v/>
      </c>
      <c r="I145" s="343">
        <f>+'OVERALL WO'!E301</f>
        <v/>
      </c>
      <c r="J145" s="300">
        <f>+'OVERALL WO'!G301</f>
        <v/>
      </c>
      <c r="K145" s="292">
        <f>+'OVERALL WO'!H301</f>
        <v/>
      </c>
      <c r="L145" s="300" t="inlineStr">
        <is>
          <t>Approval</t>
        </is>
      </c>
      <c r="M145" s="300" t="n"/>
      <c r="N145" s="292" t="n"/>
      <c r="O145" s="343" t="n"/>
      <c r="P145" s="343" t="n"/>
      <c r="Q145" s="343" t="n"/>
      <c r="R145" s="343" t="n"/>
      <c r="S145" s="360" t="n"/>
      <c r="T145" s="292" t="n"/>
      <c r="U145" s="343" t="n"/>
      <c r="V145" s="343" t="n"/>
      <c r="W145" s="343" t="n"/>
      <c r="X145" s="343" t="n"/>
      <c r="Y145" s="343" t="n"/>
      <c r="Z145" s="343" t="n"/>
      <c r="AA145" s="343" t="n"/>
      <c r="AB145" s="292" t="n"/>
      <c r="AC145" s="360" t="n"/>
      <c r="AD145" s="292" t="n"/>
      <c r="AE145" s="343" t="n"/>
      <c r="AF145" s="343" t="n"/>
      <c r="AG145" s="343" t="n"/>
      <c r="AH145" s="343" t="n"/>
      <c r="AI145" s="360" t="n"/>
      <c r="AJ145" s="292" t="n"/>
      <c r="AK145" s="343" t="n"/>
      <c r="AL145" s="343" t="n"/>
      <c r="AM145" s="343" t="n"/>
      <c r="AN145" s="343" t="n"/>
      <c r="AO145" s="360" t="n"/>
      <c r="AP145" s="292" t="n"/>
      <c r="AQ145" s="360" t="n"/>
      <c r="AR145" s="292" t="n"/>
      <c r="AS145" s="343" t="n"/>
      <c r="AT145" s="343" t="n"/>
      <c r="AU145" s="360" t="n"/>
      <c r="AV145" s="292" t="n"/>
      <c r="AW145" s="360" t="n"/>
      <c r="AX145" s="292" t="n"/>
      <c r="AY145" s="343" t="n"/>
      <c r="AZ145" s="343" t="n"/>
      <c r="BA145" s="343" t="n"/>
      <c r="BB145" s="343" t="n"/>
      <c r="BC145" s="343" t="n"/>
      <c r="BD145" s="292" t="n"/>
      <c r="BE145" s="343" t="n"/>
      <c r="BF145" s="343" t="n"/>
      <c r="BG145" s="360" t="n"/>
      <c r="BH145" s="292" t="n"/>
      <c r="BI145" s="343" t="n"/>
      <c r="BJ145" s="343" t="n"/>
      <c r="BK145" s="360" t="n"/>
      <c r="BL145" s="292" t="n"/>
      <c r="BM145" s="360">
        <f>BN145/G145*100</f>
        <v/>
      </c>
      <c r="BN145" s="292" t="n">
        <v>32302071</v>
      </c>
      <c r="BO145" s="360">
        <f>BP145/G145*100</f>
        <v/>
      </c>
      <c r="BP145" s="292" t="n">
        <v>81605232</v>
      </c>
      <c r="BQ145" s="360">
        <f>BR145/G145*100</f>
        <v/>
      </c>
      <c r="BR145" s="292" t="n">
        <v>49303161</v>
      </c>
      <c r="BS145" s="360">
        <f>BT145/G145*100</f>
        <v/>
      </c>
      <c r="BT145" s="292" t="n">
        <v>6800436</v>
      </c>
      <c r="BU145" s="343" t="n"/>
      <c r="BV145" s="343" t="n"/>
      <c r="BW145" s="343" t="n"/>
      <c r="BX145" s="343" t="n"/>
      <c r="BY145" s="343" t="n"/>
      <c r="BZ145" s="343" t="n"/>
      <c r="CA145" s="343" t="n"/>
      <c r="CB145" s="343" t="n"/>
      <c r="CC145" s="343" t="n"/>
      <c r="CD145" s="343" t="n"/>
      <c r="CE145" s="343" t="n"/>
      <c r="CF145" s="343" t="n"/>
      <c r="CG145" s="343" t="n"/>
      <c r="CH145" s="343" t="n"/>
      <c r="CI145" s="343" t="n"/>
      <c r="CJ145" s="343" t="n"/>
      <c r="CK145" s="343" t="n"/>
      <c r="CL145" s="343" t="n"/>
      <c r="CM145" s="343" t="n"/>
      <c r="CN145" s="343" t="n"/>
      <c r="CO145" s="343" t="n"/>
      <c r="CP145" s="343" t="n"/>
      <c r="CQ145" s="343" t="n"/>
      <c r="CR145" s="343" t="n"/>
      <c r="CS145" s="343" t="n"/>
      <c r="CT145" s="343" t="n"/>
      <c r="CU145" s="343" t="n"/>
      <c r="CV145" s="343" t="n"/>
      <c r="CW145" s="343" t="n"/>
      <c r="CX145" s="343" t="n"/>
      <c r="CY145" s="343" t="n"/>
      <c r="CZ145" s="343" t="n"/>
      <c r="DA145" s="343" t="n"/>
      <c r="DB145" s="343" t="n"/>
      <c r="DC145" s="343" t="n"/>
      <c r="DD145" s="343" t="n"/>
      <c r="DE145" s="343" t="n"/>
      <c r="DF145" s="343" t="n"/>
      <c r="DG145" s="343" t="n"/>
      <c r="DH145" s="343" t="n"/>
      <c r="DI145" s="343" t="n"/>
      <c r="DJ145" s="343" t="n"/>
      <c r="DK145" s="343" t="n"/>
      <c r="DL145" s="343" t="n"/>
      <c r="DM145" s="343" t="n"/>
      <c r="DN145" s="343" t="n"/>
      <c r="DO145" s="343" t="n"/>
      <c r="DP145" s="343" t="n"/>
      <c r="DQ145" s="360">
        <f>+M145+O145+Q145+S145+U145+W145+Y145+AA145+AC145+AE145+AG145+AI145+AK145+AM145+AO145+AQ145+AS145+AU145+AW145+AY145+BA145+BC145+BE145+BG145+BI145+BK145+BM145+BO145+BQ145+BS145+BU145+BW145+BY145+CA145+CC145+CE145+CG145+CI145+CK145+CM145+CO145+CQ145+CS145+CU145+CW145+CY145+DA145+DC145+DE145+DG145+DI145+DK145+DM145+DO145</f>
        <v/>
      </c>
      <c r="DR145" s="292">
        <f>+N145+P145+R145+T145+V145+X145+Z145+AB145+AD145+AF145+AH145+AJ145+AL145+AN145+AP145+AR145+AT145+AV145+AX145+AZ145+BB145+BD145+BF145+BH145+BJ145+BL145+BN145+BP145+BR145+BT145+BV145+BX145+BZ145+CB145+CD145+CF145+CH145+CJ145+CL145+CN145+CP145+CR145+CT145+CV145+CX145+CZ145+DB145+DD145+DF145+DH145+DJ145+DL145+DN145+DP145</f>
        <v/>
      </c>
      <c r="DS145" s="343">
        <f>DT145/G145*100</f>
        <v/>
      </c>
      <c r="DT145" s="361">
        <f>DR145-G145</f>
        <v/>
      </c>
      <c r="DU145" s="1678">
        <f>+'OVERALL WO'!P301</f>
        <v/>
      </c>
      <c r="DV145" s="350" t="n"/>
      <c r="DZ145" s="411" t="inlineStr">
        <is>
          <t>ok</t>
        </is>
      </c>
      <c r="EA145" s="411" t="inlineStr">
        <is>
          <t>ok</t>
        </is>
      </c>
      <c r="EB145" s="411" t="inlineStr">
        <is>
          <t>ok</t>
        </is>
      </c>
      <c r="EC145" s="411" t="inlineStr">
        <is>
          <t>ok</t>
        </is>
      </c>
      <c r="ED145" s="411" t="inlineStr">
        <is>
          <t>ok</t>
        </is>
      </c>
      <c r="EE145" s="386" t="n"/>
      <c r="EG145" s="437" t="n"/>
      <c r="EH145" s="437" t="n"/>
      <c r="EI145" s="437" t="n"/>
      <c r="EJ145" s="437" t="n"/>
      <c r="EK145" s="437" t="n"/>
      <c r="EL145" s="494" t="n"/>
      <c r="EM145" s="494" t="n"/>
      <c r="EN145" s="494" t="n"/>
      <c r="EO145" s="494" t="n"/>
      <c r="EP145" s="494" t="n"/>
      <c r="EQ145" s="704" t="n"/>
      <c r="ER145" s="704" t="n"/>
      <c r="ES145" s="704" t="n"/>
      <c r="ET145" s="704" t="n"/>
      <c r="EU145" s="704" t="n"/>
      <c r="EW145" s="704" t="n"/>
      <c r="EX145" s="704" t="n"/>
      <c r="EY145" s="704" t="n"/>
      <c r="EZ145" s="704" t="n"/>
      <c r="FA145" s="704" t="n"/>
      <c r="FB145" s="704" t="n"/>
      <c r="FC145" s="704" t="n"/>
      <c r="FD145" s="704" t="n"/>
      <c r="FE145" s="704" t="n"/>
      <c r="FF145" s="704" t="n"/>
      <c r="FK145" s="424" t="inlineStr">
        <is>
          <t>ok</t>
        </is>
      </c>
      <c r="FL145" s="424" t="inlineStr">
        <is>
          <t>ok</t>
        </is>
      </c>
      <c r="FO145" s="424" t="inlineStr">
        <is>
          <t>ok</t>
        </is>
      </c>
      <c r="FP145" s="424" t="inlineStr">
        <is>
          <t>ok</t>
        </is>
      </c>
      <c r="FZ145" s="424" t="inlineStr">
        <is>
          <t>ok</t>
        </is>
      </c>
    </row>
    <row r="146" hidden="1" customFormat="1" s="1116">
      <c r="A146" s="1105" t="n">
        <v>35</v>
      </c>
      <c r="B146" s="1106">
        <f>+'OVERALL WO'!B302</f>
        <v/>
      </c>
      <c r="C146" s="1107" t="n"/>
      <c r="D146" s="1107">
        <f>+'OVERALL WO'!D302</f>
        <v/>
      </c>
      <c r="E146" s="1107">
        <f>+'OVERALL WO'!F302</f>
        <v/>
      </c>
      <c r="F146" s="1108">
        <f>+'OVERALL WO'!I302</f>
        <v/>
      </c>
      <c r="G146" s="1109">
        <f>+K146</f>
        <v/>
      </c>
      <c r="H146" s="1107">
        <f>IF(F146&gt;0,"Realese","BelumRealese")</f>
        <v/>
      </c>
      <c r="I146" s="1106">
        <f>+'OVERALL WO'!E302</f>
        <v/>
      </c>
      <c r="J146" s="1107">
        <f>+'OVERALL WO'!G302</f>
        <v/>
      </c>
      <c r="K146" s="1111">
        <f>+'OVERALL WO'!H302</f>
        <v/>
      </c>
      <c r="L146" s="1107" t="inlineStr">
        <is>
          <t>Review</t>
        </is>
      </c>
      <c r="M146" s="1107" t="n"/>
      <c r="N146" s="1111" t="n"/>
      <c r="O146" s="1106" t="n"/>
      <c r="P146" s="1106" t="n"/>
      <c r="Q146" s="1106" t="n"/>
      <c r="R146" s="1106" t="n"/>
      <c r="S146" s="1112" t="n"/>
      <c r="T146" s="1111" t="n"/>
      <c r="U146" s="1106" t="n"/>
      <c r="V146" s="1106" t="n"/>
      <c r="W146" s="1106" t="n"/>
      <c r="X146" s="1106" t="n"/>
      <c r="Y146" s="1106" t="n"/>
      <c r="Z146" s="1106" t="n"/>
      <c r="AA146" s="1106" t="n"/>
      <c r="AB146" s="1111" t="n"/>
      <c r="AC146" s="1112" t="n"/>
      <c r="AD146" s="1111" t="n"/>
      <c r="AE146" s="1106" t="n"/>
      <c r="AF146" s="1106" t="n"/>
      <c r="AG146" s="1106" t="n"/>
      <c r="AH146" s="1106" t="n"/>
      <c r="AI146" s="1112" t="n"/>
      <c r="AJ146" s="1111" t="n"/>
      <c r="AK146" s="1106" t="n"/>
      <c r="AL146" s="1106" t="n"/>
      <c r="AM146" s="1106" t="n"/>
      <c r="AN146" s="1106" t="n"/>
      <c r="AO146" s="1112" t="n"/>
      <c r="AP146" s="1111" t="n"/>
      <c r="AQ146" s="1112" t="n"/>
      <c r="AR146" s="1111" t="n"/>
      <c r="AS146" s="1106" t="n"/>
      <c r="AT146" s="1106" t="n"/>
      <c r="AU146" s="1112" t="n"/>
      <c r="AV146" s="1111" t="n"/>
      <c r="AW146" s="1112" t="n"/>
      <c r="AX146" s="1111" t="n"/>
      <c r="AY146" s="1106" t="n"/>
      <c r="AZ146" s="1106" t="n"/>
      <c r="BA146" s="1106" t="n"/>
      <c r="BB146" s="1106" t="n"/>
      <c r="BC146" s="1106" t="n"/>
      <c r="BD146" s="1111" t="n"/>
      <c r="BE146" s="1106" t="n"/>
      <c r="BF146" s="1106" t="n"/>
      <c r="BG146" s="1112" t="n"/>
      <c r="BH146" s="1111" t="n"/>
      <c r="BI146" s="1106" t="n"/>
      <c r="BJ146" s="1106" t="n"/>
      <c r="BK146" s="1112" t="n"/>
      <c r="BL146" s="1111" t="n"/>
      <c r="BM146" s="1112" t="n"/>
      <c r="BN146" s="1111" t="n"/>
      <c r="BO146" s="1106" t="n"/>
      <c r="BP146" s="1106" t="n"/>
      <c r="BQ146" s="1106" t="n"/>
      <c r="BR146" s="1106" t="n"/>
      <c r="BS146" s="1106" t="n"/>
      <c r="BT146" s="1106" t="n"/>
      <c r="BU146" s="1106" t="n"/>
      <c r="BV146" s="1106" t="n"/>
      <c r="BW146" s="1106" t="n"/>
      <c r="BX146" s="1106" t="n"/>
      <c r="BY146" s="1106" t="n"/>
      <c r="BZ146" s="1106" t="n"/>
      <c r="CA146" s="1106" t="n"/>
      <c r="CB146" s="1106" t="n"/>
      <c r="CC146" s="1106" t="n"/>
      <c r="CD146" s="1106" t="n"/>
      <c r="CE146" s="1106" t="n"/>
      <c r="CF146" s="1106" t="n"/>
      <c r="CG146" s="1112">
        <f>CH146/G146*100</f>
        <v/>
      </c>
      <c r="CH146" s="1111" t="n">
        <v>15197212.5</v>
      </c>
      <c r="CI146" s="1112">
        <f>CJ146/G146*100</f>
        <v/>
      </c>
      <c r="CJ146" s="1111" t="n">
        <v>33433867.5</v>
      </c>
      <c r="CK146" s="1106" t="n"/>
      <c r="CL146" s="1106" t="n"/>
      <c r="CM146" s="1106" t="n"/>
      <c r="CN146" s="1106" t="n"/>
      <c r="CO146" s="1106" t="n"/>
      <c r="CP146" s="1106" t="n"/>
      <c r="CQ146" s="1106" t="n"/>
      <c r="CR146" s="1106" t="n"/>
      <c r="CS146" s="1106" t="n"/>
      <c r="CT146" s="1106" t="n"/>
      <c r="CU146" s="1106" t="n"/>
      <c r="CV146" s="1106" t="n"/>
      <c r="CW146" s="1106" t="n"/>
      <c r="CX146" s="1106" t="n"/>
      <c r="CY146" s="1106" t="n"/>
      <c r="CZ146" s="1106" t="n"/>
      <c r="DA146" s="1106" t="n"/>
      <c r="DB146" s="1106" t="n"/>
      <c r="DC146" s="1106" t="n"/>
      <c r="DD146" s="1106" t="n"/>
      <c r="DE146" s="1106" t="n"/>
      <c r="DF146" s="1106" t="n"/>
      <c r="DG146" s="1106" t="n"/>
      <c r="DH146" s="1106" t="n"/>
      <c r="DI146" s="1106" t="n"/>
      <c r="DJ146" s="1106" t="n"/>
      <c r="DK146" s="1106" t="n"/>
      <c r="DL146" s="1106" t="n"/>
      <c r="DM146" s="1106" t="n"/>
      <c r="DN146" s="1106" t="n"/>
      <c r="DO146" s="1106" t="n"/>
      <c r="DP146" s="1106" t="n"/>
      <c r="DQ146" s="1112">
        <f>+M146+O146+Q146+S146+U146+W146+Y146+AA146+AC146+AE146+AG146+AI146+AK146+AM146+AO146+AQ146+AS146+AU146+AW146+AY146+BA146+BC146+BE146+BG146+BI146+BK146+BM146+BO146+BQ146+BS146+BU146+BW146+BY146+CA146+CC146+CE146+CG146+CI146+CK146+CM146+CO146+CQ146+CS146+CU146+CW146+CY146+DA146+DC146+DE146+DG146+DI146+DK146+DM146+DO146</f>
        <v/>
      </c>
      <c r="DR146" s="1111">
        <f>+N146+P146+R146+T146+V146+X146+Z146+AB146+AD146+AF146+AH146+AJ146+AL146+AN146+AP146+AR146+AT146+AV146+AX146+AZ146+BB146+BD146+BF146+BH146+BJ146+BL146+BN146+BP146+BR146+BT146+BV146+BX146+BZ146+CB146+CD146+CF146+CH146+CJ146+CL146+CN146+CP146+CR146+CT146+CV146+CX146+CZ146+DB146+DD146+DF146+DH146+DJ146+DL146+DN146+DP146</f>
        <v/>
      </c>
      <c r="DS146" s="1106">
        <f>DT146/G146*100</f>
        <v/>
      </c>
      <c r="DT146" s="763">
        <f>DR146-G146</f>
        <v/>
      </c>
      <c r="DU146" s="1712">
        <f>+'OVERALL WO'!P302</f>
        <v/>
      </c>
      <c r="DV146" s="1082" t="inlineStr">
        <is>
          <t>Pekerjaan selesai, menunggu aktualisasi dari engineering</t>
        </is>
      </c>
      <c r="DZ146" s="710" t="inlineStr">
        <is>
          <t>ok</t>
        </is>
      </c>
      <c r="EA146" s="710" t="inlineStr">
        <is>
          <t>ok</t>
        </is>
      </c>
      <c r="EB146" s="710" t="inlineStr">
        <is>
          <t>ok</t>
        </is>
      </c>
      <c r="EC146" s="710" t="inlineStr">
        <is>
          <t>ok</t>
        </is>
      </c>
      <c r="ED146" s="710" t="inlineStr">
        <is>
          <t>ok</t>
        </is>
      </c>
      <c r="EE146" s="710" t="n"/>
      <c r="EG146" s="710" t="n"/>
      <c r="EH146" s="710" t="n"/>
      <c r="EI146" s="710" t="n"/>
      <c r="EJ146" s="710" t="n"/>
      <c r="EK146" s="710" t="n"/>
      <c r="EL146" s="492" t="n"/>
      <c r="EM146" s="492" t="n"/>
      <c r="EN146" s="492" t="n"/>
      <c r="EO146" s="492" t="n"/>
      <c r="EP146" s="492" t="n"/>
      <c r="EQ146" s="1117" t="n"/>
      <c r="ER146" s="1117" t="n"/>
      <c r="ES146" s="1117" t="n"/>
      <c r="ET146" s="1117" t="n"/>
      <c r="EU146" s="1117" t="n"/>
      <c r="EW146" s="1117" t="n"/>
      <c r="EX146" s="1117" t="n"/>
      <c r="EY146" s="1117" t="n"/>
      <c r="EZ146" s="1117" t="n"/>
      <c r="FA146" s="1117" t="n"/>
      <c r="FB146" s="1117" t="n"/>
      <c r="FC146" s="1117" t="n"/>
      <c r="FD146" s="1117" t="n"/>
      <c r="FE146" s="1117" t="n"/>
      <c r="FF146" s="1117" t="n"/>
      <c r="FX146" s="1116" t="inlineStr">
        <is>
          <t>ok</t>
        </is>
      </c>
      <c r="FZ146" s="1116" t="inlineStr">
        <is>
          <t>ok</t>
        </is>
      </c>
      <c r="GA146" s="710" t="inlineStr">
        <is>
          <t>Completed</t>
        </is>
      </c>
    </row>
    <row r="147" hidden="1" customFormat="1" s="1085">
      <c r="A147" s="572" t="n">
        <v>36</v>
      </c>
      <c r="B147" s="333">
        <f>+'OVERALL WO'!B303</f>
        <v/>
      </c>
      <c r="C147" s="334" t="n"/>
      <c r="D147" s="334">
        <f>+'OVERALL WO'!D303</f>
        <v/>
      </c>
      <c r="E147" s="334">
        <f>+'OVERALL WO'!F303</f>
        <v/>
      </c>
      <c r="F147" s="335">
        <f>+'OVERALL WO'!I303</f>
        <v/>
      </c>
      <c r="G147" s="336">
        <f>+K147</f>
        <v/>
      </c>
      <c r="H147" s="334">
        <f>IF(F147&gt;0,"Realese","BelumRealese")</f>
        <v/>
      </c>
      <c r="I147" s="333">
        <f>+'OVERALL WO'!E303</f>
        <v/>
      </c>
      <c r="J147" s="334">
        <f>+'OVERALL WO'!G303</f>
        <v/>
      </c>
      <c r="K147" s="1080">
        <f>+'OVERALL WO'!H303</f>
        <v/>
      </c>
      <c r="L147" s="334" t="inlineStr">
        <is>
          <t>Review</t>
        </is>
      </c>
      <c r="M147" s="334" t="n"/>
      <c r="N147" s="1080" t="n"/>
      <c r="O147" s="333" t="n"/>
      <c r="P147" s="333" t="n"/>
      <c r="Q147" s="333" t="n"/>
      <c r="R147" s="333" t="n"/>
      <c r="S147" s="344" t="n"/>
      <c r="T147" s="1080" t="n"/>
      <c r="U147" s="333" t="n"/>
      <c r="V147" s="333" t="n"/>
      <c r="W147" s="333" t="n"/>
      <c r="X147" s="333" t="n"/>
      <c r="Y147" s="333" t="n"/>
      <c r="Z147" s="333" t="n"/>
      <c r="AA147" s="333" t="n"/>
      <c r="AB147" s="1080" t="n"/>
      <c r="AC147" s="344" t="n"/>
      <c r="AD147" s="1080" t="n"/>
      <c r="AE147" s="333" t="n"/>
      <c r="AF147" s="333" t="n"/>
      <c r="AG147" s="333" t="n"/>
      <c r="AH147" s="333" t="n"/>
      <c r="AI147" s="344" t="n"/>
      <c r="AJ147" s="1080" t="n"/>
      <c r="AK147" s="333" t="n"/>
      <c r="AL147" s="333" t="n"/>
      <c r="AM147" s="333" t="n"/>
      <c r="AN147" s="333" t="n"/>
      <c r="AO147" s="344" t="n"/>
      <c r="AP147" s="1080" t="n"/>
      <c r="AQ147" s="344" t="n"/>
      <c r="AR147" s="1080" t="n"/>
      <c r="AS147" s="333" t="n"/>
      <c r="AT147" s="333" t="n"/>
      <c r="AU147" s="344" t="n"/>
      <c r="AV147" s="1080" t="n"/>
      <c r="AW147" s="344" t="n"/>
      <c r="AX147" s="1080" t="n"/>
      <c r="AY147" s="333" t="n"/>
      <c r="AZ147" s="333" t="n"/>
      <c r="BA147" s="333" t="n"/>
      <c r="BB147" s="333" t="n"/>
      <c r="BC147" s="333" t="n"/>
      <c r="BD147" s="1080" t="n"/>
      <c r="BE147" s="333" t="n"/>
      <c r="BF147" s="333" t="n"/>
      <c r="BG147" s="344" t="n"/>
      <c r="BH147" s="1080" t="n"/>
      <c r="BI147" s="333" t="n"/>
      <c r="BJ147" s="333" t="n"/>
      <c r="BK147" s="344" t="n"/>
      <c r="BL147" s="1080" t="n"/>
      <c r="BM147" s="344" t="n"/>
      <c r="BN147" s="1080" t="n"/>
      <c r="BO147" s="333">
        <f>BP147/G147*100</f>
        <v/>
      </c>
      <c r="BP147" s="1080" t="n">
        <v>55584600</v>
      </c>
      <c r="BQ147" s="333" t="n"/>
      <c r="BR147" s="333" t="n"/>
      <c r="BS147" s="333" t="n"/>
      <c r="BT147" s="333" t="n"/>
      <c r="BU147" s="333" t="n"/>
      <c r="BV147" s="333" t="n"/>
      <c r="BW147" s="333" t="n"/>
      <c r="BX147" s="333" t="n"/>
      <c r="BY147" s="333" t="n"/>
      <c r="BZ147" s="333" t="n"/>
      <c r="CA147" s="333" t="n"/>
      <c r="CB147" s="333" t="n"/>
      <c r="CC147" s="333" t="n"/>
      <c r="CD147" s="333" t="n"/>
      <c r="CE147" s="333" t="n"/>
      <c r="CF147" s="333" t="n"/>
      <c r="CG147" s="333" t="n"/>
      <c r="CH147" s="333" t="n"/>
      <c r="CI147" s="333" t="n"/>
      <c r="CJ147" s="333" t="n"/>
      <c r="CK147" s="333" t="n"/>
      <c r="CL147" s="333" t="n"/>
      <c r="CM147" s="333" t="n"/>
      <c r="CN147" s="333" t="n"/>
      <c r="CO147" s="333" t="n"/>
      <c r="CP147" s="333" t="n"/>
      <c r="CQ147" s="333" t="n"/>
      <c r="CR147" s="333" t="n"/>
      <c r="CS147" s="333" t="n"/>
      <c r="CT147" s="333" t="n"/>
      <c r="CU147" s="333" t="n"/>
      <c r="CV147" s="333" t="n"/>
      <c r="CW147" s="333" t="n"/>
      <c r="CX147" s="333" t="n"/>
      <c r="CY147" s="333" t="n"/>
      <c r="CZ147" s="333" t="n"/>
      <c r="DA147" s="333" t="n"/>
      <c r="DB147" s="333" t="n"/>
      <c r="DC147" s="333" t="n"/>
      <c r="DD147" s="333" t="n"/>
      <c r="DE147" s="333" t="n"/>
      <c r="DF147" s="333" t="n"/>
      <c r="DG147" s="333" t="n"/>
      <c r="DH147" s="333" t="n"/>
      <c r="DI147" s="333" t="n"/>
      <c r="DJ147" s="333" t="n"/>
      <c r="DK147" s="333" t="n"/>
      <c r="DL147" s="333" t="n"/>
      <c r="DM147" s="333" t="n"/>
      <c r="DN147" s="333" t="n"/>
      <c r="DO147" s="333" t="n"/>
      <c r="DP147" s="333" t="n"/>
      <c r="DQ147" s="344">
        <f>+M147+O147+Q147+S147+U147+W147+Y147+AA147+AC147+AE147+AG147+AI147+AK147+AM147+AO147+AQ147+AS147+AU147+AW147+AY147+BA147+BC147+BE147+BG147+BI147+BK147+BM147+BO147+BQ147+BS147+BU147+BW147+BY147+CA147+CC147+CE147+CG147+CI147+CK147+CM147+CO147+CQ147+CS147+CU147+CW147+CY147+DA147+DC147+DE147+DG147+DI147+DK147+DM147+DO147</f>
        <v/>
      </c>
      <c r="DR147" s="1080">
        <f>+N147+P147+R147+T147+V147+X147+Z147+AB147+AD147+AF147+AH147+AJ147+AL147+AN147+AP147+AR147+AT147+AV147+AX147+AZ147+BB147+BD147+BF147+BH147+BJ147+BL147+BN147+BP147+BR147+BT147+BV147+BX147+BZ147+CB147+CD147+CF147+CH147+CJ147+CL147+CN147+CP147+CR147+CT147+CV147+CX147+CZ147+DB147+DD147+DF147+DH147+DJ147+DL147+DN147+DP147</f>
        <v/>
      </c>
      <c r="DS147" s="333">
        <f>DT147/G147*100</f>
        <v/>
      </c>
      <c r="DT147" s="338">
        <f>DR147-G147</f>
        <v/>
      </c>
      <c r="DU147" s="1679">
        <f>+'OVERALL WO'!P303</f>
        <v/>
      </c>
      <c r="DV147" s="714" t="n"/>
      <c r="DZ147" s="1084" t="inlineStr">
        <is>
          <t>ok</t>
        </is>
      </c>
      <c r="EA147" s="1084" t="inlineStr">
        <is>
          <t>ok</t>
        </is>
      </c>
      <c r="EB147" s="1084" t="inlineStr">
        <is>
          <t>ok</t>
        </is>
      </c>
      <c r="EC147" s="1084" t="inlineStr">
        <is>
          <t>ok</t>
        </is>
      </c>
      <c r="ED147" s="1084" t="inlineStr">
        <is>
          <t>ok</t>
        </is>
      </c>
      <c r="EE147" s="1086" t="n"/>
      <c r="EG147" s="436" t="n"/>
      <c r="EH147" s="436" t="n"/>
      <c r="EI147" s="436" t="n"/>
      <c r="EJ147" s="436" t="n"/>
      <c r="EK147" s="436" t="n"/>
      <c r="EL147" s="492" t="n"/>
      <c r="EM147" s="492" t="n"/>
      <c r="EN147" s="492" t="n"/>
      <c r="EO147" s="492" t="n"/>
      <c r="EP147" s="492" t="n"/>
      <c r="EQ147" s="703" t="n"/>
      <c r="ER147" s="703" t="n"/>
      <c r="ES147" s="703" t="n"/>
      <c r="ET147" s="703" t="n"/>
      <c r="EU147" s="703" t="n"/>
      <c r="EW147" s="703" t="n"/>
      <c r="EX147" s="703" t="n"/>
      <c r="EY147" s="703" t="n"/>
      <c r="EZ147" s="703" t="n"/>
      <c r="FA147" s="703" t="n"/>
      <c r="FB147" s="703" t="n"/>
      <c r="FC147" s="703" t="n"/>
      <c r="FD147" s="703" t="n"/>
      <c r="FE147" s="703" t="n"/>
      <c r="FF147" s="703" t="n"/>
      <c r="FL147" s="1085" t="inlineStr">
        <is>
          <t>ok</t>
        </is>
      </c>
      <c r="FM147" s="1086" t="inlineStr">
        <is>
          <t>Completed</t>
        </is>
      </c>
      <c r="FN147" s="1086" t="n"/>
      <c r="FZ147" s="1085" t="inlineStr">
        <is>
          <t>ok</t>
        </is>
      </c>
    </row>
    <row r="148" hidden="1" customFormat="1" s="1085">
      <c r="A148" s="572" t="n">
        <v>37</v>
      </c>
      <c r="B148" s="333">
        <f>+'OVERALL WO'!B304</f>
        <v/>
      </c>
      <c r="C148" s="334" t="n"/>
      <c r="D148" s="334">
        <f>+'OVERALL WO'!D304</f>
        <v/>
      </c>
      <c r="E148" s="334">
        <f>+'OVERALL WO'!F304</f>
        <v/>
      </c>
      <c r="F148" s="335">
        <f>+'OVERALL WO'!I304</f>
        <v/>
      </c>
      <c r="G148" s="336">
        <f>+K148</f>
        <v/>
      </c>
      <c r="H148" s="334">
        <f>IF(F148&gt;0,"Realese","BelumRealese")</f>
        <v/>
      </c>
      <c r="I148" s="333">
        <f>+'OVERALL WO'!E304</f>
        <v/>
      </c>
      <c r="J148" s="334">
        <f>+'OVERALL WO'!G304</f>
        <v/>
      </c>
      <c r="K148" s="1080">
        <f>+'OVERALL WO'!H304</f>
        <v/>
      </c>
      <c r="L148" s="334" t="inlineStr">
        <is>
          <t>Review</t>
        </is>
      </c>
      <c r="M148" s="334" t="n"/>
      <c r="N148" s="1080" t="n"/>
      <c r="O148" s="333" t="n"/>
      <c r="P148" s="333" t="n"/>
      <c r="Q148" s="333" t="n"/>
      <c r="R148" s="333" t="n"/>
      <c r="S148" s="344" t="n"/>
      <c r="T148" s="1080" t="n"/>
      <c r="U148" s="333" t="n"/>
      <c r="V148" s="333" t="n"/>
      <c r="W148" s="333" t="n"/>
      <c r="X148" s="333" t="n"/>
      <c r="Y148" s="333" t="n"/>
      <c r="Z148" s="333" t="n"/>
      <c r="AA148" s="333" t="n"/>
      <c r="AB148" s="1080" t="n"/>
      <c r="AC148" s="344" t="n"/>
      <c r="AD148" s="1080" t="n"/>
      <c r="AE148" s="333" t="n"/>
      <c r="AF148" s="333" t="n"/>
      <c r="AG148" s="333" t="n"/>
      <c r="AH148" s="333" t="n"/>
      <c r="AI148" s="344" t="n"/>
      <c r="AJ148" s="1080" t="n"/>
      <c r="AK148" s="333" t="n"/>
      <c r="AL148" s="333" t="n"/>
      <c r="AM148" s="333" t="n"/>
      <c r="AN148" s="333" t="n"/>
      <c r="AO148" s="344" t="n"/>
      <c r="AP148" s="1080" t="n"/>
      <c r="AQ148" s="344" t="n"/>
      <c r="AR148" s="1080" t="n"/>
      <c r="AS148" s="333" t="n"/>
      <c r="AT148" s="333" t="n"/>
      <c r="AU148" s="344" t="n"/>
      <c r="AV148" s="1080" t="n"/>
      <c r="AW148" s="344" t="n"/>
      <c r="AX148" s="1080" t="n"/>
      <c r="AY148" s="333" t="n"/>
      <c r="AZ148" s="333" t="n"/>
      <c r="BA148" s="333" t="n"/>
      <c r="BB148" s="333" t="n"/>
      <c r="BC148" s="333" t="n"/>
      <c r="BD148" s="1080" t="n"/>
      <c r="BE148" s="333" t="n"/>
      <c r="BF148" s="333" t="n"/>
      <c r="BG148" s="344" t="n"/>
      <c r="BH148" s="1080" t="n"/>
      <c r="BI148" s="333" t="n"/>
      <c r="BJ148" s="333" t="n"/>
      <c r="BK148" s="344" t="n"/>
      <c r="BL148" s="1080" t="n"/>
      <c r="BM148" s="344" t="n"/>
      <c r="BN148" s="1080" t="n"/>
      <c r="BO148" s="333" t="n"/>
      <c r="BP148" s="333" t="n"/>
      <c r="BQ148" s="333" t="n"/>
      <c r="BR148" s="333" t="n"/>
      <c r="BS148" s="344">
        <f>BT148/G148*100</f>
        <v/>
      </c>
      <c r="BT148" s="1080" t="n">
        <v>97446840</v>
      </c>
      <c r="BU148" s="344">
        <f>BV148/G148*100</f>
        <v/>
      </c>
      <c r="BV148" s="1080" t="n">
        <v>108237720</v>
      </c>
      <c r="BW148" s="344">
        <f>BX148/G148*100</f>
        <v/>
      </c>
      <c r="BX148" s="1080" t="n">
        <v>112288540</v>
      </c>
      <c r="BY148" s="344">
        <f>BZ148/G148*100</f>
        <v/>
      </c>
      <c r="BZ148" s="1080" t="n">
        <v>52921740</v>
      </c>
      <c r="CA148" s="333">
        <f>CB148/G148*100</f>
        <v/>
      </c>
      <c r="CB148" s="1080" t="n">
        <v>112288540</v>
      </c>
      <c r="CC148" s="344">
        <f>CD148/G148*100</f>
        <v/>
      </c>
      <c r="CD148" s="1080" t="n">
        <v>63175000</v>
      </c>
      <c r="CE148" s="333" t="n"/>
      <c r="CF148" s="333" t="n"/>
      <c r="CG148" s="333" t="n"/>
      <c r="CH148" s="333" t="n"/>
      <c r="CI148" s="333" t="n"/>
      <c r="CJ148" s="333" t="n"/>
      <c r="CK148" s="333" t="n"/>
      <c r="CL148" s="333" t="n"/>
      <c r="CM148" s="333" t="n"/>
      <c r="CN148" s="333" t="n"/>
      <c r="CO148" s="333" t="n"/>
      <c r="CP148" s="333" t="n"/>
      <c r="CQ148" s="333" t="n"/>
      <c r="CR148" s="333" t="n"/>
      <c r="CS148" s="333" t="n"/>
      <c r="CT148" s="333" t="n"/>
      <c r="CU148" s="333" t="n"/>
      <c r="CV148" s="333" t="n"/>
      <c r="CW148" s="333" t="n"/>
      <c r="CX148" s="333" t="n"/>
      <c r="CY148" s="333" t="n"/>
      <c r="CZ148" s="333" t="n"/>
      <c r="DA148" s="333" t="n"/>
      <c r="DB148" s="333" t="n"/>
      <c r="DC148" s="333" t="n"/>
      <c r="DD148" s="333" t="n"/>
      <c r="DE148" s="333" t="n"/>
      <c r="DF148" s="333" t="n"/>
      <c r="DG148" s="333" t="n"/>
      <c r="DH148" s="333" t="n"/>
      <c r="DI148" s="333" t="n"/>
      <c r="DJ148" s="333" t="n"/>
      <c r="DK148" s="333" t="n"/>
      <c r="DL148" s="333" t="n"/>
      <c r="DM148" s="333" t="n"/>
      <c r="DN148" s="333" t="n"/>
      <c r="DO148" s="333" t="n"/>
      <c r="DP148" s="333" t="n"/>
      <c r="DQ148" s="344">
        <f>+M148+O148+Q148+S148+U148+W148+Y148+AA148+AC148+AE148+AG148+AI148+AK148+AM148+AO148+AQ148+AS148+AU148+AW148+AY148+BA148+BC148+BE148+BG148+BI148+BK148+BM148+BO148+BQ148+BS148+BU148+BW148+BY148+CA148+CC148+CE148+CG148+CI148+CK148+CM148+CO148+CQ148+CS148+CU148+CW148+CY148+DA148+DC148+DE148+DG148+DI148+DK148+DM148+DO148</f>
        <v/>
      </c>
      <c r="DR148" s="1080">
        <f>+N148+P148+R148+T148+V148+X148+Z148+AB148+AD148+AF148+AH148+AJ148+AL148+AN148+AP148+AR148+AT148+AV148+AX148+AZ148+BB148+BD148+BF148+BH148+BJ148+BL148+BN148+BP148+BR148+BT148+BV148+BX148+BZ148+CB148+CD148+CF148+CH148+CJ148+CL148+CN148+CP148+CR148+CT148+CV148+CX148+CZ148+DB148+DD148+DF148+DH148+DJ148+DL148+DN148+DP148</f>
        <v/>
      </c>
      <c r="DS148" s="333">
        <f>DT148/G148*100</f>
        <v/>
      </c>
      <c r="DT148" s="338">
        <f>DR148-G148</f>
        <v/>
      </c>
      <c r="DU148" s="1679">
        <f>+'OVERALL WO'!P304</f>
        <v/>
      </c>
      <c r="DV148" s="340" t="n"/>
      <c r="DZ148" s="1084" t="inlineStr">
        <is>
          <t>ok</t>
        </is>
      </c>
      <c r="EA148" s="1084" t="inlineStr">
        <is>
          <t>ok</t>
        </is>
      </c>
      <c r="EB148" s="1084" t="inlineStr">
        <is>
          <t>ok</t>
        </is>
      </c>
      <c r="EC148" s="1084" t="inlineStr">
        <is>
          <t>ok</t>
        </is>
      </c>
      <c r="ED148" s="1084" t="inlineStr">
        <is>
          <t>ok</t>
        </is>
      </c>
      <c r="EE148" s="1086" t="n"/>
      <c r="EG148" s="436" t="n"/>
      <c r="EH148" s="436" t="n"/>
      <c r="EI148" s="436" t="n"/>
      <c r="EJ148" s="436" t="n"/>
      <c r="EK148" s="436" t="n"/>
      <c r="EL148" s="492" t="n"/>
      <c r="EM148" s="492" t="n"/>
      <c r="EN148" s="492" t="n"/>
      <c r="EO148" s="492" t="n"/>
      <c r="EP148" s="492" t="n"/>
      <c r="EQ148" s="703" t="n"/>
      <c r="ER148" s="703" t="n"/>
      <c r="ES148" s="703" t="n"/>
      <c r="ET148" s="703" t="n"/>
      <c r="EU148" s="703" t="n"/>
      <c r="EW148" s="703" t="n"/>
      <c r="EX148" s="703" t="n"/>
      <c r="EY148" s="703" t="n"/>
      <c r="EZ148" s="703" t="n"/>
      <c r="FA148" s="703" t="n"/>
      <c r="FB148" s="703" t="n"/>
      <c r="FC148" s="703" t="n"/>
      <c r="FD148" s="703" t="n"/>
      <c r="FE148" s="703" t="n"/>
      <c r="FF148" s="703" t="n"/>
      <c r="FO148" s="703" t="n"/>
      <c r="FP148" s="703" t="inlineStr">
        <is>
          <t>ok</t>
        </is>
      </c>
      <c r="FQ148" s="703" t="inlineStr">
        <is>
          <t>ok</t>
        </is>
      </c>
      <c r="FR148" s="703" t="inlineStr">
        <is>
          <t>ok</t>
        </is>
      </c>
      <c r="FS148" s="703" t="inlineStr">
        <is>
          <t>ok</t>
        </is>
      </c>
      <c r="FT148" s="703" t="n"/>
      <c r="FZ148" s="1085" t="inlineStr">
        <is>
          <t>ok</t>
        </is>
      </c>
    </row>
    <row r="149" customFormat="1" s="427">
      <c r="A149" s="396" t="n">
        <v>38</v>
      </c>
      <c r="B149" s="23">
        <f>+'OVERALL WO'!B305</f>
        <v/>
      </c>
      <c r="C149" s="24" t="n"/>
      <c r="D149" s="24">
        <f>+'OVERALL WO'!D305</f>
        <v/>
      </c>
      <c r="E149" s="24">
        <f>+'OVERALL WO'!F305</f>
        <v/>
      </c>
      <c r="F149" s="32">
        <f>+'OVERALL WO'!I305</f>
        <v/>
      </c>
      <c r="G149" s="37">
        <f>+K149</f>
        <v/>
      </c>
      <c r="H149" s="24">
        <f>IF(F149&gt;0,"Realese","BelumRealese")</f>
        <v/>
      </c>
      <c r="I149" s="23">
        <f>+'OVERALL WO'!E305</f>
        <v/>
      </c>
      <c r="J149" s="24">
        <f>+'OVERALL WO'!G305</f>
        <v/>
      </c>
      <c r="K149" s="25">
        <f>+'OVERALL WO'!H305</f>
        <v/>
      </c>
      <c r="L149" s="24" t="inlineStr">
        <is>
          <t>Approval</t>
        </is>
      </c>
      <c r="M149" s="24" t="n"/>
      <c r="N149" s="25" t="n"/>
      <c r="O149" s="23" t="n"/>
      <c r="P149" s="23" t="n"/>
      <c r="Q149" s="23" t="n"/>
      <c r="R149" s="23" t="n"/>
      <c r="S149" s="330" t="n"/>
      <c r="T149" s="25" t="n"/>
      <c r="U149" s="23" t="n"/>
      <c r="V149" s="23" t="n"/>
      <c r="W149" s="23" t="n"/>
      <c r="X149" s="23" t="n"/>
      <c r="Y149" s="23" t="n"/>
      <c r="Z149" s="23" t="n"/>
      <c r="AA149" s="23" t="n"/>
      <c r="AB149" s="25" t="n"/>
      <c r="AC149" s="330" t="n"/>
      <c r="AD149" s="25" t="n"/>
      <c r="AE149" s="23" t="n"/>
      <c r="AF149" s="23" t="n"/>
      <c r="AG149" s="23" t="n"/>
      <c r="AH149" s="23" t="n"/>
      <c r="AI149" s="330" t="n"/>
      <c r="AJ149" s="25" t="n"/>
      <c r="AK149" s="23" t="n"/>
      <c r="AL149" s="23" t="n"/>
      <c r="AM149" s="23" t="n"/>
      <c r="AN149" s="23" t="n"/>
      <c r="AO149" s="330" t="n"/>
      <c r="AP149" s="25" t="n"/>
      <c r="AQ149" s="330" t="n"/>
      <c r="AR149" s="25" t="n"/>
      <c r="AS149" s="23" t="n"/>
      <c r="AT149" s="23" t="n"/>
      <c r="AU149" s="330" t="n"/>
      <c r="AV149" s="25" t="n"/>
      <c r="AW149" s="330" t="n"/>
      <c r="AX149" s="25" t="n"/>
      <c r="AY149" s="23" t="n"/>
      <c r="AZ149" s="23" t="n"/>
      <c r="BA149" s="23" t="n"/>
      <c r="BB149" s="23" t="n"/>
      <c r="BC149" s="23" t="n"/>
      <c r="BD149" s="25" t="n"/>
      <c r="BE149" s="23" t="n"/>
      <c r="BF149" s="23" t="n"/>
      <c r="BG149" s="330" t="n"/>
      <c r="BH149" s="25" t="n"/>
      <c r="BI149" s="23" t="n"/>
      <c r="BJ149" s="23" t="n"/>
      <c r="BK149" s="330" t="n"/>
      <c r="BL149" s="25" t="n"/>
      <c r="BM149" s="330" t="n"/>
      <c r="BN149" s="25" t="n"/>
      <c r="BO149" s="23" t="n"/>
      <c r="BP149" s="23" t="n"/>
      <c r="BQ149" s="23" t="n"/>
      <c r="BR149" s="23" t="n"/>
      <c r="BS149" s="23" t="n"/>
      <c r="BT149" s="23" t="n"/>
      <c r="BU149" s="23" t="n"/>
      <c r="BV149" s="23" t="n"/>
      <c r="BW149" s="23" t="n"/>
      <c r="BX149" s="23" t="n"/>
      <c r="BY149" s="23" t="n"/>
      <c r="BZ149" s="23" t="n"/>
      <c r="CA149" s="23" t="n"/>
      <c r="CB149" s="23" t="n"/>
      <c r="CC149" s="23" t="n"/>
      <c r="CD149" s="23" t="n"/>
      <c r="CE149" s="23" t="n"/>
      <c r="CF149" s="23" t="n"/>
      <c r="CG149" s="23" t="n"/>
      <c r="CH149" s="23" t="n"/>
      <c r="CI149" s="23" t="n"/>
      <c r="CJ149" s="23" t="n"/>
      <c r="CK149" s="23" t="n"/>
      <c r="CL149" s="23" t="n"/>
      <c r="CM149" s="330">
        <f>CN149/G149*100</f>
        <v/>
      </c>
      <c r="CN149" s="768" t="n">
        <v>39408564.18503465</v>
      </c>
      <c r="CO149" s="23" t="n"/>
      <c r="CP149" s="23" t="n"/>
      <c r="CQ149" s="23" t="n"/>
      <c r="CR149" s="23" t="n"/>
      <c r="CS149" s="23" t="n"/>
      <c r="CT149" s="23" t="n"/>
      <c r="CU149" s="23" t="n"/>
      <c r="CV149" s="23" t="n"/>
      <c r="CW149" s="23" t="n"/>
      <c r="CX149" s="23" t="n"/>
      <c r="CY149" s="23" t="n"/>
      <c r="CZ149" s="23" t="n"/>
      <c r="DA149" s="23" t="n"/>
      <c r="DB149" s="23" t="n"/>
      <c r="DC149" s="23" t="n"/>
      <c r="DD149" s="23" t="n"/>
      <c r="DE149" s="23" t="n"/>
      <c r="DF149" s="23" t="n"/>
      <c r="DG149" s="23" t="n"/>
      <c r="DH149" s="23" t="n"/>
      <c r="DI149" s="23" t="n"/>
      <c r="DJ149" s="23" t="n"/>
      <c r="DK149" s="23" t="n"/>
      <c r="DL149" s="23" t="n"/>
      <c r="DM149" s="23" t="n"/>
      <c r="DN149" s="23" t="n"/>
      <c r="DO149" s="23" t="n"/>
      <c r="DP149" s="23" t="n"/>
      <c r="DQ149" s="330">
        <f>+M149+O149+Q149+S149+U149+W149+Y149+AA149+AC149+AE149+AG149+AI149+AK149+AM149+AO149+AQ149+AS149+AU149+AW149+AY149+BA149+BC149+BE149+BG149+BI149+BK149+BM149+BO149+BQ149+BS149+BU149+BW149+BY149+CA149+CC149+CE149+CG149+CI149+CK149+CM149+CO149+CQ149+CS149+CU149+CW149+CY149+DA149+DC149+DE149+DG149+DI149+DK149+DM149+DO149</f>
        <v/>
      </c>
      <c r="DR149" s="25">
        <f>+N149+P149+R149+T149+V149+X149+Z149+AB149+AD149+AF149+AH149+AJ149+AL149+AN149+AP149+AR149+AT149+AV149+AX149+AZ149+BB149+BD149+BF149+BH149+BJ149+BL149+BN149+BP149+BR149+BT149+BV149+BX149+BZ149+CB149+CD149+CF149+CH149+CJ149+CL149+CN149+CP149+CR149+CT149+CV149+CX149+CZ149+DB149+DD149+DF149+DH149+DJ149+DL149+DN149+DP149</f>
        <v/>
      </c>
      <c r="DS149" s="23">
        <f>DT149/G149*100</f>
        <v/>
      </c>
      <c r="DT149" s="26">
        <f>DR149-G149</f>
        <v/>
      </c>
      <c r="DU149" s="1685">
        <f>+'OVERALL WO'!P305</f>
        <v/>
      </c>
      <c r="DV149" s="27" t="n"/>
      <c r="DZ149" s="413" t="n"/>
      <c r="EA149" s="413" t="n"/>
      <c r="EB149" s="413" t="n"/>
      <c r="EC149" s="413" t="n"/>
      <c r="ED149" s="413" t="n"/>
      <c r="EE149" s="384" t="n"/>
      <c r="EG149" s="439" t="n"/>
      <c r="EH149" s="439" t="n"/>
      <c r="EI149" s="439" t="n"/>
      <c r="EJ149" s="439" t="n"/>
      <c r="EK149" s="439" t="n"/>
      <c r="EL149" s="493" t="n"/>
      <c r="EM149" s="493" t="n"/>
      <c r="EN149" s="493" t="n"/>
      <c r="EO149" s="493" t="n"/>
      <c r="EP149" s="493" t="n"/>
      <c r="EQ149" s="707" t="n"/>
      <c r="ER149" s="707" t="n"/>
      <c r="ES149" s="707" t="n"/>
      <c r="ET149" s="707" t="n"/>
      <c r="EU149" s="707" t="n"/>
      <c r="EW149" s="707" t="n"/>
      <c r="EX149" s="707" t="n"/>
      <c r="EY149" s="707" t="n"/>
      <c r="EZ149" s="707" t="n"/>
      <c r="FA149" s="707" t="n"/>
      <c r="FB149" s="707" t="n"/>
      <c r="FC149" s="707" t="n"/>
      <c r="FD149" s="707" t="n"/>
      <c r="FE149" s="707" t="n"/>
      <c r="FF149" s="707" t="n"/>
      <c r="FZ149" s="427" t="inlineStr">
        <is>
          <t>ok</t>
        </is>
      </c>
    </row>
    <row r="150" hidden="1" customFormat="1" s="1083">
      <c r="A150" s="577" t="n">
        <v>39</v>
      </c>
      <c r="B150" s="1076">
        <f>+'OVERALL WO'!B306</f>
        <v/>
      </c>
      <c r="C150" s="505" t="n"/>
      <c r="D150" s="505">
        <f>+'OVERALL WO'!D306</f>
        <v/>
      </c>
      <c r="E150" s="505">
        <f>+'OVERALL WO'!F306</f>
        <v/>
      </c>
      <c r="F150" s="335">
        <f>+'OVERALL WO'!I306</f>
        <v/>
      </c>
      <c r="G150" s="1073">
        <f>+K150</f>
        <v/>
      </c>
      <c r="H150" s="505">
        <f>IF(F150&gt;0,"Realese","BelumRealese")</f>
        <v/>
      </c>
      <c r="I150" s="1076">
        <f>+'OVERALL WO'!E306</f>
        <v/>
      </c>
      <c r="J150" s="505">
        <f>+'OVERALL WO'!G306</f>
        <v/>
      </c>
      <c r="K150" s="1075">
        <f>+'OVERALL WO'!H306</f>
        <v/>
      </c>
      <c r="L150" s="505" t="inlineStr">
        <is>
          <t>Review</t>
        </is>
      </c>
      <c r="M150" s="505" t="n"/>
      <c r="N150" s="1075" t="n"/>
      <c r="O150" s="1076" t="n"/>
      <c r="P150" s="1076" t="n"/>
      <c r="Q150" s="1076" t="n"/>
      <c r="R150" s="1076" t="n"/>
      <c r="S150" s="1077" t="n"/>
      <c r="T150" s="1075" t="n"/>
      <c r="U150" s="1076" t="n"/>
      <c r="V150" s="1076" t="n"/>
      <c r="W150" s="1076" t="n"/>
      <c r="X150" s="1076" t="n"/>
      <c r="Y150" s="1076" t="n"/>
      <c r="Z150" s="1076" t="n"/>
      <c r="AA150" s="1076" t="n"/>
      <c r="AB150" s="1075" t="n"/>
      <c r="AC150" s="1077" t="n"/>
      <c r="AD150" s="1075" t="n"/>
      <c r="AE150" s="1076" t="n"/>
      <c r="AF150" s="1076" t="n"/>
      <c r="AG150" s="1076" t="n"/>
      <c r="AH150" s="1076" t="n"/>
      <c r="AI150" s="1077" t="n"/>
      <c r="AJ150" s="1075" t="n"/>
      <c r="AK150" s="1076" t="n"/>
      <c r="AL150" s="1076" t="n"/>
      <c r="AM150" s="1076" t="n"/>
      <c r="AN150" s="1076" t="n"/>
      <c r="AO150" s="1077" t="n"/>
      <c r="AP150" s="1075" t="n"/>
      <c r="AQ150" s="1077" t="n"/>
      <c r="AR150" s="1075" t="n"/>
      <c r="AS150" s="1076" t="n"/>
      <c r="AT150" s="1076" t="n"/>
      <c r="AU150" s="1077" t="n"/>
      <c r="AV150" s="1075" t="n"/>
      <c r="AW150" s="1077" t="n"/>
      <c r="AX150" s="1075" t="n"/>
      <c r="AY150" s="1076" t="n"/>
      <c r="AZ150" s="1076" t="n"/>
      <c r="BA150" s="1076" t="n"/>
      <c r="BB150" s="1076" t="n"/>
      <c r="BC150" s="1076" t="n"/>
      <c r="BD150" s="1075" t="n"/>
      <c r="BE150" s="1076" t="n"/>
      <c r="BF150" s="1076" t="n"/>
      <c r="BG150" s="1077" t="n"/>
      <c r="BH150" s="1075" t="n"/>
      <c r="BI150" s="1076" t="n"/>
      <c r="BJ150" s="1076" t="n"/>
      <c r="BK150" s="1077" t="n"/>
      <c r="BL150" s="1075" t="n"/>
      <c r="BM150" s="1077" t="n"/>
      <c r="BN150" s="1075" t="n"/>
      <c r="BO150" s="1076" t="n"/>
      <c r="BP150" s="1076" t="n"/>
      <c r="BQ150" s="1076" t="n"/>
      <c r="BR150" s="1076" t="n"/>
      <c r="BS150" s="1077">
        <f>BT150/G150*100</f>
        <v/>
      </c>
      <c r="BT150" s="1075">
        <f>G150</f>
        <v/>
      </c>
      <c r="BU150" s="1076" t="n"/>
      <c r="BV150" s="1076" t="n"/>
      <c r="BW150" s="1076" t="n"/>
      <c r="BX150" s="1076" t="n"/>
      <c r="BY150" s="1076" t="n"/>
      <c r="BZ150" s="1076" t="n"/>
      <c r="CA150" s="1076" t="n"/>
      <c r="CB150" s="1076" t="n"/>
      <c r="CC150" s="1076" t="n"/>
      <c r="CD150" s="1076" t="n"/>
      <c r="CE150" s="1076" t="n"/>
      <c r="CF150" s="1076" t="n"/>
      <c r="CG150" s="1076" t="n"/>
      <c r="CH150" s="1076" t="n"/>
      <c r="CI150" s="1076" t="n"/>
      <c r="CJ150" s="1076" t="n"/>
      <c r="CK150" s="1076" t="n"/>
      <c r="CL150" s="1076" t="n"/>
      <c r="CM150" s="1076" t="n"/>
      <c r="CN150" s="1076" t="n"/>
      <c r="CO150" s="1076" t="n"/>
      <c r="CP150" s="1076" t="n"/>
      <c r="CQ150" s="1076" t="n"/>
      <c r="CR150" s="1076" t="n"/>
      <c r="CS150" s="1076" t="n"/>
      <c r="CT150" s="1076" t="n"/>
      <c r="CU150" s="1076" t="n"/>
      <c r="CV150" s="1076" t="n"/>
      <c r="CW150" s="1076" t="n"/>
      <c r="CX150" s="1076" t="n"/>
      <c r="CY150" s="1076" t="n"/>
      <c r="CZ150" s="1076" t="n"/>
      <c r="DA150" s="1076" t="n"/>
      <c r="DB150" s="1076" t="n"/>
      <c r="DC150" s="1076" t="n"/>
      <c r="DD150" s="1076" t="n"/>
      <c r="DE150" s="1076" t="n"/>
      <c r="DF150" s="1076" t="n"/>
      <c r="DG150" s="1076" t="n"/>
      <c r="DH150" s="1076" t="n"/>
      <c r="DI150" s="1076" t="n"/>
      <c r="DJ150" s="1076" t="n"/>
      <c r="DK150" s="1076" t="n"/>
      <c r="DL150" s="1076" t="n"/>
      <c r="DM150" s="1076" t="n"/>
      <c r="DN150" s="1076" t="n"/>
      <c r="DO150" s="1076" t="n"/>
      <c r="DP150" s="1076" t="n"/>
      <c r="DQ150" s="1077">
        <f>+M150+O150+Q150+S150+U150+W150+Y150+AA150+AC150+AE150+AG150+AI150+AK150+AM150+AO150+AQ150+AS150+AU150+AW150+AY150+BA150+BC150+BE150+BG150+BI150+BK150+BM150+BO150+BQ150+BS150+BU150+BW150+BY150+CA150+CC150+CE150+CG150+CI150+CK150+CM150+CO150+CQ150+CS150+CU150+CW150+CY150+DA150+DC150+DE150+DG150+DI150+DK150+DM150+DO150</f>
        <v/>
      </c>
      <c r="DR150" s="1075">
        <f>+N150+P150+R150+T150+V150+X150+Z150+AB150+AD150+AF150+AH150+AJ150+AL150+AN150+AP150+AR150+AT150+AV150+AX150+AZ150+BB150+BD150+BF150+BH150+BJ150+BL150+BN150+BP150+BR150+BT150+BV150+BX150+BZ150+CB150+CD150+CF150+CH150+CJ150+CL150+CN150+CP150+CR150+CT150+CV150+CX150+CZ150+DB150+DD150+DF150+DH150+DJ150+DL150+DN150+DP150</f>
        <v/>
      </c>
      <c r="DS150" s="1076">
        <f>DT150/G150*100</f>
        <v/>
      </c>
      <c r="DT150" s="1081">
        <f>DR150-G150</f>
        <v/>
      </c>
      <c r="DU150" s="1696">
        <f>+'OVERALL WO'!P306</f>
        <v/>
      </c>
      <c r="DV150" s="509" t="inlineStr">
        <is>
          <t>WO original 4227871 release 25.07.21</t>
        </is>
      </c>
      <c r="DZ150" s="1084" t="inlineStr">
        <is>
          <t>ok</t>
        </is>
      </c>
      <c r="EA150" s="1084" t="inlineStr">
        <is>
          <t>ok</t>
        </is>
      </c>
      <c r="EB150" s="1084" t="inlineStr">
        <is>
          <t>ok</t>
        </is>
      </c>
      <c r="EC150" s="1084" t="inlineStr">
        <is>
          <t>ok</t>
        </is>
      </c>
      <c r="ED150" s="1084" t="inlineStr">
        <is>
          <t>ok</t>
        </is>
      </c>
      <c r="EE150" s="1084" t="n"/>
      <c r="EG150" s="1084" t="n"/>
      <c r="EH150" s="1084" t="n"/>
      <c r="EI150" s="1084" t="n"/>
      <c r="EJ150" s="1084" t="n"/>
      <c r="EK150" s="1084" t="n"/>
      <c r="EL150" s="534" t="n"/>
      <c r="EM150" s="534" t="n"/>
      <c r="EN150" s="534" t="n"/>
      <c r="EO150" s="534" t="n"/>
      <c r="EP150" s="534" t="n"/>
      <c r="EQ150" s="706" t="n"/>
      <c r="ER150" s="706" t="n"/>
      <c r="ES150" s="706" t="n"/>
      <c r="ET150" s="706" t="n"/>
      <c r="EU150" s="706" t="n"/>
      <c r="EW150" s="706" t="n"/>
      <c r="EX150" s="706" t="n"/>
      <c r="EY150" s="706" t="n"/>
      <c r="EZ150" s="706" t="n"/>
      <c r="FA150" s="706" t="n"/>
      <c r="FB150" s="706" t="n"/>
      <c r="FC150" s="706" t="n"/>
      <c r="FD150" s="706" t="n"/>
      <c r="FE150" s="706" t="n"/>
      <c r="FF150" s="706" t="n"/>
      <c r="FP150" s="1083" t="inlineStr">
        <is>
          <t>ok</t>
        </is>
      </c>
      <c r="FZ150" s="1083" t="inlineStr">
        <is>
          <t>ok</t>
        </is>
      </c>
    </row>
    <row r="151" hidden="1" customFormat="1" s="1085">
      <c r="A151" s="572" t="n">
        <v>40</v>
      </c>
      <c r="B151" s="333">
        <f>+'OVERALL WO'!B307</f>
        <v/>
      </c>
      <c r="C151" s="334" t="n"/>
      <c r="D151" s="334">
        <f>+'OVERALL WO'!D307</f>
        <v/>
      </c>
      <c r="E151" s="334">
        <f>+'OVERALL WO'!F307</f>
        <v/>
      </c>
      <c r="F151" s="335">
        <f>+'OVERALL WO'!I307</f>
        <v/>
      </c>
      <c r="G151" s="336">
        <f>+K151</f>
        <v/>
      </c>
      <c r="H151" s="334">
        <f>IF(F151&gt;0,"Realese","BelumRealese")</f>
        <v/>
      </c>
      <c r="I151" s="1693">
        <f>+'OVERALL WO'!E307</f>
        <v/>
      </c>
      <c r="J151" s="334">
        <f>+'OVERALL WO'!G307</f>
        <v/>
      </c>
      <c r="K151" s="1080">
        <f>+'OVERALL WO'!H307</f>
        <v/>
      </c>
      <c r="L151" s="334" t="inlineStr">
        <is>
          <t>Review</t>
        </is>
      </c>
      <c r="M151" s="334" t="n"/>
      <c r="N151" s="1080" t="n"/>
      <c r="O151" s="333" t="n"/>
      <c r="P151" s="333" t="n"/>
      <c r="Q151" s="333" t="n"/>
      <c r="R151" s="333" t="n"/>
      <c r="S151" s="344" t="n"/>
      <c r="T151" s="1080" t="n"/>
      <c r="U151" s="333" t="n"/>
      <c r="V151" s="333" t="n"/>
      <c r="W151" s="333" t="n"/>
      <c r="X151" s="333" t="n"/>
      <c r="Y151" s="333" t="n"/>
      <c r="Z151" s="333" t="n"/>
      <c r="AA151" s="333" t="n"/>
      <c r="AB151" s="1080" t="n"/>
      <c r="AC151" s="344" t="n"/>
      <c r="AD151" s="1080" t="n"/>
      <c r="AE151" s="333" t="n"/>
      <c r="AF151" s="333" t="n"/>
      <c r="AG151" s="333" t="n"/>
      <c r="AH151" s="333" t="n"/>
      <c r="AI151" s="344" t="n"/>
      <c r="AJ151" s="1080" t="n"/>
      <c r="AK151" s="333" t="n"/>
      <c r="AL151" s="333" t="n"/>
      <c r="AM151" s="333" t="n"/>
      <c r="AN151" s="333" t="n"/>
      <c r="AO151" s="344" t="n"/>
      <c r="AP151" s="1080" t="n"/>
      <c r="AQ151" s="344" t="n"/>
      <c r="AR151" s="1080" t="n"/>
      <c r="AS151" s="333" t="n"/>
      <c r="AT151" s="333" t="n"/>
      <c r="AU151" s="344" t="n"/>
      <c r="AV151" s="1080" t="n"/>
      <c r="AW151" s="344" t="n"/>
      <c r="AX151" s="1080" t="n"/>
      <c r="AY151" s="333" t="n"/>
      <c r="AZ151" s="333" t="n"/>
      <c r="BA151" s="333" t="n"/>
      <c r="BB151" s="333" t="n"/>
      <c r="BC151" s="333" t="n"/>
      <c r="BD151" s="1080" t="n"/>
      <c r="BE151" s="333" t="n"/>
      <c r="BF151" s="333" t="n"/>
      <c r="BG151" s="344" t="n"/>
      <c r="BH151" s="1080" t="n"/>
      <c r="BI151" s="333" t="n"/>
      <c r="BJ151" s="333" t="n"/>
      <c r="BK151" s="344" t="n"/>
      <c r="BL151" s="1080" t="n"/>
      <c r="BM151" s="344" t="n"/>
      <c r="BN151" s="1080" t="n"/>
      <c r="BO151" s="333" t="n"/>
      <c r="BP151" s="333" t="n"/>
      <c r="BQ151" s="333" t="n"/>
      <c r="BR151" s="333" t="n"/>
      <c r="BS151" s="333" t="n"/>
      <c r="BT151" s="333" t="n"/>
      <c r="BU151" s="344">
        <f>BV151/G151*100</f>
        <v/>
      </c>
      <c r="BV151" s="1080" t="n">
        <v>53514706.292</v>
      </c>
      <c r="BW151" s="344">
        <f>BX151/G151*100</f>
        <v/>
      </c>
      <c r="BX151" s="1080" t="n">
        <v>28242391.292</v>
      </c>
      <c r="BY151" s="344">
        <f>BZ151/G151*100</f>
        <v/>
      </c>
      <c r="BZ151" s="1080" t="n">
        <v>18439284.115</v>
      </c>
      <c r="CA151" s="333">
        <f>CB151/G151*100</f>
        <v/>
      </c>
      <c r="CB151" s="1080" t="n">
        <v>32825769.301</v>
      </c>
      <c r="CC151" s="333" t="n"/>
      <c r="CD151" s="333" t="n"/>
      <c r="CE151" s="333" t="n"/>
      <c r="CF151" s="333" t="n"/>
      <c r="CG151" s="333" t="n"/>
      <c r="CH151" s="333" t="n"/>
      <c r="CI151" s="333" t="n"/>
      <c r="CJ151" s="333" t="n"/>
      <c r="CK151" s="333" t="n"/>
      <c r="CL151" s="333" t="n"/>
      <c r="CM151" s="333" t="n"/>
      <c r="CN151" s="333" t="n"/>
      <c r="CO151" s="333" t="n"/>
      <c r="CP151" s="333" t="n"/>
      <c r="CQ151" s="333" t="n"/>
      <c r="CR151" s="333" t="n"/>
      <c r="CS151" s="333" t="n"/>
      <c r="CT151" s="333" t="n"/>
      <c r="CU151" s="333" t="n"/>
      <c r="CV151" s="333" t="n"/>
      <c r="CW151" s="333" t="n"/>
      <c r="CX151" s="333" t="n"/>
      <c r="CY151" s="333" t="n"/>
      <c r="CZ151" s="333" t="n"/>
      <c r="DA151" s="333" t="n"/>
      <c r="DB151" s="333" t="n"/>
      <c r="DC151" s="333" t="n"/>
      <c r="DD151" s="333" t="n"/>
      <c r="DE151" s="333" t="n"/>
      <c r="DF151" s="333" t="n"/>
      <c r="DG151" s="333" t="n"/>
      <c r="DH151" s="333" t="n"/>
      <c r="DI151" s="333" t="n"/>
      <c r="DJ151" s="333" t="n"/>
      <c r="DK151" s="333" t="n"/>
      <c r="DL151" s="333" t="n"/>
      <c r="DM151" s="333" t="n"/>
      <c r="DN151" s="333" t="n"/>
      <c r="DO151" s="23" t="n"/>
      <c r="DP151" s="23" t="n"/>
      <c r="DQ151" s="344">
        <f>+M151+O151+Q151+S151+U151+W151+Y151+AA151+AC151+AE151+AG151+AI151+AK151+AM151+AO151+AQ151+AS151+AU151+AW151+AY151+BA151+BC151+BE151+BG151+BI151+BK151+BM151+BO151+BQ151+BS151+BU151+BW151+BY151+CA151+CC151+CE151+CG151+CI151+CK151+CM151+CO151+CQ151+CS151+CU151+CW151+CY151+DA151+DC151+DE151+DG151+DI151+DK151+DM151+DO151</f>
        <v/>
      </c>
      <c r="DR151" s="1080">
        <f>+N151+P151+R151+T151+V151+X151+Z151+AB151+AD151+AF151+AH151+AJ151+AL151+AN151+AP151+AR151+AT151+AV151+AX151+AZ151+BB151+BD151+BF151+BH151+BJ151+BL151+BN151+BP151+BR151+BT151+BV151+BX151+BZ151+CB151+CD151+CF151+CH151+CJ151+CL151+CN151+CP151+CR151+CT151+CV151+CX151+CZ151+DB151+DD151+DF151+DH151+DJ151+DL151+DN151+DP151</f>
        <v/>
      </c>
      <c r="DS151" s="333">
        <f>DT151/G151*100</f>
        <v/>
      </c>
      <c r="DT151" s="338">
        <f>DR151-G151</f>
        <v/>
      </c>
      <c r="DU151" s="1679">
        <f>+'OVERALL WO'!P307</f>
        <v/>
      </c>
      <c r="DV151" s="714" t="n"/>
      <c r="DZ151" s="1084" t="inlineStr">
        <is>
          <t>ok</t>
        </is>
      </c>
      <c r="EA151" s="1084" t="inlineStr">
        <is>
          <t>ok</t>
        </is>
      </c>
      <c r="EB151" s="1084" t="inlineStr">
        <is>
          <t>ok</t>
        </is>
      </c>
      <c r="EC151" s="1084" t="inlineStr">
        <is>
          <t>ok</t>
        </is>
      </c>
      <c r="ED151" s="1084" t="inlineStr">
        <is>
          <t>ok</t>
        </is>
      </c>
      <c r="EE151" s="1086" t="n"/>
      <c r="EG151" s="439" t="n"/>
      <c r="EH151" s="439" t="n"/>
      <c r="EI151" s="439" t="n"/>
      <c r="EJ151" s="439" t="n"/>
      <c r="EK151" s="439" t="n"/>
      <c r="EL151" s="493" t="n"/>
      <c r="EM151" s="493" t="n"/>
      <c r="EN151" s="493" t="n"/>
      <c r="EO151" s="493" t="n"/>
      <c r="EP151" s="493" t="n"/>
      <c r="EQ151" s="707" t="n"/>
      <c r="ER151" s="707" t="n"/>
      <c r="ES151" s="707" t="n"/>
      <c r="ET151" s="707" t="n"/>
      <c r="EU151" s="707" t="n"/>
      <c r="EV151" s="427" t="n"/>
      <c r="EW151" s="703" t="n"/>
      <c r="EX151" s="703" t="n"/>
      <c r="EY151" s="703" t="n"/>
      <c r="EZ151" s="703" t="n"/>
      <c r="FA151" s="703" t="n"/>
      <c r="FB151" s="703" t="n"/>
      <c r="FC151" s="703" t="n"/>
      <c r="FD151" s="703" t="n"/>
      <c r="FE151" s="703" t="n"/>
      <c r="FF151" s="703" t="n"/>
      <c r="FO151" s="703" t="n"/>
      <c r="FP151" s="703" t="n"/>
      <c r="FQ151" s="703" t="inlineStr">
        <is>
          <t>ok</t>
        </is>
      </c>
      <c r="FR151" s="703" t="inlineStr">
        <is>
          <t>ok</t>
        </is>
      </c>
      <c r="FS151" s="703" t="inlineStr">
        <is>
          <t>ok</t>
        </is>
      </c>
      <c r="FT151" s="703" t="n"/>
      <c r="FU151" s="753" t="inlineStr">
        <is>
          <t>ok</t>
        </is>
      </c>
      <c r="FZ151" s="1085" t="inlineStr">
        <is>
          <t>ok</t>
        </is>
      </c>
    </row>
    <row r="152" hidden="1" customFormat="1" s="1085">
      <c r="A152" s="572" t="n">
        <v>41</v>
      </c>
      <c r="B152" s="333">
        <f>+'OVERALL WO'!B308</f>
        <v/>
      </c>
      <c r="C152" s="334" t="n"/>
      <c r="D152" s="334">
        <f>+'OVERALL WO'!D308</f>
        <v/>
      </c>
      <c r="E152" s="334">
        <f>+'OVERALL WO'!F308</f>
        <v/>
      </c>
      <c r="F152" s="335">
        <f>+'OVERALL WO'!I308</f>
        <v/>
      </c>
      <c r="G152" s="336">
        <f>+K152</f>
        <v/>
      </c>
      <c r="H152" s="334">
        <f>IF(F152&gt;0,"Realese","BelumRealese")</f>
        <v/>
      </c>
      <c r="I152" s="333">
        <f>+'OVERALL WO'!E308</f>
        <v/>
      </c>
      <c r="J152" s="334">
        <f>+'OVERALL WO'!G308</f>
        <v/>
      </c>
      <c r="K152" s="1080">
        <f>+'OVERALL WO'!H308</f>
        <v/>
      </c>
      <c r="L152" s="334" t="inlineStr">
        <is>
          <t>Review</t>
        </is>
      </c>
      <c r="M152" s="334" t="n"/>
      <c r="N152" s="1080" t="n"/>
      <c r="O152" s="333" t="n"/>
      <c r="P152" s="333" t="n"/>
      <c r="Q152" s="333" t="n"/>
      <c r="R152" s="333" t="n"/>
      <c r="S152" s="344" t="n"/>
      <c r="T152" s="1080" t="n"/>
      <c r="U152" s="333" t="n"/>
      <c r="V152" s="333" t="n"/>
      <c r="W152" s="333" t="n"/>
      <c r="X152" s="333" t="n"/>
      <c r="Y152" s="333" t="n"/>
      <c r="Z152" s="333" t="n"/>
      <c r="AA152" s="333" t="n"/>
      <c r="AB152" s="1080" t="n"/>
      <c r="AC152" s="344" t="n"/>
      <c r="AD152" s="1080" t="n"/>
      <c r="AE152" s="333" t="n"/>
      <c r="AF152" s="333" t="n"/>
      <c r="AG152" s="333" t="n"/>
      <c r="AH152" s="333" t="n"/>
      <c r="AI152" s="344" t="n"/>
      <c r="AJ152" s="1080" t="n"/>
      <c r="AK152" s="333" t="n"/>
      <c r="AL152" s="333" t="n"/>
      <c r="AM152" s="333" t="n"/>
      <c r="AN152" s="333" t="n"/>
      <c r="AO152" s="344" t="n"/>
      <c r="AP152" s="1080" t="n"/>
      <c r="AQ152" s="344" t="n"/>
      <c r="AR152" s="1080" t="n"/>
      <c r="AS152" s="333" t="n"/>
      <c r="AT152" s="333" t="n"/>
      <c r="AU152" s="344" t="n"/>
      <c r="AV152" s="1080" t="n"/>
      <c r="AW152" s="344" t="n"/>
      <c r="AX152" s="1080" t="n"/>
      <c r="AY152" s="333" t="n"/>
      <c r="AZ152" s="333" t="n"/>
      <c r="BA152" s="333" t="n"/>
      <c r="BB152" s="333" t="n"/>
      <c r="BC152" s="333" t="n"/>
      <c r="BD152" s="1080" t="n"/>
      <c r="BE152" s="333" t="n"/>
      <c r="BF152" s="333" t="n"/>
      <c r="BG152" s="344" t="n"/>
      <c r="BH152" s="1080" t="n"/>
      <c r="BI152" s="333" t="n"/>
      <c r="BJ152" s="333" t="n"/>
      <c r="BK152" s="344" t="n"/>
      <c r="BL152" s="1080" t="n"/>
      <c r="BM152" s="344" t="n"/>
      <c r="BN152" s="1080" t="n"/>
      <c r="BO152" s="333" t="n"/>
      <c r="BP152" s="333" t="n"/>
      <c r="BQ152" s="333" t="n"/>
      <c r="BR152" s="333" t="n"/>
      <c r="BS152" s="333" t="n"/>
      <c r="BT152" s="333" t="n"/>
      <c r="BU152" s="344" t="n"/>
      <c r="BV152" s="1080" t="n"/>
      <c r="BW152" s="344">
        <f>BX152/G152*100</f>
        <v/>
      </c>
      <c r="BX152" s="1080">
        <f>G152*45/100</f>
        <v/>
      </c>
      <c r="BY152" s="333" t="n"/>
      <c r="BZ152" s="333" t="n"/>
      <c r="CA152" s="344">
        <f>CB152/G152*100</f>
        <v/>
      </c>
      <c r="CB152" s="1080" t="n">
        <v>9242070</v>
      </c>
      <c r="CC152" s="333" t="n"/>
      <c r="CD152" s="333" t="n"/>
      <c r="CE152" s="344">
        <f>CF152/G152*100</f>
        <v/>
      </c>
      <c r="CF152" s="1080">
        <f>G152*25/100</f>
        <v/>
      </c>
      <c r="CG152" s="344">
        <f>CH152/G152*100</f>
        <v/>
      </c>
      <c r="CH152" s="1080" t="n">
        <v>9242070</v>
      </c>
      <c r="CI152" s="333" t="n"/>
      <c r="CJ152" s="333" t="n"/>
      <c r="CK152" s="333" t="n"/>
      <c r="CL152" s="333" t="n"/>
      <c r="CM152" s="333" t="n"/>
      <c r="CN152" s="333" t="n"/>
      <c r="CO152" s="333" t="n"/>
      <c r="CP152" s="333" t="n"/>
      <c r="CQ152" s="333" t="n"/>
      <c r="CR152" s="333" t="n"/>
      <c r="CS152" s="333" t="n"/>
      <c r="CT152" s="333" t="n"/>
      <c r="CU152" s="333" t="n"/>
      <c r="CV152" s="333" t="n"/>
      <c r="CW152" s="333" t="n"/>
      <c r="CX152" s="333" t="n"/>
      <c r="CY152" s="333" t="n"/>
      <c r="CZ152" s="333" t="n"/>
      <c r="DA152" s="333" t="n"/>
      <c r="DB152" s="333" t="n"/>
      <c r="DC152" s="333" t="n"/>
      <c r="DD152" s="333" t="n"/>
      <c r="DE152" s="333" t="n"/>
      <c r="DF152" s="333" t="n"/>
      <c r="DG152" s="333" t="n"/>
      <c r="DH152" s="333" t="n"/>
      <c r="DI152" s="333" t="n"/>
      <c r="DJ152" s="333" t="n"/>
      <c r="DK152" s="333" t="n"/>
      <c r="DL152" s="333" t="n"/>
      <c r="DM152" s="333" t="n"/>
      <c r="DN152" s="333" t="n"/>
      <c r="DO152" s="333" t="n"/>
      <c r="DP152" s="333" t="n"/>
      <c r="DQ152" s="344">
        <f>+M152+O152+Q152+S152+U152+W152+Y152+AA152+AC152+AE152+AG152+AI152+AK152+AM152+AO152+AQ152+AS152+AU152+AW152+AY152+BA152+BC152+BE152+BG152+BI152+BK152+BM152+BO152+BQ152+BS152+BU152+BW152+BY152+CA152+CC152+CE152+CG152+CI152+CK152+CM152+CO152+CQ152+CS152+CU152+CW152+CY152+DA152+DC152+DE152+DG152+DI152+DK152+DM152+DO152</f>
        <v/>
      </c>
      <c r="DR152" s="1080">
        <f>+N152+P152+R152+T152+V152+X152+Z152+AB152+AD152+AF152+AH152+AJ152+AL152+AN152+AP152+AR152+AT152+AV152+AX152+AZ152+BB152+BD152+BF152+BH152+BJ152+BL152+BN152+BP152+BR152+BT152+BV152+BX152+BZ152+CB152+CD152+CF152+CH152+CJ152+CL152+CN152+CP152+CR152+CT152+CV152+CX152+CZ152+DB152+DD152+DF152+DH152+DJ152+DL152+DN152+DP152</f>
        <v/>
      </c>
      <c r="DS152" s="333">
        <f>DT152/G152*100</f>
        <v/>
      </c>
      <c r="DT152" s="338">
        <f>DR152-G152</f>
        <v/>
      </c>
      <c r="DU152" s="1679">
        <f>+'OVERALL WO'!P308</f>
        <v/>
      </c>
      <c r="DV152" s="1082" t="n"/>
      <c r="DZ152" s="1084" t="inlineStr">
        <is>
          <t>ok</t>
        </is>
      </c>
      <c r="EA152" s="1084" t="inlineStr">
        <is>
          <t>ok</t>
        </is>
      </c>
      <c r="EB152" s="1084" t="inlineStr">
        <is>
          <t>ok</t>
        </is>
      </c>
      <c r="EC152" s="1084" t="inlineStr">
        <is>
          <t>ok</t>
        </is>
      </c>
      <c r="ED152" s="1084" t="inlineStr">
        <is>
          <t>ok</t>
        </is>
      </c>
      <c r="EE152" s="1086" t="n"/>
      <c r="EG152" s="436" t="n"/>
      <c r="EH152" s="436" t="n"/>
      <c r="EI152" s="436" t="n"/>
      <c r="EJ152" s="436" t="n"/>
      <c r="EK152" s="436" t="n"/>
      <c r="EL152" s="492" t="n"/>
      <c r="EM152" s="492" t="n"/>
      <c r="EN152" s="492" t="n"/>
      <c r="EO152" s="492" t="n"/>
      <c r="EP152" s="492" t="n"/>
      <c r="EQ152" s="703" t="n"/>
      <c r="ER152" s="703" t="n"/>
      <c r="ES152" s="703" t="n"/>
      <c r="ET152" s="703" t="n"/>
      <c r="EU152" s="703" t="n"/>
      <c r="EW152" s="703" t="n"/>
      <c r="EX152" s="703" t="n"/>
      <c r="EY152" s="703" t="n"/>
      <c r="EZ152" s="703" t="n"/>
      <c r="FA152" s="703" t="n"/>
      <c r="FB152" s="703" t="n"/>
      <c r="FC152" s="703" t="n"/>
      <c r="FD152" s="703" t="n"/>
      <c r="FE152" s="703" t="n"/>
      <c r="FF152" s="703" t="n"/>
      <c r="FR152" s="703" t="inlineStr">
        <is>
          <t>ok</t>
        </is>
      </c>
      <c r="FU152" s="753" t="inlineStr">
        <is>
          <t>ok</t>
        </is>
      </c>
      <c r="FW152" s="1085" t="inlineStr">
        <is>
          <t>ok</t>
        </is>
      </c>
      <c r="FX152" s="1085" t="inlineStr">
        <is>
          <t>ok</t>
        </is>
      </c>
      <c r="FZ152" s="1085" t="inlineStr">
        <is>
          <t>ok</t>
        </is>
      </c>
    </row>
    <row r="153" hidden="1" customFormat="1" s="1085">
      <c r="A153" s="572" t="n">
        <v>42</v>
      </c>
      <c r="B153" s="333">
        <f>+'OVERALL WO'!B309</f>
        <v/>
      </c>
      <c r="C153" s="334" t="n"/>
      <c r="D153" s="334">
        <f>+'OVERALL WO'!D309</f>
        <v/>
      </c>
      <c r="E153" s="334">
        <f>+'OVERALL WO'!F309</f>
        <v/>
      </c>
      <c r="F153" s="335">
        <f>+'OVERALL WO'!I309</f>
        <v/>
      </c>
      <c r="G153" s="336">
        <f>+K153</f>
        <v/>
      </c>
      <c r="H153" s="334">
        <f>IF(F153&gt;0,"Realese","BelumRealese")</f>
        <v/>
      </c>
      <c r="I153" s="333">
        <f>+'OVERALL WO'!E309</f>
        <v/>
      </c>
      <c r="J153" s="334">
        <f>+'OVERALL WO'!G309</f>
        <v/>
      </c>
      <c r="K153" s="1080">
        <f>+'OVERALL WO'!H309</f>
        <v/>
      </c>
      <c r="L153" s="334" t="inlineStr">
        <is>
          <t>Approval</t>
        </is>
      </c>
      <c r="M153" s="334" t="n"/>
      <c r="N153" s="1080" t="n"/>
      <c r="O153" s="333" t="n"/>
      <c r="P153" s="333" t="n"/>
      <c r="Q153" s="333" t="n"/>
      <c r="R153" s="333" t="n"/>
      <c r="S153" s="344" t="n"/>
      <c r="T153" s="1080" t="n"/>
      <c r="U153" s="333" t="n"/>
      <c r="V153" s="333" t="n"/>
      <c r="W153" s="333" t="n"/>
      <c r="X153" s="333" t="n"/>
      <c r="Y153" s="333" t="n"/>
      <c r="Z153" s="333" t="n"/>
      <c r="AA153" s="333" t="n"/>
      <c r="AB153" s="1080" t="n"/>
      <c r="AC153" s="344" t="n"/>
      <c r="AD153" s="1080" t="n"/>
      <c r="AE153" s="333" t="n"/>
      <c r="AF153" s="333" t="n"/>
      <c r="AG153" s="333" t="n"/>
      <c r="AH153" s="333" t="n"/>
      <c r="AI153" s="344" t="n"/>
      <c r="AJ153" s="1080" t="n"/>
      <c r="AK153" s="333" t="n"/>
      <c r="AL153" s="333" t="n"/>
      <c r="AM153" s="333" t="n"/>
      <c r="AN153" s="333" t="n"/>
      <c r="AO153" s="344" t="n"/>
      <c r="AP153" s="1080" t="n"/>
      <c r="AQ153" s="344" t="n"/>
      <c r="AR153" s="1080" t="n"/>
      <c r="AS153" s="333" t="n"/>
      <c r="AT153" s="333" t="n"/>
      <c r="AU153" s="344" t="n"/>
      <c r="AV153" s="1080" t="n"/>
      <c r="AW153" s="344" t="n"/>
      <c r="AX153" s="1080" t="n"/>
      <c r="AY153" s="333" t="n"/>
      <c r="AZ153" s="333" t="n"/>
      <c r="BA153" s="333" t="n"/>
      <c r="BB153" s="333" t="n"/>
      <c r="BC153" s="333" t="n"/>
      <c r="BD153" s="1080" t="n"/>
      <c r="BE153" s="333" t="n"/>
      <c r="BF153" s="333" t="n"/>
      <c r="BG153" s="344" t="n"/>
      <c r="BH153" s="1080" t="n"/>
      <c r="BI153" s="333" t="n"/>
      <c r="BJ153" s="333" t="n"/>
      <c r="BK153" s="344" t="n"/>
      <c r="BL153" s="1080" t="n"/>
      <c r="BM153" s="344" t="n"/>
      <c r="BN153" s="1080" t="n"/>
      <c r="BO153" s="333" t="n"/>
      <c r="BP153" s="333" t="n"/>
      <c r="BQ153" s="333" t="n"/>
      <c r="BR153" s="333" t="n"/>
      <c r="BS153" s="333" t="n"/>
      <c r="BT153" s="333" t="n"/>
      <c r="BU153" s="344" t="n"/>
      <c r="BV153" s="1080" t="n"/>
      <c r="BW153" s="344" t="n"/>
      <c r="BX153" s="1080" t="n"/>
      <c r="BY153" s="333" t="n"/>
      <c r="BZ153" s="333" t="n"/>
      <c r="CA153" s="344" t="n"/>
      <c r="CB153" s="1080" t="n"/>
      <c r="CC153" s="333">
        <f>CD153/G153*100</f>
        <v/>
      </c>
      <c r="CD153" s="1080" t="n">
        <v>8577390</v>
      </c>
      <c r="CE153" s="333" t="n"/>
      <c r="CF153" s="333" t="n"/>
      <c r="CG153" s="333" t="n"/>
      <c r="CH153" s="333" t="n"/>
      <c r="CI153" s="333" t="n"/>
      <c r="CJ153" s="333" t="n"/>
      <c r="CK153" s="333" t="n"/>
      <c r="CL153" s="333" t="n"/>
      <c r="CM153" s="333" t="n"/>
      <c r="CN153" s="333" t="n"/>
      <c r="CO153" s="333" t="n"/>
      <c r="CP153" s="333" t="n"/>
      <c r="CQ153" s="333" t="n"/>
      <c r="CR153" s="333" t="n"/>
      <c r="CS153" s="333" t="n"/>
      <c r="CT153" s="333" t="n"/>
      <c r="CU153" s="333" t="n"/>
      <c r="CV153" s="333" t="n"/>
      <c r="CW153" s="333" t="n"/>
      <c r="CX153" s="333" t="n"/>
      <c r="CY153" s="333" t="n"/>
      <c r="CZ153" s="333" t="n"/>
      <c r="DA153" s="333" t="n"/>
      <c r="DB153" s="333" t="n"/>
      <c r="DC153" s="333" t="n"/>
      <c r="DD153" s="333" t="n"/>
      <c r="DE153" s="333" t="n"/>
      <c r="DF153" s="333" t="n"/>
      <c r="DG153" s="333" t="n"/>
      <c r="DH153" s="333" t="n"/>
      <c r="DI153" s="333" t="n"/>
      <c r="DJ153" s="333" t="n"/>
      <c r="DK153" s="333" t="n"/>
      <c r="DL153" s="333" t="n"/>
      <c r="DM153" s="333" t="n"/>
      <c r="DN153" s="333" t="n"/>
      <c r="DO153" s="333" t="n"/>
      <c r="DP153" s="333" t="n"/>
      <c r="DQ153" s="344">
        <f>+M153+O153+Q153+S153+U153+W153+Y153+AA153+AC153+AE153+AG153+AI153+AK153+AM153+AO153+AQ153+AS153+AU153+AW153+AY153+BA153+BC153+BE153+BG153+BI153+BK153+BM153+BO153+BQ153+BS153+BU153+BW153+BY153+CA153+CC153+CE153+CG153+CI153+CK153+CM153+CO153+CQ153+CS153+CU153+CW153+CY153+DA153+DC153+DE153+DG153+DI153+DK153+DM153+DO153</f>
        <v/>
      </c>
      <c r="DR153" s="1080">
        <f>+N153+P153+R153+T153+V153+X153+Z153+AB153+AD153+AF153+AH153+AJ153+AL153+AN153+AP153+AR153+AT153+AV153+AX153+AZ153+BB153+BD153+BF153+BH153+BJ153+BL153+BN153+BP153+BR153+BT153+BV153+BX153+BZ153+CB153+CD153+CF153+CH153+CJ153+CL153+CN153+CP153+CR153+CT153+CV153+CX153+CZ153+DB153+DD153+DF153+DH153+DJ153+DL153+DN153+DP153</f>
        <v/>
      </c>
      <c r="DS153" s="333">
        <f>DT153/G153*100</f>
        <v/>
      </c>
      <c r="DT153" s="338">
        <f>DR153-G153</f>
        <v/>
      </c>
      <c r="DU153" s="1679">
        <f>+'OVERALL WO'!P309</f>
        <v/>
      </c>
      <c r="DV153" s="714" t="n"/>
      <c r="DZ153" s="1084" t="n"/>
      <c r="EA153" s="1084" t="n"/>
      <c r="EB153" s="1084" t="n"/>
      <c r="EC153" s="1084" t="n"/>
      <c r="ED153" s="1084" t="n"/>
      <c r="EE153" s="1086" t="n"/>
      <c r="EG153" s="436" t="n"/>
      <c r="EH153" s="436" t="n"/>
      <c r="EI153" s="436" t="n"/>
      <c r="EJ153" s="436" t="n"/>
      <c r="EK153" s="436" t="n"/>
      <c r="EL153" s="492" t="n"/>
      <c r="EM153" s="492" t="n"/>
      <c r="EN153" s="492" t="n"/>
      <c r="EO153" s="492" t="n"/>
      <c r="EP153" s="492" t="n"/>
      <c r="EQ153" s="703" t="n"/>
      <c r="ER153" s="703" t="n"/>
      <c r="ES153" s="703" t="n"/>
      <c r="ET153" s="703" t="n"/>
      <c r="EU153" s="703" t="n"/>
      <c r="EW153" s="703" t="n"/>
      <c r="EX153" s="703" t="n"/>
      <c r="EY153" s="703" t="n"/>
      <c r="EZ153" s="703" t="n"/>
      <c r="FA153" s="703" t="n"/>
      <c r="FB153" s="703" t="n"/>
      <c r="FC153" s="703" t="n"/>
      <c r="FD153" s="703" t="n"/>
      <c r="FE153" s="703" t="n"/>
      <c r="FF153" s="703" t="n"/>
      <c r="FR153" s="703" t="n"/>
      <c r="FU153" s="753" t="n"/>
      <c r="FV153" s="1085" t="inlineStr">
        <is>
          <t>ok</t>
        </is>
      </c>
      <c r="FZ153" s="1085" t="inlineStr">
        <is>
          <t>ok</t>
        </is>
      </c>
    </row>
    <row r="154" hidden="1" customFormat="1" s="1116">
      <c r="A154" s="1105" t="n">
        <v>43</v>
      </c>
      <c r="B154" s="1106">
        <f>+'OVERALL WO'!B310</f>
        <v/>
      </c>
      <c r="C154" s="1107" t="n"/>
      <c r="D154" s="1107">
        <f>+'OVERALL WO'!D310</f>
        <v/>
      </c>
      <c r="E154" s="1107">
        <f>+'OVERALL WO'!F310</f>
        <v/>
      </c>
      <c r="F154" s="1108">
        <f>+'OVERALL WO'!I310</f>
        <v/>
      </c>
      <c r="G154" s="1109">
        <f>+K154</f>
        <v/>
      </c>
      <c r="H154" s="1107">
        <f>IF(F154&gt;0,"Realese","BelumRealese")</f>
        <v/>
      </c>
      <c r="I154" s="1106">
        <f>+'OVERALL WO'!E310</f>
        <v/>
      </c>
      <c r="J154" s="1107">
        <f>+'OVERALL WO'!G310</f>
        <v/>
      </c>
      <c r="K154" s="1111">
        <f>+'OVERALL WO'!H310</f>
        <v/>
      </c>
      <c r="L154" s="1107" t="inlineStr">
        <is>
          <t>Review</t>
        </is>
      </c>
      <c r="M154" s="1107" t="n"/>
      <c r="N154" s="1111" t="n"/>
      <c r="O154" s="1106" t="n"/>
      <c r="P154" s="1106" t="n"/>
      <c r="Q154" s="1106" t="n"/>
      <c r="R154" s="1106" t="n"/>
      <c r="S154" s="1112" t="n"/>
      <c r="T154" s="1111" t="n"/>
      <c r="U154" s="1106" t="n"/>
      <c r="V154" s="1106" t="n"/>
      <c r="W154" s="1106" t="n"/>
      <c r="X154" s="1106" t="n"/>
      <c r="Y154" s="1106" t="n"/>
      <c r="Z154" s="1106" t="n"/>
      <c r="AA154" s="1106" t="n"/>
      <c r="AB154" s="1111" t="n"/>
      <c r="AC154" s="1112" t="n"/>
      <c r="AD154" s="1111" t="n"/>
      <c r="AE154" s="1106" t="n"/>
      <c r="AF154" s="1106" t="n"/>
      <c r="AG154" s="1106" t="n"/>
      <c r="AH154" s="1106" t="n"/>
      <c r="AI154" s="1112" t="n"/>
      <c r="AJ154" s="1111" t="n"/>
      <c r="AK154" s="1106" t="n"/>
      <c r="AL154" s="1106" t="n"/>
      <c r="AM154" s="1106" t="n"/>
      <c r="AN154" s="1106" t="n"/>
      <c r="AO154" s="1112" t="n"/>
      <c r="AP154" s="1111" t="n"/>
      <c r="AQ154" s="1112" t="n"/>
      <c r="AR154" s="1111" t="n"/>
      <c r="AS154" s="1106" t="n"/>
      <c r="AT154" s="1106" t="n"/>
      <c r="AU154" s="1112" t="n"/>
      <c r="AV154" s="1111" t="n"/>
      <c r="AW154" s="1112" t="n"/>
      <c r="AX154" s="1111" t="n"/>
      <c r="AY154" s="1106" t="n"/>
      <c r="AZ154" s="1106" t="n"/>
      <c r="BA154" s="1106" t="n"/>
      <c r="BB154" s="1106" t="n"/>
      <c r="BC154" s="1106" t="n"/>
      <c r="BD154" s="1111" t="n"/>
      <c r="BE154" s="1106" t="n"/>
      <c r="BF154" s="1106" t="n"/>
      <c r="BG154" s="1112" t="n"/>
      <c r="BH154" s="1111" t="n"/>
      <c r="BI154" s="1106" t="n"/>
      <c r="BJ154" s="1106" t="n"/>
      <c r="BK154" s="1112" t="n"/>
      <c r="BL154" s="1111" t="n"/>
      <c r="BM154" s="1112" t="n"/>
      <c r="BN154" s="1111" t="n"/>
      <c r="BO154" s="1106" t="n"/>
      <c r="BP154" s="1106" t="n"/>
      <c r="BQ154" s="1106" t="n"/>
      <c r="BR154" s="1106" t="n"/>
      <c r="BS154" s="1106" t="n"/>
      <c r="BT154" s="1106" t="n"/>
      <c r="BU154" s="1112" t="n"/>
      <c r="BV154" s="1111" t="n"/>
      <c r="BW154" s="1112" t="n"/>
      <c r="BX154" s="1111" t="n"/>
      <c r="BY154" s="1106" t="n"/>
      <c r="BZ154" s="1106" t="n"/>
      <c r="CA154" s="1112" t="n"/>
      <c r="CB154" s="1111" t="n"/>
      <c r="CC154" s="1112">
        <f>CD154/G154*100</f>
        <v/>
      </c>
      <c r="CD154" s="1111" t="n">
        <v>43671240</v>
      </c>
      <c r="CE154" s="1112">
        <f>CF154/G154*100</f>
        <v/>
      </c>
      <c r="CF154" s="1111">
        <f>G154*23/100</f>
        <v/>
      </c>
      <c r="CG154" s="1112">
        <f>CH154/G154*100</f>
        <v/>
      </c>
      <c r="CH154" s="1111" t="n">
        <v>29114160</v>
      </c>
      <c r="CI154" s="1106" t="n"/>
      <c r="CJ154" s="1106" t="n"/>
      <c r="CK154" s="1106" t="n"/>
      <c r="CL154" s="1106" t="n"/>
      <c r="CM154" s="1106" t="n"/>
      <c r="CN154" s="1106" t="n"/>
      <c r="CO154" s="1106" t="n"/>
      <c r="CP154" s="1106" t="n"/>
      <c r="CQ154" s="1106" t="n"/>
      <c r="CR154" s="1106" t="n"/>
      <c r="CS154" s="1106" t="n"/>
      <c r="CT154" s="1106" t="n"/>
      <c r="CU154" s="1106" t="n"/>
      <c r="CV154" s="1106" t="n"/>
      <c r="CW154" s="1106" t="n"/>
      <c r="CX154" s="1106" t="n"/>
      <c r="CY154" s="1106" t="n"/>
      <c r="CZ154" s="1106" t="n"/>
      <c r="DA154" s="1106" t="n"/>
      <c r="DB154" s="1106" t="n"/>
      <c r="DC154" s="1106" t="n"/>
      <c r="DD154" s="1106" t="n"/>
      <c r="DE154" s="1106" t="n"/>
      <c r="DF154" s="1106" t="n"/>
      <c r="DG154" s="1106" t="n"/>
      <c r="DH154" s="1106" t="n"/>
      <c r="DI154" s="1106" t="n"/>
      <c r="DJ154" s="1106" t="n"/>
      <c r="DK154" s="1106" t="n"/>
      <c r="DL154" s="1106" t="n"/>
      <c r="DM154" s="1106" t="n"/>
      <c r="DN154" s="1106" t="n"/>
      <c r="DO154" s="1106" t="n"/>
      <c r="DP154" s="1106" t="n"/>
      <c r="DQ154" s="1112">
        <f>+M154+O154+Q154+S154+U154+W154+Y154+AA154+AC154+AE154+AG154+AI154+AK154+AM154+AO154+AQ154+AS154+AU154+AW154+AY154+BA154+BC154+BE154+BG154+BI154+BK154+BM154+BO154+BQ154+BS154+BU154+BW154+BY154+CA154+CC154+CE154+CG154+CI154+CK154+CM154+CO154+CQ154+CS154+CU154+CW154+CY154+DA154+DC154+DE154+DG154+DI154+DK154+DM154+DO154</f>
        <v/>
      </c>
      <c r="DR154" s="1111">
        <f>+N154+P154+R154+T154+V154+X154+Z154+AB154+AD154+AF154+AH154+AJ154+AL154+AN154+AP154+AR154+AT154+AV154+AX154+AZ154+BB154+BD154+BF154+BH154+BJ154+BL154+BN154+BP154+BR154+BT154+BV154+BX154+BZ154+CB154+CD154+CF154+CH154+CJ154+CL154+CN154+CP154+CR154+CT154+CV154+CX154+CZ154+DB154+DD154+DF154+DH154+DJ154+DL154+DN154+DP154</f>
        <v/>
      </c>
      <c r="DS154" s="1106">
        <f>DT154/G154*100</f>
        <v/>
      </c>
      <c r="DT154" s="763">
        <f>DR154-G154</f>
        <v/>
      </c>
      <c r="DU154" s="1712">
        <f>+'OVERALL WO'!P310</f>
        <v/>
      </c>
      <c r="DV154" s="714" t="inlineStr">
        <is>
          <t>Pekerjaan selesai, menunggu aktualisasi dari engineering</t>
        </is>
      </c>
      <c r="DZ154" s="710" t="inlineStr">
        <is>
          <t>ok</t>
        </is>
      </c>
      <c r="EA154" s="710" t="inlineStr">
        <is>
          <t>ok</t>
        </is>
      </c>
      <c r="EB154" s="710" t="inlineStr">
        <is>
          <t>ok</t>
        </is>
      </c>
      <c r="EC154" s="710" t="inlineStr">
        <is>
          <t>ok</t>
        </is>
      </c>
      <c r="ED154" s="710" t="inlineStr">
        <is>
          <t>ok</t>
        </is>
      </c>
      <c r="EE154" s="710" t="n"/>
      <c r="EG154" s="710" t="n"/>
      <c r="EH154" s="710" t="n"/>
      <c r="EI154" s="710" t="n"/>
      <c r="EJ154" s="710" t="n"/>
      <c r="EK154" s="710" t="n"/>
      <c r="EL154" s="492" t="n"/>
      <c r="EM154" s="492" t="n"/>
      <c r="EN154" s="492" t="n"/>
      <c r="EO154" s="492" t="n"/>
      <c r="EP154" s="492" t="n"/>
      <c r="EQ154" s="1117" t="n"/>
      <c r="ER154" s="1117" t="n"/>
      <c r="ES154" s="1117" t="n"/>
      <c r="ET154" s="1117" t="n"/>
      <c r="EU154" s="1117" t="n"/>
      <c r="EW154" s="1117" t="n"/>
      <c r="EX154" s="1117" t="n"/>
      <c r="EY154" s="1117" t="n"/>
      <c r="EZ154" s="1117" t="n"/>
      <c r="FA154" s="1117" t="n"/>
      <c r="FB154" s="1117" t="n"/>
      <c r="FC154" s="1117" t="n"/>
      <c r="FD154" s="1117" t="n"/>
      <c r="FE154" s="1117" t="n"/>
      <c r="FF154" s="1117" t="n"/>
      <c r="FR154" s="1117" t="n"/>
      <c r="FU154" s="1118" t="n"/>
      <c r="FV154" s="1116" t="inlineStr">
        <is>
          <t>ok</t>
        </is>
      </c>
      <c r="FW154" s="1116" t="inlineStr">
        <is>
          <t>ok</t>
        </is>
      </c>
      <c r="FX154" s="1116" t="inlineStr">
        <is>
          <t>ok</t>
        </is>
      </c>
      <c r="FZ154" s="1116" t="inlineStr">
        <is>
          <t>ok</t>
        </is>
      </c>
    </row>
    <row r="155" hidden="1" customFormat="1" s="1116">
      <c r="A155" s="1105" t="n">
        <v>44</v>
      </c>
      <c r="B155" s="1106">
        <f>+'OVERALL WO'!B311</f>
        <v/>
      </c>
      <c r="C155" s="1107" t="n"/>
      <c r="D155" s="1107">
        <f>+'OVERALL WO'!D311</f>
        <v/>
      </c>
      <c r="E155" s="1107">
        <f>+'OVERALL WO'!F311</f>
        <v/>
      </c>
      <c r="F155" s="1108">
        <f>+'OVERALL WO'!I311</f>
        <v/>
      </c>
      <c r="G155" s="1109">
        <f>+K155</f>
        <v/>
      </c>
      <c r="H155" s="1107">
        <f>IF(F155&gt;0,"Realese","BelumRealese")</f>
        <v/>
      </c>
      <c r="I155" s="1106">
        <f>+'OVERALL WO'!E311</f>
        <v/>
      </c>
      <c r="J155" s="1107">
        <f>+'OVERALL WO'!G311</f>
        <v/>
      </c>
      <c r="K155" s="1111">
        <f>+'OVERALL WO'!H311</f>
        <v/>
      </c>
      <c r="L155" s="1107" t="inlineStr">
        <is>
          <t>Approval</t>
        </is>
      </c>
      <c r="M155" s="1107" t="n"/>
      <c r="N155" s="1111" t="n"/>
      <c r="O155" s="1106" t="n"/>
      <c r="P155" s="1106" t="n"/>
      <c r="Q155" s="1106" t="n"/>
      <c r="R155" s="1106" t="n"/>
      <c r="S155" s="1112" t="n"/>
      <c r="T155" s="1111" t="n"/>
      <c r="U155" s="1106" t="n"/>
      <c r="V155" s="1106" t="n"/>
      <c r="W155" s="1106" t="n"/>
      <c r="X155" s="1106" t="n"/>
      <c r="Y155" s="1106" t="n"/>
      <c r="Z155" s="1106" t="n"/>
      <c r="AA155" s="1106" t="n"/>
      <c r="AB155" s="1111" t="n"/>
      <c r="AC155" s="1112" t="n"/>
      <c r="AD155" s="1111" t="n"/>
      <c r="AE155" s="1106" t="n"/>
      <c r="AF155" s="1106" t="n"/>
      <c r="AG155" s="1106" t="n"/>
      <c r="AH155" s="1106" t="n"/>
      <c r="AI155" s="1112" t="n"/>
      <c r="AJ155" s="1111" t="n"/>
      <c r="AK155" s="1106" t="n"/>
      <c r="AL155" s="1106" t="n"/>
      <c r="AM155" s="1106" t="n"/>
      <c r="AN155" s="1106" t="n"/>
      <c r="AO155" s="1112" t="n"/>
      <c r="AP155" s="1111" t="n"/>
      <c r="AQ155" s="1112" t="n"/>
      <c r="AR155" s="1111" t="n"/>
      <c r="AS155" s="1106" t="n"/>
      <c r="AT155" s="1106" t="n"/>
      <c r="AU155" s="1112" t="n"/>
      <c r="AV155" s="1111" t="n"/>
      <c r="AW155" s="1112" t="n"/>
      <c r="AX155" s="1111" t="n"/>
      <c r="AY155" s="1106" t="n"/>
      <c r="AZ155" s="1106" t="n"/>
      <c r="BA155" s="1106" t="n"/>
      <c r="BB155" s="1106" t="n"/>
      <c r="BC155" s="1106" t="n"/>
      <c r="BD155" s="1111" t="n"/>
      <c r="BE155" s="1106" t="n"/>
      <c r="BF155" s="1106" t="n"/>
      <c r="BG155" s="1112" t="n"/>
      <c r="BH155" s="1111" t="n"/>
      <c r="BI155" s="1106" t="n"/>
      <c r="BJ155" s="1106" t="n"/>
      <c r="BK155" s="1112" t="n"/>
      <c r="BL155" s="1111" t="n"/>
      <c r="BM155" s="1112" t="n"/>
      <c r="BN155" s="1111" t="n"/>
      <c r="BO155" s="1106" t="n"/>
      <c r="BP155" s="1106" t="n"/>
      <c r="BQ155" s="1106" t="n"/>
      <c r="BR155" s="1106" t="n"/>
      <c r="BS155" s="1106" t="n"/>
      <c r="BT155" s="1106" t="n"/>
      <c r="BU155" s="1112" t="n"/>
      <c r="BV155" s="1111" t="n"/>
      <c r="BW155" s="1112" t="n"/>
      <c r="BX155" s="1111" t="n"/>
      <c r="BY155" s="1106" t="n"/>
      <c r="BZ155" s="1106" t="n"/>
      <c r="CA155" s="1112" t="n"/>
      <c r="CB155" s="1111" t="n"/>
      <c r="CC155" s="1112" t="n"/>
      <c r="CD155" s="1111" t="n"/>
      <c r="CE155" s="1112" t="n"/>
      <c r="CF155" s="1111" t="n"/>
      <c r="CG155" s="1112" t="n"/>
      <c r="CH155" s="1111" t="n"/>
      <c r="CI155" s="1112">
        <f>CJ155/G155*100</f>
        <v/>
      </c>
      <c r="CJ155" s="1111" t="n">
        <v>16024240</v>
      </c>
      <c r="CK155" s="1106" t="n"/>
      <c r="CL155" s="1106" t="n"/>
      <c r="CM155" s="1106" t="n"/>
      <c r="CN155" s="1106" t="n"/>
      <c r="CO155" s="1106" t="n"/>
      <c r="CP155" s="1106" t="n"/>
      <c r="CQ155" s="1106" t="n"/>
      <c r="CR155" s="1106" t="n"/>
      <c r="CS155" s="1106" t="n"/>
      <c r="CT155" s="1106" t="n"/>
      <c r="CU155" s="1106" t="n"/>
      <c r="CV155" s="1106" t="n"/>
      <c r="CW155" s="1106" t="n"/>
      <c r="CX155" s="1106" t="n"/>
      <c r="CY155" s="1106" t="n"/>
      <c r="CZ155" s="1106" t="n"/>
      <c r="DA155" s="1106" t="n"/>
      <c r="DB155" s="1106" t="n"/>
      <c r="DC155" s="1106" t="n"/>
      <c r="DD155" s="1106" t="n"/>
      <c r="DE155" s="1106" t="n"/>
      <c r="DF155" s="1106" t="n"/>
      <c r="DG155" s="1106" t="n"/>
      <c r="DH155" s="1106" t="n"/>
      <c r="DI155" s="1106" t="n"/>
      <c r="DJ155" s="1106" t="n"/>
      <c r="DK155" s="1106" t="n"/>
      <c r="DL155" s="1106" t="n"/>
      <c r="DM155" s="1106" t="n"/>
      <c r="DN155" s="1106" t="n"/>
      <c r="DO155" s="1106" t="n"/>
      <c r="DP155" s="1106" t="n"/>
      <c r="DQ155" s="1112">
        <f>+M155+O155+Q155+S155+U155+W155+Y155+AA155+AC155+AE155+AG155+AI155+AK155+AM155+AO155+AQ155+AS155+AU155+AW155+AY155+BA155+BC155+BE155+BG155+BI155+BK155+BM155+BO155+BQ155+BS155+BU155+BW155+BY155+CA155+CC155+CE155+CG155+CI155+CK155+CM155+CO155+CQ155+CS155+CU155+CW155+CY155+DA155+DC155+DE155+DG155+DI155+DK155+DM155+DO155</f>
        <v/>
      </c>
      <c r="DR155" s="1111">
        <f>+N155+P155+R155+T155+V155+X155+Z155+AB155+AD155+AF155+AH155+AJ155+AL155+AN155+AP155+AR155+AT155+AV155+AX155+AZ155+BB155+BD155+BF155+BH155+BJ155+BL155+BN155+BP155+BR155+BT155+BV155+BX155+BZ155+CB155+CD155+CF155+CH155+CJ155+CL155+CN155+CP155+CR155+CT155+CV155+CX155+CZ155+DB155+DD155+DF155+DH155+DJ155+DL155+DN155+DP155</f>
        <v/>
      </c>
      <c r="DS155" s="1106">
        <f>DT155/G155*100</f>
        <v/>
      </c>
      <c r="DT155" s="763">
        <f>DR155-G155</f>
        <v/>
      </c>
      <c r="DU155" s="1712">
        <f>+'OVERALL WO'!P311</f>
        <v/>
      </c>
      <c r="DV155" s="714" t="inlineStr">
        <is>
          <t>Pekerjaan selesai, menunggu aktualisasi dari engineering</t>
        </is>
      </c>
      <c r="DZ155" s="710" t="n"/>
      <c r="EA155" s="710" t="n"/>
      <c r="EB155" s="710" t="n"/>
      <c r="EC155" s="710" t="n"/>
      <c r="ED155" s="710" t="n"/>
      <c r="EE155" s="710" t="n"/>
      <c r="EG155" s="710" t="n"/>
      <c r="EH155" s="710" t="n"/>
      <c r="EI155" s="710" t="n"/>
      <c r="EJ155" s="710" t="n"/>
      <c r="EK155" s="710" t="n"/>
      <c r="EL155" s="492" t="n"/>
      <c r="EM155" s="492" t="n"/>
      <c r="EN155" s="492" t="n"/>
      <c r="EO155" s="492" t="n"/>
      <c r="EP155" s="492" t="n"/>
      <c r="EQ155" s="1117" t="n"/>
      <c r="ER155" s="1117" t="n"/>
      <c r="ES155" s="1117" t="n"/>
      <c r="ET155" s="1117" t="n"/>
      <c r="EU155" s="1117" t="n"/>
      <c r="EW155" s="1117" t="n"/>
      <c r="EX155" s="1117" t="n"/>
      <c r="EY155" s="1117" t="n"/>
      <c r="EZ155" s="1117" t="n"/>
      <c r="FA155" s="1117" t="n"/>
      <c r="FB155" s="1117" t="n"/>
      <c r="FC155" s="1117" t="n"/>
      <c r="FD155" s="1117" t="n"/>
      <c r="FE155" s="1117" t="n"/>
      <c r="FF155" s="1117" t="n"/>
      <c r="FR155" s="1117" t="n"/>
      <c r="FU155" s="1118" t="n"/>
      <c r="FZ155" s="1116" t="inlineStr">
        <is>
          <t>ok</t>
        </is>
      </c>
      <c r="GA155" s="710" t="inlineStr">
        <is>
          <t>Completed</t>
        </is>
      </c>
    </row>
    <row r="156" customFormat="1" s="1165">
      <c r="A156" s="1373" t="n">
        <v>45</v>
      </c>
      <c r="B156" s="953">
        <f>+'OVERALL WO'!B312</f>
        <v/>
      </c>
      <c r="C156" s="1160" t="n"/>
      <c r="D156" s="24">
        <f>+'OVERALL WO'!D312</f>
        <v/>
      </c>
      <c r="E156" s="1160">
        <f>+'OVERALL WO'!F312</f>
        <v/>
      </c>
      <c r="F156" s="1374">
        <f>+'OVERALL WO'!I312</f>
        <v/>
      </c>
      <c r="G156" s="591">
        <f>+K156</f>
        <v/>
      </c>
      <c r="H156" s="1160">
        <f>IF(F156&gt;0,"Realese","BelumRealese")</f>
        <v/>
      </c>
      <c r="I156" s="953">
        <f>+'OVERALL WO'!E312</f>
        <v/>
      </c>
      <c r="J156" s="1160">
        <f>+'OVERALL WO'!G312</f>
        <v/>
      </c>
      <c r="K156" s="768">
        <f>+'OVERALL WO'!H312</f>
        <v/>
      </c>
      <c r="L156" s="1160" t="inlineStr">
        <is>
          <t>Review</t>
        </is>
      </c>
      <c r="M156" s="1160" t="n"/>
      <c r="N156" s="768" t="n"/>
      <c r="O156" s="953" t="n"/>
      <c r="P156" s="953" t="n"/>
      <c r="Q156" s="953" t="n"/>
      <c r="R156" s="953" t="n"/>
      <c r="S156" s="954" t="n"/>
      <c r="T156" s="768" t="n"/>
      <c r="U156" s="953" t="n"/>
      <c r="V156" s="953" t="n"/>
      <c r="W156" s="953" t="n"/>
      <c r="X156" s="953" t="n"/>
      <c r="Y156" s="953" t="n"/>
      <c r="Z156" s="953" t="n"/>
      <c r="AA156" s="953" t="n"/>
      <c r="AB156" s="768" t="n"/>
      <c r="AC156" s="954" t="n"/>
      <c r="AD156" s="768" t="n"/>
      <c r="AE156" s="953" t="n"/>
      <c r="AF156" s="953" t="n"/>
      <c r="AG156" s="953" t="n"/>
      <c r="AH156" s="953" t="n"/>
      <c r="AI156" s="954" t="n"/>
      <c r="AJ156" s="768" t="n"/>
      <c r="AK156" s="953" t="n"/>
      <c r="AL156" s="953" t="n"/>
      <c r="AM156" s="953" t="n"/>
      <c r="AN156" s="953" t="n"/>
      <c r="AO156" s="954" t="n"/>
      <c r="AP156" s="768" t="n"/>
      <c r="AQ156" s="954" t="n"/>
      <c r="AR156" s="768" t="n"/>
      <c r="AS156" s="953" t="n"/>
      <c r="AT156" s="953" t="n"/>
      <c r="AU156" s="954" t="n"/>
      <c r="AV156" s="768" t="n"/>
      <c r="AW156" s="954" t="n"/>
      <c r="AX156" s="768" t="n"/>
      <c r="AY156" s="953" t="n"/>
      <c r="AZ156" s="953" t="n"/>
      <c r="BA156" s="953" t="n"/>
      <c r="BB156" s="953" t="n"/>
      <c r="BC156" s="953" t="n"/>
      <c r="BD156" s="768" t="n"/>
      <c r="BE156" s="953" t="n"/>
      <c r="BF156" s="953" t="n"/>
      <c r="BG156" s="954" t="n"/>
      <c r="BH156" s="768" t="n"/>
      <c r="BI156" s="953" t="n"/>
      <c r="BJ156" s="953" t="n"/>
      <c r="BK156" s="954" t="n"/>
      <c r="BL156" s="768" t="n"/>
      <c r="BM156" s="954" t="n"/>
      <c r="BN156" s="768" t="n"/>
      <c r="BO156" s="953" t="n"/>
      <c r="BP156" s="953" t="n"/>
      <c r="BQ156" s="953" t="n"/>
      <c r="BR156" s="953" t="n"/>
      <c r="BS156" s="953" t="n"/>
      <c r="BT156" s="953" t="n"/>
      <c r="BU156" s="954" t="n"/>
      <c r="BV156" s="768" t="n"/>
      <c r="BW156" s="954" t="n"/>
      <c r="BX156" s="768" t="n"/>
      <c r="BY156" s="953" t="n"/>
      <c r="BZ156" s="953" t="n"/>
      <c r="CA156" s="954" t="n"/>
      <c r="CB156" s="768" t="n"/>
      <c r="CC156" s="954" t="n"/>
      <c r="CD156" s="768" t="n"/>
      <c r="CE156" s="954" t="n"/>
      <c r="CF156" s="768" t="n"/>
      <c r="CG156" s="954" t="n"/>
      <c r="CH156" s="768" t="n"/>
      <c r="CI156" s="954" t="n"/>
      <c r="CJ156" s="768" t="n"/>
      <c r="CK156" s="953">
        <f>CL156/G156*100</f>
        <v/>
      </c>
      <c r="CL156" s="768" t="n">
        <v>41311100</v>
      </c>
      <c r="CM156" s="23">
        <f>CN156/G156*100</f>
        <v/>
      </c>
      <c r="CN156" s="355" t="n">
        <v>12224040</v>
      </c>
      <c r="CO156" s="953" t="n"/>
      <c r="CP156" s="953" t="n"/>
      <c r="CQ156" s="953" t="n"/>
      <c r="CR156" s="953" t="n"/>
      <c r="CS156" s="953" t="n"/>
      <c r="CT156" s="953" t="n"/>
      <c r="CU156" s="953" t="n"/>
      <c r="CV156" s="953" t="n"/>
      <c r="CW156" s="953" t="n"/>
      <c r="CX156" s="953" t="n"/>
      <c r="CY156" s="953" t="n"/>
      <c r="CZ156" s="953" t="n"/>
      <c r="DA156" s="953" t="n"/>
      <c r="DB156" s="953" t="n"/>
      <c r="DC156" s="953" t="n"/>
      <c r="DD156" s="953" t="n"/>
      <c r="DE156" s="953" t="n"/>
      <c r="DF156" s="953" t="n"/>
      <c r="DG156" s="953" t="n"/>
      <c r="DH156" s="953" t="n"/>
      <c r="DI156" s="953" t="n"/>
      <c r="DJ156" s="953" t="n"/>
      <c r="DK156" s="953" t="n"/>
      <c r="DL156" s="953" t="n"/>
      <c r="DM156" s="953" t="n"/>
      <c r="DN156" s="953" t="n"/>
      <c r="DO156" s="953" t="n"/>
      <c r="DP156" s="953" t="n"/>
      <c r="DQ156" s="330">
        <f>+M156+O156+Q156+S156+U156+W156+Y156+AA156+AC156+AE156+AG156+AI156+AK156+AM156+AO156+AQ156+AS156+AU156+AW156+AY156+BA156+BC156+BE156+BG156+BI156+BK156+BM156+BO156+BQ156+BS156+BU156+BW156+BY156+CA156+CC156+CE156+CG156+CI156+CK156+CM156+CO156+CQ156+CS156+CU156+CW156+CY156+DA156+DC156+DE156+DG156+DI156+DK156+DM156+DO156</f>
        <v/>
      </c>
      <c r="DR156" s="25">
        <f>+N156+P156+R156+T156+V156+X156+Z156+AB156+AD156+AF156+AH156+AJ156+AL156+AN156+AP156+AR156+AT156+AV156+AX156+AZ156+BB156+BD156+BF156+BH156+BJ156+BL156+BN156+BP156+BR156+BT156+BV156+BX156+BZ156+CB156+CD156+CF156+CH156+CJ156+CL156+CN156+CP156+CR156+CT156+CV156+CX156+CZ156+DB156+DD156+DF156+DH156+DJ156+DL156+DN156+DP156</f>
        <v/>
      </c>
      <c r="DS156" s="23">
        <f>DT156/G156*100</f>
        <v/>
      </c>
      <c r="DT156" s="26">
        <f>DR156-G156</f>
        <v/>
      </c>
      <c r="DU156" s="1685">
        <f>+'OVERALL WO'!P312</f>
        <v/>
      </c>
      <c r="DV156" s="1164" t="n"/>
      <c r="DZ156" s="413" t="inlineStr">
        <is>
          <t>ok</t>
        </is>
      </c>
      <c r="EA156" s="413" t="inlineStr">
        <is>
          <t>ok</t>
        </is>
      </c>
      <c r="EB156" s="413" t="inlineStr">
        <is>
          <t>ok</t>
        </is>
      </c>
      <c r="EC156" s="413" t="inlineStr">
        <is>
          <t>ok</t>
        </is>
      </c>
      <c r="ED156" s="413" t="inlineStr">
        <is>
          <t>ok</t>
        </is>
      </c>
      <c r="EE156" s="413" t="n"/>
      <c r="EG156" s="413" t="n"/>
      <c r="EH156" s="413" t="n"/>
      <c r="EI156" s="413" t="n"/>
      <c r="EJ156" s="413" t="n"/>
      <c r="EK156" s="413" t="n"/>
      <c r="EL156" s="1375" t="n"/>
      <c r="EM156" s="1375" t="n"/>
      <c r="EN156" s="1375" t="n"/>
      <c r="EO156" s="1375" t="n"/>
      <c r="EP156" s="1375" t="n"/>
      <c r="EQ156" s="1376" t="n"/>
      <c r="ER156" s="1376" t="n"/>
      <c r="ES156" s="1376" t="n"/>
      <c r="ET156" s="1376" t="n"/>
      <c r="EU156" s="1376" t="n"/>
      <c r="EW156" s="1376" t="n"/>
      <c r="EX156" s="1376" t="n"/>
      <c r="EY156" s="1376" t="n"/>
      <c r="EZ156" s="1376" t="n"/>
      <c r="FA156" s="1376" t="n"/>
      <c r="FB156" s="1376" t="n"/>
      <c r="FC156" s="1376" t="n"/>
      <c r="FD156" s="1376" t="n"/>
      <c r="FE156" s="1376" t="n"/>
      <c r="FF156" s="1376" t="n"/>
      <c r="FR156" s="1376" t="n"/>
      <c r="FU156" s="1377" t="n"/>
      <c r="GA156" s="427" t="inlineStr">
        <is>
          <t>ok</t>
        </is>
      </c>
    </row>
    <row r="157" hidden="1" ht="17.25" customFormat="1" customHeight="1" s="9" thickBot="1">
      <c r="A157" s="50" t="inlineStr">
        <is>
          <t>D</t>
        </is>
      </c>
      <c r="B157" s="6" t="inlineStr">
        <is>
          <t>PWK AREA</t>
        </is>
      </c>
      <c r="C157" s="6" t="n"/>
      <c r="D157" s="6" t="n"/>
      <c r="E157" s="6" t="n"/>
      <c r="F157" s="6" t="n"/>
      <c r="G157" s="29">
        <f>SUM(G158)</f>
        <v/>
      </c>
      <c r="H157" s="6" t="n"/>
      <c r="I157" s="6" t="n"/>
      <c r="J157" s="6" t="n"/>
      <c r="K157" s="29">
        <f>SUM(K158)</f>
        <v/>
      </c>
      <c r="L157" s="6" t="n"/>
      <c r="M157" s="6" t="n"/>
      <c r="N157" s="29">
        <f>SUM(N158:N158)</f>
        <v/>
      </c>
      <c r="O157" s="6" t="n"/>
      <c r="P157" s="6" t="n"/>
      <c r="Q157" s="6" t="n"/>
      <c r="R157" s="6" t="n"/>
      <c r="S157" s="6" t="n"/>
      <c r="T157" s="6" t="n"/>
      <c r="U157" s="6" t="n"/>
      <c r="V157" s="6" t="n"/>
      <c r="W157" s="6" t="n"/>
      <c r="X157" s="6" t="n"/>
      <c r="Y157" s="6" t="n"/>
      <c r="Z157" s="6" t="n"/>
      <c r="AA157" s="6" t="n"/>
      <c r="AB157" s="6" t="n"/>
      <c r="AC157" s="6" t="n"/>
      <c r="AD157" s="6" t="n"/>
      <c r="AE157" s="6" t="n"/>
      <c r="AF157" s="6" t="n"/>
      <c r="AG157" s="6" t="n"/>
      <c r="AH157" s="6" t="n"/>
      <c r="AI157" s="6" t="n"/>
      <c r="AJ157" s="6" t="n"/>
      <c r="AK157" s="6" t="n"/>
      <c r="AL157" s="6" t="n"/>
      <c r="AM157" s="6" t="n"/>
      <c r="AN157" s="6" t="n"/>
      <c r="AO157" s="6" t="n"/>
      <c r="AP157" s="6" t="n"/>
      <c r="AQ157" s="6" t="n"/>
      <c r="AR157" s="6" t="n"/>
      <c r="AS157" s="6" t="n"/>
      <c r="AT157" s="6" t="n"/>
      <c r="AU157" s="6" t="n"/>
      <c r="AV157" s="6" t="n"/>
      <c r="AW157" s="6" t="n"/>
      <c r="AX157" s="6" t="n"/>
      <c r="AY157" s="6" t="n"/>
      <c r="AZ157" s="6" t="n"/>
      <c r="BA157" s="6" t="n"/>
      <c r="BB157" s="6" t="n"/>
      <c r="BC157" s="6" t="n"/>
      <c r="BD157" s="6" t="n"/>
      <c r="BE157" s="6" t="n"/>
      <c r="BF157" s="6" t="n"/>
      <c r="BG157" s="6" t="n"/>
      <c r="BH157" s="6" t="n"/>
      <c r="BI157" s="6" t="n"/>
      <c r="BJ157" s="6" t="n"/>
      <c r="BK157" s="6" t="n"/>
      <c r="BL157" s="6" t="n"/>
      <c r="BM157" s="6" t="n"/>
      <c r="BN157" s="6" t="n"/>
      <c r="BO157" s="6" t="n"/>
      <c r="BP157" s="6" t="n"/>
      <c r="BQ157" s="6" t="n"/>
      <c r="BR157" s="6" t="n"/>
      <c r="BS157" s="6" t="n"/>
      <c r="BT157" s="6" t="n"/>
      <c r="BU157" s="6" t="n"/>
      <c r="BV157" s="6" t="n"/>
      <c r="BW157" s="6" t="n"/>
      <c r="BX157" s="6" t="n"/>
      <c r="BY157" s="6" t="n"/>
      <c r="BZ157" s="6" t="n"/>
      <c r="CA157" s="6" t="n"/>
      <c r="CB157" s="6" t="n"/>
      <c r="CC157" s="6" t="n"/>
      <c r="CD157" s="6" t="n"/>
      <c r="CE157" s="6" t="n"/>
      <c r="CF157" s="6" t="n"/>
      <c r="CG157" s="6" t="n"/>
      <c r="CH157" s="6" t="n"/>
      <c r="CI157" s="6" t="n"/>
      <c r="CJ157" s="6" t="n"/>
      <c r="CK157" s="6" t="n"/>
      <c r="CL157" s="6" t="n"/>
      <c r="CM157" s="6" t="n"/>
      <c r="CN157" s="6" t="n"/>
      <c r="CO157" s="6" t="n"/>
      <c r="CP157" s="6" t="n"/>
      <c r="CQ157" s="6" t="n"/>
      <c r="CR157" s="6" t="n"/>
      <c r="CS157" s="6" t="n"/>
      <c r="CT157" s="6" t="n"/>
      <c r="CU157" s="6" t="n"/>
      <c r="CV157" s="6" t="n"/>
      <c r="CW157" s="6" t="n"/>
      <c r="CX157" s="6" t="n"/>
      <c r="CY157" s="6" t="n"/>
      <c r="CZ157" s="6" t="n"/>
      <c r="DA157" s="6" t="n"/>
      <c r="DB157" s="6" t="n"/>
      <c r="DC157" s="6" t="n"/>
      <c r="DD157" s="6" t="n"/>
      <c r="DE157" s="6" t="n"/>
      <c r="DF157" s="6" t="n"/>
      <c r="DG157" s="6" t="n"/>
      <c r="DH157" s="6" t="n"/>
      <c r="DI157" s="6" t="n"/>
      <c r="DJ157" s="6" t="n"/>
      <c r="DK157" s="6" t="n"/>
      <c r="DL157" s="6" t="n"/>
      <c r="DM157" s="6" t="n"/>
      <c r="DN157" s="6" t="n"/>
      <c r="DO157" s="6" t="n"/>
      <c r="DP157" s="6" t="n"/>
      <c r="DQ157" s="6" t="n"/>
      <c r="DR157" s="29">
        <f>SUM(DR158:DR163)</f>
        <v/>
      </c>
      <c r="DS157" s="6" t="n"/>
      <c r="DT157" s="33">
        <f>SUM(DT158:DT163)</f>
        <v/>
      </c>
      <c r="DU157" s="41" t="n"/>
      <c r="DV157" s="8" t="n"/>
      <c r="DZ157" s="381" t="inlineStr">
        <is>
          <t>ok</t>
        </is>
      </c>
      <c r="EA157" s="381" t="inlineStr">
        <is>
          <t>ok</t>
        </is>
      </c>
      <c r="EB157" s="381" t="inlineStr">
        <is>
          <t>ok</t>
        </is>
      </c>
      <c r="EC157" s="381" t="inlineStr">
        <is>
          <t>ok</t>
        </is>
      </c>
      <c r="ED157" s="381" t="inlineStr">
        <is>
          <t>ok</t>
        </is>
      </c>
      <c r="EE157" s="381" t="n"/>
      <c r="EG157" s="434" t="n"/>
      <c r="EH157" s="434" t="n"/>
      <c r="EI157" s="434" t="n"/>
      <c r="EJ157" s="434" t="n"/>
      <c r="EK157" s="434" t="n"/>
      <c r="EL157" s="490" t="n"/>
      <c r="EM157" s="490" t="n"/>
      <c r="EN157" s="490" t="n"/>
      <c r="EO157" s="490" t="n"/>
      <c r="EP157" s="490" t="n"/>
      <c r="EQ157" s="700" t="n"/>
      <c r="ER157" s="700" t="n"/>
      <c r="ES157" s="700" t="n"/>
      <c r="ET157" s="700" t="n"/>
      <c r="EU157" s="700" t="n"/>
      <c r="EW157" s="700" t="n"/>
      <c r="EX157" s="700" t="n"/>
      <c r="EY157" s="700" t="n"/>
      <c r="EZ157" s="700" t="n"/>
      <c r="FA157" s="700" t="n"/>
      <c r="FB157" s="700" t="n"/>
      <c r="FC157" s="700" t="n"/>
      <c r="FD157" s="700" t="n"/>
      <c r="FE157" s="700" t="n"/>
      <c r="FF157" s="700" t="n"/>
    </row>
    <row r="158" hidden="1" ht="19.5" customFormat="1" customHeight="1" s="424">
      <c r="A158" s="345" t="n">
        <v>1</v>
      </c>
      <c r="B158" s="343" t="n"/>
      <c r="C158" s="300" t="n"/>
      <c r="D158" s="300">
        <f>+'OVERALL WO'!D318</f>
        <v/>
      </c>
      <c r="E158" s="300" t="inlineStr">
        <is>
          <t>SPU</t>
        </is>
      </c>
      <c r="F158" s="359">
        <f>+'OVERALL WO'!I318</f>
        <v/>
      </c>
      <c r="G158" s="349">
        <f>+'OVERALL WO'!J318</f>
        <v/>
      </c>
      <c r="H158" s="300" t="inlineStr">
        <is>
          <t>Realese</t>
        </is>
      </c>
      <c r="I158" s="343">
        <f>+'OVERALL WO'!E318</f>
        <v/>
      </c>
      <c r="J158" s="300" t="inlineStr">
        <is>
          <t>Estimate</t>
        </is>
      </c>
      <c r="K158" s="292">
        <f>+'OVERALL WO'!H318</f>
        <v/>
      </c>
      <c r="L158" s="300" t="inlineStr">
        <is>
          <t>Approval</t>
        </is>
      </c>
      <c r="M158" s="300">
        <f>N158/G158*100</f>
        <v/>
      </c>
      <c r="N158" s="292" t="n">
        <v>1318394825.726</v>
      </c>
      <c r="O158" s="343" t="n"/>
      <c r="P158" s="343" t="n"/>
      <c r="Q158" s="360">
        <f>R158/G158*100</f>
        <v/>
      </c>
      <c r="R158" s="292" t="n">
        <v>52933264.2739999</v>
      </c>
      <c r="S158" s="343" t="n"/>
      <c r="T158" s="343" t="n"/>
      <c r="U158" s="343" t="n"/>
      <c r="V158" s="343" t="n"/>
      <c r="W158" s="343" t="n"/>
      <c r="X158" s="343" t="n"/>
      <c r="Y158" s="343" t="n"/>
      <c r="Z158" s="343" t="n"/>
      <c r="AA158" s="343" t="n"/>
      <c r="AB158" s="343" t="n"/>
      <c r="AC158" s="343" t="n"/>
      <c r="AD158" s="343" t="n"/>
      <c r="AE158" s="343" t="n"/>
      <c r="AF158" s="343" t="n"/>
      <c r="AG158" s="343" t="n"/>
      <c r="AH158" s="343" t="n"/>
      <c r="AI158" s="343" t="n"/>
      <c r="AJ158" s="343" t="n"/>
      <c r="AK158" s="343" t="n"/>
      <c r="AL158" s="343" t="n"/>
      <c r="AM158" s="343" t="n"/>
      <c r="AN158" s="343" t="n"/>
      <c r="AO158" s="343" t="n"/>
      <c r="AP158" s="343" t="n"/>
      <c r="AQ158" s="343" t="n"/>
      <c r="AR158" s="343" t="n"/>
      <c r="AS158" s="343" t="n"/>
      <c r="AT158" s="343" t="n"/>
      <c r="AU158" s="343" t="n"/>
      <c r="AV158" s="343" t="n"/>
      <c r="AW158" s="343" t="n"/>
      <c r="AX158" s="343" t="n"/>
      <c r="AY158" s="343" t="n"/>
      <c r="AZ158" s="343" t="n"/>
      <c r="BA158" s="343" t="n"/>
      <c r="BB158" s="343" t="n"/>
      <c r="BC158" s="343" t="n"/>
      <c r="BD158" s="343" t="n"/>
      <c r="BE158" s="343" t="n"/>
      <c r="BF158" s="343" t="n"/>
      <c r="BG158" s="343" t="n"/>
      <c r="BH158" s="343" t="n"/>
      <c r="BI158" s="343" t="n"/>
      <c r="BJ158" s="343" t="n"/>
      <c r="BK158" s="343" t="n"/>
      <c r="BL158" s="343" t="n"/>
      <c r="BM158" s="343" t="n"/>
      <c r="BN158" s="343" t="n"/>
      <c r="BO158" s="343" t="n"/>
      <c r="BP158" s="343" t="n"/>
      <c r="BQ158" s="343" t="n"/>
      <c r="BR158" s="343" t="n"/>
      <c r="BS158" s="343" t="n"/>
      <c r="BT158" s="343" t="n"/>
      <c r="BU158" s="343" t="n"/>
      <c r="BV158" s="343" t="n"/>
      <c r="BW158" s="343" t="n"/>
      <c r="BX158" s="343" t="n"/>
      <c r="BY158" s="343" t="n"/>
      <c r="BZ158" s="343" t="n"/>
      <c r="CA158" s="343" t="n"/>
      <c r="CB158" s="343" t="n"/>
      <c r="CC158" s="343" t="n"/>
      <c r="CD158" s="343" t="n"/>
      <c r="CE158" s="343" t="n"/>
      <c r="CF158" s="343" t="n"/>
      <c r="CG158" s="343" t="n"/>
      <c r="CH158" s="343" t="n"/>
      <c r="CI158" s="343" t="n"/>
      <c r="CJ158" s="343" t="n"/>
      <c r="CK158" s="343" t="n"/>
      <c r="CL158" s="343" t="n"/>
      <c r="CM158" s="343" t="n"/>
      <c r="CN158" s="343" t="n"/>
      <c r="CO158" s="343" t="n"/>
      <c r="CP158" s="343" t="n"/>
      <c r="CQ158" s="343" t="n"/>
      <c r="CR158" s="343" t="n"/>
      <c r="CS158" s="343" t="n"/>
      <c r="CT158" s="343" t="n"/>
      <c r="CU158" s="343" t="n"/>
      <c r="CV158" s="343" t="n"/>
      <c r="CW158" s="343" t="n"/>
      <c r="CX158" s="343" t="n"/>
      <c r="CY158" s="343" t="n"/>
      <c r="CZ158" s="343" t="n"/>
      <c r="DA158" s="343" t="n"/>
      <c r="DB158" s="343" t="n"/>
      <c r="DC158" s="343" t="n"/>
      <c r="DD158" s="343" t="n"/>
      <c r="DE158" s="343" t="n"/>
      <c r="DF158" s="343" t="n"/>
      <c r="DG158" s="343" t="n"/>
      <c r="DH158" s="343" t="n"/>
      <c r="DI158" s="343" t="n"/>
      <c r="DJ158" s="343" t="n"/>
      <c r="DK158" s="343" t="n"/>
      <c r="DL158" s="343" t="n"/>
      <c r="DM158" s="343" t="n"/>
      <c r="DN158" s="343" t="n"/>
      <c r="DO158" s="343" t="n"/>
      <c r="DP158" s="343" t="n"/>
      <c r="DQ158" s="360">
        <f>+M158+O158+Q158+S158+U158+W158+Y158+AA158+AC158+AE158+AG158+AI158+AK158+AM158+AO158+AQ158+AS158+AU158+AW158+AY158+BA158+BC158+BE158+BG158+BI158+BK158+BM158+BO158+BQ158+BS158+BU158+BW158+BY158+CA158+CC158+CE158+CG158+CI158+CK158+CM158+CO158+CQ158+CS158+CU158+CW158+CY158+DA158+DC158+DE158+DG158+DI158+DK158+DM158+DO158</f>
        <v/>
      </c>
      <c r="DR158" s="292">
        <f>+N158+P158+R158+T158+V158+X158+Z158+AB158+AD158+AF158+AH158+AJ158+AL158+AN158+AP158+AR158+AT158+AV158+AX158+AZ158+BB158+BD158+BF158+BH158+BJ158+BL158+BN158+BP158+BR158+BT158+BV158+BX158+BZ158+CB158+CD158+CF158+CH158+CJ158+CL158+CN158+CP158+CR158+CT158+CV158+CX158+CZ158+DB158+DD158+DF158+DH158+DJ158+DL158+DN158+DP158</f>
        <v/>
      </c>
      <c r="DS158" s="343">
        <f>DT158/G158*100</f>
        <v/>
      </c>
      <c r="DT158" s="361">
        <f>DR158-G158</f>
        <v/>
      </c>
      <c r="DU158" s="362" t="inlineStr">
        <is>
          <t>Job Completed</t>
        </is>
      </c>
      <c r="DV158" s="350" t="n"/>
      <c r="DZ158" s="411" t="inlineStr">
        <is>
          <t>ok</t>
        </is>
      </c>
      <c r="EA158" s="411" t="inlineStr">
        <is>
          <t>ok</t>
        </is>
      </c>
      <c r="EB158" s="411" t="inlineStr">
        <is>
          <t>ok</t>
        </is>
      </c>
      <c r="EC158" s="411" t="inlineStr">
        <is>
          <t>ok</t>
        </is>
      </c>
      <c r="ED158" s="411" t="inlineStr">
        <is>
          <t>ok</t>
        </is>
      </c>
      <c r="EE158" s="386" t="n"/>
      <c r="EG158" s="437" t="inlineStr">
        <is>
          <t>ok</t>
        </is>
      </c>
      <c r="EH158" s="437" t="n"/>
      <c r="EI158" s="437" t="n"/>
      <c r="EJ158" s="437" t="inlineStr">
        <is>
          <t>ok</t>
        </is>
      </c>
      <c r="EK158" s="437" t="inlineStr">
        <is>
          <t>completed</t>
        </is>
      </c>
      <c r="EL158" s="494" t="n"/>
      <c r="EM158" s="494" t="n"/>
      <c r="EN158" s="494" t="n"/>
      <c r="EO158" s="494" t="n"/>
      <c r="EP158" s="494" t="n"/>
      <c r="EQ158" s="704" t="n"/>
      <c r="ER158" s="704" t="n"/>
      <c r="ES158" s="704" t="n"/>
      <c r="ET158" s="704" t="n"/>
      <c r="EU158" s="704" t="n"/>
      <c r="EW158" s="704" t="n"/>
      <c r="EX158" s="704" t="n"/>
      <c r="EY158" s="704" t="n"/>
      <c r="EZ158" s="704" t="n"/>
      <c r="FA158" s="704" t="n"/>
      <c r="FB158" s="704" t="n"/>
      <c r="FC158" s="704" t="n"/>
      <c r="FD158" s="704" t="n"/>
      <c r="FE158" s="704" t="n"/>
      <c r="FF158" s="704" t="n"/>
    </row>
    <row r="159" hidden="1" ht="19.5" customFormat="1" customHeight="1" s="1085">
      <c r="A159" s="332" t="n">
        <v>2</v>
      </c>
      <c r="B159" s="333">
        <f>+'OVERALL WO'!B330</f>
        <v/>
      </c>
      <c r="C159" s="334" t="n"/>
      <c r="D159" s="334">
        <f>+'OVERALL WO'!D330</f>
        <v/>
      </c>
      <c r="E159" s="334">
        <f>+'OVERALL WO'!F330</f>
        <v/>
      </c>
      <c r="F159" s="335">
        <f>+'OVERALL WO'!I330</f>
        <v/>
      </c>
      <c r="G159" s="336">
        <f>+K159</f>
        <v/>
      </c>
      <c r="H159" s="334">
        <f>IF(F159&gt;0,"Realese","BelumRealese")</f>
        <v/>
      </c>
      <c r="I159" s="333">
        <f>+'OVERALL WO'!E330</f>
        <v/>
      </c>
      <c r="J159" s="334">
        <f>+'OVERALL WO'!G330</f>
        <v/>
      </c>
      <c r="K159" s="1080">
        <f>+'OVERALL WO'!H330</f>
        <v/>
      </c>
      <c r="L159" s="334" t="inlineStr">
        <is>
          <t>Review</t>
        </is>
      </c>
      <c r="M159" s="334" t="n"/>
      <c r="N159" s="1080" t="n"/>
      <c r="O159" s="333" t="n"/>
      <c r="P159" s="333" t="n"/>
      <c r="Q159" s="344" t="n"/>
      <c r="R159" s="1080" t="n"/>
      <c r="S159" s="344">
        <f>T159/G159*100</f>
        <v/>
      </c>
      <c r="T159" s="1080">
        <f>+G159</f>
        <v/>
      </c>
      <c r="U159" s="333" t="n"/>
      <c r="V159" s="333" t="n"/>
      <c r="W159" s="333" t="n"/>
      <c r="X159" s="333" t="n"/>
      <c r="Y159" s="333" t="n"/>
      <c r="Z159" s="333" t="n"/>
      <c r="AA159" s="333" t="n"/>
      <c r="AB159" s="333" t="n"/>
      <c r="AC159" s="333" t="n"/>
      <c r="AD159" s="333" t="n"/>
      <c r="AE159" s="333" t="n"/>
      <c r="AF159" s="333" t="n"/>
      <c r="AG159" s="333" t="n"/>
      <c r="AH159" s="333" t="n"/>
      <c r="AI159" s="333" t="n"/>
      <c r="AJ159" s="333" t="n"/>
      <c r="AK159" s="333" t="n"/>
      <c r="AL159" s="333" t="n"/>
      <c r="AM159" s="333" t="n"/>
      <c r="AN159" s="333" t="n"/>
      <c r="AO159" s="333" t="n"/>
      <c r="AP159" s="333" t="n"/>
      <c r="AQ159" s="333" t="n"/>
      <c r="AR159" s="333" t="n"/>
      <c r="AS159" s="333" t="n"/>
      <c r="AT159" s="333" t="n"/>
      <c r="AU159" s="333" t="n"/>
      <c r="AV159" s="333" t="n"/>
      <c r="AW159" s="333" t="n"/>
      <c r="AX159" s="333" t="n"/>
      <c r="AY159" s="333" t="n"/>
      <c r="AZ159" s="333" t="n"/>
      <c r="BA159" s="333" t="n"/>
      <c r="BB159" s="333" t="n"/>
      <c r="BC159" s="333" t="n"/>
      <c r="BD159" s="333" t="n"/>
      <c r="BE159" s="333" t="n"/>
      <c r="BF159" s="333" t="n"/>
      <c r="BG159" s="333" t="n"/>
      <c r="BH159" s="333" t="n"/>
      <c r="BI159" s="333" t="n"/>
      <c r="BJ159" s="333" t="n"/>
      <c r="BK159" s="333" t="n"/>
      <c r="BL159" s="333" t="n"/>
      <c r="BM159" s="333" t="n"/>
      <c r="BN159" s="333" t="n"/>
      <c r="BO159" s="333" t="n"/>
      <c r="BP159" s="333" t="n"/>
      <c r="BQ159" s="333" t="n"/>
      <c r="BR159" s="333" t="n"/>
      <c r="BS159" s="333" t="n"/>
      <c r="BT159" s="333" t="n"/>
      <c r="BU159" s="333" t="n"/>
      <c r="BV159" s="333" t="n"/>
      <c r="BW159" s="333" t="n"/>
      <c r="BX159" s="333" t="n"/>
      <c r="BY159" s="333" t="n"/>
      <c r="BZ159" s="333" t="n"/>
      <c r="CA159" s="333" t="n"/>
      <c r="CB159" s="333" t="n"/>
      <c r="CC159" s="333" t="n"/>
      <c r="CD159" s="333" t="n"/>
      <c r="CE159" s="333" t="n"/>
      <c r="CF159" s="333" t="n"/>
      <c r="CG159" s="333" t="n"/>
      <c r="CH159" s="333" t="n"/>
      <c r="CI159" s="333" t="n"/>
      <c r="CJ159" s="333" t="n"/>
      <c r="CK159" s="333" t="n"/>
      <c r="CL159" s="333" t="n"/>
      <c r="CM159" s="333" t="n"/>
      <c r="CN159" s="333" t="n"/>
      <c r="CO159" s="333" t="n"/>
      <c r="CP159" s="333" t="n"/>
      <c r="CQ159" s="333" t="n"/>
      <c r="CR159" s="333" t="n"/>
      <c r="CS159" s="333" t="n"/>
      <c r="CT159" s="333" t="n"/>
      <c r="CU159" s="333" t="n"/>
      <c r="CV159" s="333" t="n"/>
      <c r="CW159" s="333" t="n"/>
      <c r="CX159" s="333" t="n"/>
      <c r="CY159" s="333" t="n"/>
      <c r="CZ159" s="333" t="n"/>
      <c r="DA159" s="333" t="n"/>
      <c r="DB159" s="333" t="n"/>
      <c r="DC159" s="333" t="n"/>
      <c r="DD159" s="333" t="n"/>
      <c r="DE159" s="333" t="n"/>
      <c r="DF159" s="333" t="n"/>
      <c r="DG159" s="333" t="n"/>
      <c r="DH159" s="333" t="n"/>
      <c r="DI159" s="333" t="n"/>
      <c r="DJ159" s="333" t="n"/>
      <c r="DK159" s="333" t="n"/>
      <c r="DL159" s="333" t="n"/>
      <c r="DM159" s="333" t="n"/>
      <c r="DN159" s="333" t="n"/>
      <c r="DO159" s="333" t="n"/>
      <c r="DP159" s="333" t="n"/>
      <c r="DQ159" s="344">
        <f>+M159+O159+Q159+S159+U159+W159+Y159+AA159+AC159+AE159+AG159+AI159+AK159+AM159+AO159+AQ159+AS159+AU159+AW159+AY159+BA159+BC159+BE159+BG159+BI159+BK159+BM159+BO159+BQ159+BS159+BU159+BW159+BY159+CA159+CC159+CE159+CG159+CI159+CK159+CM159+CO159+CQ159+CS159+CU159+CW159+CY159+DA159+DC159+DE159+DG159+DI159+DK159+DM159+DO159</f>
        <v/>
      </c>
      <c r="DR159" s="1080">
        <f>+N159+P159+R159+T159+V159+X159+Z159+AB159+AD159+AF159+AH159+AJ159+AL159+AN159+AP159+AR159+AT159+AV159+AX159+AZ159+BB159+BD159+BF159+BH159+BJ159+BL159+BN159+BP159+BR159+BT159+BV159+BX159+BZ159+CB159+CD159+CF159+CH159+CJ159+CL159+CN159+CP159+CR159+CT159+CV159+CX159+CZ159+DB159+DD159+DF159+DH159+DJ159+DL159+DN159+DP159</f>
        <v/>
      </c>
      <c r="DS159" s="333">
        <f>DT159/G159*100</f>
        <v/>
      </c>
      <c r="DT159" s="338">
        <f>DR159-G159</f>
        <v/>
      </c>
      <c r="DU159" s="339">
        <f>+'OVERALL WO'!P330</f>
        <v/>
      </c>
      <c r="DV159" s="340" t="n"/>
      <c r="DZ159" s="1084" t="inlineStr">
        <is>
          <t>ok</t>
        </is>
      </c>
      <c r="EA159" s="1084" t="inlineStr">
        <is>
          <t>ok</t>
        </is>
      </c>
      <c r="EB159" s="1084" t="inlineStr">
        <is>
          <t>ok</t>
        </is>
      </c>
      <c r="EC159" s="1084" t="inlineStr">
        <is>
          <t>ok</t>
        </is>
      </c>
      <c r="ED159" s="1084" t="inlineStr">
        <is>
          <t>ok</t>
        </is>
      </c>
      <c r="EE159" s="1086" t="n"/>
      <c r="EG159" s="436" t="n"/>
      <c r="EH159" s="436" t="n"/>
      <c r="EI159" s="436" t="n"/>
      <c r="EJ159" s="436" t="inlineStr">
        <is>
          <t>ok</t>
        </is>
      </c>
      <c r="EK159" s="436" t="inlineStr">
        <is>
          <t>Completed</t>
        </is>
      </c>
      <c r="EL159" s="492" t="n"/>
      <c r="EM159" s="492" t="n"/>
      <c r="EN159" s="492" t="n"/>
      <c r="EO159" s="492" t="n"/>
      <c r="EP159" s="492" t="n"/>
      <c r="EQ159" s="703" t="n"/>
      <c r="ER159" s="703" t="n"/>
      <c r="ES159" s="703" t="n"/>
      <c r="ET159" s="703" t="n"/>
      <c r="EU159" s="703" t="n"/>
      <c r="EW159" s="703" t="n"/>
      <c r="EX159" s="703" t="n"/>
      <c r="EY159" s="703" t="n"/>
      <c r="EZ159" s="703" t="n"/>
      <c r="FA159" s="703" t="n"/>
      <c r="FB159" s="703" t="n"/>
      <c r="FC159" s="703" t="n"/>
      <c r="FD159" s="703" t="n"/>
      <c r="FE159" s="703" t="n"/>
      <c r="FF159" s="703" t="n"/>
    </row>
    <row r="160" hidden="1" ht="19.5" customFormat="1" customHeight="1" s="755" thickBot="1">
      <c r="A160" s="15" t="n">
        <v>3</v>
      </c>
      <c r="B160" s="16">
        <f>+'OVERALL WO'!B331</f>
        <v/>
      </c>
      <c r="C160" s="17" t="n"/>
      <c r="D160" s="17">
        <f>+'OVERALL WO'!D331</f>
        <v/>
      </c>
      <c r="E160" s="17">
        <f>+'OVERALL WO'!F331</f>
        <v/>
      </c>
      <c r="F160" s="31">
        <f>+'OVERALL WO'!I331</f>
        <v/>
      </c>
      <c r="G160" s="38">
        <f>+K160</f>
        <v/>
      </c>
      <c r="H160" s="17">
        <f>IF(F160&gt;0,"Realese","BelumRealese")</f>
        <v/>
      </c>
      <c r="I160" s="16">
        <f>+'OVERALL WO'!E331</f>
        <v/>
      </c>
      <c r="J160" s="17">
        <f>+'OVERALL WO'!G331</f>
        <v/>
      </c>
      <c r="K160" s="18">
        <f>+'OVERALL WO'!H331</f>
        <v/>
      </c>
      <c r="L160" s="1184" t="inlineStr">
        <is>
          <t>Approval</t>
        </is>
      </c>
      <c r="M160" s="17" t="n"/>
      <c r="N160" s="1185" t="n"/>
      <c r="O160" s="16" t="n"/>
      <c r="P160" s="16" t="n"/>
      <c r="Q160" s="732" t="n"/>
      <c r="R160" s="18" t="n"/>
      <c r="S160" s="732" t="n"/>
      <c r="T160" s="18" t="n"/>
      <c r="U160" s="16" t="n"/>
      <c r="V160" s="16" t="n"/>
      <c r="W160" s="16" t="n"/>
      <c r="X160" s="16" t="n"/>
      <c r="Y160" s="16" t="n"/>
      <c r="Z160" s="16" t="n"/>
      <c r="AA160" s="16" t="n"/>
      <c r="AB160" s="16" t="n"/>
      <c r="AC160" s="16" t="n"/>
      <c r="AD160" s="16" t="n"/>
      <c r="AE160" s="16" t="n"/>
      <c r="AF160" s="16" t="n"/>
      <c r="AG160" s="16" t="n"/>
      <c r="AH160" s="16" t="n"/>
      <c r="AI160" s="16" t="n"/>
      <c r="AJ160" s="16" t="n"/>
      <c r="AK160" s="16" t="n"/>
      <c r="AL160" s="16" t="n"/>
      <c r="AM160" s="16" t="n"/>
      <c r="AN160" s="16" t="n"/>
      <c r="AO160" s="16" t="n"/>
      <c r="AP160" s="16" t="n"/>
      <c r="AQ160" s="16" t="n"/>
      <c r="AR160" s="16" t="n"/>
      <c r="AS160" s="16" t="n"/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  <c r="BN160" s="16" t="n"/>
      <c r="BO160" s="16" t="n"/>
      <c r="BP160" s="16" t="n"/>
      <c r="BQ160" s="16" t="n"/>
      <c r="BR160" s="16" t="n"/>
      <c r="BS160" s="16" t="n"/>
      <c r="BT160" s="16" t="n"/>
      <c r="BU160" s="16" t="n"/>
      <c r="BV160" s="16" t="n"/>
      <c r="BW160" s="16" t="n"/>
      <c r="BX160" s="16" t="n"/>
      <c r="BY160" s="16" t="n"/>
      <c r="BZ160" s="16" t="n"/>
      <c r="CA160" s="16" t="n"/>
      <c r="CB160" s="16" t="n"/>
      <c r="CC160" s="16" t="n"/>
      <c r="CD160" s="16" t="n"/>
      <c r="CE160" s="732">
        <f>CF160/G160*100</f>
        <v/>
      </c>
      <c r="CF160" s="18" t="n">
        <v>20986510</v>
      </c>
      <c r="CG160" s="16">
        <f>CH160/G160*100</f>
        <v/>
      </c>
      <c r="CH160" s="18" t="n">
        <v>18136840</v>
      </c>
      <c r="CI160" s="16" t="n"/>
      <c r="CJ160" s="16" t="n"/>
      <c r="CK160" s="16" t="n"/>
      <c r="CL160" s="16" t="n"/>
      <c r="CM160" s="16" t="n"/>
      <c r="CN160" s="294" t="n"/>
      <c r="CO160" s="16" t="n"/>
      <c r="CP160" s="1283" t="n"/>
      <c r="CQ160" s="16" t="n"/>
      <c r="CR160" s="16" t="n"/>
      <c r="CS160" s="16" t="n"/>
      <c r="CT160" s="16" t="n"/>
      <c r="CU160" s="16" t="n"/>
      <c r="CV160" s="16" t="n"/>
      <c r="CW160" s="16" t="n"/>
      <c r="CX160" s="16" t="n"/>
      <c r="CY160" s="16" t="n"/>
      <c r="CZ160" s="16" t="n"/>
      <c r="DA160" s="16" t="n"/>
      <c r="DB160" s="16" t="n"/>
      <c r="DC160" s="16" t="n"/>
      <c r="DD160" s="16" t="n"/>
      <c r="DE160" s="16" t="n"/>
      <c r="DF160" s="16" t="n"/>
      <c r="DG160" s="16" t="n"/>
      <c r="DH160" s="16" t="n"/>
      <c r="DI160" s="16" t="n"/>
      <c r="DJ160" s="16" t="n"/>
      <c r="DK160" s="16" t="n"/>
      <c r="DL160" s="16" t="n"/>
      <c r="DM160" s="16" t="n"/>
      <c r="DN160" s="16" t="n"/>
      <c r="DO160" s="1186" t="n"/>
      <c r="DP160" s="1186" t="n"/>
      <c r="DQ160" s="732">
        <f>+M160+O160+Q160+S160+U160+W160+Y160+AA160+AC160+AE160+AG160+AI160+AK160+AM160+AO160+AQ160+AS160+AU160+AW160+AY160+BA160+BC160+BE160+BG160+BI160+BK160+BM160+BO160+BQ160+BS160+BU160+BW160+BY160+CA160+CC160+CE160+CG160+CI160+CK160+CM160+CO160+CQ160+CS160+CU160+CW160+CY160+DA160+DC160+DE160+DG160+DI160+DK160+DM160+DO160</f>
        <v/>
      </c>
      <c r="DR160" s="18">
        <f>+N160+P160+R160+T160+V160+X160+Z160+AB160+AD160+AF160+AH160+AJ160+AL160+AN160+AP160+AR160+AT160+AV160+AX160+AZ160+BB160+BD160+BF160+BH160+BJ160+BL160+BN160+BP160+BR160+BT160+BV160+BX160+BZ160+CB160+CD160+CF160+CH160+CJ160+CL160+CN160+CP160+CR160+CT160+CV160+CX160+CZ160+DB160+DD160+DF160+DH160+DJ160+DL160+DN160+DP160</f>
        <v/>
      </c>
      <c r="DS160" s="16">
        <f>DT160/G160*100</f>
        <v/>
      </c>
      <c r="DT160" s="19">
        <f>DR160-G160</f>
        <v/>
      </c>
      <c r="DU160" s="42">
        <f>+'OVERALL WO'!P331</f>
        <v/>
      </c>
      <c r="DV160" s="1187" t="n"/>
      <c r="DZ160" s="737" t="inlineStr">
        <is>
          <t>ok</t>
        </is>
      </c>
      <c r="EA160" s="737" t="inlineStr">
        <is>
          <t>ok</t>
        </is>
      </c>
      <c r="EB160" s="737" t="inlineStr">
        <is>
          <t>ok</t>
        </is>
      </c>
      <c r="EC160" s="737" t="inlineStr">
        <is>
          <t>ok</t>
        </is>
      </c>
      <c r="ED160" s="737" t="inlineStr">
        <is>
          <t>ok</t>
        </is>
      </c>
      <c r="EE160" s="382" t="n"/>
      <c r="EG160" s="435" t="n"/>
      <c r="EH160" s="435" t="n"/>
      <c r="EI160" s="435" t="n"/>
      <c r="EJ160" s="435" t="n"/>
      <c r="EK160" s="435" t="n"/>
      <c r="EL160" s="491" t="n"/>
      <c r="EM160" s="491" t="n"/>
      <c r="EN160" s="491" t="n"/>
      <c r="EO160" s="491" t="n"/>
      <c r="EP160" s="491" t="n"/>
      <c r="EQ160" s="702" t="n"/>
      <c r="ER160" s="702" t="n"/>
      <c r="ES160" s="702" t="n"/>
      <c r="ET160" s="702" t="n"/>
      <c r="EU160" s="702" t="n"/>
      <c r="EW160" s="702" t="n"/>
      <c r="EX160" s="702" t="n"/>
      <c r="EY160" s="702" t="n"/>
      <c r="EZ160" s="702" t="n"/>
      <c r="FA160" s="702" t="n"/>
      <c r="FB160" s="702" t="n"/>
      <c r="FC160" s="702" t="n"/>
      <c r="FD160" s="702" t="n"/>
      <c r="FE160" s="702" t="n"/>
      <c r="FF160" s="702" t="n"/>
      <c r="FW160" s="755" t="inlineStr">
        <is>
          <t>ok</t>
        </is>
      </c>
      <c r="FX160" s="755" t="inlineStr">
        <is>
          <t>ok</t>
        </is>
      </c>
    </row>
    <row r="161" hidden="1" ht="19.5" customFormat="1" customHeight="1" s="424">
      <c r="A161" s="1066">
        <f>+A160+1</f>
        <v/>
      </c>
      <c r="B161" s="343">
        <f>+'OVERALL WO'!B332</f>
        <v/>
      </c>
      <c r="C161" s="300" t="n"/>
      <c r="D161" s="300">
        <f>+'OVERALL WO'!D332</f>
        <v/>
      </c>
      <c r="E161" s="300">
        <f>+'OVERALL WO'!F332</f>
        <v/>
      </c>
      <c r="F161" s="359">
        <f>+'OVERALL WO'!I332</f>
        <v/>
      </c>
      <c r="G161" s="349">
        <f>+'OVERALL WO'!J332</f>
        <v/>
      </c>
      <c r="H161" s="300">
        <f>IF(F161&gt;0,"Realese","BelumRealese")</f>
        <v/>
      </c>
      <c r="I161" s="343">
        <f>+'OVERALL WO'!E332</f>
        <v/>
      </c>
      <c r="J161" s="300">
        <f>+'OVERALL WO'!G332</f>
        <v/>
      </c>
      <c r="K161" s="292">
        <f>+'OVERALL WO'!H332</f>
        <v/>
      </c>
      <c r="L161" s="1067" t="inlineStr">
        <is>
          <t>Approval</t>
        </is>
      </c>
      <c r="M161" s="300" t="n"/>
      <c r="N161" s="1068" t="n"/>
      <c r="O161" s="343" t="n"/>
      <c r="P161" s="343" t="n"/>
      <c r="Q161" s="360" t="n"/>
      <c r="R161" s="292" t="n"/>
      <c r="S161" s="360" t="n"/>
      <c r="T161" s="292" t="n"/>
      <c r="U161" s="343" t="n"/>
      <c r="V161" s="343" t="n"/>
      <c r="W161" s="343" t="n"/>
      <c r="X161" s="343" t="n"/>
      <c r="Y161" s="343" t="n"/>
      <c r="Z161" s="343" t="n"/>
      <c r="AA161" s="343">
        <f>AB161/G161*100</f>
        <v/>
      </c>
      <c r="AB161" s="292" t="n">
        <v>14816050</v>
      </c>
      <c r="AC161" s="360">
        <f>AD161/G161*100</f>
        <v/>
      </c>
      <c r="AD161" s="292" t="n">
        <v>50608200</v>
      </c>
      <c r="AE161" s="343">
        <f>AF161/G161*100</f>
        <v/>
      </c>
      <c r="AF161" s="292" t="n">
        <v>46604075</v>
      </c>
      <c r="AG161" s="360">
        <f>AH161/G161*100</f>
        <v/>
      </c>
      <c r="AH161" s="292" t="n">
        <v>49461261.75</v>
      </c>
      <c r="AI161" s="343">
        <f>AJ161/G161*100</f>
        <v/>
      </c>
      <c r="AJ161" s="292" t="n">
        <v>56059413.25000001</v>
      </c>
      <c r="AK161" s="360">
        <f>AL161/G161*100</f>
        <v/>
      </c>
      <c r="AL161" s="292" t="n">
        <v>15538025</v>
      </c>
      <c r="AM161" s="360">
        <f>AN161/G161*100</f>
        <v/>
      </c>
      <c r="AN161" s="292" t="n">
        <v>4907274.999999998</v>
      </c>
      <c r="AO161" s="343" t="n"/>
      <c r="AP161" s="343" t="n"/>
      <c r="AQ161" s="343" t="n"/>
      <c r="AR161" s="343" t="n"/>
      <c r="AS161" s="343" t="n"/>
      <c r="AT161" s="343" t="n"/>
      <c r="AU161" s="343">
        <f>AV161/G161*100</f>
        <v/>
      </c>
      <c r="AV161" s="406" t="n">
        <v>-8881775</v>
      </c>
      <c r="AW161" s="295" t="n"/>
      <c r="AX161" s="295" t="n"/>
      <c r="AY161" s="343" t="n"/>
      <c r="AZ161" s="343" t="n"/>
      <c r="BA161" s="343" t="n"/>
      <c r="BB161" s="343" t="n"/>
      <c r="BC161" s="343" t="n"/>
      <c r="BD161" s="343" t="n"/>
      <c r="BE161" s="343" t="n"/>
      <c r="BF161" s="343" t="n"/>
      <c r="BG161" s="343" t="n"/>
      <c r="BH161" s="343" t="n"/>
      <c r="BI161" s="343" t="n"/>
      <c r="BJ161" s="343" t="n"/>
      <c r="BK161" s="343" t="n"/>
      <c r="BL161" s="343" t="n"/>
      <c r="BM161" s="343" t="n"/>
      <c r="BN161" s="343" t="n"/>
      <c r="BO161" s="343" t="n"/>
      <c r="BP161" s="343" t="n"/>
      <c r="BQ161" s="343" t="n"/>
      <c r="BR161" s="343" t="n"/>
      <c r="BS161" s="343" t="n"/>
      <c r="BT161" s="343" t="n"/>
      <c r="BU161" s="343" t="n"/>
      <c r="BV161" s="343" t="n"/>
      <c r="BW161" s="343" t="n"/>
      <c r="BX161" s="343" t="n"/>
      <c r="BY161" s="343" t="n"/>
      <c r="BZ161" s="343" t="n"/>
      <c r="CA161" s="343" t="n"/>
      <c r="CB161" s="343" t="n"/>
      <c r="CC161" s="343" t="n"/>
      <c r="CD161" s="343" t="n"/>
      <c r="CE161" s="343" t="n"/>
      <c r="CF161" s="343" t="n"/>
      <c r="CG161" s="343" t="n"/>
      <c r="CH161" s="343" t="n"/>
      <c r="CI161" s="424" t="n"/>
      <c r="CJ161" s="343" t="n"/>
      <c r="CK161" s="424" t="n"/>
      <c r="CL161" s="343" t="n"/>
      <c r="CM161" s="343" t="n"/>
      <c r="CN161" s="424" t="n"/>
      <c r="CO161" s="343" t="n"/>
      <c r="CP161" s="424" t="n"/>
      <c r="CQ161" s="343" t="n"/>
      <c r="CR161" s="424" t="n"/>
      <c r="CS161" s="424" t="n"/>
      <c r="CT161" s="424" t="n"/>
      <c r="CU161" s="424" t="n"/>
      <c r="CV161" s="424" t="n"/>
      <c r="CW161" s="424" t="n"/>
      <c r="CX161" s="424" t="n"/>
      <c r="CY161" s="424" t="n"/>
      <c r="CZ161" s="424" t="n"/>
      <c r="DA161" s="424" t="n"/>
      <c r="DB161" s="424" t="n"/>
      <c r="DC161" s="424" t="n"/>
      <c r="DD161" s="424" t="n"/>
      <c r="DE161" s="424" t="n"/>
      <c r="DF161" s="424" t="n"/>
      <c r="DG161" s="424" t="n"/>
      <c r="DH161" s="424" t="n"/>
      <c r="DI161" s="424" t="n"/>
      <c r="DJ161" s="424" t="n"/>
      <c r="DK161" s="424" t="n"/>
      <c r="DL161" s="424" t="n"/>
      <c r="DM161" s="343" t="n"/>
      <c r="DN161" s="424" t="n"/>
      <c r="DO161" s="424" t="n"/>
      <c r="DP161" s="424" t="n"/>
      <c r="DQ161" s="360">
        <f>+M161+O161+Q161+S161+U161+W161+Y161+AA161+AC161+AE161+AG161+AI161+AK161+AM161+AO161+AQ161+AS161+AU161+AW161+AY161+BA161+BC161+BE161+BG161+BI161+BK161+BM161+BO161+BQ161+BS161+BU161+BW161+BY161+CA161+CC161+CE161+CG161+CI161+CK161+CM161+CO161+CQ161+CS161+CU161+CW161+CY161+DA161+DC161+DE161+DG161+DI161+DK161+DM161+DO161</f>
        <v/>
      </c>
      <c r="DR161" s="292">
        <f>+N161+P161+R161+T161+V161+X161+Z161+AB161+AD161+AF161+AH161+AJ161+AL161+AN161+AP161+AR161+AT161+AV161+AX161+AZ161+BB161+BD161+BF161+BH161+BJ161+BL161+BN161+BP161+BR161+BT161+BV161+BX161+BZ161+CB161+CD161+CF161+CH161+CJ161+CL161+CN161+CP161+CR161+CT161+CV161+CX161+CZ161+DB161+DD161+DF161+DH161+DJ161+DL161+DN161+DP161</f>
        <v/>
      </c>
      <c r="DS161" s="360">
        <f>DT161/G161*100</f>
        <v/>
      </c>
      <c r="DT161" s="361">
        <f>DR161-G161</f>
        <v/>
      </c>
      <c r="DU161" s="1678">
        <f>+'OVERALL WO'!P332</f>
        <v/>
      </c>
      <c r="DV161" s="350" t="n"/>
      <c r="DW161" s="299" t="n"/>
      <c r="DZ161" s="411" t="inlineStr">
        <is>
          <t>ok</t>
        </is>
      </c>
      <c r="EA161" s="411" t="inlineStr">
        <is>
          <t>ok</t>
        </is>
      </c>
      <c r="EB161" s="411" t="inlineStr">
        <is>
          <t>ok</t>
        </is>
      </c>
      <c r="EC161" s="411" t="inlineStr">
        <is>
          <t>ok</t>
        </is>
      </c>
      <c r="ED161" s="411" t="inlineStr">
        <is>
          <t>ok</t>
        </is>
      </c>
      <c r="EE161" s="386" t="n"/>
      <c r="EG161" s="437" t="n"/>
      <c r="EH161" s="437" t="n"/>
      <c r="EI161" s="437" t="n"/>
      <c r="EJ161" s="437" t="n"/>
      <c r="EK161" s="437" t="n"/>
      <c r="EL161" s="494" t="n"/>
      <c r="EM161" s="494" t="n"/>
      <c r="EN161" s="494" t="inlineStr">
        <is>
          <t>ok</t>
        </is>
      </c>
      <c r="EO161" s="494" t="inlineStr">
        <is>
          <t>ok</t>
        </is>
      </c>
      <c r="EP161" s="494" t="n"/>
      <c r="EQ161" s="704" t="inlineStr">
        <is>
          <t>ok</t>
        </is>
      </c>
      <c r="ER161" s="704" t="inlineStr">
        <is>
          <t>ok</t>
        </is>
      </c>
      <c r="ES161" s="704" t="inlineStr">
        <is>
          <t>ok</t>
        </is>
      </c>
      <c r="ET161" s="704" t="inlineStr">
        <is>
          <t>ok</t>
        </is>
      </c>
      <c r="EU161" s="704" t="inlineStr">
        <is>
          <t>ok</t>
        </is>
      </c>
      <c r="EW161" s="704" t="n"/>
      <c r="EX161" s="704" t="n"/>
      <c r="EY161" s="704" t="n"/>
      <c r="EZ161" s="704" t="inlineStr">
        <is>
          <t>ok</t>
        </is>
      </c>
      <c r="FA161" s="727" t="inlineStr">
        <is>
          <t>Completed actual BOQ</t>
        </is>
      </c>
      <c r="FB161" s="704" t="n"/>
      <c r="FC161" s="704" t="n"/>
      <c r="FD161" s="704" t="n"/>
      <c r="FE161" s="704" t="n"/>
      <c r="FF161" s="704" t="n"/>
    </row>
    <row r="162" hidden="1" ht="19.5" customFormat="1" customHeight="1" s="765">
      <c r="A162" s="824">
        <f>+A161+1</f>
        <v/>
      </c>
      <c r="B162" s="303">
        <f>+'OVERALL WO'!B333</f>
        <v/>
      </c>
      <c r="C162" s="304" t="n"/>
      <c r="D162" s="304">
        <f>+'OVERALL WO'!D333</f>
        <v/>
      </c>
      <c r="E162" s="304">
        <f>+'OVERALL WO'!F333</f>
        <v/>
      </c>
      <c r="F162" s="305">
        <f>+'OVERALL WO'!I333</f>
        <v/>
      </c>
      <c r="G162" s="306">
        <f>+'OVERALL WO'!J333</f>
        <v/>
      </c>
      <c r="H162" s="304">
        <f>IF(F162&gt;0,"Realese","BelumRealese")</f>
        <v/>
      </c>
      <c r="I162" s="303">
        <f>+'OVERALL WO'!E333</f>
        <v/>
      </c>
      <c r="J162" s="304">
        <f>+'OVERALL WO'!G333</f>
        <v/>
      </c>
      <c r="K162" s="293">
        <f>+'OVERALL WO'!H333</f>
        <v/>
      </c>
      <c r="L162" s="418" t="inlineStr">
        <is>
          <t>Review</t>
        </is>
      </c>
      <c r="M162" s="304" t="n"/>
      <c r="N162" s="293" t="n"/>
      <c r="O162" s="303" t="n"/>
      <c r="P162" s="303" t="n"/>
      <c r="Q162" s="485" t="n"/>
      <c r="R162" s="293" t="n"/>
      <c r="S162" s="485" t="n"/>
      <c r="T162" s="293" t="n"/>
      <c r="U162" s="303" t="n"/>
      <c r="V162" s="303" t="n"/>
      <c r="W162" s="303" t="n"/>
      <c r="X162" s="303" t="n"/>
      <c r="Y162" s="303" t="n"/>
      <c r="Z162" s="303" t="n"/>
      <c r="AA162" s="303" t="n"/>
      <c r="AB162" s="293" t="n"/>
      <c r="AC162" s="485" t="n"/>
      <c r="AD162" s="293" t="n"/>
      <c r="AE162" s="303" t="n"/>
      <c r="AF162" s="293" t="n"/>
      <c r="AG162" s="485" t="n"/>
      <c r="AH162" s="293" t="n"/>
      <c r="AI162" s="303" t="n"/>
      <c r="AJ162" s="293" t="n"/>
      <c r="AK162" s="485" t="n"/>
      <c r="AL162" s="293" t="n"/>
      <c r="AM162" s="485" t="n"/>
      <c r="AN162" s="419" t="n"/>
      <c r="AO162" s="303" t="n"/>
      <c r="AP162" s="303" t="n"/>
      <c r="AQ162" s="303" t="n"/>
      <c r="AR162" s="303" t="n"/>
      <c r="AS162" s="303" t="n"/>
      <c r="AT162" s="303" t="n"/>
      <c r="AU162" s="303" t="n"/>
      <c r="AV162" s="303" t="n"/>
      <c r="AW162" s="825" t="n"/>
      <c r="AX162" s="825" t="n"/>
      <c r="AY162" s="303" t="n"/>
      <c r="AZ162" s="303" t="n"/>
      <c r="BA162" s="303" t="n"/>
      <c r="BB162" s="303" t="n"/>
      <c r="BC162" s="303" t="n"/>
      <c r="BD162" s="303" t="n"/>
      <c r="BE162" s="303" t="n"/>
      <c r="BF162" s="303" t="n"/>
      <c r="BG162" s="303" t="n"/>
      <c r="BH162" s="303" t="n"/>
      <c r="BI162" s="303" t="n"/>
      <c r="BJ162" s="303" t="n"/>
      <c r="BK162" s="303" t="n"/>
      <c r="BL162" s="303" t="n"/>
      <c r="BM162" s="303" t="n"/>
      <c r="BN162" s="303" t="n"/>
      <c r="BO162" s="303" t="n"/>
      <c r="BP162" s="303" t="n"/>
      <c r="BQ162" s="303" t="n"/>
      <c r="BR162" s="303" t="n"/>
      <c r="BS162" s="303" t="n"/>
      <c r="BT162" s="303" t="n"/>
      <c r="BU162" s="303" t="n"/>
      <c r="BV162" s="303" t="n"/>
      <c r="BW162" s="303" t="n"/>
      <c r="BX162" s="303" t="n"/>
      <c r="BY162" s="303" t="n"/>
      <c r="BZ162" s="303" t="n"/>
      <c r="CA162" s="303" t="n"/>
      <c r="CB162" s="303" t="n"/>
      <c r="CC162" s="303" t="n"/>
      <c r="CD162" s="303" t="n"/>
      <c r="CE162" s="303" t="n"/>
      <c r="CF162" s="303" t="n"/>
      <c r="CG162" s="303" t="n"/>
      <c r="CH162" s="303" t="n"/>
      <c r="CI162" s="765" t="n"/>
      <c r="CJ162" s="303" t="n"/>
      <c r="CK162" s="765" t="n"/>
      <c r="CL162" s="303" t="n"/>
      <c r="CM162" s="303" t="n"/>
      <c r="CN162" s="765" t="n"/>
      <c r="CO162" s="303" t="n"/>
      <c r="CP162" s="765" t="n"/>
      <c r="CQ162" s="303" t="n"/>
      <c r="CR162" s="765" t="n"/>
      <c r="CS162" s="765" t="n"/>
      <c r="CT162" s="765" t="n"/>
      <c r="CU162" s="765" t="n"/>
      <c r="CV162" s="765" t="n"/>
      <c r="CW162" s="765" t="n"/>
      <c r="CX162" s="765" t="n"/>
      <c r="CY162" s="765" t="n"/>
      <c r="CZ162" s="765" t="n"/>
      <c r="DA162" s="765" t="n"/>
      <c r="DB162" s="765" t="n"/>
      <c r="DC162" s="765" t="n"/>
      <c r="DD162" s="765" t="n"/>
      <c r="DE162" s="765" t="n"/>
      <c r="DF162" s="765" t="n"/>
      <c r="DG162" s="765" t="n"/>
      <c r="DH162" s="765" t="n"/>
      <c r="DI162" s="765" t="n"/>
      <c r="DJ162" s="765" t="n"/>
      <c r="DK162" s="765" t="n"/>
      <c r="DL162" s="765" t="n"/>
      <c r="DM162" s="303" t="n"/>
      <c r="DN162" s="765" t="n"/>
      <c r="DO162" s="765" t="n"/>
      <c r="DP162" s="765" t="n"/>
      <c r="DQ162" s="303">
        <f>+M162+O162+Q162+S162+U162+W162+Y162+AA162+AC162+AE162+AG162+AI162+AK162+AM162+AO162+AQ162+AS162+AU162+AW162+AY162+BA162+BC162+BE162+BG162+BI162+BK162+BM162+BO162+BQ162+BS162+BU162+BW162+BY162+CA162+CC162+CE162+CG162+CI162+CK162+CM162+CO162+CQ162+CS162+CU162+CW162+CY162+DA162+DC162+DE162+DG162+DI162+DK162+DM162+DO162</f>
        <v/>
      </c>
      <c r="DR162" s="293">
        <f>+N162+P162+R162+T162+V162+X162+Z162+AB162+AD162+AF162+AH162+AJ162+AL162+AN162+AP162+AR162+AT162+AV162+AX162+AZ162+BB162+BD162+BF162+BH162+BJ162+BL162+BN162+BP162+BR162+BT162+BV162+BX162+BZ162+CB162+CD162+CF162+CH162+CJ162+CL162+CN162+CP162+CR162+CT162+CV162+CX162+CZ162+DB162+DD162+DF162+DH162+DJ162+DL162+DN162+DP162</f>
        <v/>
      </c>
      <c r="DS162" s="303" t="n"/>
      <c r="DT162" s="421">
        <f>DR162-G162</f>
        <v/>
      </c>
      <c r="DU162" s="1718">
        <f>+'OVERALL WO'!P333</f>
        <v/>
      </c>
      <c r="DV162" s="765" t="n"/>
      <c r="DW162" s="827" t="n"/>
      <c r="DX162" s="765" t="n"/>
      <c r="DZ162" s="412" t="inlineStr">
        <is>
          <t>ok</t>
        </is>
      </c>
      <c r="EA162" s="412" t="inlineStr">
        <is>
          <t>ok</t>
        </is>
      </c>
      <c r="EB162" s="412" t="inlineStr">
        <is>
          <t>ok</t>
        </is>
      </c>
      <c r="EC162" s="412" t="inlineStr">
        <is>
          <t>ok</t>
        </is>
      </c>
      <c r="ED162" s="412" t="inlineStr">
        <is>
          <t>ok</t>
        </is>
      </c>
      <c r="EE162" s="385" t="n"/>
      <c r="EG162" s="438" t="n"/>
      <c r="EH162" s="438" t="n"/>
      <c r="EI162" s="438" t="n"/>
      <c r="EJ162" s="438" t="n"/>
      <c r="EK162" s="438" t="n"/>
      <c r="EL162" s="495" t="n"/>
      <c r="EM162" s="495" t="n"/>
      <c r="EN162" s="495" t="n"/>
      <c r="EO162" s="495" t="n"/>
      <c r="EP162" s="495" t="n"/>
      <c r="EQ162" s="705" t="n"/>
      <c r="ER162" s="705" t="n"/>
      <c r="ES162" s="705" t="n"/>
      <c r="ET162" s="705" t="n"/>
      <c r="EU162" s="705" t="n"/>
      <c r="EW162" s="705" t="n"/>
      <c r="EX162" s="705" t="n"/>
      <c r="EY162" s="705" t="n"/>
      <c r="EZ162" s="705" t="n"/>
      <c r="FA162" s="705" t="n"/>
      <c r="FB162" s="705" t="n"/>
      <c r="FC162" s="705" t="n"/>
      <c r="FD162" s="705" t="n"/>
      <c r="FE162" s="705" t="n"/>
      <c r="FF162" s="705" t="n"/>
    </row>
    <row r="163" hidden="1" ht="19.5" customFormat="1" customHeight="1" s="424">
      <c r="A163" s="1066">
        <f>+A162+1</f>
        <v/>
      </c>
      <c r="B163" s="343">
        <f>+'OVERALL WO'!B334</f>
        <v/>
      </c>
      <c r="C163" s="300" t="n"/>
      <c r="D163" s="300">
        <f>+'OVERALL WO'!D334</f>
        <v/>
      </c>
      <c r="E163" s="300">
        <f>+'OVERALL WO'!F334</f>
        <v/>
      </c>
      <c r="F163" s="359">
        <f>+'OVERALL WO'!I334</f>
        <v/>
      </c>
      <c r="G163" s="349">
        <f>+'OVERALL WO'!J334</f>
        <v/>
      </c>
      <c r="H163" s="300">
        <f>IF(F163&gt;0,"Realese","BelumRealese")</f>
        <v/>
      </c>
      <c r="I163" s="343">
        <f>+'OVERALL WO'!E334</f>
        <v/>
      </c>
      <c r="J163" s="300">
        <f>+'OVERALL WO'!G334</f>
        <v/>
      </c>
      <c r="K163" s="292">
        <f>+'OVERALL WO'!H334</f>
        <v/>
      </c>
      <c r="L163" s="1067" t="inlineStr">
        <is>
          <t>Approval</t>
        </is>
      </c>
      <c r="M163" s="300" t="n"/>
      <c r="N163" s="292" t="n"/>
      <c r="O163" s="343" t="n"/>
      <c r="P163" s="343" t="n"/>
      <c r="Q163" s="360" t="n"/>
      <c r="R163" s="292" t="n"/>
      <c r="S163" s="360" t="n"/>
      <c r="T163" s="292" t="n"/>
      <c r="U163" s="343" t="n"/>
      <c r="V163" s="343" t="n"/>
      <c r="W163" s="343" t="n"/>
      <c r="X163" s="343" t="n"/>
      <c r="Y163" s="343" t="n"/>
      <c r="Z163" s="343" t="n"/>
      <c r="AA163" s="343" t="n"/>
      <c r="AB163" s="292" t="n"/>
      <c r="AC163" s="360" t="n"/>
      <c r="AD163" s="292" t="n"/>
      <c r="AE163" s="343" t="n"/>
      <c r="AF163" s="292" t="n"/>
      <c r="AG163" s="360" t="n"/>
      <c r="AH163" s="292" t="n"/>
      <c r="AI163" s="343" t="n"/>
      <c r="AJ163" s="292" t="n"/>
      <c r="AK163" s="360" t="n"/>
      <c r="AL163" s="292" t="n"/>
      <c r="AM163" s="360" t="n"/>
      <c r="AN163" s="1068" t="n"/>
      <c r="AO163" s="343" t="n"/>
      <c r="AP163" s="292" t="n">
        <v>8881774.999999998</v>
      </c>
      <c r="AQ163" s="360">
        <f>AR163/G163*100</f>
        <v/>
      </c>
      <c r="AR163" s="292" t="n">
        <v>44733175</v>
      </c>
      <c r="AS163" s="343">
        <f>AT163/G163*100</f>
        <v/>
      </c>
      <c r="AT163" s="292" t="n">
        <v>46909350</v>
      </c>
      <c r="AU163" s="360">
        <f>AV163/G163*100</f>
        <v/>
      </c>
      <c r="AV163" s="406" t="n">
        <v>27103025</v>
      </c>
      <c r="AW163" s="360">
        <f>AX163/G163*100</f>
        <v/>
      </c>
      <c r="AX163" s="292" t="n">
        <v>44192825</v>
      </c>
      <c r="AY163" s="360">
        <f>AZ163/G163*100</f>
        <v/>
      </c>
      <c r="AZ163" s="292" t="n">
        <v>31130600</v>
      </c>
      <c r="BA163" s="343" t="n"/>
      <c r="BB163" s="343" t="n"/>
      <c r="BC163" s="343" t="n"/>
      <c r="BD163" s="343" t="n"/>
      <c r="BE163" s="343" t="n"/>
      <c r="BF163" s="292" t="n"/>
      <c r="BG163" s="343" t="n"/>
      <c r="BH163" s="343" t="n"/>
      <c r="BI163" s="343" t="n"/>
      <c r="BJ163" s="343" t="n"/>
      <c r="BK163" s="343">
        <f>BL163/G163*100</f>
        <v/>
      </c>
      <c r="BL163" s="292" t="n">
        <v>25374917</v>
      </c>
      <c r="BM163" s="343" t="n"/>
      <c r="BN163" s="343" t="n"/>
      <c r="BO163" s="343" t="n"/>
      <c r="BP163" s="343" t="n"/>
      <c r="BQ163" s="343" t="n"/>
      <c r="BR163" s="343" t="n"/>
      <c r="BS163" s="343" t="n"/>
      <c r="BT163" s="343" t="n"/>
      <c r="BU163" s="343" t="n"/>
      <c r="BV163" s="343" t="n"/>
      <c r="BW163" s="343" t="n"/>
      <c r="BX163" s="343" t="n"/>
      <c r="BY163" s="343" t="n"/>
      <c r="BZ163" s="343" t="n"/>
      <c r="CA163" s="343" t="n"/>
      <c r="CB163" s="343" t="n"/>
      <c r="CC163" s="343" t="n"/>
      <c r="CD163" s="343" t="n"/>
      <c r="CE163" s="343" t="n"/>
      <c r="CF163" s="343" t="n"/>
      <c r="CG163" s="343" t="n"/>
      <c r="CH163" s="343" t="n"/>
      <c r="CI163" s="424" t="n"/>
      <c r="CJ163" s="343" t="n"/>
      <c r="CK163" s="424" t="n"/>
      <c r="CL163" s="343" t="n"/>
      <c r="CM163" s="343" t="n"/>
      <c r="CN163" s="424" t="n"/>
      <c r="CO163" s="343" t="n"/>
      <c r="CP163" s="424" t="n"/>
      <c r="CQ163" s="343" t="n"/>
      <c r="CR163" s="424" t="n"/>
      <c r="CS163" s="424" t="n"/>
      <c r="CT163" s="424" t="n"/>
      <c r="CU163" s="424" t="n"/>
      <c r="CV163" s="424" t="n"/>
      <c r="CW163" s="424" t="n"/>
      <c r="CX163" s="424" t="n"/>
      <c r="CY163" s="424" t="n"/>
      <c r="CZ163" s="424" t="n"/>
      <c r="DA163" s="424" t="n"/>
      <c r="DB163" s="424" t="n"/>
      <c r="DC163" s="424" t="n"/>
      <c r="DD163" s="424" t="n"/>
      <c r="DE163" s="424" t="n"/>
      <c r="DF163" s="424" t="n"/>
      <c r="DG163" s="424" t="n"/>
      <c r="DH163" s="424" t="n"/>
      <c r="DI163" s="424" t="n"/>
      <c r="DJ163" s="424" t="n"/>
      <c r="DK163" s="424" t="n"/>
      <c r="DL163" s="424" t="n"/>
      <c r="DM163" s="343" t="n"/>
      <c r="DN163" s="424" t="n"/>
      <c r="DO163" s="424" t="n"/>
      <c r="DP163" s="424" t="n"/>
      <c r="DQ163" s="360">
        <f>+M163+O163+Q163+S163+U163+W163+Y163+AA163+AC163+AE163+AG163+AI163+AK163+AM163+AO163+AQ163+AS163+AU163+AW163+AY163+BA163+BC163+BE163+BG163+BI163+BK163+BM163+BO163+BQ163+BS163+BU163+BW163+BY163+CA163+CC163+CE163+CG163+CI163+CK163+CM163+CO163+CQ163+CS163+CU163+CW163+CY163+DA163+DC163+DE163+DG163+DI163+DK163+DM163+DO163</f>
        <v/>
      </c>
      <c r="DR163" s="292">
        <f>+N163+P163+R163+T163+V163+X163+Z163+AB163+AD163+AF163+AH163+AJ163+AL163+AN163+AP163+AR163+AT163+AV163+AX163+AZ163+BB163+BD163+BF163+BH163+BJ163+BL163+BN163+BP163+BR163+BT163+BV163+BX163+BZ163+CB163+CD163+CF163+CH163+CJ163+CL163+CN163+CP163+CR163+CT163+CV163+CX163+CZ163+DB163+DD163+DF163+DH163+DJ163+DL163+DN163+DP163</f>
        <v/>
      </c>
      <c r="DS163" s="343">
        <f>DT163/G163*100</f>
        <v/>
      </c>
      <c r="DT163" s="361">
        <f>DR163-G163</f>
        <v/>
      </c>
      <c r="DU163" s="1719">
        <f>+'OVERALL WO'!P334</f>
        <v/>
      </c>
      <c r="DV163" s="1142" t="inlineStr">
        <is>
          <t>Ready dok HOC - Waiting CRO actual ; CRO Lama: 4200144714 ((WO 4225051: 'Excavation leaking OWT line for repair (2nd-SMS)-under kontrak lama: 4600005863)).à CRO/RO baru Nomer: 3700065589 (under new Kontrak : 4710004538)</t>
        </is>
      </c>
      <c r="DW163" s="299" t="n"/>
      <c r="DZ163" s="411" t="inlineStr">
        <is>
          <t>ok</t>
        </is>
      </c>
      <c r="EA163" s="411" t="inlineStr">
        <is>
          <t>ok</t>
        </is>
      </c>
      <c r="EB163" s="411" t="inlineStr">
        <is>
          <t>ok</t>
        </is>
      </c>
      <c r="EC163" s="411" t="inlineStr">
        <is>
          <t>ok</t>
        </is>
      </c>
      <c r="ED163" s="411" t="inlineStr">
        <is>
          <t>ok</t>
        </is>
      </c>
      <c r="EE163" s="386" t="n"/>
      <c r="EG163" s="437" t="n"/>
      <c r="EH163" s="437" t="n"/>
      <c r="EI163" s="437" t="n"/>
      <c r="EJ163" s="437" t="n"/>
      <c r="EK163" s="437" t="n"/>
      <c r="EL163" s="494" t="n"/>
      <c r="EM163" s="494" t="n"/>
      <c r="EN163" s="494" t="n"/>
      <c r="EO163" s="494" t="n"/>
      <c r="EP163" s="494" t="n"/>
      <c r="EQ163" s="704" t="n"/>
      <c r="ER163" s="704" t="n"/>
      <c r="ES163" s="704" t="n"/>
      <c r="ET163" s="704" t="n"/>
      <c r="EU163" s="704" t="n"/>
      <c r="EW163" s="704" t="inlineStr">
        <is>
          <t>ok</t>
        </is>
      </c>
      <c r="EX163" s="704" t="inlineStr">
        <is>
          <t>ok</t>
        </is>
      </c>
      <c r="EY163" s="704" t="inlineStr">
        <is>
          <t>ok</t>
        </is>
      </c>
      <c r="EZ163" s="704" t="inlineStr">
        <is>
          <t>ok</t>
        </is>
      </c>
      <c r="FA163" s="704" t="n"/>
      <c r="FB163" s="704" t="inlineStr">
        <is>
          <t>ok</t>
        </is>
      </c>
      <c r="FC163" s="704" t="inlineStr">
        <is>
          <t>ok</t>
        </is>
      </c>
      <c r="FD163" s="727" t="n"/>
      <c r="FE163" s="704" t="n"/>
      <c r="FF163" s="704" t="n"/>
      <c r="FJ163" s="1058" t="inlineStr">
        <is>
          <t>ok</t>
        </is>
      </c>
      <c r="FK163" s="386" t="inlineStr">
        <is>
          <t>Completed</t>
        </is>
      </c>
    </row>
    <row r="164" ht="19.5" customFormat="1" customHeight="1" s="427">
      <c r="A164" s="1380">
        <f>+A163+1</f>
        <v/>
      </c>
      <c r="B164" s="23">
        <f>+'OVERALL WO'!B335</f>
        <v/>
      </c>
      <c r="C164" s="24" t="n"/>
      <c r="D164" s="24">
        <f>+'OVERALL WO'!D335</f>
        <v/>
      </c>
      <c r="E164" s="24">
        <f>+'OVERALL WO'!F335</f>
        <v/>
      </c>
      <c r="F164" s="32">
        <f>+'OVERALL WO'!I335</f>
        <v/>
      </c>
      <c r="G164" s="37">
        <f>+'OVERALL WO'!J335</f>
        <v/>
      </c>
      <c r="H164" s="24">
        <f>IF(F164&gt;0,"Realese","BelumRealese")</f>
        <v/>
      </c>
      <c r="I164" s="23">
        <f>+'OVERALL WO'!E335</f>
        <v/>
      </c>
      <c r="J164" s="24">
        <f>+'OVERALL WO'!G335</f>
        <v/>
      </c>
      <c r="K164" s="25">
        <f>+'OVERALL WO'!H335</f>
        <v/>
      </c>
      <c r="L164" s="1381" t="inlineStr">
        <is>
          <t>Review</t>
        </is>
      </c>
      <c r="M164" s="24" t="n"/>
      <c r="N164" s="25" t="n"/>
      <c r="O164" s="23" t="n"/>
      <c r="P164" s="23" t="n"/>
      <c r="Q164" s="330" t="n"/>
      <c r="R164" s="25" t="n"/>
      <c r="S164" s="330" t="n"/>
      <c r="T164" s="25" t="n"/>
      <c r="U164" s="23" t="n"/>
      <c r="V164" s="23" t="n"/>
      <c r="W164" s="23" t="n"/>
      <c r="X164" s="23" t="n"/>
      <c r="Y164" s="23" t="n"/>
      <c r="Z164" s="23" t="n"/>
      <c r="AA164" s="23" t="n"/>
      <c r="AB164" s="25" t="n"/>
      <c r="AC164" s="330" t="n"/>
      <c r="AD164" s="25" t="n"/>
      <c r="AE164" s="23" t="n"/>
      <c r="AF164" s="25" t="n"/>
      <c r="AG164" s="330" t="n"/>
      <c r="AH164" s="25" t="n"/>
      <c r="AI164" s="23" t="n"/>
      <c r="AJ164" s="25" t="n"/>
      <c r="AK164" s="330" t="n"/>
      <c r="AL164" s="25" t="n"/>
      <c r="AM164" s="330" t="n"/>
      <c r="AN164" s="26" t="n"/>
      <c r="AO164" s="23" t="n"/>
      <c r="AP164" s="355" t="n"/>
      <c r="AQ164" s="330" t="n"/>
      <c r="AR164" s="355" t="n"/>
      <c r="AS164" s="23" t="n"/>
      <c r="AT164" s="1382" t="n"/>
      <c r="AU164" s="330" t="n"/>
      <c r="AV164" s="768" t="n"/>
      <c r="AW164" s="330" t="n"/>
      <c r="AX164" s="25" t="n"/>
      <c r="AY164" s="330" t="n"/>
      <c r="AZ164" s="25" t="n"/>
      <c r="BA164" s="23" t="n"/>
      <c r="BB164" s="23" t="n"/>
      <c r="BC164" s="23" t="n"/>
      <c r="BD164" s="23" t="n"/>
      <c r="BE164" s="23" t="n"/>
      <c r="BF164" s="25" t="n"/>
      <c r="BG164" s="23" t="n"/>
      <c r="BH164" s="23" t="n"/>
      <c r="BI164" s="23" t="n"/>
      <c r="BJ164" s="23" t="n"/>
      <c r="BK164" s="23" t="n"/>
      <c r="BL164" s="23" t="n"/>
      <c r="BM164" s="23" t="n"/>
      <c r="BN164" s="23" t="n"/>
      <c r="BO164" s="23" t="n"/>
      <c r="BP164" s="23" t="n"/>
      <c r="BQ164" s="23" t="n"/>
      <c r="BR164" s="23" t="n"/>
      <c r="BS164" s="23" t="n"/>
      <c r="BT164" s="23" t="n"/>
      <c r="BU164" s="23" t="n"/>
      <c r="BV164" s="23" t="n"/>
      <c r="BW164" s="23" t="n"/>
      <c r="BX164" s="23" t="n"/>
      <c r="BY164" s="23" t="n"/>
      <c r="BZ164" s="23" t="n"/>
      <c r="CA164" s="23" t="n"/>
      <c r="CB164" s="23" t="n"/>
      <c r="CC164" s="23" t="n"/>
      <c r="CD164" s="23" t="n"/>
      <c r="CE164" s="23" t="n"/>
      <c r="CF164" s="23" t="n"/>
      <c r="CG164" s="23" t="n"/>
      <c r="CH164" s="23" t="n"/>
      <c r="CI164" s="23" t="n"/>
      <c r="CJ164" s="23" t="n"/>
      <c r="CK164" s="23">
        <f>CL164/G164*100</f>
        <v/>
      </c>
      <c r="CL164" s="355" t="n">
        <v>14520402</v>
      </c>
      <c r="CM164" s="23">
        <f>CN164/G164*100</f>
        <v/>
      </c>
      <c r="CN164" s="355" t="n">
        <v>29562647</v>
      </c>
      <c r="CO164" s="23" t="n"/>
      <c r="CP164" s="23" t="n"/>
      <c r="CQ164" s="23" t="n"/>
      <c r="CR164" s="23" t="n"/>
      <c r="CS164" s="758" t="n"/>
      <c r="CT164" s="758" t="n"/>
      <c r="CU164" s="758" t="n"/>
      <c r="CV164" s="758" t="n"/>
      <c r="CW164" s="758" t="n"/>
      <c r="CX164" s="758" t="n"/>
      <c r="CY164" s="758" t="n"/>
      <c r="CZ164" s="758" t="n"/>
      <c r="DA164" s="758" t="n"/>
      <c r="DB164" s="758" t="n"/>
      <c r="DC164" s="758" t="n"/>
      <c r="DD164" s="758" t="n"/>
      <c r="DE164" s="758" t="n"/>
      <c r="DF164" s="758" t="n"/>
      <c r="DG164" s="758" t="n"/>
      <c r="DH164" s="758" t="n"/>
      <c r="DI164" s="758" t="n"/>
      <c r="DJ164" s="758" t="n"/>
      <c r="DK164" s="758" t="n"/>
      <c r="DL164" s="758" t="n"/>
      <c r="DM164" s="758" t="n"/>
      <c r="DN164" s="758" t="n"/>
      <c r="DO164" s="758" t="n"/>
      <c r="DP164" s="758" t="n"/>
      <c r="DQ164" s="23">
        <f>+M164+O164+Q164+S164+U164+W164+Y164+AA164+AC164+AE164+AG164+AI164+AK164+AM164+AO164+AQ164+AS164+AU164+AW164+AY164+BA164+BC164+BE164+BG164+BI164+BK164+BM164+BO164+BQ164+BS164+BU164+BW164+BY164+CA164+CC164+CE164+CG164+CI164+CK164+CM164+CO164+CQ164+CS164+CU164+CW164+CY164+DA164+DC164+DE164+DG164+DI164+DK164+DM164+DO164</f>
        <v/>
      </c>
      <c r="DR164" s="25">
        <f>+N164+P164+R164+T164+V164+X164+Z164+AB164+AD164+AF164+AH164+AJ164+AL164+AN164+AP164+AR164+AT164+AV164+AX164+AZ164+BB164+BD164+BF164+BH164+BJ164+BL164+BN164+BP164+BR164+BT164+BV164+BX164+BZ164+CB164+CD164+CF164+CH164+CJ164+CL164+CN164+CP164+CR164+CT164+CV164+CX164+CZ164+DB164+DD164+DF164+DH164+DJ164+DL164+DN164+DP164</f>
        <v/>
      </c>
      <c r="DS164" s="23">
        <f>DT164/G164*100</f>
        <v/>
      </c>
      <c r="DT164" s="26">
        <f>DR164-G164</f>
        <v/>
      </c>
      <c r="DU164" s="1383">
        <f>+'OVERALL WO'!P335</f>
        <v/>
      </c>
      <c r="DV164" s="27" t="n"/>
      <c r="DW164" s="427" t="n"/>
      <c r="DZ164" s="413" t="inlineStr">
        <is>
          <t>ok</t>
        </is>
      </c>
      <c r="EA164" s="413" t="inlineStr">
        <is>
          <t>ok</t>
        </is>
      </c>
      <c r="EB164" s="413" t="inlineStr">
        <is>
          <t>ok</t>
        </is>
      </c>
      <c r="EC164" s="413" t="inlineStr">
        <is>
          <t>ok</t>
        </is>
      </c>
      <c r="ED164" s="413" t="inlineStr">
        <is>
          <t>ok</t>
        </is>
      </c>
      <c r="EE164" s="384" t="n"/>
      <c r="EG164" s="1285" t="n"/>
      <c r="EH164" s="1285" t="n"/>
      <c r="EI164" s="1285" t="n"/>
      <c r="EJ164" s="1285" t="n"/>
      <c r="EK164" s="1285" t="n"/>
      <c r="EL164" s="1284" t="n"/>
      <c r="EM164" s="1284" t="n"/>
      <c r="EN164" s="1284" t="n"/>
      <c r="EO164" s="1284" t="n"/>
      <c r="EP164" s="1284" t="n"/>
      <c r="EQ164" s="1286" t="n"/>
      <c r="ER164" s="1286" t="n"/>
      <c r="ES164" s="1286" t="n"/>
      <c r="ET164" s="1286" t="n"/>
      <c r="EU164" s="1286" t="n"/>
      <c r="EV164" s="760" t="n"/>
      <c r="EW164" s="1286" t="n"/>
      <c r="EX164" s="1286" t="n"/>
      <c r="EY164" s="1286" t="n"/>
      <c r="EZ164" s="1286" t="n"/>
      <c r="FA164" s="1286" t="n"/>
      <c r="FB164" s="1286" t="n"/>
      <c r="FC164" s="1286" t="n"/>
      <c r="FD164" s="1287" t="n"/>
      <c r="FE164" s="1286" t="n"/>
      <c r="FF164" s="1286" t="n"/>
      <c r="GA164" s="427" t="inlineStr">
        <is>
          <t>ok</t>
        </is>
      </c>
    </row>
    <row r="165" hidden="1" ht="19.5" customFormat="1" customHeight="1" s="424">
      <c r="A165" s="1066">
        <f>+A164+1</f>
        <v/>
      </c>
      <c r="B165" s="343">
        <f>+'OVERALL WO'!B336</f>
        <v/>
      </c>
      <c r="C165" s="300" t="n"/>
      <c r="D165" s="300">
        <f>+'OVERALL WO'!D336</f>
        <v/>
      </c>
      <c r="E165" s="300">
        <f>+'OVERALL WO'!F336</f>
        <v/>
      </c>
      <c r="F165" s="359">
        <f>+'OVERALL WO'!I336</f>
        <v/>
      </c>
      <c r="G165" s="349">
        <f>+'OVERALL WO'!J336</f>
        <v/>
      </c>
      <c r="H165" s="300">
        <f>IF(F165&gt;0,"Realese","BelumRealese")</f>
        <v/>
      </c>
      <c r="I165" s="1682">
        <f>+'OVERALL WO'!E336</f>
        <v/>
      </c>
      <c r="J165" s="300">
        <f>+'OVERALL WO'!G336</f>
        <v/>
      </c>
      <c r="K165" s="292">
        <f>+'OVERALL WO'!H336</f>
        <v/>
      </c>
      <c r="L165" s="1067" t="inlineStr">
        <is>
          <t>Approval</t>
        </is>
      </c>
      <c r="M165" s="300" t="n"/>
      <c r="N165" s="1068" t="n"/>
      <c r="O165" s="343" t="n"/>
      <c r="P165" s="424" t="n"/>
      <c r="Q165" s="360" t="n"/>
      <c r="R165" s="1068" t="n"/>
      <c r="S165" s="360" t="n"/>
      <c r="T165" s="1068" t="n"/>
      <c r="U165" s="343" t="n"/>
      <c r="V165" s="424" t="n"/>
      <c r="W165" s="343" t="n"/>
      <c r="X165" s="424" t="n"/>
      <c r="Y165" s="343" t="n"/>
      <c r="Z165" s="424" t="n"/>
      <c r="AA165" s="343" t="n"/>
      <c r="AB165" s="1068" t="n"/>
      <c r="AC165" s="360" t="n"/>
      <c r="AD165" s="1068" t="n"/>
      <c r="AE165" s="343" t="n"/>
      <c r="AF165" s="1068" t="n"/>
      <c r="AG165" s="360" t="n"/>
      <c r="AH165" s="1068" t="n"/>
      <c r="AI165" s="343" t="n"/>
      <c r="AJ165" s="1068" t="n"/>
      <c r="AK165" s="360" t="n"/>
      <c r="AL165" s="1068" t="n"/>
      <c r="AM165" s="360" t="n"/>
      <c r="AN165" s="1068" t="n"/>
      <c r="AO165" s="343" t="n"/>
      <c r="AP165" s="1068" t="n"/>
      <c r="AQ165" s="360" t="n"/>
      <c r="AR165" s="1068" t="n"/>
      <c r="AS165" s="343" t="n"/>
      <c r="AT165" s="1068" t="n"/>
      <c r="AU165" s="360" t="n"/>
      <c r="AV165" s="1069" t="n"/>
      <c r="AW165" s="360" t="n"/>
      <c r="AX165" s="292" t="n"/>
      <c r="AY165" s="360" t="n"/>
      <c r="AZ165" s="292" t="n"/>
      <c r="BA165" s="343" t="n"/>
      <c r="BB165" s="343" t="n"/>
      <c r="BC165" s="343" t="n"/>
      <c r="BD165" s="343" t="n"/>
      <c r="BE165" s="343" t="n"/>
      <c r="BF165" s="292" t="n"/>
      <c r="BG165" s="343" t="n"/>
      <c r="BH165" s="343" t="n"/>
      <c r="BI165" s="343" t="n"/>
      <c r="BJ165" s="343" t="n"/>
      <c r="BK165" s="343">
        <f>BL165/G165*100</f>
        <v/>
      </c>
      <c r="BL165" s="292" t="n">
        <v>12754736.15</v>
      </c>
      <c r="BM165" s="360">
        <f>BN165/G165*100</f>
        <v/>
      </c>
      <c r="BN165" s="292" t="n">
        <v>8965309.35</v>
      </c>
      <c r="BO165" s="343" t="n"/>
      <c r="BP165" s="343" t="n"/>
      <c r="BQ165" s="343" t="n"/>
      <c r="BR165" s="343" t="n"/>
      <c r="BS165" s="343" t="n"/>
      <c r="BT165" s="343" t="n"/>
      <c r="BU165" s="343" t="n"/>
      <c r="BV165" s="343" t="n"/>
      <c r="BW165" s="343" t="n"/>
      <c r="BX165" s="343" t="n"/>
      <c r="BY165" s="343" t="n"/>
      <c r="BZ165" s="343" t="n"/>
      <c r="CA165" s="343" t="n"/>
      <c r="CB165" s="343" t="n"/>
      <c r="CC165" s="343" t="n"/>
      <c r="CD165" s="343" t="n"/>
      <c r="CE165" s="343" t="n"/>
      <c r="CF165" s="343" t="n"/>
      <c r="CG165" s="343" t="n"/>
      <c r="CH165" s="343" t="n"/>
      <c r="CI165" s="343" t="n"/>
      <c r="CJ165" s="343" t="n"/>
      <c r="CK165" s="343" t="n"/>
      <c r="CL165" s="343" t="n"/>
      <c r="CM165" s="343" t="n"/>
      <c r="CN165" s="343" t="n"/>
      <c r="CO165" s="343" t="n"/>
      <c r="CP165" s="343" t="n"/>
      <c r="CQ165" s="343" t="n"/>
      <c r="CR165" s="343" t="n"/>
      <c r="CS165" s="343" t="n"/>
      <c r="CT165" s="343" t="n"/>
      <c r="CU165" s="343" t="n"/>
      <c r="CV165" s="343" t="n"/>
      <c r="CW165" s="343" t="n"/>
      <c r="CX165" s="343" t="n"/>
      <c r="CY165" s="343" t="n"/>
      <c r="CZ165" s="343" t="n"/>
      <c r="DA165" s="343" t="n"/>
      <c r="DB165" s="343" t="n"/>
      <c r="DC165" s="343" t="n"/>
      <c r="DD165" s="343" t="n"/>
      <c r="DE165" s="343" t="n"/>
      <c r="DF165" s="343" t="n"/>
      <c r="DG165" s="343" t="n"/>
      <c r="DH165" s="343" t="n"/>
      <c r="DI165" s="343" t="n"/>
      <c r="DJ165" s="343" t="n"/>
      <c r="DK165" s="343" t="n"/>
      <c r="DL165" s="343" t="n"/>
      <c r="DM165" s="343" t="n"/>
      <c r="DN165" s="343" t="n"/>
      <c r="DO165" s="343" t="n"/>
      <c r="DP165" s="343" t="n"/>
      <c r="DQ165" s="360">
        <f>+M165+O165+Q165+S165+U165+W165+Y165+AA165+AC165+AE165+AG165+AI165+AK165+AM165+AO165+AQ165+AS165+AU165+AW165+AY165+BA165+BC165+BE165+BG165+BI165+BK165+BM165+BO165+BQ165+BS165+BU165+BW165+BY165+CA165+CC165+CE165+CG165+CI165+CK165+CM165+CO165+CQ165+CS165+CU165+CW165+CY165+DA165+DC165+DE165+DG165+DI165+DK165+DM165+DO165</f>
        <v/>
      </c>
      <c r="DR165" s="292">
        <f>ROUNDUP(+N165+P165+R165+T165+V165+X165+Z165+AB165+AD165+AF165+AH165+AJ165+AL165+AN165+AP165+AR165+AT165+AV165+AX165+AZ165+BB165+BD165+BF165+BH165+BJ165+BL165+BN165+BP165+BR165+BT165+BV165+BX165+BZ165+CB165+CD165+CF165+CH165+CJ165+CL165+CN165+CP165+CR165+CT165+CV165+CX165+CZ165+DB165+DD165+DF165+DH165+DJ165+DL165+DN165+DP165,0)</f>
        <v/>
      </c>
      <c r="DS165" s="343">
        <f>DT165/G165*100</f>
        <v/>
      </c>
      <c r="DT165" s="361">
        <f>DR165-G165</f>
        <v/>
      </c>
      <c r="DU165" s="362">
        <f>+'OVERALL WO'!P336</f>
        <v/>
      </c>
      <c r="DV165" s="1070" t="inlineStr">
        <is>
          <t xml:space="preserve">Ready dok HOC - Waiting CRO actual,; CRO Lama: 4200144720 WO 4227818:^Rebuild control box 20" venting line.-under kontrak lama: 4600005863)).à CRO/RO baru nomer: 3700065592 (under new Kontrak : 4710004538)
 </t>
        </is>
      </c>
      <c r="DW165" s="299" t="n"/>
      <c r="DZ165" s="411" t="inlineStr">
        <is>
          <t>ok</t>
        </is>
      </c>
      <c r="EA165" s="411" t="inlineStr">
        <is>
          <t>ok</t>
        </is>
      </c>
      <c r="EB165" s="411" t="inlineStr">
        <is>
          <t>ok</t>
        </is>
      </c>
      <c r="EC165" s="411" t="inlineStr">
        <is>
          <t>ok</t>
        </is>
      </c>
      <c r="ED165" s="411" t="inlineStr">
        <is>
          <t>ok</t>
        </is>
      </c>
      <c r="EE165" s="386" t="n"/>
      <c r="EG165" s="437" t="n"/>
      <c r="EH165" s="437" t="n"/>
      <c r="EI165" s="437" t="n"/>
      <c r="EJ165" s="437" t="n"/>
      <c r="EK165" s="437" t="n"/>
      <c r="EL165" s="494" t="n"/>
      <c r="EM165" s="494" t="n"/>
      <c r="EN165" s="494" t="n"/>
      <c r="EO165" s="494" t="n"/>
      <c r="EP165" s="494" t="n"/>
      <c r="EQ165" s="704" t="n"/>
      <c r="ER165" s="704" t="n"/>
      <c r="ES165" s="704" t="n"/>
      <c r="ET165" s="704" t="n"/>
      <c r="EU165" s="704" t="n"/>
      <c r="EW165" s="704" t="n"/>
      <c r="EX165" s="704" t="n"/>
      <c r="EY165" s="704" t="n"/>
      <c r="EZ165" s="704" t="n"/>
      <c r="FA165" s="704" t="n"/>
      <c r="FB165" s="704" t="n"/>
      <c r="FC165" s="704" t="n"/>
      <c r="FD165" s="727" t="n"/>
      <c r="FE165" s="704" t="n"/>
      <c r="FF165" s="704" t="n"/>
      <c r="FJ165" s="1058" t="inlineStr">
        <is>
          <t>ok</t>
        </is>
      </c>
      <c r="FK165" s="1058" t="inlineStr">
        <is>
          <t>ok</t>
        </is>
      </c>
      <c r="FL165" s="386" t="inlineStr">
        <is>
          <t>Completed</t>
        </is>
      </c>
    </row>
    <row r="166" ht="19.5" customFormat="1" customHeight="1" s="427" thickBot="1">
      <c r="A166" s="1380">
        <f>+A165+1</f>
        <v/>
      </c>
      <c r="B166" s="23">
        <f>+'OVERALL WO'!B337</f>
        <v/>
      </c>
      <c r="C166" s="24" t="n"/>
      <c r="D166" s="24">
        <f>+'OVERALL WO'!D337</f>
        <v/>
      </c>
      <c r="E166" s="24">
        <f>+'OVERALL WO'!F337</f>
        <v/>
      </c>
      <c r="F166" s="32">
        <f>+'OVERALL WO'!I337</f>
        <v/>
      </c>
      <c r="G166" s="37">
        <f>+'OVERALL WO'!J337</f>
        <v/>
      </c>
      <c r="H166" s="24">
        <f>IF(F166&gt;0,"Realese","BelumRealese")</f>
        <v/>
      </c>
      <c r="I166" s="23">
        <f>+'OVERALL WO'!E337</f>
        <v/>
      </c>
      <c r="J166" s="24">
        <f>+'OVERALL WO'!G337</f>
        <v/>
      </c>
      <c r="K166" s="25">
        <f>+'OVERALL WO'!H337</f>
        <v/>
      </c>
      <c r="L166" s="1381" t="inlineStr">
        <is>
          <t>Approval</t>
        </is>
      </c>
      <c r="M166" s="1384" t="n"/>
      <c r="N166" s="355" t="n"/>
      <c r="O166" s="1385" t="n"/>
      <c r="P166" s="427" t="n"/>
      <c r="Q166" s="1386" t="n"/>
      <c r="R166" s="355" t="n"/>
      <c r="S166" s="1386" t="n"/>
      <c r="T166" s="355" t="n"/>
      <c r="U166" s="1385" t="n"/>
      <c r="V166" s="427" t="n"/>
      <c r="W166" s="1385" t="n"/>
      <c r="X166" s="427" t="n"/>
      <c r="Y166" s="1385" t="n"/>
      <c r="Z166" s="427" t="n"/>
      <c r="AA166" s="1387" t="n"/>
      <c r="AB166" s="355" t="n"/>
      <c r="AC166" s="1386" t="n"/>
      <c r="AD166" s="355" t="n"/>
      <c r="AE166" s="1385" t="n"/>
      <c r="AF166" s="355" t="n"/>
      <c r="AG166" s="1386" t="n"/>
      <c r="AH166" s="355" t="n"/>
      <c r="AI166" s="1385" t="n"/>
      <c r="AJ166" s="355" t="n"/>
      <c r="AK166" s="1386" t="n"/>
      <c r="AL166" s="355" t="n"/>
      <c r="AM166" s="1386" t="n"/>
      <c r="AN166" s="355" t="n"/>
      <c r="AO166" s="1385" t="n"/>
      <c r="AP166" s="355" t="n"/>
      <c r="AQ166" s="1386" t="n"/>
      <c r="AR166" s="355" t="n"/>
      <c r="AS166" s="1385" t="n"/>
      <c r="AT166" s="355" t="n"/>
      <c r="AU166" s="1386" t="n"/>
      <c r="AV166" s="1388" t="n"/>
      <c r="AW166" s="1386" t="n"/>
      <c r="AX166" s="25" t="n"/>
      <c r="AY166" s="330" t="n"/>
      <c r="AZ166" s="25" t="n"/>
      <c r="BA166" s="23" t="n"/>
      <c r="BB166" s="23" t="n"/>
      <c r="BC166" s="23" t="n"/>
      <c r="BD166" s="23" t="n"/>
      <c r="BE166" s="23" t="n"/>
      <c r="BF166" s="25" t="n"/>
      <c r="BG166" s="23" t="n"/>
      <c r="BH166" s="23" t="n"/>
      <c r="BI166" s="23" t="n"/>
      <c r="BJ166" s="23" t="n"/>
      <c r="BK166" s="23" t="n"/>
      <c r="BL166" s="23" t="n"/>
      <c r="BM166" s="23" t="n"/>
      <c r="BN166" s="23" t="n"/>
      <c r="BO166" s="23" t="n"/>
      <c r="BP166" s="23" t="n"/>
      <c r="BQ166" s="23" t="n"/>
      <c r="BR166" s="23" t="n"/>
      <c r="BS166" s="23" t="n"/>
      <c r="BT166" s="23" t="n"/>
      <c r="BU166" s="23" t="n"/>
      <c r="BV166" s="23" t="n"/>
      <c r="BW166" s="23" t="n"/>
      <c r="BX166" s="23" t="n"/>
      <c r="BY166" s="23" t="n"/>
      <c r="BZ166" s="23" t="n"/>
      <c r="CA166" s="23" t="n"/>
      <c r="CB166" s="23" t="n"/>
      <c r="CC166" s="23" t="n"/>
      <c r="CD166" s="23" t="n"/>
      <c r="CE166" s="23" t="n"/>
      <c r="CF166" s="23" t="n"/>
      <c r="CG166" s="23" t="n"/>
      <c r="CH166" s="23" t="n"/>
      <c r="CI166" s="23" t="n"/>
      <c r="CJ166" s="23" t="n"/>
      <c r="CK166" s="23">
        <f>CL166/G166*100</f>
        <v/>
      </c>
      <c r="CL166" s="355" t="n">
        <v>33129581.08</v>
      </c>
      <c r="CM166" s="23">
        <f>CN166/G166*100</f>
        <v/>
      </c>
      <c r="CN166" s="355" t="n">
        <v>62607663</v>
      </c>
      <c r="CO166" s="23" t="n"/>
      <c r="CP166" s="23" t="n"/>
      <c r="CQ166" s="23" t="n"/>
      <c r="CR166" s="23" t="n"/>
      <c r="CS166" s="758" t="n"/>
      <c r="CT166" s="758" t="n"/>
      <c r="CU166" s="758" t="n"/>
      <c r="CV166" s="758" t="n"/>
      <c r="CW166" s="758" t="n"/>
      <c r="CX166" s="758" t="n"/>
      <c r="CY166" s="758" t="n"/>
      <c r="CZ166" s="758" t="n"/>
      <c r="DA166" s="758" t="n"/>
      <c r="DB166" s="758" t="n"/>
      <c r="DC166" s="758" t="n"/>
      <c r="DD166" s="758" t="n"/>
      <c r="DE166" s="758" t="n"/>
      <c r="DF166" s="758" t="n"/>
      <c r="DG166" s="758" t="n"/>
      <c r="DH166" s="758" t="n"/>
      <c r="DI166" s="758" t="n"/>
      <c r="DJ166" s="758" t="n"/>
      <c r="DK166" s="758" t="n"/>
      <c r="DL166" s="758" t="n"/>
      <c r="DM166" s="758" t="n"/>
      <c r="DN166" s="758" t="n"/>
      <c r="DO166" s="758" t="n"/>
      <c r="DP166" s="758" t="n"/>
      <c r="DQ166" s="23">
        <f>+M166+O166+Q166+S166+U166+W166+Y166+AA166+AC166+AE166+AG166+AI166+AK166+AM166+AO166+AQ166+AS166+AU166+AW166+AY166+BA166+BC166+BE166+BG166+BI166+BK166+BM166+BO166+BQ166+BS166+BU166+BW166+BY166+CA166+CC166+CE166+CG166+CI166+CK166+CM166+CO166+CQ166+CS166+CU166+CW166+CY166+DA166+DC166+DE166+DG166+DI166+DK166+DM166+DO166</f>
        <v/>
      </c>
      <c r="DR166" s="25">
        <f>+N166+P166+R166+T166+V166+X166+Z166+AB166+AD166+AF166+AH166+AJ166+AL166+AN166+AP166+AR166+AT166+AV166+AX166+AZ166+BB166+BD166+BF166+BH166+BJ166+BL166+BN166+BP166+BR166+BT166+BV166+BX166+BZ166+CB166+CD166+CF166+CH166+CJ166+CL166+CN166+CP166+CR166+CT166+CV166+CX166+CZ166+DB166+DD166+DF166+DH166+DJ166+DL166+DN166+DP166</f>
        <v/>
      </c>
      <c r="DS166" s="23">
        <f>DT166/G166*100</f>
        <v/>
      </c>
      <c r="DT166" s="26">
        <f>DR166-G166</f>
        <v/>
      </c>
      <c r="DU166" s="1383">
        <f>+'OVERALL WO'!P337</f>
        <v/>
      </c>
      <c r="DV166" s="1389" t="n"/>
      <c r="DW166" s="1390" t="n"/>
      <c r="DZ166" s="413" t="inlineStr">
        <is>
          <t>ok</t>
        </is>
      </c>
      <c r="EA166" s="413" t="inlineStr">
        <is>
          <t>ok</t>
        </is>
      </c>
      <c r="EB166" s="413" t="inlineStr">
        <is>
          <t>ok</t>
        </is>
      </c>
      <c r="EC166" s="413" t="inlineStr">
        <is>
          <t>ok</t>
        </is>
      </c>
      <c r="ED166" s="413" t="inlineStr">
        <is>
          <t>ok</t>
        </is>
      </c>
      <c r="EE166" s="384" t="n"/>
      <c r="EG166" s="1285" t="n"/>
      <c r="EH166" s="1285" t="n"/>
      <c r="EI166" s="1285" t="n"/>
      <c r="EJ166" s="1285" t="n"/>
      <c r="EK166" s="1285" t="n"/>
      <c r="EL166" s="1284" t="n"/>
      <c r="EM166" s="1284" t="n"/>
      <c r="EN166" s="1284" t="n"/>
      <c r="EO166" s="1284" t="n"/>
      <c r="EP166" s="1284" t="n"/>
      <c r="EQ166" s="1286" t="n"/>
      <c r="ER166" s="1286" t="n"/>
      <c r="ES166" s="1286" t="n"/>
      <c r="ET166" s="1286" t="n"/>
      <c r="EU166" s="1286" t="n"/>
      <c r="EV166" s="760" t="n"/>
      <c r="EW166" s="1286" t="n"/>
      <c r="EX166" s="1286" t="n"/>
      <c r="EY166" s="1286" t="n"/>
      <c r="EZ166" s="1286" t="n"/>
      <c r="FA166" s="1286" t="n"/>
      <c r="FB166" s="1286" t="n"/>
      <c r="FC166" s="1286" t="n"/>
      <c r="FD166" s="1287" t="n"/>
      <c r="FE166" s="1286" t="n"/>
      <c r="FF166" s="1286" t="n"/>
      <c r="GA166" s="427" t="inlineStr">
        <is>
          <t>ok</t>
        </is>
      </c>
    </row>
    <row r="167" ht="17.25" customFormat="1" customHeight="1" s="13" thickBot="1">
      <c r="A167" s="12" t="n"/>
      <c r="B167" s="868" t="n"/>
      <c r="C167" s="868" t="n"/>
      <c r="D167" s="868" t="n"/>
      <c r="E167" s="868" t="n"/>
      <c r="F167" s="868" t="n"/>
      <c r="G167" s="868" t="n"/>
      <c r="H167" s="868" t="n"/>
      <c r="I167" s="868" t="n"/>
      <c r="J167" s="868" t="n"/>
      <c r="K167" s="868" t="n"/>
      <c r="L167" s="868" t="n"/>
      <c r="AA167" s="274" t="n"/>
      <c r="AX167" s="868" t="n"/>
      <c r="AY167" s="868" t="n"/>
      <c r="AZ167" s="868" t="n"/>
      <c r="BA167" s="868" t="n"/>
      <c r="BB167" s="868" t="n"/>
      <c r="BC167" s="868" t="n"/>
      <c r="BD167" s="868" t="n"/>
      <c r="BE167" s="868" t="n"/>
      <c r="BF167" s="868" t="n"/>
      <c r="BG167" s="868" t="n"/>
      <c r="BH167" s="868" t="n"/>
      <c r="BI167" s="868" t="n"/>
      <c r="BJ167" s="868" t="n"/>
      <c r="BK167" s="868" t="n"/>
      <c r="BL167" s="868" t="n"/>
      <c r="BM167" s="868" t="n"/>
      <c r="BN167" s="868" t="n"/>
      <c r="BO167" s="868" t="n"/>
      <c r="BP167" s="868" t="n"/>
      <c r="BQ167" s="868" t="n"/>
      <c r="BR167" s="868" t="n"/>
      <c r="BS167" s="868" t="n"/>
      <c r="BT167" s="868" t="n"/>
      <c r="BU167" s="868" t="n"/>
      <c r="BV167" s="868" t="n"/>
      <c r="BW167" s="868" t="n"/>
      <c r="BX167" s="868" t="n"/>
      <c r="BY167" s="868" t="n"/>
      <c r="BZ167" s="868" t="n"/>
      <c r="CA167" s="868" t="n"/>
      <c r="CB167" s="868" t="n"/>
      <c r="CC167" s="868" t="n"/>
      <c r="CD167" s="868" t="n"/>
      <c r="CE167" s="868" t="n"/>
      <c r="CF167" s="868" t="n"/>
      <c r="CG167" s="868" t="n"/>
      <c r="CH167" s="868" t="n"/>
      <c r="CI167" s="868" t="n"/>
      <c r="CJ167" s="868" t="n"/>
      <c r="CK167" s="868" t="n"/>
      <c r="CL167" s="868" t="n"/>
      <c r="CM167" s="868" t="n"/>
      <c r="CN167" s="868" t="n"/>
      <c r="CO167" s="868" t="n"/>
      <c r="CP167" s="868" t="n"/>
      <c r="CQ167" s="868" t="n"/>
      <c r="CR167" s="868" t="n"/>
      <c r="CS167" s="868" t="n"/>
      <c r="CT167" s="868" t="n"/>
      <c r="CU167" s="868" t="n"/>
      <c r="CV167" s="868" t="n"/>
      <c r="CW167" s="868" t="n"/>
      <c r="CX167" s="868" t="n"/>
      <c r="CY167" s="868" t="n"/>
      <c r="CZ167" s="868" t="n"/>
      <c r="DA167" s="868" t="n"/>
      <c r="DB167" s="868" t="n"/>
      <c r="DC167" s="868" t="n"/>
      <c r="DD167" s="868" t="n"/>
      <c r="DE167" s="868" t="n"/>
      <c r="DF167" s="868" t="n"/>
      <c r="DG167" s="868" t="n"/>
      <c r="DH167" s="868" t="n"/>
      <c r="DI167" s="868" t="n"/>
      <c r="DJ167" s="868" t="n"/>
      <c r="DK167" s="868" t="n"/>
      <c r="DL167" s="868" t="n"/>
      <c r="DM167" s="868" t="n"/>
      <c r="DN167" s="868" t="n"/>
      <c r="DO167" s="868" t="n"/>
      <c r="DP167" s="868" t="n"/>
      <c r="DQ167" s="868" t="n"/>
      <c r="DR167" s="868" t="n"/>
      <c r="DS167" s="868" t="n"/>
      <c r="DT167" s="868" t="n"/>
      <c r="DU167" s="868" t="n"/>
      <c r="DZ167" s="416" t="n"/>
      <c r="EA167" s="416" t="n"/>
      <c r="EB167" s="416" t="n"/>
      <c r="EC167" s="416" t="n"/>
      <c r="ED167" s="416" t="n"/>
      <c r="EE167" s="387" t="n"/>
      <c r="EG167" s="440" t="n"/>
      <c r="EH167" s="440" t="n"/>
      <c r="EI167" s="440" t="n"/>
      <c r="EJ167" s="440" t="n"/>
      <c r="EK167" s="440" t="n"/>
      <c r="EL167" s="496" t="n"/>
      <c r="EM167" s="496" t="n"/>
      <c r="EN167" s="496" t="n"/>
      <c r="EO167" s="496" t="n"/>
      <c r="EP167" s="496" t="n"/>
      <c r="EQ167" s="708" t="n"/>
      <c r="ER167" s="708" t="n"/>
      <c r="ES167" s="708" t="n"/>
      <c r="ET167" s="708" t="n"/>
      <c r="EU167" s="708" t="n"/>
      <c r="EW167" s="708" t="n"/>
      <c r="EX167" s="708" t="n"/>
      <c r="EY167" s="708" t="n"/>
      <c r="EZ167" s="708" t="n"/>
      <c r="FA167" s="708" t="n"/>
      <c r="FB167" s="708" t="n"/>
      <c r="FC167" s="708" t="n"/>
      <c r="FD167" s="708" t="n"/>
      <c r="FE167" s="708" t="n"/>
      <c r="FF167" s="708" t="n"/>
      <c r="FH167" s="874" t="n"/>
      <c r="FI167" s="874" t="n"/>
      <c r="FJ167" s="874" t="n"/>
      <c r="FK167" s="874" t="n"/>
      <c r="FL167" s="874" t="n"/>
      <c r="FO167" s="708" t="n"/>
      <c r="FP167" s="708" t="n"/>
      <c r="FQ167" s="708" t="n"/>
      <c r="FR167" s="708" t="n"/>
      <c r="FS167" s="708" t="n"/>
      <c r="FT167" s="708" t="n"/>
    </row>
    <row r="168">
      <c r="BJ168" s="356" t="n"/>
      <c r="DZ168" s="49" t="n"/>
      <c r="EA168" s="49" t="n"/>
      <c r="EB168" s="49" t="n"/>
      <c r="EC168" s="49" t="n"/>
      <c r="ED168" s="49" t="n"/>
      <c r="EE168" s="49" t="n"/>
    </row>
    <row r="169">
      <c r="AL169" s="356" t="n"/>
      <c r="DR169" s="356" t="n"/>
      <c r="DZ169" s="49" t="n"/>
      <c r="EA169" s="49" t="n"/>
      <c r="EB169" s="49" t="n"/>
      <c r="EC169" s="49" t="n"/>
      <c r="ED169" s="49" t="n"/>
      <c r="EE169" s="49" t="n"/>
    </row>
    <row r="170">
      <c r="AX170" s="762" t="n"/>
      <c r="DR170" s="356" t="n"/>
      <c r="DZ170" s="49" t="n"/>
      <c r="EA170" s="49" t="n"/>
      <c r="EB170" s="49" t="n"/>
      <c r="EC170" s="49" t="n"/>
      <c r="ED170" s="49" t="n"/>
      <c r="EE170" s="49" t="n"/>
    </row>
    <row r="171">
      <c r="H171" s="366" t="inlineStr">
        <is>
          <t xml:space="preserve"> </t>
        </is>
      </c>
      <c r="I171" s="356" t="n"/>
      <c r="O171" s="366" t="inlineStr">
        <is>
          <t>HCA</t>
        </is>
      </c>
      <c r="P171" s="355">
        <f>SUM(P6:P28)</f>
        <v/>
      </c>
      <c r="Q171" s="366" t="inlineStr">
        <is>
          <t>HCA</t>
        </is>
      </c>
      <c r="R171" s="355">
        <f>SUM(R6:R28)</f>
        <v/>
      </c>
      <c r="S171" s="366" t="inlineStr">
        <is>
          <t>HCA</t>
        </is>
      </c>
      <c r="T171" s="355">
        <f>SUM(T6:T29)</f>
        <v/>
      </c>
      <c r="U171" s="366" t="inlineStr">
        <is>
          <t>HCA</t>
        </is>
      </c>
      <c r="V171" s="355">
        <f>SUM(V6:V29)</f>
        <v/>
      </c>
      <c r="W171" s="366" t="inlineStr">
        <is>
          <t>HCA</t>
        </is>
      </c>
      <c r="X171" s="355">
        <f>SUM(X6:X29)</f>
        <v/>
      </c>
      <c r="Z171" s="355">
        <f>SUM(Z6:Z30)</f>
        <v/>
      </c>
      <c r="AB171" s="355">
        <f>SUM(AB6:AB37)</f>
        <v/>
      </c>
      <c r="AD171" s="355">
        <f>SUM(AD6:AD37)</f>
        <v/>
      </c>
      <c r="AE171" s="366" t="inlineStr">
        <is>
          <t>HCA</t>
        </is>
      </c>
      <c r="AF171" s="355">
        <f>SUM(AF6:AF47)</f>
        <v/>
      </c>
      <c r="AH171" s="355">
        <f>SUM(AH6:AH38)</f>
        <v/>
      </c>
      <c r="AJ171" s="355">
        <f>SUM(AJ6:AJ47)</f>
        <v/>
      </c>
      <c r="AL171" s="355">
        <f>SUM(AL6:AL47)</f>
        <v/>
      </c>
      <c r="AN171" s="355">
        <f>SUM(AN6:AN47)</f>
        <v/>
      </c>
      <c r="AP171" s="355">
        <f>SUM(AP6:AP49)</f>
        <v/>
      </c>
      <c r="AR171" s="355">
        <f>SUM(AR6:AR50)</f>
        <v/>
      </c>
      <c r="AT171" s="355">
        <f>SUM(AT6:AT53)</f>
        <v/>
      </c>
      <c r="AV171" s="355">
        <f>SUM(AV6:AV59)</f>
        <v/>
      </c>
      <c r="AX171" s="355">
        <f>SUM(AX6:AX67)</f>
        <v/>
      </c>
      <c r="AZ171" s="355">
        <f>SUM(AZ6:AZ67)</f>
        <v/>
      </c>
      <c r="BB171" s="355">
        <f>SUM(BB6:BB67)</f>
        <v/>
      </c>
      <c r="BD171" s="355">
        <f>SUM(BD6:BD67)</f>
        <v/>
      </c>
      <c r="BF171" s="355">
        <f>SUM(BF6:BF67)</f>
        <v/>
      </c>
      <c r="BH171" s="355">
        <f>SUM(BH6:BH67)</f>
        <v/>
      </c>
      <c r="BJ171" s="355">
        <f>SUM(BJ6:BJ70)</f>
        <v/>
      </c>
      <c r="BL171" s="355">
        <f>SUM(BL6:BL73)</f>
        <v/>
      </c>
      <c r="BN171" s="355">
        <f>SUM(BN6:BN73)</f>
        <v/>
      </c>
      <c r="BP171" s="355">
        <f>SUM(BP6:BP74)</f>
        <v/>
      </c>
      <c r="BR171" s="355">
        <f>SUM(BR6:BR74)</f>
        <v/>
      </c>
      <c r="BT171" s="355">
        <f>SUM(BT6:BT77)</f>
        <v/>
      </c>
      <c r="BV171" s="355">
        <f>SUM(BV6:BV79)</f>
        <v/>
      </c>
      <c r="BX171" s="355">
        <f>SUM(BX6:BX79)</f>
        <v/>
      </c>
      <c r="BZ171" s="355">
        <f>SUM(BZ6:BZ80)</f>
        <v/>
      </c>
      <c r="CB171" s="355">
        <f>SUM(CB6:CB80)</f>
        <v/>
      </c>
      <c r="CD171" s="355">
        <f>SUM(CD6:CD83)</f>
        <v/>
      </c>
      <c r="CF171" s="355">
        <f>SUM(CF6:CF83)</f>
        <v/>
      </c>
      <c r="CH171" s="355">
        <f>SUM(CH6:CH83)</f>
        <v/>
      </c>
      <c r="CJ171" s="355">
        <f>SUM(CJ6:CJ86)</f>
        <v/>
      </c>
      <c r="CL171" s="355">
        <f>SUM(CL6:CL86)</f>
        <v/>
      </c>
      <c r="CN171" s="355">
        <f>SUM(CN6:CN86)</f>
        <v/>
      </c>
      <c r="DR171" s="356">
        <f>CJ171+CL171+CN171+CP171</f>
        <v/>
      </c>
      <c r="DZ171" s="49" t="n"/>
      <c r="EA171" s="49" t="n"/>
      <c r="EB171" s="49" t="n"/>
      <c r="EC171" s="49" t="n"/>
      <c r="ED171" s="49" t="n"/>
      <c r="EE171" s="49" t="n"/>
    </row>
    <row r="172">
      <c r="O172" s="366" t="inlineStr">
        <is>
          <t>SPU</t>
        </is>
      </c>
      <c r="P172" s="355">
        <f>SUM(P88:P89)</f>
        <v/>
      </c>
      <c r="Q172" s="366" t="inlineStr">
        <is>
          <t>SPU</t>
        </is>
      </c>
      <c r="R172" s="355">
        <f>SUM(R88:R91)</f>
        <v/>
      </c>
      <c r="S172" s="366" t="inlineStr">
        <is>
          <t>SPU</t>
        </is>
      </c>
      <c r="T172" s="355">
        <f>SUM(T88:T89)</f>
        <v/>
      </c>
      <c r="U172" s="366" t="inlineStr">
        <is>
          <t>SPU</t>
        </is>
      </c>
      <c r="V172" s="355">
        <f>SUM(V88:V91)</f>
        <v/>
      </c>
      <c r="W172" s="366" t="inlineStr">
        <is>
          <t>SPU</t>
        </is>
      </c>
      <c r="X172" s="355">
        <f>SUM(X88:X91)</f>
        <v/>
      </c>
      <c r="Z172" s="355">
        <f>SUM(Z88:Z91)</f>
        <v/>
      </c>
      <c r="AB172" s="355">
        <f>SUM(AB88:AB91)</f>
        <v/>
      </c>
      <c r="AD172" s="355">
        <f>SUM(AD88:AD91)</f>
        <v/>
      </c>
      <c r="AE172" s="366" t="inlineStr">
        <is>
          <t>SPU</t>
        </is>
      </c>
      <c r="AF172" s="355">
        <f>SUM(AF88:AF95)</f>
        <v/>
      </c>
      <c r="AH172" s="355">
        <f>SUM(AH88:AH95)</f>
        <v/>
      </c>
      <c r="AJ172" s="355">
        <f>SUM(AJ88:AJ95)</f>
        <v/>
      </c>
      <c r="AL172" s="355">
        <f>SUM(AL88:AL95)</f>
        <v/>
      </c>
      <c r="AN172" s="355">
        <f>SUM(AN88:AN95)</f>
        <v/>
      </c>
      <c r="AP172" s="355">
        <f>SUM(AP88:AP95)</f>
        <v/>
      </c>
      <c r="AR172" s="355">
        <f>SUM(AR88:AR96)</f>
        <v/>
      </c>
      <c r="AT172" s="355">
        <f>SUM(AT88:AT96)</f>
        <v/>
      </c>
      <c r="AV172" s="355">
        <f>SUM(AV88:AV97)</f>
        <v/>
      </c>
      <c r="AX172" s="355">
        <f>SUM(AX88:AX102)</f>
        <v/>
      </c>
      <c r="AZ172" s="355">
        <f>SUM(AZ88:AZ102)</f>
        <v/>
      </c>
      <c r="BB172" s="355">
        <f>SUM(BB88:BB102)</f>
        <v/>
      </c>
      <c r="BD172" s="355">
        <f>SUM(BD88:BD102)</f>
        <v/>
      </c>
      <c r="BF172" s="355">
        <f>SUM(BF88:BF102)</f>
        <v/>
      </c>
      <c r="BH172" s="355">
        <f>SUM(BH88:BH103)</f>
        <v/>
      </c>
      <c r="BJ172" s="355">
        <f>SUM(BJ88:BJ103)</f>
        <v/>
      </c>
      <c r="BL172" s="355">
        <f>SUM(BL88:BL103)</f>
        <v/>
      </c>
      <c r="BN172" s="355">
        <f>SUM(BN88:BN103)</f>
        <v/>
      </c>
      <c r="BP172" s="355">
        <f>SUM(BP88:BP104)</f>
        <v/>
      </c>
      <c r="BR172" s="355">
        <f>SUM(BR88:BR107)</f>
        <v/>
      </c>
      <c r="BT172" s="355">
        <f>SUM(BT88:BT107)</f>
        <v/>
      </c>
      <c r="BV172" s="355">
        <f>SUM(BV88:BV108)</f>
        <v/>
      </c>
      <c r="BX172" s="355">
        <f>SUM(BX88:BX108)</f>
        <v/>
      </c>
      <c r="BZ172" s="355">
        <f>SUM(BZ88:BZ108)</f>
        <v/>
      </c>
      <c r="CB172" s="355">
        <f>SUM(CB88:CB108)</f>
        <v/>
      </c>
      <c r="CD172" s="355">
        <f>SUM(CD88:CD108)</f>
        <v/>
      </c>
      <c r="CF172" s="355">
        <f>SUM(CF88:CF108)</f>
        <v/>
      </c>
      <c r="CH172" s="355">
        <f>SUM(CH88:CH108)</f>
        <v/>
      </c>
      <c r="CJ172" s="355">
        <f>SUM(CJ88:CJ108)</f>
        <v/>
      </c>
      <c r="CL172" s="355">
        <f>SUM(CL88:CL110)</f>
        <v/>
      </c>
      <c r="CN172" s="355">
        <f>SUM(CN88:CN110)</f>
        <v/>
      </c>
      <c r="DR172" s="356">
        <f>CJ172+CL172+CN172+CP172</f>
        <v/>
      </c>
      <c r="DT172" s="366" t="inlineStr">
        <is>
          <t xml:space="preserve">  </t>
        </is>
      </c>
      <c r="DZ172" s="49" t="n"/>
      <c r="EA172" s="49" t="n"/>
      <c r="EB172" s="49" t="n"/>
      <c r="EC172" s="49" t="n"/>
      <c r="ED172" s="49" t="n"/>
      <c r="EE172" s="49" t="n"/>
    </row>
    <row r="173">
      <c r="O173" s="366" t="inlineStr">
        <is>
          <t>CPU</t>
        </is>
      </c>
      <c r="P173" s="355">
        <f>SUM(P112:P115)</f>
        <v/>
      </c>
      <c r="Q173" s="366" t="inlineStr">
        <is>
          <t>CPU</t>
        </is>
      </c>
      <c r="R173" s="355">
        <f>SUM(R112:R115)</f>
        <v/>
      </c>
      <c r="S173" s="366" t="inlineStr">
        <is>
          <t>CPU</t>
        </is>
      </c>
      <c r="T173" s="355">
        <f>SUM(T112:T118)</f>
        <v/>
      </c>
      <c r="U173" s="366" t="inlineStr">
        <is>
          <t>CPU</t>
        </is>
      </c>
      <c r="V173" s="355">
        <f>SUM(V112:V118)</f>
        <v/>
      </c>
      <c r="W173" s="366" t="inlineStr">
        <is>
          <t>CPU</t>
        </is>
      </c>
      <c r="X173" s="355">
        <f>SUM(X112:X118)</f>
        <v/>
      </c>
      <c r="Z173" s="355">
        <f>SUM(Z112:Z118)</f>
        <v/>
      </c>
      <c r="AB173" s="355">
        <f>SUM(AB112:AB119)</f>
        <v/>
      </c>
      <c r="AD173" s="355">
        <f>SUM(AD112:AD119)</f>
        <v/>
      </c>
      <c r="AE173" s="366" t="inlineStr">
        <is>
          <t>CPU</t>
        </is>
      </c>
      <c r="AF173" s="355">
        <f>SUM(AF112:AF120)</f>
        <v/>
      </c>
      <c r="AH173" s="355">
        <f>SUM(AH112:AH124)</f>
        <v/>
      </c>
      <c r="AJ173" s="355">
        <f>SUM(AJ112:AJ127)</f>
        <v/>
      </c>
      <c r="AL173" s="355">
        <f>SUM(AL112:AL127)</f>
        <v/>
      </c>
      <c r="AN173" s="355">
        <f>SUM(AN112:AN129)</f>
        <v/>
      </c>
      <c r="AP173" s="355">
        <f>SUM(AP112:AP130)</f>
        <v/>
      </c>
      <c r="AR173" s="355">
        <f>SUM(AR112:AR131)</f>
        <v/>
      </c>
      <c r="AT173" s="355">
        <f>SUM(AT112:AT132)</f>
        <v/>
      </c>
      <c r="AV173" s="355">
        <f>SUM(AV129:AV135)</f>
        <v/>
      </c>
      <c r="AX173" s="355">
        <f>SUM(AX112:AX140)</f>
        <v/>
      </c>
      <c r="AZ173" s="355">
        <f>SUM(AZ112:AZ140)</f>
        <v/>
      </c>
      <c r="BB173" s="355">
        <f>SUM(BB112:BB140)</f>
        <v/>
      </c>
      <c r="BD173" s="355">
        <f>SUM(BD112:BD140)</f>
        <v/>
      </c>
      <c r="BF173" s="355">
        <f>SUM(BF112:BF140)</f>
        <v/>
      </c>
      <c r="BH173" s="355">
        <f>SUM(BH112:BH144)</f>
        <v/>
      </c>
      <c r="BJ173" s="355">
        <f>SUM(BJ112:BJ144)</f>
        <v/>
      </c>
      <c r="BL173" s="355">
        <f>SUM(BL112:BL144)</f>
        <v/>
      </c>
      <c r="BN173" s="355">
        <f>SUM(BN112:BN146)</f>
        <v/>
      </c>
      <c r="BP173" s="355">
        <f>SUM(BP112:BP147)</f>
        <v/>
      </c>
      <c r="BR173" s="355">
        <f>SUM(BR120:BR149)</f>
        <v/>
      </c>
      <c r="BT173" s="355">
        <f>SUM(BT120:BT151)</f>
        <v/>
      </c>
      <c r="BV173" s="355">
        <f>SUM(BV120:BV151)</f>
        <v/>
      </c>
      <c r="BX173" s="355">
        <f>SUM(BX120:BX152)</f>
        <v/>
      </c>
      <c r="BZ173" s="355">
        <f>SUM(BZ120:BZ152)</f>
        <v/>
      </c>
      <c r="CB173" s="355">
        <f>SUM(CB120:CB152)</f>
        <v/>
      </c>
      <c r="CD173" s="355">
        <f>SUM(CD120:CD154)</f>
        <v/>
      </c>
      <c r="CF173" s="355">
        <f>SUM(CF120:CF154)</f>
        <v/>
      </c>
      <c r="CH173" s="355">
        <f>SUM(CH120:CH154)</f>
        <v/>
      </c>
      <c r="CJ173" s="355">
        <f>SUM(CJ120:CJ155)</f>
        <v/>
      </c>
      <c r="CL173" s="355">
        <f>SUM(CL120:CL156)</f>
        <v/>
      </c>
      <c r="CN173" s="355">
        <f>SUM(CN120:CN156)</f>
        <v/>
      </c>
      <c r="DR173" s="356">
        <f>CJ173+CL173+CN173+CP173</f>
        <v/>
      </c>
      <c r="DZ173" s="49" t="n"/>
      <c r="EA173" s="49" t="n"/>
      <c r="EB173" s="49" t="n"/>
      <c r="EC173" s="49" t="n"/>
      <c r="ED173" s="49" t="n"/>
      <c r="EE173" s="49" t="n"/>
    </row>
    <row r="174">
      <c r="P174" s="355" t="n"/>
      <c r="Q174" s="366" t="inlineStr">
        <is>
          <t>PWK</t>
        </is>
      </c>
      <c r="R174" s="355">
        <f>SUM(R158)</f>
        <v/>
      </c>
      <c r="S174" s="366" t="inlineStr">
        <is>
          <t>PWK</t>
        </is>
      </c>
      <c r="T174" s="355">
        <f>SUM(T158:T159)</f>
        <v/>
      </c>
      <c r="U174" s="366" t="inlineStr">
        <is>
          <t>PWK</t>
        </is>
      </c>
      <c r="V174" s="355">
        <f>SUM(V158:V159)</f>
        <v/>
      </c>
      <c r="W174" s="366" t="inlineStr">
        <is>
          <t>PWK</t>
        </is>
      </c>
      <c r="X174" s="355">
        <f>SUM(X158:X159)</f>
        <v/>
      </c>
      <c r="Z174" s="355">
        <f>SUM(Z158:Z159)</f>
        <v/>
      </c>
      <c r="AB174" s="355">
        <f>SUM(AB158:AB161)</f>
        <v/>
      </c>
      <c r="AD174" s="355">
        <f>SUM(AD158:AD161)</f>
        <v/>
      </c>
      <c r="AE174" s="366" t="inlineStr">
        <is>
          <t>PWK</t>
        </is>
      </c>
      <c r="AF174" s="355">
        <f>SUM(AF158:AF161)</f>
        <v/>
      </c>
      <c r="AH174" s="355">
        <f>SUM(AH158:AH161)</f>
        <v/>
      </c>
      <c r="AJ174" s="355">
        <f>SUM(AJ158:AJ161)</f>
        <v/>
      </c>
      <c r="AL174" s="355">
        <f>SUM(AL158:AL163)</f>
        <v/>
      </c>
      <c r="AN174" s="355">
        <f>SUM(AN158:AN163)</f>
        <v/>
      </c>
      <c r="AP174" s="355">
        <f>SUM(AP158:AP163)</f>
        <v/>
      </c>
      <c r="AR174" s="355">
        <f>SUM(AR158:AR163)</f>
        <v/>
      </c>
      <c r="AT174" s="355">
        <f>SUM(AT158:AT163)</f>
        <v/>
      </c>
      <c r="AV174" s="355">
        <f>SUM(AV158:AV163)</f>
        <v/>
      </c>
      <c r="AX174" s="355">
        <f>SUM(AX158:AX163)</f>
        <v/>
      </c>
      <c r="AZ174" s="355">
        <f>SUM(AZ158:AZ163)</f>
        <v/>
      </c>
      <c r="BB174" s="355">
        <f>SUM(BB158:BB163)</f>
        <v/>
      </c>
      <c r="BD174" s="355">
        <f>SUM(BD158:BD163)</f>
        <v/>
      </c>
      <c r="BF174" s="355">
        <f>SUM(BF158:BF163)</f>
        <v/>
      </c>
      <c r="BH174" s="355">
        <f>SUM(BH158:BH163)</f>
        <v/>
      </c>
      <c r="BJ174" s="355">
        <f>SUM(BJ158:BJ163)</f>
        <v/>
      </c>
      <c r="BL174" s="355">
        <f>SUM(BL158:BL166)</f>
        <v/>
      </c>
      <c r="BN174" s="355">
        <f>SUM(BN158:BN166)</f>
        <v/>
      </c>
      <c r="BP174" s="355">
        <f>SUM(BP158:BP166)</f>
        <v/>
      </c>
      <c r="BR174" s="355">
        <f>SUM(BR158:BR166)</f>
        <v/>
      </c>
      <c r="BT174" s="355">
        <f>SUM(BT158:BT166)</f>
        <v/>
      </c>
      <c r="BV174" s="355">
        <f>SUM(BV158:BV166)</f>
        <v/>
      </c>
      <c r="BX174" s="355">
        <f>SUM(BX158:BX166)</f>
        <v/>
      </c>
      <c r="BZ174" s="355">
        <f>SUM(BZ158:BZ166)</f>
        <v/>
      </c>
      <c r="CB174" s="355">
        <f>SUM(CB158:CB166)</f>
        <v/>
      </c>
      <c r="CD174" s="355">
        <f>SUM(CD158:CD166)</f>
        <v/>
      </c>
      <c r="CF174" s="355">
        <f>SUM(CF158:CF166)</f>
        <v/>
      </c>
      <c r="CH174" s="355">
        <f>SUM(CH158:CH166)</f>
        <v/>
      </c>
      <c r="CJ174" s="355">
        <f>SUM(CJ158:CJ166)</f>
        <v/>
      </c>
      <c r="CL174" s="355">
        <f>SUM(CL158:CL166)</f>
        <v/>
      </c>
      <c r="CN174" s="355">
        <f>SUM(CN158:CN166)</f>
        <v/>
      </c>
      <c r="DR174" s="356">
        <f>CJ174+CL174+CN174+CP174</f>
        <v/>
      </c>
      <c r="DZ174" s="49" t="n"/>
      <c r="EA174" s="49" t="n"/>
      <c r="EB174" s="49" t="n"/>
      <c r="EC174" s="49" t="n"/>
      <c r="ED174" s="49" t="n"/>
      <c r="EE174" s="49" t="n"/>
    </row>
    <row r="175">
      <c r="P175" s="356">
        <f>SUM(P171:P173)</f>
        <v/>
      </c>
      <c r="R175" s="356">
        <f>SUM(R171:R174)</f>
        <v/>
      </c>
      <c r="T175" s="356">
        <f>SUM(T171:T174)</f>
        <v/>
      </c>
      <c r="V175" s="356">
        <f>SUM(V171:V174)</f>
        <v/>
      </c>
      <c r="X175" s="356">
        <f>SUM(X171:X174)</f>
        <v/>
      </c>
      <c r="Z175" s="356">
        <f>SUM(Z171:Z174)</f>
        <v/>
      </c>
      <c r="AB175" s="356">
        <f>SUM(AB171:AB174)</f>
        <v/>
      </c>
      <c r="AD175" s="356">
        <f>SUM(AD171:AD174)</f>
        <v/>
      </c>
      <c r="AF175" s="356">
        <f>SUM(AF171:AF174)</f>
        <v/>
      </c>
      <c r="AH175" s="356">
        <f>SUM(AH171:AH174)</f>
        <v/>
      </c>
      <c r="AJ175" s="356">
        <f>SUM(AJ171:AJ174)</f>
        <v/>
      </c>
      <c r="AL175" s="356">
        <f>SUM(AL171:AL174)</f>
        <v/>
      </c>
      <c r="AN175" s="356">
        <f>SUM(AN171:AN174)</f>
        <v/>
      </c>
      <c r="AP175" s="356">
        <f>SUM(AP171:AP174)</f>
        <v/>
      </c>
      <c r="AR175" s="356">
        <f>SUM(AR171:AR174)</f>
        <v/>
      </c>
      <c r="AT175" s="356">
        <f>SUM(AT171:AT174)</f>
        <v/>
      </c>
      <c r="AV175" s="356">
        <f>SUM(AV171:AV174)</f>
        <v/>
      </c>
      <c r="AX175" s="356">
        <f>SUM(AX171:AX174)</f>
        <v/>
      </c>
      <c r="AZ175" s="356">
        <f>SUM(AZ171:AZ174)</f>
        <v/>
      </c>
      <c r="BB175" s="356">
        <f>SUM(BB171:BB174)</f>
        <v/>
      </c>
      <c r="BD175" s="356">
        <f>SUM(BD171:BD174)</f>
        <v/>
      </c>
      <c r="BF175" s="356">
        <f>SUM(BF171:BF174)</f>
        <v/>
      </c>
      <c r="BH175" s="356">
        <f>SUM(BH171:BH174)</f>
        <v/>
      </c>
      <c r="BJ175" s="356">
        <f>SUM(BJ171:BJ174)</f>
        <v/>
      </c>
      <c r="BL175" s="356">
        <f>SUM(BL171:BL174)</f>
        <v/>
      </c>
      <c r="BN175" s="356">
        <f>SUM(BN171:BN174)</f>
        <v/>
      </c>
      <c r="BP175" s="356">
        <f>SUM(BP171:BP174)</f>
        <v/>
      </c>
      <c r="BR175" s="356">
        <f>SUM(BR171:BR174)</f>
        <v/>
      </c>
      <c r="BT175" s="356">
        <f>SUM(BT171:BT174)</f>
        <v/>
      </c>
      <c r="BV175" s="356">
        <f>SUM(BV171:BV174)</f>
        <v/>
      </c>
      <c r="BX175" s="356">
        <f>SUM(BX171:BX174)</f>
        <v/>
      </c>
      <c r="BZ175" s="356">
        <f>SUM(BZ171:BZ174)</f>
        <v/>
      </c>
      <c r="CB175" s="356">
        <f>SUM(CB171:CB174)</f>
        <v/>
      </c>
      <c r="CD175" s="356">
        <f>SUM(CD171:CD174)</f>
        <v/>
      </c>
      <c r="CF175" s="356">
        <f>SUM(CF171:CF174)</f>
        <v/>
      </c>
      <c r="CH175" s="356">
        <f>SUM(CH171:CH174)</f>
        <v/>
      </c>
      <c r="CJ175" s="356">
        <f>SUM(CJ171:CJ174)</f>
        <v/>
      </c>
      <c r="CL175" s="356">
        <f>SUM(CL171:CL174)</f>
        <v/>
      </c>
      <c r="CN175" s="356">
        <f>SUM(CN171:CN174)</f>
        <v/>
      </c>
      <c r="DR175" s="356">
        <f>ROUNDUP(CJ175+CL175+CN175+CP175,0)</f>
        <v/>
      </c>
      <c r="DZ175" s="49" t="n"/>
      <c r="EA175" s="49" t="n"/>
      <c r="EB175" s="49" t="n"/>
      <c r="EC175" s="49" t="n"/>
      <c r="ED175" s="49" t="n"/>
      <c r="EE175" s="49" t="n"/>
    </row>
    <row r="176">
      <c r="DR176" s="959">
        <f>+SALES!Y4</f>
        <v/>
      </c>
      <c r="DS176" s="960" t="inlineStr">
        <is>
          <t>Sales</t>
        </is>
      </c>
    </row>
    <row r="177">
      <c r="P177" s="356">
        <f>P175+R175+T175+V175</f>
        <v/>
      </c>
      <c r="AH177" s="356">
        <f>AH175+AF175</f>
        <v/>
      </c>
      <c r="AJ177" s="356">
        <f>AJ175+AH177</f>
        <v/>
      </c>
      <c r="AL177" s="356">
        <f>AL175+AJ177</f>
        <v/>
      </c>
      <c r="AN177" s="356">
        <f>AN175+AL177</f>
        <v/>
      </c>
      <c r="AR177" s="356" t="n"/>
      <c r="BF177" s="356">
        <f>+BF171+BD171+BB171+AZ171+AX171</f>
        <v/>
      </c>
      <c r="DR177" s="1720">
        <f>DR175-DR176</f>
        <v/>
      </c>
    </row>
    <row r="178">
      <c r="W178" s="366" t="inlineStr">
        <is>
          <t>total</t>
        </is>
      </c>
      <c r="X178" s="356">
        <f>X175+Z175+AB175+AD175</f>
        <v/>
      </c>
      <c r="AH178" s="356">
        <f>AH177-SALES!M4</f>
        <v/>
      </c>
      <c r="AJ178" s="356">
        <f>+SALES!M4</f>
        <v/>
      </c>
      <c r="AL178" s="356">
        <f>+SALES!M4</f>
        <v/>
      </c>
      <c r="AN178" s="356">
        <f>+SALES!M4</f>
        <v/>
      </c>
      <c r="AR178" s="356" t="n"/>
      <c r="BF178" s="356">
        <f>+BF172+BD172+BB172+AZ172+AX172</f>
        <v/>
      </c>
    </row>
    <row r="179">
      <c r="AN179" s="356">
        <f>AN177-AN178</f>
        <v/>
      </c>
      <c r="BF179" s="356">
        <f>+BF173+BD173+BB173+AZ173+AX173</f>
        <v/>
      </c>
    </row>
    <row r="180">
      <c r="BF180" s="356">
        <f>+BF174+BD174+BB174+AZ174+AX174</f>
        <v/>
      </c>
    </row>
    <row r="181">
      <c r="BF181" s="356">
        <f>SUM(BF177:BF180)</f>
        <v/>
      </c>
    </row>
  </sheetData>
  <autoFilter ref="A4:FZ166">
    <filterColumn colId="91">
      <customFilters>
        <customFilter operator="notEqual" val=" "/>
      </customFilters>
    </filterColumn>
  </autoFilter>
  <mergeCells count="82">
    <mergeCell ref="CA2:CH2"/>
    <mergeCell ref="BQ2:BZ2"/>
    <mergeCell ref="EE1:EF1"/>
    <mergeCell ref="EC2:EC3"/>
    <mergeCell ref="EA2:EA3"/>
    <mergeCell ref="DZ1:EA1"/>
    <mergeCell ref="EB1:EC1"/>
    <mergeCell ref="DQ1:DR2"/>
    <mergeCell ref="DS1:DT2"/>
    <mergeCell ref="DU1:DU3"/>
    <mergeCell ref="DG3:DH3"/>
    <mergeCell ref="DA3:DB3"/>
    <mergeCell ref="CK3:CL3"/>
    <mergeCell ref="CI3:CJ3"/>
    <mergeCell ref="CG3:CH3"/>
    <mergeCell ref="CI2:CR2"/>
    <mergeCell ref="O2:V2"/>
    <mergeCell ref="CM3:CN3"/>
    <mergeCell ref="CE3:CF3"/>
    <mergeCell ref="CC3:CD3"/>
    <mergeCell ref="CA3:CB3"/>
    <mergeCell ref="AQ3:AR3"/>
    <mergeCell ref="BM3:BN3"/>
    <mergeCell ref="BK3:BL3"/>
    <mergeCell ref="BI3:BJ3"/>
    <mergeCell ref="BG3:BH3"/>
    <mergeCell ref="BU3:BV3"/>
    <mergeCell ref="BS3:BT3"/>
    <mergeCell ref="BY3:BZ3"/>
    <mergeCell ref="BQ3:BR3"/>
    <mergeCell ref="BO3:BP3"/>
    <mergeCell ref="BE3:BF3"/>
    <mergeCell ref="U3:V3"/>
    <mergeCell ref="S3:T3"/>
    <mergeCell ref="DO3:DP3"/>
    <mergeCell ref="DM3:DN3"/>
    <mergeCell ref="DK3:DL3"/>
    <mergeCell ref="DI3:DJ3"/>
    <mergeCell ref="AO3:AP3"/>
    <mergeCell ref="CU3:CV3"/>
    <mergeCell ref="BC3:BD3"/>
    <mergeCell ref="BA3:BB3"/>
    <mergeCell ref="AY3:AZ3"/>
    <mergeCell ref="Y3:Z3"/>
    <mergeCell ref="W3:X3"/>
    <mergeCell ref="O3:P3"/>
    <mergeCell ref="Q3:R3"/>
    <mergeCell ref="M1:N2"/>
    <mergeCell ref="A1:A3"/>
    <mergeCell ref="B1:B3"/>
    <mergeCell ref="C1:C3"/>
    <mergeCell ref="D1:D3"/>
    <mergeCell ref="E1:E3"/>
    <mergeCell ref="F1:H2"/>
    <mergeCell ref="J1:L2"/>
    <mergeCell ref="I1:I3"/>
    <mergeCell ref="O1:DP1"/>
    <mergeCell ref="AM3:AN3"/>
    <mergeCell ref="AK3:AL3"/>
    <mergeCell ref="AI3:AJ3"/>
    <mergeCell ref="AG3:AH3"/>
    <mergeCell ref="EH1:EK1"/>
    <mergeCell ref="AU3:AV3"/>
    <mergeCell ref="AS3:AT3"/>
    <mergeCell ref="DV1:DV3"/>
    <mergeCell ref="BW3:BX3"/>
    <mergeCell ref="CY3:CZ3"/>
    <mergeCell ref="CW3:CX3"/>
    <mergeCell ref="CS3:CT3"/>
    <mergeCell ref="CQ3:CR3"/>
    <mergeCell ref="DE3:DF3"/>
    <mergeCell ref="DC3:DD3"/>
    <mergeCell ref="AO2:AV2"/>
    <mergeCell ref="AW2:BF2"/>
    <mergeCell ref="AW3:AX3"/>
    <mergeCell ref="CO3:CP3"/>
    <mergeCell ref="BG2:BP2"/>
    <mergeCell ref="W2:AD2"/>
    <mergeCell ref="AE2:AN2"/>
    <mergeCell ref="AC3:AD3"/>
    <mergeCell ref="AA3:AB3"/>
    <mergeCell ref="AE3:AF3"/>
  </mergeCells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="http://schemas.openxmlformats.org/spreadsheetml/2006/main">
  <sheetPr filterMode="1">
    <outlinePr summaryBelow="1" summaryRight="1"/>
    <pageSetUpPr/>
  </sheetPr>
  <dimension ref="A1:DS166"/>
  <sheetViews>
    <sheetView zoomScale="85" zoomScaleNormal="85" workbookViewId="0">
      <pane xSplit="5" ySplit="4" topLeftCell="F68" activePane="bottomRight" state="frozen"/>
      <selection pane="topRight" activeCell="F1" sqref="F1"/>
      <selection pane="bottomLeft" activeCell="A5" sqref="A5"/>
      <selection pane="bottomRight" activeCell="E72" sqref="E72"/>
    </sheetView>
  </sheetViews>
  <sheetFormatPr baseColWidth="8" defaultRowHeight="16.5"/>
  <cols>
    <col width="4.28515625" customWidth="1" style="366" min="1" max="1"/>
    <col width="15.42578125" customWidth="1" style="366" min="2" max="2"/>
    <col width="39.7109375" bestFit="1" customWidth="1" style="366" min="3" max="3"/>
    <col width="19.7109375" customWidth="1" style="366" min="4" max="4"/>
    <col width="68.85546875" customWidth="1" style="366" min="5" max="5"/>
    <col width="6.5703125" bestFit="1" customWidth="1" style="366" min="6" max="6"/>
    <col hidden="1" width="19.140625" customWidth="1" style="366" min="7" max="7"/>
    <col hidden="1" width="5.42578125" customWidth="1" style="366" min="8" max="8"/>
    <col hidden="1" width="17.5703125" customWidth="1" style="366" min="9" max="9"/>
    <col hidden="1" width="5.42578125" customWidth="1" style="366" min="10" max="10"/>
    <col hidden="1" width="17.5703125" customWidth="1" style="417" min="11" max="11"/>
    <col hidden="1" width="5.42578125" customWidth="1" style="366" min="12" max="12"/>
    <col hidden="1" width="17.5703125" customWidth="1" style="366" min="13" max="13"/>
    <col hidden="1" width="5.42578125" customWidth="1" style="366" min="14" max="14"/>
    <col hidden="1" width="17.5703125" customWidth="1" style="366" min="15" max="15"/>
    <col hidden="1" width="5.42578125" customWidth="1" style="366" min="16" max="16"/>
    <col hidden="1" width="17.5703125" customWidth="1" style="49" min="17" max="17"/>
    <col hidden="1" width="5.42578125" customWidth="1" style="366" min="18" max="18"/>
    <col hidden="1" width="17.5703125" customWidth="1" style="49" min="19" max="19"/>
    <col hidden="1" width="5.42578125" customWidth="1" style="366" min="20" max="20"/>
    <col hidden="1" width="17.5703125" customWidth="1" style="366" min="21" max="21"/>
    <col width="5.42578125" bestFit="1" customWidth="1" style="366" min="22" max="22"/>
    <col width="18.5703125" customWidth="1" style="366" min="23" max="23"/>
    <col width="5.42578125" customWidth="1" style="366" min="24" max="24"/>
    <col width="24.140625" customWidth="1" style="366" min="25" max="25"/>
    <col hidden="1" width="5.42578125" customWidth="1" style="366" min="26" max="26"/>
    <col hidden="1" width="7.85546875" customWidth="1" style="366" min="27" max="27"/>
    <col hidden="1" width="5.42578125" customWidth="1" style="366" min="28" max="28"/>
    <col hidden="1" width="7.85546875" customWidth="1" style="366" min="29" max="29"/>
    <col hidden="1" width="5.42578125" customWidth="1" style="366" min="30" max="30"/>
    <col hidden="1" width="9.7109375" customWidth="1" style="366" min="31" max="31"/>
    <col width="5.42578125" bestFit="1" customWidth="1" style="366" min="32" max="32"/>
    <col width="22.7109375" customWidth="1" style="366" min="33" max="33"/>
    <col width="19.42578125" customWidth="1" style="366" min="34" max="34"/>
    <col width="25.5703125" customWidth="1" style="366" min="35" max="35"/>
    <col width="49.5703125" customWidth="1" style="366" min="36" max="36"/>
    <col width="9.140625" customWidth="1" style="366" min="37" max="37"/>
    <col width="14.28515625" bestFit="1" customWidth="1" style="366" min="38" max="38"/>
    <col width="10.140625" bestFit="1" customWidth="1" style="366" min="39" max="39"/>
    <col width="9.140625" customWidth="1" style="366" min="40" max="16384"/>
  </cols>
  <sheetData>
    <row r="1" ht="15.75" customFormat="1" customHeight="1" s="380">
      <c r="A1" s="1331" t="inlineStr">
        <is>
          <t>NO</t>
        </is>
      </c>
      <c r="B1" s="1329" t="inlineStr">
        <is>
          <t>WO No.</t>
        </is>
      </c>
      <c r="C1" s="1650" t="inlineStr">
        <is>
          <t>CRO</t>
        </is>
      </c>
      <c r="D1" s="1652" t="n"/>
      <c r="E1" s="1329" t="inlineStr">
        <is>
          <t>DESCRIPTION</t>
        </is>
      </c>
      <c r="F1" s="1334" t="inlineStr">
        <is>
          <t>AREA</t>
        </is>
      </c>
      <c r="G1" s="1653" t="inlineStr">
        <is>
          <t>TOTAL SALES 2020</t>
        </is>
      </c>
      <c r="H1" s="1334" t="inlineStr">
        <is>
          <t>SALES</t>
        </is>
      </c>
      <c r="I1" s="1652" t="n"/>
      <c r="J1" s="1334" t="inlineStr">
        <is>
          <t>SALES</t>
        </is>
      </c>
      <c r="K1" s="1652" t="n"/>
      <c r="L1" s="1334" t="inlineStr">
        <is>
          <t>SALES</t>
        </is>
      </c>
      <c r="M1" s="1652" t="n"/>
      <c r="N1" s="1334" t="inlineStr">
        <is>
          <t>SALES</t>
        </is>
      </c>
      <c r="O1" s="1652" t="n"/>
      <c r="P1" s="1334" t="inlineStr">
        <is>
          <t>SALES</t>
        </is>
      </c>
      <c r="Q1" s="1652" t="n"/>
      <c r="R1" s="1334" t="inlineStr">
        <is>
          <t>SALES</t>
        </is>
      </c>
      <c r="S1" s="1652" t="n"/>
      <c r="T1" s="1334" t="inlineStr">
        <is>
          <t>SALES</t>
        </is>
      </c>
      <c r="U1" s="1652" t="n"/>
      <c r="V1" s="1334" t="inlineStr">
        <is>
          <t>SALES</t>
        </is>
      </c>
      <c r="W1" s="1652" t="n"/>
      <c r="X1" s="1334" t="inlineStr">
        <is>
          <t>SALES</t>
        </is>
      </c>
      <c r="Y1" s="1652" t="n"/>
      <c r="Z1" s="1334" t="inlineStr">
        <is>
          <t>SALES</t>
        </is>
      </c>
      <c r="AA1" s="1652" t="n"/>
      <c r="AB1" s="1334" t="inlineStr">
        <is>
          <t>SALES</t>
        </is>
      </c>
      <c r="AC1" s="1652" t="n"/>
      <c r="AD1" s="1334" t="inlineStr">
        <is>
          <t>SALES</t>
        </is>
      </c>
      <c r="AE1" s="1652" t="n"/>
      <c r="AF1" s="1334" t="inlineStr">
        <is>
          <t>TOTAL SALES</t>
        </is>
      </c>
      <c r="AG1" s="1652" t="n"/>
      <c r="AH1" s="1329" t="inlineStr">
        <is>
          <t>DEVISIASI PROGRESS</t>
        </is>
      </c>
      <c r="AI1" s="1334" t="inlineStr">
        <is>
          <t>JOB STATUS</t>
        </is>
      </c>
      <c r="AJ1" s="1326" t="inlineStr">
        <is>
          <t>REMARK</t>
        </is>
      </c>
    </row>
    <row r="2" ht="15.75" customFormat="1" customHeight="1" s="380">
      <c r="A2" s="1660" t="n"/>
      <c r="B2" s="1661" t="n"/>
      <c r="C2" s="1408" t="n"/>
      <c r="D2" s="1663" t="n"/>
      <c r="E2" s="1661" t="n"/>
      <c r="F2" s="1661" t="n"/>
      <c r="G2" s="1661" t="n"/>
      <c r="H2" s="1355" t="n">
        <v>44197</v>
      </c>
      <c r="I2" s="1663" t="n"/>
      <c r="J2" s="1353" t="n">
        <v>44228</v>
      </c>
      <c r="K2" s="1666" t="n"/>
      <c r="L2" s="1353" t="n">
        <v>44256</v>
      </c>
      <c r="M2" s="1666" t="n"/>
      <c r="N2" s="1353" t="n">
        <v>44287</v>
      </c>
      <c r="O2" s="1666" t="n"/>
      <c r="P2" s="1353" t="n">
        <v>44317</v>
      </c>
      <c r="Q2" s="1666" t="n"/>
      <c r="R2" s="1353" t="n">
        <v>44348</v>
      </c>
      <c r="S2" s="1666" t="n"/>
      <c r="T2" s="1353" t="n">
        <v>44378</v>
      </c>
      <c r="U2" s="1666" t="n"/>
      <c r="V2" s="1353" t="n">
        <v>44409</v>
      </c>
      <c r="W2" s="1666" t="n"/>
      <c r="X2" s="1353" t="n">
        <v>44440</v>
      </c>
      <c r="Y2" s="1666" t="n"/>
      <c r="Z2" s="1353" t="n">
        <v>44470</v>
      </c>
      <c r="AA2" s="1666" t="n"/>
      <c r="AB2" s="1353" t="n">
        <v>44501</v>
      </c>
      <c r="AC2" s="1666" t="n"/>
      <c r="AD2" s="1353" t="n">
        <v>44531</v>
      </c>
      <c r="AE2" s="1666" t="n"/>
      <c r="AF2" s="1335" t="n">
        <v>2021</v>
      </c>
      <c r="AG2" s="1721" t="n"/>
      <c r="AH2" s="1661" t="n"/>
      <c r="AI2" s="1661" t="n"/>
      <c r="AJ2" s="1671" t="n"/>
    </row>
    <row r="3" ht="15.75" customFormat="1" customHeight="1" s="380">
      <c r="A3" s="1660" t="n"/>
      <c r="B3" s="1661" t="n"/>
      <c r="C3" s="43" t="inlineStr">
        <is>
          <t>No. CRO</t>
        </is>
      </c>
      <c r="D3" s="43" t="inlineStr">
        <is>
          <t>Value</t>
        </is>
      </c>
      <c r="E3" s="1661" t="n"/>
      <c r="F3" s="1661" t="n"/>
      <c r="G3" s="1722" t="n"/>
      <c r="H3" s="1335" t="inlineStr">
        <is>
          <t>Plan</t>
        </is>
      </c>
      <c r="I3" s="1335" t="inlineStr">
        <is>
          <t>Actual</t>
        </is>
      </c>
      <c r="J3" s="1335" t="inlineStr">
        <is>
          <t>Plan</t>
        </is>
      </c>
      <c r="K3" s="586" t="inlineStr">
        <is>
          <t>Actual</t>
        </is>
      </c>
      <c r="L3" s="1335" t="inlineStr">
        <is>
          <t>Plan</t>
        </is>
      </c>
      <c r="M3" s="1335" t="inlineStr">
        <is>
          <t>Actual</t>
        </is>
      </c>
      <c r="N3" s="1335" t="inlineStr">
        <is>
          <t>Plan</t>
        </is>
      </c>
      <c r="O3" s="1335" t="inlineStr">
        <is>
          <t>Actual</t>
        </is>
      </c>
      <c r="P3" s="1335" t="inlineStr">
        <is>
          <t>Plan</t>
        </is>
      </c>
      <c r="Q3" s="1335" t="inlineStr">
        <is>
          <t>Actual</t>
        </is>
      </c>
      <c r="R3" s="1335" t="inlineStr">
        <is>
          <t>Plan</t>
        </is>
      </c>
      <c r="S3" s="1335" t="inlineStr">
        <is>
          <t>Actual</t>
        </is>
      </c>
      <c r="T3" s="1335" t="inlineStr">
        <is>
          <t>Plan</t>
        </is>
      </c>
      <c r="U3" s="1335" t="inlineStr">
        <is>
          <t>Actual</t>
        </is>
      </c>
      <c r="V3" s="1335" t="inlineStr">
        <is>
          <t>Plan</t>
        </is>
      </c>
      <c r="W3" s="1335" t="inlineStr">
        <is>
          <t>Actual</t>
        </is>
      </c>
      <c r="X3" s="1335" t="inlineStr">
        <is>
          <t>Plan</t>
        </is>
      </c>
      <c r="Y3" s="1335" t="inlineStr">
        <is>
          <t>Actual</t>
        </is>
      </c>
      <c r="Z3" s="1335" t="inlineStr">
        <is>
          <t>Plan</t>
        </is>
      </c>
      <c r="AA3" s="1335" t="inlineStr">
        <is>
          <t>Actual</t>
        </is>
      </c>
      <c r="AB3" s="1335" t="inlineStr">
        <is>
          <t>Plan</t>
        </is>
      </c>
      <c r="AC3" s="1335" t="inlineStr">
        <is>
          <t>Actual</t>
        </is>
      </c>
      <c r="AD3" s="1335" t="inlineStr">
        <is>
          <t>Plan</t>
        </is>
      </c>
      <c r="AE3" s="1335" t="inlineStr">
        <is>
          <t>Actual</t>
        </is>
      </c>
      <c r="AF3" s="1023" t="inlineStr">
        <is>
          <t>Plan</t>
        </is>
      </c>
      <c r="AG3" s="1023" t="inlineStr">
        <is>
          <t>Actual</t>
        </is>
      </c>
      <c r="AH3" s="1661" t="n"/>
      <c r="AI3" s="1661" t="n"/>
      <c r="AJ3" s="1671" t="n"/>
    </row>
    <row r="4" ht="20.25" customFormat="1" customHeight="1" s="45" thickBot="1">
      <c r="A4" s="1333" t="n"/>
      <c r="B4" s="57" t="n"/>
      <c r="C4" s="1673" t="n"/>
      <c r="D4" s="1673" t="n"/>
      <c r="E4" s="57" t="n"/>
      <c r="F4" s="1336" t="n"/>
      <c r="G4" s="58">
        <f>SUM(G7:G160)</f>
        <v/>
      </c>
      <c r="H4" s="43" t="n"/>
      <c r="I4" s="273">
        <f>+I6+I88+I110+I156</f>
        <v/>
      </c>
      <c r="J4" s="43" t="n"/>
      <c r="K4" s="273">
        <f>+K6+K88+K110+K156</f>
        <v/>
      </c>
      <c r="L4" s="43" t="n"/>
      <c r="M4" s="273">
        <f>+M6+M88+M110+M156</f>
        <v/>
      </c>
      <c r="N4" s="43" t="n"/>
      <c r="O4" s="273">
        <f>+O6+O88+O110+O156</f>
        <v/>
      </c>
      <c r="P4" s="43" t="n"/>
      <c r="Q4" s="273">
        <f>+Q6+Q88+Q110+Q156</f>
        <v/>
      </c>
      <c r="R4" s="43" t="n"/>
      <c r="S4" s="273">
        <f>ROUNDUP(+S6+S88+S110+S156,0)</f>
        <v/>
      </c>
      <c r="T4" s="43" t="n"/>
      <c r="U4" s="273">
        <f>ROUNDUP(+U6+U88+U110+U156,0)</f>
        <v/>
      </c>
      <c r="V4" s="43" t="n"/>
      <c r="W4" s="273">
        <f>ROUNDUP(+W6+W88+W110+W156,0)</f>
        <v/>
      </c>
      <c r="X4" s="43" t="n"/>
      <c r="Y4" s="273">
        <f>ROUNDUP(+Y6+Y88+Y110+Y156,0)</f>
        <v/>
      </c>
      <c r="Z4" s="43" t="n"/>
      <c r="AA4" s="43" t="n"/>
      <c r="AB4" s="43" t="n"/>
      <c r="AC4" s="43" t="n"/>
      <c r="AD4" s="43" t="n"/>
      <c r="AE4" s="43" t="n"/>
      <c r="AF4" s="43" t="n"/>
      <c r="AG4" s="273">
        <f>+AG6+AG88+AG110+AG156</f>
        <v/>
      </c>
      <c r="AH4" s="273">
        <f>+AH6+AH88+AH110+AH156</f>
        <v/>
      </c>
      <c r="AI4" s="1336" t="n"/>
      <c r="AJ4" s="1328" t="n"/>
    </row>
    <row r="5" ht="13.5" customHeight="1" thickBot="1">
      <c r="A5" s="2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502" t="n"/>
      <c r="L5" s="3" t="n"/>
      <c r="M5" s="3" t="n"/>
      <c r="N5" s="3" t="n"/>
      <c r="O5" s="3" t="n"/>
      <c r="P5" s="3" t="n"/>
      <c r="Q5" s="47" t="n"/>
      <c r="R5" s="3" t="n"/>
      <c r="S5" s="47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5" t="n"/>
    </row>
    <row r="6" ht="17.25" customFormat="1" customHeight="1" s="9" thickBot="1">
      <c r="A6" s="50" t="inlineStr">
        <is>
          <t>A</t>
        </is>
      </c>
      <c r="B6" s="6" t="inlineStr">
        <is>
          <t>HCA AREA</t>
        </is>
      </c>
      <c r="C6" s="6" t="n"/>
      <c r="D6" s="6" t="n"/>
      <c r="E6" s="6" t="n"/>
      <c r="F6" s="6" t="n"/>
      <c r="G6" s="29" t="n"/>
      <c r="H6" s="6" t="n"/>
      <c r="I6" s="342">
        <f>SUM(I7:I30)</f>
        <v/>
      </c>
      <c r="J6" s="6" t="n"/>
      <c r="K6" s="587">
        <f>SUM(K7:K36)</f>
        <v/>
      </c>
      <c r="L6" s="6" t="n"/>
      <c r="M6" s="342">
        <f>SUM(M7:M48)</f>
        <v/>
      </c>
      <c r="N6" s="29" t="n"/>
      <c r="O6" s="342">
        <f>SUM(O7:O62)</f>
        <v/>
      </c>
      <c r="P6" s="6" t="n"/>
      <c r="Q6" s="342">
        <f>SUM(Q7:Q68)</f>
        <v/>
      </c>
      <c r="R6" s="6" t="n"/>
      <c r="S6" s="342">
        <f>SUM(S7:S75)</f>
        <v/>
      </c>
      <c r="T6" s="6" t="n"/>
      <c r="U6" s="342">
        <f>SUM(U7:U81)</f>
        <v/>
      </c>
      <c r="V6" s="6" t="n"/>
      <c r="W6" s="342">
        <f>SUM(W7:W87)</f>
        <v/>
      </c>
      <c r="X6" s="6" t="n"/>
      <c r="Y6" s="342">
        <f>SUM(Y7:Y87)</f>
        <v/>
      </c>
      <c r="Z6" s="6" t="n"/>
      <c r="AA6" s="6" t="n"/>
      <c r="AB6" s="6" t="n"/>
      <c r="AC6" s="6" t="n"/>
      <c r="AD6" s="6" t="n"/>
      <c r="AE6" s="6" t="n"/>
      <c r="AF6" s="6" t="n"/>
      <c r="AG6" s="29">
        <f>SUM(AG7:AG87)</f>
        <v/>
      </c>
      <c r="AH6" s="29">
        <f>SUM(AH7:AH87)</f>
        <v/>
      </c>
      <c r="AI6" s="6" t="n"/>
      <c r="AJ6" s="6" t="n"/>
      <c r="AK6" s="7" t="n"/>
      <c r="DQ6" s="53" t="n"/>
      <c r="DS6" s="53" t="n"/>
    </row>
    <row r="7" hidden="1">
      <c r="A7" s="14" t="n">
        <v>1</v>
      </c>
      <c r="B7" s="51">
        <f>+BMS!D6</f>
        <v/>
      </c>
      <c r="C7" s="51">
        <f>+BMS!F6</f>
        <v/>
      </c>
      <c r="D7" s="54">
        <f>+BMS!G6</f>
        <v/>
      </c>
      <c r="E7" s="52">
        <f>+BMS!I6</f>
        <v/>
      </c>
      <c r="F7" s="51">
        <f>+BMS!E6</f>
        <v/>
      </c>
      <c r="G7" s="54">
        <f>+BMS!N6</f>
        <v/>
      </c>
      <c r="H7" s="51" t="n"/>
      <c r="I7" s="47" t="n"/>
      <c r="J7" s="3" t="n"/>
      <c r="K7" s="588" t="n"/>
      <c r="L7" s="3" t="n"/>
      <c r="M7" s="3" t="n"/>
      <c r="N7" s="3" t="n"/>
      <c r="O7" s="47" t="n"/>
      <c r="P7" s="3" t="n"/>
      <c r="Q7" s="47" t="n"/>
      <c r="R7" s="3" t="n"/>
      <c r="S7" s="47" t="n"/>
      <c r="T7" s="3" t="n"/>
      <c r="U7" s="47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11" t="n"/>
      <c r="AG7" s="11">
        <f>+G7+I7+K7+M7+O7+Q7++S7+U7+W7+Y7+AA7+AC7+AE7</f>
        <v/>
      </c>
      <c r="AH7" s="11">
        <f>AG7-D7</f>
        <v/>
      </c>
      <c r="AI7" s="10">
        <f>+BMS!DU6</f>
        <v/>
      </c>
      <c r="AJ7" s="5" t="n"/>
    </row>
    <row r="8" hidden="1" customFormat="1" s="755">
      <c r="A8" s="15">
        <f>+A7+1</f>
        <v/>
      </c>
      <c r="B8" s="322">
        <f>+BMS!D7</f>
        <v/>
      </c>
      <c r="C8" s="322">
        <f>+BMS!F7</f>
        <v/>
      </c>
      <c r="D8" s="323">
        <f>+BMS!G7</f>
        <v/>
      </c>
      <c r="E8" s="324">
        <f>+BMS!I7</f>
        <v/>
      </c>
      <c r="F8" s="322">
        <f>+BMS!E7</f>
        <v/>
      </c>
      <c r="G8" s="323">
        <f>+BMS!N7</f>
        <v/>
      </c>
      <c r="H8" s="16" t="n"/>
      <c r="I8" s="331" t="n"/>
      <c r="J8" s="16" t="n"/>
      <c r="K8" s="589" t="n"/>
      <c r="L8" s="16" t="n"/>
      <c r="M8" s="16" t="n"/>
      <c r="N8" s="16" t="n"/>
      <c r="O8" s="331" t="n"/>
      <c r="P8" s="16" t="n"/>
      <c r="Q8" s="331" t="n"/>
      <c r="R8" s="16" t="n"/>
      <c r="S8" s="331" t="n"/>
      <c r="T8" s="16" t="n"/>
      <c r="U8" s="331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8" t="n"/>
      <c r="AG8" s="18">
        <f>+G8+I8+K8+M8+O8+Q8++S8+U8+W8+Y8+AA8+AC8+AE8</f>
        <v/>
      </c>
      <c r="AH8" s="18">
        <f>AG8-D8</f>
        <v/>
      </c>
      <c r="AI8" s="17">
        <f>+BMS!DU7</f>
        <v/>
      </c>
      <c r="AJ8" s="20" t="n"/>
    </row>
    <row r="9" hidden="1" customFormat="1" s="755">
      <c r="A9" s="15">
        <f>+A8+1</f>
        <v/>
      </c>
      <c r="B9" s="322">
        <f>+BMS!D8</f>
        <v/>
      </c>
      <c r="C9" s="322">
        <f>+BMS!F8</f>
        <v/>
      </c>
      <c r="D9" s="323">
        <f>+BMS!G8</f>
        <v/>
      </c>
      <c r="E9" s="324">
        <f>+BMS!I8</f>
        <v/>
      </c>
      <c r="F9" s="322">
        <f>+BMS!E8</f>
        <v/>
      </c>
      <c r="G9" s="323">
        <f>+BMS!N8</f>
        <v/>
      </c>
      <c r="H9" s="16" t="n"/>
      <c r="I9" s="331" t="n"/>
      <c r="J9" s="16" t="n"/>
      <c r="K9" s="589" t="n"/>
      <c r="L9" s="16" t="n"/>
      <c r="M9" s="16" t="n"/>
      <c r="N9" s="16" t="n"/>
      <c r="O9" s="331" t="n"/>
      <c r="P9" s="16" t="n"/>
      <c r="Q9" s="331" t="n"/>
      <c r="R9" s="16" t="n"/>
      <c r="S9" s="331" t="n"/>
      <c r="T9" s="16" t="n"/>
      <c r="U9" s="331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8" t="n"/>
      <c r="AG9" s="18">
        <f>+G9+I9+K9+M9+O9+Q9++S9+U9+W9+Y9+AA9+AC9+AE9</f>
        <v/>
      </c>
      <c r="AH9" s="18">
        <f>AG9-D9</f>
        <v/>
      </c>
      <c r="AI9" s="17">
        <f>+BMS!DU8</f>
        <v/>
      </c>
      <c r="AJ9" s="20" t="n"/>
    </row>
    <row r="10" hidden="1" customFormat="1" s="1085">
      <c r="A10" s="332">
        <f>+A9+1</f>
        <v/>
      </c>
      <c r="B10" s="476">
        <f>+BMS!D9</f>
        <v/>
      </c>
      <c r="C10" s="476">
        <f>+BMS!F9</f>
        <v/>
      </c>
      <c r="D10" s="477">
        <f>+BMS!G9</f>
        <v/>
      </c>
      <c r="E10" s="478">
        <f>+BMS!I9</f>
        <v/>
      </c>
      <c r="F10" s="476">
        <f>+BMS!E9</f>
        <v/>
      </c>
      <c r="G10" s="477">
        <f>+BMS!N9</f>
        <v/>
      </c>
      <c r="H10" s="333" t="n"/>
      <c r="I10" s="479" t="n"/>
      <c r="J10" s="333" t="n"/>
      <c r="K10" s="590" t="n"/>
      <c r="L10" s="333" t="n"/>
      <c r="M10" s="333" t="n"/>
      <c r="N10" s="333" t="n"/>
      <c r="O10" s="479" t="n"/>
      <c r="P10" s="333" t="n"/>
      <c r="Q10" s="479" t="n"/>
      <c r="R10" s="333" t="n"/>
      <c r="S10" s="479" t="n"/>
      <c r="T10" s="333" t="n"/>
      <c r="U10" s="479" t="n"/>
      <c r="V10" s="333" t="n"/>
      <c r="W10" s="333" t="n"/>
      <c r="X10" s="333" t="n"/>
      <c r="Y10" s="333" t="n"/>
      <c r="Z10" s="333" t="n"/>
      <c r="AA10" s="333" t="n"/>
      <c r="AB10" s="333" t="n"/>
      <c r="AC10" s="333" t="n"/>
      <c r="AD10" s="333" t="n"/>
      <c r="AE10" s="333" t="n"/>
      <c r="AF10" s="1080" t="n"/>
      <c r="AG10" s="1080">
        <f>+G10+I10+K10+M10+O10+Q10++S10+U10+W10+Y10+AA10+AC10+AE10</f>
        <v/>
      </c>
      <c r="AH10" s="1080">
        <f>AG10-D10</f>
        <v/>
      </c>
      <c r="AI10" s="334">
        <f>+BMS!DU9</f>
        <v/>
      </c>
      <c r="AJ10" s="340" t="n"/>
    </row>
    <row r="11" hidden="1" customFormat="1" s="1085">
      <c r="A11" s="332">
        <f>+A10+1</f>
        <v/>
      </c>
      <c r="B11" s="476">
        <f>+BMS!D10</f>
        <v/>
      </c>
      <c r="C11" s="476">
        <f>+BMS!F10</f>
        <v/>
      </c>
      <c r="D11" s="477">
        <f>+BMS!G10</f>
        <v/>
      </c>
      <c r="E11" s="478">
        <f>+BMS!I10</f>
        <v/>
      </c>
      <c r="F11" s="476">
        <f>+BMS!E10</f>
        <v/>
      </c>
      <c r="G11" s="477">
        <f>+BMS!N10</f>
        <v/>
      </c>
      <c r="H11" s="333" t="n"/>
      <c r="I11" s="479" t="n"/>
      <c r="J11" s="333" t="n"/>
      <c r="K11" s="590" t="n"/>
      <c r="L11" s="333" t="n"/>
      <c r="M11" s="333" t="n"/>
      <c r="N11" s="333" t="n"/>
      <c r="O11" s="336">
        <f>+BMS!AR10+BMS!AT10+BMS!AV10</f>
        <v/>
      </c>
      <c r="P11" s="333" t="n"/>
      <c r="Q11" s="479" t="n"/>
      <c r="R11" s="333" t="n"/>
      <c r="S11" s="479" t="n"/>
      <c r="T11" s="333" t="n"/>
      <c r="U11" s="479" t="n"/>
      <c r="V11" s="333" t="n"/>
      <c r="W11" s="333" t="n"/>
      <c r="X11" s="333" t="n"/>
      <c r="Y11" s="333" t="n"/>
      <c r="Z11" s="333" t="n"/>
      <c r="AA11" s="333" t="n"/>
      <c r="AB11" s="333" t="n"/>
      <c r="AC11" s="333" t="n"/>
      <c r="AD11" s="333" t="n"/>
      <c r="AE11" s="333" t="n"/>
      <c r="AF11" s="1080" t="n"/>
      <c r="AG11" s="1080">
        <f>+G11+I11+K11+M11+O11+Q11++S11+U11+W11+Y11+AA11+AC11+AE11</f>
        <v/>
      </c>
      <c r="AH11" s="1080">
        <f>AG11-D11</f>
        <v/>
      </c>
      <c r="AI11" s="334">
        <f>+BMS!DU10</f>
        <v/>
      </c>
      <c r="AJ11" s="340" t="n"/>
    </row>
    <row r="12" hidden="1" customFormat="1" s="424">
      <c r="A12" s="345">
        <f>+A11+1</f>
        <v/>
      </c>
      <c r="B12" s="346">
        <f>+BMS!D11</f>
        <v/>
      </c>
      <c r="C12" s="346">
        <f>+BMS!F11</f>
        <v/>
      </c>
      <c r="D12" s="347">
        <f>+BMS!G11</f>
        <v/>
      </c>
      <c r="E12" s="348">
        <f>+BMS!I11</f>
        <v/>
      </c>
      <c r="F12" s="346">
        <f>+BMS!E11</f>
        <v/>
      </c>
      <c r="G12" s="347">
        <f>+BMS!N11</f>
        <v/>
      </c>
      <c r="H12" s="343" t="n"/>
      <c r="I12" s="349">
        <f>+BMS!P11+BMS!R11+BMS!T11+BMS!V11</f>
        <v/>
      </c>
      <c r="J12" s="343" t="n"/>
      <c r="K12" s="405">
        <f>+BMS!X11+BMS!Z11+BMS!AB11+BMS!AD11</f>
        <v/>
      </c>
      <c r="L12" s="343" t="n"/>
      <c r="M12" s="343" t="n"/>
      <c r="N12" s="343" t="n"/>
      <c r="O12" s="352" t="n"/>
      <c r="P12" s="343" t="n"/>
      <c r="Q12" s="352" t="n"/>
      <c r="R12" s="343" t="n"/>
      <c r="S12" s="352" t="n"/>
      <c r="T12" s="343" t="n"/>
      <c r="U12" s="352" t="n"/>
      <c r="V12" s="343" t="n"/>
      <c r="W12" s="343" t="n"/>
      <c r="X12" s="343" t="n"/>
      <c r="Y12" s="343" t="n"/>
      <c r="Z12" s="343" t="n"/>
      <c r="AA12" s="343" t="n"/>
      <c r="AB12" s="343" t="n"/>
      <c r="AC12" s="343" t="n"/>
      <c r="AD12" s="343" t="n"/>
      <c r="AE12" s="343" t="n"/>
      <c r="AF12" s="292" t="n"/>
      <c r="AG12" s="292">
        <f>+G12+I12+K12+M12+O12+Q12++S12+U12+W12+Y12+AA12+AC12+AE12</f>
        <v/>
      </c>
      <c r="AH12" s="292">
        <f>AG12-D12</f>
        <v/>
      </c>
      <c r="AI12" s="300">
        <f>+BMS!DU11</f>
        <v/>
      </c>
      <c r="AJ12" s="350" t="n"/>
    </row>
    <row r="13" hidden="1" customFormat="1" s="424">
      <c r="A13" s="345">
        <f>+A12+1</f>
        <v/>
      </c>
      <c r="B13" s="346">
        <f>+BMS!D12</f>
        <v/>
      </c>
      <c r="C13" s="346">
        <f>+BMS!F12</f>
        <v/>
      </c>
      <c r="D13" s="347">
        <f>+BMS!G12</f>
        <v/>
      </c>
      <c r="E13" s="348">
        <f>+BMS!I12</f>
        <v/>
      </c>
      <c r="F13" s="346">
        <f>+BMS!E12</f>
        <v/>
      </c>
      <c r="G13" s="347">
        <f>+BMS!N12</f>
        <v/>
      </c>
      <c r="H13" s="343" t="n"/>
      <c r="I13" s="349">
        <f>+BMS!R12+BMS!T12+BMS!V12</f>
        <v/>
      </c>
      <c r="J13" s="343" t="n"/>
      <c r="K13" s="405">
        <f>+BMS!X12+BMS!Z12+BMS!AB12+BMS!AD12</f>
        <v/>
      </c>
      <c r="L13" s="343" t="n"/>
      <c r="M13" s="343" t="n"/>
      <c r="N13" s="343" t="n"/>
      <c r="O13" s="352" t="n"/>
      <c r="P13" s="343" t="n"/>
      <c r="Q13" s="352" t="n"/>
      <c r="R13" s="343" t="n"/>
      <c r="S13" s="352" t="n"/>
      <c r="T13" s="343" t="n"/>
      <c r="U13" s="352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292" t="n"/>
      <c r="AG13" s="292">
        <f>+G13+I13+K13+M13+O13+Q13++S13+U13+W13+Y13+AA13+AC13+AE13</f>
        <v/>
      </c>
      <c r="AH13" s="292">
        <f>AG13-D13</f>
        <v/>
      </c>
      <c r="AI13" s="300">
        <f>+BMS!DU12</f>
        <v/>
      </c>
      <c r="AJ13" s="350" t="n"/>
    </row>
    <row r="14" hidden="1" customFormat="1" s="424">
      <c r="A14" s="345">
        <f>+A13+1</f>
        <v/>
      </c>
      <c r="B14" s="346">
        <f>+BMS!D13</f>
        <v/>
      </c>
      <c r="C14" s="346">
        <f>+BMS!F13</f>
        <v/>
      </c>
      <c r="D14" s="347">
        <f>+BMS!G13</f>
        <v/>
      </c>
      <c r="E14" s="348">
        <f>+BMS!I13</f>
        <v/>
      </c>
      <c r="F14" s="346">
        <f>+BMS!E13</f>
        <v/>
      </c>
      <c r="G14" s="347">
        <f>+BMS!N13</f>
        <v/>
      </c>
      <c r="H14" s="343" t="n"/>
      <c r="I14" s="349">
        <f>+BMS!P13+BMS!R13+BMS!T13+BMS!V13</f>
        <v/>
      </c>
      <c r="J14" s="343" t="n"/>
      <c r="K14" s="428" t="n"/>
      <c r="L14" s="343" t="n"/>
      <c r="M14" s="343" t="n"/>
      <c r="N14" s="343" t="n"/>
      <c r="O14" s="352" t="n"/>
      <c r="P14" s="343" t="n"/>
      <c r="Q14" s="352" t="n"/>
      <c r="R14" s="343" t="n"/>
      <c r="S14" s="352" t="n"/>
      <c r="T14" s="343" t="n"/>
      <c r="U14" s="352" t="n"/>
      <c r="V14" s="343" t="n"/>
      <c r="W14" s="343" t="n"/>
      <c r="X14" s="343" t="n"/>
      <c r="Y14" s="343" t="n"/>
      <c r="Z14" s="343" t="n"/>
      <c r="AA14" s="343" t="n"/>
      <c r="AB14" s="343" t="n"/>
      <c r="AC14" s="343" t="n"/>
      <c r="AD14" s="343" t="n"/>
      <c r="AE14" s="343" t="n"/>
      <c r="AF14" s="292" t="n"/>
      <c r="AG14" s="292">
        <f>+G14+I14+K14+M14+O14+Q14++S14+U14+W14+Y14+AA14+AC14+AE14</f>
        <v/>
      </c>
      <c r="AH14" s="292">
        <f>AG14-D14</f>
        <v/>
      </c>
      <c r="AI14" s="300">
        <f>+BMS!DU13</f>
        <v/>
      </c>
      <c r="AJ14" s="350" t="n"/>
    </row>
    <row r="15" hidden="1" customFormat="1" s="424">
      <c r="A15" s="345">
        <f>+A14+1</f>
        <v/>
      </c>
      <c r="B15" s="346">
        <f>+BMS!D14</f>
        <v/>
      </c>
      <c r="C15" s="346">
        <f>+BMS!F14</f>
        <v/>
      </c>
      <c r="D15" s="347">
        <f>+BMS!G14</f>
        <v/>
      </c>
      <c r="E15" s="348">
        <f>+BMS!I14</f>
        <v/>
      </c>
      <c r="F15" s="346">
        <f>+BMS!E14</f>
        <v/>
      </c>
      <c r="G15" s="347">
        <f>+BMS!N14</f>
        <v/>
      </c>
      <c r="H15" s="343" t="n"/>
      <c r="I15" s="349">
        <f>+BMS!P14+BMS!R14+BMS!T14+BMS!V14</f>
        <v/>
      </c>
      <c r="J15" s="343" t="n"/>
      <c r="K15" s="428" t="n"/>
      <c r="L15" s="343" t="n"/>
      <c r="M15" s="343" t="n"/>
      <c r="N15" s="343" t="n"/>
      <c r="O15" s="352" t="n"/>
      <c r="P15" s="343" t="n"/>
      <c r="Q15" s="352" t="n"/>
      <c r="R15" s="343" t="n"/>
      <c r="S15" s="352" t="n"/>
      <c r="T15" s="343" t="n"/>
      <c r="U15" s="352" t="n"/>
      <c r="V15" s="343" t="n"/>
      <c r="W15" s="343" t="n"/>
      <c r="X15" s="343" t="n"/>
      <c r="Y15" s="343" t="n"/>
      <c r="Z15" s="343" t="n"/>
      <c r="AA15" s="343" t="n"/>
      <c r="AB15" s="343" t="n"/>
      <c r="AC15" s="343" t="n"/>
      <c r="AD15" s="343" t="n"/>
      <c r="AE15" s="343" t="n"/>
      <c r="AF15" s="292" t="n"/>
      <c r="AG15" s="292">
        <f>+G15+I15+K15+M15+O15+Q15++S15+U15+W15+Y15+AA15+AC15+AE15</f>
        <v/>
      </c>
      <c r="AH15" s="292">
        <f>AG15-D15</f>
        <v/>
      </c>
      <c r="AI15" s="300">
        <f>+BMS!DU14</f>
        <v/>
      </c>
      <c r="AJ15" s="350" t="n"/>
      <c r="AL15" s="1068">
        <f>130008820-AG15</f>
        <v/>
      </c>
      <c r="AM15" s="424">
        <f>AL15/2</f>
        <v/>
      </c>
    </row>
    <row r="16" hidden="1" customFormat="1" s="424">
      <c r="A16" s="345">
        <f>+A15+1</f>
        <v/>
      </c>
      <c r="B16" s="346">
        <f>+BMS!D15</f>
        <v/>
      </c>
      <c r="C16" s="346">
        <f>+BMS!F15</f>
        <v/>
      </c>
      <c r="D16" s="347">
        <f>+BMS!G15</f>
        <v/>
      </c>
      <c r="E16" s="348">
        <f>+BMS!I15</f>
        <v/>
      </c>
      <c r="F16" s="346">
        <f>+BMS!E15</f>
        <v/>
      </c>
      <c r="G16" s="347">
        <f>+BMS!N15</f>
        <v/>
      </c>
      <c r="H16" s="343" t="n"/>
      <c r="I16" s="349">
        <f>+BMS!P15+BMS!R15+BMS!T15+BMS!V15</f>
        <v/>
      </c>
      <c r="J16" s="343" t="n"/>
      <c r="K16" s="428" t="n"/>
      <c r="L16" s="343" t="n"/>
      <c r="M16" s="343" t="n"/>
      <c r="N16" s="343" t="n"/>
      <c r="O16" s="352" t="n"/>
      <c r="P16" s="343" t="n"/>
      <c r="Q16" s="352" t="n"/>
      <c r="R16" s="343" t="n"/>
      <c r="S16" s="352" t="n"/>
      <c r="T16" s="343" t="n"/>
      <c r="U16" s="352" t="n"/>
      <c r="V16" s="343" t="n"/>
      <c r="W16" s="343" t="n"/>
      <c r="X16" s="343" t="n"/>
      <c r="Y16" s="343" t="n"/>
      <c r="Z16" s="343" t="n"/>
      <c r="AA16" s="343" t="n"/>
      <c r="AB16" s="343" t="n"/>
      <c r="AC16" s="343" t="n"/>
      <c r="AD16" s="343" t="n"/>
      <c r="AE16" s="343" t="n"/>
      <c r="AF16" s="292" t="n"/>
      <c r="AG16" s="292">
        <f>+G16+I16+K16+M16+O16+Q16++S16+U16+W16+Y16+AA16+AC16+AE16</f>
        <v/>
      </c>
      <c r="AH16" s="292">
        <f>AG16-D16</f>
        <v/>
      </c>
      <c r="AI16" s="300">
        <f>+BMS!DU15</f>
        <v/>
      </c>
      <c r="AJ16" s="350" t="n"/>
    </row>
    <row r="17" hidden="1">
      <c r="A17" s="14">
        <f>+A16+1</f>
        <v/>
      </c>
      <c r="B17" s="51">
        <f>+BMS!D16</f>
        <v/>
      </c>
      <c r="C17" s="51">
        <f>+BMS!F16</f>
        <v/>
      </c>
      <c r="D17" s="54">
        <f>+BMS!G16</f>
        <v/>
      </c>
      <c r="E17" s="52">
        <f>+BMS!I16</f>
        <v/>
      </c>
      <c r="F17" s="51">
        <f>+BMS!E16</f>
        <v/>
      </c>
      <c r="G17" s="54">
        <f>+BMS!N16</f>
        <v/>
      </c>
      <c r="H17" s="3" t="n"/>
      <c r="I17" s="47" t="n"/>
      <c r="J17" s="3" t="n"/>
      <c r="K17" s="588" t="n"/>
      <c r="L17" s="3" t="n"/>
      <c r="M17" s="3" t="n"/>
      <c r="N17" s="3" t="n"/>
      <c r="O17" s="47" t="n"/>
      <c r="P17" s="3" t="n"/>
      <c r="Q17" s="47" t="n"/>
      <c r="R17" s="3" t="n"/>
      <c r="S17" s="47" t="n"/>
      <c r="T17" s="3" t="n"/>
      <c r="U17" s="47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11" t="n"/>
      <c r="AG17" s="11">
        <f>+G17+I17+K17+M17+O17+Q17++S17+U17+W17+Y17+AA17+AC17+AE17</f>
        <v/>
      </c>
      <c r="AH17" s="11">
        <f>AG17-D17</f>
        <v/>
      </c>
      <c r="AI17" s="10">
        <f>+BMS!DU16</f>
        <v/>
      </c>
      <c r="AJ17" s="5" t="n"/>
    </row>
    <row r="18" hidden="1">
      <c r="A18" s="14">
        <f>+A17+1</f>
        <v/>
      </c>
      <c r="B18" s="51">
        <f>+BMS!D17</f>
        <v/>
      </c>
      <c r="C18" s="51">
        <f>+BMS!F17</f>
        <v/>
      </c>
      <c r="D18" s="54">
        <f>+BMS!G17</f>
        <v/>
      </c>
      <c r="E18" s="52">
        <f>+BMS!I17</f>
        <v/>
      </c>
      <c r="F18" s="51">
        <f>+BMS!E17</f>
        <v/>
      </c>
      <c r="G18" s="54">
        <f>+BMS!N17</f>
        <v/>
      </c>
      <c r="H18" s="3" t="n"/>
      <c r="I18" s="47" t="n"/>
      <c r="J18" s="3" t="n"/>
      <c r="K18" s="588" t="n"/>
      <c r="L18" s="3" t="n"/>
      <c r="M18" s="3" t="n"/>
      <c r="N18" s="3" t="n"/>
      <c r="O18" s="47" t="n"/>
      <c r="P18" s="3" t="n"/>
      <c r="Q18" s="47" t="n"/>
      <c r="R18" s="3" t="n"/>
      <c r="S18" s="47" t="n"/>
      <c r="T18" s="3" t="n"/>
      <c r="U18" s="47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11" t="n"/>
      <c r="AG18" s="11">
        <f>+G18+I18+K18+M18+O18+Q18++S18+U18+W18+Y18+AA18+AC18+AE18</f>
        <v/>
      </c>
      <c r="AH18" s="11">
        <f>AG18-D18</f>
        <v/>
      </c>
      <c r="AI18" s="10">
        <f>+BMS!DU17</f>
        <v/>
      </c>
      <c r="AJ18" s="5" t="n"/>
    </row>
    <row r="19" hidden="1" customFormat="1" s="424">
      <c r="A19" s="345">
        <f>+A18+1</f>
        <v/>
      </c>
      <c r="B19" s="346">
        <f>+BMS!D18</f>
        <v/>
      </c>
      <c r="C19" s="346">
        <f>+BMS!F18</f>
        <v/>
      </c>
      <c r="D19" s="347">
        <f>+BMS!G18</f>
        <v/>
      </c>
      <c r="E19" s="348">
        <f>+BMS!I18</f>
        <v/>
      </c>
      <c r="F19" s="346">
        <f>+BMS!E18</f>
        <v/>
      </c>
      <c r="G19" s="347">
        <f>+BMS!N18</f>
        <v/>
      </c>
      <c r="H19" s="343" t="n"/>
      <c r="I19" s="352" t="n"/>
      <c r="J19" s="343" t="n"/>
      <c r="K19" s="428" t="n"/>
      <c r="L19" s="343" t="n"/>
      <c r="M19" s="343" t="n"/>
      <c r="N19" s="343" t="n"/>
      <c r="O19" s="352" t="n"/>
      <c r="P19" s="343" t="n"/>
      <c r="Q19" s="352" t="n"/>
      <c r="R19" s="343" t="n"/>
      <c r="S19" s="352" t="n"/>
      <c r="T19" s="343" t="n"/>
      <c r="U19" s="352" t="n"/>
      <c r="V19" s="343" t="n"/>
      <c r="W19" s="343" t="n"/>
      <c r="X19" s="343" t="n"/>
      <c r="Y19" s="343" t="n"/>
      <c r="Z19" s="343" t="n"/>
      <c r="AA19" s="343" t="n"/>
      <c r="AB19" s="343" t="n"/>
      <c r="AC19" s="343" t="n"/>
      <c r="AD19" s="343" t="n"/>
      <c r="AE19" s="343" t="n"/>
      <c r="AF19" s="292" t="n"/>
      <c r="AG19" s="292" t="n"/>
      <c r="AH19" s="292" t="n"/>
      <c r="AI19" s="300">
        <f>+BMS!DU18</f>
        <v/>
      </c>
      <c r="AJ19" s="350" t="n"/>
    </row>
    <row r="20" hidden="1" customFormat="1" s="424">
      <c r="A20" s="345">
        <f>+A19+1</f>
        <v/>
      </c>
      <c r="B20" s="346">
        <f>+BMS!D19</f>
        <v/>
      </c>
      <c r="C20" s="346">
        <f>+BMS!F19</f>
        <v/>
      </c>
      <c r="D20" s="347">
        <f>+BMS!G19</f>
        <v/>
      </c>
      <c r="E20" s="348">
        <f>+BMS!I19</f>
        <v/>
      </c>
      <c r="F20" s="346">
        <f>+BMS!E19</f>
        <v/>
      </c>
      <c r="G20" s="347">
        <f>+BMS!N19</f>
        <v/>
      </c>
      <c r="H20" s="343" t="n"/>
      <c r="I20" s="349">
        <f>+BMS!P19+BMS!R19+BMS!T19+BMS!V19</f>
        <v/>
      </c>
      <c r="J20" s="343" t="n"/>
      <c r="K20" s="428" t="n"/>
      <c r="L20" s="343" t="n"/>
      <c r="M20" s="343" t="n"/>
      <c r="N20" s="343" t="n"/>
      <c r="O20" s="352" t="n"/>
      <c r="P20" s="343" t="n"/>
      <c r="Q20" s="352" t="n"/>
      <c r="R20" s="343" t="n"/>
      <c r="S20" s="352" t="n"/>
      <c r="T20" s="343" t="n"/>
      <c r="U20" s="352" t="n"/>
      <c r="V20" s="343" t="n"/>
      <c r="W20" s="343" t="n"/>
      <c r="X20" s="343" t="n"/>
      <c r="Y20" s="343" t="n"/>
      <c r="Z20" s="343" t="n"/>
      <c r="AA20" s="343" t="n"/>
      <c r="AB20" s="343" t="n"/>
      <c r="AC20" s="343" t="n"/>
      <c r="AD20" s="343" t="n"/>
      <c r="AE20" s="343" t="n"/>
      <c r="AF20" s="292" t="n"/>
      <c r="AG20" s="292">
        <f>+G20+I20+K20+M20+O20+Q20++S20+U20+W20+Y20+AA20+AC20+AE20</f>
        <v/>
      </c>
      <c r="AH20" s="292">
        <f>AG20-D20</f>
        <v/>
      </c>
      <c r="AI20" s="300">
        <f>+BMS!DU19</f>
        <v/>
      </c>
      <c r="AJ20" s="350" t="n"/>
    </row>
    <row r="21" hidden="1" customFormat="1" s="424">
      <c r="A21" s="345">
        <f>+A20+1</f>
        <v/>
      </c>
      <c r="B21" s="346">
        <f>+BMS!D20</f>
        <v/>
      </c>
      <c r="C21" s="346">
        <f>+BMS!F20</f>
        <v/>
      </c>
      <c r="D21" s="347">
        <f>+BMS!G20</f>
        <v/>
      </c>
      <c r="E21" s="348">
        <f>+BMS!I20</f>
        <v/>
      </c>
      <c r="F21" s="346">
        <f>+BMS!E20</f>
        <v/>
      </c>
      <c r="G21" s="347">
        <f>+BMS!N20</f>
        <v/>
      </c>
      <c r="H21" s="343" t="n"/>
      <c r="I21" s="352" t="n"/>
      <c r="J21" s="343" t="n"/>
      <c r="K21" s="428" t="n"/>
      <c r="L21" s="343" t="n"/>
      <c r="M21" s="343" t="n"/>
      <c r="N21" s="343" t="n"/>
      <c r="O21" s="352" t="n"/>
      <c r="P21" s="343" t="n"/>
      <c r="Q21" s="352" t="n"/>
      <c r="R21" s="343" t="n"/>
      <c r="S21" s="352" t="n"/>
      <c r="T21" s="343" t="n"/>
      <c r="U21" s="352" t="n"/>
      <c r="V21" s="343" t="n"/>
      <c r="W21" s="343" t="n"/>
      <c r="X21" s="343" t="n"/>
      <c r="Y21" s="343" t="n"/>
      <c r="Z21" s="343" t="n"/>
      <c r="AA21" s="343" t="n"/>
      <c r="AB21" s="343" t="n"/>
      <c r="AC21" s="343" t="n"/>
      <c r="AD21" s="343" t="n"/>
      <c r="AE21" s="343" t="n"/>
      <c r="AF21" s="292" t="n"/>
      <c r="AG21" s="292" t="n"/>
      <c r="AH21" s="292" t="n"/>
      <c r="AI21" s="300">
        <f>+BMS!DU20</f>
        <v/>
      </c>
      <c r="AJ21" s="350" t="n"/>
    </row>
    <row r="22" hidden="1" customFormat="1" s="1085">
      <c r="A22" s="332">
        <f>+A21+1</f>
        <v/>
      </c>
      <c r="B22" s="476">
        <f>+BMS!D21</f>
        <v/>
      </c>
      <c r="C22" s="476">
        <f>+BMS!F21</f>
        <v/>
      </c>
      <c r="D22" s="477">
        <f>+BMS!G21</f>
        <v/>
      </c>
      <c r="E22" s="478">
        <f>+BMS!I21</f>
        <v/>
      </c>
      <c r="F22" s="476">
        <f>+BMS!E21</f>
        <v/>
      </c>
      <c r="G22" s="477">
        <f>+BMS!N21</f>
        <v/>
      </c>
      <c r="H22" s="333" t="n"/>
      <c r="I22" s="479" t="n"/>
      <c r="J22" s="333" t="n"/>
      <c r="K22" s="1073">
        <f>+BMS!AB21+BMS!AD21</f>
        <v/>
      </c>
      <c r="L22" s="333" t="n"/>
      <c r="M22" s="336">
        <f>+BMS!AF21+BMS!AH21+BMS!AJ21+BMS!AL21+BMS!AN21</f>
        <v/>
      </c>
      <c r="N22" s="1080" t="n"/>
      <c r="O22" s="336">
        <f>+BMS!AP21+BMS!AR21+BMS!AT21+BMS!AV21</f>
        <v/>
      </c>
      <c r="P22" s="333" t="n"/>
      <c r="Q22" s="336">
        <f>+BMS!AX21+BMS!AZ21+BMS!BB21</f>
        <v/>
      </c>
      <c r="R22" s="333" t="n"/>
      <c r="S22" s="479" t="n"/>
      <c r="T22" s="333" t="n"/>
      <c r="U22" s="479" t="n"/>
      <c r="V22" s="333" t="n"/>
      <c r="W22" s="333" t="n"/>
      <c r="X22" s="333" t="n"/>
      <c r="Y22" s="333" t="n"/>
      <c r="Z22" s="333" t="n"/>
      <c r="AA22" s="333" t="n"/>
      <c r="AB22" s="333" t="n"/>
      <c r="AC22" s="333" t="n"/>
      <c r="AD22" s="333" t="n"/>
      <c r="AE22" s="333" t="n"/>
      <c r="AF22" s="1080" t="n"/>
      <c r="AG22" s="1080">
        <f>+G22+I22+K22+M22+O22+Q22++S22+U22+W22+Y22+AA22+AC22+AE22</f>
        <v/>
      </c>
      <c r="AH22" s="1080">
        <f>AG22-D22</f>
        <v/>
      </c>
      <c r="AI22" s="334">
        <f>+BMS!DU21</f>
        <v/>
      </c>
      <c r="AJ22" s="340" t="n"/>
    </row>
    <row r="23" hidden="1" customFormat="1" s="424">
      <c r="A23" s="345">
        <f>+A22+1</f>
        <v/>
      </c>
      <c r="B23" s="346">
        <f>+BMS!D22</f>
        <v/>
      </c>
      <c r="C23" s="346">
        <f>+BMS!F22</f>
        <v/>
      </c>
      <c r="D23" s="347">
        <f>+BMS!G22</f>
        <v/>
      </c>
      <c r="E23" s="348">
        <f>+BMS!I22</f>
        <v/>
      </c>
      <c r="F23" s="346">
        <f>+BMS!E22</f>
        <v/>
      </c>
      <c r="G23" s="347">
        <f>+BMS!N22</f>
        <v/>
      </c>
      <c r="H23" s="343" t="n"/>
      <c r="I23" s="352" t="n"/>
      <c r="J23" s="343" t="n"/>
      <c r="K23" s="428" t="n"/>
      <c r="L23" s="343" t="n"/>
      <c r="M23" s="343" t="n"/>
      <c r="N23" s="343" t="n"/>
      <c r="O23" s="352" t="n"/>
      <c r="P23" s="343" t="n"/>
      <c r="Q23" s="352" t="n"/>
      <c r="R23" s="343" t="n"/>
      <c r="S23" s="352" t="n"/>
      <c r="T23" s="343" t="n"/>
      <c r="U23" s="352" t="n"/>
      <c r="V23" s="343" t="n"/>
      <c r="W23" s="343" t="n"/>
      <c r="X23" s="343" t="n"/>
      <c r="Y23" s="343" t="n"/>
      <c r="Z23" s="343" t="n"/>
      <c r="AA23" s="343" t="n"/>
      <c r="AB23" s="343" t="n"/>
      <c r="AC23" s="343" t="n"/>
      <c r="AD23" s="343" t="n"/>
      <c r="AE23" s="343" t="n"/>
      <c r="AF23" s="292" t="n"/>
      <c r="AG23" s="292" t="n"/>
      <c r="AH23" s="292" t="n"/>
      <c r="AI23" s="300">
        <f>+BMS!DU22</f>
        <v/>
      </c>
      <c r="AJ23" s="350" t="n"/>
    </row>
    <row r="24" hidden="1" customFormat="1" s="424">
      <c r="A24" s="345">
        <f>+A23+1</f>
        <v/>
      </c>
      <c r="B24" s="346">
        <f>+BMS!D23</f>
        <v/>
      </c>
      <c r="C24" s="346">
        <f>+BMS!F23</f>
        <v/>
      </c>
      <c r="D24" s="347">
        <f>+BMS!G23</f>
        <v/>
      </c>
      <c r="E24" s="348">
        <f>+BMS!I23</f>
        <v/>
      </c>
      <c r="F24" s="346">
        <f>+BMS!E23</f>
        <v/>
      </c>
      <c r="G24" s="347">
        <f>+BMS!N23</f>
        <v/>
      </c>
      <c r="H24" s="343" t="n"/>
      <c r="I24" s="349">
        <f>+BMS!P23+BMS!R23+BMS!T23+BMS!V23</f>
        <v/>
      </c>
      <c r="J24" s="343" t="n"/>
      <c r="K24" s="428" t="n"/>
      <c r="L24" s="343" t="n"/>
      <c r="M24" s="343" t="n"/>
      <c r="N24" s="343" t="n"/>
      <c r="O24" s="352" t="n"/>
      <c r="P24" s="343" t="n"/>
      <c r="Q24" s="352" t="n"/>
      <c r="R24" s="343" t="n"/>
      <c r="S24" s="352" t="n"/>
      <c r="T24" s="343" t="n"/>
      <c r="U24" s="352" t="n"/>
      <c r="V24" s="343" t="n"/>
      <c r="W24" s="343" t="n"/>
      <c r="X24" s="343" t="n"/>
      <c r="Y24" s="343" t="n"/>
      <c r="Z24" s="343" t="n"/>
      <c r="AA24" s="343" t="n"/>
      <c r="AB24" s="343" t="n"/>
      <c r="AC24" s="343" t="n"/>
      <c r="AD24" s="343" t="n"/>
      <c r="AE24" s="343" t="n"/>
      <c r="AF24" s="292" t="n"/>
      <c r="AG24" s="292">
        <f>+G24+I24+K24+M24+O24+Q24++S24+U24+W24+Y24+AA24+AC24+AE24</f>
        <v/>
      </c>
      <c r="AH24" s="292">
        <f>AG24-D24</f>
        <v/>
      </c>
      <c r="AI24" s="300">
        <f>+BMS!DU23</f>
        <v/>
      </c>
      <c r="AJ24" s="350" t="n"/>
    </row>
    <row r="25" hidden="1" customFormat="1" s="424">
      <c r="A25" s="345">
        <f>+A24+1</f>
        <v/>
      </c>
      <c r="B25" s="346">
        <f>+BMS!D24</f>
        <v/>
      </c>
      <c r="C25" s="346">
        <f>+BMS!F24</f>
        <v/>
      </c>
      <c r="D25" s="347">
        <f>+BMS!G24</f>
        <v/>
      </c>
      <c r="E25" s="348">
        <f>+BMS!I24</f>
        <v/>
      </c>
      <c r="F25" s="346">
        <f>+BMS!E24</f>
        <v/>
      </c>
      <c r="G25" s="347">
        <f>+BMS!N24</f>
        <v/>
      </c>
      <c r="H25" s="343" t="n"/>
      <c r="I25" s="349">
        <f>+BMS!P24+BMS!R24+BMS!T24+BMS!V24</f>
        <v/>
      </c>
      <c r="J25" s="343" t="n"/>
      <c r="K25" s="428" t="n"/>
      <c r="L25" s="343" t="n"/>
      <c r="M25" s="343" t="n"/>
      <c r="N25" s="343" t="n"/>
      <c r="O25" s="352" t="n"/>
      <c r="P25" s="343" t="n"/>
      <c r="Q25" s="352" t="n"/>
      <c r="R25" s="343" t="n"/>
      <c r="S25" s="352" t="n"/>
      <c r="T25" s="343" t="n"/>
      <c r="U25" s="352" t="n"/>
      <c r="V25" s="343" t="n"/>
      <c r="W25" s="343" t="n"/>
      <c r="X25" s="343" t="n"/>
      <c r="Y25" s="343" t="n"/>
      <c r="Z25" s="343" t="n"/>
      <c r="AA25" s="343" t="n"/>
      <c r="AB25" s="343" t="n"/>
      <c r="AC25" s="343" t="n"/>
      <c r="AD25" s="343" t="n"/>
      <c r="AE25" s="343" t="n"/>
      <c r="AF25" s="292" t="n"/>
      <c r="AG25" s="292">
        <f>+G25+I25+K25+M25+O25+Q25++S25+U25+W25+Y25+AA25+AC25+AE25</f>
        <v/>
      </c>
      <c r="AH25" s="292">
        <f>AG25-D25</f>
        <v/>
      </c>
      <c r="AI25" s="300">
        <f>+BMS!DU24</f>
        <v/>
      </c>
      <c r="AJ25" s="350" t="n"/>
    </row>
    <row r="26" hidden="1" customFormat="1" s="424">
      <c r="A26" s="345">
        <f>+A25+1</f>
        <v/>
      </c>
      <c r="B26" s="346">
        <f>+BMS!D25</f>
        <v/>
      </c>
      <c r="C26" s="346">
        <f>+BMS!F25</f>
        <v/>
      </c>
      <c r="D26" s="347">
        <f>+BMS!G25</f>
        <v/>
      </c>
      <c r="E26" s="348">
        <f>+BMS!I25</f>
        <v/>
      </c>
      <c r="F26" s="346">
        <f>+BMS!E25</f>
        <v/>
      </c>
      <c r="G26" s="347">
        <f>+BMS!N25</f>
        <v/>
      </c>
      <c r="H26" s="343" t="n"/>
      <c r="I26" s="349">
        <f>+BMS!P25+BMS!R25+BMS!T25+BMS!V25</f>
        <v/>
      </c>
      <c r="J26" s="343" t="n"/>
      <c r="K26" s="405">
        <f>+BMS!X25+BMS!Z25+BMS!AB25+BMS!AD25</f>
        <v/>
      </c>
      <c r="L26" s="343" t="n"/>
      <c r="M26" s="349">
        <f>+BMS!AF25+BMS!AH25+BMS!AJ25+BMS!AL25+BMS!AN25</f>
        <v/>
      </c>
      <c r="N26" s="343" t="n"/>
      <c r="O26" s="352" t="n"/>
      <c r="P26" s="343" t="n"/>
      <c r="Q26" s="352" t="n"/>
      <c r="R26" s="343" t="n"/>
      <c r="S26" s="352" t="n"/>
      <c r="T26" s="343" t="n"/>
      <c r="U26" s="352" t="n"/>
      <c r="V26" s="343" t="n"/>
      <c r="W26" s="343" t="n"/>
      <c r="X26" s="343" t="n"/>
      <c r="Y26" s="343" t="n"/>
      <c r="Z26" s="343" t="n"/>
      <c r="AA26" s="343" t="n"/>
      <c r="AB26" s="343" t="n"/>
      <c r="AC26" s="343" t="n"/>
      <c r="AD26" s="343" t="n"/>
      <c r="AE26" s="343" t="n"/>
      <c r="AF26" s="292" t="n"/>
      <c r="AG26" s="292">
        <f>+G26+I26+K26+M26+O26+Q26++S26+U26+W26+Y26+AA26+AC26+AE26</f>
        <v/>
      </c>
      <c r="AH26" s="292">
        <f>AG26-D26</f>
        <v/>
      </c>
      <c r="AI26" s="300">
        <f>+BMS!DU25</f>
        <v/>
      </c>
      <c r="AJ26" s="350" t="n"/>
    </row>
    <row r="27" hidden="1" customFormat="1" s="424">
      <c r="A27" s="345">
        <f>+A26+1</f>
        <v/>
      </c>
      <c r="B27" s="346">
        <f>+BMS!D26</f>
        <v/>
      </c>
      <c r="C27" s="346">
        <f>+BMS!F26</f>
        <v/>
      </c>
      <c r="D27" s="347">
        <f>+BMS!G26</f>
        <v/>
      </c>
      <c r="E27" s="348">
        <f>+BMS!I26</f>
        <v/>
      </c>
      <c r="F27" s="346">
        <f>+BMS!E26</f>
        <v/>
      </c>
      <c r="G27" s="347">
        <f>+BMS!N26</f>
        <v/>
      </c>
      <c r="H27" s="343" t="n"/>
      <c r="I27" s="349">
        <f>+BMS!R26+BMS!T26+BMS!V26</f>
        <v/>
      </c>
      <c r="J27" s="343" t="n"/>
      <c r="K27" s="405">
        <f>+BMS!Z26+BMS!AB26+BMS!AD26</f>
        <v/>
      </c>
      <c r="L27" s="343" t="n"/>
      <c r="M27" s="343" t="n"/>
      <c r="N27" s="343" t="n"/>
      <c r="O27" s="352" t="n"/>
      <c r="P27" s="343" t="n"/>
      <c r="Q27" s="352" t="n"/>
      <c r="R27" s="343" t="n"/>
      <c r="S27" s="352" t="n"/>
      <c r="T27" s="343" t="n"/>
      <c r="U27" s="352" t="n"/>
      <c r="V27" s="343" t="n"/>
      <c r="W27" s="343" t="n"/>
      <c r="X27" s="343" t="n"/>
      <c r="Y27" s="343" t="n"/>
      <c r="Z27" s="343" t="n"/>
      <c r="AA27" s="343" t="n"/>
      <c r="AB27" s="343" t="n"/>
      <c r="AC27" s="343" t="n"/>
      <c r="AD27" s="343" t="n"/>
      <c r="AE27" s="343" t="n"/>
      <c r="AF27" s="292" t="n"/>
      <c r="AG27" s="292">
        <f>+G27+I27+K27+M27+O27+Q27++S27+U27+W27+Y27+AA27+AC27+AE27</f>
        <v/>
      </c>
      <c r="AH27" s="292">
        <f>AG27-D27</f>
        <v/>
      </c>
      <c r="AI27" s="300">
        <f>+BMS!DU26</f>
        <v/>
      </c>
      <c r="AJ27" s="350" t="n"/>
    </row>
    <row r="28" hidden="1" customFormat="1" s="424">
      <c r="A28" s="345">
        <f>+A27+1</f>
        <v/>
      </c>
      <c r="B28" s="346">
        <f>+BMS!D27</f>
        <v/>
      </c>
      <c r="C28" s="346">
        <f>+BMS!F27</f>
        <v/>
      </c>
      <c r="D28" s="347">
        <f>+BMS!G27</f>
        <v/>
      </c>
      <c r="E28" s="348">
        <f>+BMS!I27</f>
        <v/>
      </c>
      <c r="F28" s="346">
        <f>+BMS!E27</f>
        <v/>
      </c>
      <c r="G28" s="347">
        <f>+BMS!N27</f>
        <v/>
      </c>
      <c r="H28" s="343" t="n"/>
      <c r="I28" s="349">
        <f>+BMS!R27+BMS!T27</f>
        <v/>
      </c>
      <c r="J28" s="343" t="n"/>
      <c r="K28" s="428" t="n"/>
      <c r="L28" s="343" t="n"/>
      <c r="M28" s="343" t="n"/>
      <c r="N28" s="343" t="n"/>
      <c r="O28" s="352" t="n"/>
      <c r="P28" s="343" t="n"/>
      <c r="Q28" s="352" t="n"/>
      <c r="R28" s="343" t="n"/>
      <c r="S28" s="352" t="n"/>
      <c r="T28" s="343" t="n"/>
      <c r="U28" s="352" t="n"/>
      <c r="V28" s="343" t="n"/>
      <c r="W28" s="343" t="n"/>
      <c r="X28" s="343" t="n"/>
      <c r="Y28" s="343" t="n"/>
      <c r="Z28" s="343" t="n"/>
      <c r="AA28" s="343" t="n"/>
      <c r="AB28" s="343" t="n"/>
      <c r="AC28" s="343" t="n"/>
      <c r="AD28" s="343" t="n"/>
      <c r="AE28" s="343" t="n"/>
      <c r="AF28" s="292" t="n"/>
      <c r="AG28" s="292">
        <f>+G28+I28+K28+M28+O28+Q28++S28+U28+W28+Y28+AA28+AC28+AE28</f>
        <v/>
      </c>
      <c r="AH28" s="292">
        <f>AG28-D28</f>
        <v/>
      </c>
      <c r="AI28" s="300">
        <f>+BMS!DU27</f>
        <v/>
      </c>
      <c r="AJ28" s="350" t="n"/>
    </row>
    <row r="29" hidden="1" customFormat="1" s="424">
      <c r="A29" s="345">
        <f>+A28+1</f>
        <v/>
      </c>
      <c r="B29" s="346">
        <f>+BMS!D28</f>
        <v/>
      </c>
      <c r="C29" s="346">
        <f>+BMS!F28</f>
        <v/>
      </c>
      <c r="D29" s="347">
        <f>+BMS!G28</f>
        <v/>
      </c>
      <c r="E29" s="348">
        <f>+BMS!I28</f>
        <v/>
      </c>
      <c r="F29" s="346">
        <f>+BMS!E28</f>
        <v/>
      </c>
      <c r="G29" s="347">
        <f>+BMS!N28</f>
        <v/>
      </c>
      <c r="H29" s="343" t="n"/>
      <c r="I29" s="349">
        <f>+BMS!P28+BMS!R28+BMS!T28+BMS!V28</f>
        <v/>
      </c>
      <c r="J29" s="343" t="n"/>
      <c r="K29" s="428" t="n"/>
      <c r="L29" s="343" t="n"/>
      <c r="M29" s="343" t="n"/>
      <c r="N29" s="343" t="n"/>
      <c r="O29" s="352" t="n"/>
      <c r="P29" s="343" t="n"/>
      <c r="Q29" s="352" t="n"/>
      <c r="R29" s="343" t="n"/>
      <c r="S29" s="352" t="n"/>
      <c r="T29" s="343" t="n"/>
      <c r="U29" s="352" t="n"/>
      <c r="V29" s="343" t="n"/>
      <c r="W29" s="343" t="n"/>
      <c r="X29" s="343" t="n"/>
      <c r="Y29" s="352" t="n"/>
      <c r="Z29" s="343" t="n"/>
      <c r="AA29" s="343" t="n"/>
      <c r="AB29" s="343" t="n"/>
      <c r="AC29" s="343" t="n"/>
      <c r="AD29" s="343" t="n"/>
      <c r="AE29" s="343" t="n"/>
      <c r="AF29" s="292" t="n"/>
      <c r="AG29" s="292">
        <f>+G29+I29+K29+M29+O29+Q29++S29+U29+W29+Y29+AA29+AC29+AE29</f>
        <v/>
      </c>
      <c r="AH29" s="292">
        <f>AG29-D29</f>
        <v/>
      </c>
      <c r="AI29" s="300">
        <f>+BMS!DU28</f>
        <v/>
      </c>
      <c r="AJ29" s="350" t="n"/>
    </row>
    <row r="30" hidden="1" customFormat="1" s="424">
      <c r="A30" s="345">
        <f>+A29+1</f>
        <v/>
      </c>
      <c r="B30" s="346">
        <f>+BMS!D29</f>
        <v/>
      </c>
      <c r="C30" s="346">
        <f>+BMS!F29</f>
        <v/>
      </c>
      <c r="D30" s="347">
        <f>+BMS!G29</f>
        <v/>
      </c>
      <c r="E30" s="348">
        <f>+BMS!I29</f>
        <v/>
      </c>
      <c r="F30" s="346">
        <f>+BMS!E29</f>
        <v/>
      </c>
      <c r="G30" s="347">
        <f>+BMS!N29</f>
        <v/>
      </c>
      <c r="H30" s="343" t="n"/>
      <c r="I30" s="349">
        <f>+BMS!T29</f>
        <v/>
      </c>
      <c r="J30" s="343" t="n"/>
      <c r="K30" s="428" t="n"/>
      <c r="L30" s="343" t="n"/>
      <c r="M30" s="343" t="n"/>
      <c r="N30" s="343" t="n"/>
      <c r="O30" s="352" t="n"/>
      <c r="P30" s="343" t="n"/>
      <c r="Q30" s="352" t="n"/>
      <c r="R30" s="343" t="n"/>
      <c r="S30" s="352" t="n"/>
      <c r="T30" s="343" t="n"/>
      <c r="U30" s="352" t="n"/>
      <c r="V30" s="343" t="n"/>
      <c r="W30" s="343" t="n"/>
      <c r="X30" s="343" t="n"/>
      <c r="Y30" s="352" t="n"/>
      <c r="Z30" s="343" t="n"/>
      <c r="AA30" s="343" t="n"/>
      <c r="AB30" s="343" t="n"/>
      <c r="AC30" s="343" t="n"/>
      <c r="AD30" s="343" t="n"/>
      <c r="AE30" s="343" t="n"/>
      <c r="AF30" s="292" t="n"/>
      <c r="AG30" s="292">
        <f>+G30+I30+K30+M30+O30+Q30++S30+U30+W30+Y30+AA30+AC30+AE30</f>
        <v/>
      </c>
      <c r="AH30" s="292">
        <f>AG30-D30</f>
        <v/>
      </c>
      <c r="AI30" s="300">
        <f>+BMS!DU29</f>
        <v/>
      </c>
      <c r="AJ30" s="350" t="n"/>
    </row>
    <row r="31" hidden="1" customFormat="1" s="1085">
      <c r="A31" s="332">
        <f>+A30+1</f>
        <v/>
      </c>
      <c r="B31" s="476">
        <f>+BMS!D30</f>
        <v/>
      </c>
      <c r="C31" s="476">
        <f>+BMS!F30</f>
        <v/>
      </c>
      <c r="D31" s="477">
        <f>+BMS!G30</f>
        <v/>
      </c>
      <c r="E31" s="1723">
        <f>+BMS!I30</f>
        <v/>
      </c>
      <c r="F31" s="476">
        <f>+'OVERALL WO'!F50</f>
        <v/>
      </c>
      <c r="G31" s="477" t="n"/>
      <c r="H31" s="333" t="n"/>
      <c r="I31" s="336" t="n"/>
      <c r="J31" s="333" t="n"/>
      <c r="K31" s="1073">
        <f>+BMS!Z30+BMS!AB30+BMS!AD30</f>
        <v/>
      </c>
      <c r="L31" s="333" t="n"/>
      <c r="M31" s="336">
        <f>+BMS!AF30+BMS!AH30+BMS!AJ30+BMS!AL30+BMS!AN30</f>
        <v/>
      </c>
      <c r="N31" s="333" t="n"/>
      <c r="O31" s="336">
        <f>+BMS!AP30+BMS!AR30+BMS!AT30+BMS!AV30</f>
        <v/>
      </c>
      <c r="P31" s="333" t="n"/>
      <c r="Q31" s="336">
        <f>+BMS!AX30+BMS!AZ30+BMS!BB30+BMS!BD30+BMS!BF30</f>
        <v/>
      </c>
      <c r="R31" s="333" t="n"/>
      <c r="S31" s="479" t="n"/>
      <c r="T31" s="333" t="n"/>
      <c r="U31" s="479" t="n"/>
      <c r="V31" s="333" t="n"/>
      <c r="W31" s="333" t="n"/>
      <c r="X31" s="333" t="n"/>
      <c r="Y31" s="479" t="n"/>
      <c r="Z31" s="333" t="n"/>
      <c r="AA31" s="333" t="n"/>
      <c r="AB31" s="333" t="n"/>
      <c r="AC31" s="333" t="n"/>
      <c r="AD31" s="333" t="n"/>
      <c r="AE31" s="333" t="n"/>
      <c r="AF31" s="1080" t="n"/>
      <c r="AG31" s="1080">
        <f>+G31+I31+K31+M31+O31+Q31++S31+U31+W31+Y31+AA31+AC31+AE31</f>
        <v/>
      </c>
      <c r="AH31" s="1080">
        <f>AG31-D31</f>
        <v/>
      </c>
      <c r="AI31" s="334">
        <f>+BMS!DU30</f>
        <v/>
      </c>
      <c r="AJ31" s="340" t="n"/>
      <c r="AK31" s="1085" t="n"/>
    </row>
    <row r="32" customFormat="1" s="424">
      <c r="A32" s="345">
        <f>+A31+1</f>
        <v/>
      </c>
      <c r="B32" s="346">
        <f>+'OVERALL WO'!D101</f>
        <v/>
      </c>
      <c r="C32" s="346">
        <f>+'OVERALL WO'!I101</f>
        <v/>
      </c>
      <c r="D32" s="347">
        <f>+'OVERALL WO'!J101</f>
        <v/>
      </c>
      <c r="E32" s="1724">
        <f>+'OVERALL WO'!E101</f>
        <v/>
      </c>
      <c r="F32" s="346">
        <f>+'OVERALL WO'!F101</f>
        <v/>
      </c>
      <c r="G32" s="347" t="n"/>
      <c r="H32" s="343" t="n"/>
      <c r="I32" s="349" t="n"/>
      <c r="J32" s="343" t="n"/>
      <c r="K32" s="405">
        <f>+BMS!AB31+BMS!AD31</f>
        <v/>
      </c>
      <c r="L32" s="343" t="n"/>
      <c r="M32" s="349">
        <f>+BMS!AF31+BMS!AH31+BMS!AJ31+BMS!AL31+BMS!AN31</f>
        <v/>
      </c>
      <c r="N32" s="343" t="n"/>
      <c r="O32" s="352" t="n"/>
      <c r="P32" s="343" t="n"/>
      <c r="Q32" s="352" t="n"/>
      <c r="R32" s="343" t="n"/>
      <c r="S32" s="352" t="n"/>
      <c r="T32" s="343" t="n"/>
      <c r="U32" s="352" t="n"/>
      <c r="V32" s="343" t="n"/>
      <c r="W32" s="343" t="n"/>
      <c r="X32" s="343" t="n"/>
      <c r="Y32" s="349">
        <f>+BMS!CJ31+BMS!CL31+BMS!CN31+BMS!DN31</f>
        <v/>
      </c>
      <c r="Z32" s="343" t="n"/>
      <c r="AA32" s="343" t="n"/>
      <c r="AB32" s="343" t="n"/>
      <c r="AC32" s="343" t="n"/>
      <c r="AD32" s="343" t="n"/>
      <c r="AE32" s="343" t="n"/>
      <c r="AF32" s="292" t="n"/>
      <c r="AG32" s="292">
        <f>+G32+I32+K32+M32+O32+Q32++S32+U32+W32+Y32+AA32+AC32+AE32</f>
        <v/>
      </c>
      <c r="AH32" s="292">
        <f>AG32-D32</f>
        <v/>
      </c>
      <c r="AI32" s="300">
        <f>+BMS!DU31</f>
        <v/>
      </c>
      <c r="AJ32" s="350" t="n"/>
    </row>
    <row r="33" hidden="1" customFormat="1" s="424">
      <c r="A33" s="345">
        <f>+A32+1</f>
        <v/>
      </c>
      <c r="B33" s="346">
        <f>+'OVERALL WO'!D102</f>
        <v/>
      </c>
      <c r="C33" s="346">
        <f>+'OVERALL WO'!I102</f>
        <v/>
      </c>
      <c r="D33" s="347">
        <f>+'OVERALL WO'!J102</f>
        <v/>
      </c>
      <c r="E33" s="1724">
        <f>+'OVERALL WO'!E102</f>
        <v/>
      </c>
      <c r="F33" s="346">
        <f>+'OVERALL WO'!F102</f>
        <v/>
      </c>
      <c r="G33" s="347" t="n"/>
      <c r="H33" s="343" t="n"/>
      <c r="I33" s="349" t="n"/>
      <c r="J33" s="343" t="n"/>
      <c r="K33" s="405">
        <f>+BMS!AB32+BMS!AD32</f>
        <v/>
      </c>
      <c r="L33" s="343" t="n"/>
      <c r="M33" s="349">
        <f>+BMS!AF32+BMS!AH32+BMS!AJ32+BMS!AL32+BMS!AN32</f>
        <v/>
      </c>
      <c r="N33" s="343" t="n"/>
      <c r="O33" s="352" t="n"/>
      <c r="P33" s="343" t="n"/>
      <c r="Q33" s="352" t="n"/>
      <c r="R33" s="343" t="n"/>
      <c r="S33" s="352" t="n"/>
      <c r="T33" s="343" t="n"/>
      <c r="U33" s="352" t="n"/>
      <c r="V33" s="343" t="n"/>
      <c r="W33" s="343" t="n"/>
      <c r="X33" s="343" t="n"/>
      <c r="Y33" s="352" t="n"/>
      <c r="Z33" s="343" t="n"/>
      <c r="AA33" s="343" t="n"/>
      <c r="AB33" s="343" t="n"/>
      <c r="AC33" s="343" t="n"/>
      <c r="AD33" s="343" t="n"/>
      <c r="AE33" s="343" t="n"/>
      <c r="AF33" s="292" t="n"/>
      <c r="AG33" s="292">
        <f>+G33+I33+K33+M33+O33+Q33++S33+U33+W33+Y33+AA33+AC33+AE33</f>
        <v/>
      </c>
      <c r="AH33" s="292">
        <f>AG33-D33</f>
        <v/>
      </c>
      <c r="AI33" s="300">
        <f>+BMS!DU32</f>
        <v/>
      </c>
      <c r="AJ33" s="350" t="n"/>
    </row>
    <row r="34" hidden="1" customFormat="1" s="1085">
      <c r="A34" s="332">
        <f>+A33+1</f>
        <v/>
      </c>
      <c r="B34" s="476">
        <f>+'OVERALL WO'!D103</f>
        <v/>
      </c>
      <c r="C34" s="476">
        <f>+'OVERALL WO'!I103</f>
        <v/>
      </c>
      <c r="D34" s="477">
        <f>+'OVERALL WO'!J103</f>
        <v/>
      </c>
      <c r="E34" s="1723">
        <f>+'OVERALL WO'!E103</f>
        <v/>
      </c>
      <c r="F34" s="476">
        <f>+'OVERALL WO'!F103</f>
        <v/>
      </c>
      <c r="G34" s="477" t="n"/>
      <c r="H34" s="333" t="n"/>
      <c r="I34" s="336" t="n"/>
      <c r="J34" s="333" t="n"/>
      <c r="K34" s="1073" t="n"/>
      <c r="L34" s="333" t="n"/>
      <c r="M34" s="336">
        <f>+BMS!AF33+BMS!AH33+BMS!AJ33+BMS!AL33+BMS!AN33</f>
        <v/>
      </c>
      <c r="N34" s="333" t="n"/>
      <c r="O34" s="336">
        <f>+BMS!AP33+BMS!AR33+BMS!AT33+BMS!AV33</f>
        <v/>
      </c>
      <c r="P34" s="333" t="n"/>
      <c r="Q34" s="336">
        <f>+BMS!AX33+BMS!AZ33+BMS!BB33+BMS!BD33+BMS!BF33</f>
        <v/>
      </c>
      <c r="R34" s="333" t="n"/>
      <c r="S34" s="479" t="n"/>
      <c r="T34" s="333" t="n"/>
      <c r="U34" s="479" t="n"/>
      <c r="V34" s="333" t="n"/>
      <c r="W34" s="336">
        <f>+BMS!CB33</f>
        <v/>
      </c>
      <c r="X34" s="333" t="n"/>
      <c r="Y34" s="479" t="n"/>
      <c r="Z34" s="333" t="n"/>
      <c r="AA34" s="333" t="n"/>
      <c r="AB34" s="333" t="n"/>
      <c r="AC34" s="333" t="n"/>
      <c r="AD34" s="333" t="n"/>
      <c r="AE34" s="333" t="n"/>
      <c r="AF34" s="1080" t="n"/>
      <c r="AG34" s="1080">
        <f>+G34+I34+K34+M34+O34+Q34++S34+U34+W34+Y34+AA34+AC34+AE34</f>
        <v/>
      </c>
      <c r="AH34" s="1080">
        <f>AG34-D34</f>
        <v/>
      </c>
      <c r="AI34" s="334">
        <f>+BMS!DU33</f>
        <v/>
      </c>
      <c r="AJ34" s="340" t="n"/>
      <c r="AK34" s="1085" t="n"/>
    </row>
    <row r="35" customFormat="1" s="427">
      <c r="A35" s="22">
        <f>+A34+1</f>
        <v/>
      </c>
      <c r="B35" s="397">
        <f>+'OVERALL WO'!D104</f>
        <v/>
      </c>
      <c r="C35" s="397">
        <f>+'OVERALL WO'!I104</f>
        <v/>
      </c>
      <c r="D35" s="398">
        <f>+'OVERALL WO'!J104</f>
        <v/>
      </c>
      <c r="E35" s="1725">
        <f>+'OVERALL WO'!E104</f>
        <v/>
      </c>
      <c r="F35" s="397">
        <f>+'OVERALL WO'!F104</f>
        <v/>
      </c>
      <c r="G35" s="323" t="n"/>
      <c r="H35" s="16" t="n"/>
      <c r="I35" s="38" t="n"/>
      <c r="J35" s="16" t="n"/>
      <c r="K35" s="816" t="n"/>
      <c r="L35" s="16" t="n"/>
      <c r="M35" s="16" t="n"/>
      <c r="N35" s="16" t="n"/>
      <c r="O35" s="331" t="n"/>
      <c r="P35" s="16" t="n"/>
      <c r="Q35" s="38">
        <f>+BMS!AX34+BMS!AZ34+BMS!BB34+BMS!BD34+BMS!BF34</f>
        <v/>
      </c>
      <c r="R35" s="16" t="n"/>
      <c r="S35" s="38">
        <f>+BMS!BJ34+BMS!BL34+BMS!BN34+BMS!BP34</f>
        <v/>
      </c>
      <c r="T35" s="16" t="n"/>
      <c r="U35" s="38">
        <f>+BMS!BR34+BMS!BT34+BMS!BV34+BMS!BX34+BMS!BZ34</f>
        <v/>
      </c>
      <c r="V35" s="23" t="n"/>
      <c r="W35" s="23" t="n"/>
      <c r="X35" s="23" t="n"/>
      <c r="Y35" s="37">
        <f>+BMS!CL34+BMS!CN34+BMS!CP34</f>
        <v/>
      </c>
      <c r="Z35" s="16" t="n"/>
      <c r="AA35" s="16" t="n"/>
      <c r="AB35" s="16" t="n"/>
      <c r="AC35" s="16" t="n"/>
      <c r="AD35" s="16" t="n"/>
      <c r="AE35" s="16" t="n"/>
      <c r="AF35" s="25" t="n"/>
      <c r="AG35" s="25">
        <f>+G35+I35+K35+M35+O35+Q35++S35+U35+W35+Y35+AA35+AC35+AE35</f>
        <v/>
      </c>
      <c r="AH35" s="25">
        <f>AG35-D35</f>
        <v/>
      </c>
      <c r="AI35" s="24">
        <f>+BMS!DU34</f>
        <v/>
      </c>
      <c r="AJ35" s="27" t="n"/>
    </row>
    <row r="36" hidden="1" customFormat="1" s="765">
      <c r="A36" s="302">
        <f>+A35+1</f>
        <v/>
      </c>
      <c r="B36" s="562">
        <f>+'OVERALL WO'!D105</f>
        <v/>
      </c>
      <c r="C36" s="562">
        <f>+'OVERALL WO'!I105</f>
        <v/>
      </c>
      <c r="D36" s="563">
        <f>+'OVERALL WO'!J105</f>
        <v/>
      </c>
      <c r="E36" s="1726">
        <f>+'OVERALL WO'!E105</f>
        <v/>
      </c>
      <c r="F36" s="562">
        <f>+'OVERALL WO'!F105</f>
        <v/>
      </c>
      <c r="G36" s="563" t="n"/>
      <c r="H36" s="303" t="n"/>
      <c r="I36" s="306" t="n"/>
      <c r="J36" s="303" t="n"/>
      <c r="K36" s="592" t="n"/>
      <c r="L36" s="303" t="n"/>
      <c r="M36" s="303" t="n"/>
      <c r="N36" s="303" t="n"/>
      <c r="O36" s="712" t="n"/>
      <c r="P36" s="303" t="n"/>
      <c r="Q36" s="712" t="n"/>
      <c r="R36" s="303" t="n"/>
      <c r="S36" s="712" t="n"/>
      <c r="T36" s="303" t="n"/>
      <c r="U36" s="712" t="n"/>
      <c r="V36" s="303" t="n"/>
      <c r="W36" s="303" t="n"/>
      <c r="X36" s="303" t="n"/>
      <c r="Y36" s="303" t="n"/>
      <c r="Z36" s="303" t="n"/>
      <c r="AA36" s="303" t="n"/>
      <c r="AB36" s="303" t="n"/>
      <c r="AC36" s="303" t="n"/>
      <c r="AD36" s="303" t="n"/>
      <c r="AE36" s="303" t="n"/>
      <c r="AF36" s="293" t="n"/>
      <c r="AG36" s="293" t="n"/>
      <c r="AH36" s="293" t="n"/>
      <c r="AI36" s="304">
        <f>+BMS!DU35</f>
        <v/>
      </c>
      <c r="AJ36" s="308" t="n"/>
    </row>
    <row r="37" hidden="1" customFormat="1" s="765">
      <c r="A37" s="302">
        <f>+A36+1</f>
        <v/>
      </c>
      <c r="B37" s="562">
        <f>+'OVERALL WO'!D106</f>
        <v/>
      </c>
      <c r="C37" s="562">
        <f>+'OVERALL WO'!I106</f>
        <v/>
      </c>
      <c r="D37" s="563">
        <f>+'OVERALL WO'!J106</f>
        <v/>
      </c>
      <c r="E37" s="1726">
        <f>+'OVERALL WO'!E106</f>
        <v/>
      </c>
      <c r="F37" s="562">
        <f>+'OVERALL WO'!F106</f>
        <v/>
      </c>
      <c r="G37" s="563" t="n"/>
      <c r="H37" s="303" t="n"/>
      <c r="I37" s="306" t="n"/>
      <c r="J37" s="303" t="n"/>
      <c r="K37" s="592" t="n"/>
      <c r="L37" s="303" t="n"/>
      <c r="M37" s="303" t="n"/>
      <c r="N37" s="303" t="n"/>
      <c r="O37" s="712" t="n"/>
      <c r="P37" s="303" t="n"/>
      <c r="Q37" s="712" t="n"/>
      <c r="R37" s="303" t="n"/>
      <c r="S37" s="712" t="n"/>
      <c r="T37" s="303" t="n"/>
      <c r="U37" s="712" t="n"/>
      <c r="V37" s="303" t="n"/>
      <c r="W37" s="303" t="n"/>
      <c r="X37" s="303" t="n"/>
      <c r="Y37" s="303" t="n"/>
      <c r="Z37" s="303" t="n"/>
      <c r="AA37" s="303" t="n"/>
      <c r="AB37" s="303" t="n"/>
      <c r="AC37" s="303" t="n"/>
      <c r="AD37" s="303" t="n"/>
      <c r="AE37" s="303" t="n"/>
      <c r="AF37" s="293" t="n"/>
      <c r="AG37" s="293" t="n"/>
      <c r="AH37" s="293" t="n"/>
      <c r="AI37" s="304">
        <f>+BMS!DU36</f>
        <v/>
      </c>
      <c r="AJ37" s="308" t="n"/>
    </row>
    <row r="38" hidden="1" customFormat="1" s="1085">
      <c r="A38" s="332">
        <f>+A37+1</f>
        <v/>
      </c>
      <c r="B38" s="476">
        <f>+'OVERALL WO'!D107</f>
        <v/>
      </c>
      <c r="C38" s="476">
        <f>+'OVERALL WO'!I107</f>
        <v/>
      </c>
      <c r="D38" s="477">
        <f>+'OVERALL WO'!J107</f>
        <v/>
      </c>
      <c r="E38" s="1723">
        <f>+'OVERALL WO'!E107</f>
        <v/>
      </c>
      <c r="F38" s="476">
        <f>+'OVERALL WO'!F107</f>
        <v/>
      </c>
      <c r="G38" s="477" t="n"/>
      <c r="H38" s="333" t="n"/>
      <c r="I38" s="336" t="n"/>
      <c r="J38" s="333" t="n"/>
      <c r="K38" s="1073" t="n"/>
      <c r="L38" s="333" t="n"/>
      <c r="M38" s="333" t="n"/>
      <c r="N38" s="333" t="n"/>
      <c r="O38" s="479" t="n"/>
      <c r="P38" s="333" t="n"/>
      <c r="Q38" s="336">
        <f>+BMS!BB37+BMS!BD37+BMS!BF37</f>
        <v/>
      </c>
      <c r="R38" s="333" t="n"/>
      <c r="S38" s="479" t="n"/>
      <c r="T38" s="333" t="n"/>
      <c r="U38" s="479" t="n"/>
      <c r="V38" s="333" t="n"/>
      <c r="W38" s="333" t="n"/>
      <c r="X38" s="333" t="n"/>
      <c r="Y38" s="333" t="n"/>
      <c r="Z38" s="333" t="n"/>
      <c r="AA38" s="333" t="n"/>
      <c r="AB38" s="333" t="n"/>
      <c r="AC38" s="333" t="n"/>
      <c r="AD38" s="333" t="n"/>
      <c r="AE38" s="333" t="n"/>
      <c r="AF38" s="1080" t="n"/>
      <c r="AG38" s="1080">
        <f>+G38+I38+K38+M38+O38+Q38++S38+U38+W38+Y38+AA38+AC38+AE38</f>
        <v/>
      </c>
      <c r="AH38" s="1080">
        <f>AG38-D38</f>
        <v/>
      </c>
      <c r="AI38" s="334">
        <f>+BMS!DU37</f>
        <v/>
      </c>
      <c r="AJ38" s="340" t="n"/>
    </row>
    <row r="39" hidden="1" customFormat="1" s="424">
      <c r="A39" s="345">
        <f>+A38+1</f>
        <v/>
      </c>
      <c r="B39" s="346">
        <f>+'OVERALL WO'!D108</f>
        <v/>
      </c>
      <c r="C39" s="346">
        <f>+'OVERALL WO'!I108</f>
        <v/>
      </c>
      <c r="D39" s="347">
        <f>+'OVERALL WO'!J108</f>
        <v/>
      </c>
      <c r="E39" s="1724">
        <f>+'OVERALL WO'!E108</f>
        <v/>
      </c>
      <c r="F39" s="346">
        <f>+'OVERALL WO'!F108</f>
        <v/>
      </c>
      <c r="G39" s="347" t="n"/>
      <c r="H39" s="343" t="n"/>
      <c r="I39" s="349" t="n"/>
      <c r="J39" s="343" t="n"/>
      <c r="K39" s="405" t="n"/>
      <c r="L39" s="343" t="n"/>
      <c r="M39" s="349">
        <f>+BMS!AF38+BMS!AH38+BMS!AJ38+BMS!AL38+BMS!AN38</f>
        <v/>
      </c>
      <c r="N39" s="343" t="n"/>
      <c r="O39" s="352" t="n"/>
      <c r="P39" s="343" t="n"/>
      <c r="Q39" s="352" t="n"/>
      <c r="R39" s="343" t="n"/>
      <c r="S39" s="352" t="n"/>
      <c r="T39" s="343" t="n"/>
      <c r="U39" s="352" t="n"/>
      <c r="V39" s="343" t="n"/>
      <c r="W39" s="343" t="n"/>
      <c r="X39" s="343" t="n"/>
      <c r="Y39" s="352" t="n"/>
      <c r="Z39" s="343" t="n"/>
      <c r="AA39" s="343" t="n"/>
      <c r="AB39" s="343" t="n"/>
      <c r="AC39" s="343" t="n"/>
      <c r="AD39" s="343" t="n"/>
      <c r="AE39" s="343" t="n"/>
      <c r="AF39" s="292" t="n"/>
      <c r="AG39" s="292">
        <f>+G39+I39+K39+M39+O39+Q39++S39+U39+W39+Y39+AA39+AC39+AE39</f>
        <v/>
      </c>
      <c r="AH39" s="292">
        <f>AG39-D39</f>
        <v/>
      </c>
      <c r="AI39" s="300">
        <f>+BMS!DU38</f>
        <v/>
      </c>
      <c r="AJ39" s="350" t="n"/>
    </row>
    <row r="40" hidden="1" customFormat="1" s="1085">
      <c r="A40" s="332">
        <f>+A39+1</f>
        <v/>
      </c>
      <c r="B40" s="476">
        <f>+'OVERALL WO'!D109</f>
        <v/>
      </c>
      <c r="C40" s="476">
        <f>+'OVERALL WO'!I109</f>
        <v/>
      </c>
      <c r="D40" s="477">
        <f>+'OVERALL WO'!J109</f>
        <v/>
      </c>
      <c r="E40" s="1723">
        <f>+'OVERALL WO'!E109</f>
        <v/>
      </c>
      <c r="F40" s="476">
        <f>+'OVERALL WO'!F109</f>
        <v/>
      </c>
      <c r="G40" s="477" t="n"/>
      <c r="H40" s="333" t="n"/>
      <c r="I40" s="336" t="n"/>
      <c r="J40" s="333" t="n"/>
      <c r="K40" s="1073" t="n"/>
      <c r="L40" s="333" t="n"/>
      <c r="M40" s="336">
        <f>+BMS!AF39+BMS!AH39+BMS!AJ39+BMS!AL39+BMS!AN39</f>
        <v/>
      </c>
      <c r="N40" s="333" t="n"/>
      <c r="O40" s="336">
        <f>+BMS!AP39+BMS!AR39+BMS!AT39+BMS!AV39</f>
        <v/>
      </c>
      <c r="P40" s="333" t="n"/>
      <c r="Q40" s="336">
        <f>+BMS!AX39+BMS!AZ39+BMS!BB39</f>
        <v/>
      </c>
      <c r="R40" s="333" t="n"/>
      <c r="S40" s="479" t="n"/>
      <c r="T40" s="333" t="n"/>
      <c r="U40" s="479" t="n"/>
      <c r="V40" s="333" t="n"/>
      <c r="W40" s="333" t="n"/>
      <c r="X40" s="333" t="n"/>
      <c r="Y40" s="479" t="n"/>
      <c r="Z40" s="333" t="n"/>
      <c r="AA40" s="333" t="n"/>
      <c r="AB40" s="333" t="n"/>
      <c r="AC40" s="333" t="n"/>
      <c r="AD40" s="333" t="n"/>
      <c r="AE40" s="333" t="n"/>
      <c r="AF40" s="1080" t="n"/>
      <c r="AG40" s="1080">
        <f>+G40+I40+K40+M40+O40+Q40++S40+U40+W40+Y40+AA40+AC40+AE40</f>
        <v/>
      </c>
      <c r="AH40" s="1080">
        <f>AG40-D40</f>
        <v/>
      </c>
      <c r="AI40" s="334">
        <f>+BMS!DU39</f>
        <v/>
      </c>
      <c r="AJ40" s="340" t="n"/>
      <c r="AK40" s="1085" t="n"/>
    </row>
    <row r="41" customFormat="1" s="424">
      <c r="A41" s="345">
        <f>+A40+1</f>
        <v/>
      </c>
      <c r="B41" s="346">
        <f>+'OVERALL WO'!D110</f>
        <v/>
      </c>
      <c r="C41" s="346">
        <f>+'OVERALL WO'!I110</f>
        <v/>
      </c>
      <c r="D41" s="347">
        <f>+'OVERALL WO'!J110</f>
        <v/>
      </c>
      <c r="E41" s="1724">
        <f>+'OVERALL WO'!E110</f>
        <v/>
      </c>
      <c r="F41" s="346">
        <f>+'OVERALL WO'!F110</f>
        <v/>
      </c>
      <c r="G41" s="347" t="n"/>
      <c r="H41" s="343" t="n"/>
      <c r="I41" s="349" t="n"/>
      <c r="J41" s="343" t="n"/>
      <c r="K41" s="405" t="n"/>
      <c r="L41" s="343" t="n"/>
      <c r="M41" s="349">
        <f>+BMS!AF40+BMS!AH40+BMS!AJ40+BMS!AL40+BMS!AN40</f>
        <v/>
      </c>
      <c r="N41" s="343" t="n"/>
      <c r="O41" s="352" t="n"/>
      <c r="P41" s="343" t="n"/>
      <c r="Q41" s="352" t="n"/>
      <c r="R41" s="343" t="n"/>
      <c r="S41" s="352" t="n"/>
      <c r="T41" s="343" t="n"/>
      <c r="U41" s="352" t="n"/>
      <c r="V41" s="343" t="n"/>
      <c r="W41" s="343" t="n"/>
      <c r="X41" s="343" t="n"/>
      <c r="Y41" s="349">
        <f>+BMS!CJ40</f>
        <v/>
      </c>
      <c r="Z41" s="343" t="n"/>
      <c r="AA41" s="343" t="n"/>
      <c r="AB41" s="343" t="n"/>
      <c r="AC41" s="343" t="n"/>
      <c r="AD41" s="343" t="n"/>
      <c r="AE41" s="343" t="n"/>
      <c r="AF41" s="292" t="n"/>
      <c r="AG41" s="292">
        <f>+G41+I41+K41+M41+O41+Q41++S41+U41+W41+Y41+AA41+AC41+AE41</f>
        <v/>
      </c>
      <c r="AH41" s="292">
        <f>AG41-D41</f>
        <v/>
      </c>
      <c r="AI41" s="300">
        <f>+BMS!DU40</f>
        <v/>
      </c>
      <c r="AJ41" s="350" t="n"/>
    </row>
    <row r="42" customFormat="1" s="427">
      <c r="A42" s="22">
        <f>+A41+1</f>
        <v/>
      </c>
      <c r="B42" s="397">
        <f>+'OVERALL WO'!D111</f>
        <v/>
      </c>
      <c r="C42" s="397">
        <f>+'OVERALL WO'!I111</f>
        <v/>
      </c>
      <c r="D42" s="398">
        <f>+'OVERALL WO'!J111</f>
        <v/>
      </c>
      <c r="E42" s="1725">
        <f>+'OVERALL WO'!E111</f>
        <v/>
      </c>
      <c r="F42" s="397">
        <f>+'OVERALL WO'!F111</f>
        <v/>
      </c>
      <c r="G42" s="398" t="n"/>
      <c r="H42" s="23" t="n"/>
      <c r="I42" s="37" t="n"/>
      <c r="J42" s="23" t="n"/>
      <c r="K42" s="591" t="n"/>
      <c r="L42" s="23" t="n"/>
      <c r="M42" s="37" t="n"/>
      <c r="N42" s="23" t="n"/>
      <c r="O42" s="429" t="n"/>
      <c r="P42" s="23" t="n"/>
      <c r="Q42" s="37">
        <f>+BMS!AZ41</f>
        <v/>
      </c>
      <c r="R42" s="23" t="n"/>
      <c r="S42" s="429" t="n"/>
      <c r="T42" s="23" t="n"/>
      <c r="U42" s="37">
        <f>+BMS!BR41+BMS!BT41+BMS!BV41+BMS!BX41+BMS!BZ41</f>
        <v/>
      </c>
      <c r="V42" s="23" t="n"/>
      <c r="W42" s="37">
        <f>+BMS!CB41+BMS!CD41+BMS!CF41+BMS!CH41</f>
        <v/>
      </c>
      <c r="X42" s="23" t="n"/>
      <c r="Y42" s="37">
        <f>+BMS!CN41+BMS!CP41+BMS!CR41</f>
        <v/>
      </c>
      <c r="Z42" s="23" t="n"/>
      <c r="AA42" s="23" t="n"/>
      <c r="AB42" s="23" t="n"/>
      <c r="AC42" s="23" t="n"/>
      <c r="AD42" s="23" t="n"/>
      <c r="AE42" s="23" t="n"/>
      <c r="AF42" s="25" t="n"/>
      <c r="AG42" s="25">
        <f>+G42+I42+K42+M42+O42+Q42++S42+U42+W42+Y42+AA42+AC42+AE42</f>
        <v/>
      </c>
      <c r="AH42" s="25">
        <f>AG42-D42</f>
        <v/>
      </c>
      <c r="AI42" s="24">
        <f>+BMS!DU41</f>
        <v/>
      </c>
      <c r="AJ42" s="27" t="n"/>
    </row>
    <row r="43" customFormat="1" s="427">
      <c r="A43" s="22">
        <f>+A42+1</f>
        <v/>
      </c>
      <c r="B43" s="397">
        <f>+'OVERALL WO'!D112</f>
        <v/>
      </c>
      <c r="C43" s="397">
        <f>+'OVERALL WO'!I112</f>
        <v/>
      </c>
      <c r="D43" s="398">
        <f>+'OVERALL WO'!J112</f>
        <v/>
      </c>
      <c r="E43" s="1725">
        <f>+'OVERALL WO'!E112</f>
        <v/>
      </c>
      <c r="F43" s="397">
        <f>+'OVERALL WO'!F112</f>
        <v/>
      </c>
      <c r="G43" s="398" t="n"/>
      <c r="H43" s="23" t="n"/>
      <c r="I43" s="37" t="n"/>
      <c r="J43" s="23" t="n"/>
      <c r="K43" s="591" t="n"/>
      <c r="L43" s="23" t="n"/>
      <c r="M43" s="37" t="n"/>
      <c r="N43" s="23" t="n"/>
      <c r="O43" s="429" t="n"/>
      <c r="P43" s="23" t="n"/>
      <c r="Q43" s="37">
        <f>+BMS!AZ42+BMS!BB42+BMS!BD42+BMS!BF42</f>
        <v/>
      </c>
      <c r="R43" s="23" t="n"/>
      <c r="S43" s="429" t="n"/>
      <c r="T43" s="23" t="n"/>
      <c r="U43" s="429" t="n"/>
      <c r="V43" s="23" t="n"/>
      <c r="W43" s="37">
        <f>+BMS!CF42+BMS!CH42</f>
        <v/>
      </c>
      <c r="X43" s="23" t="n"/>
      <c r="Y43" s="37">
        <f>+BMS!CJ42+BMS!CL42+BMS!CN42+BMS!CP42+BMS!CR42</f>
        <v/>
      </c>
      <c r="Z43" s="23" t="n"/>
      <c r="AA43" s="23" t="n"/>
      <c r="AB43" s="23" t="n"/>
      <c r="AC43" s="23" t="n"/>
      <c r="AD43" s="23" t="n"/>
      <c r="AE43" s="23" t="n"/>
      <c r="AF43" s="25" t="n"/>
      <c r="AG43" s="25">
        <f>+G43+I43+K43+M43+O43+Q43++S43+U43+W43+Y43+AA43+AC43+AE43</f>
        <v/>
      </c>
      <c r="AH43" s="25">
        <f>AG43-D43</f>
        <v/>
      </c>
      <c r="AI43" s="24">
        <f>+BMS!DU42</f>
        <v/>
      </c>
      <c r="AJ43" s="27" t="n"/>
    </row>
    <row r="44" hidden="1" customFormat="1" s="755">
      <c r="A44" s="15">
        <f>+A43+1</f>
        <v/>
      </c>
      <c r="B44" s="322">
        <f>+'OVERALL WO'!D113</f>
        <v/>
      </c>
      <c r="C44" s="322">
        <f>+'OVERALL WO'!I113</f>
        <v/>
      </c>
      <c r="D44" s="323">
        <f>+'OVERALL WO'!J113</f>
        <v/>
      </c>
      <c r="E44" s="1727">
        <f>+'OVERALL WO'!E113</f>
        <v/>
      </c>
      <c r="F44" s="322">
        <f>+'OVERALL WO'!F113</f>
        <v/>
      </c>
      <c r="G44" s="323" t="n"/>
      <c r="H44" s="16" t="n"/>
      <c r="I44" s="38" t="n"/>
      <c r="J44" s="16" t="n"/>
      <c r="K44" s="816" t="n"/>
      <c r="L44" s="16" t="n"/>
      <c r="M44" s="38" t="n"/>
      <c r="N44" s="16" t="n"/>
      <c r="O44" s="331" t="n"/>
      <c r="P44" s="16" t="n"/>
      <c r="Q44" s="331" t="n"/>
      <c r="R44" s="16" t="n"/>
      <c r="S44" s="331" t="n"/>
      <c r="T44" s="16" t="n"/>
      <c r="U44" s="331" t="n"/>
      <c r="V44" s="16" t="n"/>
      <c r="W44" s="16" t="n"/>
      <c r="X44" s="16" t="n"/>
      <c r="Y44" s="38" t="n"/>
      <c r="Z44" s="16" t="n"/>
      <c r="AA44" s="16" t="n"/>
      <c r="AB44" s="16" t="n"/>
      <c r="AC44" s="16" t="n"/>
      <c r="AD44" s="16" t="n"/>
      <c r="AE44" s="16" t="n"/>
      <c r="AF44" s="18" t="n"/>
      <c r="AG44" s="18">
        <f>+G44+I44+K44+M44+O44+Q44++S44+U44+W44+Y44+AA44+AC44+AE44</f>
        <v/>
      </c>
      <c r="AH44" s="18">
        <f>AG44-D44</f>
        <v/>
      </c>
      <c r="AI44" s="17">
        <f>+BMS!DU43</f>
        <v/>
      </c>
      <c r="AJ44" s="20" t="n"/>
    </row>
    <row r="45" hidden="1" customFormat="1" s="424">
      <c r="A45" s="345">
        <f>+A44+1</f>
        <v/>
      </c>
      <c r="B45" s="346">
        <f>+'OVERALL WO'!D114</f>
        <v/>
      </c>
      <c r="C45" s="346">
        <f>+'OVERALL WO'!I114</f>
        <v/>
      </c>
      <c r="D45" s="347">
        <f>+'OVERALL WO'!J114</f>
        <v/>
      </c>
      <c r="E45" s="1724">
        <f>+'OVERALL WO'!E114</f>
        <v/>
      </c>
      <c r="F45" s="346">
        <f>+'OVERALL WO'!F114</f>
        <v/>
      </c>
      <c r="G45" s="347" t="n"/>
      <c r="H45" s="343" t="n"/>
      <c r="I45" s="349" t="n"/>
      <c r="J45" s="343" t="n"/>
      <c r="K45" s="405" t="n"/>
      <c r="L45" s="343" t="n"/>
      <c r="M45" s="349">
        <f>+BMS!AF44+BMS!AH44+BMS!AJ44+BMS!AL44+BMS!AN44</f>
        <v/>
      </c>
      <c r="N45" s="343" t="n"/>
      <c r="O45" s="352" t="n"/>
      <c r="P45" s="343" t="n"/>
      <c r="Q45" s="352" t="n"/>
      <c r="R45" s="343" t="n"/>
      <c r="S45" s="352" t="n"/>
      <c r="T45" s="343" t="n"/>
      <c r="U45" s="352" t="n"/>
      <c r="V45" s="343" t="n"/>
      <c r="W45" s="343" t="n"/>
      <c r="X45" s="343" t="n"/>
      <c r="Y45" s="352" t="n"/>
      <c r="Z45" s="343" t="n"/>
      <c r="AA45" s="343" t="n"/>
      <c r="AB45" s="343" t="n"/>
      <c r="AC45" s="343" t="n"/>
      <c r="AD45" s="343" t="n"/>
      <c r="AE45" s="343" t="n"/>
      <c r="AF45" s="292" t="n"/>
      <c r="AG45" s="292">
        <f>+G45+I45+K45+M45+O45+Q45++S45+U45+W45+Y45+AA45+AC45+AE45</f>
        <v/>
      </c>
      <c r="AH45" s="292">
        <f>AG45-D45</f>
        <v/>
      </c>
      <c r="AI45" s="300">
        <f>+BMS!DU44</f>
        <v/>
      </c>
      <c r="AJ45" s="350" t="n"/>
    </row>
    <row r="46" hidden="1" customFormat="1" s="1085">
      <c r="A46" s="332">
        <f>+A45+1</f>
        <v/>
      </c>
      <c r="B46" s="476">
        <f>+'OVERALL WO'!D115</f>
        <v/>
      </c>
      <c r="C46" s="476">
        <f>+'OVERALL WO'!I115</f>
        <v/>
      </c>
      <c r="D46" s="477">
        <f>+'OVERALL WO'!J115</f>
        <v/>
      </c>
      <c r="E46" s="1723">
        <f>+'OVERALL WO'!E115</f>
        <v/>
      </c>
      <c r="F46" s="476">
        <f>+'OVERALL WO'!F115</f>
        <v/>
      </c>
      <c r="G46" s="477" t="n"/>
      <c r="H46" s="333" t="n"/>
      <c r="I46" s="336" t="n"/>
      <c r="J46" s="333" t="n"/>
      <c r="K46" s="1073" t="n"/>
      <c r="L46" s="333" t="n"/>
      <c r="M46" s="336">
        <f>+BMS!AF45+BMS!AH45+BMS!AJ45+BMS!AL45+BMS!AN45</f>
        <v/>
      </c>
      <c r="N46" s="333" t="n"/>
      <c r="O46" s="336">
        <f>+BMS!AP45+BMS!AR45+BMS!AT45+BMS!AV45</f>
        <v/>
      </c>
      <c r="P46" s="333" t="n"/>
      <c r="Q46" s="336">
        <f>+BMS!AX45+BMS!AZ45+BMS!BB45</f>
        <v/>
      </c>
      <c r="R46" s="333" t="n"/>
      <c r="S46" s="479" t="n"/>
      <c r="T46" s="333" t="n"/>
      <c r="U46" s="479" t="n"/>
      <c r="V46" s="333" t="n"/>
      <c r="W46" s="333" t="n"/>
      <c r="X46" s="333" t="n"/>
      <c r="Y46" s="333" t="n"/>
      <c r="Z46" s="333" t="n"/>
      <c r="AA46" s="333" t="n"/>
      <c r="AB46" s="333" t="n"/>
      <c r="AC46" s="333" t="n"/>
      <c r="AD46" s="333" t="n"/>
      <c r="AE46" s="333" t="n"/>
      <c r="AF46" s="1080" t="n"/>
      <c r="AG46" s="1080">
        <f>+G46+I46+K46+M46+O46+Q46++S46+U46+W46+Y46+AA46+AC46+AE46</f>
        <v/>
      </c>
      <c r="AH46" s="1080">
        <f>AG46-D46</f>
        <v/>
      </c>
      <c r="AI46" s="334">
        <f>+BMS!DU45</f>
        <v/>
      </c>
      <c r="AJ46" s="340" t="n"/>
      <c r="AK46" s="1085" t="n"/>
    </row>
    <row r="47" hidden="1" customFormat="1" s="1085">
      <c r="A47" s="332">
        <f>+A46+1</f>
        <v/>
      </c>
      <c r="B47" s="476">
        <f>+'OVERALL WO'!D116</f>
        <v/>
      </c>
      <c r="C47" s="476">
        <f>+'OVERALL WO'!I116</f>
        <v/>
      </c>
      <c r="D47" s="477">
        <f>+'OVERALL WO'!J116</f>
        <v/>
      </c>
      <c r="E47" s="1723">
        <f>+'OVERALL WO'!E116</f>
        <v/>
      </c>
      <c r="F47" s="476">
        <f>+'OVERALL WO'!F116</f>
        <v/>
      </c>
      <c r="G47" s="477" t="n"/>
      <c r="H47" s="333" t="n"/>
      <c r="I47" s="336" t="n"/>
      <c r="J47" s="333" t="n"/>
      <c r="K47" s="1073" t="n"/>
      <c r="L47" s="333" t="n"/>
      <c r="M47" s="336">
        <f>+BMS!AF46+BMS!AH46+BMS!AJ46+BMS!AL46+BMS!AN46</f>
        <v/>
      </c>
      <c r="N47" s="333" t="n"/>
      <c r="O47" s="336" t="n"/>
      <c r="P47" s="333" t="n"/>
      <c r="Q47" s="479" t="n"/>
      <c r="R47" s="333" t="n"/>
      <c r="S47" s="479" t="n"/>
      <c r="T47" s="333" t="n"/>
      <c r="U47" s="479" t="n"/>
      <c r="V47" s="333" t="n"/>
      <c r="W47" s="333" t="n"/>
      <c r="X47" s="333" t="n"/>
      <c r="Y47" s="333" t="n"/>
      <c r="Z47" s="333" t="n"/>
      <c r="AA47" s="333" t="n"/>
      <c r="AB47" s="333" t="n"/>
      <c r="AC47" s="333" t="n"/>
      <c r="AD47" s="333" t="n"/>
      <c r="AE47" s="333" t="n"/>
      <c r="AF47" s="1080" t="n"/>
      <c r="AG47" s="1080">
        <f>+G47+I47+K47+M47+O47+Q47++S47+U47+W47+Y47+AA47+AC47+AE47</f>
        <v/>
      </c>
      <c r="AH47" s="1080">
        <f>AG47-D47</f>
        <v/>
      </c>
      <c r="AI47" s="334">
        <f>+BMS!DU46</f>
        <v/>
      </c>
      <c r="AJ47" s="340" t="n"/>
    </row>
    <row r="48" hidden="1" customFormat="1" s="1085">
      <c r="A48" s="332">
        <f>+A47+1</f>
        <v/>
      </c>
      <c r="B48" s="476">
        <f>+'OVERALL WO'!D117</f>
        <v/>
      </c>
      <c r="C48" s="476">
        <f>+'OVERALL WO'!I117</f>
        <v/>
      </c>
      <c r="D48" s="477">
        <f>+'OVERALL WO'!J117</f>
        <v/>
      </c>
      <c r="E48" s="1723">
        <f>+'OVERALL WO'!E117</f>
        <v/>
      </c>
      <c r="F48" s="476">
        <f>+'OVERALL WO'!F117</f>
        <v/>
      </c>
      <c r="G48" s="477" t="n"/>
      <c r="H48" s="333" t="n"/>
      <c r="I48" s="336" t="n"/>
      <c r="J48" s="333" t="n"/>
      <c r="K48" s="1073" t="n"/>
      <c r="L48" s="333" t="n"/>
      <c r="M48" s="336">
        <f>+BMS!AF47+BMS!AH47+BMS!AJ47+BMS!AL47+BMS!AN47</f>
        <v/>
      </c>
      <c r="N48" s="333" t="n"/>
      <c r="O48" s="336" t="n"/>
      <c r="P48" s="333" t="n"/>
      <c r="Q48" s="479" t="n"/>
      <c r="R48" s="333" t="n"/>
      <c r="S48" s="479" t="n"/>
      <c r="T48" s="333" t="n"/>
      <c r="U48" s="479" t="n"/>
      <c r="V48" s="333" t="n"/>
      <c r="W48" s="333" t="n"/>
      <c r="X48" s="333" t="n"/>
      <c r="Y48" s="333" t="n"/>
      <c r="Z48" s="333" t="n"/>
      <c r="AA48" s="333" t="n"/>
      <c r="AB48" s="333" t="n"/>
      <c r="AC48" s="333" t="n"/>
      <c r="AD48" s="333" t="n"/>
      <c r="AE48" s="333" t="n"/>
      <c r="AF48" s="1080" t="n"/>
      <c r="AG48" s="1080">
        <f>+G48+I48+K48+M48+O48+Q48++S48+U48+W48+Y48+AA48+AC48+AE48</f>
        <v/>
      </c>
      <c r="AH48" s="1080">
        <f>AG48-D48</f>
        <v/>
      </c>
      <c r="AI48" s="334">
        <f>+BMS!DU47</f>
        <v/>
      </c>
      <c r="AJ48" s="340" t="n"/>
    </row>
    <row r="49" hidden="1" customFormat="1" s="1085">
      <c r="A49" s="332">
        <f>+A48+1</f>
        <v/>
      </c>
      <c r="B49" s="476">
        <f>+'OVERALL WO'!D118</f>
        <v/>
      </c>
      <c r="C49" s="476">
        <f>+'OVERALL WO'!I118</f>
        <v/>
      </c>
      <c r="D49" s="477">
        <f>+'OVERALL WO'!J118</f>
        <v/>
      </c>
      <c r="E49" s="1723">
        <f>+'OVERALL WO'!E118</f>
        <v/>
      </c>
      <c r="F49" s="476">
        <f>+'OVERALL WO'!F118</f>
        <v/>
      </c>
      <c r="G49" s="477" t="n"/>
      <c r="H49" s="333" t="n"/>
      <c r="I49" s="336" t="n"/>
      <c r="J49" s="333" t="n"/>
      <c r="K49" s="1073" t="n"/>
      <c r="L49" s="333" t="n"/>
      <c r="M49" s="336" t="n"/>
      <c r="N49" s="333" t="n"/>
      <c r="O49" s="336">
        <f>+BMS!AP48+BMS!AR48+BMS!AT48+BMS!AV48</f>
        <v/>
      </c>
      <c r="P49" s="333" t="n"/>
      <c r="Q49" s="479" t="n"/>
      <c r="R49" s="333" t="n"/>
      <c r="S49" s="479" t="n"/>
      <c r="T49" s="333" t="n"/>
      <c r="U49" s="479" t="n"/>
      <c r="V49" s="333" t="n"/>
      <c r="W49" s="333" t="n"/>
      <c r="X49" s="333" t="n"/>
      <c r="Y49" s="333" t="n"/>
      <c r="Z49" s="333" t="n"/>
      <c r="AA49" s="333" t="n"/>
      <c r="AB49" s="333" t="n"/>
      <c r="AC49" s="333" t="n"/>
      <c r="AD49" s="333" t="n"/>
      <c r="AE49" s="333" t="n"/>
      <c r="AF49" s="1080" t="n"/>
      <c r="AG49" s="1080">
        <f>+G49+I49+K49+M49+O49+Q49++S49+U49+W49+Y49+AA49+AC49+AE49</f>
        <v/>
      </c>
      <c r="AH49" s="1080">
        <f>AG49-D49</f>
        <v/>
      </c>
      <c r="AI49" s="334">
        <f>+BMS!DU48</f>
        <v/>
      </c>
      <c r="AJ49" s="340" t="n"/>
      <c r="AK49" s="1085" t="n"/>
    </row>
    <row r="50" hidden="1" customFormat="1" s="1085">
      <c r="A50" s="332">
        <f>+A49+1</f>
        <v/>
      </c>
      <c r="B50" s="476">
        <f>+'OVERALL WO'!D119</f>
        <v/>
      </c>
      <c r="C50" s="476">
        <f>+'OVERALL WO'!I119</f>
        <v/>
      </c>
      <c r="D50" s="477">
        <f>+'OVERALL WO'!J119</f>
        <v/>
      </c>
      <c r="E50" s="1723">
        <f>+'OVERALL WO'!E119</f>
        <v/>
      </c>
      <c r="F50" s="476">
        <f>+'OVERALL WO'!F119</f>
        <v/>
      </c>
      <c r="G50" s="477" t="n"/>
      <c r="H50" s="333" t="n"/>
      <c r="I50" s="336" t="n"/>
      <c r="J50" s="333" t="n"/>
      <c r="K50" s="1073" t="n"/>
      <c r="L50" s="333" t="n"/>
      <c r="M50" s="336" t="n"/>
      <c r="N50" s="333" t="n"/>
      <c r="O50" s="336">
        <f>+BMS!AP49+BMS!AR49+BMS!AT49+BMS!AV49</f>
        <v/>
      </c>
      <c r="P50" s="333" t="n"/>
      <c r="Q50" s="336">
        <f>+BMS!BB49+BMS!BD49</f>
        <v/>
      </c>
      <c r="R50" s="333" t="n"/>
      <c r="S50" s="479" t="n"/>
      <c r="T50" s="333" t="n"/>
      <c r="U50" s="479" t="n"/>
      <c r="V50" s="333" t="n"/>
      <c r="W50" s="333" t="n"/>
      <c r="X50" s="333" t="n"/>
      <c r="Y50" s="333" t="n"/>
      <c r="Z50" s="333" t="n"/>
      <c r="AA50" s="333" t="n"/>
      <c r="AB50" s="333" t="n"/>
      <c r="AC50" s="333" t="n"/>
      <c r="AD50" s="333" t="n"/>
      <c r="AE50" s="333" t="n"/>
      <c r="AF50" s="1080" t="n"/>
      <c r="AG50" s="1080">
        <f>+G50+I50+K50+M50+O50+Q50++S50+U50+W50+Y50+AA50+AC50+AE50</f>
        <v/>
      </c>
      <c r="AH50" s="1080">
        <f>AG50-D50</f>
        <v/>
      </c>
      <c r="AI50" s="334">
        <f>+BMS!DU49</f>
        <v/>
      </c>
      <c r="AJ50" s="340" t="n"/>
      <c r="AK50" s="1085" t="n"/>
    </row>
    <row r="51" hidden="1" customFormat="1" s="1085">
      <c r="A51" s="332">
        <f>+A50+1</f>
        <v/>
      </c>
      <c r="B51" s="476">
        <f>+'OVERALL WO'!D120</f>
        <v/>
      </c>
      <c r="C51" s="476">
        <f>+'OVERALL WO'!I120</f>
        <v/>
      </c>
      <c r="D51" s="477">
        <f>+'OVERALL WO'!J120</f>
        <v/>
      </c>
      <c r="E51" s="1723">
        <f>+'OVERALL WO'!E120</f>
        <v/>
      </c>
      <c r="F51" s="476">
        <f>+'OVERALL WO'!F120</f>
        <v/>
      </c>
      <c r="G51" s="477" t="n"/>
      <c r="H51" s="333" t="n"/>
      <c r="I51" s="336" t="n"/>
      <c r="J51" s="333" t="n"/>
      <c r="K51" s="1073" t="n"/>
      <c r="L51" s="333" t="n"/>
      <c r="M51" s="336" t="n"/>
      <c r="N51" s="333" t="n"/>
      <c r="O51" s="336">
        <f>+BMS!AR50+BMS!AT50</f>
        <v/>
      </c>
      <c r="P51" s="333" t="n"/>
      <c r="Q51" s="479" t="n"/>
      <c r="R51" s="333" t="n"/>
      <c r="S51" s="479" t="n"/>
      <c r="T51" s="333" t="n"/>
      <c r="U51" s="479" t="n"/>
      <c r="V51" s="333" t="n"/>
      <c r="W51" s="333" t="n"/>
      <c r="X51" s="333" t="n"/>
      <c r="Y51" s="333" t="n"/>
      <c r="Z51" s="333" t="n"/>
      <c r="AA51" s="333" t="n"/>
      <c r="AB51" s="333" t="n"/>
      <c r="AC51" s="333" t="n"/>
      <c r="AD51" s="333" t="n"/>
      <c r="AE51" s="333" t="n"/>
      <c r="AF51" s="1080" t="n"/>
      <c r="AG51" s="1080">
        <f>+G51+I51+K51+M51+O51+Q51++S51+U51+W51+Y51+AA51+AC51+AE51</f>
        <v/>
      </c>
      <c r="AH51" s="1080">
        <f>AG51-D51</f>
        <v/>
      </c>
      <c r="AI51" s="334">
        <f>+BMS!DU50</f>
        <v/>
      </c>
      <c r="AJ51" s="340" t="n"/>
      <c r="AK51" s="1085" t="n"/>
    </row>
    <row r="52" hidden="1" customFormat="1" s="1085">
      <c r="A52" s="332">
        <f>+A51+1</f>
        <v/>
      </c>
      <c r="B52" s="476">
        <f>+'OVERALL WO'!D121</f>
        <v/>
      </c>
      <c r="C52" s="476">
        <f>+'OVERALL WO'!I121</f>
        <v/>
      </c>
      <c r="D52" s="477">
        <f>+'OVERALL WO'!J121</f>
        <v/>
      </c>
      <c r="E52" s="1723">
        <f>+'OVERALL WO'!E121</f>
        <v/>
      </c>
      <c r="F52" s="476">
        <f>+'OVERALL WO'!F121</f>
        <v/>
      </c>
      <c r="G52" s="477" t="n"/>
      <c r="H52" s="333" t="n"/>
      <c r="I52" s="336" t="n"/>
      <c r="J52" s="333" t="n"/>
      <c r="K52" s="1073" t="n"/>
      <c r="L52" s="333" t="n"/>
      <c r="M52" s="336" t="n"/>
      <c r="N52" s="333" t="n"/>
      <c r="O52" s="336">
        <f>+BMS!AT51+BMS!AV51</f>
        <v/>
      </c>
      <c r="P52" s="333" t="n"/>
      <c r="Q52" s="479" t="n"/>
      <c r="R52" s="333" t="n"/>
      <c r="S52" s="479" t="n"/>
      <c r="T52" s="333" t="n"/>
      <c r="U52" s="479" t="n"/>
      <c r="V52" s="333" t="n"/>
      <c r="W52" s="333" t="n"/>
      <c r="X52" s="333" t="n"/>
      <c r="Y52" s="333" t="n"/>
      <c r="Z52" s="333" t="n"/>
      <c r="AA52" s="333" t="n"/>
      <c r="AB52" s="333" t="n"/>
      <c r="AC52" s="333" t="n"/>
      <c r="AD52" s="333" t="n"/>
      <c r="AE52" s="333" t="n"/>
      <c r="AF52" s="1080" t="n"/>
      <c r="AG52" s="1080">
        <f>+G52+I52+K52+M52+O52+Q52++S52+U52+W52+Y52+AA52+AC52+AE52</f>
        <v/>
      </c>
      <c r="AH52" s="1080">
        <f>AG52-D52</f>
        <v/>
      </c>
      <c r="AI52" s="334">
        <f>+BMS!DU51</f>
        <v/>
      </c>
      <c r="AJ52" s="340" t="n"/>
      <c r="AK52" s="1085" t="n"/>
    </row>
    <row r="53" hidden="1" customFormat="1" s="1085">
      <c r="A53" s="332">
        <f>+A52+1</f>
        <v/>
      </c>
      <c r="B53" s="476">
        <f>+'OVERALL WO'!D122</f>
        <v/>
      </c>
      <c r="C53" s="476">
        <f>+'OVERALL WO'!I122</f>
        <v/>
      </c>
      <c r="D53" s="477">
        <f>+'OVERALL WO'!J122</f>
        <v/>
      </c>
      <c r="E53" s="1723">
        <f>+'OVERALL WO'!E122</f>
        <v/>
      </c>
      <c r="F53" s="476">
        <f>+'OVERALL WO'!F122</f>
        <v/>
      </c>
      <c r="G53" s="477" t="n"/>
      <c r="H53" s="333" t="n"/>
      <c r="I53" s="336" t="n"/>
      <c r="J53" s="333" t="n"/>
      <c r="K53" s="1073" t="n"/>
      <c r="L53" s="333" t="n"/>
      <c r="M53" s="336" t="n"/>
      <c r="N53" s="333" t="n"/>
      <c r="O53" s="336">
        <f>+BMS!AT52+BMS!AV52</f>
        <v/>
      </c>
      <c r="P53" s="333" t="n"/>
      <c r="Q53" s="479" t="n"/>
      <c r="R53" s="333" t="n"/>
      <c r="S53" s="479" t="n"/>
      <c r="T53" s="333" t="n"/>
      <c r="U53" s="479" t="n"/>
      <c r="V53" s="333" t="n"/>
      <c r="W53" s="333" t="n"/>
      <c r="X53" s="333" t="n"/>
      <c r="Y53" s="333" t="n"/>
      <c r="Z53" s="333" t="n"/>
      <c r="AA53" s="333" t="n"/>
      <c r="AB53" s="333" t="n"/>
      <c r="AC53" s="333" t="n"/>
      <c r="AD53" s="333" t="n"/>
      <c r="AE53" s="333" t="n"/>
      <c r="AF53" s="1080" t="n"/>
      <c r="AG53" s="1080">
        <f>+G53+I53+K53+M53+O53+Q53++S53+U53+W53+Y53+AA53+AC53+AE53</f>
        <v/>
      </c>
      <c r="AH53" s="1080">
        <f>AG53-D53</f>
        <v/>
      </c>
      <c r="AI53" s="334">
        <f>+BMS!DU52</f>
        <v/>
      </c>
      <c r="AJ53" s="340" t="n"/>
      <c r="AK53" s="1085" t="n"/>
    </row>
    <row r="54" hidden="1" customFormat="1" s="755">
      <c r="A54" s="15">
        <f>+A53+1</f>
        <v/>
      </c>
      <c r="B54" s="322">
        <f>+'OVERALL WO'!D123</f>
        <v/>
      </c>
      <c r="C54" s="322">
        <f>+'OVERALL WO'!I123</f>
        <v/>
      </c>
      <c r="D54" s="323">
        <f>+'OVERALL WO'!J123</f>
        <v/>
      </c>
      <c r="E54" s="1727">
        <f>+'OVERALL WO'!E123</f>
        <v/>
      </c>
      <c r="F54" s="322">
        <f>+'OVERALL WO'!F123</f>
        <v/>
      </c>
      <c r="G54" s="323" t="n"/>
      <c r="H54" s="16" t="n"/>
      <c r="I54" s="38" t="n"/>
      <c r="J54" s="16" t="n"/>
      <c r="K54" s="816" t="n"/>
      <c r="L54" s="16" t="n"/>
      <c r="M54" s="38" t="n"/>
      <c r="N54" s="16" t="n"/>
      <c r="O54" s="38">
        <f>+BMS!AT53+BMS!AV53</f>
        <v/>
      </c>
      <c r="P54" s="16" t="n"/>
      <c r="Q54" s="38">
        <f>+BMS!AX53+BMS!AZ53+BMS!BB53+BMS!BD53+BMS!BF53</f>
        <v/>
      </c>
      <c r="R54" s="16" t="n"/>
      <c r="S54" s="331" t="n"/>
      <c r="T54" s="16" t="n"/>
      <c r="U54" s="331" t="n"/>
      <c r="V54" s="16" t="n"/>
      <c r="W54" s="16" t="n"/>
      <c r="X54" s="16" t="n"/>
      <c r="Y54" s="331" t="n"/>
      <c r="Z54" s="16" t="n"/>
      <c r="AA54" s="16" t="n"/>
      <c r="AB54" s="16" t="n"/>
      <c r="AC54" s="16" t="n"/>
      <c r="AD54" s="16" t="n"/>
      <c r="AE54" s="16" t="n"/>
      <c r="AF54" s="18" t="n"/>
      <c r="AG54" s="18">
        <f>+G54+I54+K54+M54+O54+Q54++S54+U54+W54+Y54+AA54+AC54+AE54</f>
        <v/>
      </c>
      <c r="AH54" s="18">
        <f>AG54-D54</f>
        <v/>
      </c>
      <c r="AI54" s="17">
        <f>+BMS!DU53</f>
        <v/>
      </c>
      <c r="AJ54" s="20" t="n"/>
      <c r="AK54" s="755" t="n"/>
    </row>
    <row r="55" hidden="1" customFormat="1" s="1085">
      <c r="A55" s="332">
        <f>+A54+1</f>
        <v/>
      </c>
      <c r="B55" s="476">
        <f>+'OVERALL WO'!D124</f>
        <v/>
      </c>
      <c r="C55" s="476">
        <f>+'OVERALL WO'!I124</f>
        <v/>
      </c>
      <c r="D55" s="477">
        <f>+'OVERALL WO'!J124</f>
        <v/>
      </c>
      <c r="E55" s="1723">
        <f>+'OVERALL WO'!E124</f>
        <v/>
      </c>
      <c r="F55" s="476">
        <f>+'OVERALL WO'!F124</f>
        <v/>
      </c>
      <c r="G55" s="477" t="n"/>
      <c r="H55" s="333" t="n"/>
      <c r="I55" s="336" t="n"/>
      <c r="J55" s="333" t="n"/>
      <c r="K55" s="1073" t="n"/>
      <c r="L55" s="333" t="n"/>
      <c r="M55" s="336" t="n"/>
      <c r="N55" s="333" t="n"/>
      <c r="O55" s="336">
        <f>+BMS!AV54</f>
        <v/>
      </c>
      <c r="P55" s="333" t="n"/>
      <c r="Q55" s="336">
        <f>+BMS!AX54+BMS!AZ54+BMS!BB54+BMS!BD54+BMS!BF54</f>
        <v/>
      </c>
      <c r="R55" s="333" t="n"/>
      <c r="S55" s="479" t="n"/>
      <c r="T55" s="333" t="n"/>
      <c r="U55" s="479" t="n"/>
      <c r="V55" s="333" t="n"/>
      <c r="W55" s="333" t="n"/>
      <c r="X55" s="333" t="n"/>
      <c r="Y55" s="479" t="n"/>
      <c r="Z55" s="333" t="n"/>
      <c r="AA55" s="333" t="n"/>
      <c r="AB55" s="333" t="n"/>
      <c r="AC55" s="333" t="n"/>
      <c r="AD55" s="333" t="n"/>
      <c r="AE55" s="333" t="n"/>
      <c r="AF55" s="1080" t="n"/>
      <c r="AG55" s="1080">
        <f>+G55+I55+K55+M55+O55+Q55++S55+U55+W55+Y55+AA55+AC55+AE55</f>
        <v/>
      </c>
      <c r="AH55" s="1080">
        <f>AG55-D55</f>
        <v/>
      </c>
      <c r="AI55" s="334">
        <f>+BMS!DU54</f>
        <v/>
      </c>
      <c r="AJ55" s="340" t="n"/>
      <c r="AK55" s="1085" t="n"/>
    </row>
    <row r="56" customFormat="1" s="427">
      <c r="A56" s="22">
        <f>+A55+1</f>
        <v/>
      </c>
      <c r="B56" s="397">
        <f>+'OVERALL WO'!D125</f>
        <v/>
      </c>
      <c r="C56" s="397">
        <f>+'OVERALL WO'!I125</f>
        <v/>
      </c>
      <c r="D56" s="398">
        <f>+'OVERALL WO'!J125</f>
        <v/>
      </c>
      <c r="E56" s="1725">
        <f>+'OVERALL WO'!E125</f>
        <v/>
      </c>
      <c r="F56" s="397">
        <f>+'OVERALL WO'!F125</f>
        <v/>
      </c>
      <c r="G56" s="398" t="n"/>
      <c r="H56" s="23" t="n"/>
      <c r="I56" s="37" t="n"/>
      <c r="J56" s="23" t="n"/>
      <c r="K56" s="591" t="n"/>
      <c r="L56" s="23" t="n"/>
      <c r="M56" s="37" t="n"/>
      <c r="N56" s="23" t="n"/>
      <c r="O56" s="37" t="n"/>
      <c r="P56" s="23" t="n"/>
      <c r="Q56" s="429" t="n"/>
      <c r="R56" s="23" t="n"/>
      <c r="S56" s="429" t="n"/>
      <c r="T56" s="23" t="n"/>
      <c r="U56" s="429" t="n"/>
      <c r="V56" s="23" t="n"/>
      <c r="W56" s="37">
        <f>+BMS!CF55+BMS!CH55</f>
        <v/>
      </c>
      <c r="X56" s="23" t="n"/>
      <c r="Y56" s="37">
        <f>+BMS!DN55+BMS!CN55+BMS!CL55+BMS!CJ55</f>
        <v/>
      </c>
      <c r="Z56" s="23" t="n"/>
      <c r="AA56" s="23" t="n"/>
      <c r="AB56" s="23" t="n"/>
      <c r="AC56" s="23" t="n"/>
      <c r="AD56" s="23" t="n"/>
      <c r="AE56" s="23" t="n"/>
      <c r="AF56" s="25" t="n"/>
      <c r="AG56" s="25">
        <f>+G56+I56+K56+M56+O56+Q56++S56+U56+W56+Y56+AA56+AC56+AE56</f>
        <v/>
      </c>
      <c r="AH56" s="25">
        <f>AG56-D56</f>
        <v/>
      </c>
      <c r="AI56" s="24">
        <f>+BMS!DU55</f>
        <v/>
      </c>
      <c r="AJ56" s="27" t="n"/>
      <c r="AK56" s="427" t="n"/>
    </row>
    <row r="57" customFormat="1" s="427">
      <c r="A57" s="22">
        <f>+A56+1</f>
        <v/>
      </c>
      <c r="B57" s="397">
        <f>+'OVERALL WO'!D126</f>
        <v/>
      </c>
      <c r="C57" s="397">
        <f>+'OVERALL WO'!I126</f>
        <v/>
      </c>
      <c r="D57" s="398">
        <f>+'OVERALL WO'!J126</f>
        <v/>
      </c>
      <c r="E57" s="1725">
        <f>+'OVERALL WO'!E126</f>
        <v/>
      </c>
      <c r="F57" s="397">
        <f>+'OVERALL WO'!F126</f>
        <v/>
      </c>
      <c r="G57" s="398" t="n"/>
      <c r="H57" s="23" t="n"/>
      <c r="I57" s="37" t="n"/>
      <c r="J57" s="23" t="n"/>
      <c r="K57" s="591" t="n"/>
      <c r="L57" s="23" t="n"/>
      <c r="M57" s="37" t="n"/>
      <c r="N57" s="23" t="n"/>
      <c r="O57" s="37" t="n"/>
      <c r="P57" s="23" t="n"/>
      <c r="Q57" s="429" t="n"/>
      <c r="R57" s="23" t="n"/>
      <c r="S57" s="429" t="n"/>
      <c r="T57" s="23" t="n"/>
      <c r="U57" s="429" t="n"/>
      <c r="V57" s="23" t="n"/>
      <c r="W57" s="37">
        <f>+BMS!CF56+BMS!CH56</f>
        <v/>
      </c>
      <c r="X57" s="23" t="n"/>
      <c r="Y57" s="37">
        <f>+BMS!CJ56+BMS!CL56+BMS!CN56+BMS!DN56</f>
        <v/>
      </c>
      <c r="Z57" s="23" t="n"/>
      <c r="AA57" s="23" t="n"/>
      <c r="AB57" s="23" t="n"/>
      <c r="AC57" s="23" t="n"/>
      <c r="AD57" s="23" t="n"/>
      <c r="AE57" s="23" t="n"/>
      <c r="AF57" s="25" t="n"/>
      <c r="AG57" s="25">
        <f>+G57+I57+K57+M57+O57+Q57++S57+U57+W57+Y57+AA57+AC57+AE57</f>
        <v/>
      </c>
      <c r="AH57" s="25">
        <f>AG57-D57</f>
        <v/>
      </c>
      <c r="AI57" s="24">
        <f>+BMS!DU56</f>
        <v/>
      </c>
      <c r="AJ57" s="27" t="n"/>
      <c r="AK57" s="427" t="n"/>
    </row>
    <row r="58" hidden="1" customFormat="1" s="755">
      <c r="A58" s="15">
        <f>+A57+1</f>
        <v/>
      </c>
      <c r="B58" s="322">
        <f>+'OVERALL WO'!D127</f>
        <v/>
      </c>
      <c r="C58" s="322">
        <f>+'OVERALL WO'!I127</f>
        <v/>
      </c>
      <c r="D58" s="323">
        <f>+'OVERALL WO'!J127</f>
        <v/>
      </c>
      <c r="E58" s="1727">
        <f>+'OVERALL WO'!E127</f>
        <v/>
      </c>
      <c r="F58" s="322">
        <f>+'OVERALL WO'!F127</f>
        <v/>
      </c>
      <c r="G58" s="323" t="n"/>
      <c r="H58" s="16" t="n"/>
      <c r="I58" s="38" t="n"/>
      <c r="J58" s="16" t="n"/>
      <c r="K58" s="816" t="n"/>
      <c r="L58" s="16" t="n"/>
      <c r="M58" s="38" t="n"/>
      <c r="N58" s="16" t="n"/>
      <c r="O58" s="38" t="n"/>
      <c r="P58" s="16" t="n"/>
      <c r="Q58" s="38">
        <f>+BMS!BD57+BMS!BF57</f>
        <v/>
      </c>
      <c r="R58" s="16" t="n"/>
      <c r="S58" s="38">
        <f>+BMS!BH57+BMS!BJ57+BMS!BL57+BMS!BN57+BMS!BP57</f>
        <v/>
      </c>
      <c r="T58" s="16" t="n"/>
      <c r="U58" s="38">
        <f>+BMS!BX57+BMS!BZ57</f>
        <v/>
      </c>
      <c r="V58" s="16" t="n"/>
      <c r="W58" s="16" t="n"/>
      <c r="X58" s="16" t="n"/>
      <c r="Y58" s="331" t="n"/>
      <c r="Z58" s="16" t="n"/>
      <c r="AA58" s="16" t="n"/>
      <c r="AB58" s="16" t="n"/>
      <c r="AC58" s="16" t="n"/>
      <c r="AD58" s="16" t="n"/>
      <c r="AE58" s="16" t="n"/>
      <c r="AF58" s="18" t="n"/>
      <c r="AG58" s="18">
        <f>+G58+I58+K58+M58+O58+Q58++S58+U58+W58+Y58+AA58+AC58+AE58</f>
        <v/>
      </c>
      <c r="AH58" s="18">
        <f>AG58-D58</f>
        <v/>
      </c>
      <c r="AI58" s="17">
        <f>+BMS!DU57</f>
        <v/>
      </c>
      <c r="AJ58" s="20" t="n"/>
      <c r="AK58" s="755" t="n"/>
    </row>
    <row r="59" customFormat="1" s="427">
      <c r="A59" s="22">
        <f>+A58+1</f>
        <v/>
      </c>
      <c r="B59" s="397">
        <f>+'OVERALL WO'!D128</f>
        <v/>
      </c>
      <c r="C59" s="397">
        <f>+'OVERALL WO'!I128</f>
        <v/>
      </c>
      <c r="D59" s="398">
        <f>+'OVERALL WO'!J128</f>
        <v/>
      </c>
      <c r="E59" s="1725">
        <f>+'OVERALL WO'!E128</f>
        <v/>
      </c>
      <c r="F59" s="397">
        <f>+'OVERALL WO'!F128</f>
        <v/>
      </c>
      <c r="G59" s="398" t="n"/>
      <c r="H59" s="23" t="n"/>
      <c r="I59" s="37" t="n"/>
      <c r="J59" s="23" t="n"/>
      <c r="K59" s="591" t="n"/>
      <c r="L59" s="23" t="n"/>
      <c r="M59" s="37" t="n"/>
      <c r="N59" s="23" t="n"/>
      <c r="O59" s="37" t="n"/>
      <c r="P59" s="23" t="n"/>
      <c r="Q59" s="429" t="n"/>
      <c r="R59" s="23" t="n"/>
      <c r="S59" s="37">
        <f>+BMS!BP58</f>
        <v/>
      </c>
      <c r="T59" s="23" t="n"/>
      <c r="U59" s="37">
        <f>+BMS!BR58+BMS!BT58+BMS!BV58+BMS!BX58+BMS!BZ58</f>
        <v/>
      </c>
      <c r="V59" s="23" t="n"/>
      <c r="W59" s="37">
        <f>+BMS!CB58+BMS!CD58+BMS!CF58+BMS!CH58</f>
        <v/>
      </c>
      <c r="X59" s="23" t="n"/>
      <c r="Y59" s="37">
        <f>+BMS!CL58+BMS!CN58+BMS!CP58</f>
        <v/>
      </c>
      <c r="Z59" s="23" t="n"/>
      <c r="AA59" s="23" t="n"/>
      <c r="AB59" s="23" t="n"/>
      <c r="AC59" s="23" t="n"/>
      <c r="AD59" s="23" t="n"/>
      <c r="AE59" s="23" t="n"/>
      <c r="AF59" s="25" t="n"/>
      <c r="AG59" s="25">
        <f>+G59+I59+K59+M59+O59+Q59++S59+U59+W59+Y59+AA59+AC59+AE59</f>
        <v/>
      </c>
      <c r="AH59" s="25">
        <f>AG59-D59</f>
        <v/>
      </c>
      <c r="AI59" s="24">
        <f>+BMS!DU58</f>
        <v/>
      </c>
      <c r="AJ59" s="27" t="n"/>
      <c r="AK59" s="427" t="n"/>
    </row>
    <row r="60" hidden="1" customFormat="1" s="755">
      <c r="A60" s="15">
        <f>+A59+1</f>
        <v/>
      </c>
      <c r="B60" s="322">
        <f>+'OVERALL WO'!D129</f>
        <v/>
      </c>
      <c r="C60" s="322">
        <f>+'OVERALL WO'!I129</f>
        <v/>
      </c>
      <c r="D60" s="323">
        <f>+'OVERALL WO'!J129</f>
        <v/>
      </c>
      <c r="E60" s="1727">
        <f>+'OVERALL WO'!E129</f>
        <v/>
      </c>
      <c r="F60" s="322">
        <f>+'OVERALL WO'!F129</f>
        <v/>
      </c>
      <c r="G60" s="323" t="n"/>
      <c r="H60" s="16" t="n"/>
      <c r="I60" s="38" t="n"/>
      <c r="J60" s="16" t="n"/>
      <c r="K60" s="816" t="n"/>
      <c r="L60" s="16" t="n"/>
      <c r="M60" s="38" t="n"/>
      <c r="N60" s="16" t="n"/>
      <c r="O60" s="38" t="n"/>
      <c r="P60" s="16" t="n"/>
      <c r="Q60" s="38">
        <f>+BMS!BF59</f>
        <v/>
      </c>
      <c r="R60" s="16" t="n"/>
      <c r="S60" s="38">
        <f>+BMS!BH59+BMS!BJ59+BMS!BL59+BMS!BN59+BMS!BP59</f>
        <v/>
      </c>
      <c r="T60" s="16" t="n"/>
      <c r="U60" s="38">
        <f>+BMS!BR59+BMS!BT59+BMS!BV59+BMS!BX59+BMS!BZ59</f>
        <v/>
      </c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8" t="n"/>
      <c r="AG60" s="18">
        <f>+G60+I60+K60+M60+O60+Q60++S60+U60+W60+Y60+AA60+AC60+AE60</f>
        <v/>
      </c>
      <c r="AH60" s="18">
        <f>AG60-D60</f>
        <v/>
      </c>
      <c r="AI60" s="17">
        <f>+BMS!DU59</f>
        <v/>
      </c>
      <c r="AJ60" s="20" t="n"/>
      <c r="AK60" s="755" t="n"/>
    </row>
    <row r="61" hidden="1" customFormat="1" s="1085">
      <c r="A61" s="332">
        <f>+A60+1</f>
        <v/>
      </c>
      <c r="B61" s="476">
        <f>+'OVERALL WO'!D130</f>
        <v/>
      </c>
      <c r="C61" s="476">
        <f>+'OVERALL WO'!I130</f>
        <v/>
      </c>
      <c r="D61" s="477">
        <f>+'OVERALL WO'!J130</f>
        <v/>
      </c>
      <c r="E61" s="1723">
        <f>+'OVERALL WO'!E130</f>
        <v/>
      </c>
      <c r="F61" s="476">
        <f>+'OVERALL WO'!F130</f>
        <v/>
      </c>
      <c r="G61" s="477" t="n"/>
      <c r="H61" s="333" t="n"/>
      <c r="I61" s="336" t="n"/>
      <c r="J61" s="333" t="n"/>
      <c r="K61" s="1073" t="n"/>
      <c r="L61" s="333" t="n"/>
      <c r="M61" s="336" t="n"/>
      <c r="N61" s="333" t="n"/>
      <c r="O61" s="336" t="n"/>
      <c r="P61" s="333" t="n"/>
      <c r="Q61" s="336">
        <f>+BMS!AX60+BMS!AZ60+BMS!BB60+BMS!BD60+BMS!BF60</f>
        <v/>
      </c>
      <c r="R61" s="333" t="n"/>
      <c r="S61" s="479" t="n"/>
      <c r="T61" s="333" t="n"/>
      <c r="U61" s="479" t="n"/>
      <c r="V61" s="333" t="n"/>
      <c r="W61" s="333" t="n"/>
      <c r="X61" s="333" t="n"/>
      <c r="Y61" s="333" t="n"/>
      <c r="Z61" s="333" t="n"/>
      <c r="AA61" s="333" t="n"/>
      <c r="AB61" s="333" t="n"/>
      <c r="AC61" s="333" t="n"/>
      <c r="AD61" s="333" t="n"/>
      <c r="AE61" s="333" t="n"/>
      <c r="AF61" s="1080" t="n"/>
      <c r="AG61" s="1080">
        <f>+G61+I61+K61+M61+O61+Q61++S61+U61+W61+Y61+AA61+AC61+AE61</f>
        <v/>
      </c>
      <c r="AH61" s="1080">
        <f>AG61-D61</f>
        <v/>
      </c>
      <c r="AI61" s="334">
        <f>+BMS!DU60</f>
        <v/>
      </c>
      <c r="AJ61" s="340" t="n"/>
      <c r="AK61" s="1085" t="n"/>
    </row>
    <row r="62" hidden="1" customFormat="1" s="1085">
      <c r="A62" s="332">
        <f>+A61+1</f>
        <v/>
      </c>
      <c r="B62" s="476">
        <f>+'OVERALL WO'!D131</f>
        <v/>
      </c>
      <c r="C62" s="476">
        <f>+'OVERALL WO'!I131</f>
        <v/>
      </c>
      <c r="D62" s="477">
        <f>+'OVERALL WO'!J131</f>
        <v/>
      </c>
      <c r="E62" s="1723">
        <f>+'OVERALL WO'!E131</f>
        <v/>
      </c>
      <c r="F62" s="476">
        <f>+'OVERALL WO'!F131</f>
        <v/>
      </c>
      <c r="G62" s="477" t="n"/>
      <c r="H62" s="333" t="n"/>
      <c r="I62" s="336" t="n"/>
      <c r="J62" s="333" t="n"/>
      <c r="K62" s="1073" t="n"/>
      <c r="L62" s="333" t="n"/>
      <c r="M62" s="336" t="n"/>
      <c r="N62" s="333" t="n"/>
      <c r="O62" s="336" t="n"/>
      <c r="P62" s="333" t="n"/>
      <c r="Q62" s="336">
        <f>+BMS!AX61+BMS!AZ61+BMS!BB61+BMS!BD61+BMS!BF61</f>
        <v/>
      </c>
      <c r="R62" s="333" t="n"/>
      <c r="S62" s="479" t="n"/>
      <c r="T62" s="333" t="n"/>
      <c r="U62" s="479" t="n"/>
      <c r="V62" s="333" t="n"/>
      <c r="W62" s="333" t="n"/>
      <c r="X62" s="333" t="n"/>
      <c r="Y62" s="333" t="n"/>
      <c r="Z62" s="333" t="n"/>
      <c r="AA62" s="333" t="n"/>
      <c r="AB62" s="333" t="n"/>
      <c r="AC62" s="333" t="n"/>
      <c r="AD62" s="333" t="n"/>
      <c r="AE62" s="333" t="n"/>
      <c r="AF62" s="1080" t="n"/>
      <c r="AG62" s="1080">
        <f>+G62+I62+K62+M62+O62+Q62++S62+U62+W62+Y62+AA62+AC62+AE62</f>
        <v/>
      </c>
      <c r="AH62" s="1080">
        <f>AG62-D62</f>
        <v/>
      </c>
      <c r="AI62" s="334">
        <f>+BMS!DU61</f>
        <v/>
      </c>
      <c r="AJ62" s="340" t="n"/>
      <c r="AK62" s="1085" t="n"/>
    </row>
    <row r="63" hidden="1" customFormat="1" s="1085">
      <c r="A63" s="332">
        <f>+A62+1</f>
        <v/>
      </c>
      <c r="B63" s="476">
        <f>+'OVERALL WO'!D132</f>
        <v/>
      </c>
      <c r="C63" s="476">
        <f>+'OVERALL WO'!I132</f>
        <v/>
      </c>
      <c r="D63" s="477">
        <f>+'OVERALL WO'!J132</f>
        <v/>
      </c>
      <c r="E63" s="1723">
        <f>+'OVERALL WO'!E132</f>
        <v/>
      </c>
      <c r="F63" s="476">
        <f>+'OVERALL WO'!F132</f>
        <v/>
      </c>
      <c r="G63" s="477" t="n"/>
      <c r="H63" s="333" t="n"/>
      <c r="I63" s="336" t="n"/>
      <c r="J63" s="333" t="n"/>
      <c r="K63" s="1073" t="n"/>
      <c r="L63" s="333" t="n"/>
      <c r="M63" s="336" t="n"/>
      <c r="N63" s="333" t="n"/>
      <c r="O63" s="336" t="n"/>
      <c r="P63" s="333" t="n"/>
      <c r="Q63" s="336">
        <f>+BMS!AZ62+BMS!BB62+BMS!BD62+BMS!BF62</f>
        <v/>
      </c>
      <c r="R63" s="333" t="n"/>
      <c r="S63" s="479" t="n"/>
      <c r="T63" s="333" t="n"/>
      <c r="U63" s="336">
        <f>+BMS!BT62+BMS!BV62+BMS!BX62+BMS!BZ62</f>
        <v/>
      </c>
      <c r="V63" s="333" t="n"/>
      <c r="W63" s="336">
        <f>+BMS!CH62</f>
        <v/>
      </c>
      <c r="X63" s="333" t="n"/>
      <c r="Y63" s="333" t="n"/>
      <c r="Z63" s="333" t="n"/>
      <c r="AA63" s="333" t="n"/>
      <c r="AB63" s="333" t="n"/>
      <c r="AC63" s="333" t="n"/>
      <c r="AD63" s="333" t="n"/>
      <c r="AE63" s="333" t="n"/>
      <c r="AF63" s="1080" t="n"/>
      <c r="AG63" s="1080">
        <f>+G63+I63+K63+M63+O63+Q63++S63+U63+W63+Y63+AA63+AC63+AE63</f>
        <v/>
      </c>
      <c r="AH63" s="1080">
        <f>AG63-D63</f>
        <v/>
      </c>
      <c r="AI63" s="334">
        <f>+BMS!DU62</f>
        <v/>
      </c>
      <c r="AJ63" s="340" t="n"/>
      <c r="AK63" s="1085" t="n"/>
    </row>
    <row r="64" hidden="1" customFormat="1" s="1085">
      <c r="A64" s="332">
        <f>+A63+1</f>
        <v/>
      </c>
      <c r="B64" s="476">
        <f>+'OVERALL WO'!D133</f>
        <v/>
      </c>
      <c r="C64" s="476">
        <f>+'OVERALL WO'!I133</f>
        <v/>
      </c>
      <c r="D64" s="477">
        <f>+'OVERALL WO'!J133</f>
        <v/>
      </c>
      <c r="E64" s="1723">
        <f>+'OVERALL WO'!E133</f>
        <v/>
      </c>
      <c r="F64" s="476">
        <f>+'OVERALL WO'!F133</f>
        <v/>
      </c>
      <c r="G64" s="477" t="n"/>
      <c r="H64" s="333" t="n"/>
      <c r="I64" s="336" t="n"/>
      <c r="J64" s="333" t="n"/>
      <c r="K64" s="1073" t="n"/>
      <c r="L64" s="333" t="n"/>
      <c r="M64" s="336" t="n"/>
      <c r="N64" s="333" t="n"/>
      <c r="O64" s="336" t="n"/>
      <c r="P64" s="333" t="n"/>
      <c r="Q64" s="336">
        <f>+BMS!BD63+BMS!BF63</f>
        <v/>
      </c>
      <c r="R64" s="333" t="n"/>
      <c r="S64" s="479" t="n"/>
      <c r="T64" s="333" t="n"/>
      <c r="U64" s="479" t="n"/>
      <c r="V64" s="333" t="n"/>
      <c r="W64" s="333" t="n"/>
      <c r="X64" s="333" t="n"/>
      <c r="Y64" s="333" t="n"/>
      <c r="Z64" s="333" t="n"/>
      <c r="AA64" s="333" t="n"/>
      <c r="AB64" s="333" t="n"/>
      <c r="AC64" s="333" t="n"/>
      <c r="AD64" s="333" t="n"/>
      <c r="AE64" s="333" t="n"/>
      <c r="AF64" s="1080" t="n"/>
      <c r="AG64" s="1080">
        <f>+G64+I64+K64+M64+O64+Q64++S64+U64+W64+Y64+AA64+AC64+AE64</f>
        <v/>
      </c>
      <c r="AH64" s="1080">
        <f>AG64-D64</f>
        <v/>
      </c>
      <c r="AI64" s="334">
        <f>+BMS!DU63</f>
        <v/>
      </c>
      <c r="AJ64" s="340" t="n"/>
      <c r="AK64" s="1085" t="n"/>
    </row>
    <row r="65" hidden="1" customFormat="1" s="1085">
      <c r="A65" s="332">
        <f>+A64+1</f>
        <v/>
      </c>
      <c r="B65" s="476">
        <f>+'OVERALL WO'!D134</f>
        <v/>
      </c>
      <c r="C65" s="476">
        <f>+'OVERALL WO'!I134</f>
        <v/>
      </c>
      <c r="D65" s="477">
        <f>+'OVERALL WO'!J134</f>
        <v/>
      </c>
      <c r="E65" s="1723">
        <f>+'OVERALL WO'!E134</f>
        <v/>
      </c>
      <c r="F65" s="476">
        <f>+'OVERALL WO'!F134</f>
        <v/>
      </c>
      <c r="G65" s="477" t="n"/>
      <c r="H65" s="333" t="n"/>
      <c r="I65" s="336" t="n"/>
      <c r="J65" s="333" t="n"/>
      <c r="K65" s="1073" t="n"/>
      <c r="L65" s="333" t="n"/>
      <c r="M65" s="336" t="n"/>
      <c r="N65" s="333" t="n"/>
      <c r="O65" s="336" t="n"/>
      <c r="P65" s="333" t="n"/>
      <c r="Q65" s="336">
        <f>+BMS!BF64</f>
        <v/>
      </c>
      <c r="R65" s="333" t="n"/>
      <c r="S65" s="336">
        <f>+BMS!BH64+BMS!BJ64+BMS!BL64+BMS!BN64+BMS!BP64</f>
        <v/>
      </c>
      <c r="T65" s="333" t="n"/>
      <c r="U65" s="479" t="n"/>
      <c r="V65" s="333" t="n"/>
      <c r="W65" s="333" t="n"/>
      <c r="X65" s="333" t="n"/>
      <c r="Y65" s="333" t="n"/>
      <c r="Z65" s="333" t="n"/>
      <c r="AA65" s="333" t="n"/>
      <c r="AB65" s="333" t="n"/>
      <c r="AC65" s="333" t="n"/>
      <c r="AD65" s="333" t="n"/>
      <c r="AE65" s="333" t="n"/>
      <c r="AF65" s="1080" t="n"/>
      <c r="AG65" s="1080">
        <f>+G65+I65+K65+M65+O65+Q65++S65+U65+W65+Y65+AA65+AC65+AE65</f>
        <v/>
      </c>
      <c r="AH65" s="1080">
        <f>AG65-D65</f>
        <v/>
      </c>
      <c r="AI65" s="334">
        <f>+BMS!DU64</f>
        <v/>
      </c>
      <c r="AJ65" s="340" t="n"/>
      <c r="AK65" s="1085" t="n"/>
    </row>
    <row r="66" hidden="1" customFormat="1" s="1085">
      <c r="A66" s="332">
        <f>+A65+1</f>
        <v/>
      </c>
      <c r="B66" s="476">
        <f>+'OVERALL WO'!D135</f>
        <v/>
      </c>
      <c r="C66" s="476">
        <f>+'OVERALL WO'!I135</f>
        <v/>
      </c>
      <c r="D66" s="477">
        <f>+'OVERALL WO'!J135</f>
        <v/>
      </c>
      <c r="E66" s="1723">
        <f>+'OVERALL WO'!E135</f>
        <v/>
      </c>
      <c r="F66" s="476">
        <f>+'OVERALL WO'!F135</f>
        <v/>
      </c>
      <c r="G66" s="477" t="n"/>
      <c r="H66" s="333" t="n"/>
      <c r="I66" s="336" t="n"/>
      <c r="J66" s="333" t="n"/>
      <c r="K66" s="1073" t="n"/>
      <c r="L66" s="333" t="n"/>
      <c r="M66" s="336" t="n"/>
      <c r="N66" s="333" t="n"/>
      <c r="O66" s="336" t="n"/>
      <c r="P66" s="333" t="n"/>
      <c r="Q66" s="336">
        <f>+BMS!BF65</f>
        <v/>
      </c>
      <c r="R66" s="333" t="n"/>
      <c r="S66" s="479" t="n"/>
      <c r="T66" s="333" t="n"/>
      <c r="U66" s="479" t="n"/>
      <c r="V66" s="333" t="n"/>
      <c r="W66" s="333" t="n"/>
      <c r="X66" s="333" t="n"/>
      <c r="Y66" s="333" t="n"/>
      <c r="Z66" s="333" t="n"/>
      <c r="AA66" s="333" t="n"/>
      <c r="AB66" s="333" t="n"/>
      <c r="AC66" s="333" t="n"/>
      <c r="AD66" s="333" t="n"/>
      <c r="AE66" s="333" t="n"/>
      <c r="AF66" s="1080" t="n"/>
      <c r="AG66" s="1080">
        <f>+G66+I66+K66+M66+O66+Q66++S66+U66+W66+Y66+AA66+AC66+AE66</f>
        <v/>
      </c>
      <c r="AH66" s="1080">
        <f>AG66-D66</f>
        <v/>
      </c>
      <c r="AI66" s="334">
        <f>+BMS!DU65</f>
        <v/>
      </c>
      <c r="AJ66" s="340" t="n"/>
      <c r="AK66" s="1085" t="n"/>
    </row>
    <row r="67" hidden="1" customFormat="1" s="1085">
      <c r="A67" s="332">
        <f>+A66+1</f>
        <v/>
      </c>
      <c r="B67" s="476">
        <f>+'OVERALL WO'!D136</f>
        <v/>
      </c>
      <c r="C67" s="476">
        <f>+'OVERALL WO'!I136</f>
        <v/>
      </c>
      <c r="D67" s="477">
        <f>+'OVERALL WO'!J136</f>
        <v/>
      </c>
      <c r="E67" s="1723">
        <f>+'OVERALL WO'!E136</f>
        <v/>
      </c>
      <c r="F67" s="476">
        <f>+'OVERALL WO'!F136</f>
        <v/>
      </c>
      <c r="G67" s="477" t="n"/>
      <c r="H67" s="333" t="n"/>
      <c r="I67" s="336" t="n"/>
      <c r="J67" s="333" t="n"/>
      <c r="K67" s="1073" t="n"/>
      <c r="L67" s="333" t="n"/>
      <c r="M67" s="336" t="n"/>
      <c r="N67" s="333" t="n"/>
      <c r="O67" s="336" t="n"/>
      <c r="P67" s="333" t="n"/>
      <c r="Q67" s="336">
        <f>+BMS!BF66</f>
        <v/>
      </c>
      <c r="R67" s="333" t="n"/>
      <c r="S67" s="479" t="n"/>
      <c r="T67" s="333" t="n"/>
      <c r="U67" s="479" t="n"/>
      <c r="V67" s="333" t="n"/>
      <c r="W67" s="333" t="n"/>
      <c r="X67" s="333" t="n"/>
      <c r="Y67" s="333" t="n"/>
      <c r="Z67" s="333" t="n"/>
      <c r="AA67" s="333" t="n"/>
      <c r="AB67" s="333" t="n"/>
      <c r="AC67" s="333" t="n"/>
      <c r="AD67" s="333" t="n"/>
      <c r="AE67" s="333" t="n"/>
      <c r="AF67" s="1080" t="n"/>
      <c r="AG67" s="1080">
        <f>+G67+I67+K67+M67+O67+Q67++S67+U67+W67+Y67+AA67+AC67+AE67</f>
        <v/>
      </c>
      <c r="AH67" s="1080">
        <f>AG67-D67</f>
        <v/>
      </c>
      <c r="AI67" s="334">
        <f>+BMS!DU66</f>
        <v/>
      </c>
      <c r="AJ67" s="340" t="n"/>
      <c r="AK67" s="1085" t="n"/>
    </row>
    <row r="68" customFormat="1" s="427">
      <c r="A68" s="22">
        <f>+A67+1</f>
        <v/>
      </c>
      <c r="B68" s="397">
        <f>+BMS!D67</f>
        <v/>
      </c>
      <c r="C68" s="397">
        <f>+'OVERALL WO'!I157</f>
        <v/>
      </c>
      <c r="D68" s="398">
        <f>+BMS!G67</f>
        <v/>
      </c>
      <c r="E68" s="1725">
        <f>+BMS!I67</f>
        <v/>
      </c>
      <c r="F68" s="397">
        <f>+BMS!E67</f>
        <v/>
      </c>
      <c r="G68" s="398" t="n"/>
      <c r="H68" s="23" t="n"/>
      <c r="I68" s="37" t="n"/>
      <c r="J68" s="23" t="n"/>
      <c r="K68" s="591" t="n"/>
      <c r="L68" s="23" t="n"/>
      <c r="M68" s="37" t="n"/>
      <c r="N68" s="23" t="n"/>
      <c r="O68" s="37" t="n"/>
      <c r="P68" s="23" t="n"/>
      <c r="Q68" s="37" t="n"/>
      <c r="R68" s="23" t="n"/>
      <c r="S68" s="37">
        <f>+BMS!BH67+BMS!BJ67+BMS!BL67+BMS!BN67+BMS!BP67</f>
        <v/>
      </c>
      <c r="T68" s="23" t="n"/>
      <c r="U68" s="37">
        <f>+BMS!BR67+BMS!BT67+BMS!BV67+BMS!BX67+BMS!BZ67</f>
        <v/>
      </c>
      <c r="V68" s="23" t="n"/>
      <c r="W68" s="23" t="n"/>
      <c r="X68" s="23" t="n"/>
      <c r="Y68" s="37">
        <f>+BMS!CN67+BMS!CP67+BMS!CR67</f>
        <v/>
      </c>
      <c r="Z68" s="23" t="n"/>
      <c r="AA68" s="23" t="n"/>
      <c r="AB68" s="23" t="n"/>
      <c r="AC68" s="23" t="n"/>
      <c r="AD68" s="23" t="n"/>
      <c r="AE68" s="23" t="n"/>
      <c r="AF68" s="25" t="n"/>
      <c r="AG68" s="25">
        <f>+G68+I68+K68+M68+O68+Q68++S68+U68+W68+Y68+AA68+AC68+AE68</f>
        <v/>
      </c>
      <c r="AH68" s="25">
        <f>AG68-D68</f>
        <v/>
      </c>
      <c r="AI68" s="24">
        <f>+BMS!DU67</f>
        <v/>
      </c>
      <c r="AJ68" s="27" t="n"/>
      <c r="AK68" s="427" t="n"/>
    </row>
    <row r="69" hidden="1" customFormat="1" s="1085">
      <c r="A69" s="332">
        <f>+A68+1</f>
        <v/>
      </c>
      <c r="B69" s="476">
        <f>+BMS!D68</f>
        <v/>
      </c>
      <c r="C69" s="476">
        <f>+'OVERALL WO'!I158</f>
        <v/>
      </c>
      <c r="D69" s="477">
        <f>+BMS!G68</f>
        <v/>
      </c>
      <c r="E69" s="1723">
        <f>+BMS!I68</f>
        <v/>
      </c>
      <c r="F69" s="476">
        <f>+BMS!E68</f>
        <v/>
      </c>
      <c r="G69" s="477" t="n"/>
      <c r="H69" s="333" t="n"/>
      <c r="I69" s="336" t="n"/>
      <c r="J69" s="333" t="n"/>
      <c r="K69" s="1073" t="n"/>
      <c r="L69" s="333" t="n"/>
      <c r="M69" s="336" t="n"/>
      <c r="N69" s="333" t="n"/>
      <c r="O69" s="336" t="n"/>
      <c r="P69" s="333" t="n"/>
      <c r="Q69" s="336" t="n"/>
      <c r="R69" s="333" t="n"/>
      <c r="S69" s="336">
        <f>+BMS!BJ68+BMS!BL68+BMS!BN68+BMS!BP68</f>
        <v/>
      </c>
      <c r="T69" s="333" t="n"/>
      <c r="U69" s="479" t="n"/>
      <c r="V69" s="333" t="n"/>
      <c r="W69" s="333" t="n"/>
      <c r="X69" s="333" t="n"/>
      <c r="Y69" s="479" t="n"/>
      <c r="Z69" s="333" t="n"/>
      <c r="AA69" s="333" t="n"/>
      <c r="AB69" s="333" t="n"/>
      <c r="AC69" s="333" t="n"/>
      <c r="AD69" s="333" t="n"/>
      <c r="AE69" s="333" t="n"/>
      <c r="AF69" s="1080" t="n"/>
      <c r="AG69" s="1080">
        <f>+G69+I69+K69+M69+O69+Q69++S69+U69+W69+Y69+AA69+AC69+AE69</f>
        <v/>
      </c>
      <c r="AH69" s="1080">
        <f>AG69-D69</f>
        <v/>
      </c>
      <c r="AI69" s="334">
        <f>+BMS!DU68</f>
        <v/>
      </c>
      <c r="AJ69" s="340" t="n"/>
      <c r="AK69" s="1085" t="n"/>
    </row>
    <row r="70" hidden="1" customFormat="1" s="1085">
      <c r="A70" s="332">
        <f>+A69+1</f>
        <v/>
      </c>
      <c r="B70" s="476">
        <f>+BMS!D69</f>
        <v/>
      </c>
      <c r="C70" s="476">
        <f>+'OVERALL WO'!I159</f>
        <v/>
      </c>
      <c r="D70" s="477">
        <f>+BMS!G69</f>
        <v/>
      </c>
      <c r="E70" s="1723">
        <f>+BMS!I69</f>
        <v/>
      </c>
      <c r="F70" s="476">
        <f>+BMS!E69</f>
        <v/>
      </c>
      <c r="G70" s="477" t="n"/>
      <c r="H70" s="333" t="n"/>
      <c r="I70" s="336" t="n"/>
      <c r="J70" s="333" t="n"/>
      <c r="K70" s="1073" t="n"/>
      <c r="L70" s="333" t="n"/>
      <c r="M70" s="336" t="n"/>
      <c r="N70" s="333" t="n"/>
      <c r="O70" s="336" t="n"/>
      <c r="P70" s="333" t="n"/>
      <c r="Q70" s="336" t="n"/>
      <c r="R70" s="333" t="n"/>
      <c r="S70" s="336">
        <f>+BMS!BJ69++BMS!BL69+BMS!BN69+BMS!BP69</f>
        <v/>
      </c>
      <c r="T70" s="333" t="n"/>
      <c r="U70" s="479" t="n"/>
      <c r="V70" s="333" t="n"/>
      <c r="W70" s="333" t="n"/>
      <c r="X70" s="333" t="n"/>
      <c r="Y70" s="479" t="n"/>
      <c r="Z70" s="333" t="n"/>
      <c r="AA70" s="333" t="n"/>
      <c r="AB70" s="333" t="n"/>
      <c r="AC70" s="333" t="n"/>
      <c r="AD70" s="333" t="n"/>
      <c r="AE70" s="333" t="n"/>
      <c r="AF70" s="1080" t="n"/>
      <c r="AG70" s="1080">
        <f>+G70+I70+K70+M70+O70+Q70++S70+U70+W70+Y70+AA70+AC70+AE70</f>
        <v/>
      </c>
      <c r="AH70" s="1080">
        <f>AG70-D70</f>
        <v/>
      </c>
      <c r="AI70" s="334">
        <f>+BMS!DU69</f>
        <v/>
      </c>
      <c r="AJ70" s="340" t="n"/>
      <c r="AK70" s="1085" t="n"/>
    </row>
    <row r="71" hidden="1" customFormat="1" s="1085">
      <c r="A71" s="332">
        <f>+A70+1</f>
        <v/>
      </c>
      <c r="B71" s="476">
        <f>+BMS!D70</f>
        <v/>
      </c>
      <c r="C71" s="476">
        <f>+'OVERALL WO'!I160</f>
        <v/>
      </c>
      <c r="D71" s="477">
        <f>+BMS!G70</f>
        <v/>
      </c>
      <c r="E71" s="1723">
        <f>+BMS!I70</f>
        <v/>
      </c>
      <c r="F71" s="476">
        <f>+BMS!E70</f>
        <v/>
      </c>
      <c r="G71" s="477" t="n"/>
      <c r="H71" s="333" t="n"/>
      <c r="I71" s="336" t="n"/>
      <c r="J71" s="333" t="n"/>
      <c r="K71" s="1073" t="n"/>
      <c r="L71" s="333" t="n"/>
      <c r="M71" s="336" t="n"/>
      <c r="N71" s="333" t="n"/>
      <c r="O71" s="336" t="n"/>
      <c r="P71" s="333" t="n"/>
      <c r="Q71" s="336" t="n"/>
      <c r="R71" s="333" t="n"/>
      <c r="S71" s="336">
        <f>+BMS!BN70+BMS!BP70</f>
        <v/>
      </c>
      <c r="T71" s="333" t="n"/>
      <c r="U71" s="479" t="n"/>
      <c r="V71" s="333" t="n"/>
      <c r="W71" s="479" t="n"/>
      <c r="X71" s="333" t="n"/>
      <c r="Y71" s="479" t="n"/>
      <c r="Z71" s="333" t="n"/>
      <c r="AA71" s="333" t="n"/>
      <c r="AB71" s="333" t="n"/>
      <c r="AC71" s="333" t="n"/>
      <c r="AD71" s="333" t="n"/>
      <c r="AE71" s="333" t="n"/>
      <c r="AF71" s="1080" t="n"/>
      <c r="AG71" s="1080">
        <f>+G71+I71+K71+M71+O71+Q71++S71+U71+W71+Y71+AA71+AC71+AE71</f>
        <v/>
      </c>
      <c r="AH71" s="1080">
        <f>AG71-D71</f>
        <v/>
      </c>
      <c r="AI71" s="334">
        <f>+BMS!DU70</f>
        <v/>
      </c>
      <c r="AJ71" s="340" t="n"/>
      <c r="AK71" s="1085" t="n"/>
    </row>
    <row r="72" customFormat="1" s="427">
      <c r="A72" s="22">
        <f>+A71+1</f>
        <v/>
      </c>
      <c r="B72" s="397">
        <f>+BMS!D71</f>
        <v/>
      </c>
      <c r="C72" s="397">
        <f>+'OVERALL WO'!I161</f>
        <v/>
      </c>
      <c r="D72" s="398">
        <f>+BMS!G71</f>
        <v/>
      </c>
      <c r="E72" s="1725">
        <f>+BMS!I71</f>
        <v/>
      </c>
      <c r="F72" s="397">
        <f>+BMS!E71</f>
        <v/>
      </c>
      <c r="G72" s="398" t="n"/>
      <c r="H72" s="23" t="n"/>
      <c r="I72" s="37" t="n"/>
      <c r="J72" s="23" t="n"/>
      <c r="K72" s="591" t="n"/>
      <c r="L72" s="23" t="n"/>
      <c r="M72" s="37" t="n"/>
      <c r="N72" s="23" t="n"/>
      <c r="O72" s="37" t="n"/>
      <c r="P72" s="23" t="n"/>
      <c r="Q72" s="37" t="n"/>
      <c r="R72" s="23" t="n"/>
      <c r="S72" s="37">
        <f>+BMS!BP71</f>
        <v/>
      </c>
      <c r="T72" s="23" t="n"/>
      <c r="U72" s="37">
        <f>+BMS!BR71+BMS!BT71+BMS!BV71+BMS!BX71+BMS!BZ71</f>
        <v/>
      </c>
      <c r="V72" s="23" t="n"/>
      <c r="W72" s="37">
        <f>+BMS!CB71+BMS!CD71+BMS!CF71+BMS!CH71</f>
        <v/>
      </c>
      <c r="X72" s="23" t="n"/>
      <c r="Y72" s="37">
        <f>+BMS!DN71+BMS!CN71+BMS!CL71+BMS!CJ71</f>
        <v/>
      </c>
      <c r="Z72" s="23" t="n"/>
      <c r="AA72" s="23" t="n"/>
      <c r="AB72" s="23" t="n"/>
      <c r="AC72" s="23" t="n"/>
      <c r="AD72" s="23" t="n"/>
      <c r="AE72" s="23" t="n"/>
      <c r="AF72" s="25" t="n"/>
      <c r="AG72" s="25">
        <f>+G72+I72+K72+M72+O72+Q72++S72+U72+W72+Y72+AA72+AC72+AE72</f>
        <v/>
      </c>
      <c r="AH72" s="25">
        <f>AG72-D72</f>
        <v/>
      </c>
      <c r="AI72" s="24">
        <f>+BMS!DU71</f>
        <v/>
      </c>
      <c r="AJ72" s="27" t="n"/>
      <c r="AK72" s="427" t="n"/>
    </row>
    <row r="73" hidden="1" customFormat="1" s="1085">
      <c r="A73" s="332">
        <f>+A72+1</f>
        <v/>
      </c>
      <c r="B73" s="476">
        <f>+BMS!D72</f>
        <v/>
      </c>
      <c r="C73" s="476">
        <f>+'OVERALL WO'!I162</f>
        <v/>
      </c>
      <c r="D73" s="477">
        <f>+BMS!G72</f>
        <v/>
      </c>
      <c r="E73" s="1723">
        <f>+BMS!I72</f>
        <v/>
      </c>
      <c r="F73" s="476">
        <f>+BMS!E72</f>
        <v/>
      </c>
      <c r="G73" s="477" t="n"/>
      <c r="H73" s="333" t="n"/>
      <c r="I73" s="336" t="n"/>
      <c r="J73" s="333" t="n"/>
      <c r="K73" s="1073" t="n"/>
      <c r="L73" s="333" t="n"/>
      <c r="M73" s="336" t="n"/>
      <c r="N73" s="333" t="n"/>
      <c r="O73" s="336" t="n"/>
      <c r="P73" s="333" t="n"/>
      <c r="Q73" s="336" t="n"/>
      <c r="R73" s="333" t="n"/>
      <c r="S73" s="336">
        <f>+BMS!BL72+BMS!BN72+BMS!BP72</f>
        <v/>
      </c>
      <c r="T73" s="333" t="n"/>
      <c r="U73" s="479" t="n"/>
      <c r="V73" s="333" t="n"/>
      <c r="W73" s="479" t="n"/>
      <c r="X73" s="333" t="n"/>
      <c r="Y73" s="479" t="n"/>
      <c r="Z73" s="333" t="n"/>
      <c r="AA73" s="333" t="n"/>
      <c r="AB73" s="333" t="n"/>
      <c r="AC73" s="333" t="n"/>
      <c r="AD73" s="333" t="n"/>
      <c r="AE73" s="333" t="n"/>
      <c r="AF73" s="1080" t="n"/>
      <c r="AG73" s="1080">
        <f>+G73+I73+K73+M73+O73+Q73++S73+U73+W73+Y73+AA73+AC73+AE73</f>
        <v/>
      </c>
      <c r="AH73" s="1080">
        <f>AG73-D73</f>
        <v/>
      </c>
      <c r="AI73" s="334">
        <f>+BMS!DU72</f>
        <v/>
      </c>
      <c r="AJ73" s="340" t="n"/>
      <c r="AK73" s="1085" t="n"/>
    </row>
    <row r="74" hidden="1" customFormat="1" s="1085">
      <c r="A74" s="332">
        <f>+A73+1</f>
        <v/>
      </c>
      <c r="B74" s="476">
        <f>+BMS!D73</f>
        <v/>
      </c>
      <c r="C74" s="476">
        <f>+'OVERALL WO'!I163</f>
        <v/>
      </c>
      <c r="D74" s="477">
        <f>+BMS!G73</f>
        <v/>
      </c>
      <c r="E74" s="1723">
        <f>+BMS!I73</f>
        <v/>
      </c>
      <c r="F74" s="476">
        <f>+BMS!E73</f>
        <v/>
      </c>
      <c r="G74" s="477" t="n"/>
      <c r="H74" s="333" t="n"/>
      <c r="I74" s="336" t="n"/>
      <c r="J74" s="333" t="n"/>
      <c r="K74" s="1073" t="n"/>
      <c r="L74" s="333" t="n"/>
      <c r="M74" s="336" t="n"/>
      <c r="N74" s="333" t="n"/>
      <c r="O74" s="336" t="n"/>
      <c r="P74" s="333" t="n"/>
      <c r="Q74" s="336" t="n"/>
      <c r="R74" s="333" t="n"/>
      <c r="S74" s="336">
        <f>+BMS!BL73+BMS!BN73+BMS!BP73</f>
        <v/>
      </c>
      <c r="T74" s="333" t="n"/>
      <c r="U74" s="479" t="n"/>
      <c r="V74" s="333" t="n"/>
      <c r="W74" s="479" t="n"/>
      <c r="X74" s="333" t="n"/>
      <c r="Y74" s="333" t="n"/>
      <c r="Z74" s="333" t="n"/>
      <c r="AA74" s="333" t="n"/>
      <c r="AB74" s="333" t="n"/>
      <c r="AC74" s="333" t="n"/>
      <c r="AD74" s="333" t="n"/>
      <c r="AE74" s="333" t="n"/>
      <c r="AF74" s="1080" t="n"/>
      <c r="AG74" s="1080">
        <f>+G74+I74+K74+M74+O74+Q74++S74+U74+W74+Y74+AA74+AC74+AE74</f>
        <v/>
      </c>
      <c r="AH74" s="1080">
        <f>AG74-D74</f>
        <v/>
      </c>
      <c r="AI74" s="334">
        <f>+BMS!DU73</f>
        <v/>
      </c>
      <c r="AJ74" s="340" t="n"/>
      <c r="AK74" s="1085" t="n"/>
    </row>
    <row r="75" hidden="1" customFormat="1" s="1085">
      <c r="A75" s="332">
        <f>+A74+1</f>
        <v/>
      </c>
      <c r="B75" s="476">
        <f>+BMS!D74</f>
        <v/>
      </c>
      <c r="C75" s="476">
        <f>+'OVERALL WO'!I164</f>
        <v/>
      </c>
      <c r="D75" s="477">
        <f>+BMS!G74</f>
        <v/>
      </c>
      <c r="E75" s="1723">
        <f>+BMS!I74</f>
        <v/>
      </c>
      <c r="F75" s="476">
        <f>+BMS!E74</f>
        <v/>
      </c>
      <c r="G75" s="477" t="n"/>
      <c r="H75" s="333" t="n"/>
      <c r="I75" s="336" t="n"/>
      <c r="J75" s="333" t="n"/>
      <c r="K75" s="1073" t="n"/>
      <c r="L75" s="333" t="n"/>
      <c r="M75" s="336" t="n"/>
      <c r="N75" s="333" t="n"/>
      <c r="O75" s="336" t="n"/>
      <c r="P75" s="333" t="n"/>
      <c r="Q75" s="336" t="n"/>
      <c r="R75" s="333" t="n"/>
      <c r="S75" s="336">
        <f>+BMS!BP74</f>
        <v/>
      </c>
      <c r="T75" s="333" t="n"/>
      <c r="U75" s="479" t="n"/>
      <c r="V75" s="333" t="n"/>
      <c r="W75" s="479" t="n"/>
      <c r="X75" s="333" t="n"/>
      <c r="Y75" s="333" t="n"/>
      <c r="Z75" s="333" t="n"/>
      <c r="AA75" s="333" t="n"/>
      <c r="AB75" s="333" t="n"/>
      <c r="AC75" s="333" t="n"/>
      <c r="AD75" s="333" t="n"/>
      <c r="AE75" s="333" t="n"/>
      <c r="AF75" s="1080" t="n"/>
      <c r="AG75" s="1080">
        <f>+G75+I75+K75+M75+O75+Q75++S75+U75+W75+Y75+AA75+AC75+AE75</f>
        <v/>
      </c>
      <c r="AH75" s="1080">
        <f>AG75-D75</f>
        <v/>
      </c>
      <c r="AI75" s="334">
        <f>+BMS!DU74</f>
        <v/>
      </c>
      <c r="AJ75" s="340" t="n"/>
      <c r="AK75" s="1085" t="n"/>
    </row>
    <row r="76" hidden="1" customFormat="1" s="765">
      <c r="A76" s="302">
        <f>+A75+1</f>
        <v/>
      </c>
      <c r="B76" s="562">
        <f>+BMS!D75</f>
        <v/>
      </c>
      <c r="C76" s="562">
        <f>+'OVERALL WO'!I165</f>
        <v/>
      </c>
      <c r="D76" s="563">
        <f>+BMS!G75</f>
        <v/>
      </c>
      <c r="E76" s="1726">
        <f>+BMS!I75</f>
        <v/>
      </c>
      <c r="F76" s="562">
        <f>+BMS!E75</f>
        <v/>
      </c>
      <c r="G76" s="563" t="n"/>
      <c r="H76" s="303" t="n"/>
      <c r="I76" s="306" t="n"/>
      <c r="J76" s="303" t="n"/>
      <c r="K76" s="592" t="n"/>
      <c r="L76" s="303" t="n"/>
      <c r="M76" s="306" t="n"/>
      <c r="N76" s="303" t="n"/>
      <c r="O76" s="306" t="n"/>
      <c r="P76" s="303" t="n"/>
      <c r="Q76" s="306" t="n"/>
      <c r="R76" s="303" t="n"/>
      <c r="S76" s="306" t="n"/>
      <c r="T76" s="303" t="n"/>
      <c r="U76" s="712" t="n"/>
      <c r="V76" s="303" t="n"/>
      <c r="W76" s="712" t="n"/>
      <c r="X76" s="303" t="n"/>
      <c r="Y76" s="303" t="n"/>
      <c r="Z76" s="303" t="n"/>
      <c r="AA76" s="303" t="n"/>
      <c r="AB76" s="303" t="n"/>
      <c r="AC76" s="303" t="n"/>
      <c r="AD76" s="303" t="n"/>
      <c r="AE76" s="303" t="n"/>
      <c r="AF76" s="293" t="n"/>
      <c r="AG76" s="293" t="n"/>
      <c r="AH76" s="293" t="n"/>
      <c r="AI76" s="304" t="n"/>
      <c r="AJ76" s="308" t="n"/>
      <c r="AK76" s="765" t="n"/>
    </row>
    <row r="77" hidden="1" customFormat="1" s="1085">
      <c r="A77" s="332">
        <f>+A76+1</f>
        <v/>
      </c>
      <c r="B77" s="476">
        <f>+BMS!D76</f>
        <v/>
      </c>
      <c r="C77" s="476">
        <f>+'OVERALL WO'!I166</f>
        <v/>
      </c>
      <c r="D77" s="477">
        <f>+BMS!G76</f>
        <v/>
      </c>
      <c r="E77" s="1723">
        <f>+BMS!I76</f>
        <v/>
      </c>
      <c r="F77" s="476">
        <f>+BMS!E76</f>
        <v/>
      </c>
      <c r="G77" s="477" t="n"/>
      <c r="H77" s="333" t="n"/>
      <c r="I77" s="336" t="n"/>
      <c r="J77" s="333" t="n"/>
      <c r="K77" s="1073" t="n"/>
      <c r="L77" s="333" t="n"/>
      <c r="M77" s="336" t="n"/>
      <c r="N77" s="333" t="n"/>
      <c r="O77" s="336" t="n"/>
      <c r="P77" s="333" t="n"/>
      <c r="Q77" s="336" t="n"/>
      <c r="R77" s="333" t="n"/>
      <c r="S77" s="336" t="n"/>
      <c r="T77" s="333" t="n"/>
      <c r="U77" s="336">
        <f>+BMS!BX76+BMS!BZ76</f>
        <v/>
      </c>
      <c r="V77" s="333" t="n"/>
      <c r="W77" s="336">
        <f>+BMS!CB76+BMS!CD76+BMS!CF76+BMS!CH76</f>
        <v/>
      </c>
      <c r="X77" s="333" t="n"/>
      <c r="Y77" s="333" t="n"/>
      <c r="Z77" s="333" t="n"/>
      <c r="AA77" s="333" t="n"/>
      <c r="AB77" s="333" t="n"/>
      <c r="AC77" s="333" t="n"/>
      <c r="AD77" s="333" t="n"/>
      <c r="AE77" s="333" t="n"/>
      <c r="AF77" s="1080" t="n"/>
      <c r="AG77" s="1080">
        <f>+G77+I77+K77+M77+O77+Q77++S77+U77+W77+Y77+AA77+AC77+AE77</f>
        <v/>
      </c>
      <c r="AH77" s="1080">
        <f>AG77-D77</f>
        <v/>
      </c>
      <c r="AI77" s="334">
        <f>+BMS!DU76</f>
        <v/>
      </c>
      <c r="AJ77" s="340" t="n"/>
      <c r="AK77" s="1085" t="n"/>
    </row>
    <row r="78" hidden="1" customFormat="1" s="765">
      <c r="A78" s="302">
        <f>+A77+1</f>
        <v/>
      </c>
      <c r="B78" s="562">
        <f>+BMS!D77</f>
        <v/>
      </c>
      <c r="C78" s="562">
        <f>+'OVERALL WO'!I167</f>
        <v/>
      </c>
      <c r="D78" s="563">
        <f>+BMS!G77</f>
        <v/>
      </c>
      <c r="E78" s="1726">
        <f>+BMS!I77</f>
        <v/>
      </c>
      <c r="F78" s="562">
        <f>+BMS!E77</f>
        <v/>
      </c>
      <c r="G78" s="563" t="n"/>
      <c r="H78" s="303" t="n"/>
      <c r="I78" s="306" t="n"/>
      <c r="J78" s="303" t="n"/>
      <c r="K78" s="592" t="n"/>
      <c r="L78" s="303" t="n"/>
      <c r="M78" s="306" t="n"/>
      <c r="N78" s="303" t="n"/>
      <c r="O78" s="306" t="n"/>
      <c r="P78" s="303" t="n"/>
      <c r="Q78" s="306" t="n"/>
      <c r="R78" s="303" t="n"/>
      <c r="S78" s="306" t="n"/>
      <c r="T78" s="303" t="n"/>
      <c r="U78" s="712" t="n"/>
      <c r="V78" s="303" t="n"/>
      <c r="W78" s="712" t="n"/>
      <c r="X78" s="303" t="n"/>
      <c r="Y78" s="303" t="n"/>
      <c r="Z78" s="303" t="n"/>
      <c r="AA78" s="303" t="n"/>
      <c r="AB78" s="303" t="n"/>
      <c r="AC78" s="303" t="n"/>
      <c r="AD78" s="303" t="n"/>
      <c r="AE78" s="303" t="n"/>
      <c r="AF78" s="293" t="n"/>
      <c r="AG78" s="293" t="n"/>
      <c r="AH78" s="293" t="n"/>
      <c r="AI78" s="304" t="n"/>
      <c r="AJ78" s="308" t="n"/>
      <c r="AK78" s="765" t="n"/>
    </row>
    <row r="79" hidden="1" customFormat="1" s="765">
      <c r="A79" s="302">
        <f>+A78+1</f>
        <v/>
      </c>
      <c r="B79" s="562">
        <f>+BMS!D78</f>
        <v/>
      </c>
      <c r="C79" s="562">
        <f>+'OVERALL WO'!I168</f>
        <v/>
      </c>
      <c r="D79" s="563">
        <f>+BMS!G78</f>
        <v/>
      </c>
      <c r="E79" s="1726">
        <f>+BMS!I78</f>
        <v/>
      </c>
      <c r="F79" s="562">
        <f>+BMS!E78</f>
        <v/>
      </c>
      <c r="G79" s="563" t="n"/>
      <c r="H79" s="303" t="n"/>
      <c r="I79" s="306" t="n"/>
      <c r="J79" s="303" t="n"/>
      <c r="K79" s="592" t="n"/>
      <c r="L79" s="303" t="n"/>
      <c r="M79" s="306" t="n"/>
      <c r="N79" s="303" t="n"/>
      <c r="O79" s="306" t="n"/>
      <c r="P79" s="303" t="n"/>
      <c r="Q79" s="306" t="n"/>
      <c r="R79" s="303" t="n"/>
      <c r="S79" s="306" t="n"/>
      <c r="T79" s="303" t="n"/>
      <c r="U79" s="712" t="n"/>
      <c r="V79" s="303" t="n"/>
      <c r="W79" s="303" t="n"/>
      <c r="X79" s="303" t="n"/>
      <c r="Y79" s="303" t="n"/>
      <c r="Z79" s="303" t="n"/>
      <c r="AA79" s="303" t="n"/>
      <c r="AB79" s="303" t="n"/>
      <c r="AC79" s="303" t="n"/>
      <c r="AD79" s="303" t="n"/>
      <c r="AE79" s="303" t="n"/>
      <c r="AF79" s="293" t="n"/>
      <c r="AG79" s="293" t="n"/>
      <c r="AH79" s="293" t="n"/>
      <c r="AI79" s="304" t="n"/>
      <c r="AJ79" s="308" t="n"/>
      <c r="AK79" s="765" t="n"/>
    </row>
    <row r="80" hidden="1" customFormat="1" s="1085">
      <c r="A80" s="332">
        <f>+A79+1</f>
        <v/>
      </c>
      <c r="B80" s="476">
        <f>+BMS!D79</f>
        <v/>
      </c>
      <c r="C80" s="476">
        <f>+'OVERALL WO'!I169</f>
        <v/>
      </c>
      <c r="D80" s="477">
        <f>+BMS!G79</f>
        <v/>
      </c>
      <c r="E80" s="1723">
        <f>+BMS!I79</f>
        <v/>
      </c>
      <c r="F80" s="476">
        <f>+BMS!E79</f>
        <v/>
      </c>
      <c r="G80" s="477" t="n"/>
      <c r="H80" s="333" t="n"/>
      <c r="I80" s="336" t="n"/>
      <c r="J80" s="333" t="n"/>
      <c r="K80" s="1073" t="n"/>
      <c r="L80" s="333" t="n"/>
      <c r="M80" s="336" t="n"/>
      <c r="N80" s="333" t="n"/>
      <c r="O80" s="336" t="n"/>
      <c r="P80" s="333" t="n"/>
      <c r="Q80" s="336" t="n"/>
      <c r="R80" s="333" t="n"/>
      <c r="S80" s="336" t="n"/>
      <c r="T80" s="333" t="n"/>
      <c r="U80" s="336">
        <f>+BMS!BV79+BMS!BX79+BMS!BZ79</f>
        <v/>
      </c>
      <c r="V80" s="333" t="n"/>
      <c r="W80" s="333" t="n"/>
      <c r="X80" s="333" t="n"/>
      <c r="Y80" s="479" t="n"/>
      <c r="Z80" s="333" t="n"/>
      <c r="AA80" s="333" t="n"/>
      <c r="AB80" s="333" t="n"/>
      <c r="AC80" s="333" t="n"/>
      <c r="AD80" s="333" t="n"/>
      <c r="AE80" s="333" t="n"/>
      <c r="AF80" s="1080" t="n"/>
      <c r="AG80" s="1080">
        <f>+G80+I80+K80+M80+O80+Q80++S80+U80+W80+Y80+AA80+AC80+AE80</f>
        <v/>
      </c>
      <c r="AH80" s="1080">
        <f>AG80-D80</f>
        <v/>
      </c>
      <c r="AI80" s="334">
        <f>+BMS!DU79</f>
        <v/>
      </c>
      <c r="AJ80" s="340" t="n"/>
      <c r="AK80" s="1085" t="n"/>
    </row>
    <row r="81" hidden="1" customFormat="1" s="1085">
      <c r="A81" s="332">
        <f>+A80+1</f>
        <v/>
      </c>
      <c r="B81" s="476">
        <f>+BMS!D80</f>
        <v/>
      </c>
      <c r="C81" s="476">
        <f>+'OVERALL WO'!I170</f>
        <v/>
      </c>
      <c r="D81" s="477">
        <f>+BMS!G80</f>
        <v/>
      </c>
      <c r="E81" s="1723">
        <f>+BMS!I80</f>
        <v/>
      </c>
      <c r="F81" s="476">
        <f>+BMS!E80</f>
        <v/>
      </c>
      <c r="G81" s="477" t="n"/>
      <c r="H81" s="333" t="n"/>
      <c r="I81" s="336" t="n"/>
      <c r="J81" s="333" t="n"/>
      <c r="K81" s="1073" t="n"/>
      <c r="L81" s="333" t="n"/>
      <c r="M81" s="336" t="n"/>
      <c r="N81" s="333" t="n"/>
      <c r="O81" s="336" t="n"/>
      <c r="P81" s="333" t="n"/>
      <c r="Q81" s="336" t="n"/>
      <c r="R81" s="333" t="n"/>
      <c r="S81" s="336" t="n"/>
      <c r="T81" s="333" t="n"/>
      <c r="U81" s="336">
        <f>+BMS!BZ80</f>
        <v/>
      </c>
      <c r="V81" s="333" t="n"/>
      <c r="W81" s="333" t="n"/>
      <c r="X81" s="333" t="n"/>
      <c r="Y81" s="479" t="n"/>
      <c r="Z81" s="333" t="n"/>
      <c r="AA81" s="333" t="n"/>
      <c r="AB81" s="333" t="n"/>
      <c r="AC81" s="333" t="n"/>
      <c r="AD81" s="333" t="n"/>
      <c r="AE81" s="333" t="n"/>
      <c r="AF81" s="1080" t="n"/>
      <c r="AG81" s="1080">
        <f>+G81+I81+K81+M81+O81+Q81++S81+U81+W81+Y81+AA81+AC81+AE81</f>
        <v/>
      </c>
      <c r="AH81" s="1080">
        <f>AG81-D81</f>
        <v/>
      </c>
      <c r="AI81" s="334">
        <f>+BMS!DU80</f>
        <v/>
      </c>
      <c r="AJ81" s="340" t="n"/>
      <c r="AK81" s="1085" t="n"/>
    </row>
    <row r="82" hidden="1" customFormat="1" s="1085">
      <c r="A82" s="332">
        <f>+A81+1</f>
        <v/>
      </c>
      <c r="B82" s="476">
        <f>+BMS!D81</f>
        <v/>
      </c>
      <c r="C82" s="476">
        <f>+'OVERALL WO'!I171</f>
        <v/>
      </c>
      <c r="D82" s="477">
        <f>+BMS!G81</f>
        <v/>
      </c>
      <c r="E82" s="1723">
        <f>+BMS!I81</f>
        <v/>
      </c>
      <c r="F82" s="476">
        <f>+BMS!E81</f>
        <v/>
      </c>
      <c r="G82" s="477" t="n"/>
      <c r="H82" s="333" t="n"/>
      <c r="I82" s="336" t="n"/>
      <c r="J82" s="333" t="n"/>
      <c r="K82" s="1073" t="n"/>
      <c r="L82" s="333" t="n"/>
      <c r="M82" s="336" t="n"/>
      <c r="N82" s="333" t="n"/>
      <c r="O82" s="336" t="n"/>
      <c r="P82" s="333" t="n"/>
      <c r="Q82" s="336" t="n"/>
      <c r="R82" s="333" t="n"/>
      <c r="S82" s="336" t="n"/>
      <c r="T82" s="333" t="n"/>
      <c r="U82" s="336" t="n"/>
      <c r="V82" s="333" t="n"/>
      <c r="W82" s="336">
        <f>+BMS!CD81+BMS!CF81+BMS!CH81</f>
        <v/>
      </c>
      <c r="X82" s="333" t="n"/>
      <c r="Y82" s="479" t="n"/>
      <c r="Z82" s="333" t="n"/>
      <c r="AA82" s="333" t="n"/>
      <c r="AB82" s="333" t="n"/>
      <c r="AC82" s="333" t="n"/>
      <c r="AD82" s="333" t="n"/>
      <c r="AE82" s="333" t="n"/>
      <c r="AF82" s="1080" t="n"/>
      <c r="AG82" s="1080">
        <f>+G82+I82+K82+M82+O82+Q82++S82+U82+W82+Y82+AA82+AC82+AE82</f>
        <v/>
      </c>
      <c r="AH82" s="1080">
        <f>AG82-D82</f>
        <v/>
      </c>
      <c r="AI82" s="334">
        <f>+BMS!DU81</f>
        <v/>
      </c>
      <c r="AJ82" s="340" t="n"/>
      <c r="AK82" s="1085" t="n"/>
    </row>
    <row r="83" hidden="1" customFormat="1" s="1085">
      <c r="A83" s="332">
        <f>+A82+1</f>
        <v/>
      </c>
      <c r="B83" s="476">
        <f>+BMS!D82</f>
        <v/>
      </c>
      <c r="C83" s="476">
        <f>+'OVERALL WO'!I172</f>
        <v/>
      </c>
      <c r="D83" s="477">
        <f>+BMS!G82</f>
        <v/>
      </c>
      <c r="E83" s="1723">
        <f>+BMS!I82</f>
        <v/>
      </c>
      <c r="F83" s="476">
        <f>+BMS!E82</f>
        <v/>
      </c>
      <c r="G83" s="477" t="n"/>
      <c r="H83" s="333" t="n"/>
      <c r="I83" s="336" t="n"/>
      <c r="J83" s="333" t="n"/>
      <c r="K83" s="1073" t="n"/>
      <c r="L83" s="333" t="n"/>
      <c r="M83" s="336" t="n"/>
      <c r="N83" s="333" t="n"/>
      <c r="O83" s="336" t="n"/>
      <c r="P83" s="333" t="n"/>
      <c r="Q83" s="336" t="n"/>
      <c r="R83" s="333" t="n"/>
      <c r="S83" s="336" t="n"/>
      <c r="T83" s="333" t="n"/>
      <c r="U83" s="336" t="n"/>
      <c r="V83" s="333" t="n"/>
      <c r="W83" s="336">
        <f>+BMS!CD82+BMS!CF82</f>
        <v/>
      </c>
      <c r="X83" s="333" t="n"/>
      <c r="Y83" s="479" t="n"/>
      <c r="Z83" s="333" t="n"/>
      <c r="AA83" s="333" t="n"/>
      <c r="AB83" s="333" t="n"/>
      <c r="AC83" s="333" t="n"/>
      <c r="AD83" s="333" t="n"/>
      <c r="AE83" s="333" t="n"/>
      <c r="AF83" s="1080" t="n"/>
      <c r="AG83" s="1080">
        <f>+G83+I83+K83+M83+O83+Q83++S83+U83+W83+Y83+AA83+AC83+AE83</f>
        <v/>
      </c>
      <c r="AH83" s="1080">
        <f>AG83-D83</f>
        <v/>
      </c>
      <c r="AI83" s="334">
        <f>+BMS!DU82</f>
        <v/>
      </c>
      <c r="AJ83" s="340" t="n"/>
      <c r="AK83" s="1085" t="n"/>
    </row>
    <row r="84" hidden="1" customFormat="1" s="1085">
      <c r="A84" s="332">
        <f>+A83+1</f>
        <v/>
      </c>
      <c r="B84" s="476">
        <f>+BMS!D83</f>
        <v/>
      </c>
      <c r="C84" s="476">
        <f>+'OVERALL WO'!I173</f>
        <v/>
      </c>
      <c r="D84" s="477">
        <f>+BMS!G83</f>
        <v/>
      </c>
      <c r="E84" s="1723">
        <f>+BMS!I83</f>
        <v/>
      </c>
      <c r="F84" s="476">
        <f>+BMS!E83</f>
        <v/>
      </c>
      <c r="G84" s="398" t="n"/>
      <c r="H84" s="23" t="n"/>
      <c r="I84" s="37" t="n"/>
      <c r="J84" s="23" t="n"/>
      <c r="K84" s="591" t="n"/>
      <c r="L84" s="23" t="n"/>
      <c r="M84" s="37" t="n"/>
      <c r="N84" s="23" t="n"/>
      <c r="O84" s="37" t="n"/>
      <c r="P84" s="23" t="n"/>
      <c r="Q84" s="37" t="n"/>
      <c r="R84" s="23" t="n"/>
      <c r="S84" s="37" t="n"/>
      <c r="T84" s="333" t="n"/>
      <c r="U84" s="336" t="n"/>
      <c r="V84" s="333" t="n"/>
      <c r="W84" s="336">
        <f>+BMS!CD83+BMS!CF83+BMS!CH83</f>
        <v/>
      </c>
      <c r="X84" s="333" t="n"/>
      <c r="Y84" s="479" t="n"/>
      <c r="Z84" s="23" t="n"/>
      <c r="AA84" s="23" t="n"/>
      <c r="AB84" s="23" t="n"/>
      <c r="AC84" s="23" t="n"/>
      <c r="AD84" s="23" t="n"/>
      <c r="AE84" s="23" t="n"/>
      <c r="AF84" s="1080" t="n"/>
      <c r="AG84" s="1080">
        <f>+G84+I84+K84+M84+O84+Q84++S84+U84+W84+Y84+AA84+AC84+AE84</f>
        <v/>
      </c>
      <c r="AH84" s="1080">
        <f>AG84-D84</f>
        <v/>
      </c>
      <c r="AI84" s="334">
        <f>+BMS!DU83</f>
        <v/>
      </c>
      <c r="AJ84" s="340" t="n"/>
      <c r="AK84" s="1085" t="n"/>
    </row>
    <row r="85" customFormat="1" s="1085">
      <c r="A85" s="332">
        <f>+A84+1</f>
        <v/>
      </c>
      <c r="B85" s="476">
        <f>+BMS!D84</f>
        <v/>
      </c>
      <c r="C85" s="476">
        <f>+'OVERALL WO'!I174</f>
        <v/>
      </c>
      <c r="D85" s="477">
        <f>+BMS!G84</f>
        <v/>
      </c>
      <c r="E85" s="1723">
        <f>+BMS!I84</f>
        <v/>
      </c>
      <c r="F85" s="476">
        <f>+BMS!E84</f>
        <v/>
      </c>
      <c r="G85" s="398" t="n"/>
      <c r="H85" s="23" t="n"/>
      <c r="I85" s="37" t="n"/>
      <c r="J85" s="23" t="n"/>
      <c r="K85" s="591" t="n"/>
      <c r="L85" s="23" t="n"/>
      <c r="M85" s="37" t="n"/>
      <c r="N85" s="23" t="n"/>
      <c r="O85" s="37" t="n"/>
      <c r="P85" s="23" t="n"/>
      <c r="Q85" s="37" t="n"/>
      <c r="R85" s="23" t="n"/>
      <c r="S85" s="37" t="n"/>
      <c r="T85" s="333" t="n"/>
      <c r="U85" s="336" t="n"/>
      <c r="V85" s="333" t="n"/>
      <c r="W85" s="336" t="n"/>
      <c r="X85" s="333" t="n"/>
      <c r="Y85" s="336">
        <f>+BMS!CJ84</f>
        <v/>
      </c>
      <c r="Z85" s="23" t="n"/>
      <c r="AA85" s="23" t="n"/>
      <c r="AB85" s="23" t="n"/>
      <c r="AC85" s="23" t="n"/>
      <c r="AD85" s="23" t="n"/>
      <c r="AE85" s="23" t="n"/>
      <c r="AF85" s="1080" t="n"/>
      <c r="AG85" s="1080">
        <f>+G85+I85+K85+M85+O85+Q85++S85+U85+W85+Y85+AA85+AC85+AE85</f>
        <v/>
      </c>
      <c r="AH85" s="1080">
        <f>AG85-D85</f>
        <v/>
      </c>
      <c r="AI85" s="334">
        <f>+BMS!DU84</f>
        <v/>
      </c>
      <c r="AJ85" s="340" t="n"/>
      <c r="AK85" s="1085" t="n"/>
    </row>
    <row r="86" customFormat="1" s="1085">
      <c r="A86" s="332">
        <f>+A85+1</f>
        <v/>
      </c>
      <c r="B86" s="476">
        <f>+BMS!D85</f>
        <v/>
      </c>
      <c r="C86" s="476">
        <f>+'OVERALL WO'!I175</f>
        <v/>
      </c>
      <c r="D86" s="477">
        <f>+BMS!G85</f>
        <v/>
      </c>
      <c r="E86" s="1723">
        <f>+BMS!I85</f>
        <v/>
      </c>
      <c r="F86" s="476">
        <f>+BMS!E85</f>
        <v/>
      </c>
      <c r="G86" s="398" t="n"/>
      <c r="H86" s="23" t="n"/>
      <c r="I86" s="37" t="n"/>
      <c r="J86" s="23" t="n"/>
      <c r="K86" s="591" t="n"/>
      <c r="L86" s="23" t="n"/>
      <c r="M86" s="37" t="n"/>
      <c r="N86" s="23" t="n"/>
      <c r="O86" s="37" t="n"/>
      <c r="P86" s="23" t="n"/>
      <c r="Q86" s="37" t="n"/>
      <c r="R86" s="23" t="n"/>
      <c r="S86" s="37" t="n"/>
      <c r="T86" s="333" t="n"/>
      <c r="U86" s="336" t="n"/>
      <c r="V86" s="333" t="n"/>
      <c r="W86" s="336" t="n"/>
      <c r="X86" s="333" t="n"/>
      <c r="Y86" s="336">
        <f>+BMS!CJ85</f>
        <v/>
      </c>
      <c r="Z86" s="23" t="n"/>
      <c r="AA86" s="23" t="n"/>
      <c r="AB86" s="23" t="n"/>
      <c r="AC86" s="23" t="n"/>
      <c r="AD86" s="23" t="n"/>
      <c r="AE86" s="23" t="n"/>
      <c r="AF86" s="1080" t="n"/>
      <c r="AG86" s="1080">
        <f>+G86+I86+K86+M86+O86+Q86++S86+U86+W86+Y86+AA86+AC86+AE86</f>
        <v/>
      </c>
      <c r="AH86" s="1080">
        <f>AG86-D86</f>
        <v/>
      </c>
      <c r="AI86" s="334">
        <f>+BMS!DU85</f>
        <v/>
      </c>
      <c r="AJ86" s="340" t="n"/>
      <c r="AK86" s="1085" t="n"/>
    </row>
    <row r="87" ht="17.25" customFormat="1" customHeight="1" s="1085" thickBot="1">
      <c r="A87" s="332">
        <f>+A86+1</f>
        <v/>
      </c>
      <c r="B87" s="476">
        <f>+BMS!D86</f>
        <v/>
      </c>
      <c r="C87" s="476">
        <f>+'OVERALL WO'!I176</f>
        <v/>
      </c>
      <c r="D87" s="477">
        <f>+BMS!G86</f>
        <v/>
      </c>
      <c r="E87" s="1723">
        <f>+BMS!I86</f>
        <v/>
      </c>
      <c r="F87" s="476">
        <f>+BMS!E86</f>
        <v/>
      </c>
      <c r="G87" s="398" t="n"/>
      <c r="H87" s="23" t="n"/>
      <c r="I87" s="37" t="n"/>
      <c r="J87" s="23" t="n"/>
      <c r="K87" s="591" t="n"/>
      <c r="L87" s="23" t="n"/>
      <c r="M87" s="37" t="n"/>
      <c r="N87" s="23" t="n"/>
      <c r="O87" s="37" t="n"/>
      <c r="P87" s="23" t="n"/>
      <c r="Q87" s="37" t="n"/>
      <c r="R87" s="23" t="n"/>
      <c r="S87" s="37" t="n"/>
      <c r="T87" s="333" t="n"/>
      <c r="U87" s="336" t="n"/>
      <c r="V87" s="333" t="n"/>
      <c r="W87" s="336" t="n"/>
      <c r="X87" s="333" t="n"/>
      <c r="Y87" s="336">
        <f>+BMS!CJ86</f>
        <v/>
      </c>
      <c r="Z87" s="23" t="n"/>
      <c r="AA87" s="23" t="n"/>
      <c r="AB87" s="23" t="n"/>
      <c r="AC87" s="23" t="n"/>
      <c r="AD87" s="23" t="n"/>
      <c r="AE87" s="23" t="n"/>
      <c r="AF87" s="1080" t="n"/>
      <c r="AG87" s="1080">
        <f>+G87+I87+K87+M87+O87+Q87++S87+U87+W87+Y87+AA87+AC87+AE87</f>
        <v/>
      </c>
      <c r="AH87" s="1080">
        <f>AG87-D87</f>
        <v/>
      </c>
      <c r="AI87" s="334">
        <f>+BMS!DU86</f>
        <v/>
      </c>
      <c r="AJ87" s="340" t="n"/>
      <c r="AK87" s="1085" t="n"/>
    </row>
    <row r="88" ht="17.25" customFormat="1" customHeight="1" s="9" thickBot="1">
      <c r="A88" s="50" t="inlineStr">
        <is>
          <t>B</t>
        </is>
      </c>
      <c r="B88" s="6" t="inlineStr">
        <is>
          <t>CPU AREA</t>
        </is>
      </c>
      <c r="C88" s="6" t="n"/>
      <c r="D88" s="6" t="n"/>
      <c r="E88" s="6" t="n"/>
      <c r="F88" s="6" t="n"/>
      <c r="G88" s="29" t="n"/>
      <c r="H88" s="6" t="n"/>
      <c r="I88" s="29">
        <f>SUM(I89:I92)</f>
        <v/>
      </c>
      <c r="J88" s="6" t="n"/>
      <c r="K88" s="29">
        <f>SUM(K89:K96)</f>
        <v/>
      </c>
      <c r="L88" s="6" t="n"/>
      <c r="M88" s="29">
        <f>SUM(M89:M96)</f>
        <v/>
      </c>
      <c r="N88" s="29" t="n"/>
      <c r="O88" s="29">
        <f>SUM(O89:O98)</f>
        <v/>
      </c>
      <c r="P88" s="6" t="n"/>
      <c r="Q88" s="29">
        <f>SUM(Q89:Q103)</f>
        <v/>
      </c>
      <c r="R88" s="6" t="n"/>
      <c r="S88" s="29">
        <f>SUM(S89:S105)</f>
        <v/>
      </c>
      <c r="T88" s="6" t="n"/>
      <c r="U88" s="29">
        <f>SUM(U89:U109)</f>
        <v/>
      </c>
      <c r="V88" s="6" t="n"/>
      <c r="W88" s="29">
        <f>SUM(W89:W109)</f>
        <v/>
      </c>
      <c r="X88" s="6" t="n"/>
      <c r="Y88" s="29">
        <f>SUM(Y89:Y109)</f>
        <v/>
      </c>
      <c r="Z88" s="6" t="n"/>
      <c r="AA88" s="6" t="n"/>
      <c r="AB88" s="6" t="n"/>
      <c r="AC88" s="6" t="n"/>
      <c r="AD88" s="6" t="n"/>
      <c r="AE88" s="6" t="n"/>
      <c r="AF88" s="6" t="n"/>
      <c r="AG88" s="29">
        <f>SUM(AG89:AG109)</f>
        <v/>
      </c>
      <c r="AH88" s="29">
        <f>SUM(AH89:AH109)</f>
        <v/>
      </c>
      <c r="AI88" s="6" t="n"/>
      <c r="AJ88" s="8" t="n"/>
      <c r="DQ88" s="53" t="n"/>
      <c r="DS88" s="53" t="n"/>
    </row>
    <row r="89" hidden="1" customFormat="1" s="424">
      <c r="A89" s="345" t="n">
        <v>1</v>
      </c>
      <c r="B89" s="346">
        <f>+BMS!D88</f>
        <v/>
      </c>
      <c r="C89" s="346">
        <f>+BMS!F88</f>
        <v/>
      </c>
      <c r="D89" s="347">
        <f>+BMS!G88</f>
        <v/>
      </c>
      <c r="E89" s="348">
        <f>+BMS!I88</f>
        <v/>
      </c>
      <c r="F89" s="346">
        <f>+BMS!E88</f>
        <v/>
      </c>
      <c r="G89" s="347">
        <f>+BMS!N88</f>
        <v/>
      </c>
      <c r="H89" s="343" t="n"/>
      <c r="I89" s="349">
        <f>+BMS!P88+BMS!R88+BMS!T88+BMS!V88</f>
        <v/>
      </c>
      <c r="J89" s="343" t="n"/>
      <c r="K89" s="405">
        <f>+BMS!X88+BMS!Z88+BMS!AB88+BMS!AD88</f>
        <v/>
      </c>
      <c r="L89" s="343" t="n"/>
      <c r="M89" s="349">
        <f>+BMS!AN88+BMS!AL88+BMS!AJ88+BMS!AH88+BMS!AF88</f>
        <v/>
      </c>
      <c r="N89" s="343" t="n"/>
      <c r="O89" s="352" t="n"/>
      <c r="P89" s="343" t="n"/>
      <c r="Q89" s="352" t="n"/>
      <c r="R89" s="343" t="n"/>
      <c r="S89" s="352" t="n"/>
      <c r="T89" s="343" t="n"/>
      <c r="U89" s="343" t="n"/>
      <c r="V89" s="343" t="n"/>
      <c r="W89" s="343" t="n"/>
      <c r="X89" s="343" t="n"/>
      <c r="Y89" s="343" t="n"/>
      <c r="Z89" s="343" t="n"/>
      <c r="AA89" s="343" t="n"/>
      <c r="AB89" s="343" t="n"/>
      <c r="AC89" s="343" t="n"/>
      <c r="AD89" s="343" t="n"/>
      <c r="AE89" s="343" t="n"/>
      <c r="AF89" s="343" t="n"/>
      <c r="AG89" s="292">
        <f>+G89+I89+K89+M89+O89+Q89++S89+U89+W89+Y89+AA89+AC89+AE89</f>
        <v/>
      </c>
      <c r="AH89" s="292">
        <f>AG89-D89</f>
        <v/>
      </c>
      <c r="AI89" s="300">
        <f>+BMS!DU88</f>
        <v/>
      </c>
      <c r="AJ89" s="350" t="n"/>
    </row>
    <row r="90" hidden="1" customFormat="1" s="424">
      <c r="A90" s="345">
        <f>+A89+1</f>
        <v/>
      </c>
      <c r="B90" s="346">
        <f>+BMS!D89</f>
        <v/>
      </c>
      <c r="C90" s="346">
        <f>+BMS!F89</f>
        <v/>
      </c>
      <c r="D90" s="347">
        <f>+BMS!G89</f>
        <v/>
      </c>
      <c r="E90" s="348">
        <f>+BMS!I89</f>
        <v/>
      </c>
      <c r="F90" s="346">
        <f>+BMS!E89</f>
        <v/>
      </c>
      <c r="G90" s="347">
        <f>+BMS!N89</f>
        <v/>
      </c>
      <c r="H90" s="343" t="n"/>
      <c r="I90" s="349">
        <f>+BMS!P89+BMS!R89+BMS!T89+BMS!V89</f>
        <v/>
      </c>
      <c r="J90" s="343" t="n"/>
      <c r="K90" s="428" t="n"/>
      <c r="L90" s="343" t="n"/>
      <c r="M90" s="343" t="n"/>
      <c r="N90" s="343" t="n"/>
      <c r="O90" s="352" t="n"/>
      <c r="P90" s="343" t="n"/>
      <c r="Q90" s="352" t="n"/>
      <c r="R90" s="343" t="n"/>
      <c r="S90" s="352" t="n"/>
      <c r="T90" s="343" t="n"/>
      <c r="U90" s="343" t="n"/>
      <c r="V90" s="343" t="n"/>
      <c r="W90" s="343" t="n"/>
      <c r="X90" s="343" t="n"/>
      <c r="Y90" s="343" t="n"/>
      <c r="Z90" s="343" t="n"/>
      <c r="AA90" s="343" t="n"/>
      <c r="AB90" s="343" t="n"/>
      <c r="AC90" s="343" t="n"/>
      <c r="AD90" s="343" t="n"/>
      <c r="AE90" s="343" t="n"/>
      <c r="AF90" s="343" t="n"/>
      <c r="AG90" s="292">
        <f>+G90+I90+K90+M90+O90+Q90++S90+U90+W90+Y90+AA90+AC90+AE90</f>
        <v/>
      </c>
      <c r="AH90" s="292">
        <f>AG90-D90</f>
        <v/>
      </c>
      <c r="AI90" s="300">
        <f>+BMS!DU89</f>
        <v/>
      </c>
      <c r="AJ90" s="350" t="n"/>
    </row>
    <row r="91" hidden="1" customFormat="1" s="424">
      <c r="A91" s="345">
        <f>+A90+1</f>
        <v/>
      </c>
      <c r="B91" s="346">
        <f>+BMS!D90</f>
        <v/>
      </c>
      <c r="C91" s="346">
        <f>+BMS!F90</f>
        <v/>
      </c>
      <c r="D91" s="347">
        <f>+BMS!G90</f>
        <v/>
      </c>
      <c r="E91" s="348">
        <f>+BMS!I90</f>
        <v/>
      </c>
      <c r="F91" s="346">
        <f>+BMS!E90</f>
        <v/>
      </c>
      <c r="G91" s="347" t="n"/>
      <c r="H91" s="343" t="n"/>
      <c r="I91" s="349">
        <f>+BMS!R90</f>
        <v/>
      </c>
      <c r="J91" s="343" t="n"/>
      <c r="K91" s="428" t="n"/>
      <c r="L91" s="343" t="n"/>
      <c r="M91" s="343" t="n"/>
      <c r="N91" s="343" t="n"/>
      <c r="O91" s="352" t="n"/>
      <c r="P91" s="343" t="n"/>
      <c r="Q91" s="352" t="n"/>
      <c r="R91" s="343" t="n"/>
      <c r="S91" s="352" t="n"/>
      <c r="T91" s="343" t="n"/>
      <c r="U91" s="343" t="n"/>
      <c r="V91" s="343" t="n"/>
      <c r="W91" s="343" t="n"/>
      <c r="X91" s="343" t="n"/>
      <c r="Y91" s="343" t="n"/>
      <c r="Z91" s="343" t="n"/>
      <c r="AA91" s="343" t="n"/>
      <c r="AB91" s="343" t="n"/>
      <c r="AC91" s="343" t="n"/>
      <c r="AD91" s="343" t="n"/>
      <c r="AE91" s="343" t="n"/>
      <c r="AF91" s="343" t="n"/>
      <c r="AG91" s="292">
        <f>+G91+I91+K91+M91+O91+Q91++S91+U91+W91+Y91+AA91+AC91+AE91</f>
        <v/>
      </c>
      <c r="AH91" s="292">
        <f>AG91-D91</f>
        <v/>
      </c>
      <c r="AI91" s="300">
        <f>+BMS!DU90</f>
        <v/>
      </c>
      <c r="AJ91" s="350" t="n"/>
    </row>
    <row r="92" hidden="1" customFormat="1" s="424">
      <c r="A92" s="345">
        <f>+A91+1</f>
        <v/>
      </c>
      <c r="B92" s="346">
        <f>+BMS!D91</f>
        <v/>
      </c>
      <c r="C92" s="346">
        <f>+BMS!F91</f>
        <v/>
      </c>
      <c r="D92" s="347">
        <f>+BMS!G91</f>
        <v/>
      </c>
      <c r="E92" s="348">
        <f>+BMS!I91</f>
        <v/>
      </c>
      <c r="F92" s="346">
        <f>+BMS!E91</f>
        <v/>
      </c>
      <c r="G92" s="347" t="n"/>
      <c r="H92" s="343" t="n"/>
      <c r="I92" s="349">
        <f>+BMS!V91+BMS!T91</f>
        <v/>
      </c>
      <c r="J92" s="343" t="n"/>
      <c r="K92" s="405">
        <f>+BMS!X91+BMS!Z91+BMS!AB91+BMS!AD91</f>
        <v/>
      </c>
      <c r="L92" s="343" t="n"/>
      <c r="M92" s="349" t="n"/>
      <c r="N92" s="343" t="n"/>
      <c r="O92" s="352" t="n"/>
      <c r="P92" s="343" t="n"/>
      <c r="Q92" s="352" t="n"/>
      <c r="R92" s="343" t="n"/>
      <c r="S92" s="352" t="n"/>
      <c r="T92" s="343" t="n"/>
      <c r="U92" s="343" t="n"/>
      <c r="V92" s="343" t="n"/>
      <c r="W92" s="343" t="n"/>
      <c r="X92" s="343" t="n"/>
      <c r="Y92" s="343" t="n"/>
      <c r="Z92" s="343" t="n"/>
      <c r="AA92" s="343" t="n"/>
      <c r="AB92" s="343" t="n"/>
      <c r="AC92" s="343" t="n"/>
      <c r="AD92" s="343" t="n"/>
      <c r="AE92" s="343" t="n"/>
      <c r="AF92" s="343" t="n"/>
      <c r="AG92" s="292">
        <f>+G92+I92+K92+M92+O92+Q92++S92+U92+W92+Y92+AA92+AC92+AE92</f>
        <v/>
      </c>
      <c r="AH92" s="292">
        <f>AG92-D92</f>
        <v/>
      </c>
      <c r="AI92" s="300">
        <f>+BMS!DU91</f>
        <v/>
      </c>
      <c r="AJ92" s="350" t="n"/>
    </row>
    <row r="93" hidden="1" customFormat="1" s="424">
      <c r="A93" s="345">
        <f>+A92+1</f>
        <v/>
      </c>
      <c r="B93" s="346">
        <f>+BMS!D92</f>
        <v/>
      </c>
      <c r="C93" s="346">
        <f>+BMS!F92</f>
        <v/>
      </c>
      <c r="D93" s="347">
        <f>+BMS!G92</f>
        <v/>
      </c>
      <c r="E93" s="348">
        <f>+BMS!I92</f>
        <v/>
      </c>
      <c r="F93" s="346">
        <f>+BMS!E92</f>
        <v/>
      </c>
      <c r="G93" s="347" t="n"/>
      <c r="H93" s="343" t="n"/>
      <c r="I93" s="349" t="n"/>
      <c r="J93" s="343" t="n"/>
      <c r="K93" s="405" t="n"/>
      <c r="L93" s="343" t="n"/>
      <c r="M93" s="349">
        <f>+BMS!AF92+BMS!AH92+BMS!AJ92+BMS!AL92+BMS!AN92</f>
        <v/>
      </c>
      <c r="N93" s="343" t="n"/>
      <c r="O93" s="349">
        <f>+BMS!AP92+BMS!AR92+BMS!AT92+BMS!AV92</f>
        <v/>
      </c>
      <c r="P93" s="343" t="n"/>
      <c r="Q93" s="352" t="n"/>
      <c r="R93" s="343" t="n"/>
      <c r="S93" s="352" t="n"/>
      <c r="T93" s="343" t="n"/>
      <c r="U93" s="343" t="n"/>
      <c r="V93" s="343" t="n"/>
      <c r="W93" s="343" t="n"/>
      <c r="X93" s="343" t="n"/>
      <c r="Y93" s="343" t="n"/>
      <c r="Z93" s="343" t="n"/>
      <c r="AA93" s="343" t="n"/>
      <c r="AB93" s="343" t="n"/>
      <c r="AC93" s="343" t="n"/>
      <c r="AD93" s="343" t="n"/>
      <c r="AE93" s="343" t="n"/>
      <c r="AF93" s="343" t="n"/>
      <c r="AG93" s="292">
        <f>+G93+I93+K93+M93+O93+Q93++S93+U93+W93+Y93+AA93+AC93+AE93</f>
        <v/>
      </c>
      <c r="AH93" s="292">
        <f>AG93-D93</f>
        <v/>
      </c>
      <c r="AI93" s="1728">
        <f>+'OVERALL WO'!P190</f>
        <v/>
      </c>
      <c r="AJ93" s="350" t="n"/>
    </row>
    <row r="94" hidden="1" customFormat="1" s="424">
      <c r="A94" s="345">
        <f>+A93+1</f>
        <v/>
      </c>
      <c r="B94" s="346">
        <f>+BMS!D93</f>
        <v/>
      </c>
      <c r="C94" s="346">
        <f>+BMS!F93</f>
        <v/>
      </c>
      <c r="D94" s="347">
        <f>+BMS!G93</f>
        <v/>
      </c>
      <c r="E94" s="348">
        <f>+BMS!I93</f>
        <v/>
      </c>
      <c r="F94" s="346">
        <f>+BMS!E93</f>
        <v/>
      </c>
      <c r="G94" s="347" t="n"/>
      <c r="H94" s="343" t="n"/>
      <c r="I94" s="349" t="n"/>
      <c r="J94" s="343" t="n"/>
      <c r="K94" s="405" t="n"/>
      <c r="L94" s="343" t="n"/>
      <c r="M94" s="349" t="n"/>
      <c r="N94" s="343" t="n"/>
      <c r="O94" s="352" t="n"/>
      <c r="P94" s="343" t="n"/>
      <c r="Q94" s="349">
        <f>+BMS!AZ93+BMS!BB93</f>
        <v/>
      </c>
      <c r="R94" s="343" t="n"/>
      <c r="S94" s="352" t="n"/>
      <c r="T94" s="343" t="n"/>
      <c r="U94" s="343" t="n"/>
      <c r="V94" s="343" t="n"/>
      <c r="W94" s="343" t="n"/>
      <c r="X94" s="343" t="n"/>
      <c r="Y94" s="343" t="n"/>
      <c r="Z94" s="343" t="n"/>
      <c r="AA94" s="343" t="n"/>
      <c r="AB94" s="343" t="n"/>
      <c r="AC94" s="343" t="n"/>
      <c r="AD94" s="343" t="n"/>
      <c r="AE94" s="343" t="n"/>
      <c r="AF94" s="343" t="n"/>
      <c r="AG94" s="292">
        <f>+G94+I94+K94+M94+O94+Q94++S94+U94+W94+Y94+AA94+AC94+AE94</f>
        <v/>
      </c>
      <c r="AH94" s="292">
        <f>AG94-D94</f>
        <v/>
      </c>
      <c r="AI94" s="1728">
        <f>+BMS!DU93</f>
        <v/>
      </c>
      <c r="AJ94" s="350" t="n"/>
    </row>
    <row r="95" hidden="1" customFormat="1" s="765">
      <c r="A95" s="302">
        <f>+A94+1</f>
        <v/>
      </c>
      <c r="B95" s="562">
        <f>+BMS!D94</f>
        <v/>
      </c>
      <c r="C95" s="562">
        <f>+BMS!F94</f>
        <v/>
      </c>
      <c r="D95" s="563">
        <f>+BMS!G94</f>
        <v/>
      </c>
      <c r="E95" s="567">
        <f>+BMS!I94</f>
        <v/>
      </c>
      <c r="F95" s="562">
        <f>+BMS!E94</f>
        <v/>
      </c>
      <c r="G95" s="563" t="n"/>
      <c r="H95" s="303" t="n"/>
      <c r="I95" s="306" t="n"/>
      <c r="J95" s="303" t="n"/>
      <c r="K95" s="592" t="n"/>
      <c r="L95" s="303" t="n"/>
      <c r="M95" s="306" t="n"/>
      <c r="N95" s="303" t="n"/>
      <c r="O95" s="712" t="n"/>
      <c r="P95" s="303" t="n"/>
      <c r="Q95" s="712" t="n"/>
      <c r="R95" s="303" t="n"/>
      <c r="S95" s="712" t="n"/>
      <c r="T95" s="303" t="n"/>
      <c r="U95" s="303" t="n"/>
      <c r="V95" s="303" t="n"/>
      <c r="W95" s="303" t="n"/>
      <c r="X95" s="303" t="n"/>
      <c r="Y95" s="303" t="n"/>
      <c r="Z95" s="303" t="n"/>
      <c r="AA95" s="303" t="n"/>
      <c r="AB95" s="303" t="n"/>
      <c r="AC95" s="303" t="n"/>
      <c r="AD95" s="303" t="n"/>
      <c r="AE95" s="303" t="n"/>
      <c r="AF95" s="303" t="n"/>
      <c r="AG95" s="293" t="n"/>
      <c r="AH95" s="293" t="n"/>
      <c r="AI95" s="1729">
        <f>+BMS!DU94</f>
        <v/>
      </c>
      <c r="AJ95" s="308" t="n"/>
    </row>
    <row r="96" hidden="1" customFormat="1" s="424">
      <c r="A96" s="345">
        <f>+A95+1</f>
        <v/>
      </c>
      <c r="B96" s="346">
        <f>+BMS!D95</f>
        <v/>
      </c>
      <c r="C96" s="346">
        <f>+BMS!F95</f>
        <v/>
      </c>
      <c r="D96" s="347">
        <f>+BMS!G95</f>
        <v/>
      </c>
      <c r="E96" s="348">
        <f>+BMS!I95</f>
        <v/>
      </c>
      <c r="F96" s="346">
        <f>+BMS!E95</f>
        <v/>
      </c>
      <c r="G96" s="347" t="n"/>
      <c r="H96" s="343" t="n"/>
      <c r="I96" s="349" t="n"/>
      <c r="J96" s="343" t="n"/>
      <c r="K96" s="405" t="n"/>
      <c r="L96" s="343" t="n"/>
      <c r="M96" s="349">
        <f>+BMS!AL95+BMS!AN95</f>
        <v/>
      </c>
      <c r="N96" s="343" t="n"/>
      <c r="O96" s="352" t="n"/>
      <c r="P96" s="343" t="n"/>
      <c r="Q96" s="352" t="n"/>
      <c r="R96" s="343" t="n"/>
      <c r="S96" s="352" t="n"/>
      <c r="T96" s="343" t="n"/>
      <c r="U96" s="343" t="n"/>
      <c r="V96" s="343" t="n"/>
      <c r="W96" s="343" t="n"/>
      <c r="X96" s="343" t="n"/>
      <c r="Y96" s="343" t="n"/>
      <c r="Z96" s="343" t="n"/>
      <c r="AA96" s="343" t="n"/>
      <c r="AB96" s="343" t="n"/>
      <c r="AC96" s="343" t="n"/>
      <c r="AD96" s="343" t="n"/>
      <c r="AE96" s="343" t="n"/>
      <c r="AF96" s="343" t="n"/>
      <c r="AG96" s="292">
        <f>+G96+I96+K96+M96+O96+Q96++S96+U96+W96+Y96+AA96+AC96+AE96</f>
        <v/>
      </c>
      <c r="AH96" s="292">
        <f>AG96-D96</f>
        <v/>
      </c>
      <c r="AI96" s="1728">
        <f>+'OVERALL WO'!P193</f>
        <v/>
      </c>
      <c r="AJ96" s="350" t="n"/>
    </row>
    <row r="97" hidden="1" customFormat="1" s="424">
      <c r="A97" s="345">
        <f>+A96+1</f>
        <v/>
      </c>
      <c r="B97" s="346">
        <f>+BMS!D96</f>
        <v/>
      </c>
      <c r="C97" s="346">
        <f>+BMS!F96</f>
        <v/>
      </c>
      <c r="D97" s="347">
        <f>+BMS!G96</f>
        <v/>
      </c>
      <c r="E97" s="348">
        <f>+BMS!I96</f>
        <v/>
      </c>
      <c r="F97" s="346">
        <f>+BMS!E96</f>
        <v/>
      </c>
      <c r="G97" s="347" t="n"/>
      <c r="H97" s="343" t="n"/>
      <c r="I97" s="349" t="n"/>
      <c r="J97" s="343" t="n"/>
      <c r="K97" s="405" t="n"/>
      <c r="L97" s="343" t="n"/>
      <c r="M97" s="349" t="n"/>
      <c r="N97" s="343" t="n"/>
      <c r="O97" s="349">
        <f>+BMS!AR96+BMS!AT96+BMS!AV96</f>
        <v/>
      </c>
      <c r="P97" s="343" t="n"/>
      <c r="Q97" s="352" t="n"/>
      <c r="R97" s="343" t="n"/>
      <c r="S97" s="352" t="n"/>
      <c r="T97" s="343" t="n"/>
      <c r="U97" s="343" t="n"/>
      <c r="V97" s="343" t="n"/>
      <c r="W97" s="343" t="n"/>
      <c r="X97" s="343" t="n"/>
      <c r="Y97" s="352" t="n"/>
      <c r="Z97" s="343" t="n"/>
      <c r="AA97" s="343" t="n"/>
      <c r="AB97" s="343" t="n"/>
      <c r="AC97" s="343" t="n"/>
      <c r="AD97" s="343" t="n"/>
      <c r="AE97" s="343" t="n"/>
      <c r="AF97" s="343" t="n"/>
      <c r="AG97" s="292">
        <f>+G97+I97+K97+M97+O97+Q97++S97+U97+W97+Y97+AA97+AC97+AE97</f>
        <v/>
      </c>
      <c r="AH97" s="292">
        <f>AG97-D97</f>
        <v/>
      </c>
      <c r="AI97" s="1728">
        <f>+'OVERALL WO'!P194</f>
        <v/>
      </c>
      <c r="AJ97" s="350" t="n"/>
    </row>
    <row r="98" hidden="1" customFormat="1" s="424">
      <c r="A98" s="345">
        <f>+A97+1</f>
        <v/>
      </c>
      <c r="B98" s="346">
        <f>+BMS!D97</f>
        <v/>
      </c>
      <c r="C98" s="346">
        <f>+BMS!F97</f>
        <v/>
      </c>
      <c r="D98" s="347">
        <f>+BMS!G97</f>
        <v/>
      </c>
      <c r="E98" s="348">
        <f>+BMS!I97</f>
        <v/>
      </c>
      <c r="F98" s="346">
        <f>+BMS!E97</f>
        <v/>
      </c>
      <c r="G98" s="347" t="n"/>
      <c r="H98" s="343" t="n"/>
      <c r="I98" s="349" t="n"/>
      <c r="J98" s="343" t="n"/>
      <c r="K98" s="405" t="n"/>
      <c r="L98" s="343" t="n"/>
      <c r="M98" s="349" t="n"/>
      <c r="N98" s="343" t="n"/>
      <c r="O98" s="349">
        <f>+BMS!AV97</f>
        <v/>
      </c>
      <c r="P98" s="343" t="n"/>
      <c r="Q98" s="349">
        <f>+BMS!AX97+BMS!AZ97+BMS!BB97+BMS!BF97</f>
        <v/>
      </c>
      <c r="R98" s="343" t="n"/>
      <c r="S98" s="352" t="n"/>
      <c r="T98" s="343" t="n"/>
      <c r="U98" s="343" t="n"/>
      <c r="V98" s="343" t="n"/>
      <c r="W98" s="343" t="n"/>
      <c r="X98" s="343" t="n"/>
      <c r="Y98" s="352" t="n"/>
      <c r="Z98" s="343" t="n"/>
      <c r="AA98" s="343" t="n"/>
      <c r="AB98" s="343" t="n"/>
      <c r="AC98" s="343" t="n"/>
      <c r="AD98" s="343" t="n"/>
      <c r="AE98" s="343" t="n"/>
      <c r="AF98" s="343" t="n"/>
      <c r="AG98" s="292">
        <f>+G98+I98+K98+M98+O98+Q98++S98+U98+W98+Y98+AA98+AC98+AE98</f>
        <v/>
      </c>
      <c r="AH98" s="292">
        <f>AG98-D98</f>
        <v/>
      </c>
      <c r="AI98" s="1728">
        <f>+'OVERALL WO'!P195</f>
        <v/>
      </c>
      <c r="AJ98" s="350" t="n"/>
    </row>
    <row r="99" customFormat="1" s="1142">
      <c r="A99" s="1169">
        <f>+A98+1</f>
        <v/>
      </c>
      <c r="B99" s="1170">
        <f>+BMS!D98</f>
        <v/>
      </c>
      <c r="C99" s="1170">
        <f>+BMS!F98</f>
        <v/>
      </c>
      <c r="D99" s="1171">
        <f>+BMS!G98</f>
        <v/>
      </c>
      <c r="E99" s="1172">
        <f>+BMS!I98</f>
        <v/>
      </c>
      <c r="F99" s="1170">
        <f>+BMS!E98</f>
        <v/>
      </c>
      <c r="G99" s="1171" t="n"/>
      <c r="H99" s="1135" t="n"/>
      <c r="I99" s="1138" t="n"/>
      <c r="J99" s="1135" t="n"/>
      <c r="K99" s="1138" t="n"/>
      <c r="L99" s="1135" t="n"/>
      <c r="M99" s="1138" t="n"/>
      <c r="N99" s="1135" t="n"/>
      <c r="O99" s="1138" t="n"/>
      <c r="P99" s="1135" t="n"/>
      <c r="Q99" s="1138">
        <f>+BMS!AZ98+BMS!BB98+BMS!BD98+BMS!BF98</f>
        <v/>
      </c>
      <c r="R99" s="1135" t="n"/>
      <c r="S99" s="1138">
        <f>+BMS!BH98+BMS!BJ98+BMS!BL98+BMS!BN98+BMS!BP98</f>
        <v/>
      </c>
      <c r="T99" s="1135" t="n"/>
      <c r="U99" s="1135" t="n"/>
      <c r="V99" s="1135" t="n"/>
      <c r="W99" s="1138">
        <f>+BMS!CH98</f>
        <v/>
      </c>
      <c r="X99" s="1135" t="n"/>
      <c r="Y99" s="1138">
        <f>+BMS!CJ98+BMS!CL98</f>
        <v/>
      </c>
      <c r="Z99" s="1135" t="n"/>
      <c r="AA99" s="1135" t="n"/>
      <c r="AB99" s="1135" t="n"/>
      <c r="AC99" s="1135" t="n"/>
      <c r="AD99" s="1135" t="n"/>
      <c r="AE99" s="1135" t="n"/>
      <c r="AF99" s="1135" t="n"/>
      <c r="AG99" s="724">
        <f>+G99+I99+K99+M99+O99+Q99++S99+U99+W99+Y99+AA99+AC99+AE99</f>
        <v/>
      </c>
      <c r="AH99" s="724">
        <f>AG99-D99</f>
        <v/>
      </c>
      <c r="AI99" s="1136">
        <f>+BMS!DU98</f>
        <v/>
      </c>
      <c r="AJ99" s="1157" t="n"/>
    </row>
    <row r="100" hidden="1" customFormat="1" s="1142">
      <c r="A100" s="1169">
        <f>+A99+1</f>
        <v/>
      </c>
      <c r="B100" s="1170">
        <f>+BMS!D99</f>
        <v/>
      </c>
      <c r="C100" s="1170">
        <f>+BMS!F99</f>
        <v/>
      </c>
      <c r="D100" s="1171">
        <f>+BMS!G99</f>
        <v/>
      </c>
      <c r="E100" s="1172">
        <f>+BMS!I99</f>
        <v/>
      </c>
      <c r="F100" s="1170">
        <f>+BMS!E99</f>
        <v/>
      </c>
      <c r="G100" s="1171" t="n"/>
      <c r="H100" s="1135" t="n"/>
      <c r="I100" s="1138" t="n"/>
      <c r="J100" s="1135" t="n"/>
      <c r="K100" s="1138" t="n"/>
      <c r="L100" s="1135" t="n"/>
      <c r="M100" s="1138" t="n"/>
      <c r="N100" s="1135" t="n"/>
      <c r="O100" s="1138" t="n"/>
      <c r="P100" s="1135" t="n"/>
      <c r="Q100" s="1138">
        <f>+BMS!BD99+BMS!BF99</f>
        <v/>
      </c>
      <c r="R100" s="1135" t="n"/>
      <c r="S100" s="1173" t="n"/>
      <c r="T100" s="1135" t="n"/>
      <c r="U100" s="1135" t="n"/>
      <c r="V100" s="1135" t="n"/>
      <c r="W100" s="1138">
        <f>+BMS!CH99</f>
        <v/>
      </c>
      <c r="X100" s="1135" t="n"/>
      <c r="Y100" s="1173" t="n"/>
      <c r="Z100" s="1135" t="n"/>
      <c r="AA100" s="1135" t="n"/>
      <c r="AB100" s="1135" t="n"/>
      <c r="AC100" s="1135" t="n"/>
      <c r="AD100" s="1135" t="n"/>
      <c r="AE100" s="1135" t="n"/>
      <c r="AF100" s="1135" t="n"/>
      <c r="AG100" s="724">
        <f>+G100+I100+K100+M100+O100+Q100++S100+U100+W100+Y100+AA100+AC100+AE100</f>
        <v/>
      </c>
      <c r="AH100" s="724">
        <f>AG100-D100</f>
        <v/>
      </c>
      <c r="AI100" s="1136">
        <f>+BMS!DU99</f>
        <v/>
      </c>
      <c r="AJ100" s="1157" t="n"/>
    </row>
    <row r="101" hidden="1" customFormat="1" s="1085">
      <c r="A101" s="332">
        <f>+A100+1</f>
        <v/>
      </c>
      <c r="B101" s="476">
        <f>+BMS!D100</f>
        <v/>
      </c>
      <c r="C101" s="476">
        <f>+BMS!F100</f>
        <v/>
      </c>
      <c r="D101" s="477">
        <f>+BMS!G100</f>
        <v/>
      </c>
      <c r="E101" s="478">
        <f>+BMS!I100</f>
        <v/>
      </c>
      <c r="F101" s="476">
        <f>+BMS!E100</f>
        <v/>
      </c>
      <c r="G101" s="477" t="n"/>
      <c r="H101" s="333" t="n"/>
      <c r="I101" s="336" t="n"/>
      <c r="J101" s="333" t="n"/>
      <c r="K101" s="1073" t="n"/>
      <c r="L101" s="333" t="n"/>
      <c r="M101" s="336" t="n"/>
      <c r="N101" s="333" t="n"/>
      <c r="O101" s="336" t="n"/>
      <c r="P101" s="333" t="n"/>
      <c r="Q101" s="336">
        <f>+BMS!BD100+BMS!BF100</f>
        <v/>
      </c>
      <c r="R101" s="333" t="n"/>
      <c r="S101" s="479" t="n"/>
      <c r="T101" s="333" t="n"/>
      <c r="U101" s="333" t="n"/>
      <c r="V101" s="333" t="n"/>
      <c r="W101" s="333" t="n"/>
      <c r="X101" s="333" t="n"/>
      <c r="Y101" s="479" t="n"/>
      <c r="Z101" s="333" t="n"/>
      <c r="AA101" s="333" t="n"/>
      <c r="AB101" s="333" t="n"/>
      <c r="AC101" s="333" t="n"/>
      <c r="AD101" s="333" t="n"/>
      <c r="AE101" s="333" t="n"/>
      <c r="AF101" s="333" t="n"/>
      <c r="AG101" s="1080">
        <f>+G101+I101+K101+M101+O101+Q101++S101+U101+W101+Y101+AA101+AC101+AE101</f>
        <v/>
      </c>
      <c r="AH101" s="1080">
        <f>AG101-D101</f>
        <v/>
      </c>
      <c r="AI101" s="334">
        <f>+BMS!DU100</f>
        <v/>
      </c>
      <c r="AJ101" s="340" t="n"/>
    </row>
    <row r="102" hidden="1" customFormat="1" s="424">
      <c r="A102" s="345">
        <f>+A101+1</f>
        <v/>
      </c>
      <c r="B102" s="346">
        <f>+BMS!D101</f>
        <v/>
      </c>
      <c r="C102" s="346">
        <f>+BMS!F101</f>
        <v/>
      </c>
      <c r="D102" s="347">
        <f>+BMS!G101</f>
        <v/>
      </c>
      <c r="E102" s="348">
        <f>+BMS!I101</f>
        <v/>
      </c>
      <c r="F102" s="346">
        <f>+BMS!E101</f>
        <v/>
      </c>
      <c r="G102" s="347" t="n"/>
      <c r="H102" s="343" t="n"/>
      <c r="I102" s="349" t="n"/>
      <c r="J102" s="343" t="n"/>
      <c r="K102" s="405" t="n"/>
      <c r="L102" s="343" t="n"/>
      <c r="M102" s="349" t="n"/>
      <c r="N102" s="343" t="n"/>
      <c r="O102" s="349" t="n"/>
      <c r="P102" s="343" t="n"/>
      <c r="Q102" s="349">
        <f>+BMS!BD101+BMS!BF101</f>
        <v/>
      </c>
      <c r="R102" s="343" t="n"/>
      <c r="S102" s="349">
        <f>+BMS!BJ101</f>
        <v/>
      </c>
      <c r="T102" s="343" t="n"/>
      <c r="U102" s="349">
        <f>+BMS!BV101+BMS!BX101</f>
        <v/>
      </c>
      <c r="V102" s="343" t="n"/>
      <c r="W102" s="343" t="n"/>
      <c r="X102" s="343" t="n"/>
      <c r="Y102" s="352" t="n"/>
      <c r="Z102" s="343" t="n"/>
      <c r="AA102" s="343" t="n"/>
      <c r="AB102" s="343" t="n"/>
      <c r="AC102" s="343" t="n"/>
      <c r="AD102" s="343" t="n"/>
      <c r="AE102" s="343" t="n"/>
      <c r="AF102" s="343" t="n"/>
      <c r="AG102" s="292">
        <f>+G102+I102+K102+M102+O102+Q102++S102+U102+W102+Y102+AA102+AC102+AE102</f>
        <v/>
      </c>
      <c r="AH102" s="292">
        <f>AG102-D102</f>
        <v/>
      </c>
      <c r="AI102" s="300">
        <f>+BMS!DU101</f>
        <v/>
      </c>
      <c r="AJ102" s="350" t="n"/>
    </row>
    <row r="103" hidden="1" customFormat="1" s="1142">
      <c r="A103" s="1169">
        <f>+A102+1</f>
        <v/>
      </c>
      <c r="B103" s="1170">
        <f>+BMS!D102</f>
        <v/>
      </c>
      <c r="C103" s="1170">
        <f>+BMS!F102</f>
        <v/>
      </c>
      <c r="D103" s="1171">
        <f>+BMS!G102</f>
        <v/>
      </c>
      <c r="E103" s="1172">
        <f>+BMS!I102</f>
        <v/>
      </c>
      <c r="F103" s="1170">
        <f>+BMS!E102</f>
        <v/>
      </c>
      <c r="G103" s="1171" t="n"/>
      <c r="H103" s="1135" t="n"/>
      <c r="I103" s="1138" t="n"/>
      <c r="J103" s="1135" t="n"/>
      <c r="K103" s="1138" t="n"/>
      <c r="L103" s="1135" t="n"/>
      <c r="M103" s="1138" t="n"/>
      <c r="N103" s="1135" t="n"/>
      <c r="O103" s="1138" t="n"/>
      <c r="P103" s="1135" t="n"/>
      <c r="Q103" s="1138" t="n"/>
      <c r="R103" s="1135" t="n"/>
      <c r="S103" s="1138">
        <f>+BMS!BH102+BMS!BJ102+BMS!BL102+BMS!BN102+BMS!BP102</f>
        <v/>
      </c>
      <c r="T103" s="1135" t="n"/>
      <c r="U103" s="1138">
        <f>+BMS!BR102+BMS!BT102+BMS!BV102+BMS!BX102+BMS!BZ102</f>
        <v/>
      </c>
      <c r="V103" s="1135" t="n"/>
      <c r="W103" s="724">
        <f>+BMS!CH102</f>
        <v/>
      </c>
      <c r="X103" s="1135" t="n"/>
      <c r="Y103" s="1173" t="n"/>
      <c r="Z103" s="1135" t="n"/>
      <c r="AA103" s="1135" t="n"/>
      <c r="AB103" s="1135" t="n"/>
      <c r="AC103" s="1135" t="n"/>
      <c r="AD103" s="1135" t="n"/>
      <c r="AE103" s="1135" t="n"/>
      <c r="AF103" s="1135" t="n"/>
      <c r="AG103" s="724">
        <f>+G103+I103+K103+M103+O103+Q103++S103+U103+W103+Y103+AA103+AC103+AE103</f>
        <v/>
      </c>
      <c r="AH103" s="724">
        <f>AG103-D103</f>
        <v/>
      </c>
      <c r="AI103" s="1136">
        <f>+BMS!DU102</f>
        <v/>
      </c>
      <c r="AJ103" s="1157" t="n"/>
    </row>
    <row r="104" hidden="1" customFormat="1" s="1142">
      <c r="A104" s="1169">
        <f>+A103+1</f>
        <v/>
      </c>
      <c r="B104" s="1170">
        <f>+BMS!D103</f>
        <v/>
      </c>
      <c r="C104" s="1170">
        <f>+BMS!F103</f>
        <v/>
      </c>
      <c r="D104" s="1171">
        <f>+BMS!G103</f>
        <v/>
      </c>
      <c r="E104" s="1172">
        <f>+BMS!I103</f>
        <v/>
      </c>
      <c r="F104" s="1170">
        <f>+BMS!E103</f>
        <v/>
      </c>
      <c r="G104" s="1171" t="n"/>
      <c r="H104" s="1135" t="n"/>
      <c r="I104" s="1138" t="n"/>
      <c r="J104" s="1135" t="n"/>
      <c r="K104" s="1138" t="n"/>
      <c r="L104" s="1135" t="n"/>
      <c r="M104" s="1138" t="n"/>
      <c r="N104" s="1135" t="n"/>
      <c r="O104" s="1138" t="n"/>
      <c r="P104" s="1135" t="n"/>
      <c r="Q104" s="1138" t="n"/>
      <c r="R104" s="1135" t="n"/>
      <c r="S104" s="1138">
        <f>+BMS!BL103+BMS!BN103+BMS!BP103</f>
        <v/>
      </c>
      <c r="T104" s="1135" t="n"/>
      <c r="U104" s="1135" t="n"/>
      <c r="V104" s="1135" t="n"/>
      <c r="W104" s="724">
        <f>+BMS!CH103</f>
        <v/>
      </c>
      <c r="X104" s="1135" t="n"/>
      <c r="Y104" s="1173" t="n"/>
      <c r="Z104" s="1135" t="n"/>
      <c r="AA104" s="1135" t="n"/>
      <c r="AB104" s="1135" t="n"/>
      <c r="AC104" s="1135" t="n"/>
      <c r="AD104" s="1135" t="n"/>
      <c r="AE104" s="1135" t="n"/>
      <c r="AF104" s="1135" t="n"/>
      <c r="AG104" s="724">
        <f>+G104+I104+K104+M104+O104+Q104++S104+U104+W104+Y104+AA104+AC104+AE104</f>
        <v/>
      </c>
      <c r="AH104" s="724">
        <f>AG104-D104</f>
        <v/>
      </c>
      <c r="AI104" s="1136">
        <f>+BMS!DU103</f>
        <v/>
      </c>
      <c r="AJ104" s="1157" t="n"/>
    </row>
    <row r="105" hidden="1" customFormat="1" s="424">
      <c r="A105" s="345">
        <f>+A104+1</f>
        <v/>
      </c>
      <c r="B105" s="346">
        <f>+BMS!D104</f>
        <v/>
      </c>
      <c r="C105" s="346">
        <f>+BMS!F104</f>
        <v/>
      </c>
      <c r="D105" s="347">
        <f>+BMS!G104</f>
        <v/>
      </c>
      <c r="E105" s="348">
        <f>+BMS!I104</f>
        <v/>
      </c>
      <c r="F105" s="346">
        <f>+BMS!E104</f>
        <v/>
      </c>
      <c r="G105" s="347" t="n"/>
      <c r="H105" s="343" t="n"/>
      <c r="I105" s="349" t="n"/>
      <c r="J105" s="343" t="n"/>
      <c r="K105" s="405" t="n"/>
      <c r="L105" s="343" t="n"/>
      <c r="M105" s="349" t="n"/>
      <c r="N105" s="343" t="n"/>
      <c r="O105" s="349" t="n"/>
      <c r="P105" s="343" t="n"/>
      <c r="Q105" s="349" t="n"/>
      <c r="R105" s="343" t="n"/>
      <c r="S105" s="349">
        <f>+BMS!BP104</f>
        <v/>
      </c>
      <c r="T105" s="343" t="n"/>
      <c r="U105" s="343" t="n"/>
      <c r="V105" s="343" t="n"/>
      <c r="W105" s="343" t="n"/>
      <c r="X105" s="343" t="n"/>
      <c r="Y105" s="352" t="n"/>
      <c r="Z105" s="343" t="n"/>
      <c r="AA105" s="343" t="n"/>
      <c r="AB105" s="343" t="n"/>
      <c r="AC105" s="343" t="n"/>
      <c r="AD105" s="343" t="n"/>
      <c r="AE105" s="343" t="n"/>
      <c r="AF105" s="343" t="n"/>
      <c r="AG105" s="292">
        <f>+G105+I105+K105+M105+O105+Q105++S105+U105+W105+Y105+AA105+AC105+AE105</f>
        <v/>
      </c>
      <c r="AH105" s="292">
        <f>AG105-D105</f>
        <v/>
      </c>
      <c r="AI105" s="300">
        <f>+BMS!DU104</f>
        <v/>
      </c>
      <c r="AJ105" s="350" t="n"/>
    </row>
    <row r="106" customFormat="1" s="427">
      <c r="A106" s="22">
        <f>+A105+1</f>
        <v/>
      </c>
      <c r="B106" s="397">
        <f>+BMS!D105</f>
        <v/>
      </c>
      <c r="C106" s="397">
        <f>+BMS!F105</f>
        <v/>
      </c>
      <c r="D106" s="398">
        <f>+BMS!G105</f>
        <v/>
      </c>
      <c r="E106" s="399">
        <f>+BMS!I105</f>
        <v/>
      </c>
      <c r="F106" s="397">
        <f>+BMS!E105</f>
        <v/>
      </c>
      <c r="G106" s="398" t="n"/>
      <c r="H106" s="23" t="n"/>
      <c r="I106" s="37" t="n"/>
      <c r="J106" s="23" t="n"/>
      <c r="K106" s="591" t="n"/>
      <c r="L106" s="23" t="n"/>
      <c r="M106" s="37" t="n"/>
      <c r="N106" s="23" t="n"/>
      <c r="O106" s="37" t="n"/>
      <c r="P106" s="23" t="n"/>
      <c r="Q106" s="37" t="n"/>
      <c r="R106" s="23" t="n"/>
      <c r="S106" s="37" t="n"/>
      <c r="T106" s="23" t="n"/>
      <c r="U106" s="37">
        <f>+BMS!BT105+BMS!BV105+BMS!BX105+BMS!BZ105</f>
        <v/>
      </c>
      <c r="V106" s="23" t="n"/>
      <c r="W106" s="37">
        <f>+BMS!CB105+BMS!CD105+BMS!CF105+BMS!CH105</f>
        <v/>
      </c>
      <c r="X106" s="23" t="n"/>
      <c r="Y106" s="37">
        <f>+BMS!CJ105+BMS!CL105+BMS!CN105+BMS!DN105</f>
        <v/>
      </c>
      <c r="Z106" s="23" t="n"/>
      <c r="AA106" s="23" t="n"/>
      <c r="AB106" s="23" t="n"/>
      <c r="AC106" s="23" t="n"/>
      <c r="AD106" s="23" t="n"/>
      <c r="AE106" s="23" t="n"/>
      <c r="AF106" s="23" t="n"/>
      <c r="AG106" s="25">
        <f>+G106+I106+K106+M106+O106+Q106++S106+U106+W106+Y106+AA106+AC106+AE106</f>
        <v/>
      </c>
      <c r="AH106" s="25">
        <f>AG106-D106</f>
        <v/>
      </c>
      <c r="AI106" s="24">
        <f>+BMS!DU105</f>
        <v/>
      </c>
      <c r="AJ106" s="27" t="n"/>
    </row>
    <row r="107" hidden="1" customFormat="1" s="765">
      <c r="A107" s="302">
        <f>+A106+1</f>
        <v/>
      </c>
      <c r="B107" s="562">
        <f>+BMS!D106</f>
        <v/>
      </c>
      <c r="C107" s="562">
        <f>+BMS!F106</f>
        <v/>
      </c>
      <c r="D107" s="563">
        <f>+BMS!G106</f>
        <v/>
      </c>
      <c r="E107" s="567">
        <f>+BMS!I106</f>
        <v/>
      </c>
      <c r="F107" s="562">
        <f>+BMS!E106</f>
        <v/>
      </c>
      <c r="G107" s="563" t="n"/>
      <c r="H107" s="303" t="n"/>
      <c r="I107" s="306" t="n"/>
      <c r="J107" s="303" t="n"/>
      <c r="K107" s="592" t="n"/>
      <c r="L107" s="303" t="n"/>
      <c r="M107" s="306" t="n"/>
      <c r="N107" s="303" t="n"/>
      <c r="O107" s="306" t="n"/>
      <c r="P107" s="303" t="n"/>
      <c r="Q107" s="306" t="n"/>
      <c r="R107" s="303" t="n"/>
      <c r="S107" s="306" t="n"/>
      <c r="T107" s="303" t="n"/>
      <c r="U107" s="303" t="n"/>
      <c r="V107" s="303" t="n"/>
      <c r="W107" s="712" t="n"/>
      <c r="X107" s="303" t="n"/>
      <c r="Y107" s="712" t="n"/>
      <c r="Z107" s="303" t="n"/>
      <c r="AA107" s="303" t="n"/>
      <c r="AB107" s="303" t="n"/>
      <c r="AC107" s="303" t="n"/>
      <c r="AD107" s="303" t="n"/>
      <c r="AE107" s="303" t="n"/>
      <c r="AF107" s="303" t="n"/>
      <c r="AG107" s="293">
        <f>+G107+I107+K107+M107+O107+Q107++S107+U107+W107+Y107+AA107+AC107+AE107</f>
        <v/>
      </c>
      <c r="AH107" s="293">
        <f>AG107-D107</f>
        <v/>
      </c>
      <c r="AI107" s="304">
        <f>+BMS!DU106</f>
        <v/>
      </c>
      <c r="AJ107" s="308" t="n"/>
    </row>
    <row r="108" ht="17.25" customFormat="1" customHeight="1" s="424" thickBot="1">
      <c r="A108" s="345">
        <f>+A107+1</f>
        <v/>
      </c>
      <c r="B108" s="346">
        <f>+BMS!D107</f>
        <v/>
      </c>
      <c r="C108" s="346">
        <f>+BMS!F107</f>
        <v/>
      </c>
      <c r="D108" s="347">
        <f>+BMS!G107</f>
        <v/>
      </c>
      <c r="E108" s="348">
        <f>+BMS!I107</f>
        <v/>
      </c>
      <c r="F108" s="346">
        <f>+BMS!E107</f>
        <v/>
      </c>
      <c r="G108" s="347" t="n"/>
      <c r="H108" s="343" t="n"/>
      <c r="I108" s="349" t="n"/>
      <c r="J108" s="343" t="n"/>
      <c r="K108" s="405" t="n"/>
      <c r="L108" s="343" t="n"/>
      <c r="M108" s="349" t="n"/>
      <c r="N108" s="343" t="n"/>
      <c r="O108" s="349" t="n"/>
      <c r="P108" s="343" t="n"/>
      <c r="Q108" s="349" t="n"/>
      <c r="R108" s="343" t="n"/>
      <c r="S108" s="349" t="n"/>
      <c r="T108" s="343" t="n"/>
      <c r="U108" s="343" t="n"/>
      <c r="V108" s="343" t="n"/>
      <c r="W108" s="349">
        <f>+BMS!CH107</f>
        <v/>
      </c>
      <c r="X108" s="343" t="n"/>
      <c r="Y108" s="349">
        <f>+BMS!CL107</f>
        <v/>
      </c>
      <c r="Z108" s="343" t="n"/>
      <c r="AA108" s="343" t="n"/>
      <c r="AB108" s="343" t="n"/>
      <c r="AC108" s="343" t="n"/>
      <c r="AD108" s="343" t="n"/>
      <c r="AE108" s="343" t="n"/>
      <c r="AF108" s="343" t="n"/>
      <c r="AG108" s="292">
        <f>+G108+I108+K108+M108+O108+Q108++S108+U108+W108+Y108+AA108+AC108+AE108</f>
        <v/>
      </c>
      <c r="AH108" s="292">
        <f>AG108-D108</f>
        <v/>
      </c>
      <c r="AI108" s="300">
        <f>+BMS!DU107</f>
        <v/>
      </c>
      <c r="AJ108" s="350" t="n"/>
    </row>
    <row r="109" hidden="1" ht="17.25" customFormat="1" customHeight="1" s="1116" thickBot="1">
      <c r="A109" s="1174">
        <f>+A108+1</f>
        <v/>
      </c>
      <c r="B109" s="1175">
        <f>+BMS!D108</f>
        <v/>
      </c>
      <c r="C109" s="1175">
        <f>+BMS!F108</f>
        <v/>
      </c>
      <c r="D109" s="1176">
        <f>+BMS!G108</f>
        <v/>
      </c>
      <c r="E109" s="1177">
        <f>+BMS!I108</f>
        <v/>
      </c>
      <c r="F109" s="1175">
        <f>+BMS!E108</f>
        <v/>
      </c>
      <c r="G109" s="1176" t="n"/>
      <c r="H109" s="1106" t="n"/>
      <c r="I109" s="1109" t="n"/>
      <c r="J109" s="1106" t="n"/>
      <c r="K109" s="1109" t="n"/>
      <c r="L109" s="1106" t="n"/>
      <c r="M109" s="1109" t="n"/>
      <c r="N109" s="1106" t="n"/>
      <c r="O109" s="1109" t="n"/>
      <c r="P109" s="1106" t="n"/>
      <c r="Q109" s="1109" t="n"/>
      <c r="R109" s="1106" t="n"/>
      <c r="S109" s="1109" t="n"/>
      <c r="T109" s="1106" t="n"/>
      <c r="U109" s="1109">
        <f>+BMS!BV108+BMS!BX108+BMS!BZ108</f>
        <v/>
      </c>
      <c r="V109" s="1106" t="n"/>
      <c r="W109" s="1109">
        <f>+BMS!CB108+BMS!CD108+BMS!CF108+BMS!CH108</f>
        <v/>
      </c>
      <c r="X109" s="1106" t="n"/>
      <c r="Y109" s="1106" t="n"/>
      <c r="Z109" s="1106" t="n"/>
      <c r="AA109" s="1106" t="n"/>
      <c r="AB109" s="1106" t="n"/>
      <c r="AC109" s="1106" t="n"/>
      <c r="AD109" s="1106" t="n"/>
      <c r="AE109" s="1106" t="n"/>
      <c r="AF109" s="1106" t="n"/>
      <c r="AG109" s="1111">
        <f>+G109+I109+K109+M109+O109+Q109++S109+U109+W109+Y109+AA109+AC109+AE109</f>
        <v/>
      </c>
      <c r="AH109" s="1111">
        <f>AG109-D109</f>
        <v/>
      </c>
      <c r="AI109" s="1107">
        <f>+BMS!DU108</f>
        <v/>
      </c>
      <c r="AJ109" s="714" t="n"/>
    </row>
    <row r="110" ht="17.25" customFormat="1" customHeight="1" s="9" thickBot="1">
      <c r="A110" s="50" t="inlineStr">
        <is>
          <t>C</t>
        </is>
      </c>
      <c r="B110" s="6" t="inlineStr">
        <is>
          <t>SPU AREA</t>
        </is>
      </c>
      <c r="C110" s="6" t="n"/>
      <c r="D110" s="6" t="n"/>
      <c r="E110" s="6" t="n"/>
      <c r="F110" s="6" t="n"/>
      <c r="G110" s="29" t="n"/>
      <c r="H110" s="6" t="n"/>
      <c r="I110" s="29">
        <f>SUM(I111:I117)</f>
        <v/>
      </c>
      <c r="J110" s="6" t="n"/>
      <c r="K110" s="29">
        <f>SUM(K111:K126)</f>
        <v/>
      </c>
      <c r="L110" s="6" t="n"/>
      <c r="M110" s="29">
        <f>SUM(M111:M128)</f>
        <v/>
      </c>
      <c r="N110" s="29" t="n"/>
      <c r="O110" s="29">
        <f>SUM(O111:O134)</f>
        <v/>
      </c>
      <c r="P110" s="6" t="n"/>
      <c r="Q110" s="29">
        <f>SUM(Q131:Q139)</f>
        <v/>
      </c>
      <c r="R110" s="6" t="n"/>
      <c r="S110" s="29">
        <f>SUM(S112:S147)</f>
        <v/>
      </c>
      <c r="T110" s="6" t="n"/>
      <c r="U110" s="29">
        <f>SUM(U111:U151)</f>
        <v/>
      </c>
      <c r="V110" s="6" t="n"/>
      <c r="W110" s="29">
        <f>SUM(W111:W154)</f>
        <v/>
      </c>
      <c r="X110" s="6" t="n"/>
      <c r="Y110" s="29">
        <f>SUM(Y111:AE155)</f>
        <v/>
      </c>
      <c r="Z110" s="6" t="n"/>
      <c r="AA110" s="6" t="n"/>
      <c r="AB110" s="6" t="n"/>
      <c r="AC110" s="6" t="n"/>
      <c r="AD110" s="6" t="n"/>
      <c r="AE110" s="6" t="n"/>
      <c r="AF110" s="6" t="n"/>
      <c r="AG110" s="29">
        <f>SUM(AG111:AG155)</f>
        <v/>
      </c>
      <c r="AH110" s="29">
        <f>SUM(AH111:AH155)</f>
        <v/>
      </c>
      <c r="AI110" s="50" t="n"/>
      <c r="AJ110" s="8" t="n"/>
      <c r="DQ110" s="53" t="n"/>
      <c r="DS110" s="53" t="n"/>
    </row>
    <row r="111" hidden="1" customFormat="1" s="424">
      <c r="A111" s="345" t="n">
        <v>1</v>
      </c>
      <c r="B111" s="346">
        <f>+BMS!D112</f>
        <v/>
      </c>
      <c r="C111" s="346">
        <f>+BMS!F112</f>
        <v/>
      </c>
      <c r="D111" s="347">
        <f>+BMS!G112</f>
        <v/>
      </c>
      <c r="E111" s="348">
        <f>+BMS!I112</f>
        <v/>
      </c>
      <c r="F111" s="346">
        <f>+BMS!E112</f>
        <v/>
      </c>
      <c r="G111" s="347">
        <f>+BMS!N112</f>
        <v/>
      </c>
      <c r="H111" s="343" t="n"/>
      <c r="I111" s="349">
        <f>+BMS!P112+BMS!R112+BMS!T112+BMS!V112</f>
        <v/>
      </c>
      <c r="J111" s="343" t="n"/>
      <c r="K111" s="428" t="n"/>
      <c r="L111" s="343" t="n"/>
      <c r="M111" s="343" t="n"/>
      <c r="N111" s="343" t="n"/>
      <c r="O111" s="352" t="n"/>
      <c r="P111" s="343" t="n"/>
      <c r="Q111" s="352" t="n"/>
      <c r="R111" s="343" t="n"/>
      <c r="S111" s="352" t="n"/>
      <c r="T111" s="343" t="n"/>
      <c r="U111" s="343" t="n"/>
      <c r="V111" s="343" t="n"/>
      <c r="W111" s="343" t="n"/>
      <c r="X111" s="343" t="n"/>
      <c r="Y111" s="343" t="n"/>
      <c r="Z111" s="343" t="n"/>
      <c r="AA111" s="343" t="n"/>
      <c r="AB111" s="343" t="n"/>
      <c r="AC111" s="343" t="n"/>
      <c r="AD111" s="343" t="n"/>
      <c r="AE111" s="343" t="n"/>
      <c r="AF111" s="343" t="n"/>
      <c r="AG111" s="292">
        <f>+G111+I111+K111+M111+O111+Q111++S111+U111+W111+Y111+AA111+AC111+AE111</f>
        <v/>
      </c>
      <c r="AH111" s="292">
        <f>AG111-D111</f>
        <v/>
      </c>
      <c r="AI111" s="300">
        <f>+BMS!DU112</f>
        <v/>
      </c>
      <c r="AJ111" s="350" t="n"/>
    </row>
    <row r="112" hidden="1">
      <c r="A112" s="14">
        <f>+A111+1</f>
        <v/>
      </c>
      <c r="B112" s="51">
        <f>+BMS!D113</f>
        <v/>
      </c>
      <c r="C112" s="51">
        <f>+BMS!F113</f>
        <v/>
      </c>
      <c r="D112" s="54">
        <f>+BMS!G113</f>
        <v/>
      </c>
      <c r="E112" s="52">
        <f>+BMS!I113</f>
        <v/>
      </c>
      <c r="F112" s="51">
        <f>+BMS!E113</f>
        <v/>
      </c>
      <c r="G112" s="54">
        <f>+BMS!N113</f>
        <v/>
      </c>
      <c r="H112" s="3" t="n"/>
      <c r="I112" s="3" t="n"/>
      <c r="J112" s="3" t="n"/>
      <c r="K112" s="588" t="n"/>
      <c r="L112" s="3" t="n"/>
      <c r="M112" s="3" t="n"/>
      <c r="N112" s="3" t="n"/>
      <c r="O112" s="47" t="n"/>
      <c r="P112" s="3" t="n"/>
      <c r="Q112" s="47" t="n"/>
      <c r="R112" s="3" t="n"/>
      <c r="S112" s="47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11">
        <f>+G112+I112+K112+M112+O112+Q112++S112+U112+W112+Y112+AA112+AC112+AE112</f>
        <v/>
      </c>
      <c r="AH112" s="11">
        <f>AG112-D112</f>
        <v/>
      </c>
      <c r="AI112" s="10">
        <f>+BMS!DU113</f>
        <v/>
      </c>
      <c r="AJ112" s="5" t="n"/>
    </row>
    <row r="113" hidden="1" customFormat="1" s="424">
      <c r="A113" s="345">
        <f>+A112+1</f>
        <v/>
      </c>
      <c r="B113" s="346">
        <f>+BMS!D114</f>
        <v/>
      </c>
      <c r="C113" s="346">
        <f>+BMS!F114</f>
        <v/>
      </c>
      <c r="D113" s="347">
        <f>+BMS!G114</f>
        <v/>
      </c>
      <c r="E113" s="348">
        <f>+BMS!I114</f>
        <v/>
      </c>
      <c r="F113" s="346">
        <f>+BMS!E114</f>
        <v/>
      </c>
      <c r="G113" s="347">
        <f>+BMS!N114</f>
        <v/>
      </c>
      <c r="H113" s="343" t="n"/>
      <c r="I113" s="349">
        <f>+BMS!T114+BMS!V114</f>
        <v/>
      </c>
      <c r="J113" s="343" t="n"/>
      <c r="K113" s="405">
        <f>+BMS!X114+BMS!Z114+BMS!AB114+BMS!AD114</f>
        <v/>
      </c>
      <c r="L113" s="343" t="n"/>
      <c r="M113" s="349">
        <f>+BMS!AN114+BMS!AL114+BMS!AJ114+BMS!AH114+BMS!AF114</f>
        <v/>
      </c>
      <c r="N113" s="343" t="n"/>
      <c r="O113" s="352" t="n"/>
      <c r="P113" s="343" t="n"/>
      <c r="Q113" s="352" t="n"/>
      <c r="R113" s="343" t="n"/>
      <c r="S113" s="352" t="n"/>
      <c r="T113" s="343" t="n"/>
      <c r="U113" s="343" t="n"/>
      <c r="V113" s="343" t="n"/>
      <c r="W113" s="343" t="n"/>
      <c r="X113" s="343" t="n"/>
      <c r="Y113" s="343" t="n"/>
      <c r="Z113" s="343" t="n"/>
      <c r="AA113" s="343" t="n"/>
      <c r="AB113" s="343" t="n"/>
      <c r="AC113" s="343" t="n"/>
      <c r="AD113" s="343" t="n"/>
      <c r="AE113" s="343" t="n"/>
      <c r="AF113" s="343" t="n"/>
      <c r="AG113" s="292">
        <f>+G113+I113+K113+M113+O113+Q113++S113+U113+W113+Y113+AA113+AC113+AE113</f>
        <v/>
      </c>
      <c r="AH113" s="292">
        <f>AG113-D113</f>
        <v/>
      </c>
      <c r="AI113" s="300">
        <f>+BMS!DU114</f>
        <v/>
      </c>
      <c r="AJ113" s="350" t="n"/>
    </row>
    <row r="114" hidden="1" customFormat="1" s="409">
      <c r="A114" s="400">
        <f>+A113+1</f>
        <v/>
      </c>
      <c r="B114" s="401">
        <f>+BMS!D115</f>
        <v/>
      </c>
      <c r="C114" s="401">
        <f>+BMS!F115</f>
        <v/>
      </c>
      <c r="D114" s="402">
        <f>+BMS!G115</f>
        <v/>
      </c>
      <c r="E114" s="403">
        <f>+BMS!I115</f>
        <v/>
      </c>
      <c r="F114" s="401">
        <f>+BMS!E115</f>
        <v/>
      </c>
      <c r="G114" s="402">
        <f>+BMS!N115</f>
        <v/>
      </c>
      <c r="H114" s="404" t="n"/>
      <c r="I114" s="405">
        <f>+BMS!T115+BMS!V115</f>
        <v/>
      </c>
      <c r="J114" s="404" t="n"/>
      <c r="K114" s="428" t="n"/>
      <c r="L114" s="404" t="n"/>
      <c r="M114" s="404" t="n"/>
      <c r="N114" s="404" t="n"/>
      <c r="O114" s="428" t="n"/>
      <c r="P114" s="404" t="n"/>
      <c r="Q114" s="428" t="n"/>
      <c r="R114" s="404" t="n"/>
      <c r="S114" s="428" t="n"/>
      <c r="T114" s="404" t="n"/>
      <c r="U114" s="404" t="n"/>
      <c r="V114" s="404" t="n"/>
      <c r="W114" s="404" t="n"/>
      <c r="X114" s="404" t="n"/>
      <c r="Y114" s="404" t="n"/>
      <c r="Z114" s="404" t="n"/>
      <c r="AA114" s="404" t="n"/>
      <c r="AB114" s="404" t="n"/>
      <c r="AC114" s="404" t="n"/>
      <c r="AD114" s="404" t="n"/>
      <c r="AE114" s="404" t="n"/>
      <c r="AF114" s="404" t="n"/>
      <c r="AG114" s="406">
        <f>+G114+I114+K114+M114+O114+Q114++S114+U114+W114+Y114+AA114+AC114+AE114</f>
        <v/>
      </c>
      <c r="AH114" s="406">
        <f>AG114-D114</f>
        <v/>
      </c>
      <c r="AI114" s="407">
        <f>+BMS!DU115</f>
        <v/>
      </c>
      <c r="AJ114" s="408" t="n"/>
    </row>
    <row r="115" hidden="1" customFormat="1" s="424">
      <c r="A115" s="345">
        <f>+A114+1</f>
        <v/>
      </c>
      <c r="B115" s="346">
        <f>+BMS!D116</f>
        <v/>
      </c>
      <c r="C115" s="346">
        <f>+BMS!F116</f>
        <v/>
      </c>
      <c r="D115" s="347">
        <f>+BMS!G116</f>
        <v/>
      </c>
      <c r="E115" s="348">
        <f>+BMS!I116</f>
        <v/>
      </c>
      <c r="F115" s="346">
        <f>+BMS!E116</f>
        <v/>
      </c>
      <c r="G115" s="347" t="n"/>
      <c r="H115" s="343" t="n"/>
      <c r="I115" s="349">
        <f>+BMS!T116+BMS!V116</f>
        <v/>
      </c>
      <c r="J115" s="343" t="n"/>
      <c r="K115" s="405">
        <f>+BMS!AD116</f>
        <v/>
      </c>
      <c r="L115" s="343" t="n"/>
      <c r="M115" s="343" t="n"/>
      <c r="N115" s="343" t="n"/>
      <c r="O115" s="352" t="n"/>
      <c r="P115" s="343" t="n"/>
      <c r="Q115" s="352" t="n"/>
      <c r="R115" s="343" t="n"/>
      <c r="S115" s="352" t="n"/>
      <c r="T115" s="343" t="n"/>
      <c r="U115" s="343" t="n"/>
      <c r="V115" s="343" t="n"/>
      <c r="W115" s="343" t="n"/>
      <c r="X115" s="343" t="n"/>
      <c r="Y115" s="343" t="n"/>
      <c r="Z115" s="343" t="n"/>
      <c r="AA115" s="343" t="n"/>
      <c r="AB115" s="343" t="n"/>
      <c r="AC115" s="343" t="n"/>
      <c r="AD115" s="343" t="n"/>
      <c r="AE115" s="343" t="n"/>
      <c r="AF115" s="343" t="n"/>
      <c r="AG115" s="292">
        <f>+G115+I115+K115+M115+O115+Q115++S115+U115+W115+Y115+AA115+AC115+AE115</f>
        <v/>
      </c>
      <c r="AH115" s="292">
        <f>AG115-D115</f>
        <v/>
      </c>
      <c r="AI115" s="300">
        <f>+BMS!DU116</f>
        <v/>
      </c>
      <c r="AJ115" s="350" t="n"/>
    </row>
    <row r="116" hidden="1" customFormat="1" s="409">
      <c r="A116" s="400">
        <f>+A115+1</f>
        <v/>
      </c>
      <c r="B116" s="401">
        <f>+BMS!D117</f>
        <v/>
      </c>
      <c r="C116" s="401">
        <f>+BMS!F117</f>
        <v/>
      </c>
      <c r="D116" s="402">
        <f>+BMS!G117</f>
        <v/>
      </c>
      <c r="E116" s="403">
        <f>+BMS!I117</f>
        <v/>
      </c>
      <c r="F116" s="401">
        <f>+BMS!E117</f>
        <v/>
      </c>
      <c r="G116" s="402" t="n"/>
      <c r="H116" s="404" t="n"/>
      <c r="I116" s="405">
        <f>+BMS!T117+BMS!V117</f>
        <v/>
      </c>
      <c r="J116" s="404" t="n"/>
      <c r="K116" s="428" t="n"/>
      <c r="L116" s="404" t="n"/>
      <c r="M116" s="404" t="n"/>
      <c r="N116" s="404" t="n"/>
      <c r="O116" s="428" t="n"/>
      <c r="P116" s="404" t="n"/>
      <c r="Q116" s="428" t="n"/>
      <c r="R116" s="404" t="n"/>
      <c r="S116" s="428" t="n"/>
      <c r="T116" s="404" t="n"/>
      <c r="U116" s="404" t="n"/>
      <c r="V116" s="404" t="n"/>
      <c r="W116" s="404" t="n"/>
      <c r="X116" s="404" t="n"/>
      <c r="Y116" s="404" t="n"/>
      <c r="Z116" s="404" t="n"/>
      <c r="AA116" s="404" t="n"/>
      <c r="AB116" s="404" t="n"/>
      <c r="AC116" s="404" t="n"/>
      <c r="AD116" s="404" t="n"/>
      <c r="AE116" s="404" t="n"/>
      <c r="AF116" s="404" t="n"/>
      <c r="AG116" s="406">
        <f>+G116+I116+K116+M116+O116+Q116++S116+U116+W116+Y116+AA116+AC116+AE116</f>
        <v/>
      </c>
      <c r="AH116" s="406">
        <f>AG116-D116</f>
        <v/>
      </c>
      <c r="AI116" s="407">
        <f>+BMS!DU117</f>
        <v/>
      </c>
      <c r="AJ116" s="408" t="n"/>
    </row>
    <row r="117" hidden="1" customFormat="1" s="424">
      <c r="A117" s="345">
        <f>+A116+1</f>
        <v/>
      </c>
      <c r="B117" s="346">
        <f>+BMS!D118</f>
        <v/>
      </c>
      <c r="C117" s="346">
        <f>+BMS!F118</f>
        <v/>
      </c>
      <c r="D117" s="347">
        <f>+BMS!G118</f>
        <v/>
      </c>
      <c r="E117" s="348">
        <f>+BMS!I118</f>
        <v/>
      </c>
      <c r="F117" s="346">
        <f>+BMS!E118</f>
        <v/>
      </c>
      <c r="G117" s="347" t="n"/>
      <c r="H117" s="343" t="n"/>
      <c r="I117" s="349">
        <f>+BMS!T118+BMS!V118</f>
        <v/>
      </c>
      <c r="J117" s="343" t="n"/>
      <c r="K117" s="405">
        <f>BMS!AD118</f>
        <v/>
      </c>
      <c r="L117" s="343" t="n"/>
      <c r="M117" s="349">
        <f>+BMS!AF118+BMS!AH118+BMS!AJ118+BMS!AL118+BMS!AN118</f>
        <v/>
      </c>
      <c r="N117" s="343" t="n"/>
      <c r="O117" s="352" t="n"/>
      <c r="P117" s="343" t="n"/>
      <c r="Q117" s="352" t="n"/>
      <c r="R117" s="343" t="n"/>
      <c r="S117" s="352" t="n"/>
      <c r="T117" s="343" t="n"/>
      <c r="U117" s="343" t="n"/>
      <c r="V117" s="343" t="n"/>
      <c r="W117" s="343" t="n"/>
      <c r="X117" s="343" t="n"/>
      <c r="Y117" s="343" t="n"/>
      <c r="Z117" s="343" t="n"/>
      <c r="AA117" s="343" t="n"/>
      <c r="AB117" s="343" t="n"/>
      <c r="AC117" s="343" t="n"/>
      <c r="AD117" s="343" t="n"/>
      <c r="AE117" s="343" t="n"/>
      <c r="AF117" s="343" t="n"/>
      <c r="AG117" s="292">
        <f>+G117+I117+K117+M117+O117+Q117++S117+U117+W117+Y117+AA117+AC117+AE117</f>
        <v/>
      </c>
      <c r="AH117" s="292">
        <f>AG117-D117</f>
        <v/>
      </c>
      <c r="AI117" s="300">
        <f>+BMS!DU118</f>
        <v/>
      </c>
      <c r="AJ117" s="350" t="n"/>
    </row>
    <row r="118" hidden="1" customFormat="1" s="424">
      <c r="A118" s="345">
        <f>+A117+1</f>
        <v/>
      </c>
      <c r="B118" s="346">
        <f>+BMS!D119</f>
        <v/>
      </c>
      <c r="C118" s="346">
        <f>+BMS!F119</f>
        <v/>
      </c>
      <c r="D118" s="347">
        <f>+BMS!G119</f>
        <v/>
      </c>
      <c r="E118" s="348">
        <f>+BMS!I119</f>
        <v/>
      </c>
      <c r="F118" s="346">
        <f>+BMS!E119</f>
        <v/>
      </c>
      <c r="G118" s="347" t="n"/>
      <c r="H118" s="343" t="n"/>
      <c r="I118" s="349" t="n"/>
      <c r="J118" s="343" t="n"/>
      <c r="K118" s="405">
        <f>+BMS!AB119+BMS!AD119</f>
        <v/>
      </c>
      <c r="L118" s="343" t="n"/>
      <c r="M118" s="349">
        <f>+BMS!AF119+BMS!AH119+BMS!AJ119+BMS!AL119+BMS!AN119</f>
        <v/>
      </c>
      <c r="N118" s="343" t="n"/>
      <c r="O118" s="352" t="n"/>
      <c r="P118" s="343" t="n"/>
      <c r="Q118" s="352" t="n"/>
      <c r="R118" s="343" t="n"/>
      <c r="S118" s="352" t="n"/>
      <c r="T118" s="343" t="n"/>
      <c r="U118" s="343" t="n"/>
      <c r="V118" s="343" t="n"/>
      <c r="W118" s="343" t="n"/>
      <c r="X118" s="343" t="n"/>
      <c r="Y118" s="343" t="n"/>
      <c r="Z118" s="343" t="n"/>
      <c r="AA118" s="343" t="n"/>
      <c r="AB118" s="343" t="n"/>
      <c r="AC118" s="343" t="n"/>
      <c r="AD118" s="343" t="n"/>
      <c r="AE118" s="343" t="n"/>
      <c r="AF118" s="343" t="n"/>
      <c r="AG118" s="292">
        <f>+G118+I118+K118+M118+O118+Q118++S118+U118+W118+Y118+AA118+AC118+AE118</f>
        <v/>
      </c>
      <c r="AH118" s="292">
        <f>AG118-D118</f>
        <v/>
      </c>
      <c r="AI118" s="300">
        <f>+BMS!DU119</f>
        <v/>
      </c>
      <c r="AJ118" s="350" t="n"/>
    </row>
    <row r="119" hidden="1" customFormat="1" s="424">
      <c r="A119" s="345">
        <f>+A118+1</f>
        <v/>
      </c>
      <c r="B119" s="346">
        <f>+BMS!D120</f>
        <v/>
      </c>
      <c r="C119" s="346">
        <f>+BMS!F120</f>
        <v/>
      </c>
      <c r="D119" s="347">
        <f>+BMS!G120</f>
        <v/>
      </c>
      <c r="E119" s="348">
        <f>+BMS!I120</f>
        <v/>
      </c>
      <c r="F119" s="346">
        <f>+BMS!E120</f>
        <v/>
      </c>
      <c r="G119" s="347" t="n"/>
      <c r="H119" s="343" t="n"/>
      <c r="I119" s="349" t="n"/>
      <c r="J119" s="343" t="n"/>
      <c r="K119" s="405" t="n"/>
      <c r="L119" s="343" t="n"/>
      <c r="M119" s="349">
        <f>+BMS!AJ120+BMS!AL120+BMS!AN120</f>
        <v/>
      </c>
      <c r="N119" s="343" t="n"/>
      <c r="O119" s="352" t="n"/>
      <c r="P119" s="343" t="n"/>
      <c r="Q119" s="352" t="n"/>
      <c r="R119" s="343" t="n"/>
      <c r="S119" s="352" t="n"/>
      <c r="T119" s="343" t="n"/>
      <c r="U119" s="343" t="n"/>
      <c r="V119" s="343" t="n"/>
      <c r="W119" s="343" t="n"/>
      <c r="X119" s="343" t="n"/>
      <c r="Y119" s="343" t="n"/>
      <c r="Z119" s="343" t="n"/>
      <c r="AA119" s="343" t="n"/>
      <c r="AB119" s="343" t="n"/>
      <c r="AC119" s="343" t="n"/>
      <c r="AD119" s="343" t="n"/>
      <c r="AE119" s="343" t="n"/>
      <c r="AF119" s="343" t="n"/>
      <c r="AG119" s="292">
        <f>+G119+I119+K119+M119+O119+Q119++S119+U119+W119+Y119+AA119+AC119+AE119</f>
        <v/>
      </c>
      <c r="AH119" s="292">
        <f>AG119-D119</f>
        <v/>
      </c>
      <c r="AI119" s="1728">
        <f>+BMS!DU120</f>
        <v/>
      </c>
      <c r="AJ119" s="350" t="n"/>
    </row>
    <row r="120" hidden="1" customFormat="1" s="424">
      <c r="A120" s="345">
        <f>+A119+1</f>
        <v/>
      </c>
      <c r="B120" s="346">
        <f>+BMS!D121</f>
        <v/>
      </c>
      <c r="C120" s="346">
        <f>+BMS!F121</f>
        <v/>
      </c>
      <c r="D120" s="347">
        <f>+BMS!G121</f>
        <v/>
      </c>
      <c r="E120" s="348">
        <f>+BMS!I121</f>
        <v/>
      </c>
      <c r="F120" s="346">
        <f>+BMS!E121</f>
        <v/>
      </c>
      <c r="G120" s="347" t="n"/>
      <c r="H120" s="343" t="n"/>
      <c r="I120" s="349" t="n"/>
      <c r="J120" s="343" t="n"/>
      <c r="K120" s="405" t="n"/>
      <c r="L120" s="343" t="n"/>
      <c r="M120" s="349">
        <f>+BMS!AL121+BMS!AN121</f>
        <v/>
      </c>
      <c r="N120" s="343" t="n"/>
      <c r="O120" s="352" t="n"/>
      <c r="P120" s="343" t="n"/>
      <c r="Q120" s="352" t="n"/>
      <c r="R120" s="343" t="n"/>
      <c r="S120" s="352" t="n"/>
      <c r="T120" s="343" t="n"/>
      <c r="U120" s="343" t="n"/>
      <c r="V120" s="343" t="n"/>
      <c r="W120" s="343" t="n"/>
      <c r="X120" s="343" t="n"/>
      <c r="Y120" s="343" t="n"/>
      <c r="Z120" s="343" t="n"/>
      <c r="AA120" s="343" t="n"/>
      <c r="AB120" s="343" t="n"/>
      <c r="AC120" s="343" t="n"/>
      <c r="AD120" s="343" t="n"/>
      <c r="AE120" s="343" t="n"/>
      <c r="AF120" s="343" t="n"/>
      <c r="AG120" s="292">
        <f>+G120+I120+K120+M120+O120+Q120++S120+U120+W120+Y120+AA120+AC120+AE120</f>
        <v/>
      </c>
      <c r="AH120" s="292">
        <f>AG120-D120</f>
        <v/>
      </c>
      <c r="AI120" s="300">
        <f>+BMS!DU121</f>
        <v/>
      </c>
      <c r="AJ120" s="350" t="n"/>
    </row>
    <row r="121" hidden="1" customFormat="1" s="424">
      <c r="A121" s="345">
        <f>+A120+1</f>
        <v/>
      </c>
      <c r="B121" s="346">
        <f>+BMS!D122</f>
        <v/>
      </c>
      <c r="C121" s="346">
        <f>+BMS!F122</f>
        <v/>
      </c>
      <c r="D121" s="347">
        <f>+BMS!G122</f>
        <v/>
      </c>
      <c r="E121" s="348">
        <f>+BMS!I122</f>
        <v/>
      </c>
      <c r="F121" s="346">
        <f>+BMS!E122</f>
        <v/>
      </c>
      <c r="G121" s="347" t="n"/>
      <c r="H121" s="343" t="n"/>
      <c r="I121" s="349" t="n"/>
      <c r="J121" s="343" t="n"/>
      <c r="K121" s="405" t="n"/>
      <c r="L121" s="343" t="n"/>
      <c r="M121" s="349" t="n"/>
      <c r="N121" s="343" t="n"/>
      <c r="O121" s="349">
        <f>+BMS!AR122+BMS!AT122+BMS!AV122</f>
        <v/>
      </c>
      <c r="P121" s="343" t="n"/>
      <c r="Q121" s="352" t="n"/>
      <c r="R121" s="343" t="n"/>
      <c r="S121" s="352" t="n"/>
      <c r="T121" s="343" t="n"/>
      <c r="U121" s="343" t="n"/>
      <c r="V121" s="343" t="n"/>
      <c r="W121" s="343" t="n"/>
      <c r="X121" s="343" t="n"/>
      <c r="Y121" s="343" t="n"/>
      <c r="Z121" s="343" t="n"/>
      <c r="AA121" s="343" t="n"/>
      <c r="AB121" s="343" t="n"/>
      <c r="AC121" s="343" t="n"/>
      <c r="AD121" s="343" t="n"/>
      <c r="AE121" s="343" t="n"/>
      <c r="AF121" s="343" t="n"/>
      <c r="AG121" s="292">
        <f>+G121+I121+K121+M121+O121+Q121++S121+U121+W121+Y121+AA121+AC121+AE121</f>
        <v/>
      </c>
      <c r="AH121" s="292">
        <f>AG121-D121</f>
        <v/>
      </c>
      <c r="AI121" s="300">
        <f>+BMS!DU122</f>
        <v/>
      </c>
      <c r="AJ121" s="350" t="n"/>
    </row>
    <row r="122" hidden="1" customFormat="1" s="424">
      <c r="A122" s="345">
        <f>+A121+1</f>
        <v/>
      </c>
      <c r="B122" s="346">
        <f>+BMS!D123</f>
        <v/>
      </c>
      <c r="C122" s="346">
        <f>+BMS!F123</f>
        <v/>
      </c>
      <c r="D122" s="347">
        <f>+BMS!G123</f>
        <v/>
      </c>
      <c r="E122" s="348">
        <f>+BMS!I123</f>
        <v/>
      </c>
      <c r="F122" s="346">
        <f>+BMS!E123</f>
        <v/>
      </c>
      <c r="G122" s="347" t="n"/>
      <c r="H122" s="343" t="n"/>
      <c r="I122" s="349" t="n"/>
      <c r="J122" s="343" t="n"/>
      <c r="K122" s="405" t="n"/>
      <c r="L122" s="343" t="n"/>
      <c r="M122" s="349">
        <f>+BMS!AH123+BMS!AJ123+BMS!AL123</f>
        <v/>
      </c>
      <c r="N122" s="343" t="n"/>
      <c r="O122" s="352" t="n"/>
      <c r="P122" s="343" t="n"/>
      <c r="Q122" s="352" t="n"/>
      <c r="R122" s="343" t="n"/>
      <c r="S122" s="352" t="n"/>
      <c r="T122" s="343" t="n"/>
      <c r="U122" s="343" t="n"/>
      <c r="V122" s="343" t="n"/>
      <c r="W122" s="343" t="n"/>
      <c r="X122" s="343" t="n"/>
      <c r="Y122" s="343" t="n"/>
      <c r="Z122" s="343" t="n"/>
      <c r="AA122" s="343" t="n"/>
      <c r="AB122" s="343" t="n"/>
      <c r="AC122" s="343" t="n"/>
      <c r="AD122" s="343" t="n"/>
      <c r="AE122" s="343" t="n"/>
      <c r="AF122" s="343" t="n"/>
      <c r="AG122" s="292">
        <f>+G122+I122+K122+M122+O122+Q122++S122+U122+W122+Y122+AA122+AC122+AE122</f>
        <v/>
      </c>
      <c r="AH122" s="292">
        <f>AG122-D122</f>
        <v/>
      </c>
      <c r="AI122" s="300">
        <f>+BMS!DU123</f>
        <v/>
      </c>
      <c r="AJ122" s="350" t="n"/>
    </row>
    <row r="123" hidden="1" customFormat="1" s="1142">
      <c r="A123" s="1169">
        <f>+A122+1</f>
        <v/>
      </c>
      <c r="B123" s="1170">
        <f>+BMS!D124</f>
        <v/>
      </c>
      <c r="C123" s="1170">
        <f>+BMS!F124</f>
        <v/>
      </c>
      <c r="D123" s="1171">
        <f>+BMS!G124</f>
        <v/>
      </c>
      <c r="E123" s="1172">
        <f>+BMS!I124</f>
        <v/>
      </c>
      <c r="F123" s="1170">
        <f>+BMS!E124</f>
        <v/>
      </c>
      <c r="G123" s="1171" t="n"/>
      <c r="H123" s="1135" t="n"/>
      <c r="I123" s="1138" t="n"/>
      <c r="J123" s="1135" t="n"/>
      <c r="K123" s="1138" t="n"/>
      <c r="L123" s="1135" t="n"/>
      <c r="M123" s="1138">
        <f>+BMS!AJ124+BMS!AL124+BMS!AN124</f>
        <v/>
      </c>
      <c r="N123" s="1135" t="n"/>
      <c r="O123" s="1173" t="n"/>
      <c r="P123" s="1135" t="n"/>
      <c r="Q123" s="1173" t="n"/>
      <c r="R123" s="1135" t="n"/>
      <c r="S123" s="1173" t="n"/>
      <c r="T123" s="1135" t="n"/>
      <c r="U123" s="1135" t="n"/>
      <c r="V123" s="1135" t="n"/>
      <c r="W123" s="1138">
        <f>+BMS!CH124</f>
        <v/>
      </c>
      <c r="X123" s="1135" t="n"/>
      <c r="Y123" s="1135" t="n"/>
      <c r="Z123" s="1135" t="n"/>
      <c r="AA123" s="1135" t="n"/>
      <c r="AB123" s="1135" t="n"/>
      <c r="AC123" s="1135" t="n"/>
      <c r="AD123" s="1135" t="n"/>
      <c r="AE123" s="1135" t="n"/>
      <c r="AF123" s="1135" t="n"/>
      <c r="AG123" s="724">
        <f>+G123+I123+K123+M123+O123+Q123++S123+U123+W123+Y123+AA123+AC123+AE123</f>
        <v/>
      </c>
      <c r="AH123" s="724">
        <f>AG123-D123</f>
        <v/>
      </c>
      <c r="AI123" s="1136">
        <f>+BMS!DU124</f>
        <v/>
      </c>
      <c r="AJ123" s="1157" t="n"/>
    </row>
    <row r="124" hidden="1" customFormat="1" s="765">
      <c r="A124" s="302">
        <f>+A123+1</f>
        <v/>
      </c>
      <c r="B124" s="562">
        <f>+BMS!D125</f>
        <v/>
      </c>
      <c r="C124" s="562">
        <f>+BMS!F125</f>
        <v/>
      </c>
      <c r="D124" s="563">
        <f>+BMS!G125</f>
        <v/>
      </c>
      <c r="E124" s="567">
        <f>+BMS!I125</f>
        <v/>
      </c>
      <c r="F124" s="562">
        <f>+BMS!E125</f>
        <v/>
      </c>
      <c r="G124" s="563" t="n"/>
      <c r="H124" s="303" t="n"/>
      <c r="I124" s="306" t="n"/>
      <c r="J124" s="303" t="n"/>
      <c r="K124" s="592" t="n"/>
      <c r="L124" s="303" t="n"/>
      <c r="M124" s="306" t="n"/>
      <c r="N124" s="303" t="n"/>
      <c r="O124" s="712" t="n"/>
      <c r="P124" s="303" t="n"/>
      <c r="Q124" s="712" t="n"/>
      <c r="R124" s="303" t="n"/>
      <c r="S124" s="712" t="n"/>
      <c r="T124" s="303" t="n"/>
      <c r="U124" s="303" t="n"/>
      <c r="V124" s="303" t="n"/>
      <c r="W124" s="303" t="n"/>
      <c r="X124" s="303" t="n"/>
      <c r="Y124" s="303" t="n"/>
      <c r="Z124" s="303" t="n"/>
      <c r="AA124" s="303" t="n"/>
      <c r="AB124" s="303" t="n"/>
      <c r="AC124" s="303" t="n"/>
      <c r="AD124" s="303" t="n"/>
      <c r="AE124" s="303" t="n"/>
      <c r="AF124" s="303" t="n"/>
      <c r="AG124" s="293" t="n"/>
      <c r="AH124" s="293" t="n"/>
      <c r="AI124" s="304">
        <f>+BMS!DU125</f>
        <v/>
      </c>
      <c r="AJ124" s="308" t="n"/>
    </row>
    <row r="125" hidden="1" customFormat="1" s="424">
      <c r="A125" s="345">
        <f>+A124+1</f>
        <v/>
      </c>
      <c r="B125" s="346">
        <f>+BMS!D126</f>
        <v/>
      </c>
      <c r="C125" s="346">
        <f>+BMS!F126</f>
        <v/>
      </c>
      <c r="D125" s="347">
        <f>+BMS!G126</f>
        <v/>
      </c>
      <c r="E125" s="348">
        <f>+BMS!I126</f>
        <v/>
      </c>
      <c r="F125" s="346">
        <f>+BMS!E126</f>
        <v/>
      </c>
      <c r="G125" s="347" t="n"/>
      <c r="H125" s="343" t="n"/>
      <c r="I125" s="349" t="n"/>
      <c r="J125" s="343" t="n"/>
      <c r="K125" s="405" t="n"/>
      <c r="L125" s="343" t="n"/>
      <c r="M125" s="349">
        <f>+BMS!AN126</f>
        <v/>
      </c>
      <c r="N125" s="343" t="n"/>
      <c r="O125" s="352" t="n"/>
      <c r="P125" s="343" t="n"/>
      <c r="Q125" s="352" t="n"/>
      <c r="R125" s="343" t="n"/>
      <c r="S125" s="352" t="n"/>
      <c r="T125" s="343" t="n"/>
      <c r="U125" s="352" t="n"/>
      <c r="V125" s="343" t="n"/>
      <c r="W125" s="343" t="n"/>
      <c r="X125" s="343" t="n"/>
      <c r="Y125" s="343" t="n"/>
      <c r="Z125" s="343" t="n"/>
      <c r="AA125" s="343" t="n"/>
      <c r="AB125" s="343" t="n"/>
      <c r="AC125" s="343" t="n"/>
      <c r="AD125" s="343" t="n"/>
      <c r="AE125" s="343" t="n"/>
      <c r="AF125" s="343" t="n"/>
      <c r="AG125" s="292">
        <f>+G125+I125+K125+M125+O125+Q125++S125+U125+W125+Y125+AA125+AC125+AE125</f>
        <v/>
      </c>
      <c r="AH125" s="292">
        <f>AG125-D125</f>
        <v/>
      </c>
      <c r="AI125" s="300">
        <f>+BMS!DU126</f>
        <v/>
      </c>
      <c r="AJ125" s="350" t="n"/>
    </row>
    <row r="126" hidden="1" customFormat="1" s="424">
      <c r="A126" s="345">
        <f>+A125+1</f>
        <v/>
      </c>
      <c r="B126" s="346">
        <f>+BMS!D127</f>
        <v/>
      </c>
      <c r="C126" s="346">
        <f>+BMS!F127</f>
        <v/>
      </c>
      <c r="D126" s="347">
        <f>+BMS!G127</f>
        <v/>
      </c>
      <c r="E126" s="348">
        <f>+BMS!I127</f>
        <v/>
      </c>
      <c r="F126" s="346">
        <f>+BMS!E127</f>
        <v/>
      </c>
      <c r="G126" s="347" t="n"/>
      <c r="H126" s="343" t="n"/>
      <c r="I126" s="349" t="n"/>
      <c r="J126" s="343" t="n"/>
      <c r="K126" s="405" t="n"/>
      <c r="L126" s="343" t="n"/>
      <c r="M126" s="349">
        <f>+BMS!AJ127+BMS!AL127+BMS!AN127</f>
        <v/>
      </c>
      <c r="N126" s="343" t="n"/>
      <c r="O126" s="352" t="n"/>
      <c r="P126" s="343" t="n"/>
      <c r="Q126" s="352" t="n"/>
      <c r="R126" s="343" t="n"/>
      <c r="S126" s="352" t="n"/>
      <c r="T126" s="343" t="n"/>
      <c r="U126" s="349">
        <f>+BMS!BR127+BMS!BV127+BMS!BX127+BMS!BZ127</f>
        <v/>
      </c>
      <c r="V126" s="343" t="n"/>
      <c r="W126" s="343" t="n"/>
      <c r="X126" s="343" t="n"/>
      <c r="Y126" s="343" t="n"/>
      <c r="Z126" s="343" t="n"/>
      <c r="AA126" s="343" t="n"/>
      <c r="AB126" s="343" t="n"/>
      <c r="AC126" s="343" t="n"/>
      <c r="AD126" s="343" t="n"/>
      <c r="AE126" s="343" t="n"/>
      <c r="AF126" s="343" t="n"/>
      <c r="AG126" s="292">
        <f>+G126+I126+K126+M126+O126+Q126++S126+U126+W126+Y126+AA126+AC126+AE126</f>
        <v/>
      </c>
      <c r="AH126" s="292">
        <f>AG126-D126</f>
        <v/>
      </c>
      <c r="AI126" s="1728">
        <f>+BMS!DU127</f>
        <v/>
      </c>
      <c r="AJ126" s="350" t="n"/>
    </row>
    <row r="127" hidden="1" customFormat="1" s="424">
      <c r="A127" s="410" t="n">
        <v>17</v>
      </c>
      <c r="B127" s="346">
        <f>+BMS!D128</f>
        <v/>
      </c>
      <c r="C127" s="346">
        <f>+BMS!F128</f>
        <v/>
      </c>
      <c r="D127" s="347">
        <f>+BMS!G128</f>
        <v/>
      </c>
      <c r="E127" s="348">
        <f>+BMS!I128</f>
        <v/>
      </c>
      <c r="F127" s="346">
        <f>+BMS!E128</f>
        <v/>
      </c>
      <c r="G127" s="347" t="n"/>
      <c r="H127" s="343" t="n"/>
      <c r="I127" s="349" t="n"/>
      <c r="J127" s="343" t="n"/>
      <c r="K127" s="405" t="n"/>
      <c r="L127" s="343" t="n"/>
      <c r="M127" s="349">
        <f>+BMS!AN128</f>
        <v/>
      </c>
      <c r="N127" s="343" t="n"/>
      <c r="O127" s="352" t="n"/>
      <c r="P127" s="343" t="n"/>
      <c r="Q127" s="352" t="n"/>
      <c r="R127" s="343" t="n"/>
      <c r="S127" s="352" t="n"/>
      <c r="T127" s="343" t="n"/>
      <c r="U127" s="352" t="n"/>
      <c r="V127" s="343" t="n"/>
      <c r="W127" s="343" t="n"/>
      <c r="X127" s="343" t="n"/>
      <c r="Y127" s="343" t="n"/>
      <c r="Z127" s="343" t="n"/>
      <c r="AA127" s="343" t="n"/>
      <c r="AB127" s="343" t="n"/>
      <c r="AC127" s="343" t="n"/>
      <c r="AD127" s="343" t="n"/>
      <c r="AE127" s="343" t="n"/>
      <c r="AF127" s="343" t="n"/>
      <c r="AG127" s="292">
        <f>+G127+I127+K127+M127+O127+Q127++S127+U127+W127+Y127+AA127+AC127+AE127</f>
        <v/>
      </c>
      <c r="AH127" s="292">
        <f>AG127-D127</f>
        <v/>
      </c>
      <c r="AI127" s="1728">
        <f>+BMS!DU128</f>
        <v/>
      </c>
      <c r="AJ127" s="350" t="n"/>
    </row>
    <row r="128" hidden="1" customFormat="1" s="424">
      <c r="A128" s="410" t="n">
        <v>18</v>
      </c>
      <c r="B128" s="346">
        <f>+BMS!D129</f>
        <v/>
      </c>
      <c r="C128" s="346">
        <f>+BMS!F129</f>
        <v/>
      </c>
      <c r="D128" s="347">
        <f>+BMS!G129</f>
        <v/>
      </c>
      <c r="E128" s="348">
        <f>+BMS!I129</f>
        <v/>
      </c>
      <c r="F128" s="346">
        <f>+BMS!E129</f>
        <v/>
      </c>
      <c r="G128" s="347" t="n"/>
      <c r="H128" s="343" t="n"/>
      <c r="I128" s="349" t="n"/>
      <c r="J128" s="343" t="n"/>
      <c r="K128" s="405" t="n"/>
      <c r="L128" s="343" t="n"/>
      <c r="M128" s="349" t="n"/>
      <c r="N128" s="343" t="n"/>
      <c r="O128" s="349">
        <f>+BMS!AR129+BMS!AT129+BMS!AV129</f>
        <v/>
      </c>
      <c r="P128" s="343" t="n"/>
      <c r="Q128" s="352" t="n"/>
      <c r="R128" s="343" t="n"/>
      <c r="S128" s="352" t="n"/>
      <c r="T128" s="343" t="n"/>
      <c r="U128" s="343" t="n"/>
      <c r="V128" s="343" t="n"/>
      <c r="W128" s="343" t="n"/>
      <c r="X128" s="343" t="n"/>
      <c r="Y128" s="343" t="n"/>
      <c r="Z128" s="343" t="n"/>
      <c r="AA128" s="343" t="n"/>
      <c r="AB128" s="343" t="n"/>
      <c r="AC128" s="343" t="n"/>
      <c r="AD128" s="343" t="n"/>
      <c r="AE128" s="343" t="n"/>
      <c r="AF128" s="343" t="n"/>
      <c r="AG128" s="292">
        <f>+G128+I128+K128+M128+O128+Q128++S128+U128+W128+Y128+AA128+AC128+AE128</f>
        <v/>
      </c>
      <c r="AH128" s="292">
        <f>AG128-D128</f>
        <v/>
      </c>
      <c r="AI128" s="1728">
        <f>+'OVERALL WO'!P285</f>
        <v/>
      </c>
      <c r="AJ128" s="350" t="n"/>
    </row>
    <row r="129" hidden="1" customFormat="1" s="424">
      <c r="A129" s="410" t="n">
        <v>19</v>
      </c>
      <c r="B129" s="346">
        <f>+BMS!D130</f>
        <v/>
      </c>
      <c r="C129" s="346">
        <f>+BMS!F130</f>
        <v/>
      </c>
      <c r="D129" s="347">
        <f>+BMS!G130</f>
        <v/>
      </c>
      <c r="E129" s="348">
        <f>+BMS!I130</f>
        <v/>
      </c>
      <c r="F129" s="346">
        <f>+BMS!E130</f>
        <v/>
      </c>
      <c r="G129" s="347" t="n"/>
      <c r="H129" s="343" t="n"/>
      <c r="I129" s="349" t="n"/>
      <c r="J129" s="343" t="n"/>
      <c r="K129" s="405" t="n"/>
      <c r="L129" s="343" t="n"/>
      <c r="M129" s="349" t="n"/>
      <c r="N129" s="343" t="n"/>
      <c r="O129" s="349">
        <f>+BMS!AP130+BMS!AR130+BMS!AT130+BMS!AV130</f>
        <v/>
      </c>
      <c r="P129" s="343" t="n"/>
      <c r="Q129" s="352" t="n"/>
      <c r="R129" s="343" t="n"/>
      <c r="S129" s="352" t="n"/>
      <c r="T129" s="343" t="n"/>
      <c r="U129" s="343" t="n"/>
      <c r="V129" s="343" t="n"/>
      <c r="W129" s="343" t="n"/>
      <c r="X129" s="343" t="n"/>
      <c r="Y129" s="343" t="n"/>
      <c r="Z129" s="343" t="n"/>
      <c r="AA129" s="343" t="n"/>
      <c r="AB129" s="343" t="n"/>
      <c r="AC129" s="343" t="n"/>
      <c r="AD129" s="343" t="n"/>
      <c r="AE129" s="343" t="n"/>
      <c r="AF129" s="343" t="n"/>
      <c r="AG129" s="292">
        <f>+G129+I129+K129+M129+O129+Q129++S129+U129+W129+Y129+AA129+AC129+AE129</f>
        <v/>
      </c>
      <c r="AH129" s="292">
        <f>AG129-D129</f>
        <v/>
      </c>
      <c r="AI129" s="1728">
        <f>+'OVERALL WO'!P286</f>
        <v/>
      </c>
      <c r="AJ129" s="350" t="n"/>
    </row>
    <row r="130" hidden="1" customFormat="1" s="424">
      <c r="A130" s="410" t="n">
        <v>20</v>
      </c>
      <c r="B130" s="346">
        <f>+BMS!D131</f>
        <v/>
      </c>
      <c r="C130" s="346">
        <f>+BMS!F131</f>
        <v/>
      </c>
      <c r="D130" s="347">
        <f>+BMS!G131</f>
        <v/>
      </c>
      <c r="E130" s="348">
        <f>+BMS!I131</f>
        <v/>
      </c>
      <c r="F130" s="346">
        <f>+BMS!E131</f>
        <v/>
      </c>
      <c r="G130" s="347" t="n"/>
      <c r="H130" s="343" t="n"/>
      <c r="I130" s="349" t="n"/>
      <c r="J130" s="343" t="n"/>
      <c r="K130" s="405" t="n"/>
      <c r="L130" s="343" t="n"/>
      <c r="M130" s="349" t="n"/>
      <c r="N130" s="343" t="n"/>
      <c r="O130" s="349">
        <f>+BMS!AR131+BMS!AT131+BMS!AV131</f>
        <v/>
      </c>
      <c r="P130" s="343" t="n"/>
      <c r="Q130" s="352" t="n"/>
      <c r="R130" s="343" t="n"/>
      <c r="S130" s="352" t="n"/>
      <c r="T130" s="343" t="n"/>
      <c r="U130" s="343" t="n"/>
      <c r="V130" s="343" t="n"/>
      <c r="W130" s="343" t="n"/>
      <c r="X130" s="343" t="n"/>
      <c r="Y130" s="343" t="n"/>
      <c r="Z130" s="343" t="n"/>
      <c r="AA130" s="343" t="n"/>
      <c r="AB130" s="343" t="n"/>
      <c r="AC130" s="343" t="n"/>
      <c r="AD130" s="343" t="n"/>
      <c r="AE130" s="343" t="n"/>
      <c r="AF130" s="343" t="n"/>
      <c r="AG130" s="292">
        <f>+G130+I130+K130+M130+O130+Q130++S130+U130+W130+Y130+AA130+AC130+AE130</f>
        <v/>
      </c>
      <c r="AH130" s="292">
        <f>AG130-D130</f>
        <v/>
      </c>
      <c r="AI130" s="1728">
        <f>+'OVERALL WO'!P287</f>
        <v/>
      </c>
      <c r="AJ130" s="350" t="n"/>
    </row>
    <row r="131" hidden="1" customFormat="1" s="424">
      <c r="A131" s="410" t="n">
        <v>21</v>
      </c>
      <c r="B131" s="346">
        <f>+BMS!D132</f>
        <v/>
      </c>
      <c r="C131" s="346">
        <f>+BMS!F132</f>
        <v/>
      </c>
      <c r="D131" s="347">
        <f>+BMS!G132</f>
        <v/>
      </c>
      <c r="E131" s="348">
        <f>+BMS!I132</f>
        <v/>
      </c>
      <c r="F131" s="346">
        <f>+BMS!E132</f>
        <v/>
      </c>
      <c r="G131" s="347" t="n"/>
      <c r="H131" s="343" t="n"/>
      <c r="I131" s="349" t="n"/>
      <c r="J131" s="343" t="n"/>
      <c r="K131" s="405" t="n"/>
      <c r="L131" s="343" t="n"/>
      <c r="M131" s="349" t="n"/>
      <c r="N131" s="343" t="n"/>
      <c r="O131" s="349">
        <f>+BMS!AV132</f>
        <v/>
      </c>
      <c r="P131" s="343" t="n"/>
      <c r="Q131" s="349">
        <f>+BMS!AX132+BMS!AZ132+BMS!BB132+BMS!BD132+BMS!BF132</f>
        <v/>
      </c>
      <c r="R131" s="343" t="n"/>
      <c r="S131" s="352" t="n"/>
      <c r="T131" s="343" t="n"/>
      <c r="U131" s="343" t="n"/>
      <c r="V131" s="343" t="n"/>
      <c r="W131" s="343" t="n"/>
      <c r="X131" s="343" t="n"/>
      <c r="Y131" s="343" t="n"/>
      <c r="Z131" s="343" t="n"/>
      <c r="AA131" s="343" t="n"/>
      <c r="AB131" s="343" t="n"/>
      <c r="AC131" s="343" t="n"/>
      <c r="AD131" s="343" t="n"/>
      <c r="AE131" s="343" t="n"/>
      <c r="AF131" s="343" t="n"/>
      <c r="AG131" s="292">
        <f>+G131+I131+K131+M131+O131+Q131++S131+U131+W131+Y131+AA131+AC131+AE131</f>
        <v/>
      </c>
      <c r="AH131" s="292">
        <f>AG131-D131</f>
        <v/>
      </c>
      <c r="AI131" s="1728">
        <f>+'OVERALL WO'!P288</f>
        <v/>
      </c>
      <c r="AJ131" s="350" t="n"/>
    </row>
    <row r="132" hidden="1" customFormat="1" s="424">
      <c r="A132" s="410" t="n">
        <v>22</v>
      </c>
      <c r="B132" s="346">
        <f>+BMS!D133</f>
        <v/>
      </c>
      <c r="C132" s="346">
        <f>+BMS!F133</f>
        <v/>
      </c>
      <c r="D132" s="347">
        <f>+BMS!G133</f>
        <v/>
      </c>
      <c r="E132" s="348">
        <f>+BMS!I133</f>
        <v/>
      </c>
      <c r="F132" s="346">
        <f>+BMS!E133</f>
        <v/>
      </c>
      <c r="G132" s="347" t="n"/>
      <c r="H132" s="343" t="n"/>
      <c r="I132" s="349" t="n"/>
      <c r="J132" s="343" t="n"/>
      <c r="K132" s="405" t="n"/>
      <c r="L132" s="343" t="n"/>
      <c r="M132" s="349" t="n"/>
      <c r="N132" s="343" t="n"/>
      <c r="O132" s="349">
        <f>+BMS!AV133</f>
        <v/>
      </c>
      <c r="P132" s="343" t="n"/>
      <c r="Q132" s="352" t="n"/>
      <c r="R132" s="343" t="n"/>
      <c r="S132" s="352" t="n"/>
      <c r="T132" s="343" t="n"/>
      <c r="U132" s="343" t="n"/>
      <c r="V132" s="343" t="n"/>
      <c r="W132" s="343" t="n"/>
      <c r="X132" s="343" t="n"/>
      <c r="Y132" s="343" t="n"/>
      <c r="Z132" s="343" t="n"/>
      <c r="AA132" s="343" t="n"/>
      <c r="AB132" s="343" t="n"/>
      <c r="AC132" s="343" t="n"/>
      <c r="AD132" s="343" t="n"/>
      <c r="AE132" s="343" t="n"/>
      <c r="AF132" s="343" t="n"/>
      <c r="AG132" s="292">
        <f>+G132+I132+K132+M132+O132+Q132++S132+U132+W132+Y132+AA132+AC132+AE132</f>
        <v/>
      </c>
      <c r="AH132" s="292">
        <f>AG132-D132</f>
        <v/>
      </c>
      <c r="AI132" s="1728">
        <f>+'OVERALL WO'!P289</f>
        <v/>
      </c>
      <c r="AJ132" s="350" t="n"/>
    </row>
    <row r="133" hidden="1" customFormat="1" s="424">
      <c r="A133" s="410" t="n">
        <v>23</v>
      </c>
      <c r="B133" s="346">
        <f>+BMS!D134</f>
        <v/>
      </c>
      <c r="C133" s="346">
        <f>+BMS!F134</f>
        <v/>
      </c>
      <c r="D133" s="347">
        <f>+BMS!G134</f>
        <v/>
      </c>
      <c r="E133" s="348">
        <f>+BMS!I134</f>
        <v/>
      </c>
      <c r="F133" s="346">
        <f>+BMS!E134</f>
        <v/>
      </c>
      <c r="G133" s="347" t="n"/>
      <c r="H133" s="343" t="n"/>
      <c r="I133" s="349" t="n"/>
      <c r="J133" s="343" t="n"/>
      <c r="K133" s="405" t="n"/>
      <c r="L133" s="343" t="n"/>
      <c r="M133" s="349" t="n"/>
      <c r="N133" s="343" t="n"/>
      <c r="O133" s="349">
        <f>+BMS!AV134</f>
        <v/>
      </c>
      <c r="P133" s="343" t="n"/>
      <c r="Q133" s="352" t="n"/>
      <c r="R133" s="343" t="n"/>
      <c r="S133" s="352" t="n"/>
      <c r="T133" s="343" t="n"/>
      <c r="U133" s="343" t="n"/>
      <c r="V133" s="343" t="n"/>
      <c r="W133" s="343" t="n"/>
      <c r="X133" s="343" t="n"/>
      <c r="Y133" s="343" t="n"/>
      <c r="Z133" s="343" t="n"/>
      <c r="AA133" s="343" t="n"/>
      <c r="AB133" s="343" t="n"/>
      <c r="AC133" s="343" t="n"/>
      <c r="AD133" s="343" t="n"/>
      <c r="AE133" s="343" t="n"/>
      <c r="AF133" s="343" t="n"/>
      <c r="AG133" s="292">
        <f>+G133+I133+K133+M133+O133+Q133++S133+U133+W133+Y133+AA133+AC133+AE133</f>
        <v/>
      </c>
      <c r="AH133" s="292">
        <f>AG133-D133</f>
        <v/>
      </c>
      <c r="AI133" s="1728">
        <f>+'OVERALL WO'!P290</f>
        <v/>
      </c>
      <c r="AJ133" s="350" t="n"/>
    </row>
    <row r="134" hidden="1" customFormat="1" s="424">
      <c r="A134" s="410" t="n">
        <v>24</v>
      </c>
      <c r="B134" s="346">
        <f>+BMS!D135</f>
        <v/>
      </c>
      <c r="C134" s="346">
        <f>+BMS!F135</f>
        <v/>
      </c>
      <c r="D134" s="347">
        <f>+BMS!G135</f>
        <v/>
      </c>
      <c r="E134" s="348">
        <f>+BMS!I135</f>
        <v/>
      </c>
      <c r="F134" s="346">
        <f>+BMS!E135</f>
        <v/>
      </c>
      <c r="G134" s="347" t="n"/>
      <c r="H134" s="343" t="n"/>
      <c r="I134" s="349" t="n"/>
      <c r="J134" s="343" t="n"/>
      <c r="K134" s="405" t="n"/>
      <c r="L134" s="343" t="n"/>
      <c r="M134" s="349" t="n"/>
      <c r="N134" s="343" t="n"/>
      <c r="O134" s="349">
        <f>+BMS!AV135</f>
        <v/>
      </c>
      <c r="P134" s="343" t="n"/>
      <c r="Q134" s="352" t="n"/>
      <c r="R134" s="343" t="n"/>
      <c r="S134" s="352" t="n"/>
      <c r="T134" s="343" t="n"/>
      <c r="U134" s="343" t="n"/>
      <c r="V134" s="343" t="n"/>
      <c r="W134" s="343" t="n"/>
      <c r="X134" s="343" t="n"/>
      <c r="Y134" s="343" t="n"/>
      <c r="Z134" s="343" t="n"/>
      <c r="AA134" s="343" t="n"/>
      <c r="AB134" s="343" t="n"/>
      <c r="AC134" s="343" t="n"/>
      <c r="AD134" s="343" t="n"/>
      <c r="AE134" s="343" t="n"/>
      <c r="AF134" s="343" t="n"/>
      <c r="AG134" s="292">
        <f>+G134+I134+K134+M134+O134+Q134++S134+U134+W134+Y134+AA134+AC134+AE134</f>
        <v/>
      </c>
      <c r="AH134" s="292">
        <f>AG134-D134</f>
        <v/>
      </c>
      <c r="AI134" s="1728">
        <f>+'OVERALL WO'!P291</f>
        <v/>
      </c>
      <c r="AJ134" s="350" t="n"/>
    </row>
    <row r="135" hidden="1" customFormat="1" s="424">
      <c r="A135" s="410" t="n">
        <v>25</v>
      </c>
      <c r="B135" s="346">
        <f>+BMS!D136</f>
        <v/>
      </c>
      <c r="C135" s="346">
        <f>+BMS!F136</f>
        <v/>
      </c>
      <c r="D135" s="347">
        <f>+BMS!G136</f>
        <v/>
      </c>
      <c r="E135" s="348">
        <f>+BMS!I136</f>
        <v/>
      </c>
      <c r="F135" s="346">
        <f>+BMS!E136</f>
        <v/>
      </c>
      <c r="G135" s="347" t="n"/>
      <c r="H135" s="343" t="n"/>
      <c r="I135" s="349" t="n"/>
      <c r="J135" s="343" t="n"/>
      <c r="K135" s="405" t="n"/>
      <c r="L135" s="343" t="n"/>
      <c r="M135" s="349" t="n"/>
      <c r="N135" s="343" t="n"/>
      <c r="O135" s="349" t="n"/>
      <c r="P135" s="343" t="n"/>
      <c r="Q135" s="349">
        <f>+BMS!AX136+BMS!AZ136+BMS!BB136+BMS!BD136+BMS!BF136</f>
        <v/>
      </c>
      <c r="R135" s="343" t="n"/>
      <c r="S135" s="352" t="n"/>
      <c r="T135" s="343" t="n"/>
      <c r="U135" s="343" t="n"/>
      <c r="V135" s="343" t="n"/>
      <c r="W135" s="343" t="n"/>
      <c r="X135" s="343" t="n"/>
      <c r="Y135" s="343" t="n"/>
      <c r="Z135" s="343" t="n"/>
      <c r="AA135" s="343" t="n"/>
      <c r="AB135" s="343" t="n"/>
      <c r="AC135" s="343" t="n"/>
      <c r="AD135" s="343" t="n"/>
      <c r="AE135" s="343" t="n"/>
      <c r="AF135" s="343" t="n"/>
      <c r="AG135" s="292">
        <f>+G135+I135+K135+M135+O135+Q135++S135+U135+W135+Y135+AA135+AC135+AE135</f>
        <v/>
      </c>
      <c r="AH135" s="292">
        <f>AG135-D135</f>
        <v/>
      </c>
      <c r="AI135" s="1728">
        <f>+'OVERALL WO'!P292</f>
        <v/>
      </c>
      <c r="AJ135" s="350" t="n"/>
    </row>
    <row r="136" hidden="1" customFormat="1" s="1085">
      <c r="A136" s="572" t="n">
        <v>26</v>
      </c>
      <c r="B136" s="476">
        <f>+BMS!D137</f>
        <v/>
      </c>
      <c r="C136" s="476">
        <f>+BMS!F137</f>
        <v/>
      </c>
      <c r="D136" s="477">
        <f>+BMS!G137</f>
        <v/>
      </c>
      <c r="E136" s="478">
        <f>+BMS!I137</f>
        <v/>
      </c>
      <c r="F136" s="476">
        <f>+BMS!E137</f>
        <v/>
      </c>
      <c r="G136" s="477" t="n"/>
      <c r="H136" s="333" t="n"/>
      <c r="I136" s="336" t="n"/>
      <c r="J136" s="333" t="n"/>
      <c r="K136" s="1073" t="n"/>
      <c r="L136" s="333" t="n"/>
      <c r="M136" s="336" t="n"/>
      <c r="N136" s="333" t="n"/>
      <c r="O136" s="336" t="n"/>
      <c r="P136" s="333" t="n"/>
      <c r="Q136" s="336">
        <f>+BMS!BD137+BMS!BF137</f>
        <v/>
      </c>
      <c r="R136" s="333" t="n"/>
      <c r="S136" s="336" t="n"/>
      <c r="T136" s="333" t="n"/>
      <c r="U136" s="333" t="n"/>
      <c r="V136" s="333" t="n"/>
      <c r="W136" s="333" t="n"/>
      <c r="X136" s="333" t="n"/>
      <c r="Y136" s="333" t="n"/>
      <c r="Z136" s="333" t="n"/>
      <c r="AA136" s="333" t="n"/>
      <c r="AB136" s="333" t="n"/>
      <c r="AC136" s="333" t="n"/>
      <c r="AD136" s="333" t="n"/>
      <c r="AE136" s="333" t="n"/>
      <c r="AF136" s="333" t="n"/>
      <c r="AG136" s="1080">
        <f>+G136+I136+K136+M136+O136+Q136++S136+U136+W136+Y136+AA136+AC136+AE136</f>
        <v/>
      </c>
      <c r="AH136" s="1080">
        <f>AG136-D136</f>
        <v/>
      </c>
      <c r="AI136" s="1730">
        <f>+'OVERALL WO'!P293</f>
        <v/>
      </c>
      <c r="AJ136" s="340" t="n"/>
    </row>
    <row r="137" hidden="1" customFormat="1" s="424">
      <c r="A137" s="410" t="n">
        <v>27</v>
      </c>
      <c r="B137" s="346">
        <f>+BMS!D138</f>
        <v/>
      </c>
      <c r="C137" s="346">
        <f>+BMS!F138</f>
        <v/>
      </c>
      <c r="D137" s="347">
        <f>+BMS!G138</f>
        <v/>
      </c>
      <c r="E137" s="348">
        <f>+BMS!I138</f>
        <v/>
      </c>
      <c r="F137" s="346">
        <f>+BMS!E138</f>
        <v/>
      </c>
      <c r="G137" s="347" t="n"/>
      <c r="H137" s="343" t="n"/>
      <c r="I137" s="349" t="n"/>
      <c r="J137" s="343" t="n"/>
      <c r="K137" s="405" t="n"/>
      <c r="L137" s="343" t="n"/>
      <c r="M137" s="349" t="n"/>
      <c r="N137" s="343" t="n"/>
      <c r="O137" s="349" t="n"/>
      <c r="P137" s="343" t="n"/>
      <c r="Q137" s="349">
        <f>+BMS!BF138</f>
        <v/>
      </c>
      <c r="R137" s="343" t="n"/>
      <c r="S137" s="349">
        <f>+BMS!BH138+BMS!BJ138+BMS!BL138+BMS!BN138+BMS!BP138</f>
        <v/>
      </c>
      <c r="T137" s="343" t="n"/>
      <c r="U137" s="343" t="n"/>
      <c r="V137" s="343" t="n"/>
      <c r="W137" s="343" t="n"/>
      <c r="X137" s="343" t="n"/>
      <c r="Y137" s="343" t="n"/>
      <c r="Z137" s="343" t="n"/>
      <c r="AA137" s="343" t="n"/>
      <c r="AB137" s="343" t="n"/>
      <c r="AC137" s="343" t="n"/>
      <c r="AD137" s="343" t="n"/>
      <c r="AE137" s="343" t="n"/>
      <c r="AF137" s="343" t="n"/>
      <c r="AG137" s="292">
        <f>+G137+I137+K137+M137+O137+Q137++S137+U137+W137+Y137+AA137+AC137+AE137</f>
        <v/>
      </c>
      <c r="AH137" s="292">
        <f>AG137-D137</f>
        <v/>
      </c>
      <c r="AI137" s="1728">
        <f>+'OVERALL WO'!P294</f>
        <v/>
      </c>
      <c r="AJ137" s="350" t="n"/>
    </row>
    <row r="138" hidden="1" customFormat="1" s="755">
      <c r="A138" s="729" t="n">
        <v>28</v>
      </c>
      <c r="B138" s="322">
        <f>+BMS!D139</f>
        <v/>
      </c>
      <c r="C138" s="322">
        <f>+BMS!F139</f>
        <v/>
      </c>
      <c r="D138" s="323">
        <f>+BMS!G139</f>
        <v/>
      </c>
      <c r="E138" s="324">
        <f>+BMS!I139</f>
        <v/>
      </c>
      <c r="F138" s="322">
        <f>+BMS!E139</f>
        <v/>
      </c>
      <c r="G138" s="323" t="n"/>
      <c r="H138" s="16" t="n"/>
      <c r="I138" s="38" t="n"/>
      <c r="J138" s="16" t="n"/>
      <c r="K138" s="816" t="n"/>
      <c r="L138" s="16" t="n"/>
      <c r="M138" s="38" t="n"/>
      <c r="N138" s="16" t="n"/>
      <c r="O138" s="38" t="n"/>
      <c r="P138" s="16" t="n"/>
      <c r="Q138" s="38" t="n"/>
      <c r="R138" s="16" t="n"/>
      <c r="S138" s="38">
        <f>+BMS!BH139+BMS!BJ139+BMS!BL139+BMS!BN139+BMS!BP139</f>
        <v/>
      </c>
      <c r="T138" s="16" t="n"/>
      <c r="U138" s="16" t="n"/>
      <c r="V138" s="16" t="n"/>
      <c r="W138" s="16" t="n"/>
      <c r="X138" s="16" t="n"/>
      <c r="Y138" s="16" t="n"/>
      <c r="Z138" s="16" t="n"/>
      <c r="AA138" s="16" t="n"/>
      <c r="AB138" s="16" t="n"/>
      <c r="AC138" s="16" t="n"/>
      <c r="AD138" s="16" t="n"/>
      <c r="AE138" s="16" t="n"/>
      <c r="AF138" s="16" t="n"/>
      <c r="AG138" s="18">
        <f>+G138+I138+K138+M138+O138+Q138++S138+U138+W138+Y138+AA138+AC138+AE138</f>
        <v/>
      </c>
      <c r="AH138" s="18">
        <f>AG138-D138</f>
        <v/>
      </c>
      <c r="AI138" s="1731">
        <f>+'OVERALL WO'!P295</f>
        <v/>
      </c>
      <c r="AJ138" s="20" t="n"/>
    </row>
    <row r="139" hidden="1" customFormat="1" s="1085">
      <c r="A139" s="572" t="n">
        <v>29</v>
      </c>
      <c r="B139" s="476">
        <f>+BMS!D140</f>
        <v/>
      </c>
      <c r="C139" s="476">
        <f>+BMS!F140</f>
        <v/>
      </c>
      <c r="D139" s="477">
        <f>+BMS!G140</f>
        <v/>
      </c>
      <c r="E139" s="478">
        <f>+BMS!I140</f>
        <v/>
      </c>
      <c r="F139" s="476">
        <f>+BMS!E140</f>
        <v/>
      </c>
      <c r="G139" s="477" t="n"/>
      <c r="H139" s="333" t="n"/>
      <c r="I139" s="336" t="n"/>
      <c r="J139" s="333" t="n"/>
      <c r="K139" s="1073" t="n"/>
      <c r="L139" s="333" t="n"/>
      <c r="M139" s="336" t="n"/>
      <c r="N139" s="333" t="n"/>
      <c r="O139" s="336" t="n"/>
      <c r="P139" s="333" t="n"/>
      <c r="Q139" s="336" t="n"/>
      <c r="R139" s="333" t="n"/>
      <c r="S139" s="336">
        <f>+BMS!BH140+BMS!BJ140+BMS!BL140+BMS!BN140+BMS!BP140</f>
        <v/>
      </c>
      <c r="T139" s="333" t="n"/>
      <c r="U139" s="336">
        <f>+BMS!BV140+BMS!BX140</f>
        <v/>
      </c>
      <c r="V139" s="333" t="n"/>
      <c r="W139" s="333" t="n"/>
      <c r="X139" s="333" t="n"/>
      <c r="Y139" s="333" t="n"/>
      <c r="Z139" s="333" t="n"/>
      <c r="AA139" s="333" t="n"/>
      <c r="AB139" s="333" t="n"/>
      <c r="AC139" s="333" t="n"/>
      <c r="AD139" s="333" t="n"/>
      <c r="AE139" s="333" t="n"/>
      <c r="AF139" s="333" t="n"/>
      <c r="AG139" s="1080">
        <f>+G139+I139+K139+M139+O139+Q139++S139+U139+W139+Y139+AA139+AC139+AE139</f>
        <v/>
      </c>
      <c r="AH139" s="1080">
        <f>AG139-D139</f>
        <v/>
      </c>
      <c r="AI139" s="1730">
        <f>+'OVERALL WO'!P296</f>
        <v/>
      </c>
      <c r="AJ139" s="340" t="n"/>
    </row>
    <row r="140" hidden="1" customFormat="1" s="1085">
      <c r="A140" s="572" t="n">
        <v>30</v>
      </c>
      <c r="B140" s="476">
        <f>+BMS!D141</f>
        <v/>
      </c>
      <c r="C140" s="476">
        <f>+BMS!F141</f>
        <v/>
      </c>
      <c r="D140" s="477">
        <f>+BMS!G141</f>
        <v/>
      </c>
      <c r="E140" s="478">
        <f>+BMS!I141</f>
        <v/>
      </c>
      <c r="F140" s="476">
        <f>+BMS!E141</f>
        <v/>
      </c>
      <c r="G140" s="477" t="n"/>
      <c r="H140" s="333" t="n"/>
      <c r="I140" s="336" t="n"/>
      <c r="J140" s="333" t="n"/>
      <c r="K140" s="1073" t="n"/>
      <c r="L140" s="333" t="n"/>
      <c r="M140" s="336" t="n"/>
      <c r="N140" s="333" t="n"/>
      <c r="O140" s="336" t="n"/>
      <c r="P140" s="333" t="n"/>
      <c r="Q140" s="336" t="n"/>
      <c r="R140" s="333" t="n"/>
      <c r="S140" s="336">
        <f>+BMS!BL141+BMS!BN141+BMS!BP141</f>
        <v/>
      </c>
      <c r="T140" s="333" t="n"/>
      <c r="U140" s="336">
        <f>+BMS!BR141+BMS!BT141+BMS!BV141+BMS!BX141+BMS!BZ141</f>
        <v/>
      </c>
      <c r="V140" s="333" t="n"/>
      <c r="W140" s="333" t="n"/>
      <c r="X140" s="333" t="n"/>
      <c r="Y140" s="333" t="n"/>
      <c r="Z140" s="333" t="n"/>
      <c r="AA140" s="333" t="n"/>
      <c r="AB140" s="333" t="n"/>
      <c r="AC140" s="333" t="n"/>
      <c r="AD140" s="333" t="n"/>
      <c r="AE140" s="333" t="n"/>
      <c r="AF140" s="333" t="n"/>
      <c r="AG140" s="1080">
        <f>+G140+I140+K140+M140+O140+Q140++S140+U140+W140+Y140+AA140+AC140+AE140</f>
        <v/>
      </c>
      <c r="AH140" s="1080">
        <f>AG140-D140</f>
        <v/>
      </c>
      <c r="AI140" s="1730">
        <f>+'OVERALL WO'!P297</f>
        <v/>
      </c>
      <c r="AJ140" s="340" t="n"/>
    </row>
    <row r="141" hidden="1" customFormat="1" s="1085">
      <c r="A141" s="572" t="n">
        <v>31</v>
      </c>
      <c r="B141" s="476">
        <f>+BMS!D142</f>
        <v/>
      </c>
      <c r="C141" s="476">
        <f>+BMS!F142</f>
        <v/>
      </c>
      <c r="D141" s="477">
        <f>+BMS!G142</f>
        <v/>
      </c>
      <c r="E141" s="478">
        <f>+BMS!I142</f>
        <v/>
      </c>
      <c r="F141" s="476">
        <f>+BMS!E142</f>
        <v/>
      </c>
      <c r="G141" s="477" t="n"/>
      <c r="H141" s="333" t="n"/>
      <c r="I141" s="336" t="n"/>
      <c r="J141" s="333" t="n"/>
      <c r="K141" s="1073" t="n"/>
      <c r="L141" s="333" t="n"/>
      <c r="M141" s="336" t="n"/>
      <c r="N141" s="333" t="n"/>
      <c r="O141" s="336" t="n"/>
      <c r="P141" s="333" t="n"/>
      <c r="Q141" s="336" t="n"/>
      <c r="R141" s="333" t="n"/>
      <c r="S141" s="336">
        <f>+BMS!BL142+BMS!BN142+BMS!BP142</f>
        <v/>
      </c>
      <c r="T141" s="333" t="n"/>
      <c r="U141" s="479" t="n"/>
      <c r="V141" s="333" t="n"/>
      <c r="W141" s="333" t="n"/>
      <c r="X141" s="333" t="n"/>
      <c r="Y141" s="333" t="n"/>
      <c r="Z141" s="333" t="n"/>
      <c r="AA141" s="333" t="n"/>
      <c r="AB141" s="333" t="n"/>
      <c r="AC141" s="333" t="n"/>
      <c r="AD141" s="333" t="n"/>
      <c r="AE141" s="333" t="n"/>
      <c r="AF141" s="333" t="n"/>
      <c r="AG141" s="1080">
        <f>+G141+I141+K141+M141+O141+Q141++S141+U141+W141+Y141+AA141+AC141+AE141</f>
        <v/>
      </c>
      <c r="AH141" s="1080">
        <f>AG141-D141</f>
        <v/>
      </c>
      <c r="AI141" s="1730">
        <f>+'OVERALL WO'!P298</f>
        <v/>
      </c>
      <c r="AJ141" s="340" t="n"/>
    </row>
    <row r="142" customFormat="1" s="1085">
      <c r="A142" s="572" t="n">
        <v>32</v>
      </c>
      <c r="B142" s="476">
        <f>+BMS!D143</f>
        <v/>
      </c>
      <c r="C142" s="476">
        <f>+BMS!F143</f>
        <v/>
      </c>
      <c r="D142" s="477">
        <f>+BMS!G143</f>
        <v/>
      </c>
      <c r="E142" s="478">
        <f>+BMS!I143</f>
        <v/>
      </c>
      <c r="F142" s="476">
        <f>+BMS!E143</f>
        <v/>
      </c>
      <c r="G142" s="398" t="n"/>
      <c r="H142" s="23" t="n"/>
      <c r="I142" s="37" t="n"/>
      <c r="J142" s="23" t="n"/>
      <c r="K142" s="591" t="n"/>
      <c r="L142" s="23" t="n"/>
      <c r="M142" s="37" t="n"/>
      <c r="N142" s="23" t="n"/>
      <c r="O142" s="37" t="n"/>
      <c r="P142" s="23" t="n"/>
      <c r="Q142" s="37" t="n"/>
      <c r="R142" s="23" t="n"/>
      <c r="S142" s="37" t="n"/>
      <c r="T142" s="333" t="n"/>
      <c r="U142" s="429" t="n"/>
      <c r="V142" s="333" t="n"/>
      <c r="W142" s="336" t="n"/>
      <c r="X142" s="333" t="n"/>
      <c r="Y142" s="336">
        <f>+BMS!CJ143</f>
        <v/>
      </c>
      <c r="Z142" s="23" t="n"/>
      <c r="AA142" s="23" t="n"/>
      <c r="AB142" s="23" t="n"/>
      <c r="AC142" s="23" t="n"/>
      <c r="AD142" s="23" t="n"/>
      <c r="AE142" s="23" t="n"/>
      <c r="AF142" s="333" t="n"/>
      <c r="AG142" s="1080">
        <f>+G142+I142+K142+M142+O142+Q142++S142+U142+W142+Y142+AA142+AC142+AE142</f>
        <v/>
      </c>
      <c r="AH142" s="1080">
        <f>AG142-D142</f>
        <v/>
      </c>
      <c r="AI142" s="1730">
        <f>+'OVERALL WO'!P299</f>
        <v/>
      </c>
      <c r="AJ142" s="340" t="n"/>
    </row>
    <row r="143" hidden="1" customFormat="1" s="1085">
      <c r="A143" s="572" t="n">
        <v>33</v>
      </c>
      <c r="B143" s="476">
        <f>+BMS!D144</f>
        <v/>
      </c>
      <c r="C143" s="476">
        <f>+BMS!F144</f>
        <v/>
      </c>
      <c r="D143" s="477">
        <f>+BMS!G144</f>
        <v/>
      </c>
      <c r="E143" s="478">
        <f>+BMS!I144</f>
        <v/>
      </c>
      <c r="F143" s="476">
        <f>+BMS!E144</f>
        <v/>
      </c>
      <c r="G143" s="477" t="n"/>
      <c r="H143" s="333" t="n"/>
      <c r="I143" s="336" t="n"/>
      <c r="J143" s="333" t="n"/>
      <c r="K143" s="1073" t="n"/>
      <c r="L143" s="333" t="n"/>
      <c r="M143" s="336" t="n"/>
      <c r="N143" s="333" t="n"/>
      <c r="O143" s="336" t="n"/>
      <c r="P143" s="333" t="n"/>
      <c r="Q143" s="336" t="n"/>
      <c r="R143" s="333" t="n"/>
      <c r="S143" s="336">
        <f>+BMS!BL144+BMS!BN144+BMS!BP144</f>
        <v/>
      </c>
      <c r="T143" s="333" t="n"/>
      <c r="U143" s="479" t="n"/>
      <c r="V143" s="333" t="n"/>
      <c r="W143" s="336" t="n"/>
      <c r="X143" s="333" t="n"/>
      <c r="Y143" s="336" t="n"/>
      <c r="Z143" s="333" t="n"/>
      <c r="AA143" s="333" t="n"/>
      <c r="AB143" s="333" t="n"/>
      <c r="AC143" s="333" t="n"/>
      <c r="AD143" s="333" t="n"/>
      <c r="AE143" s="333" t="n"/>
      <c r="AF143" s="333" t="n"/>
      <c r="AG143" s="1080">
        <f>+G143+I143+K143+M143+O143+Q143++S143+U143+W143+Y143+AA143+AC143+AE143</f>
        <v/>
      </c>
      <c r="AH143" s="1080">
        <f>AG143-D143</f>
        <v/>
      </c>
      <c r="AI143" s="1730">
        <f>+'OVERALL WO'!P300</f>
        <v/>
      </c>
      <c r="AJ143" s="340" t="n"/>
    </row>
    <row r="144" hidden="1" customFormat="1" s="424">
      <c r="A144" s="410" t="n">
        <v>34</v>
      </c>
      <c r="B144" s="346">
        <f>+BMS!D145</f>
        <v/>
      </c>
      <c r="C144" s="346">
        <f>+BMS!F145</f>
        <v/>
      </c>
      <c r="D144" s="347">
        <f>+BMS!G145</f>
        <v/>
      </c>
      <c r="E144" s="348">
        <f>+BMS!I145</f>
        <v/>
      </c>
      <c r="F144" s="346">
        <f>+BMS!E145</f>
        <v/>
      </c>
      <c r="G144" s="347" t="n"/>
      <c r="H144" s="343" t="n"/>
      <c r="I144" s="349" t="n"/>
      <c r="J144" s="343" t="n"/>
      <c r="K144" s="405" t="n"/>
      <c r="L144" s="343" t="n"/>
      <c r="M144" s="349" t="n"/>
      <c r="N144" s="343" t="n"/>
      <c r="O144" s="349" t="n"/>
      <c r="P144" s="343" t="n"/>
      <c r="Q144" s="349" t="n"/>
      <c r="R144" s="343" t="n"/>
      <c r="S144" s="349">
        <f>+BMS!BN145+BMS!BP145</f>
        <v/>
      </c>
      <c r="T144" s="343" t="n"/>
      <c r="U144" s="349">
        <f>+BMS!BR145+BMS!BT145+BMS!BV145+BMS!BX145+BMS!BZ145</f>
        <v/>
      </c>
      <c r="V144" s="343" t="n"/>
      <c r="W144" s="343" t="n"/>
      <c r="X144" s="343" t="n"/>
      <c r="Y144" s="352" t="n"/>
      <c r="Z144" s="343" t="n"/>
      <c r="AA144" s="343" t="n"/>
      <c r="AB144" s="343" t="n"/>
      <c r="AC144" s="343" t="n"/>
      <c r="AD144" s="343" t="n"/>
      <c r="AE144" s="343" t="n"/>
      <c r="AF144" s="343" t="n"/>
      <c r="AG144" s="292">
        <f>+G144+I144+K144+M144+O144+Q144++S144+U144+W144+Y144+AA144+AC144+AE144</f>
        <v/>
      </c>
      <c r="AH144" s="292">
        <f>AG144-D144</f>
        <v/>
      </c>
      <c r="AI144" s="1728">
        <f>+'OVERALL WO'!P301</f>
        <v/>
      </c>
      <c r="AJ144" s="350" t="n"/>
    </row>
    <row r="145" customFormat="1" s="1085">
      <c r="A145" s="572" t="n">
        <v>35</v>
      </c>
      <c r="B145" s="476">
        <f>+BMS!D146</f>
        <v/>
      </c>
      <c r="C145" s="476">
        <f>+BMS!F146</f>
        <v/>
      </c>
      <c r="D145" s="477">
        <f>+BMS!G146</f>
        <v/>
      </c>
      <c r="E145" s="478">
        <f>+BMS!I146</f>
        <v/>
      </c>
      <c r="F145" s="476">
        <f>+BMS!E146</f>
        <v/>
      </c>
      <c r="G145" s="477" t="n"/>
      <c r="H145" s="333" t="n"/>
      <c r="I145" s="336" t="n"/>
      <c r="J145" s="333" t="n"/>
      <c r="K145" s="1073" t="n"/>
      <c r="L145" s="333" t="n"/>
      <c r="M145" s="336" t="n"/>
      <c r="N145" s="333" t="n"/>
      <c r="O145" s="336" t="n"/>
      <c r="P145" s="333" t="n"/>
      <c r="Q145" s="336" t="n"/>
      <c r="R145" s="333" t="n"/>
      <c r="S145" s="336" t="n"/>
      <c r="T145" s="333" t="n"/>
      <c r="U145" s="479" t="n"/>
      <c r="V145" s="333" t="n"/>
      <c r="W145" s="336">
        <f>+BMS!CH146</f>
        <v/>
      </c>
      <c r="X145" s="333" t="n"/>
      <c r="Y145" s="336">
        <f>+BMS!CJ146</f>
        <v/>
      </c>
      <c r="Z145" s="333" t="n"/>
      <c r="AA145" s="333" t="n"/>
      <c r="AB145" s="333" t="n"/>
      <c r="AC145" s="333" t="n"/>
      <c r="AD145" s="333" t="n"/>
      <c r="AE145" s="333" t="n"/>
      <c r="AF145" s="333" t="n"/>
      <c r="AG145" s="1080">
        <f>+G145+I145+K145+M145+O145+Q145++S145+U145+W145+Y145+AA145+AC145+AE145</f>
        <v/>
      </c>
      <c r="AH145" s="1080">
        <f>AG145-D145</f>
        <v/>
      </c>
      <c r="AI145" s="1730">
        <f>+'OVERALL WO'!P302</f>
        <v/>
      </c>
      <c r="AJ145" s="340" t="n"/>
    </row>
    <row r="146" hidden="1" customFormat="1" s="1085">
      <c r="A146" s="572" t="n">
        <v>36</v>
      </c>
      <c r="B146" s="476">
        <f>+BMS!D147</f>
        <v/>
      </c>
      <c r="C146" s="476">
        <f>+BMS!F147</f>
        <v/>
      </c>
      <c r="D146" s="477">
        <f>+BMS!G147</f>
        <v/>
      </c>
      <c r="E146" s="478">
        <f>+BMS!I147</f>
        <v/>
      </c>
      <c r="F146" s="476">
        <f>+BMS!E147</f>
        <v/>
      </c>
      <c r="G146" s="477" t="n"/>
      <c r="H146" s="333" t="n"/>
      <c r="I146" s="336" t="n"/>
      <c r="J146" s="333" t="n"/>
      <c r="K146" s="1073" t="n"/>
      <c r="L146" s="333" t="n"/>
      <c r="M146" s="336" t="n"/>
      <c r="N146" s="333" t="n"/>
      <c r="O146" s="336" t="n"/>
      <c r="P146" s="333" t="n"/>
      <c r="Q146" s="336" t="n"/>
      <c r="R146" s="333" t="n"/>
      <c r="S146" s="336">
        <f>+BMS!DR147</f>
        <v/>
      </c>
      <c r="T146" s="333" t="n"/>
      <c r="U146" s="479" t="n"/>
      <c r="V146" s="333" t="n"/>
      <c r="W146" s="479" t="n"/>
      <c r="X146" s="333" t="n"/>
      <c r="Y146" s="479" t="n"/>
      <c r="Z146" s="333" t="n"/>
      <c r="AA146" s="333" t="n"/>
      <c r="AB146" s="333" t="n"/>
      <c r="AC146" s="333" t="n"/>
      <c r="AD146" s="333" t="n"/>
      <c r="AE146" s="333" t="n"/>
      <c r="AF146" s="333" t="n"/>
      <c r="AG146" s="1080">
        <f>+G146+I146+K146+M146+O146+Q146++S146+U146+W146+Y146+AA146+AC146+AE146</f>
        <v/>
      </c>
      <c r="AH146" s="1080">
        <f>AG146-D146</f>
        <v/>
      </c>
      <c r="AI146" s="1730">
        <f>+'OVERALL WO'!P303</f>
        <v/>
      </c>
      <c r="AJ146" s="340" t="n"/>
    </row>
    <row r="147" hidden="1" customFormat="1" s="1085">
      <c r="A147" s="572" t="n">
        <v>37</v>
      </c>
      <c r="B147" s="476">
        <f>+BMS!D148</f>
        <v/>
      </c>
      <c r="C147" s="476">
        <f>+BMS!F148</f>
        <v/>
      </c>
      <c r="D147" s="477">
        <f>+BMS!G148</f>
        <v/>
      </c>
      <c r="E147" s="478">
        <f>+BMS!I148</f>
        <v/>
      </c>
      <c r="F147" s="476">
        <f>+BMS!E148</f>
        <v/>
      </c>
      <c r="G147" s="477" t="n"/>
      <c r="H147" s="333" t="n"/>
      <c r="I147" s="336" t="n"/>
      <c r="J147" s="333" t="n"/>
      <c r="K147" s="1073" t="n"/>
      <c r="L147" s="333" t="n"/>
      <c r="M147" s="336" t="n"/>
      <c r="N147" s="333" t="n"/>
      <c r="O147" s="336" t="n"/>
      <c r="P147" s="333" t="n"/>
      <c r="Q147" s="336" t="n"/>
      <c r="R147" s="333" t="n"/>
      <c r="S147" s="336" t="n"/>
      <c r="T147" s="333" t="n"/>
      <c r="U147" s="336">
        <f>+BMS!BT148+BMS!BV148+BMS!BX148+BMS!BZ148</f>
        <v/>
      </c>
      <c r="V147" s="333" t="n"/>
      <c r="W147" s="336">
        <f>+BMS!CB148+BMS!CD148+BMS!CF148+BMS!CH148</f>
        <v/>
      </c>
      <c r="X147" s="333" t="n"/>
      <c r="Y147" s="479" t="n"/>
      <c r="Z147" s="333" t="n"/>
      <c r="AA147" s="333" t="n"/>
      <c r="AB147" s="333" t="n"/>
      <c r="AC147" s="333" t="n"/>
      <c r="AD147" s="333" t="n"/>
      <c r="AE147" s="333" t="n"/>
      <c r="AF147" s="333" t="n"/>
      <c r="AG147" s="1080">
        <f>+G147+I147+K147+M147+O147+Q147++S147+U147+W147+Y147+AA147+AC147+AE147</f>
        <v/>
      </c>
      <c r="AH147" s="1080">
        <f>AG147-D147</f>
        <v/>
      </c>
      <c r="AI147" s="1730">
        <f>+'OVERALL WO'!P304</f>
        <v/>
      </c>
      <c r="AJ147" s="340" t="n"/>
    </row>
    <row r="148" customFormat="1" s="427">
      <c r="A148" s="396" t="n">
        <v>38</v>
      </c>
      <c r="B148" s="397">
        <f>+BMS!D149</f>
        <v/>
      </c>
      <c r="C148" s="397">
        <f>+BMS!F149</f>
        <v/>
      </c>
      <c r="D148" s="398">
        <f>+BMS!G149</f>
        <v/>
      </c>
      <c r="E148" s="399">
        <f>+BMS!I149</f>
        <v/>
      </c>
      <c r="F148" s="397">
        <f>+BMS!E149</f>
        <v/>
      </c>
      <c r="G148" s="563" t="n"/>
      <c r="H148" s="303" t="n"/>
      <c r="I148" s="306" t="n"/>
      <c r="J148" s="303" t="n"/>
      <c r="K148" s="592" t="n"/>
      <c r="L148" s="303" t="n"/>
      <c r="M148" s="306" t="n"/>
      <c r="N148" s="303" t="n"/>
      <c r="O148" s="306" t="n"/>
      <c r="P148" s="303" t="n"/>
      <c r="Q148" s="306" t="n"/>
      <c r="R148" s="303" t="n"/>
      <c r="S148" s="306" t="n"/>
      <c r="T148" s="303" t="n"/>
      <c r="U148" s="712" t="n"/>
      <c r="V148" s="23" t="n"/>
      <c r="W148" s="429" t="n"/>
      <c r="X148" s="23" t="n"/>
      <c r="Y148" s="37">
        <f>+BMS!CN149+BMS!CP149+BMS!CR149</f>
        <v/>
      </c>
      <c r="Z148" s="303" t="n"/>
      <c r="AA148" s="303" t="n"/>
      <c r="AB148" s="303" t="n"/>
      <c r="AC148" s="303" t="n"/>
      <c r="AD148" s="303" t="n"/>
      <c r="AE148" s="303" t="n"/>
      <c r="AF148" s="23" t="n"/>
      <c r="AG148" s="25">
        <f>+G148+I148+K148+M148+O148+Q148++S148+U148+W148+Y148+AA148+AC148+AE148</f>
        <v/>
      </c>
      <c r="AH148" s="25">
        <f>AG148-D148</f>
        <v/>
      </c>
      <c r="AI148" s="1732">
        <f>+'OVERALL WO'!P305</f>
        <v/>
      </c>
      <c r="AJ148" s="27" t="n"/>
    </row>
    <row r="149" hidden="1" customFormat="1" s="1085">
      <c r="A149" s="572" t="n">
        <v>39</v>
      </c>
      <c r="B149" s="476">
        <f>+BMS!D150</f>
        <v/>
      </c>
      <c r="C149" s="476">
        <f>+BMS!F150</f>
        <v/>
      </c>
      <c r="D149" s="477">
        <f>+BMS!G150</f>
        <v/>
      </c>
      <c r="E149" s="478">
        <f>+BMS!I150</f>
        <v/>
      </c>
      <c r="F149" s="476">
        <f>+BMS!E150</f>
        <v/>
      </c>
      <c r="G149" s="477" t="n"/>
      <c r="H149" s="333" t="n"/>
      <c r="I149" s="336" t="n"/>
      <c r="J149" s="333" t="n"/>
      <c r="K149" s="1073" t="n"/>
      <c r="L149" s="333" t="n"/>
      <c r="M149" s="336" t="n"/>
      <c r="N149" s="333" t="n"/>
      <c r="O149" s="336" t="n"/>
      <c r="P149" s="333" t="n"/>
      <c r="Q149" s="336" t="n"/>
      <c r="R149" s="333" t="n"/>
      <c r="S149" s="336" t="n"/>
      <c r="T149" s="333" t="n"/>
      <c r="U149" s="336">
        <f>+BMS!BT150+BMS!BV150+BMS!BX150+BMS!BZ150</f>
        <v/>
      </c>
      <c r="V149" s="333" t="n"/>
      <c r="W149" s="479" t="n"/>
      <c r="X149" s="333" t="n"/>
      <c r="Y149" s="479" t="n"/>
      <c r="Z149" s="333" t="n"/>
      <c r="AA149" s="333" t="n"/>
      <c r="AB149" s="333" t="n"/>
      <c r="AC149" s="333" t="n"/>
      <c r="AD149" s="333" t="n"/>
      <c r="AE149" s="333" t="n"/>
      <c r="AF149" s="333" t="n"/>
      <c r="AG149" s="1080">
        <f>+G149+I149+K149+M149+O149+Q149++S149+U149+W149+Y149+AA149+AC149+AE149</f>
        <v/>
      </c>
      <c r="AH149" s="1080">
        <f>AG149-D149</f>
        <v/>
      </c>
      <c r="AI149" s="1730">
        <f>+'OVERALL WO'!P306</f>
        <v/>
      </c>
      <c r="AJ149" s="340" t="n"/>
    </row>
    <row r="150" hidden="1" customFormat="1" s="1085">
      <c r="A150" s="572" t="n">
        <v>40</v>
      </c>
      <c r="B150" s="476">
        <f>+BMS!D151</f>
        <v/>
      </c>
      <c r="C150" s="476">
        <f>+BMS!F151</f>
        <v/>
      </c>
      <c r="D150" s="477">
        <f>+BMS!G151</f>
        <v/>
      </c>
      <c r="E150" s="478">
        <f>+BMS!I151</f>
        <v/>
      </c>
      <c r="F150" s="476">
        <f>+BMS!E151</f>
        <v/>
      </c>
      <c r="G150" s="477" t="n"/>
      <c r="H150" s="333" t="n"/>
      <c r="I150" s="336" t="n"/>
      <c r="J150" s="333" t="n"/>
      <c r="K150" s="1073" t="n"/>
      <c r="L150" s="333" t="n"/>
      <c r="M150" s="336" t="n"/>
      <c r="N150" s="333" t="n"/>
      <c r="O150" s="336" t="n"/>
      <c r="P150" s="333" t="n"/>
      <c r="Q150" s="336" t="n"/>
      <c r="R150" s="333" t="n"/>
      <c r="S150" s="336" t="n"/>
      <c r="T150" s="333" t="n"/>
      <c r="U150" s="336">
        <f>+BMS!BV151+BMS!BX151+BMS!BZ151</f>
        <v/>
      </c>
      <c r="V150" s="333" t="n"/>
      <c r="W150" s="336">
        <f>+BMS!CB151+BMS!CD151+BMS!CF151+BMS!CH151</f>
        <v/>
      </c>
      <c r="X150" s="333" t="n"/>
      <c r="Y150" s="479" t="n"/>
      <c r="Z150" s="333" t="n"/>
      <c r="AA150" s="333" t="n"/>
      <c r="AB150" s="333" t="n"/>
      <c r="AC150" s="333" t="n"/>
      <c r="AD150" s="333" t="n"/>
      <c r="AE150" s="333" t="n"/>
      <c r="AF150" s="333" t="n"/>
      <c r="AG150" s="1080">
        <f>+G150+I150+K150+M150+O150+Q150++S150+U150+W150+Y150+AA150+AC150+AE150</f>
        <v/>
      </c>
      <c r="AH150" s="1080">
        <f>AG150-D150</f>
        <v/>
      </c>
      <c r="AI150" s="1730">
        <f>+'OVERALL WO'!P307</f>
        <v/>
      </c>
      <c r="AJ150" s="340" t="n"/>
    </row>
    <row r="151" hidden="1" customFormat="1" s="427">
      <c r="A151" s="396" t="n">
        <v>41</v>
      </c>
      <c r="B151" s="397">
        <f>+BMS!D152</f>
        <v/>
      </c>
      <c r="C151" s="397">
        <f>+BMS!F152</f>
        <v/>
      </c>
      <c r="D151" s="398">
        <f>+BMS!G152</f>
        <v/>
      </c>
      <c r="E151" s="399">
        <f>+BMS!I152</f>
        <v/>
      </c>
      <c r="F151" s="397">
        <f>+BMS!E152</f>
        <v/>
      </c>
      <c r="G151" s="398" t="n"/>
      <c r="H151" s="23" t="n"/>
      <c r="I151" s="37" t="n"/>
      <c r="J151" s="23" t="n"/>
      <c r="K151" s="591" t="n"/>
      <c r="L151" s="23" t="n"/>
      <c r="M151" s="37" t="n"/>
      <c r="N151" s="23" t="n"/>
      <c r="O151" s="37" t="n"/>
      <c r="P151" s="23" t="n"/>
      <c r="Q151" s="37" t="n"/>
      <c r="R151" s="23" t="n"/>
      <c r="S151" s="37" t="n"/>
      <c r="T151" s="23" t="n"/>
      <c r="U151" s="37">
        <f>+BMS!BX152+BMS!BZ152</f>
        <v/>
      </c>
      <c r="V151" s="23" t="n"/>
      <c r="W151" s="37">
        <f>+BMS!CB152+BMS!CD152+BMS!CF152+BMS!CH152</f>
        <v/>
      </c>
      <c r="X151" s="23" t="n"/>
      <c r="Y151" s="37" t="n"/>
      <c r="Z151" s="23" t="n"/>
      <c r="AA151" s="23" t="n"/>
      <c r="AB151" s="23" t="n"/>
      <c r="AC151" s="23" t="n"/>
      <c r="AD151" s="23" t="n"/>
      <c r="AE151" s="23" t="n"/>
      <c r="AF151" s="23" t="n"/>
      <c r="AG151" s="25">
        <f>+G151+I151+K151+M151+O151+Q151++S151+U151+W151+Y151+AA151+AC151+AE151</f>
        <v/>
      </c>
      <c r="AH151" s="25">
        <f>AG151-D151</f>
        <v/>
      </c>
      <c r="AI151" s="1732">
        <f>+'OVERALL WO'!P308</f>
        <v/>
      </c>
      <c r="AJ151" s="27" t="n"/>
    </row>
    <row r="152" hidden="1" customFormat="1" s="1085">
      <c r="A152" s="572" t="n">
        <v>42</v>
      </c>
      <c r="B152" s="476">
        <f>+BMS!D153</f>
        <v/>
      </c>
      <c r="C152" s="476">
        <f>+BMS!F153</f>
        <v/>
      </c>
      <c r="D152" s="477">
        <f>+BMS!G153</f>
        <v/>
      </c>
      <c r="E152" s="478">
        <f>+BMS!I153</f>
        <v/>
      </c>
      <c r="F152" s="476">
        <f>+BMS!E153</f>
        <v/>
      </c>
      <c r="G152" s="477" t="n"/>
      <c r="H152" s="333" t="n"/>
      <c r="I152" s="336" t="n"/>
      <c r="J152" s="333" t="n"/>
      <c r="K152" s="1073" t="n"/>
      <c r="L152" s="333" t="n"/>
      <c r="M152" s="336" t="n"/>
      <c r="N152" s="333" t="n"/>
      <c r="O152" s="336" t="n"/>
      <c r="P152" s="333" t="n"/>
      <c r="Q152" s="336" t="n"/>
      <c r="R152" s="333" t="n"/>
      <c r="S152" s="336" t="n"/>
      <c r="T152" s="333" t="n"/>
      <c r="U152" s="336" t="n"/>
      <c r="V152" s="333" t="n"/>
      <c r="W152" s="336">
        <f>+BMS!CD153+BMS!CF153</f>
        <v/>
      </c>
      <c r="X152" s="333" t="n"/>
      <c r="Y152" s="479" t="n"/>
      <c r="Z152" s="333" t="n"/>
      <c r="AA152" s="333" t="n"/>
      <c r="AB152" s="333" t="n"/>
      <c r="AC152" s="333" t="n"/>
      <c r="AD152" s="333" t="n"/>
      <c r="AE152" s="333" t="n"/>
      <c r="AF152" s="333" t="n"/>
      <c r="AG152" s="1080">
        <f>+G152+I152+K152+M152+O152+Q152++S152+U152+W152+Y152+AA152+AC152+AE152</f>
        <v/>
      </c>
      <c r="AH152" s="1080">
        <f>AG152-D152</f>
        <v/>
      </c>
      <c r="AI152" s="1730">
        <f>+'OVERALL WO'!P309</f>
        <v/>
      </c>
      <c r="AJ152" s="340" t="n"/>
    </row>
    <row r="153" hidden="1" customFormat="1" s="1085">
      <c r="A153" s="572" t="n">
        <v>43</v>
      </c>
      <c r="B153" s="476">
        <f>+BMS!D154</f>
        <v/>
      </c>
      <c r="C153" s="476">
        <f>+BMS!F154</f>
        <v/>
      </c>
      <c r="D153" s="477">
        <f>+BMS!G154</f>
        <v/>
      </c>
      <c r="E153" s="478">
        <f>+BMS!I154</f>
        <v/>
      </c>
      <c r="F153" s="476">
        <f>+BMS!E154</f>
        <v/>
      </c>
      <c r="G153" s="477" t="n"/>
      <c r="H153" s="333" t="n"/>
      <c r="I153" s="336" t="n"/>
      <c r="J153" s="333" t="n"/>
      <c r="K153" s="1073" t="n"/>
      <c r="L153" s="333" t="n"/>
      <c r="M153" s="336" t="n"/>
      <c r="N153" s="333" t="n"/>
      <c r="O153" s="336" t="n"/>
      <c r="P153" s="333" t="n"/>
      <c r="Q153" s="336" t="n"/>
      <c r="R153" s="333" t="n"/>
      <c r="S153" s="336" t="n"/>
      <c r="T153" s="333" t="n"/>
      <c r="U153" s="336" t="n"/>
      <c r="V153" s="333" t="n"/>
      <c r="W153" s="336">
        <f>+BMS!CD154+BMS!CF154+BMS!CH154</f>
        <v/>
      </c>
      <c r="X153" s="333" t="n"/>
      <c r="Y153" s="479" t="n"/>
      <c r="Z153" s="333" t="n"/>
      <c r="AA153" s="333" t="n"/>
      <c r="AB153" s="333" t="n"/>
      <c r="AC153" s="333" t="n"/>
      <c r="AD153" s="333" t="n"/>
      <c r="AE153" s="333" t="n"/>
      <c r="AF153" s="333" t="n"/>
      <c r="AG153" s="1080">
        <f>+G153+I153+K153+M153+O153+Q153++S153+U153+W153+Y153+AA153+AC153+AE153</f>
        <v/>
      </c>
      <c r="AH153" s="1080">
        <f>AG153-D153</f>
        <v/>
      </c>
      <c r="AI153" s="1730">
        <f>+'OVERALL WO'!P310</f>
        <v/>
      </c>
      <c r="AJ153" s="340" t="n"/>
    </row>
    <row r="154" customFormat="1" s="1085">
      <c r="A154" s="572" t="n">
        <v>44</v>
      </c>
      <c r="B154" s="476">
        <f>+BMS!D155</f>
        <v/>
      </c>
      <c r="C154" s="476">
        <f>+BMS!F155</f>
        <v/>
      </c>
      <c r="D154" s="477">
        <f>+BMS!G155</f>
        <v/>
      </c>
      <c r="E154" s="478">
        <f>+BMS!I155</f>
        <v/>
      </c>
      <c r="F154" s="476">
        <f>+BMS!E155</f>
        <v/>
      </c>
      <c r="G154" s="477" t="n"/>
      <c r="H154" s="333" t="n"/>
      <c r="I154" s="336" t="n"/>
      <c r="J154" s="333" t="n"/>
      <c r="K154" s="1073" t="n"/>
      <c r="L154" s="333" t="n"/>
      <c r="M154" s="336" t="n"/>
      <c r="N154" s="333" t="n"/>
      <c r="O154" s="336" t="n"/>
      <c r="P154" s="333" t="n"/>
      <c r="Q154" s="336" t="n"/>
      <c r="R154" s="333" t="n"/>
      <c r="S154" s="336" t="n"/>
      <c r="T154" s="333" t="n"/>
      <c r="U154" s="336" t="n"/>
      <c r="V154" s="333" t="n"/>
      <c r="W154" s="336" t="n"/>
      <c r="X154" s="333" t="n"/>
      <c r="Y154" s="336">
        <f>+BMS!CJ155+BMS!CL155+BMS!CN155+BMS!DN155</f>
        <v/>
      </c>
      <c r="Z154" s="333" t="n"/>
      <c r="AA154" s="333" t="n"/>
      <c r="AB154" s="333" t="n"/>
      <c r="AC154" s="333" t="n"/>
      <c r="AD154" s="333" t="n"/>
      <c r="AE154" s="333" t="n"/>
      <c r="AF154" s="333" t="n"/>
      <c r="AG154" s="1080">
        <f>+G154+I154+K154+M154+O154+Q154++S154+U154+W154+Y154+AA154+AC154+AE154</f>
        <v/>
      </c>
      <c r="AH154" s="1080">
        <f>AG154-D154</f>
        <v/>
      </c>
      <c r="AI154" s="1730">
        <f>+'OVERALL WO'!P311</f>
        <v/>
      </c>
      <c r="AJ154" s="340" t="n"/>
    </row>
    <row r="155" ht="17.25" customFormat="1" customHeight="1" s="427" thickBot="1">
      <c r="A155" s="396" t="n">
        <v>45</v>
      </c>
      <c r="B155" s="397">
        <f>+BMS!D156</f>
        <v/>
      </c>
      <c r="C155" s="397">
        <f>+BMS!F156</f>
        <v/>
      </c>
      <c r="D155" s="398">
        <f>+BMS!G156</f>
        <v/>
      </c>
      <c r="E155" s="399">
        <f>+BMS!I156</f>
        <v/>
      </c>
      <c r="F155" s="397">
        <f>+BMS!E156</f>
        <v/>
      </c>
      <c r="G155" s="398" t="n"/>
      <c r="H155" s="23" t="n"/>
      <c r="I155" s="37" t="n"/>
      <c r="J155" s="23" t="n"/>
      <c r="K155" s="591" t="n"/>
      <c r="L155" s="23" t="n"/>
      <c r="M155" s="37" t="n"/>
      <c r="N155" s="23" t="n"/>
      <c r="O155" s="37" t="n"/>
      <c r="P155" s="23" t="n"/>
      <c r="Q155" s="37" t="n"/>
      <c r="R155" s="23" t="n"/>
      <c r="S155" s="37" t="n"/>
      <c r="T155" s="23" t="n"/>
      <c r="U155" s="37" t="n"/>
      <c r="V155" s="23" t="n"/>
      <c r="W155" s="37" t="n"/>
      <c r="X155" s="23" t="n"/>
      <c r="Y155" s="37">
        <f>+BMS!CL156+BMS!CN156+BMS!CP156</f>
        <v/>
      </c>
      <c r="Z155" s="23" t="n"/>
      <c r="AA155" s="23" t="n"/>
      <c r="AB155" s="23" t="n"/>
      <c r="AC155" s="23" t="n"/>
      <c r="AD155" s="23" t="n"/>
      <c r="AE155" s="23" t="n"/>
      <c r="AF155" s="23" t="n"/>
      <c r="AG155" s="25">
        <f>+G155+I155+K155+M155+O155+Q155++S155+U155+W155+Y155+AA155+AC155+AE155</f>
        <v/>
      </c>
      <c r="AH155" s="25">
        <f>AG155-D155</f>
        <v/>
      </c>
      <c r="AI155" s="1732">
        <f>+BMS!DU156</f>
        <v/>
      </c>
      <c r="AJ155" s="27" t="n"/>
    </row>
    <row r="156" ht="17.25" customFormat="1" customHeight="1" s="9" thickBot="1">
      <c r="A156" s="50" t="inlineStr">
        <is>
          <t>D</t>
        </is>
      </c>
      <c r="B156" s="6" t="inlineStr">
        <is>
          <t>PWK &amp; SPS AREA</t>
        </is>
      </c>
      <c r="C156" s="6" t="n"/>
      <c r="D156" s="6" t="n"/>
      <c r="E156" s="6" t="n"/>
      <c r="F156" s="6" t="n"/>
      <c r="G156" s="29" t="n"/>
      <c r="H156" s="6" t="n"/>
      <c r="I156" s="29">
        <f>SUM(I157:I158)</f>
        <v/>
      </c>
      <c r="J156" s="6" t="n"/>
      <c r="K156" s="29">
        <f>SUM(K157:K162)</f>
        <v/>
      </c>
      <c r="L156" s="6" t="n"/>
      <c r="M156" s="29">
        <f>SUM(M157:M162)</f>
        <v/>
      </c>
      <c r="N156" s="29" t="n"/>
      <c r="O156" s="29">
        <f>SUM(O157:O162)</f>
        <v/>
      </c>
      <c r="P156" s="6" t="n"/>
      <c r="Q156" s="29">
        <f>SUM(Q157:Q162)</f>
        <v/>
      </c>
      <c r="R156" s="6" t="n"/>
      <c r="S156" s="29">
        <f>SUM(S157:S165)</f>
        <v/>
      </c>
      <c r="T156" s="6" t="n"/>
      <c r="U156" s="29">
        <f>SUM(U157:U165)</f>
        <v/>
      </c>
      <c r="V156" s="6" t="n"/>
      <c r="W156" s="29">
        <f>SUM(W157:W165)</f>
        <v/>
      </c>
      <c r="X156" s="6" t="n"/>
      <c r="Y156" s="29">
        <f>SUM(Y157:Y165)</f>
        <v/>
      </c>
      <c r="Z156" s="6" t="n"/>
      <c r="AA156" s="6" t="n"/>
      <c r="AB156" s="6" t="n"/>
      <c r="AC156" s="6" t="n"/>
      <c r="AD156" s="6" t="n"/>
      <c r="AE156" s="6" t="n"/>
      <c r="AF156" s="6" t="n"/>
      <c r="AG156" s="29">
        <f>SUM(AG157:AG165)</f>
        <v/>
      </c>
      <c r="AH156" s="29">
        <f>SUM(AH157:AH165)</f>
        <v/>
      </c>
      <c r="AI156" s="50" t="n"/>
      <c r="AJ156" s="8" t="n"/>
      <c r="DQ156" s="53" t="n"/>
      <c r="DS156" s="53" t="n"/>
    </row>
    <row r="157" hidden="1" customFormat="1" s="424">
      <c r="A157" s="345" t="n">
        <v>1</v>
      </c>
      <c r="B157" s="346">
        <f>+BMS!D158</f>
        <v/>
      </c>
      <c r="C157" s="346">
        <f>+BMS!F158</f>
        <v/>
      </c>
      <c r="D157" s="363">
        <f>+BMS!G158</f>
        <v/>
      </c>
      <c r="E157" s="348">
        <f>+BMS!I158</f>
        <v/>
      </c>
      <c r="F157" s="346">
        <f>+BMS!E158</f>
        <v/>
      </c>
      <c r="G157" s="347">
        <f>+BMS!N158</f>
        <v/>
      </c>
      <c r="H157" s="343" t="n"/>
      <c r="I157" s="349">
        <f>+BMS!R158+BMS!T158+BMS!V158</f>
        <v/>
      </c>
      <c r="J157" s="343" t="n"/>
      <c r="K157" s="404" t="n"/>
      <c r="L157" s="343" t="n"/>
      <c r="M157" s="343" t="n"/>
      <c r="N157" s="343" t="n"/>
      <c r="O157" s="352" t="n"/>
      <c r="P157" s="343" t="n"/>
      <c r="Q157" s="352" t="n"/>
      <c r="R157" s="343" t="n"/>
      <c r="S157" s="352" t="n"/>
      <c r="T157" s="343" t="n"/>
      <c r="U157" s="343" t="n"/>
      <c r="V157" s="343" t="n"/>
      <c r="W157" s="343" t="n"/>
      <c r="X157" s="343" t="n"/>
      <c r="Y157" s="343" t="n"/>
      <c r="Z157" s="343" t="n"/>
      <c r="AA157" s="343" t="n"/>
      <c r="AB157" s="343" t="n"/>
      <c r="AC157" s="343" t="n"/>
      <c r="AD157" s="343" t="n"/>
      <c r="AE157" s="343" t="n"/>
      <c r="AF157" s="343" t="n"/>
      <c r="AG157" s="292">
        <f>+G157+I157+K157+M157+O157+Q157++S157+U157+W157+Y157+AA157+AC157+AE157</f>
        <v/>
      </c>
      <c r="AH157" s="292">
        <f>AG157-D157</f>
        <v/>
      </c>
      <c r="AI157" s="300">
        <f>+BMS!DU158</f>
        <v/>
      </c>
      <c r="AJ157" s="350" t="n"/>
    </row>
    <row r="158" hidden="1" customFormat="1" s="424">
      <c r="A158" s="345" t="n">
        <v>2</v>
      </c>
      <c r="B158" s="346">
        <f>+BMS!D159</f>
        <v/>
      </c>
      <c r="C158" s="346">
        <f>+BMS!F159</f>
        <v/>
      </c>
      <c r="D158" s="363">
        <f>+BMS!G159</f>
        <v/>
      </c>
      <c r="E158" s="348">
        <f>+BMS!I159</f>
        <v/>
      </c>
      <c r="F158" s="346">
        <f>+BMS!E159</f>
        <v/>
      </c>
      <c r="G158" s="347" t="n"/>
      <c r="H158" s="343" t="n"/>
      <c r="I158" s="349">
        <f>+BMS!DR159</f>
        <v/>
      </c>
      <c r="J158" s="343" t="n"/>
      <c r="K158" s="404" t="n"/>
      <c r="L158" s="343" t="n"/>
      <c r="M158" s="343" t="n"/>
      <c r="N158" s="343" t="n"/>
      <c r="O158" s="352" t="n"/>
      <c r="P158" s="343" t="n"/>
      <c r="Q158" s="352" t="n"/>
      <c r="R158" s="343" t="n"/>
      <c r="S158" s="352" t="n"/>
      <c r="T158" s="343" t="n"/>
      <c r="U158" s="343" t="n"/>
      <c r="V158" s="343" t="n"/>
      <c r="W158" s="343" t="n"/>
      <c r="X158" s="343" t="n"/>
      <c r="Y158" s="343" t="n"/>
      <c r="Z158" s="343" t="n"/>
      <c r="AA158" s="343" t="n"/>
      <c r="AB158" s="343" t="n"/>
      <c r="AC158" s="343" t="n"/>
      <c r="AD158" s="343" t="n"/>
      <c r="AE158" s="343" t="n"/>
      <c r="AF158" s="343" t="n"/>
      <c r="AG158" s="292">
        <f>+G158+I158+K158+M158+O158+Q158++S158+U158+W158+Y158+AA158+AC158+AE158</f>
        <v/>
      </c>
      <c r="AH158" s="292">
        <f>AG158-D158</f>
        <v/>
      </c>
      <c r="AI158" s="300">
        <f>+BMS!DU159</f>
        <v/>
      </c>
      <c r="AJ158" s="350" t="n"/>
    </row>
    <row r="159" hidden="1" customFormat="1" s="427">
      <c r="A159" s="22">
        <f>+A158+1</f>
        <v/>
      </c>
      <c r="B159" s="397">
        <f>+BMS!D160</f>
        <v/>
      </c>
      <c r="C159" s="397">
        <f>+BMS!F160</f>
        <v/>
      </c>
      <c r="D159" s="1089">
        <f>+BMS!G160</f>
        <v/>
      </c>
      <c r="E159" s="399">
        <f>+BMS!I160</f>
        <v/>
      </c>
      <c r="F159" s="397">
        <f>+BMS!E160</f>
        <v/>
      </c>
      <c r="G159" s="398" t="n"/>
      <c r="H159" s="23" t="n"/>
      <c r="I159" s="37" t="n"/>
      <c r="J159" s="23" t="n"/>
      <c r="K159" s="953" t="n"/>
      <c r="L159" s="23" t="n"/>
      <c r="M159" s="23" t="n"/>
      <c r="N159" s="23" t="n"/>
      <c r="O159" s="429" t="n"/>
      <c r="P159" s="23" t="n"/>
      <c r="Q159" s="429" t="n"/>
      <c r="R159" s="23" t="n"/>
      <c r="S159" s="429" t="n"/>
      <c r="T159" s="23" t="n"/>
      <c r="U159" s="23" t="n"/>
      <c r="V159" s="23" t="n"/>
      <c r="W159" s="37">
        <f>+BMS!CF160+BMS!CH160</f>
        <v/>
      </c>
      <c r="X159" s="23" t="n"/>
      <c r="Y159" s="25" t="n"/>
      <c r="Z159" s="23" t="n"/>
      <c r="AA159" s="23" t="n"/>
      <c r="AB159" s="23" t="n"/>
      <c r="AC159" s="23" t="n"/>
      <c r="AD159" s="23" t="n"/>
      <c r="AE159" s="23" t="n"/>
      <c r="AF159" s="23" t="n"/>
      <c r="AG159" s="25">
        <f>+G159+I159+K159+M159+O159+Q159++S159+U159+W159+Y159+AA159+AC159+AE159</f>
        <v/>
      </c>
      <c r="AH159" s="25">
        <f>AG159-D159</f>
        <v/>
      </c>
      <c r="AI159" s="24">
        <f>+BMS!DU160</f>
        <v/>
      </c>
      <c r="AJ159" s="27" t="n"/>
    </row>
    <row r="160" hidden="1" customFormat="1" s="424">
      <c r="A160" s="345">
        <f>+A159+1</f>
        <v/>
      </c>
      <c r="B160" s="346">
        <f>+BMS!D161</f>
        <v/>
      </c>
      <c r="C160" s="346">
        <f>+BMS!F161</f>
        <v/>
      </c>
      <c r="D160" s="363">
        <f>+BMS!G161</f>
        <v/>
      </c>
      <c r="E160" s="348">
        <f>+BMS!I161</f>
        <v/>
      </c>
      <c r="F160" s="346">
        <f>+BMS!E161</f>
        <v/>
      </c>
      <c r="G160" s="347" t="n"/>
      <c r="H160" s="343" t="n"/>
      <c r="I160" s="349" t="n"/>
      <c r="J160" s="343" t="n"/>
      <c r="K160" s="405">
        <f>+BMS!AB161+BMS!AD161</f>
        <v/>
      </c>
      <c r="L160" s="343" t="n"/>
      <c r="M160" s="349">
        <f>+BMS!AF161+BMS!AH161+BMS!AJ161+BMS!AL161+BMS!AN161</f>
        <v/>
      </c>
      <c r="N160" s="343" t="n"/>
      <c r="O160" s="349">
        <f>+BMS!AV161</f>
        <v/>
      </c>
      <c r="P160" s="343" t="n"/>
      <c r="Q160" s="352" t="n"/>
      <c r="R160" s="343" t="n"/>
      <c r="S160" s="352" t="n"/>
      <c r="T160" s="343" t="n"/>
      <c r="U160" s="343" t="n"/>
      <c r="V160" s="343" t="n"/>
      <c r="W160" s="343" t="n"/>
      <c r="X160" s="343" t="n"/>
      <c r="Y160" s="343" t="n"/>
      <c r="Z160" s="343" t="n"/>
      <c r="AA160" s="343" t="n"/>
      <c r="AB160" s="343" t="n"/>
      <c r="AC160" s="343" t="n"/>
      <c r="AD160" s="343" t="n"/>
      <c r="AE160" s="343" t="n"/>
      <c r="AF160" s="343" t="n"/>
      <c r="AG160" s="292">
        <f>+G160+I160+K160+M160+O160+Q160++S160+U160+W160+Y160+AA160+AC160+AE160</f>
        <v/>
      </c>
      <c r="AH160" s="292">
        <f>AG160-D160</f>
        <v/>
      </c>
      <c r="AI160" s="1728">
        <f>+BMS!DU161</f>
        <v/>
      </c>
      <c r="AJ160" s="350" t="n"/>
    </row>
    <row r="161" hidden="1" customFormat="1" s="765">
      <c r="A161" s="302">
        <f>+A160+1</f>
        <v/>
      </c>
      <c r="B161" s="562">
        <f>+BMS!D162</f>
        <v/>
      </c>
      <c r="C161" s="562">
        <f>+BMS!F162</f>
        <v/>
      </c>
      <c r="D161" s="566">
        <f>+BMS!G162</f>
        <v/>
      </c>
      <c r="E161" s="567">
        <f>+BMS!I162</f>
        <v/>
      </c>
      <c r="F161" s="562">
        <f>+BMS!E162</f>
        <v/>
      </c>
      <c r="G161" s="563" t="n"/>
      <c r="H161" s="303" t="n"/>
      <c r="I161" s="306" t="n"/>
      <c r="J161" s="303" t="n"/>
      <c r="K161" s="592" t="n"/>
      <c r="L161" s="303" t="n"/>
      <c r="M161" s="306" t="n"/>
      <c r="N161" s="303" t="n"/>
      <c r="O161" s="712" t="n"/>
      <c r="P161" s="303" t="n"/>
      <c r="Q161" s="712" t="n"/>
      <c r="R161" s="303" t="n"/>
      <c r="S161" s="712" t="n"/>
      <c r="T161" s="303" t="n"/>
      <c r="U161" s="303" t="n"/>
      <c r="V161" s="303" t="n"/>
      <c r="W161" s="303" t="n"/>
      <c r="X161" s="303" t="n"/>
      <c r="Y161" s="303" t="n"/>
      <c r="Z161" s="303" t="n"/>
      <c r="AA161" s="303" t="n"/>
      <c r="AB161" s="303" t="n"/>
      <c r="AC161" s="303" t="n"/>
      <c r="AD161" s="303" t="n"/>
      <c r="AE161" s="303" t="n"/>
      <c r="AF161" s="303" t="n"/>
      <c r="AG161" s="293" t="n"/>
      <c r="AH161" s="293" t="n"/>
      <c r="AI161" s="304">
        <f>+BMS!DU162</f>
        <v/>
      </c>
      <c r="AJ161" s="308" t="n"/>
    </row>
    <row r="162" hidden="1" customFormat="1" s="1085">
      <c r="A162" s="332">
        <f>+A161+1</f>
        <v/>
      </c>
      <c r="B162" s="476">
        <f>+BMS!D163</f>
        <v/>
      </c>
      <c r="C162" s="476">
        <f>+BMS!F163</f>
        <v/>
      </c>
      <c r="D162" s="877">
        <f>+BMS!G163</f>
        <v/>
      </c>
      <c r="E162" s="478">
        <f>+BMS!I163</f>
        <v/>
      </c>
      <c r="F162" s="476">
        <f>+BMS!E163</f>
        <v/>
      </c>
      <c r="G162" s="477" t="n"/>
      <c r="H162" s="333" t="n"/>
      <c r="I162" s="336" t="n"/>
      <c r="J162" s="333" t="n"/>
      <c r="K162" s="1073" t="n"/>
      <c r="L162" s="333" t="n"/>
      <c r="M162" s="336">
        <f>+BMS!AL163+BMS!AN163</f>
        <v/>
      </c>
      <c r="N162" s="333" t="n"/>
      <c r="O162" s="336">
        <f>+BMS!AP163+BMS!AR163+BMS!AT163+BMS!AV163</f>
        <v/>
      </c>
      <c r="P162" s="333" t="n"/>
      <c r="Q162" s="336">
        <f>+BMS!BF163+BMS!BD163+BMS!BB163+BMS!AZ163+BMS!AX163</f>
        <v/>
      </c>
      <c r="R162" s="333" t="n"/>
      <c r="S162" s="336">
        <f>+BMS!BL163+BMS!BN163+BMS!BP163</f>
        <v/>
      </c>
      <c r="T162" s="333" t="n"/>
      <c r="U162" s="333" t="n"/>
      <c r="V162" s="333" t="n"/>
      <c r="W162" s="333" t="n"/>
      <c r="X162" s="333" t="n"/>
      <c r="Y162" s="333" t="n"/>
      <c r="Z162" s="333" t="n"/>
      <c r="AA162" s="333" t="n"/>
      <c r="AB162" s="333" t="n"/>
      <c r="AC162" s="333" t="n"/>
      <c r="AD162" s="333" t="n"/>
      <c r="AE162" s="333" t="n"/>
      <c r="AF162" s="333" t="n"/>
      <c r="AG162" s="1080">
        <f>+G162+I162+K162+M162+O162+Q162++S162+U162+W162+Y162+AA162+AC162+AE162</f>
        <v/>
      </c>
      <c r="AH162" s="1080">
        <f>AG162-D162</f>
        <v/>
      </c>
      <c r="AI162" s="334">
        <f>+BMS!DU163</f>
        <v/>
      </c>
      <c r="AJ162" s="340" t="n"/>
    </row>
    <row r="163" customFormat="1" s="427">
      <c r="A163" s="22">
        <f>+A162+1</f>
        <v/>
      </c>
      <c r="B163" s="397">
        <f>+BMS!D164</f>
        <v/>
      </c>
      <c r="C163" s="397">
        <f>+BMS!F164</f>
        <v/>
      </c>
      <c r="D163" s="1089">
        <f>+BMS!G164</f>
        <v/>
      </c>
      <c r="E163" s="399">
        <f>+BMS!I164</f>
        <v/>
      </c>
      <c r="F163" s="397">
        <f>+BMS!E164</f>
        <v/>
      </c>
      <c r="G163" s="398" t="n"/>
      <c r="H163" s="23" t="n"/>
      <c r="I163" s="37" t="n"/>
      <c r="J163" s="23" t="n"/>
      <c r="K163" s="591" t="n"/>
      <c r="L163" s="23" t="n"/>
      <c r="M163" s="37" t="n"/>
      <c r="N163" s="23" t="n"/>
      <c r="O163" s="37" t="n"/>
      <c r="P163" s="23" t="n"/>
      <c r="Q163" s="37" t="n"/>
      <c r="R163" s="23" t="n"/>
      <c r="S163" s="429" t="n"/>
      <c r="T163" s="23" t="n"/>
      <c r="U163" s="23" t="n"/>
      <c r="V163" s="23" t="n"/>
      <c r="W163" s="23" t="n"/>
      <c r="X163" s="23" t="n"/>
      <c r="Y163" s="37">
        <f>+BMS!CP164+BMS!CN164+BMS!CL164</f>
        <v/>
      </c>
      <c r="Z163" s="23" t="n"/>
      <c r="AA163" s="23" t="n"/>
      <c r="AB163" s="23" t="n"/>
      <c r="AC163" s="23" t="n"/>
      <c r="AD163" s="23" t="n"/>
      <c r="AE163" s="23" t="n"/>
      <c r="AF163" s="23" t="n"/>
      <c r="AG163" s="25">
        <f>+G163+I163+K163+M163+O163+Q163++S163+U163+W163+Y163+AA163+AC163+AE163</f>
        <v/>
      </c>
      <c r="AH163" s="25">
        <f>AG163-D163</f>
        <v/>
      </c>
      <c r="AI163" s="1732">
        <f>+BMS!DU164</f>
        <v/>
      </c>
      <c r="AJ163" s="27" t="n"/>
    </row>
    <row r="164" hidden="1" customFormat="1" s="1085">
      <c r="A164" s="332">
        <f>+A163+1</f>
        <v/>
      </c>
      <c r="B164" s="476">
        <f>+BMS!D165</f>
        <v/>
      </c>
      <c r="C164" s="476">
        <f>+BMS!F165</f>
        <v/>
      </c>
      <c r="D164" s="877">
        <f>+BMS!G165</f>
        <v/>
      </c>
      <c r="E164" s="478">
        <f>+BMS!I165</f>
        <v/>
      </c>
      <c r="F164" s="476">
        <f>+BMS!E165</f>
        <v/>
      </c>
      <c r="G164" s="477" t="n"/>
      <c r="H164" s="333" t="n"/>
      <c r="I164" s="336" t="n"/>
      <c r="J164" s="333" t="n"/>
      <c r="K164" s="1073" t="n"/>
      <c r="L164" s="333" t="n"/>
      <c r="M164" s="336" t="n"/>
      <c r="N164" s="333" t="n"/>
      <c r="O164" s="336" t="n"/>
      <c r="P164" s="333" t="n"/>
      <c r="Q164" s="336" t="n"/>
      <c r="R164" s="333" t="n"/>
      <c r="S164" s="336">
        <f>+BMS!BL165+BMS!BN165+BMS!BP165</f>
        <v/>
      </c>
      <c r="T164" s="333" t="n"/>
      <c r="U164" s="333" t="n"/>
      <c r="V164" s="333" t="n"/>
      <c r="W164" s="333" t="n"/>
      <c r="X164" s="333" t="n"/>
      <c r="Y164" s="479" t="n"/>
      <c r="Z164" s="333" t="n"/>
      <c r="AA164" s="333" t="n"/>
      <c r="AB164" s="333" t="n"/>
      <c r="AC164" s="333" t="n"/>
      <c r="AD164" s="333" t="n"/>
      <c r="AE164" s="333" t="n"/>
      <c r="AF164" s="333" t="n"/>
      <c r="AG164" s="1080">
        <f>+G164+I164+K164+M164+O164+Q164++S164+U164+W164+Y164+AA164+AC164+AE164</f>
        <v/>
      </c>
      <c r="AH164" s="1080">
        <f>AG164-D164</f>
        <v/>
      </c>
      <c r="AI164" s="334">
        <f>+BMS!DU165</f>
        <v/>
      </c>
      <c r="AJ164" s="340" t="n"/>
    </row>
    <row r="165" customFormat="1" s="427">
      <c r="A165" s="22">
        <f>+A164+1</f>
        <v/>
      </c>
      <c r="B165" s="397">
        <f>+BMS!D166</f>
        <v/>
      </c>
      <c r="C165" s="397">
        <f>+BMS!F166</f>
        <v/>
      </c>
      <c r="D165" s="1089">
        <f>+BMS!G166</f>
        <v/>
      </c>
      <c r="E165" s="399">
        <f>+BMS!I166</f>
        <v/>
      </c>
      <c r="F165" s="397">
        <f>+BMS!E166</f>
        <v/>
      </c>
      <c r="G165" s="398" t="n"/>
      <c r="H165" s="23" t="n"/>
      <c r="I165" s="37" t="n"/>
      <c r="J165" s="23" t="n"/>
      <c r="K165" s="591" t="n"/>
      <c r="L165" s="23" t="n"/>
      <c r="M165" s="37" t="n"/>
      <c r="N165" s="23" t="n"/>
      <c r="O165" s="37" t="n"/>
      <c r="P165" s="23" t="n"/>
      <c r="Q165" s="37" t="n"/>
      <c r="R165" s="23" t="n"/>
      <c r="S165" s="429" t="n"/>
      <c r="T165" s="23" t="n"/>
      <c r="U165" s="23" t="n"/>
      <c r="V165" s="23" t="n"/>
      <c r="W165" s="23" t="n"/>
      <c r="X165" s="23" t="n"/>
      <c r="Y165" s="37">
        <f>+BMS!CL166+BMS!CN166+BMS!CP166</f>
        <v/>
      </c>
      <c r="Z165" s="23" t="n"/>
      <c r="AA165" s="23" t="n"/>
      <c r="AB165" s="23" t="n"/>
      <c r="AC165" s="23" t="n"/>
      <c r="AD165" s="23" t="n"/>
      <c r="AE165" s="23" t="n"/>
      <c r="AF165" s="23" t="n"/>
      <c r="AG165" s="25">
        <f>+G165+I165+K165+M165+O165+Q165++S165+U165+W165+Y165+AA165+AC165+AE165</f>
        <v/>
      </c>
      <c r="AH165" s="25">
        <f>AG165-D165</f>
        <v/>
      </c>
      <c r="AI165" s="1732">
        <f>+BMS!DU166</f>
        <v/>
      </c>
      <c r="AJ165" s="27" t="n"/>
    </row>
    <row r="166" customFormat="1" s="367">
      <c r="A166" s="62" t="n"/>
      <c r="B166" s="63" t="n"/>
      <c r="C166" s="63" t="n"/>
      <c r="D166" s="63" t="n"/>
      <c r="E166" s="63" t="n"/>
      <c r="F166" s="63" t="n"/>
      <c r="G166" s="63" t="n"/>
      <c r="H166" s="63" t="n"/>
      <c r="I166" s="63" t="n"/>
      <c r="J166" s="63" t="n"/>
      <c r="K166" s="594" t="n"/>
      <c r="L166" s="63" t="n"/>
      <c r="M166" s="63" t="n"/>
      <c r="N166" s="63" t="n"/>
      <c r="O166" s="63" t="n"/>
      <c r="P166" s="63" t="n"/>
      <c r="Q166" s="764" t="n"/>
      <c r="R166" s="63" t="n"/>
      <c r="S166" s="764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  <c r="AI166" s="63" t="n"/>
      <c r="AJ166" s="64" t="n"/>
    </row>
  </sheetData>
  <autoFilter ref="A5:DS165">
    <filterColumn colId="24">
      <customFilters>
        <customFilter operator="notEqual" val=" "/>
      </customFilters>
    </filterColumn>
  </autoFilter>
  <mergeCells count="37">
    <mergeCell ref="F1:F3"/>
    <mergeCell ref="E1:E3"/>
    <mergeCell ref="C1:D2"/>
    <mergeCell ref="B1:B3"/>
    <mergeCell ref="A1:A3"/>
    <mergeCell ref="C3:C4"/>
    <mergeCell ref="D3:D4"/>
    <mergeCell ref="AF1:AG1"/>
    <mergeCell ref="AF2:AG2"/>
    <mergeCell ref="AH1:AH3"/>
    <mergeCell ref="AI1:AI3"/>
    <mergeCell ref="AJ1:AJ3"/>
    <mergeCell ref="G1:G3"/>
    <mergeCell ref="Z1:AA1"/>
    <mergeCell ref="Z2:AA2"/>
    <mergeCell ref="AB1:AC1"/>
    <mergeCell ref="AB2:AC2"/>
    <mergeCell ref="N1:O1"/>
    <mergeCell ref="N2:O2"/>
    <mergeCell ref="P1:Q1"/>
    <mergeCell ref="P2:Q2"/>
    <mergeCell ref="R1:S1"/>
    <mergeCell ref="R2:S2"/>
    <mergeCell ref="H2:I2"/>
    <mergeCell ref="H1:I1"/>
    <mergeCell ref="J1:K1"/>
    <mergeCell ref="J2:K2"/>
    <mergeCell ref="L1:M1"/>
    <mergeCell ref="L2:M2"/>
    <mergeCell ref="AD1:AE1"/>
    <mergeCell ref="AD2:AE2"/>
    <mergeCell ref="T1:U1"/>
    <mergeCell ref="T2:U2"/>
    <mergeCell ref="V1:W1"/>
    <mergeCell ref="V2:W2"/>
    <mergeCell ref="X1:Y1"/>
    <mergeCell ref="X2:Y2"/>
  </mergeCells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J127"/>
  <sheetViews>
    <sheetView zoomScale="85" zoomScaleNormal="85" workbookViewId="0">
      <pane xSplit="5" ySplit="4" topLeftCell="AF114" activePane="bottomRight" state="frozen"/>
      <selection pane="topRight" activeCell="F1" sqref="F1"/>
      <selection pane="bottomLeft" activeCell="A5" sqref="A5"/>
      <selection pane="bottomRight" activeCell="AG122" sqref="AG122"/>
    </sheetView>
  </sheetViews>
  <sheetFormatPr baseColWidth="8" defaultRowHeight="16.5"/>
  <cols>
    <col width="4.5703125" customWidth="1" style="366" min="1" max="1"/>
    <col width="15.28515625" customWidth="1" style="366" min="2" max="2"/>
    <col width="31.7109375" customWidth="1" style="366" min="3" max="3"/>
    <col width="17" customWidth="1" style="366" min="4" max="4"/>
    <col width="61" customWidth="1" style="366" min="5" max="5"/>
    <col width="8.7109375" customWidth="1" style="366" min="6" max="6"/>
    <col hidden="1" width="22.28515625" customWidth="1" style="366" min="7" max="7"/>
    <col hidden="1" width="17.5703125" customWidth="1" style="366" min="8" max="8"/>
    <col hidden="1" width="17.5703125" customWidth="1" style="49" min="9" max="9"/>
    <col hidden="1" width="15.7109375" customWidth="1" style="366" min="10" max="10"/>
    <col hidden="1" width="16.28515625" customWidth="1" style="49" min="11" max="11"/>
    <col hidden="1" width="5.42578125" customWidth="1" style="366" min="12" max="12"/>
    <col hidden="1" width="17.5703125" customWidth="1" style="366" min="13" max="13"/>
    <col hidden="1" width="5.42578125" customWidth="1" style="366" min="14" max="14"/>
    <col hidden="1" width="7.85546875" customWidth="1" style="366" min="15" max="15"/>
    <col hidden="1" width="5.42578125" customWidth="1" style="366" min="16" max="16"/>
    <col hidden="1" width="7.85546875" customWidth="1" style="366" min="17" max="17"/>
    <col hidden="1" width="5.42578125" customWidth="1" style="366" min="18" max="18"/>
    <col hidden="1" width="16.28515625" customWidth="1" style="366" min="19" max="19"/>
    <col width="5.42578125" bestFit="1" customWidth="1" style="366" min="20" max="20"/>
    <col width="21.140625" customWidth="1" style="366" min="21" max="21"/>
    <col width="5.42578125" bestFit="1" customWidth="1" style="366" min="22" max="22"/>
    <col width="17.5703125" bestFit="1" customWidth="1" style="366" min="23" max="23"/>
    <col hidden="1" width="5.42578125" customWidth="1" style="366" min="24" max="24"/>
    <col hidden="1" width="7.85546875" customWidth="1" style="366" min="25" max="25"/>
    <col hidden="1" width="5.42578125" customWidth="1" style="366" min="26" max="26"/>
    <col hidden="1" width="7.85546875" customWidth="1" style="366" min="27" max="27"/>
    <col hidden="1" width="5.42578125" customWidth="1" style="366" min="28" max="28"/>
    <col hidden="1" width="7.85546875" customWidth="1" style="366" min="29" max="29"/>
    <col hidden="1" width="5.42578125" customWidth="1" style="366" min="30" max="30"/>
    <col hidden="1" width="7.85546875" customWidth="1" style="366" min="31" max="31"/>
    <col width="17.5703125" customWidth="1" style="366" min="32" max="32"/>
    <col width="20.7109375" customWidth="1" style="49" min="33" max="33"/>
    <col width="23.28515625" customWidth="1" style="366" min="34" max="34"/>
    <col width="24.7109375" customWidth="1" style="366" min="35" max="35"/>
    <col width="9.140625" customWidth="1" style="366" min="36" max="16384"/>
  </cols>
  <sheetData>
    <row r="1" ht="20.25" customFormat="1" customHeight="1" s="36">
      <c r="A1" s="1331" t="inlineStr">
        <is>
          <t>NO.</t>
        </is>
      </c>
      <c r="B1" s="1334" t="inlineStr">
        <is>
          <t>WO NO.</t>
        </is>
      </c>
      <c r="C1" s="1650" t="inlineStr">
        <is>
          <t>CRO</t>
        </is>
      </c>
      <c r="D1" s="1652" t="n"/>
      <c r="E1" s="1361" t="inlineStr">
        <is>
          <t>DESCRIPTION</t>
        </is>
      </c>
      <c r="F1" s="1361" t="inlineStr">
        <is>
          <t>AREA</t>
        </is>
      </c>
      <c r="G1" s="1329" t="inlineStr">
        <is>
          <t>TOTAL INVOICE 2020</t>
        </is>
      </c>
      <c r="H1" s="1733" t="inlineStr">
        <is>
          <t>INVOICE</t>
        </is>
      </c>
      <c r="I1" s="1652" t="n"/>
      <c r="J1" s="1733" t="inlineStr">
        <is>
          <t>INVOICE</t>
        </is>
      </c>
      <c r="K1" s="1652" t="n"/>
      <c r="L1" s="1733" t="inlineStr">
        <is>
          <t>INVOICE</t>
        </is>
      </c>
      <c r="M1" s="1652" t="n"/>
      <c r="N1" s="1733" t="inlineStr">
        <is>
          <t>INVOICE</t>
        </is>
      </c>
      <c r="O1" s="1652" t="n"/>
      <c r="P1" s="1733" t="inlineStr">
        <is>
          <t>INVOICE</t>
        </is>
      </c>
      <c r="Q1" s="1652" t="n"/>
      <c r="R1" s="1733" t="inlineStr">
        <is>
          <t>INVOICE</t>
        </is>
      </c>
      <c r="S1" s="1652" t="n"/>
      <c r="T1" s="1733" t="inlineStr">
        <is>
          <t>INVOICE</t>
        </is>
      </c>
      <c r="U1" s="1652" t="n"/>
      <c r="V1" s="1733" t="inlineStr">
        <is>
          <t>INVOICE</t>
        </is>
      </c>
      <c r="W1" s="1652" t="n"/>
      <c r="X1" s="1733" t="inlineStr">
        <is>
          <t>INVOICE</t>
        </is>
      </c>
      <c r="Y1" s="1652" t="n"/>
      <c r="Z1" s="1733" t="inlineStr">
        <is>
          <t>INVOICE</t>
        </is>
      </c>
      <c r="AA1" s="1652" t="n"/>
      <c r="AB1" s="1733" t="inlineStr">
        <is>
          <t>INVOICE</t>
        </is>
      </c>
      <c r="AC1" s="1652" t="n"/>
      <c r="AD1" s="1733" t="inlineStr">
        <is>
          <t>INVOICE</t>
        </is>
      </c>
      <c r="AE1" s="1652" t="n"/>
      <c r="AF1" s="1733" t="inlineStr">
        <is>
          <t>TOTAL INVOICE</t>
        </is>
      </c>
      <c r="AG1" s="1652" t="n"/>
      <c r="AH1" s="1367" t="inlineStr">
        <is>
          <t>DEVISIASI INVOICE</t>
        </is>
      </c>
      <c r="AI1" s="1326" t="inlineStr">
        <is>
          <t>REMARK</t>
        </is>
      </c>
    </row>
    <row r="2" ht="14.25" customFormat="1" customHeight="1" s="378">
      <c r="A2" s="1660" t="n"/>
      <c r="B2" s="1661" t="n"/>
      <c r="C2" s="1408" t="n"/>
      <c r="D2" s="1663" t="n"/>
      <c r="E2" s="1734" t="n"/>
      <c r="F2" s="1734" t="n"/>
      <c r="G2" s="1661" t="n"/>
      <c r="H2" s="1735" t="inlineStr">
        <is>
          <t>Jan 21 - Feb 21</t>
        </is>
      </c>
      <c r="I2" s="1663" t="n"/>
      <c r="J2" s="1735" t="inlineStr">
        <is>
          <t>Feb 21 - Mar 21</t>
        </is>
      </c>
      <c r="K2" s="1663" t="n"/>
      <c r="L2" s="1735" t="inlineStr">
        <is>
          <t>Mar 21 - Apr 21</t>
        </is>
      </c>
      <c r="M2" s="1663" t="n"/>
      <c r="N2" s="1735" t="inlineStr">
        <is>
          <t>Apr 21 - May 21</t>
        </is>
      </c>
      <c r="O2" s="1663" t="n"/>
      <c r="P2" s="1735" t="inlineStr">
        <is>
          <t>May 21 - Jun 21</t>
        </is>
      </c>
      <c r="Q2" s="1663" t="n"/>
      <c r="R2" s="1735" t="inlineStr">
        <is>
          <t>Jun 21 - Jul 21</t>
        </is>
      </c>
      <c r="S2" s="1663" t="n"/>
      <c r="T2" s="1735" t="inlineStr">
        <is>
          <t>Jul 21 - Aug 21</t>
        </is>
      </c>
      <c r="U2" s="1663" t="n"/>
      <c r="V2" s="1735" t="inlineStr">
        <is>
          <t>Aug 21 - Sep</t>
        </is>
      </c>
      <c r="W2" s="1663" t="n"/>
      <c r="X2" s="1735" t="inlineStr">
        <is>
          <t>Sep 21 - Oct 21</t>
        </is>
      </c>
      <c r="Y2" s="1663" t="n"/>
      <c r="Z2" s="1735" t="inlineStr">
        <is>
          <t>Oct 21 - Nov 21</t>
        </is>
      </c>
      <c r="AA2" s="1663" t="n"/>
      <c r="AB2" s="1735" t="inlineStr">
        <is>
          <t>Nov 21 - Des 21</t>
        </is>
      </c>
      <c r="AC2" s="1663" t="n"/>
      <c r="AD2" s="1735" t="inlineStr">
        <is>
          <t>Des 21 - Jan 22</t>
        </is>
      </c>
      <c r="AE2" s="1663" t="n"/>
      <c r="AF2" s="282" t="n">
        <v>2021</v>
      </c>
      <c r="AG2" s="1663" t="n"/>
      <c r="AH2" s="1661" t="n"/>
      <c r="AI2" s="1671" t="n"/>
    </row>
    <row r="3" ht="14.25" customFormat="1" customHeight="1" s="378">
      <c r="A3" s="1660" t="n"/>
      <c r="B3" s="1661" t="n"/>
      <c r="C3" s="43" t="inlineStr">
        <is>
          <t>CRO No.</t>
        </is>
      </c>
      <c r="D3" s="43" t="inlineStr">
        <is>
          <t>Value</t>
        </is>
      </c>
      <c r="E3" s="279" t="n"/>
      <c r="F3" s="279" t="n"/>
      <c r="G3" s="1661" t="n"/>
      <c r="H3" s="280" t="inlineStr">
        <is>
          <t>Plan</t>
        </is>
      </c>
      <c r="I3" s="281" t="inlineStr">
        <is>
          <t>Actual</t>
        </is>
      </c>
      <c r="J3" s="280" t="inlineStr">
        <is>
          <t>Plan</t>
        </is>
      </c>
      <c r="K3" s="281" t="inlineStr">
        <is>
          <t>Actual</t>
        </is>
      </c>
      <c r="L3" s="280" t="inlineStr">
        <is>
          <t>Plan</t>
        </is>
      </c>
      <c r="M3" s="281" t="inlineStr">
        <is>
          <t>Actual</t>
        </is>
      </c>
      <c r="N3" s="280" t="inlineStr">
        <is>
          <t>Plan</t>
        </is>
      </c>
      <c r="O3" s="281" t="inlineStr">
        <is>
          <t>Actual</t>
        </is>
      </c>
      <c r="P3" s="280" t="inlineStr">
        <is>
          <t>Plan</t>
        </is>
      </c>
      <c r="Q3" s="281" t="inlineStr">
        <is>
          <t>Actual</t>
        </is>
      </c>
      <c r="R3" s="280" t="inlineStr">
        <is>
          <t>Plan</t>
        </is>
      </c>
      <c r="S3" s="281" t="inlineStr">
        <is>
          <t>Actual</t>
        </is>
      </c>
      <c r="T3" s="280" t="inlineStr">
        <is>
          <t>Plan</t>
        </is>
      </c>
      <c r="U3" s="281" t="inlineStr">
        <is>
          <t>Actual</t>
        </is>
      </c>
      <c r="V3" s="280" t="inlineStr">
        <is>
          <t>Plan</t>
        </is>
      </c>
      <c r="W3" s="281" t="inlineStr">
        <is>
          <t>Actual</t>
        </is>
      </c>
      <c r="X3" s="280" t="inlineStr">
        <is>
          <t>Plan</t>
        </is>
      </c>
      <c r="Y3" s="281" t="inlineStr">
        <is>
          <t>Actual</t>
        </is>
      </c>
      <c r="Z3" s="280" t="inlineStr">
        <is>
          <t>Plan</t>
        </is>
      </c>
      <c r="AA3" s="281" t="inlineStr">
        <is>
          <t>Actual</t>
        </is>
      </c>
      <c r="AB3" s="280" t="inlineStr">
        <is>
          <t>Plan</t>
        </is>
      </c>
      <c r="AC3" s="281" t="inlineStr">
        <is>
          <t>Actual</t>
        </is>
      </c>
      <c r="AD3" s="280" t="inlineStr">
        <is>
          <t>Plan</t>
        </is>
      </c>
      <c r="AE3" s="281" t="inlineStr">
        <is>
          <t>Actual</t>
        </is>
      </c>
      <c r="AF3" s="280" t="inlineStr">
        <is>
          <t>Plan</t>
        </is>
      </c>
      <c r="AG3" s="281" t="inlineStr">
        <is>
          <t>Actual</t>
        </is>
      </c>
      <c r="AH3" s="282" t="n"/>
      <c r="AI3" s="1671" t="n"/>
    </row>
    <row r="4" ht="15" customFormat="1" customHeight="1" s="285" thickBot="1">
      <c r="A4" s="283" t="n"/>
      <c r="B4" s="284" t="n"/>
      <c r="C4" s="1673" t="n"/>
      <c r="D4" s="1673" t="n"/>
      <c r="F4" s="284" t="n"/>
      <c r="G4" s="320">
        <f>SUM(G7:G18)</f>
        <v/>
      </c>
      <c r="H4" s="321">
        <f>+H6+H70+H83+H112</f>
        <v/>
      </c>
      <c r="I4" s="426">
        <f>+I6+I70+I83+I112</f>
        <v/>
      </c>
      <c r="K4" s="426">
        <f>+K6+K70+K112+K83</f>
        <v/>
      </c>
      <c r="M4" s="426">
        <f>+M6+M70+M112+M83</f>
        <v/>
      </c>
      <c r="O4" s="286" t="n"/>
      <c r="Q4" s="286" t="n"/>
      <c r="S4" s="286" t="n"/>
      <c r="U4" s="426">
        <f>+U6+U70+U83</f>
        <v/>
      </c>
      <c r="W4" s="426">
        <f>+W6+W70+W83+W112</f>
        <v/>
      </c>
      <c r="Y4" s="286" t="n"/>
      <c r="AA4" s="286" t="n"/>
      <c r="AC4" s="286" t="n"/>
      <c r="AE4" s="286" t="n"/>
      <c r="AG4" s="426">
        <f>+AG6+AG70+AG83+AG112</f>
        <v/>
      </c>
      <c r="AH4" s="426">
        <f>+AH6+AH70+AH83+AH112</f>
        <v/>
      </c>
      <c r="AI4" s="287" t="n"/>
    </row>
    <row r="5" ht="12" customHeight="1" thickBot="1">
      <c r="A5" s="276" t="n"/>
      <c r="B5" s="276" t="n"/>
      <c r="C5" s="276" t="n"/>
      <c r="D5" s="276" t="n"/>
      <c r="E5" s="276" t="n"/>
      <c r="F5" s="276" t="n"/>
      <c r="G5" s="276" t="n"/>
      <c r="H5" s="276" t="n"/>
      <c r="I5" s="606" t="n"/>
      <c r="J5" s="276" t="n"/>
      <c r="K5" s="606" t="n"/>
      <c r="L5" s="276" t="n"/>
      <c r="M5" s="276" t="n"/>
      <c r="N5" s="276" t="n"/>
      <c r="O5" s="276" t="n"/>
      <c r="P5" s="276" t="n"/>
      <c r="Q5" s="276" t="n"/>
      <c r="R5" s="276" t="n"/>
      <c r="S5" s="276" t="n"/>
      <c r="T5" s="276" t="n"/>
      <c r="U5" s="276" t="n"/>
      <c r="V5" s="276" t="n"/>
      <c r="W5" s="276" t="n"/>
      <c r="X5" s="276" t="n"/>
      <c r="Y5" s="276" t="n"/>
      <c r="Z5" s="276" t="n"/>
      <c r="AA5" s="276" t="n"/>
      <c r="AB5" s="276" t="n"/>
      <c r="AC5" s="276" t="n"/>
      <c r="AD5" s="276" t="n"/>
      <c r="AE5" s="276" t="n"/>
      <c r="AF5" s="276" t="n"/>
      <c r="AG5" s="606" t="n"/>
      <c r="AH5" s="276" t="n"/>
      <c r="AI5" s="5" t="n"/>
    </row>
    <row r="6" ht="17.25" customFormat="1" customHeight="1" s="9" thickBot="1">
      <c r="A6" s="50" t="inlineStr">
        <is>
          <t>A</t>
        </is>
      </c>
      <c r="B6" s="6" t="inlineStr">
        <is>
          <t>HCA AREA</t>
        </is>
      </c>
      <c r="C6" s="6" t="n"/>
      <c r="D6" s="6" t="n"/>
      <c r="E6" s="6" t="n"/>
      <c r="F6" s="6" t="n"/>
      <c r="G6" s="29" t="n"/>
      <c r="H6" s="29">
        <f>SUM(H7:H25)</f>
        <v/>
      </c>
      <c r="I6" s="607">
        <f>SUM(I7:I36)</f>
        <v/>
      </c>
      <c r="J6" s="6" t="n"/>
      <c r="K6" s="607">
        <f>SUM(K7:K53)</f>
        <v/>
      </c>
      <c r="L6" s="6" t="n"/>
      <c r="M6" s="607">
        <f>SUM(M7:M53)</f>
        <v/>
      </c>
      <c r="N6" s="29" t="n"/>
      <c r="O6" s="607">
        <f>SUM(O7:O53)</f>
        <v/>
      </c>
      <c r="P6" s="6" t="n"/>
      <c r="Q6" s="6" t="n"/>
      <c r="R6" s="6" t="n"/>
      <c r="S6" s="6" t="n"/>
      <c r="T6" s="6" t="n"/>
      <c r="U6" s="607">
        <f>SUM(U7:U69)</f>
        <v/>
      </c>
      <c r="V6" s="6" t="n"/>
      <c r="W6" s="607">
        <f>SUM(W7:W69)</f>
        <v/>
      </c>
      <c r="X6" s="6" t="n"/>
      <c r="Y6" s="6" t="n"/>
      <c r="Z6" s="6" t="n"/>
      <c r="AA6" s="6" t="n"/>
      <c r="AB6" s="6" t="n"/>
      <c r="AC6" s="6" t="n"/>
      <c r="AD6" s="6" t="n"/>
      <c r="AE6" s="6" t="n"/>
      <c r="AF6" s="29">
        <f>SUM(AF7:AF69)</f>
        <v/>
      </c>
      <c r="AG6" s="607">
        <f>SUM(AG7:AG69)</f>
        <v/>
      </c>
      <c r="AH6" s="29">
        <f>SUM(AH7:AH69)</f>
        <v/>
      </c>
      <c r="AI6" s="6" t="n"/>
      <c r="AJ6" s="6" t="n"/>
      <c r="AK6" s="7" t="n"/>
      <c r="DQ6" s="53" t="n"/>
      <c r="DS6" s="53" t="n"/>
    </row>
    <row r="7">
      <c r="A7" s="10">
        <f>+SALES!A7</f>
        <v/>
      </c>
      <c r="B7" s="10">
        <f>+SALES!B7</f>
        <v/>
      </c>
      <c r="C7" s="10">
        <f>+SALES!C7</f>
        <v/>
      </c>
      <c r="D7" s="319">
        <f>+SALES!D7</f>
        <v/>
      </c>
      <c r="E7" s="3">
        <f>+SALES!E7</f>
        <v/>
      </c>
      <c r="F7" s="10">
        <f>+SALES!F7</f>
        <v/>
      </c>
      <c r="G7" s="11" t="n"/>
      <c r="H7" s="11" t="n"/>
      <c r="I7" s="47" t="n"/>
      <c r="J7" s="3" t="n"/>
      <c r="K7" s="47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9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11">
        <f>+AD7+AB7+Z7+X7+V7+T7+R7+P7+N7+L7+J7+H7</f>
        <v/>
      </c>
      <c r="AG7" s="39">
        <f>+AE7+AC7+AA7+Y7+W7+U7+S7+Q7+O7+M7+K7+I7+G7</f>
        <v/>
      </c>
      <c r="AH7" s="11">
        <f>AG7-D7</f>
        <v/>
      </c>
      <c r="AI7" s="5" t="n"/>
    </row>
    <row r="8">
      <c r="A8" s="10">
        <f>+SALES!A8</f>
        <v/>
      </c>
      <c r="B8" s="10">
        <f>+SALES!B8</f>
        <v/>
      </c>
      <c r="C8" s="10">
        <f>+SALES!C8</f>
        <v/>
      </c>
      <c r="D8" s="319">
        <f>+SALES!D8</f>
        <v/>
      </c>
      <c r="E8" s="3">
        <f>+SALES!E8</f>
        <v/>
      </c>
      <c r="F8" s="10">
        <f>+SALES!F8</f>
        <v/>
      </c>
      <c r="G8" s="11" t="n"/>
      <c r="H8" s="11" t="n"/>
      <c r="I8" s="47" t="n"/>
      <c r="J8" s="3" t="n"/>
      <c r="K8" s="47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9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11">
        <f>+AD8+AB8+Z8+X8+V8+T8+R8+P8+N8+L8+J8+H8</f>
        <v/>
      </c>
      <c r="AG8" s="39">
        <f>+AE8+AC8+AA8+Y8+W8+U8+S8+Q8+O8+M8+K8+I8+G8</f>
        <v/>
      </c>
      <c r="AH8" s="11">
        <f>AG8-D8</f>
        <v/>
      </c>
      <c r="AI8" s="5" t="n"/>
    </row>
    <row r="9">
      <c r="A9" s="10">
        <f>+SALES!A9</f>
        <v/>
      </c>
      <c r="B9" s="10">
        <f>+SALES!B9</f>
        <v/>
      </c>
      <c r="C9" s="10">
        <f>+SALES!C9</f>
        <v/>
      </c>
      <c r="D9" s="319">
        <f>+SALES!D9</f>
        <v/>
      </c>
      <c r="E9" s="3">
        <f>+SALES!E9</f>
        <v/>
      </c>
      <c r="F9" s="10">
        <f>+SALES!F9</f>
        <v/>
      </c>
      <c r="G9" s="11" t="n"/>
      <c r="H9" s="11" t="n"/>
      <c r="I9" s="47" t="n"/>
      <c r="J9" s="3" t="n"/>
      <c r="K9" s="47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9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11">
        <f>+AD9+AB9+Z9+X9+V9+T9+R9+P9+N9+L9+J9+H9</f>
        <v/>
      </c>
      <c r="AG9" s="39">
        <f>+AE9+AC9+AA9+Y9+W9+U9+S9+Q9+O9+M9+K9+I9+G9</f>
        <v/>
      </c>
      <c r="AH9" s="11">
        <f>AG9-D9</f>
        <v/>
      </c>
      <c r="AI9" s="5" t="n"/>
    </row>
    <row r="10" customFormat="1" s="1085">
      <c r="A10" s="334">
        <f>+SALES!A10</f>
        <v/>
      </c>
      <c r="B10" s="334">
        <f>+SALES!B10</f>
        <v/>
      </c>
      <c r="C10" s="334">
        <f>+SALES!C10</f>
        <v/>
      </c>
      <c r="D10" s="497">
        <f>+SALES!D10</f>
        <v/>
      </c>
      <c r="E10" s="333">
        <f>+SALES!E10</f>
        <v/>
      </c>
      <c r="F10" s="334">
        <f>+SALES!F10</f>
        <v/>
      </c>
      <c r="G10" s="1080" t="n">
        <v>5089483736</v>
      </c>
      <c r="H10" s="1080">
        <f>+'[1]Sales bulanan'!$AJ$20</f>
        <v/>
      </c>
      <c r="I10" s="479" t="n"/>
      <c r="J10" s="333" t="n"/>
      <c r="K10" s="590" t="n"/>
      <c r="L10" s="333" t="n"/>
      <c r="M10" s="333" t="n"/>
      <c r="N10" s="333" t="n"/>
      <c r="O10" s="333" t="n"/>
      <c r="P10" s="333" t="n"/>
      <c r="Q10" s="333" t="n"/>
      <c r="R10" s="333" t="n"/>
      <c r="S10" s="333" t="n"/>
      <c r="T10" s="333" t="n"/>
      <c r="U10" s="336" t="n"/>
      <c r="V10" s="333" t="n"/>
      <c r="W10" s="333" t="n"/>
      <c r="X10" s="333" t="n"/>
      <c r="Y10" s="333" t="n"/>
      <c r="Z10" s="333" t="n"/>
      <c r="AA10" s="333" t="n"/>
      <c r="AB10" s="333" t="n"/>
      <c r="AC10" s="333" t="n"/>
      <c r="AD10" s="333" t="n"/>
      <c r="AE10" s="333" t="n"/>
      <c r="AF10" s="1080">
        <f>+AD10+AB10+Z10+X10+V10+T10+R10+P10+N10+L10+J10+H10</f>
        <v/>
      </c>
      <c r="AG10" s="336">
        <f>+AE10+AC10+AA10+Y10+W10+U10+S10+Q10+O10+M10+K10+I10+G10</f>
        <v/>
      </c>
      <c r="AH10" s="1080">
        <f>AG10-D10</f>
        <v/>
      </c>
      <c r="AI10" s="340" t="inlineStr">
        <is>
          <t>Menunggu final kalkulasi by eng</t>
        </is>
      </c>
    </row>
    <row r="11" customFormat="1" s="1085">
      <c r="A11" s="334">
        <f>+SALES!A11</f>
        <v/>
      </c>
      <c r="B11" s="334">
        <f>+SALES!B11</f>
        <v/>
      </c>
      <c r="C11" s="334">
        <f>+SALES!C11</f>
        <v/>
      </c>
      <c r="D11" s="497">
        <f>+SALES!D11</f>
        <v/>
      </c>
      <c r="E11" s="333">
        <f>+SALES!E11</f>
        <v/>
      </c>
      <c r="F11" s="334">
        <f>+SALES!F11</f>
        <v/>
      </c>
      <c r="G11" s="1080" t="n"/>
      <c r="H11" s="1080" t="n"/>
      <c r="I11" s="479" t="n"/>
      <c r="J11" s="333" t="n"/>
      <c r="K11" s="590" t="n"/>
      <c r="L11" s="333" t="n"/>
      <c r="M11" s="333" t="n"/>
      <c r="N11" s="333" t="n"/>
      <c r="O11" s="333" t="n"/>
      <c r="P11" s="333" t="n"/>
      <c r="Q11" s="333" t="n"/>
      <c r="R11" s="333" t="n"/>
      <c r="S11" s="333" t="n"/>
      <c r="T11" s="333" t="n"/>
      <c r="U11" s="336" t="n"/>
      <c r="V11" s="333" t="n"/>
      <c r="W11" s="1073" t="n">
        <v>53826825</v>
      </c>
      <c r="X11" s="333" t="n"/>
      <c r="Y11" s="333" t="n"/>
      <c r="Z11" s="333" t="n"/>
      <c r="AA11" s="333" t="n"/>
      <c r="AB11" s="333" t="n"/>
      <c r="AC11" s="333" t="n"/>
      <c r="AD11" s="333" t="n"/>
      <c r="AE11" s="333" t="n"/>
      <c r="AF11" s="1080">
        <f>+AD11+AB11+Z11+X11+V11+T11+R11+P11+N11+L11+J11+H11</f>
        <v/>
      </c>
      <c r="AG11" s="336">
        <f>+AE11+AC11+AA11+Y11+W11+U11+S11+Q11+O11+M11+K11+I11+G11</f>
        <v/>
      </c>
      <c r="AH11" s="1080">
        <f>AG11-D11</f>
        <v/>
      </c>
      <c r="AI11" s="340" t="n"/>
    </row>
    <row r="12" customFormat="1" s="424">
      <c r="A12" s="300">
        <f>+SALES!A12</f>
        <v/>
      </c>
      <c r="B12" s="300">
        <f>+SALES!B12</f>
        <v/>
      </c>
      <c r="C12" s="300">
        <f>+SALES!C12</f>
        <v/>
      </c>
      <c r="D12" s="612">
        <f>+SALES!D12</f>
        <v/>
      </c>
      <c r="E12" s="343">
        <f>+SALES!E12</f>
        <v/>
      </c>
      <c r="F12" s="300">
        <f>+SALES!F12</f>
        <v/>
      </c>
      <c r="G12" s="292" t="n">
        <v>128255830</v>
      </c>
      <c r="H12" s="292" t="n"/>
      <c r="I12" s="352" t="n"/>
      <c r="J12" s="292">
        <f>+SALES!I12</f>
        <v/>
      </c>
      <c r="K12" s="405" t="n">
        <v>182069488</v>
      </c>
      <c r="L12" s="343" t="n"/>
      <c r="M12" s="405" t="n">
        <v>253128682.43</v>
      </c>
      <c r="N12" s="343" t="n"/>
      <c r="O12" s="343" t="n"/>
      <c r="P12" s="343" t="n"/>
      <c r="Q12" s="343" t="n"/>
      <c r="R12" s="343" t="n"/>
      <c r="S12" s="343" t="n"/>
      <c r="T12" s="343" t="n"/>
      <c r="U12" s="349" t="n"/>
      <c r="V12" s="343" t="n"/>
      <c r="W12" s="343" t="n"/>
      <c r="X12" s="343" t="n"/>
      <c r="Y12" s="343" t="n"/>
      <c r="Z12" s="343" t="n"/>
      <c r="AA12" s="343" t="n"/>
      <c r="AB12" s="343" t="n"/>
      <c r="AC12" s="343" t="n"/>
      <c r="AD12" s="343" t="n"/>
      <c r="AE12" s="343" t="n"/>
      <c r="AF12" s="292">
        <f>+AD12+AB12+Z12+X12+V12+T12+R12+P12+N12+L12+J12+H12</f>
        <v/>
      </c>
      <c r="AG12" s="349">
        <f>+AE12+AC12+AA12+Y12+W12+U12+S12+Q12+O12+M12+K12+I12+G12</f>
        <v/>
      </c>
      <c r="AH12" s="292">
        <f>AG12-D12</f>
        <v/>
      </c>
      <c r="AI12" s="408" t="inlineStr">
        <is>
          <t>Completed Actual</t>
        </is>
      </c>
    </row>
    <row r="13" customFormat="1" s="424">
      <c r="A13" s="300">
        <f>+SALES!A13</f>
        <v/>
      </c>
      <c r="B13" s="300">
        <f>+SALES!B13</f>
        <v/>
      </c>
      <c r="C13" s="300">
        <f>+SALES!C13</f>
        <v/>
      </c>
      <c r="D13" s="612">
        <f>+SALES!D13</f>
        <v/>
      </c>
      <c r="E13" s="343">
        <f>+SALES!E13</f>
        <v/>
      </c>
      <c r="F13" s="300">
        <f>+SALES!F13</f>
        <v/>
      </c>
      <c r="G13" s="292" t="n"/>
      <c r="H13" s="292" t="n"/>
      <c r="I13" s="352" t="n"/>
      <c r="J13" s="292">
        <f>+SALES!I13</f>
        <v/>
      </c>
      <c r="K13" s="405" t="n">
        <v>45991229.99999996</v>
      </c>
      <c r="L13" s="343" t="n"/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9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292">
        <f>+AD13+AB13+Z13+X13+V13+T13+R13+P13+N13+L13+J13+H13</f>
        <v/>
      </c>
      <c r="AG13" s="349">
        <f>+AE13+AC13+AA13+Y13+W13+U13+S13+Q13+O13+M13+K13+I13+G13</f>
        <v/>
      </c>
      <c r="AH13" s="292">
        <f>AG13-D13</f>
        <v/>
      </c>
      <c r="AI13" s="408" t="inlineStr">
        <is>
          <t>Completed Deduction</t>
        </is>
      </c>
    </row>
    <row r="14" customFormat="1" s="409">
      <c r="A14" s="407">
        <f>+SALES!A14</f>
        <v/>
      </c>
      <c r="B14" s="407">
        <f>+SALES!B14</f>
        <v/>
      </c>
      <c r="C14" s="407">
        <f>+SALES!C14</f>
        <v/>
      </c>
      <c r="D14" s="499">
        <f>+SALES!D14</f>
        <v/>
      </c>
      <c r="E14" s="404">
        <f>+SALES!E14</f>
        <v/>
      </c>
      <c r="F14" s="407">
        <f>+SALES!F14</f>
        <v/>
      </c>
      <c r="G14" s="406" t="n"/>
      <c r="H14" s="406" t="n"/>
      <c r="I14" s="405" t="n">
        <v>323589691</v>
      </c>
      <c r="J14" s="406">
        <f>+SALES!I14</f>
        <v/>
      </c>
      <c r="K14" s="428" t="n"/>
      <c r="L14" s="404" t="n"/>
      <c r="M14" s="404" t="n"/>
      <c r="N14" s="404" t="n"/>
      <c r="O14" s="404" t="n"/>
      <c r="P14" s="404" t="n"/>
      <c r="Q14" s="404" t="n"/>
      <c r="R14" s="404" t="n"/>
      <c r="S14" s="404" t="n"/>
      <c r="T14" s="404" t="n"/>
      <c r="U14" s="405" t="n"/>
      <c r="V14" s="404" t="n"/>
      <c r="W14" s="404" t="n"/>
      <c r="X14" s="404" t="n"/>
      <c r="Y14" s="404" t="n"/>
      <c r="Z14" s="404" t="n"/>
      <c r="AA14" s="404" t="n"/>
      <c r="AB14" s="404" t="n"/>
      <c r="AC14" s="404" t="n"/>
      <c r="AD14" s="404" t="n"/>
      <c r="AE14" s="404" t="n"/>
      <c r="AF14" s="406">
        <f>+AD14+AB14+Z14+X14+V14+T14+R14+P14+N14+L14+J14+H14</f>
        <v/>
      </c>
      <c r="AG14" s="405">
        <f>+AE14+AC14+AA14+Y14+W14+U14+S14+Q14+O14+M14+K14+I14+G14</f>
        <v/>
      </c>
      <c r="AH14" s="406">
        <f>AG14-D14</f>
        <v/>
      </c>
      <c r="AI14" s="408" t="inlineStr">
        <is>
          <t>Completed Partial</t>
        </is>
      </c>
    </row>
    <row r="15" customFormat="1" s="409">
      <c r="A15" s="407">
        <f>+SALES!A15</f>
        <v/>
      </c>
      <c r="B15" s="407">
        <f>+SALES!B15</f>
        <v/>
      </c>
      <c r="C15" s="407">
        <f>+SALES!C15</f>
        <v/>
      </c>
      <c r="D15" s="499">
        <f>+SALES!D15</f>
        <v/>
      </c>
      <c r="E15" s="404">
        <f>+SALES!E15</f>
        <v/>
      </c>
      <c r="F15" s="407">
        <f>+SALES!F15</f>
        <v/>
      </c>
      <c r="G15" s="406" t="n"/>
      <c r="H15" s="406">
        <f>+'[1]Sales bulanan'!$AJ$57</f>
        <v/>
      </c>
      <c r="I15" s="405" t="n">
        <v>100911545</v>
      </c>
      <c r="J15" s="406">
        <f>+SALES!I15</f>
        <v/>
      </c>
      <c r="K15" s="428" t="n"/>
      <c r="L15" s="404" t="n"/>
      <c r="M15" s="404" t="n"/>
      <c r="N15" s="404" t="n"/>
      <c r="O15" s="404" t="n"/>
      <c r="P15" s="404" t="n"/>
      <c r="Q15" s="404" t="n"/>
      <c r="R15" s="404" t="n"/>
      <c r="S15" s="404" t="n"/>
      <c r="T15" s="404" t="n"/>
      <c r="U15" s="405" t="n"/>
      <c r="V15" s="404" t="n"/>
      <c r="W15" s="404" t="n"/>
      <c r="X15" s="404" t="n"/>
      <c r="Y15" s="404" t="n"/>
      <c r="Z15" s="404" t="n"/>
      <c r="AA15" s="404" t="n"/>
      <c r="AB15" s="404" t="n"/>
      <c r="AC15" s="404" t="n"/>
      <c r="AD15" s="404" t="n"/>
      <c r="AE15" s="404" t="n"/>
      <c r="AF15" s="406">
        <f>+AD15+AB15+Z15+X15+V15+T15+R15+P15+N15+L15+J15+H15</f>
        <v/>
      </c>
      <c r="AG15" s="405">
        <f>+AE15+AC15+AA15+Y15+W15+U15+S15+Q15+O15+M15+K15+I15+G15</f>
        <v/>
      </c>
      <c r="AH15" s="406">
        <f>AG15-D15</f>
        <v/>
      </c>
      <c r="AI15" s="408" t="inlineStr">
        <is>
          <t>Completed Deduction</t>
        </is>
      </c>
    </row>
    <row r="16" customFormat="1" s="409">
      <c r="A16" s="407">
        <f>+SALES!A16</f>
        <v/>
      </c>
      <c r="B16" s="407">
        <f>+SALES!B16</f>
        <v/>
      </c>
      <c r="C16" s="407">
        <f>+SALES!C16</f>
        <v/>
      </c>
      <c r="D16" s="499">
        <f>+SALES!D16</f>
        <v/>
      </c>
      <c r="E16" s="404">
        <f>+SALES!E16</f>
        <v/>
      </c>
      <c r="F16" s="407">
        <f>+SALES!F16</f>
        <v/>
      </c>
      <c r="G16" s="406" t="n"/>
      <c r="H16" s="406">
        <f>+'[1]Sales bulanan'!$AJ$58</f>
        <v/>
      </c>
      <c r="I16" s="405" t="n">
        <v>107137220</v>
      </c>
      <c r="J16" s="406">
        <f>+SALES!I16</f>
        <v/>
      </c>
      <c r="K16" s="428" t="n"/>
      <c r="L16" s="404" t="n"/>
      <c r="M16" s="404" t="n"/>
      <c r="N16" s="404" t="n"/>
      <c r="O16" s="404" t="n"/>
      <c r="P16" s="404" t="n"/>
      <c r="Q16" s="404" t="n"/>
      <c r="R16" s="404" t="n"/>
      <c r="S16" s="404" t="n"/>
      <c r="T16" s="404" t="n"/>
      <c r="U16" s="405" t="n"/>
      <c r="V16" s="404" t="n"/>
      <c r="W16" s="404" t="n"/>
      <c r="X16" s="404" t="n"/>
      <c r="Y16" s="404" t="n"/>
      <c r="Z16" s="404" t="n"/>
      <c r="AA16" s="404" t="n"/>
      <c r="AB16" s="404" t="n"/>
      <c r="AC16" s="404" t="n"/>
      <c r="AD16" s="404" t="n"/>
      <c r="AE16" s="404" t="n"/>
      <c r="AF16" s="406">
        <f>+AD16+AB16+Z16+X16+V16+T16+R16+P16+N16+L16+J16+H16</f>
        <v/>
      </c>
      <c r="AG16" s="405">
        <f>+AE16+AC16+AA16+Y16+W16+U16+S16+Q16+O16+M16+K16+I16+G16</f>
        <v/>
      </c>
      <c r="AH16" s="406">
        <f>AG16-D16</f>
        <v/>
      </c>
      <c r="AI16" s="408" t="inlineStr">
        <is>
          <t>Completed Deduction</t>
        </is>
      </c>
    </row>
    <row r="17" customFormat="1" s="417">
      <c r="A17" s="500">
        <f>+SALES!A17</f>
        <v/>
      </c>
      <c r="B17" s="500">
        <f>+SALES!B17</f>
        <v/>
      </c>
      <c r="C17" s="500">
        <f>+SALES!C17</f>
        <v/>
      </c>
      <c r="D17" s="501">
        <f>+SALES!D17</f>
        <v/>
      </c>
      <c r="E17" s="502">
        <f>+SALES!E17</f>
        <v/>
      </c>
      <c r="F17" s="500">
        <f>+SALES!F17</f>
        <v/>
      </c>
      <c r="G17" s="503" t="n"/>
      <c r="H17" s="503" t="n"/>
      <c r="I17" s="588" t="n"/>
      <c r="J17" s="502" t="n"/>
      <c r="K17" s="588" t="n"/>
      <c r="L17" s="502" t="n"/>
      <c r="M17" s="502" t="n"/>
      <c r="N17" s="502" t="n"/>
      <c r="O17" s="502" t="n"/>
      <c r="P17" s="502" t="n"/>
      <c r="Q17" s="502" t="n"/>
      <c r="R17" s="502" t="n"/>
      <c r="S17" s="502" t="n"/>
      <c r="T17" s="502" t="n"/>
      <c r="U17" s="695" t="n"/>
      <c r="V17" s="502" t="n"/>
      <c r="W17" s="502" t="n"/>
      <c r="X17" s="502" t="n"/>
      <c r="Y17" s="502" t="n"/>
      <c r="Z17" s="502" t="n"/>
      <c r="AA17" s="502" t="n"/>
      <c r="AB17" s="502" t="n"/>
      <c r="AC17" s="502" t="n"/>
      <c r="AD17" s="502" t="n"/>
      <c r="AE17" s="502" t="n"/>
      <c r="AF17" s="503">
        <f>+AD17+AB17+Z17+X17+V17+T17+R17+P17+N17+L17+J17+H17</f>
        <v/>
      </c>
      <c r="AG17" s="695">
        <f>+AE17+AC17+AA17+Y17+W17+U17+S17+Q17+O17+M17+K17+I17+G17</f>
        <v/>
      </c>
      <c r="AH17" s="503">
        <f>AG17-D17</f>
        <v/>
      </c>
      <c r="AI17" s="504" t="n"/>
    </row>
    <row r="18" customFormat="1" s="417">
      <c r="A18" s="500">
        <f>+SALES!A18</f>
        <v/>
      </c>
      <c r="B18" s="500">
        <f>+SALES!B18</f>
        <v/>
      </c>
      <c r="C18" s="500">
        <f>+SALES!C18</f>
        <v/>
      </c>
      <c r="D18" s="501">
        <f>+SALES!D18</f>
        <v/>
      </c>
      <c r="E18" s="502">
        <f>+SALES!E18</f>
        <v/>
      </c>
      <c r="F18" s="500">
        <f>+SALES!F18</f>
        <v/>
      </c>
      <c r="G18" s="503" t="n"/>
      <c r="H18" s="503" t="n"/>
      <c r="I18" s="588" t="n"/>
      <c r="J18" s="502" t="n"/>
      <c r="K18" s="588" t="n"/>
      <c r="L18" s="502" t="n"/>
      <c r="M18" s="502" t="n"/>
      <c r="N18" s="502" t="n"/>
      <c r="O18" s="502" t="n"/>
      <c r="P18" s="502" t="n"/>
      <c r="Q18" s="502" t="n"/>
      <c r="R18" s="502" t="n"/>
      <c r="S18" s="502" t="n"/>
      <c r="T18" s="502" t="n"/>
      <c r="U18" s="695" t="n"/>
      <c r="V18" s="502" t="n"/>
      <c r="W18" s="502" t="n"/>
      <c r="X18" s="502" t="n"/>
      <c r="Y18" s="502" t="n"/>
      <c r="Z18" s="502" t="n"/>
      <c r="AA18" s="502" t="n"/>
      <c r="AB18" s="502" t="n"/>
      <c r="AC18" s="502" t="n"/>
      <c r="AD18" s="502" t="n"/>
      <c r="AE18" s="502" t="n"/>
      <c r="AF18" s="503">
        <f>+AD18+AB18+Z18+X18+V18+T18+R18+P18+N18+L18+J18+H18</f>
        <v/>
      </c>
      <c r="AG18" s="695">
        <f>+AE18+AC18+AA18+Y18+W18+U18+S18+Q18+O18+M18+K18+I18+G18</f>
        <v/>
      </c>
      <c r="AH18" s="503">
        <f>AG18-D18</f>
        <v/>
      </c>
      <c r="AI18" s="504" t="n"/>
    </row>
    <row r="19" customFormat="1" s="1083">
      <c r="A19" s="505">
        <f>+SALES!A19</f>
        <v/>
      </c>
      <c r="B19" s="505">
        <f>+SALES!B19</f>
        <v/>
      </c>
      <c r="C19" s="505">
        <f>+SALES!C19</f>
        <v/>
      </c>
      <c r="D19" s="506">
        <f>+SALES!D19</f>
        <v/>
      </c>
      <c r="E19" s="1076">
        <f>+SALES!E19</f>
        <v/>
      </c>
      <c r="F19" s="505">
        <f>+SALES!F19</f>
        <v/>
      </c>
      <c r="G19" s="1075" t="n"/>
      <c r="H19" s="1075" t="n"/>
      <c r="I19" s="590" t="n"/>
      <c r="J19" s="1076" t="n"/>
      <c r="K19" s="590" t="n"/>
      <c r="L19" s="1076" t="n"/>
      <c r="M19" s="1076" t="n"/>
      <c r="N19" s="1076" t="n"/>
      <c r="O19" s="1076" t="n"/>
      <c r="P19" s="1076" t="n"/>
      <c r="Q19" s="1076" t="n"/>
      <c r="R19" s="1076" t="n"/>
      <c r="S19" s="1076" t="n"/>
      <c r="T19" s="1076" t="n"/>
      <c r="U19" s="1073" t="n">
        <v>5439725</v>
      </c>
      <c r="V19" s="1076" t="n"/>
      <c r="W19" s="1076" t="n"/>
      <c r="X19" s="1076" t="n"/>
      <c r="Y19" s="1076" t="n"/>
      <c r="Z19" s="1076" t="n"/>
      <c r="AA19" s="1076" t="n"/>
      <c r="AB19" s="1076" t="n"/>
      <c r="AC19" s="1076" t="n"/>
      <c r="AD19" s="1076" t="n"/>
      <c r="AE19" s="1076" t="n"/>
      <c r="AF19" s="1075">
        <f>+AD19+AB19+Z19+X19+V19+T19+R19+P19+N19+L19+J19+H19</f>
        <v/>
      </c>
      <c r="AG19" s="1073">
        <f>+AE19+AC19+AA19+Y19+W19+U19+S19+Q19+O19+M19+K19+I19+G19</f>
        <v/>
      </c>
      <c r="AH19" s="1075">
        <f>AG19-D19</f>
        <v/>
      </c>
      <c r="AI19" s="509" t="n"/>
    </row>
    <row r="20" customFormat="1" s="409">
      <c r="A20" s="407">
        <f>+SALES!A20</f>
        <v/>
      </c>
      <c r="B20" s="407">
        <f>+SALES!B20</f>
        <v/>
      </c>
      <c r="C20" s="407">
        <f>+SALES!C20</f>
        <v/>
      </c>
      <c r="D20" s="499">
        <f>+SALES!D20</f>
        <v/>
      </c>
      <c r="E20" s="404">
        <f>+SALES!E20</f>
        <v/>
      </c>
      <c r="F20" s="407">
        <f>+SALES!F20</f>
        <v/>
      </c>
      <c r="G20" s="406" t="n"/>
      <c r="H20" s="406">
        <f>+'[1]Sales bulanan'!$AJ$68</f>
        <v/>
      </c>
      <c r="I20" s="428" t="n"/>
      <c r="J20" s="406">
        <f>+SALES!I20</f>
        <v/>
      </c>
      <c r="K20" s="405" t="n">
        <v>54005975</v>
      </c>
      <c r="L20" s="404" t="n"/>
      <c r="M20" s="404" t="n"/>
      <c r="N20" s="404" t="n"/>
      <c r="O20" s="404" t="n"/>
      <c r="P20" s="404" t="n"/>
      <c r="Q20" s="404" t="n"/>
      <c r="R20" s="404" t="n"/>
      <c r="S20" s="404" t="n"/>
      <c r="T20" s="404" t="n"/>
      <c r="U20" s="405" t="n"/>
      <c r="V20" s="404" t="n"/>
      <c r="W20" s="404" t="n"/>
      <c r="X20" s="404" t="n"/>
      <c r="Y20" s="404" t="n"/>
      <c r="Z20" s="404" t="n"/>
      <c r="AA20" s="404" t="n"/>
      <c r="AB20" s="404" t="n"/>
      <c r="AC20" s="404" t="n"/>
      <c r="AD20" s="404" t="n"/>
      <c r="AE20" s="404" t="n"/>
      <c r="AF20" s="406">
        <f>+AD20+AB20+Z20+X20+V20+T20+R20+P20+N20+L20+J20+H20</f>
        <v/>
      </c>
      <c r="AG20" s="405">
        <f>+AE20+AC20+AA20+Y20+W20+U20+S20+Q20+O20+M20+K20+I20+G20</f>
        <v/>
      </c>
      <c r="AH20" s="406">
        <f>AG20-D20</f>
        <v/>
      </c>
      <c r="AI20" s="408" t="inlineStr">
        <is>
          <t>Completed Deduction</t>
        </is>
      </c>
    </row>
    <row r="21" customFormat="1" s="1083">
      <c r="A21" s="505">
        <f>+SALES!A21</f>
        <v/>
      </c>
      <c r="B21" s="505">
        <f>+SALES!B21</f>
        <v/>
      </c>
      <c r="C21" s="505">
        <f>+SALES!C21</f>
        <v/>
      </c>
      <c r="D21" s="506">
        <f>+SALES!D21</f>
        <v/>
      </c>
      <c r="E21" s="1076">
        <f>+SALES!E21</f>
        <v/>
      </c>
      <c r="F21" s="505">
        <f>+SALES!F21</f>
        <v/>
      </c>
      <c r="G21" s="1075" t="n"/>
      <c r="H21" s="1075">
        <f>+'[1]Sales bulanan'!$AJ$69</f>
        <v/>
      </c>
      <c r="I21" s="1073" t="n">
        <v>58398850</v>
      </c>
      <c r="J21" s="1076" t="n"/>
      <c r="K21" s="590" t="n"/>
      <c r="L21" s="1076" t="n"/>
      <c r="M21" s="1076" t="n"/>
      <c r="N21" s="1076" t="n"/>
      <c r="O21" s="1076" t="n"/>
      <c r="P21" s="1076" t="n"/>
      <c r="Q21" s="1076" t="n"/>
      <c r="R21" s="1076" t="n"/>
      <c r="S21" s="1076" t="n"/>
      <c r="T21" s="1076" t="n"/>
      <c r="U21" s="1073" t="n">
        <v>42517400</v>
      </c>
      <c r="V21" s="1076" t="n"/>
      <c r="W21" s="1076" t="n"/>
      <c r="X21" s="1076" t="n"/>
      <c r="Y21" s="1076" t="n"/>
      <c r="Z21" s="1076" t="n"/>
      <c r="AA21" s="1076" t="n"/>
      <c r="AB21" s="1076" t="n"/>
      <c r="AC21" s="1076" t="n"/>
      <c r="AD21" s="1076" t="n"/>
      <c r="AE21" s="1076" t="n"/>
      <c r="AF21" s="1075">
        <f>+AD21+AB21+Z21+X21+V21+T21+R21+P21+N21+L21+J21+H21</f>
        <v/>
      </c>
      <c r="AG21" s="1073">
        <f>+AE21+AC21+AA21+Y21+W21+U21+S21+Q21+O21+M21+K21+I21+G21</f>
        <v/>
      </c>
      <c r="AH21" s="1075">
        <f>AG21-D21</f>
        <v/>
      </c>
      <c r="AI21" s="509" t="inlineStr">
        <is>
          <t>Completed Deduction</t>
        </is>
      </c>
    </row>
    <row r="22" customFormat="1" s="1083">
      <c r="A22" s="505">
        <f>+SALES!A22</f>
        <v/>
      </c>
      <c r="B22" s="505">
        <f>+SALES!B22</f>
        <v/>
      </c>
      <c r="C22" s="505">
        <f>+SALES!C22</f>
        <v/>
      </c>
      <c r="D22" s="506">
        <f>+SALES!D22</f>
        <v/>
      </c>
      <c r="E22" s="1076">
        <f>+SALES!E22</f>
        <v/>
      </c>
      <c r="F22" s="505">
        <f>+SALES!F22</f>
        <v/>
      </c>
      <c r="G22" s="1075" t="n"/>
      <c r="H22" s="1075" t="n"/>
      <c r="I22" s="590" t="n"/>
      <c r="J22" s="1076" t="n"/>
      <c r="K22" s="1073" t="n">
        <v>80222780</v>
      </c>
      <c r="L22" s="1076" t="n"/>
      <c r="M22" s="1076" t="n"/>
      <c r="N22" s="1076" t="n"/>
      <c r="O22" s="1076" t="n"/>
      <c r="P22" s="1076" t="n"/>
      <c r="Q22" s="1076" t="n"/>
      <c r="R22" s="1076" t="n"/>
      <c r="S22" s="1076" t="n"/>
      <c r="T22" s="1076" t="n"/>
      <c r="U22" s="1073" t="n"/>
      <c r="V22" s="1076" t="n"/>
      <c r="W22" s="1076" t="n"/>
      <c r="X22" s="1076" t="n"/>
      <c r="Y22" s="1076" t="n"/>
      <c r="Z22" s="1076" t="n"/>
      <c r="AA22" s="1076" t="n"/>
      <c r="AB22" s="1076" t="n"/>
      <c r="AC22" s="1076" t="n"/>
      <c r="AD22" s="1076" t="n"/>
      <c r="AE22" s="1076" t="n"/>
      <c r="AF22" s="1075">
        <f>+AD22+AB22+Z22+X22+V22+T22+R22+P22+N22+L22+J22+H22</f>
        <v/>
      </c>
      <c r="AG22" s="1073">
        <f>+AE22+AC22+AA22+Y22+W22+U22+S22+Q22+O22+M22+K22+I22+G22</f>
        <v/>
      </c>
      <c r="AH22" s="1075">
        <f>AG22-D22</f>
        <v/>
      </c>
      <c r="AI22" s="509" t="n"/>
    </row>
    <row r="23" customFormat="1" s="409">
      <c r="A23" s="407">
        <f>+SALES!A23</f>
        <v/>
      </c>
      <c r="B23" s="407">
        <f>+SALES!B23</f>
        <v/>
      </c>
      <c r="C23" s="407">
        <f>+SALES!C23</f>
        <v/>
      </c>
      <c r="D23" s="499">
        <f>+SALES!D23</f>
        <v/>
      </c>
      <c r="E23" s="404">
        <f>+SALES!E23</f>
        <v/>
      </c>
      <c r="F23" s="407">
        <f>+SALES!F23</f>
        <v/>
      </c>
      <c r="G23" s="406" t="n"/>
      <c r="H23" s="406">
        <f>+'[1]Sales bulanan'!$AJ$71</f>
        <v/>
      </c>
      <c r="I23" s="405" t="n">
        <v>11892713</v>
      </c>
      <c r="J23" s="404" t="n"/>
      <c r="K23" s="428" t="n"/>
      <c r="L23" s="404" t="n"/>
      <c r="M23" s="404" t="n"/>
      <c r="N23" s="404" t="n"/>
      <c r="O23" s="404" t="n"/>
      <c r="P23" s="404" t="n"/>
      <c r="Q23" s="404" t="n"/>
      <c r="R23" s="404" t="n"/>
      <c r="S23" s="404" t="n"/>
      <c r="T23" s="404" t="n"/>
      <c r="U23" s="405" t="n"/>
      <c r="V23" s="404" t="n"/>
      <c r="W23" s="404" t="n"/>
      <c r="X23" s="404" t="n"/>
      <c r="Y23" s="404" t="n"/>
      <c r="Z23" s="404" t="n"/>
      <c r="AA23" s="404" t="n"/>
      <c r="AB23" s="404" t="n"/>
      <c r="AC23" s="404" t="n"/>
      <c r="AD23" s="404" t="n"/>
      <c r="AE23" s="404" t="n"/>
      <c r="AF23" s="406">
        <f>+AD23+AB23+Z23+X23+V23+T23+R23+P23+N23+L23+J23+H23</f>
        <v/>
      </c>
      <c r="AG23" s="405">
        <f>+AE23+AC23+AA23+Y23+W23+U23+S23+Q23+O23+M23+K23+I23+G23</f>
        <v/>
      </c>
      <c r="AH23" s="406">
        <f>AG23-D23</f>
        <v/>
      </c>
      <c r="AI23" s="408" t="inlineStr">
        <is>
          <t>Completed Actual</t>
        </is>
      </c>
    </row>
    <row r="24" customFormat="1" s="409">
      <c r="A24" s="407">
        <f>+SALES!A24</f>
        <v/>
      </c>
      <c r="B24" s="407">
        <f>+SALES!B24</f>
        <v/>
      </c>
      <c r="C24" s="407">
        <f>+SALES!C24</f>
        <v/>
      </c>
      <c r="D24" s="499">
        <f>+SALES!D24</f>
        <v/>
      </c>
      <c r="E24" s="404">
        <f>+SALES!E24</f>
        <v/>
      </c>
      <c r="F24" s="407">
        <f>+SALES!F24</f>
        <v/>
      </c>
      <c r="G24" s="406" t="n"/>
      <c r="H24" s="406">
        <f>+'[1]Sales bulanan'!$AJ$72</f>
        <v/>
      </c>
      <c r="I24" s="428" t="n"/>
      <c r="J24" s="406">
        <f>+SALES!I24</f>
        <v/>
      </c>
      <c r="K24" s="428" t="n"/>
      <c r="L24" s="404" t="n"/>
      <c r="M24" s="405" t="n">
        <v>30199825</v>
      </c>
      <c r="N24" s="404" t="n"/>
      <c r="O24" s="404" t="n"/>
      <c r="P24" s="404" t="n"/>
      <c r="Q24" s="404" t="n"/>
      <c r="R24" s="404" t="n"/>
      <c r="S24" s="404" t="n"/>
      <c r="T24" s="404" t="n"/>
      <c r="U24" s="405" t="n"/>
      <c r="V24" s="404" t="n"/>
      <c r="W24" s="404" t="n"/>
      <c r="X24" s="404" t="n"/>
      <c r="Y24" s="404" t="n"/>
      <c r="Z24" s="404" t="n"/>
      <c r="AA24" s="404" t="n"/>
      <c r="AB24" s="404" t="n"/>
      <c r="AC24" s="404" t="n"/>
      <c r="AD24" s="404" t="n"/>
      <c r="AE24" s="404" t="n"/>
      <c r="AF24" s="406">
        <f>+AD24+AB24+Z24+X24+V24+T24+R24+P24+N24+L24+J24+H24</f>
        <v/>
      </c>
      <c r="AG24" s="405">
        <f>+AE24+AC24+AA24+Y24+W24+U24+S24+Q24+O24+M24+K24+I24+G24</f>
        <v/>
      </c>
      <c r="AH24" s="406">
        <f>AG24-D24</f>
        <v/>
      </c>
      <c r="AI24" s="408" t="inlineStr">
        <is>
          <t>Completed Actual</t>
        </is>
      </c>
    </row>
    <row r="25" customFormat="1" s="409">
      <c r="A25" s="407">
        <f>+SALES!A25</f>
        <v/>
      </c>
      <c r="B25" s="407">
        <f>+SALES!B25</f>
        <v/>
      </c>
      <c r="C25" s="407">
        <f>+SALES!C25</f>
        <v/>
      </c>
      <c r="D25" s="499">
        <f>+SALES!D25</f>
        <v/>
      </c>
      <c r="E25" s="404">
        <f>+SALES!E25</f>
        <v/>
      </c>
      <c r="F25" s="407">
        <f>+SALES!F25</f>
        <v/>
      </c>
      <c r="G25" s="406" t="n"/>
      <c r="H25" s="406">
        <f>+'[1]Sales bulanan'!$AJ$59</f>
        <v/>
      </c>
      <c r="I25" s="405" t="n">
        <v>125082132</v>
      </c>
      <c r="J25" s="406">
        <f>+SALES!I25</f>
        <v/>
      </c>
      <c r="K25" s="428" t="n"/>
      <c r="L25" s="404" t="n"/>
      <c r="M25" s="404" t="n"/>
      <c r="N25" s="404" t="n"/>
      <c r="O25" s="404" t="n"/>
      <c r="P25" s="404" t="n"/>
      <c r="Q25" s="404" t="n"/>
      <c r="R25" s="404" t="n"/>
      <c r="S25" s="404" t="n"/>
      <c r="T25" s="404" t="n"/>
      <c r="U25" s="405" t="n"/>
      <c r="V25" s="404" t="n"/>
      <c r="W25" s="404" t="n"/>
      <c r="X25" s="404" t="n"/>
      <c r="Y25" s="404" t="n"/>
      <c r="Z25" s="404" t="n"/>
      <c r="AA25" s="404" t="n"/>
      <c r="AB25" s="404" t="n"/>
      <c r="AC25" s="404" t="n"/>
      <c r="AD25" s="404" t="n"/>
      <c r="AE25" s="404" t="n"/>
      <c r="AF25" s="406">
        <f>+AD25+AB25+Z25+X25+V25+T25+R25+P25+N25+L25+J25+H25</f>
        <v/>
      </c>
      <c r="AG25" s="405">
        <f>+AE25+AC25+AA25+Y25+W25+U25+S25+Q25+O25+M25+K25+I25+G25</f>
        <v/>
      </c>
      <c r="AH25" s="406">
        <f>AG25-D25</f>
        <v/>
      </c>
      <c r="AI25" s="408" t="inlineStr">
        <is>
          <t>Completed Deduction</t>
        </is>
      </c>
    </row>
    <row r="26" customFormat="1" s="409">
      <c r="A26" s="407">
        <f>+SALES!A26</f>
        <v/>
      </c>
      <c r="B26" s="407">
        <f>+SALES!B26</f>
        <v/>
      </c>
      <c r="C26" s="407">
        <f>+SALES!C26</f>
        <v/>
      </c>
      <c r="D26" s="499">
        <f>+SALES!D26</f>
        <v/>
      </c>
      <c r="E26" s="404">
        <f>+SALES!E26</f>
        <v/>
      </c>
      <c r="F26" s="407">
        <f>+SALES!F26</f>
        <v/>
      </c>
      <c r="G26" s="406" t="n"/>
      <c r="H26" s="406" t="n"/>
      <c r="I26" s="428" t="n"/>
      <c r="J26" s="406">
        <f>+SALES!I26</f>
        <v/>
      </c>
      <c r="K26" s="405" t="n">
        <v>234597969</v>
      </c>
      <c r="L26" s="404" t="n"/>
      <c r="M26" s="404" t="n"/>
      <c r="N26" s="404" t="n"/>
      <c r="O26" s="404" t="n"/>
      <c r="P26" s="404" t="n"/>
      <c r="Q26" s="404" t="n"/>
      <c r="R26" s="404" t="n"/>
      <c r="S26" s="404" t="n"/>
      <c r="T26" s="404" t="n"/>
      <c r="U26" s="405" t="n"/>
      <c r="V26" s="404" t="n"/>
      <c r="W26" s="404" t="n"/>
      <c r="X26" s="404" t="n"/>
      <c r="Y26" s="404" t="n"/>
      <c r="Z26" s="404" t="n"/>
      <c r="AA26" s="404" t="n"/>
      <c r="AB26" s="404" t="n"/>
      <c r="AC26" s="404" t="n"/>
      <c r="AD26" s="404" t="n"/>
      <c r="AE26" s="404" t="n"/>
      <c r="AF26" s="406">
        <f>+AD26+AB26+Z26+X26+V26+T26+R26+P26+N26+L26+J26+H26</f>
        <v/>
      </c>
      <c r="AG26" s="405">
        <f>+AE26+AC26+AA26+Y26+W26+U26+S26+Q26+O26+M26+K26+I26+G26</f>
        <v/>
      </c>
      <c r="AH26" s="406">
        <f>AG26-D26</f>
        <v/>
      </c>
      <c r="AI26" s="408" t="inlineStr">
        <is>
          <t>Completed Deduction</t>
        </is>
      </c>
    </row>
    <row r="27" customFormat="1" s="409">
      <c r="A27" s="407">
        <f>+SALES!A27</f>
        <v/>
      </c>
      <c r="B27" s="407">
        <f>+SALES!B27</f>
        <v/>
      </c>
      <c r="C27" s="407">
        <f>+SALES!C27</f>
        <v/>
      </c>
      <c r="D27" s="499">
        <f>+SALES!D27</f>
        <v/>
      </c>
      <c r="E27" s="404">
        <f>+SALES!E27</f>
        <v/>
      </c>
      <c r="F27" s="407">
        <f>+SALES!F27</f>
        <v/>
      </c>
      <c r="G27" s="406" t="n"/>
      <c r="H27" s="406" t="n"/>
      <c r="I27" s="428" t="n"/>
      <c r="J27" s="406">
        <f>+SALES!I27</f>
        <v/>
      </c>
      <c r="K27" s="428" t="n"/>
      <c r="L27" s="404" t="n"/>
      <c r="M27" s="405" t="n">
        <v>83096475.00000003</v>
      </c>
      <c r="N27" s="404" t="n"/>
      <c r="O27" s="404" t="n"/>
      <c r="P27" s="404" t="n"/>
      <c r="Q27" s="404" t="n"/>
      <c r="R27" s="404" t="n"/>
      <c r="S27" s="404" t="n"/>
      <c r="T27" s="404" t="n"/>
      <c r="U27" s="405" t="n"/>
      <c r="V27" s="404" t="n"/>
      <c r="W27" s="404" t="n"/>
      <c r="X27" s="404" t="n"/>
      <c r="Y27" s="404" t="n"/>
      <c r="Z27" s="404" t="n"/>
      <c r="AA27" s="404" t="n"/>
      <c r="AB27" s="404" t="n"/>
      <c r="AC27" s="404" t="n"/>
      <c r="AD27" s="404" t="n"/>
      <c r="AE27" s="404" t="n"/>
      <c r="AF27" s="406">
        <f>+AD27+AB27+Z27+X27+V27+T27+R27+P27+N27+L27+J27+H27</f>
        <v/>
      </c>
      <c r="AG27" s="405">
        <f>+AE27+AC27+AA27+Y27+W27+U27+S27+Q27+O27+M27+K27+I27+G27</f>
        <v/>
      </c>
      <c r="AH27" s="406">
        <f>AG27-D27</f>
        <v/>
      </c>
      <c r="AI27" s="408" t="inlineStr">
        <is>
          <t>Completed Deduction</t>
        </is>
      </c>
    </row>
    <row r="28" customFormat="1" s="409">
      <c r="A28" s="407">
        <f>+SALES!A28</f>
        <v/>
      </c>
      <c r="B28" s="407">
        <f>+SALES!B28</f>
        <v/>
      </c>
      <c r="C28" s="407">
        <f>+SALES!C28</f>
        <v/>
      </c>
      <c r="D28" s="499">
        <f>+SALES!D28</f>
        <v/>
      </c>
      <c r="E28" s="404">
        <f>+SALES!E28</f>
        <v/>
      </c>
      <c r="F28" s="407">
        <f>+SALES!F28</f>
        <v/>
      </c>
      <c r="G28" s="406" t="n"/>
      <c r="H28" s="406" t="n"/>
      <c r="I28" s="428" t="n"/>
      <c r="J28" s="406">
        <f>+SALES!I28</f>
        <v/>
      </c>
      <c r="K28" s="405" t="n">
        <v>15943250</v>
      </c>
      <c r="L28" s="404" t="n"/>
      <c r="M28" s="404" t="n"/>
      <c r="N28" s="404" t="n"/>
      <c r="O28" s="404" t="n"/>
      <c r="P28" s="404" t="n"/>
      <c r="Q28" s="404" t="n"/>
      <c r="R28" s="404" t="n"/>
      <c r="S28" s="404" t="n"/>
      <c r="T28" s="404" t="n"/>
      <c r="U28" s="405" t="n"/>
      <c r="V28" s="404" t="n"/>
      <c r="W28" s="404" t="n"/>
      <c r="X28" s="404" t="n"/>
      <c r="Y28" s="404" t="n"/>
      <c r="Z28" s="404" t="n"/>
      <c r="AA28" s="404" t="n"/>
      <c r="AB28" s="404" t="n"/>
      <c r="AC28" s="404" t="n"/>
      <c r="AD28" s="404" t="n"/>
      <c r="AE28" s="404" t="n"/>
      <c r="AF28" s="406">
        <f>+AD28+AB28+Z28+X28+V28+T28+R28+P28+N28+L28+J28+H28</f>
        <v/>
      </c>
      <c r="AG28" s="405">
        <f>+AE28+AC28+AA28+Y28+W28+U28+S28+Q28+O28+M28+K28+I28+G28</f>
        <v/>
      </c>
      <c r="AH28" s="406">
        <f>AG28-D28</f>
        <v/>
      </c>
      <c r="AI28" s="408" t="inlineStr">
        <is>
          <t>Completed Actual</t>
        </is>
      </c>
    </row>
    <row r="29" customFormat="1" s="409">
      <c r="A29" s="407">
        <f>+SALES!A29</f>
        <v/>
      </c>
      <c r="B29" s="407">
        <f>+SALES!B29</f>
        <v/>
      </c>
      <c r="C29" s="407">
        <f>+SALES!C29</f>
        <v/>
      </c>
      <c r="D29" s="499">
        <f>+SALES!D29</f>
        <v/>
      </c>
      <c r="E29" s="404">
        <f>+SALES!E29</f>
        <v/>
      </c>
      <c r="F29" s="407">
        <f>+SALES!F29</f>
        <v/>
      </c>
      <c r="G29" s="406" t="n"/>
      <c r="H29" s="406" t="n"/>
      <c r="I29" s="428" t="n"/>
      <c r="J29" s="406">
        <f>+SALES!I29</f>
        <v/>
      </c>
      <c r="K29" s="405" t="n">
        <v>54959925</v>
      </c>
      <c r="L29" s="404" t="n"/>
      <c r="M29" s="404" t="n"/>
      <c r="N29" s="404" t="n"/>
      <c r="O29" s="404" t="n"/>
      <c r="P29" s="404" t="n"/>
      <c r="Q29" s="404" t="n"/>
      <c r="R29" s="404" t="n"/>
      <c r="S29" s="404" t="n"/>
      <c r="T29" s="404" t="n"/>
      <c r="U29" s="405" t="n"/>
      <c r="V29" s="404" t="n"/>
      <c r="W29" s="404" t="n"/>
      <c r="X29" s="404" t="n"/>
      <c r="Y29" s="404" t="n"/>
      <c r="Z29" s="404" t="n"/>
      <c r="AA29" s="404" t="n"/>
      <c r="AB29" s="404" t="n"/>
      <c r="AC29" s="404" t="n"/>
      <c r="AD29" s="404" t="n"/>
      <c r="AE29" s="404" t="n"/>
      <c r="AF29" s="406">
        <f>+AD29+AB29+Z29+X29+V29+T29+R29+P29+N29+L29+J29+H29</f>
        <v/>
      </c>
      <c r="AG29" s="405">
        <f>+AE29+AC29+AA29+Y29+W29+U29+S29+Q29+O29+M29+K29+I29+G29</f>
        <v/>
      </c>
      <c r="AH29" s="406">
        <f>AG29-D29</f>
        <v/>
      </c>
      <c r="AI29" s="408" t="inlineStr">
        <is>
          <t>Completed Actual</t>
        </is>
      </c>
    </row>
    <row r="30" customFormat="1" s="409">
      <c r="A30" s="407">
        <f>+SALES!A30</f>
        <v/>
      </c>
      <c r="B30" s="407">
        <f>+SALES!B30</f>
        <v/>
      </c>
      <c r="C30" s="407">
        <f>+SALES!C30</f>
        <v/>
      </c>
      <c r="D30" s="499">
        <f>+SALES!D30</f>
        <v/>
      </c>
      <c r="E30" s="404">
        <f>+SALES!E30</f>
        <v/>
      </c>
      <c r="F30" s="407">
        <f>+SALES!F30</f>
        <v/>
      </c>
      <c r="G30" s="406" t="n"/>
      <c r="H30" s="406" t="n"/>
      <c r="I30" s="405" t="n">
        <v>59042200</v>
      </c>
      <c r="J30" s="406">
        <f>+SALES!I30</f>
        <v/>
      </c>
      <c r="K30" s="428" t="n"/>
      <c r="L30" s="404" t="n"/>
      <c r="M30" s="404" t="n"/>
      <c r="N30" s="404" t="n"/>
      <c r="O30" s="404" t="n"/>
      <c r="P30" s="404" t="n"/>
      <c r="Q30" s="404" t="n"/>
      <c r="R30" s="404" t="n"/>
      <c r="S30" s="404" t="n"/>
      <c r="T30" s="404" t="n"/>
      <c r="U30" s="405" t="n"/>
      <c r="V30" s="404" t="n"/>
      <c r="W30" s="404" t="n"/>
      <c r="X30" s="404" t="n"/>
      <c r="Y30" s="404" t="n"/>
      <c r="Z30" s="404" t="n"/>
      <c r="AA30" s="404" t="n"/>
      <c r="AB30" s="404" t="n"/>
      <c r="AC30" s="404" t="n"/>
      <c r="AD30" s="404" t="n"/>
      <c r="AE30" s="404" t="n"/>
      <c r="AF30" s="406">
        <f>+AD30+AB30+Z30+X30+V30+T30+R30+P30+N30+L30+J30+H30</f>
        <v/>
      </c>
      <c r="AG30" s="405">
        <f>+AE30+AC30+AA30+Y30+W30+U30+S30+Q30+O30+M30+K30+I30+G30</f>
        <v/>
      </c>
      <c r="AH30" s="406">
        <f>AG30-D30</f>
        <v/>
      </c>
      <c r="AI30" s="408" t="inlineStr">
        <is>
          <t>Completed Actual</t>
        </is>
      </c>
    </row>
    <row r="31" customFormat="1" s="409">
      <c r="A31" s="407">
        <f>+A30+1</f>
        <v/>
      </c>
      <c r="B31" s="407">
        <f>+'OVERALL WO'!D87</f>
        <v/>
      </c>
      <c r="C31" s="407">
        <f>+'OVERALL WO'!I87</f>
        <v/>
      </c>
      <c r="D31" s="499">
        <f>+'OVERALL WO'!J87</f>
        <v/>
      </c>
      <c r="E31" s="1683">
        <f>+'OVERALL WO'!E87</f>
        <v/>
      </c>
      <c r="F31" s="407">
        <f>+'OVERALL WO'!F87</f>
        <v/>
      </c>
      <c r="G31" s="406" t="n"/>
      <c r="H31" s="406" t="n"/>
      <c r="I31" s="405" t="n">
        <v>12380050</v>
      </c>
      <c r="J31" s="406">
        <f>+SALES!I88</f>
        <v/>
      </c>
      <c r="K31" s="428" t="n"/>
      <c r="L31" s="404" t="n"/>
      <c r="M31" s="404" t="n"/>
      <c r="N31" s="404" t="n"/>
      <c r="O31" s="404" t="n"/>
      <c r="P31" s="404" t="n"/>
      <c r="Q31" s="404" t="n"/>
      <c r="R31" s="404" t="n"/>
      <c r="S31" s="404" t="n"/>
      <c r="T31" s="404" t="n"/>
      <c r="U31" s="405" t="n"/>
      <c r="V31" s="404" t="n"/>
      <c r="W31" s="404" t="n"/>
      <c r="X31" s="404" t="n"/>
      <c r="Y31" s="404" t="n"/>
      <c r="Z31" s="404" t="n"/>
      <c r="AA31" s="404" t="n"/>
      <c r="AB31" s="404" t="n"/>
      <c r="AC31" s="404" t="n"/>
      <c r="AD31" s="404" t="n"/>
      <c r="AE31" s="404" t="n"/>
      <c r="AF31" s="406">
        <f>+AD31+AB31+Z31+X31+V31+T31+R31+P31+N31+L31+J31+H31</f>
        <v/>
      </c>
      <c r="AG31" s="405">
        <f>+AE31+AC31+AA31+Y31+W31+U31+S31+Q31+O31+M31+K31+I31+G31</f>
        <v/>
      </c>
      <c r="AH31" s="406">
        <f>AG31-D31</f>
        <v/>
      </c>
      <c r="AI31" s="408" t="inlineStr">
        <is>
          <t>Completed Actual</t>
        </is>
      </c>
    </row>
    <row r="32" customFormat="1" s="409">
      <c r="A32" s="407">
        <f>+A31+1</f>
        <v/>
      </c>
      <c r="B32" s="407">
        <f>+'OVERALL WO'!D79</f>
        <v/>
      </c>
      <c r="C32" s="407">
        <f>+'OVERALL WO'!I79</f>
        <v/>
      </c>
      <c r="D32" s="499">
        <f>+'OVERALL WO'!J79</f>
        <v/>
      </c>
      <c r="E32" s="1683">
        <f>+'OVERALL WO'!E79</f>
        <v/>
      </c>
      <c r="F32" s="407">
        <f>+'OVERALL WO'!F79</f>
        <v/>
      </c>
      <c r="G32" s="406" t="n"/>
      <c r="H32" s="406" t="n"/>
      <c r="I32" s="405" t="n">
        <v>18820175</v>
      </c>
      <c r="J32" s="406">
        <f>+SALES!I89</f>
        <v/>
      </c>
      <c r="K32" s="428" t="n"/>
      <c r="L32" s="404" t="n"/>
      <c r="M32" s="404" t="n"/>
      <c r="N32" s="404" t="n"/>
      <c r="O32" s="404" t="n"/>
      <c r="P32" s="404" t="n"/>
      <c r="Q32" s="404" t="n"/>
      <c r="R32" s="404" t="n"/>
      <c r="S32" s="404" t="n"/>
      <c r="T32" s="404" t="n"/>
      <c r="U32" s="405" t="n"/>
      <c r="V32" s="404" t="n"/>
      <c r="W32" s="404" t="n"/>
      <c r="X32" s="404" t="n"/>
      <c r="Y32" s="404" t="n"/>
      <c r="Z32" s="404" t="n"/>
      <c r="AA32" s="404" t="n"/>
      <c r="AB32" s="404" t="n"/>
      <c r="AC32" s="404" t="n"/>
      <c r="AD32" s="404" t="n"/>
      <c r="AE32" s="404" t="n"/>
      <c r="AF32" s="406">
        <f>+AD32+AB32+Z32+X32+V32+T32+R32+P32+N32+L32+J32+H32</f>
        <v/>
      </c>
      <c r="AG32" s="405">
        <f>+AE32+AC32+AA32+Y32+W32+U32+S32+Q32+O32+M32+K32+I32+G32</f>
        <v/>
      </c>
      <c r="AH32" s="406">
        <f>AG32-D32</f>
        <v/>
      </c>
      <c r="AI32" s="408" t="inlineStr">
        <is>
          <t>Completed Actual</t>
        </is>
      </c>
    </row>
    <row r="33" customFormat="1" s="409">
      <c r="A33" s="407">
        <f>+A32+1</f>
        <v/>
      </c>
      <c r="B33" s="407">
        <f>+'OVERALL WO'!D85</f>
        <v/>
      </c>
      <c r="C33" s="407">
        <f>+'OVERALL WO'!I85</f>
        <v/>
      </c>
      <c r="D33" s="499">
        <f>+'OVERALL WO'!J85</f>
        <v/>
      </c>
      <c r="E33" s="1683">
        <f>+'OVERALL WO'!E85</f>
        <v/>
      </c>
      <c r="F33" s="407">
        <f>+'OVERALL WO'!F85</f>
        <v/>
      </c>
      <c r="G33" s="406" t="n"/>
      <c r="H33" s="406" t="n"/>
      <c r="I33" s="405" t="n">
        <v>52174086</v>
      </c>
      <c r="J33" s="406">
        <f>+SALES!I90</f>
        <v/>
      </c>
      <c r="K33" s="428" t="n"/>
      <c r="L33" s="404" t="n"/>
      <c r="M33" s="404" t="n"/>
      <c r="N33" s="404" t="n"/>
      <c r="O33" s="404" t="n"/>
      <c r="P33" s="404" t="n"/>
      <c r="Q33" s="404" t="n"/>
      <c r="R33" s="404" t="n"/>
      <c r="S33" s="404" t="n"/>
      <c r="T33" s="404" t="n"/>
      <c r="U33" s="405" t="n"/>
      <c r="V33" s="404" t="n"/>
      <c r="W33" s="404" t="n"/>
      <c r="X33" s="404" t="n"/>
      <c r="Y33" s="404" t="n"/>
      <c r="Z33" s="404" t="n"/>
      <c r="AA33" s="404" t="n"/>
      <c r="AB33" s="404" t="n"/>
      <c r="AC33" s="404" t="n"/>
      <c r="AD33" s="404" t="n"/>
      <c r="AE33" s="404" t="n"/>
      <c r="AF33" s="406">
        <f>+AD33+AB33+Z33+X33+V33+T33+R33+P33+N33+L33+J33+H33</f>
        <v/>
      </c>
      <c r="AG33" s="405">
        <f>+AE33+AC33+AA33+Y33+W33+U33+S33+Q33+O33+M33+K33+I33+G33</f>
        <v/>
      </c>
      <c r="AH33" s="406">
        <f>AG33-D33</f>
        <v/>
      </c>
      <c r="AI33" s="408" t="inlineStr">
        <is>
          <t>Completed Actual</t>
        </is>
      </c>
    </row>
    <row r="34" customFormat="1" s="409">
      <c r="A34" s="407">
        <f>+A33+1</f>
        <v/>
      </c>
      <c r="B34" s="407">
        <f>+'OVERALL WO'!D67</f>
        <v/>
      </c>
      <c r="C34" s="407">
        <f>+'OVERALL WO'!I67</f>
        <v/>
      </c>
      <c r="D34" s="499">
        <f>+'OVERALL WO'!J67</f>
        <v/>
      </c>
      <c r="E34" s="1683">
        <f>+'OVERALL WO'!E67</f>
        <v/>
      </c>
      <c r="F34" s="407">
        <f>+'OVERALL WO'!F67</f>
        <v/>
      </c>
      <c r="G34" s="406" t="n"/>
      <c r="H34" s="406" t="n"/>
      <c r="I34" s="405" t="n">
        <v>48957525</v>
      </c>
      <c r="J34" s="404" t="n"/>
      <c r="K34" s="428" t="n"/>
      <c r="L34" s="404" t="n"/>
      <c r="M34" s="404" t="n"/>
      <c r="N34" s="404" t="n"/>
      <c r="O34" s="404" t="n"/>
      <c r="P34" s="404" t="n"/>
      <c r="Q34" s="404" t="n"/>
      <c r="R34" s="404" t="n"/>
      <c r="S34" s="404" t="n"/>
      <c r="T34" s="404" t="n"/>
      <c r="U34" s="405" t="n"/>
      <c r="V34" s="404" t="n"/>
      <c r="W34" s="404" t="n"/>
      <c r="X34" s="404" t="n"/>
      <c r="Y34" s="404" t="n"/>
      <c r="Z34" s="404" t="n"/>
      <c r="AA34" s="404" t="n"/>
      <c r="AB34" s="404" t="n"/>
      <c r="AC34" s="404" t="n"/>
      <c r="AD34" s="404" t="n"/>
      <c r="AE34" s="404" t="n"/>
      <c r="AF34" s="406">
        <f>+AD34+AB34+Z34+X34+V34+T34+R34+P34+N34+L34+J34+H34</f>
        <v/>
      </c>
      <c r="AG34" s="405">
        <f>+AE34+AC34+AA34+Y34+W34+U34+S34+Q34+O34+M34+K34+I34+G34</f>
        <v/>
      </c>
      <c r="AH34" s="406">
        <f>AG34-D34</f>
        <v/>
      </c>
      <c r="AI34" s="408" t="inlineStr">
        <is>
          <t>Completed Actual</t>
        </is>
      </c>
    </row>
    <row r="35" ht="33" customFormat="1" customHeight="1" s="409">
      <c r="A35" s="407">
        <f>+A34+1</f>
        <v/>
      </c>
      <c r="B35" s="510">
        <f>+'OVERALL WO'!D80</f>
        <v/>
      </c>
      <c r="C35" s="407">
        <f>+'OVERALL WO'!I80</f>
        <v/>
      </c>
      <c r="D35" s="499">
        <f>+'OVERALL WO'!J80</f>
        <v/>
      </c>
      <c r="E35" s="1683">
        <f>+'OVERALL WO'!E80</f>
        <v/>
      </c>
      <c r="F35" s="407">
        <f>+'OVERALL WO'!F80</f>
        <v/>
      </c>
      <c r="G35" s="406" t="n"/>
      <c r="H35" s="406" t="n"/>
      <c r="I35" s="405" t="n">
        <v>41079275</v>
      </c>
      <c r="J35" s="404" t="n"/>
      <c r="K35" s="428" t="n"/>
      <c r="L35" s="404" t="n"/>
      <c r="M35" s="404" t="n"/>
      <c r="N35" s="404" t="n"/>
      <c r="O35" s="404" t="n"/>
      <c r="P35" s="404" t="n"/>
      <c r="Q35" s="404" t="n"/>
      <c r="R35" s="404" t="n"/>
      <c r="S35" s="404" t="n"/>
      <c r="T35" s="404" t="n"/>
      <c r="U35" s="405" t="n"/>
      <c r="V35" s="404" t="n"/>
      <c r="W35" s="404" t="n"/>
      <c r="X35" s="404" t="n"/>
      <c r="Y35" s="404" t="n"/>
      <c r="Z35" s="404" t="n"/>
      <c r="AA35" s="404" t="n"/>
      <c r="AB35" s="404" t="n"/>
      <c r="AC35" s="404" t="n"/>
      <c r="AD35" s="404" t="n"/>
      <c r="AE35" s="404" t="n"/>
      <c r="AF35" s="406">
        <f>+AD35+AB35+Z35+X35+V35+T35+R35+P35+N35+L35+J35+H35</f>
        <v/>
      </c>
      <c r="AG35" s="405">
        <f>+AE35+AC35+AA35+Y35+W35+U35+S35+Q35+O35+M35+K35+I35+G35</f>
        <v/>
      </c>
      <c r="AH35" s="406">
        <f>AG35-D35</f>
        <v/>
      </c>
      <c r="AI35" s="408" t="inlineStr">
        <is>
          <t>Completed Actual</t>
        </is>
      </c>
    </row>
    <row r="36" customFormat="1" s="1083">
      <c r="A36" s="505" t="n">
        <v>30</v>
      </c>
      <c r="B36" s="511">
        <f>+'OVERALL WO'!D81</f>
        <v/>
      </c>
      <c r="C36" s="505">
        <f>+'OVERALL WO'!I81</f>
        <v/>
      </c>
      <c r="D36" s="506">
        <f>+'OVERALL WO'!J81</f>
        <v/>
      </c>
      <c r="E36" s="1694">
        <f>+'OVERALL WO'!E81</f>
        <v/>
      </c>
      <c r="F36" s="505" t="inlineStr">
        <is>
          <t>HCA</t>
        </is>
      </c>
      <c r="G36" s="1075" t="n"/>
      <c r="H36" s="1075" t="n"/>
      <c r="I36" s="1073" t="n"/>
      <c r="J36" s="1076" t="n"/>
      <c r="K36" s="590" t="n"/>
      <c r="L36" s="1076" t="n"/>
      <c r="M36" s="1076" t="n"/>
      <c r="N36" s="1076" t="n"/>
      <c r="O36" s="1076" t="n"/>
      <c r="P36" s="1076" t="n"/>
      <c r="Q36" s="1076" t="n"/>
      <c r="R36" s="1076" t="n"/>
      <c r="S36" s="1076" t="n"/>
      <c r="T36" s="1076" t="n"/>
      <c r="U36" s="1073" t="n"/>
      <c r="V36" s="1076" t="n"/>
      <c r="W36" s="1076" t="n"/>
      <c r="X36" s="1076" t="n"/>
      <c r="Y36" s="1076" t="n"/>
      <c r="Z36" s="1076" t="n"/>
      <c r="AA36" s="1076" t="n"/>
      <c r="AB36" s="1076" t="n"/>
      <c r="AC36" s="1076" t="n"/>
      <c r="AD36" s="1076" t="n"/>
      <c r="AE36" s="1076" t="n"/>
      <c r="AF36" s="1075">
        <f>+AD36+AB36+Z36+X36+V36+T36+R36+P36+N36+L36+J36+H36</f>
        <v/>
      </c>
      <c r="AG36" s="1073">
        <f>+AE36+AC36+AA36+Y36+W36+U36+S36+Q36+O36+M36+K36+I36+G36</f>
        <v/>
      </c>
      <c r="AH36" s="1075">
        <f>AG36-D36</f>
        <v/>
      </c>
      <c r="AI36" s="509" t="n"/>
    </row>
    <row r="37" customFormat="1" s="409">
      <c r="A37" s="407">
        <f>+A36+1</f>
        <v/>
      </c>
      <c r="B37" s="510">
        <f>+'OVERALL WO'!D63</f>
        <v/>
      </c>
      <c r="C37" s="407">
        <f>+'OVERALL WO'!I63</f>
        <v/>
      </c>
      <c r="D37" s="499">
        <f>+'OVERALL WO'!J63</f>
        <v/>
      </c>
      <c r="E37" s="1683">
        <f>+'OVERALL WO'!E63</f>
        <v/>
      </c>
      <c r="F37" s="407">
        <f>+'OVERALL WO'!F63</f>
        <v/>
      </c>
      <c r="G37" s="406" t="n"/>
      <c r="H37" s="406" t="n"/>
      <c r="I37" s="405" t="n"/>
      <c r="J37" s="404" t="n"/>
      <c r="K37" s="405">
        <f>+D37</f>
        <v/>
      </c>
      <c r="L37" s="404" t="n"/>
      <c r="M37" s="404" t="n"/>
      <c r="N37" s="404" t="n"/>
      <c r="O37" s="404" t="n"/>
      <c r="P37" s="404" t="n"/>
      <c r="Q37" s="404" t="n"/>
      <c r="R37" s="404" t="n"/>
      <c r="S37" s="404" t="n"/>
      <c r="T37" s="404" t="n"/>
      <c r="U37" s="405" t="n"/>
      <c r="V37" s="404" t="n"/>
      <c r="W37" s="404" t="n"/>
      <c r="X37" s="404" t="n"/>
      <c r="Y37" s="404" t="n"/>
      <c r="Z37" s="404" t="n"/>
      <c r="AA37" s="404" t="n"/>
      <c r="AB37" s="404" t="n"/>
      <c r="AC37" s="404" t="n"/>
      <c r="AD37" s="404" t="n"/>
      <c r="AE37" s="404" t="n"/>
      <c r="AF37" s="406">
        <f>+AD37+AB37+Z37+X37+V37+T37+R37+P37+N37+L37+J37+H37</f>
        <v/>
      </c>
      <c r="AG37" s="405">
        <f>+AE37+AC37+AA37+Y37+W37+U37+S37+Q37+O37+M37+K37+I37+G37</f>
        <v/>
      </c>
      <c r="AH37" s="406">
        <f>AG37-D37</f>
        <v/>
      </c>
      <c r="AI37" s="408" t="inlineStr">
        <is>
          <t>Completed Actual</t>
        </is>
      </c>
    </row>
    <row r="38" customFormat="1" s="409">
      <c r="A38" s="407">
        <f>+A37+1</f>
        <v/>
      </c>
      <c r="B38" s="510">
        <f>+'OVERALL WO'!D76</f>
        <v/>
      </c>
      <c r="C38" s="407">
        <f>+'OVERALL WO'!I76</f>
        <v/>
      </c>
      <c r="D38" s="499">
        <f>+'OVERALL WO'!J76</f>
        <v/>
      </c>
      <c r="E38" s="1683">
        <f>+'OVERALL WO'!E76</f>
        <v/>
      </c>
      <c r="F38" s="407">
        <f>+'OVERALL WO'!F76</f>
        <v/>
      </c>
      <c r="G38" s="406" t="n"/>
      <c r="H38" s="406" t="n"/>
      <c r="I38" s="405" t="n"/>
      <c r="J38" s="404" t="n"/>
      <c r="K38" s="405" t="n">
        <v>12320200</v>
      </c>
      <c r="L38" s="404" t="n"/>
      <c r="M38" s="404" t="n"/>
      <c r="N38" s="404" t="n"/>
      <c r="O38" s="404" t="n"/>
      <c r="P38" s="404" t="n"/>
      <c r="Q38" s="404" t="n"/>
      <c r="R38" s="404" t="n"/>
      <c r="S38" s="404" t="n"/>
      <c r="T38" s="404" t="n"/>
      <c r="U38" s="405" t="n"/>
      <c r="V38" s="404" t="n"/>
      <c r="W38" s="404" t="n"/>
      <c r="X38" s="404" t="n"/>
      <c r="Y38" s="404" t="n"/>
      <c r="Z38" s="404" t="n"/>
      <c r="AA38" s="404" t="n"/>
      <c r="AB38" s="404" t="n"/>
      <c r="AC38" s="404" t="n"/>
      <c r="AD38" s="404" t="n"/>
      <c r="AE38" s="404" t="n"/>
      <c r="AF38" s="406">
        <f>+AD38+AB38+Z38+X38+V38+T38+R38+P38+N38+L38+J38+H38</f>
        <v/>
      </c>
      <c r="AG38" s="405">
        <f>+AE38+AC38+AA38+Y38+W38+U38+S38+Q38+O38+M38+K38+I38+G38</f>
        <v/>
      </c>
      <c r="AH38" s="406">
        <f>AG38-D38</f>
        <v/>
      </c>
      <c r="AI38" s="408" t="inlineStr">
        <is>
          <t>Completed Actual</t>
        </is>
      </c>
    </row>
    <row r="39" customFormat="1" s="1083">
      <c r="A39" s="505" t="n">
        <v>33</v>
      </c>
      <c r="B39" s="511">
        <f>+'OVERALL WO'!D81</f>
        <v/>
      </c>
      <c r="C39" s="505">
        <f>+'OVERALL WO'!I81</f>
        <v/>
      </c>
      <c r="D39" s="506">
        <f>+'OVERALL WO'!J81</f>
        <v/>
      </c>
      <c r="E39" s="1694">
        <f>+'OVERALL WO'!E81</f>
        <v/>
      </c>
      <c r="F39" s="505">
        <f>+'OVERALL WO'!F81</f>
        <v/>
      </c>
      <c r="G39" s="1075" t="n"/>
      <c r="H39" s="1075" t="n"/>
      <c r="I39" s="1073" t="n"/>
      <c r="J39" s="1076" t="n"/>
      <c r="K39" s="1073" t="n"/>
      <c r="L39" s="1076" t="n"/>
      <c r="M39" s="1076" t="n"/>
      <c r="N39" s="1076" t="n"/>
      <c r="O39" s="1076" t="n"/>
      <c r="P39" s="1076" t="n"/>
      <c r="Q39" s="1076" t="n"/>
      <c r="R39" s="1076" t="n"/>
      <c r="S39" s="1076" t="n"/>
      <c r="T39" s="1076" t="n"/>
      <c r="U39" s="1073" t="n"/>
      <c r="V39" s="1076" t="n"/>
      <c r="W39" s="1076" t="n"/>
      <c r="X39" s="1076" t="n"/>
      <c r="Y39" s="1076" t="n"/>
      <c r="Z39" s="1076" t="n"/>
      <c r="AA39" s="1076" t="n"/>
      <c r="AB39" s="1076" t="n"/>
      <c r="AC39" s="1076" t="n"/>
      <c r="AD39" s="1076" t="n"/>
      <c r="AE39" s="1076" t="n"/>
      <c r="AF39" s="1075" t="n"/>
      <c r="AG39" s="1073">
        <f>+AE39+AC39+AA39+Y39+W39+U39+S39+Q39+O39+M39+K39+I39+G39</f>
        <v/>
      </c>
      <c r="AH39" s="1075">
        <f>AG39-D39</f>
        <v/>
      </c>
      <c r="AI39" s="509" t="n"/>
    </row>
    <row r="40" customFormat="1" s="409">
      <c r="A40" s="407">
        <f>+A39+1</f>
        <v/>
      </c>
      <c r="B40" s="510">
        <f>+'OVERALL WO'!D90</f>
        <v/>
      </c>
      <c r="C40" s="407">
        <f>+'OVERALL WO'!I90</f>
        <v/>
      </c>
      <c r="D40" s="499">
        <f>+'OVERALL WO'!J90</f>
        <v/>
      </c>
      <c r="E40" s="1683">
        <f>+'OVERALL WO'!E90</f>
        <v/>
      </c>
      <c r="F40" s="407">
        <f>+'OVERALL WO'!F90</f>
        <v/>
      </c>
      <c r="G40" s="406" t="n"/>
      <c r="H40" s="406" t="n"/>
      <c r="I40" s="405" t="n"/>
      <c r="J40" s="404" t="n"/>
      <c r="K40" s="405">
        <f>+D40</f>
        <v/>
      </c>
      <c r="L40" s="404" t="n"/>
      <c r="M40" s="404" t="n"/>
      <c r="N40" s="404" t="n"/>
      <c r="O40" s="404" t="n"/>
      <c r="P40" s="404" t="n"/>
      <c r="Q40" s="404" t="n"/>
      <c r="R40" s="404" t="n"/>
      <c r="S40" s="404" t="n"/>
      <c r="T40" s="404" t="n"/>
      <c r="U40" s="405" t="n"/>
      <c r="V40" s="404" t="n"/>
      <c r="W40" s="404" t="n"/>
      <c r="X40" s="404" t="n"/>
      <c r="Y40" s="404" t="n"/>
      <c r="Z40" s="404" t="n"/>
      <c r="AA40" s="404" t="n"/>
      <c r="AB40" s="404" t="n"/>
      <c r="AC40" s="404" t="n"/>
      <c r="AD40" s="404" t="n"/>
      <c r="AE40" s="404" t="n"/>
      <c r="AF40" s="406">
        <f>+AD40+AB40+Z40+X40+V40+T40+R40+P40+N40+L40+J40+H40</f>
        <v/>
      </c>
      <c r="AG40" s="405">
        <f>+AE40+AC40+AA40+Y40+W40+U40+S40+Q40+O40+M40+K40+I40+G40</f>
        <v/>
      </c>
      <c r="AH40" s="406">
        <f>AG40-D40</f>
        <v/>
      </c>
      <c r="AI40" s="408" t="inlineStr">
        <is>
          <t>Completed Actual</t>
        </is>
      </c>
    </row>
    <row r="41" customFormat="1" s="409">
      <c r="A41" s="407">
        <f>+A40+1</f>
        <v/>
      </c>
      <c r="B41" s="510">
        <f>+'OVERALL WO'!D77</f>
        <v/>
      </c>
      <c r="C41" s="407">
        <f>+'OVERALL WO'!I77</f>
        <v/>
      </c>
      <c r="D41" s="499">
        <f>+'OVERALL WO'!J77</f>
        <v/>
      </c>
      <c r="E41" s="1683">
        <f>+'OVERALL WO'!E77</f>
        <v/>
      </c>
      <c r="F41" s="407">
        <f>+'OVERALL WO'!F77</f>
        <v/>
      </c>
      <c r="G41" s="406" t="n"/>
      <c r="H41" s="406" t="n"/>
      <c r="I41" s="405" t="n"/>
      <c r="J41" s="404" t="n"/>
      <c r="K41" s="405" t="n">
        <v>11518950</v>
      </c>
      <c r="L41" s="404" t="n"/>
      <c r="M41" s="404" t="n"/>
      <c r="N41" s="404" t="n"/>
      <c r="O41" s="404" t="n"/>
      <c r="P41" s="404" t="n"/>
      <c r="Q41" s="404" t="n"/>
      <c r="R41" s="404" t="n"/>
      <c r="S41" s="404" t="n"/>
      <c r="T41" s="404" t="n"/>
      <c r="U41" s="405" t="n"/>
      <c r="V41" s="404" t="n"/>
      <c r="W41" s="404" t="n"/>
      <c r="X41" s="404" t="n"/>
      <c r="Y41" s="404" t="n"/>
      <c r="Z41" s="404" t="n"/>
      <c r="AA41" s="404" t="n"/>
      <c r="AB41" s="404" t="n"/>
      <c r="AC41" s="404" t="n"/>
      <c r="AD41" s="404" t="n"/>
      <c r="AE41" s="404" t="n"/>
      <c r="AF41" s="406">
        <f>+AD41+AB41+Z41+X41+V41+T41+R41+P41+N41+L41+J41+H41</f>
        <v/>
      </c>
      <c r="AG41" s="405">
        <f>+AE41+AC41+AA41+Y41+W41+U41+S41+Q41+O41+M41+K41+I41+G41</f>
        <v/>
      </c>
      <c r="AH41" s="406">
        <f>AG41-D41</f>
        <v/>
      </c>
      <c r="AI41" s="408" t="inlineStr">
        <is>
          <t>Completed Actual</t>
        </is>
      </c>
    </row>
    <row r="42" customFormat="1" s="409">
      <c r="A42" s="407">
        <f>+A41+1</f>
        <v/>
      </c>
      <c r="B42" s="510">
        <f>+'OVERALL WO'!D89</f>
        <v/>
      </c>
      <c r="C42" s="407">
        <f>+'OVERALL WO'!I89</f>
        <v/>
      </c>
      <c r="D42" s="499">
        <f>+'OVERALL WO'!J89</f>
        <v/>
      </c>
      <c r="E42" s="1683">
        <f>+'OVERALL WO'!E89</f>
        <v/>
      </c>
      <c r="F42" s="407">
        <f>+'OVERALL WO'!F89</f>
        <v/>
      </c>
      <c r="G42" s="406" t="n"/>
      <c r="H42" s="406" t="n"/>
      <c r="I42" s="405" t="n"/>
      <c r="J42" s="404" t="n"/>
      <c r="K42" s="405">
        <f>+D42</f>
        <v/>
      </c>
      <c r="L42" s="404" t="n"/>
      <c r="M42" s="404" t="n"/>
      <c r="N42" s="404" t="n"/>
      <c r="O42" s="404" t="n"/>
      <c r="P42" s="404" t="n"/>
      <c r="Q42" s="404" t="n"/>
      <c r="R42" s="404" t="n"/>
      <c r="S42" s="404" t="n"/>
      <c r="T42" s="404" t="n"/>
      <c r="U42" s="405" t="n"/>
      <c r="V42" s="404" t="n"/>
      <c r="W42" s="404" t="n"/>
      <c r="X42" s="404" t="n"/>
      <c r="Y42" s="404" t="n"/>
      <c r="Z42" s="404" t="n"/>
      <c r="AA42" s="404" t="n"/>
      <c r="AB42" s="404" t="n"/>
      <c r="AC42" s="404" t="n"/>
      <c r="AD42" s="404" t="n"/>
      <c r="AE42" s="404" t="n"/>
      <c r="AF42" s="406">
        <f>+AD42+AB42+Z42+X42+V42+T42+R42+P42+N42+L42+J42+H42</f>
        <v/>
      </c>
      <c r="AG42" s="405">
        <f>+AE42+AC42+AA42+Y42+W42+U42+S42+Q42+O42+M42+K42+I42+G42</f>
        <v/>
      </c>
      <c r="AH42" s="406">
        <f>AG42-D42</f>
        <v/>
      </c>
      <c r="AI42" s="408" t="inlineStr">
        <is>
          <t>Completed Actual</t>
        </is>
      </c>
    </row>
    <row r="43" customFormat="1" s="1083">
      <c r="A43" s="505">
        <f>+A42+1</f>
        <v/>
      </c>
      <c r="B43" s="511">
        <f>+'OVERALL WO'!D50</f>
        <v/>
      </c>
      <c r="C43" s="505">
        <f>+'OVERALL WO'!I50</f>
        <v/>
      </c>
      <c r="D43" s="506">
        <f>+'OVERALL WO'!J49</f>
        <v/>
      </c>
      <c r="E43" s="1694">
        <f>+'OVERALL WO'!E50</f>
        <v/>
      </c>
      <c r="F43" s="505" t="n"/>
      <c r="G43" s="1075" t="n"/>
      <c r="H43" s="1075" t="n"/>
      <c r="I43" s="1073" t="n"/>
      <c r="J43" s="1076" t="n"/>
      <c r="K43" s="1073" t="n"/>
      <c r="L43" s="1076" t="n"/>
      <c r="M43" s="1073" t="n">
        <v>291728035</v>
      </c>
      <c r="N43" s="1076" t="n"/>
      <c r="O43" s="1076" t="n"/>
      <c r="P43" s="1076" t="n"/>
      <c r="Q43" s="1076" t="n"/>
      <c r="R43" s="1076" t="n"/>
      <c r="S43" s="1076" t="n"/>
      <c r="T43" s="1076" t="n"/>
      <c r="U43" s="1073" t="n">
        <v>119892614.4</v>
      </c>
      <c r="V43" s="1076" t="n"/>
      <c r="W43" s="1076" t="n"/>
      <c r="X43" s="1076" t="n"/>
      <c r="Y43" s="1076" t="n"/>
      <c r="Z43" s="1076" t="n"/>
      <c r="AA43" s="1076" t="n"/>
      <c r="AB43" s="1076" t="n"/>
      <c r="AC43" s="1076" t="n"/>
      <c r="AD43" s="1076" t="n"/>
      <c r="AE43" s="1076" t="n"/>
      <c r="AF43" s="1075">
        <f>+AD43+AB43+Z43+X43+V43+T43+R43+P43+N43+L43+J43+H43</f>
        <v/>
      </c>
      <c r="AG43" s="1073">
        <f>+AE43+AC43+AA43+Y43+W43+U43+S43+Q43+O43+M43+K43+I43+G43</f>
        <v/>
      </c>
      <c r="AH43" s="1075">
        <f>AG43-D43</f>
        <v/>
      </c>
      <c r="AI43" s="509" t="inlineStr">
        <is>
          <t>Completed Deduction</t>
        </is>
      </c>
    </row>
    <row r="44" customFormat="1" s="409">
      <c r="A44" s="407">
        <f>+A43+1</f>
        <v/>
      </c>
      <c r="B44" s="510">
        <f>+'OVERALL WO'!D71</f>
        <v/>
      </c>
      <c r="C44" s="407">
        <f>+'OVERALL WO'!I71</f>
        <v/>
      </c>
      <c r="D44" s="499">
        <f>+'OVERALL WO'!J71</f>
        <v/>
      </c>
      <c r="E44" s="1683">
        <f>+'OVERALL WO'!E71</f>
        <v/>
      </c>
      <c r="F44" s="407" t="inlineStr">
        <is>
          <t>HCA</t>
        </is>
      </c>
      <c r="G44" s="406" t="n"/>
      <c r="H44" s="406" t="n"/>
      <c r="I44" s="405" t="n"/>
      <c r="J44" s="404" t="n"/>
      <c r="K44" s="405" t="n"/>
      <c r="L44" s="404" t="n"/>
      <c r="M44" s="405" t="n">
        <v>33161252</v>
      </c>
      <c r="N44" s="404" t="n"/>
      <c r="O44" s="404" t="n"/>
      <c r="P44" s="404" t="n"/>
      <c r="Q44" s="404" t="n"/>
      <c r="R44" s="404" t="n"/>
      <c r="S44" s="404" t="n"/>
      <c r="T44" s="404" t="n"/>
      <c r="U44" s="405" t="n"/>
      <c r="V44" s="404" t="n"/>
      <c r="W44" s="404" t="n"/>
      <c r="X44" s="404" t="n"/>
      <c r="Y44" s="404" t="n"/>
      <c r="Z44" s="404" t="n"/>
      <c r="AA44" s="404" t="n"/>
      <c r="AB44" s="404" t="n"/>
      <c r="AC44" s="404" t="n"/>
      <c r="AD44" s="404" t="n"/>
      <c r="AE44" s="404" t="n"/>
      <c r="AF44" s="406">
        <f>+AD44+AB44+Z44+X44+V44+T44+R44+P44+N44+L44+J44+H44</f>
        <v/>
      </c>
      <c r="AG44" s="405">
        <f>+AE44+AC44+AA44+Y44+W44+U44+S44+Q44+O44+M44+K44+I44+G44</f>
        <v/>
      </c>
      <c r="AH44" s="406">
        <f>AG44-D44</f>
        <v/>
      </c>
      <c r="AI44" s="408" t="inlineStr">
        <is>
          <t>Completed Actual</t>
        </is>
      </c>
    </row>
    <row r="45" customFormat="1" s="409">
      <c r="A45" s="407">
        <f>+A44+1</f>
        <v/>
      </c>
      <c r="B45" s="510">
        <f>+'OVERALL WO'!D102</f>
        <v/>
      </c>
      <c r="C45" s="407">
        <f>+'OVERALL WO'!I102</f>
        <v/>
      </c>
      <c r="D45" s="499">
        <f>+'OVERALL WO'!J102</f>
        <v/>
      </c>
      <c r="E45" s="1683">
        <f>+'OVERALL WO'!E102</f>
        <v/>
      </c>
      <c r="F45" s="407" t="inlineStr">
        <is>
          <t>HCA</t>
        </is>
      </c>
      <c r="G45" s="406" t="n"/>
      <c r="H45" s="406" t="n"/>
      <c r="I45" s="405" t="n"/>
      <c r="J45" s="404" t="n"/>
      <c r="K45" s="405" t="n"/>
      <c r="L45" s="404" t="n"/>
      <c r="M45" s="405" t="n">
        <v>12204300</v>
      </c>
      <c r="N45" s="404" t="n"/>
      <c r="O45" s="404" t="n"/>
      <c r="P45" s="404" t="n"/>
      <c r="Q45" s="404" t="n"/>
      <c r="R45" s="404" t="n"/>
      <c r="S45" s="404" t="n"/>
      <c r="T45" s="404" t="n"/>
      <c r="U45" s="405" t="n"/>
      <c r="V45" s="404" t="n"/>
      <c r="W45" s="404" t="n"/>
      <c r="X45" s="404" t="n"/>
      <c r="Y45" s="404" t="n"/>
      <c r="Z45" s="404" t="n"/>
      <c r="AA45" s="404" t="n"/>
      <c r="AB45" s="404" t="n"/>
      <c r="AC45" s="404" t="n"/>
      <c r="AD45" s="404" t="n"/>
      <c r="AE45" s="404" t="n"/>
      <c r="AF45" s="406">
        <f>+AD45+AB45+Z45+X45+V45+T45+R45+P45+N45+L45+J45+H45</f>
        <v/>
      </c>
      <c r="AG45" s="405">
        <f>+AE45+AC45+AA45+Y45+W45+U45+S45+Q45+O45+M45+K45+I45+G45</f>
        <v/>
      </c>
      <c r="AH45" s="406">
        <f>AG45-D45</f>
        <v/>
      </c>
      <c r="AI45" s="408" t="inlineStr">
        <is>
          <t>Completed Actual</t>
        </is>
      </c>
    </row>
    <row r="46" customFormat="1" s="409">
      <c r="A46" s="407">
        <f>+A45+1</f>
        <v/>
      </c>
      <c r="B46" s="510">
        <f>+'OVERALL WO'!D116</f>
        <v/>
      </c>
      <c r="C46" s="407">
        <f>+'OVERALL WO'!I116</f>
        <v/>
      </c>
      <c r="D46" s="499">
        <f>+'OVERALL WO'!J116</f>
        <v/>
      </c>
      <c r="E46" s="1683">
        <f>+'OVERALL WO'!E116</f>
        <v/>
      </c>
      <c r="F46" s="407" t="inlineStr">
        <is>
          <t>HCA</t>
        </is>
      </c>
      <c r="G46" s="406" t="n"/>
      <c r="H46" s="406" t="n"/>
      <c r="I46" s="405" t="n"/>
      <c r="J46" s="404" t="n"/>
      <c r="K46" s="405" t="n"/>
      <c r="L46" s="404" t="n"/>
      <c r="M46" s="405" t="n">
        <v>23195622</v>
      </c>
      <c r="N46" s="404" t="n"/>
      <c r="O46" s="404" t="n"/>
      <c r="P46" s="404" t="n"/>
      <c r="Q46" s="404" t="n"/>
      <c r="R46" s="404" t="n"/>
      <c r="S46" s="404" t="n"/>
      <c r="T46" s="404" t="n"/>
      <c r="U46" s="405" t="n"/>
      <c r="V46" s="404" t="n"/>
      <c r="W46" s="404" t="n"/>
      <c r="X46" s="404" t="n"/>
      <c r="Y46" s="404" t="n"/>
      <c r="Z46" s="404" t="n"/>
      <c r="AA46" s="404" t="n"/>
      <c r="AB46" s="404" t="n"/>
      <c r="AC46" s="404" t="n"/>
      <c r="AD46" s="404" t="n"/>
      <c r="AE46" s="404" t="n"/>
      <c r="AF46" s="406">
        <f>+AD46+AB46+Z46+X46+V46+T46+R46+P46+N46+L46+J46+H46</f>
        <v/>
      </c>
      <c r="AG46" s="405">
        <f>+AE46+AC46+AA46+Y46+W46+U46+S46+Q46+O46+M46+K46+I46+G46</f>
        <v/>
      </c>
      <c r="AH46" s="406">
        <f>AG46-D46</f>
        <v/>
      </c>
      <c r="AI46" s="408" t="inlineStr">
        <is>
          <t>Completed Actual</t>
        </is>
      </c>
    </row>
    <row r="47" customFormat="1" s="409">
      <c r="A47" s="407">
        <f>+A46+1</f>
        <v/>
      </c>
      <c r="B47" s="510">
        <f>+'OVERALL WO'!D110</f>
        <v/>
      </c>
      <c r="C47" s="407">
        <f>+'OVERALL WO'!I110</f>
        <v/>
      </c>
      <c r="D47" s="499">
        <f>+'OVERALL WO'!J110</f>
        <v/>
      </c>
      <c r="E47" s="1683">
        <f>+'OVERALL WO'!E110</f>
        <v/>
      </c>
      <c r="F47" s="407" t="inlineStr">
        <is>
          <t>HCA</t>
        </is>
      </c>
      <c r="G47" s="406" t="n"/>
      <c r="H47" s="406" t="n"/>
      <c r="I47" s="405" t="n"/>
      <c r="J47" s="404" t="n"/>
      <c r="K47" s="405" t="n"/>
      <c r="L47" s="404" t="n"/>
      <c r="M47" s="405" t="n">
        <v>23697225</v>
      </c>
      <c r="N47" s="404" t="n"/>
      <c r="O47" s="404" t="n"/>
      <c r="P47" s="404" t="n"/>
      <c r="Q47" s="404" t="n"/>
      <c r="R47" s="404" t="n"/>
      <c r="S47" s="404" t="n"/>
      <c r="T47" s="404" t="n"/>
      <c r="U47" s="405" t="n"/>
      <c r="V47" s="404" t="n"/>
      <c r="W47" s="404" t="n"/>
      <c r="X47" s="404" t="n"/>
      <c r="Y47" s="404" t="n"/>
      <c r="Z47" s="404" t="n"/>
      <c r="AA47" s="404" t="n"/>
      <c r="AB47" s="404" t="n"/>
      <c r="AC47" s="404" t="n"/>
      <c r="AD47" s="404" t="n"/>
      <c r="AE47" s="404" t="n"/>
      <c r="AF47" s="406">
        <f>+AD47+AB47+Z47+X47+V47+T47+R47+P47+N47+L47+J47+H47</f>
        <v/>
      </c>
      <c r="AG47" s="405">
        <f>+AE47+AC47+AA47+Y47+W47+U47+S47+Q47+O47+M47+K47+I47+G47</f>
        <v/>
      </c>
      <c r="AH47" s="406">
        <f>AG47-D47</f>
        <v/>
      </c>
      <c r="AI47" s="408" t="inlineStr">
        <is>
          <t>Completed Deduction</t>
        </is>
      </c>
    </row>
    <row r="48" customFormat="1" s="409">
      <c r="A48" s="407">
        <f>+A47+1</f>
        <v/>
      </c>
      <c r="B48" s="510">
        <f>+'OVERALL WO'!D101</f>
        <v/>
      </c>
      <c r="C48" s="407">
        <f>+'OVERALL WO'!I101</f>
        <v/>
      </c>
      <c r="D48" s="499">
        <f>+'OVERALL WO'!J101</f>
        <v/>
      </c>
      <c r="E48" s="1683">
        <f>+'OVERALL WO'!E101</f>
        <v/>
      </c>
      <c r="F48" s="407" t="inlineStr">
        <is>
          <t>HCA</t>
        </is>
      </c>
      <c r="G48" s="406" t="n"/>
      <c r="H48" s="406" t="n"/>
      <c r="I48" s="405" t="n"/>
      <c r="J48" s="404" t="n"/>
      <c r="K48" s="405" t="n"/>
      <c r="L48" s="404" t="n"/>
      <c r="M48" s="405" t="n">
        <v>22027365</v>
      </c>
      <c r="N48" s="404" t="n"/>
      <c r="O48" s="404" t="n"/>
      <c r="P48" s="404" t="n"/>
      <c r="Q48" s="404" t="n"/>
      <c r="R48" s="404" t="n"/>
      <c r="S48" s="404" t="n"/>
      <c r="T48" s="404" t="n"/>
      <c r="U48" s="405" t="n"/>
      <c r="V48" s="404" t="n"/>
      <c r="W48" s="404" t="n"/>
      <c r="X48" s="404" t="n"/>
      <c r="Y48" s="404" t="n"/>
      <c r="Z48" s="404" t="n"/>
      <c r="AA48" s="404" t="n"/>
      <c r="AB48" s="404" t="n"/>
      <c r="AC48" s="404" t="n"/>
      <c r="AD48" s="404" t="n"/>
      <c r="AE48" s="404" t="n"/>
      <c r="AF48" s="406">
        <f>+AD48+AB48+Z48+X48+V48+T48+R48+P48+N48+L48+J48+H48</f>
        <v/>
      </c>
      <c r="AG48" s="405">
        <f>+AE48+AC48+AA48+Y48+W48+U48+S48+Q48+O48+M48+K48+I48+G48</f>
        <v/>
      </c>
      <c r="AH48" s="406">
        <f>AG48-D48</f>
        <v/>
      </c>
      <c r="AI48" s="408" t="inlineStr">
        <is>
          <t>Completed Deduction</t>
        </is>
      </c>
    </row>
    <row r="49" customFormat="1" s="1083">
      <c r="A49" s="505">
        <f>+A48+1</f>
        <v/>
      </c>
      <c r="B49" s="511">
        <f>+'OVERALL WO'!D103</f>
        <v/>
      </c>
      <c r="C49" s="505">
        <f>+'OVERALL WO'!I103</f>
        <v/>
      </c>
      <c r="D49" s="506">
        <f>+'OVERALL WO'!J103</f>
        <v/>
      </c>
      <c r="E49" s="1694">
        <f>+'OVERALL WO'!E103</f>
        <v/>
      </c>
      <c r="F49" s="505" t="inlineStr">
        <is>
          <t>HCA</t>
        </is>
      </c>
      <c r="G49" s="1075" t="n"/>
      <c r="H49" s="1075" t="n"/>
      <c r="I49" s="1073" t="n"/>
      <c r="J49" s="1076" t="n"/>
      <c r="K49" s="1073" t="n"/>
      <c r="L49" s="1076" t="n"/>
      <c r="M49" s="1073" t="n">
        <v>248696872.62</v>
      </c>
      <c r="N49" s="1076" t="n"/>
      <c r="O49" s="1076" t="n"/>
      <c r="P49" s="1076" t="n"/>
      <c r="Q49" s="1076" t="n"/>
      <c r="R49" s="1076" t="n"/>
      <c r="S49" s="1076" t="n"/>
      <c r="T49" s="1076" t="n"/>
      <c r="U49" s="1073" t="n">
        <v>146163688.9</v>
      </c>
      <c r="V49" s="1076" t="n"/>
      <c r="W49" s="1076" t="n"/>
      <c r="X49" s="1076" t="n"/>
      <c r="Y49" s="1076" t="n"/>
      <c r="Z49" s="1076" t="n"/>
      <c r="AA49" s="1076" t="n"/>
      <c r="AB49" s="1076" t="n"/>
      <c r="AC49" s="1076" t="n"/>
      <c r="AD49" s="1076" t="n"/>
      <c r="AE49" s="1076" t="n"/>
      <c r="AF49" s="1075">
        <f>+AD49+AB49+Z49+X49+V49+T49+R49+P49+N49+L49+J49+H49</f>
        <v/>
      </c>
      <c r="AG49" s="1073">
        <f>+AE49+AC49+AA49+Y49+W49+U49+S49+Q49+O49+M49+K49+I49+G49</f>
        <v/>
      </c>
      <c r="AH49" s="1075">
        <f>AG49-D49</f>
        <v/>
      </c>
      <c r="AI49" s="509" t="inlineStr">
        <is>
          <t>Completed Deduction</t>
        </is>
      </c>
    </row>
    <row r="50" customFormat="1" s="409">
      <c r="A50" s="407">
        <f>+A49+1</f>
        <v/>
      </c>
      <c r="B50" s="510">
        <f>+'OVERALL WO'!D108</f>
        <v/>
      </c>
      <c r="C50" s="407">
        <f>+'OVERALL WO'!I108</f>
        <v/>
      </c>
      <c r="D50" s="499">
        <f>+'OVERALL WO'!J108</f>
        <v/>
      </c>
      <c r="E50" s="1683">
        <f>+'OVERALL WO'!E108</f>
        <v/>
      </c>
      <c r="F50" s="407" t="inlineStr">
        <is>
          <t>HCA</t>
        </is>
      </c>
      <c r="G50" s="406" t="n"/>
      <c r="H50" s="406" t="n"/>
      <c r="I50" s="405" t="n"/>
      <c r="J50" s="404" t="n"/>
      <c r="K50" s="405" t="n"/>
      <c r="L50" s="404" t="n"/>
      <c r="M50" s="405" t="n">
        <v>7378050</v>
      </c>
      <c r="N50" s="404" t="n"/>
      <c r="O50" s="404" t="n"/>
      <c r="P50" s="404" t="n"/>
      <c r="Q50" s="404" t="n"/>
      <c r="R50" s="404" t="n"/>
      <c r="S50" s="404" t="n"/>
      <c r="T50" s="404" t="n"/>
      <c r="U50" s="405" t="n"/>
      <c r="V50" s="404" t="n"/>
      <c r="W50" s="404" t="n"/>
      <c r="X50" s="404" t="n"/>
      <c r="Y50" s="404" t="n"/>
      <c r="Z50" s="404" t="n"/>
      <c r="AA50" s="404" t="n"/>
      <c r="AB50" s="404" t="n"/>
      <c r="AC50" s="404" t="n"/>
      <c r="AD50" s="404" t="n"/>
      <c r="AE50" s="404" t="n"/>
      <c r="AF50" s="406">
        <f>+AD50+AB50+Z50+X50+V50+T50+R50+P50+N50+L50+J50+H50</f>
        <v/>
      </c>
      <c r="AG50" s="405">
        <f>+AE50+AC50+AA50+Y50+W50+U50+S50+Q50+O50+M50+K50+I50+G50</f>
        <v/>
      </c>
      <c r="AH50" s="406">
        <f>AG50-D50</f>
        <v/>
      </c>
      <c r="AI50" s="408" t="inlineStr">
        <is>
          <t>Completed Actual</t>
        </is>
      </c>
    </row>
    <row r="51" customFormat="1" s="409">
      <c r="A51" s="407">
        <f>+A50+1</f>
        <v/>
      </c>
      <c r="B51" s="510">
        <f>+'OVERALL WO'!D114</f>
        <v/>
      </c>
      <c r="C51" s="407">
        <f>+'OVERALL WO'!I114</f>
        <v/>
      </c>
      <c r="D51" s="499">
        <f>+'OVERALL WO'!J114</f>
        <v/>
      </c>
      <c r="E51" s="1683">
        <f>+BMS!I44</f>
        <v/>
      </c>
      <c r="F51" s="407" t="inlineStr">
        <is>
          <t>HCA</t>
        </is>
      </c>
      <c r="G51" s="406" t="n"/>
      <c r="H51" s="406" t="n"/>
      <c r="I51" s="405" t="n"/>
      <c r="J51" s="404" t="n"/>
      <c r="K51" s="405" t="n"/>
      <c r="L51" s="404" t="n"/>
      <c r="M51" s="405" t="n">
        <v>15318775</v>
      </c>
      <c r="N51" s="404" t="n"/>
      <c r="O51" s="404" t="n"/>
      <c r="P51" s="404" t="n"/>
      <c r="Q51" s="404" t="n"/>
      <c r="R51" s="404" t="n"/>
      <c r="S51" s="404" t="n"/>
      <c r="T51" s="404" t="n"/>
      <c r="U51" s="405" t="n"/>
      <c r="V51" s="404" t="n"/>
      <c r="W51" s="404" t="n"/>
      <c r="X51" s="404" t="n"/>
      <c r="Y51" s="404" t="n"/>
      <c r="Z51" s="404" t="n"/>
      <c r="AA51" s="404" t="n"/>
      <c r="AB51" s="404" t="n"/>
      <c r="AC51" s="404" t="n"/>
      <c r="AD51" s="404" t="n"/>
      <c r="AE51" s="404" t="n"/>
      <c r="AF51" s="406">
        <f>+AD51+AB51+Z51+X51+V51+T51+R51+P51+N51+L51+J51+H51</f>
        <v/>
      </c>
      <c r="AG51" s="405">
        <f>+AE51+AC51+AA51+Y51+W51+U51+S51+Q51+O51+M51+K51+I51+G51</f>
        <v/>
      </c>
      <c r="AH51" s="406">
        <f>AG51-D51</f>
        <v/>
      </c>
      <c r="AI51" s="408" t="inlineStr">
        <is>
          <t>Completed Actual</t>
        </is>
      </c>
    </row>
    <row r="52" customFormat="1" s="409">
      <c r="A52" s="407">
        <f>+A51+1</f>
        <v/>
      </c>
      <c r="B52" s="510">
        <f>+'OVERALL WO'!D115</f>
        <v/>
      </c>
      <c r="C52" s="407">
        <f>+'OVERALL WO'!I115</f>
        <v/>
      </c>
      <c r="D52" s="499">
        <f>+'OVERALL WO'!J115</f>
        <v/>
      </c>
      <c r="E52" s="1683">
        <f>+'OVERALL WO'!E115</f>
        <v/>
      </c>
      <c r="F52" s="407" t="inlineStr">
        <is>
          <t>HCA</t>
        </is>
      </c>
      <c r="G52" s="406" t="n"/>
      <c r="H52" s="406" t="n"/>
      <c r="I52" s="405" t="n"/>
      <c r="J52" s="404" t="n"/>
      <c r="K52" s="405" t="n"/>
      <c r="L52" s="404" t="n"/>
      <c r="M52" s="405" t="n">
        <v>97056215</v>
      </c>
      <c r="N52" s="404" t="n"/>
      <c r="O52" s="404" t="n"/>
      <c r="P52" s="404" t="n"/>
      <c r="Q52" s="404" t="n"/>
      <c r="R52" s="404" t="n"/>
      <c r="S52" s="404" t="n"/>
      <c r="T52" s="404" t="n"/>
      <c r="U52" s="405" t="n"/>
      <c r="V52" s="404" t="n"/>
      <c r="W52" s="404" t="n"/>
      <c r="X52" s="404" t="n"/>
      <c r="Y52" s="404" t="n"/>
      <c r="Z52" s="404" t="n"/>
      <c r="AA52" s="404" t="n"/>
      <c r="AB52" s="404" t="n"/>
      <c r="AC52" s="404" t="n"/>
      <c r="AD52" s="404" t="n"/>
      <c r="AE52" s="404" t="n"/>
      <c r="AF52" s="406">
        <f>+AD52+AB52+Z52+X52+V52+T52+R52+P52+N52+L52+J52+H52</f>
        <v/>
      </c>
      <c r="AG52" s="405">
        <f>+AE52+AC52+AA52+Y52+W52+U52+S52+Q52+O52+M52+K52+I52+G52</f>
        <v/>
      </c>
      <c r="AH52" s="406">
        <f>AG52-D52</f>
        <v/>
      </c>
      <c r="AI52" s="408" t="inlineStr">
        <is>
          <t>Completed Deduction</t>
        </is>
      </c>
    </row>
    <row r="53" customFormat="1" s="409">
      <c r="A53" s="407">
        <f>+A52+1</f>
        <v/>
      </c>
      <c r="B53" s="510">
        <f>+'OVERALL WO'!D117</f>
        <v/>
      </c>
      <c r="C53" s="407">
        <f>+'OVERALL WO'!I117</f>
        <v/>
      </c>
      <c r="D53" s="499">
        <f>+'OVERALL WO'!J117</f>
        <v/>
      </c>
      <c r="E53" s="1683">
        <f>+'OVERALL WO'!E117</f>
        <v/>
      </c>
      <c r="F53" s="407" t="inlineStr">
        <is>
          <t>HCA</t>
        </is>
      </c>
      <c r="G53" s="406" t="n"/>
      <c r="H53" s="406" t="n"/>
      <c r="I53" s="405" t="n"/>
      <c r="J53" s="404" t="n"/>
      <c r="K53" s="405" t="n"/>
      <c r="L53" s="404" t="n"/>
      <c r="M53" s="405" t="n">
        <v>6440125</v>
      </c>
      <c r="N53" s="404" t="n"/>
      <c r="O53" s="404" t="n"/>
      <c r="P53" s="404" t="n"/>
      <c r="Q53" s="404" t="n"/>
      <c r="R53" s="404" t="n"/>
      <c r="S53" s="404" t="n"/>
      <c r="T53" s="404" t="n"/>
      <c r="U53" s="405" t="n"/>
      <c r="V53" s="404" t="n"/>
      <c r="W53" s="404" t="n"/>
      <c r="X53" s="404" t="n"/>
      <c r="Y53" s="404" t="n"/>
      <c r="Z53" s="404" t="n"/>
      <c r="AA53" s="404" t="n"/>
      <c r="AB53" s="404" t="n"/>
      <c r="AC53" s="404" t="n"/>
      <c r="AD53" s="404" t="n"/>
      <c r="AE53" s="404" t="n"/>
      <c r="AF53" s="406">
        <f>+AD53+AB53+Z53+X53+V53+T53+R53+P53+N53+L53+J53+H53</f>
        <v/>
      </c>
      <c r="AG53" s="405">
        <f>+AE53+AC53+AA53+Y53+W53+U53+S53+Q53+O53+M53+K53+I53+G53</f>
        <v/>
      </c>
      <c r="AH53" s="406">
        <f>AG53-D53</f>
        <v/>
      </c>
      <c r="AI53" s="408" t="inlineStr">
        <is>
          <t>Completed Actual</t>
        </is>
      </c>
    </row>
    <row r="54" customFormat="1" s="409">
      <c r="A54" s="407">
        <f>+A53+1</f>
        <v/>
      </c>
      <c r="B54" s="510">
        <f>+'OVERALL WO'!D109</f>
        <v/>
      </c>
      <c r="C54" s="407">
        <f>++'OVERALL WO'!I109</f>
        <v/>
      </c>
      <c r="D54" s="499">
        <f>+'OVERALL WO'!J109</f>
        <v/>
      </c>
      <c r="E54" s="1683">
        <f>+'OVERALL WO'!E109</f>
        <v/>
      </c>
      <c r="F54" s="407" t="inlineStr">
        <is>
          <t>HCA</t>
        </is>
      </c>
      <c r="G54" s="406" t="n"/>
      <c r="H54" s="406" t="n"/>
      <c r="I54" s="405" t="n"/>
      <c r="J54" s="404" t="n"/>
      <c r="K54" s="405" t="n"/>
      <c r="L54" s="404" t="n"/>
      <c r="M54" s="405" t="n"/>
      <c r="N54" s="404" t="n"/>
      <c r="O54" s="404" t="n"/>
      <c r="P54" s="404" t="n"/>
      <c r="Q54" s="404" t="n"/>
      <c r="R54" s="404" t="n"/>
      <c r="S54" s="404" t="n"/>
      <c r="T54" s="404" t="n"/>
      <c r="U54" s="405" t="n">
        <v>148339715</v>
      </c>
      <c r="V54" s="404" t="n"/>
      <c r="W54" s="404" t="n"/>
      <c r="X54" s="404" t="n"/>
      <c r="Y54" s="404" t="n"/>
      <c r="Z54" s="404" t="n"/>
      <c r="AA54" s="404" t="n"/>
      <c r="AB54" s="404" t="n"/>
      <c r="AC54" s="404" t="n"/>
      <c r="AD54" s="404" t="n"/>
      <c r="AE54" s="404" t="n"/>
      <c r="AF54" s="406">
        <f>+AD54+AB54+Z54+X54+V54+T54+R54+P54+N54+L54+J54+H54</f>
        <v/>
      </c>
      <c r="AG54" s="405">
        <f>+AE54+AC54+AA54+Y54+W54+U54+S54+Q54+O54+M54+K54+I54+G54</f>
        <v/>
      </c>
      <c r="AH54" s="406">
        <f>AG54-D54</f>
        <v/>
      </c>
      <c r="AI54" s="408" t="inlineStr">
        <is>
          <t>Completed Deduction</t>
        </is>
      </c>
    </row>
    <row r="55" customFormat="1" s="409">
      <c r="A55" s="407">
        <f>+A54+1</f>
        <v/>
      </c>
      <c r="B55" s="510">
        <f>+'OVERALL WO'!D115</f>
        <v/>
      </c>
      <c r="C55" s="407">
        <f>+'OVERALL WO'!I115</f>
        <v/>
      </c>
      <c r="D55" s="499">
        <f>+'OVERALL WO'!J115</f>
        <v/>
      </c>
      <c r="E55" s="1683">
        <f>+'OVERALL WO'!E115</f>
        <v/>
      </c>
      <c r="F55" s="407" t="inlineStr">
        <is>
          <t>HCA</t>
        </is>
      </c>
      <c r="G55" s="406" t="n"/>
      <c r="H55" s="406" t="n"/>
      <c r="I55" s="405" t="n"/>
      <c r="J55" s="404" t="n"/>
      <c r="K55" s="405" t="n"/>
      <c r="L55" s="404" t="n"/>
      <c r="M55" s="405" t="n"/>
      <c r="N55" s="404" t="n"/>
      <c r="O55" s="404" t="n"/>
      <c r="P55" s="404" t="n"/>
      <c r="Q55" s="404" t="n"/>
      <c r="R55" s="404" t="n"/>
      <c r="S55" s="404" t="n"/>
      <c r="T55" s="404" t="n"/>
      <c r="U55" s="405" t="n">
        <v>135224510</v>
      </c>
      <c r="V55" s="404" t="n"/>
      <c r="W55" s="404" t="n"/>
      <c r="X55" s="404" t="n"/>
      <c r="Y55" s="404" t="n"/>
      <c r="Z55" s="404" t="n"/>
      <c r="AA55" s="404" t="n"/>
      <c r="AB55" s="404" t="n"/>
      <c r="AC55" s="404" t="n"/>
      <c r="AD55" s="404" t="n"/>
      <c r="AE55" s="404" t="n"/>
      <c r="AF55" s="406">
        <f>+AD55+AB55+Z55+X55+V55+T55+R55+P55+N55+L55+J55+H55</f>
        <v/>
      </c>
      <c r="AG55" s="405">
        <f>+AE55+AC55+AA55+Y55+W55+U55+S55+Q55+O55+M55+K55+I55+G55</f>
        <v/>
      </c>
      <c r="AH55" s="406">
        <f>AG55-D55</f>
        <v/>
      </c>
      <c r="AI55" s="408" t="inlineStr">
        <is>
          <t>Completed Deduction</t>
        </is>
      </c>
    </row>
    <row r="56" customFormat="1" s="409">
      <c r="A56" s="407">
        <f>+A55+1</f>
        <v/>
      </c>
      <c r="B56" s="510">
        <f>+'OVERALL WO'!D118</f>
        <v/>
      </c>
      <c r="C56" s="407">
        <f>+'OVERALL WO'!I118</f>
        <v/>
      </c>
      <c r="D56" s="499">
        <f>+'OVERALL WO'!J118</f>
        <v/>
      </c>
      <c r="E56" s="1683">
        <f>+'OVERALL WO'!E118</f>
        <v/>
      </c>
      <c r="F56" s="407" t="inlineStr">
        <is>
          <t>HCA</t>
        </is>
      </c>
      <c r="G56" s="406" t="n"/>
      <c r="H56" s="406" t="n"/>
      <c r="I56" s="405" t="n"/>
      <c r="J56" s="404" t="n"/>
      <c r="K56" s="405" t="n"/>
      <c r="L56" s="404" t="n"/>
      <c r="M56" s="405" t="n"/>
      <c r="N56" s="404" t="n"/>
      <c r="O56" s="404" t="n"/>
      <c r="P56" s="404" t="n"/>
      <c r="Q56" s="404" t="n"/>
      <c r="R56" s="404" t="n"/>
      <c r="S56" s="404" t="n"/>
      <c r="T56" s="404" t="n"/>
      <c r="U56" s="405" t="n">
        <v>7784000</v>
      </c>
      <c r="V56" s="404" t="n"/>
      <c r="W56" s="404" t="n"/>
      <c r="X56" s="404" t="n"/>
      <c r="Y56" s="404" t="n"/>
      <c r="Z56" s="404" t="n"/>
      <c r="AA56" s="404" t="n"/>
      <c r="AB56" s="404" t="n"/>
      <c r="AC56" s="404" t="n"/>
      <c r="AD56" s="404" t="n"/>
      <c r="AE56" s="404" t="n"/>
      <c r="AF56" s="406">
        <f>+AD56+AB56+Z56+X56+V56+T56+R56+P56+N56+L56+J56+H56</f>
        <v/>
      </c>
      <c r="AG56" s="405">
        <f>+AE56+AC56+AA56+Y56+W56+U56+S56+Q56+O56+M56+K56+I56+G56</f>
        <v/>
      </c>
      <c r="AH56" s="406">
        <f>AG56-D56</f>
        <v/>
      </c>
      <c r="AI56" s="408" t="inlineStr">
        <is>
          <t>Completed Actual</t>
        </is>
      </c>
    </row>
    <row r="57" customFormat="1" s="409">
      <c r="A57" s="407">
        <f>+A56+1</f>
        <v/>
      </c>
      <c r="B57" s="510">
        <f>+'OVERALL WO'!D120</f>
        <v/>
      </c>
      <c r="C57" s="407">
        <f>+'OVERALL WO'!I120</f>
        <v/>
      </c>
      <c r="D57" s="499">
        <f>+'OVERALL WO'!J120</f>
        <v/>
      </c>
      <c r="E57" s="1683">
        <f>+'OVERALL WO'!E120</f>
        <v/>
      </c>
      <c r="F57" s="407" t="inlineStr">
        <is>
          <t>HCA</t>
        </is>
      </c>
      <c r="G57" s="406" t="n"/>
      <c r="H57" s="406" t="n"/>
      <c r="I57" s="405" t="n"/>
      <c r="J57" s="404" t="n"/>
      <c r="K57" s="405" t="n"/>
      <c r="L57" s="404" t="n"/>
      <c r="M57" s="405" t="n"/>
      <c r="N57" s="404" t="n"/>
      <c r="O57" s="404" t="n"/>
      <c r="P57" s="404" t="n"/>
      <c r="Q57" s="404" t="n"/>
      <c r="R57" s="404" t="n"/>
      <c r="S57" s="404" t="n"/>
      <c r="T57" s="404" t="n"/>
      <c r="U57" s="405" t="n">
        <v>5719900</v>
      </c>
      <c r="V57" s="404" t="n"/>
      <c r="W57" s="404" t="n"/>
      <c r="X57" s="404" t="n"/>
      <c r="Y57" s="404" t="n"/>
      <c r="Z57" s="404" t="n"/>
      <c r="AA57" s="404" t="n"/>
      <c r="AB57" s="404" t="n"/>
      <c r="AC57" s="404" t="n"/>
      <c r="AD57" s="404" t="n"/>
      <c r="AE57" s="404" t="n"/>
      <c r="AF57" s="406">
        <f>+AD57+AB57+Z57+X57+V57+T57+R57+P57+N57+L57+J57+H57</f>
        <v/>
      </c>
      <c r="AG57" s="405">
        <f>+AE57+AC57+AA57+Y57+W57+U57+S57+Q57+O57+M57+K57+I57+G57</f>
        <v/>
      </c>
      <c r="AH57" s="406">
        <f>AG57-D57</f>
        <v/>
      </c>
      <c r="AI57" s="408" t="inlineStr">
        <is>
          <t>Completed Actual</t>
        </is>
      </c>
    </row>
    <row r="58" customFormat="1" s="409">
      <c r="A58" s="407">
        <f>+A57+1</f>
        <v/>
      </c>
      <c r="B58" s="510">
        <f>+'OVERALL WO'!D107</f>
        <v/>
      </c>
      <c r="C58" s="407">
        <f>+'OVERALL WO'!I107</f>
        <v/>
      </c>
      <c r="D58" s="499">
        <f>+'OVERALL WO'!J107</f>
        <v/>
      </c>
      <c r="E58" s="1683">
        <f>+'OVERALL WO'!E107</f>
        <v/>
      </c>
      <c r="F58" s="407" t="inlineStr">
        <is>
          <t>HCA</t>
        </is>
      </c>
      <c r="G58" s="406" t="n"/>
      <c r="H58" s="406" t="n"/>
      <c r="I58" s="405" t="n"/>
      <c r="J58" s="404" t="n"/>
      <c r="K58" s="405" t="n"/>
      <c r="L58" s="404" t="n"/>
      <c r="M58" s="405" t="n"/>
      <c r="N58" s="404" t="n"/>
      <c r="O58" s="404" t="n"/>
      <c r="P58" s="404" t="n"/>
      <c r="Q58" s="404" t="n"/>
      <c r="R58" s="404" t="n"/>
      <c r="S58" s="404" t="n"/>
      <c r="T58" s="404" t="n"/>
      <c r="U58" s="405" t="n"/>
      <c r="V58" s="404" t="n"/>
      <c r="W58" s="405" t="n">
        <v>54834693</v>
      </c>
      <c r="X58" s="404" t="n"/>
      <c r="Y58" s="404" t="n"/>
      <c r="Z58" s="404" t="n"/>
      <c r="AA58" s="404" t="n"/>
      <c r="AB58" s="404" t="n"/>
      <c r="AC58" s="404" t="n"/>
      <c r="AD58" s="404" t="n"/>
      <c r="AE58" s="404" t="n"/>
      <c r="AF58" s="406">
        <f>+AD58+AB58+Z58+X58+V58+T58+R58+P58+N58+L58+J58+H58</f>
        <v/>
      </c>
      <c r="AG58" s="405">
        <f>+AE58+AC58+AA58+Y58+W58+U58+S58+Q58+O58+M58+K58+I58+G58</f>
        <v/>
      </c>
      <c r="AH58" s="406">
        <f>AG58-D58</f>
        <v/>
      </c>
      <c r="AI58" s="408" t="inlineStr">
        <is>
          <t>Completed Deduction</t>
        </is>
      </c>
    </row>
    <row r="59" customFormat="1" s="409">
      <c r="A59" s="407">
        <f>+A58+1</f>
        <v/>
      </c>
      <c r="B59" s="510">
        <f>+'OVERALL WO'!D119</f>
        <v/>
      </c>
      <c r="C59" s="407">
        <f>+'OVERALL WO'!I119</f>
        <v/>
      </c>
      <c r="D59" s="499">
        <f>+'OVERALL WO'!J119</f>
        <v/>
      </c>
      <c r="E59" s="1683">
        <f>+'OVERALL WO'!E119</f>
        <v/>
      </c>
      <c r="F59" s="407" t="inlineStr">
        <is>
          <t>HCA</t>
        </is>
      </c>
      <c r="G59" s="406" t="n"/>
      <c r="H59" s="406" t="n"/>
      <c r="I59" s="405" t="n"/>
      <c r="J59" s="404" t="n"/>
      <c r="K59" s="405" t="n"/>
      <c r="L59" s="404" t="n"/>
      <c r="M59" s="405" t="n"/>
      <c r="N59" s="404" t="n"/>
      <c r="O59" s="404" t="n"/>
      <c r="P59" s="404" t="n"/>
      <c r="Q59" s="404" t="n"/>
      <c r="R59" s="404" t="n"/>
      <c r="S59" s="404" t="n"/>
      <c r="T59" s="404" t="n"/>
      <c r="U59" s="404" t="n"/>
      <c r="V59" s="404" t="n"/>
      <c r="W59" s="405" t="n">
        <v>20758500</v>
      </c>
      <c r="X59" s="404" t="n"/>
      <c r="Y59" s="404" t="n"/>
      <c r="Z59" s="404" t="n"/>
      <c r="AA59" s="404" t="n"/>
      <c r="AB59" s="404" t="n"/>
      <c r="AC59" s="404" t="n"/>
      <c r="AD59" s="404" t="n"/>
      <c r="AE59" s="404" t="n"/>
      <c r="AF59" s="406">
        <f>+AD59+AB59+Z59+X59+V59+T59+R59+P59+N59+L59+J59+H59</f>
        <v/>
      </c>
      <c r="AG59" s="405">
        <f>+AE59+AC59+AA59+Y59+W59+U59+S59+Q59+O59+M59+K59+I59+G59</f>
        <v/>
      </c>
      <c r="AH59" s="406">
        <f>AG59-D59</f>
        <v/>
      </c>
      <c r="AI59" s="408" t="inlineStr">
        <is>
          <t>Completed Deduction</t>
        </is>
      </c>
    </row>
    <row r="60" customFormat="1" s="409">
      <c r="A60" s="407">
        <f>+A59+1</f>
        <v/>
      </c>
      <c r="B60" s="510">
        <f>+'OVERALL WO'!D121</f>
        <v/>
      </c>
      <c r="C60" s="407">
        <f>+'OVERALL WO'!I121</f>
        <v/>
      </c>
      <c r="D60" s="499">
        <f>+'OVERALL WO'!J121</f>
        <v/>
      </c>
      <c r="E60" s="1683">
        <f>+'OVERALL WO'!E121</f>
        <v/>
      </c>
      <c r="F60" s="407" t="inlineStr">
        <is>
          <t>HCA</t>
        </is>
      </c>
      <c r="G60" s="406" t="n"/>
      <c r="H60" s="406" t="n"/>
      <c r="I60" s="405" t="n"/>
      <c r="J60" s="404" t="n"/>
      <c r="K60" s="405" t="n"/>
      <c r="L60" s="404" t="n"/>
      <c r="M60" s="405" t="n"/>
      <c r="N60" s="404" t="n"/>
      <c r="O60" s="404" t="n"/>
      <c r="P60" s="404" t="n"/>
      <c r="Q60" s="404" t="n"/>
      <c r="R60" s="404" t="n"/>
      <c r="S60" s="404" t="n"/>
      <c r="T60" s="404" t="n"/>
      <c r="U60" s="404" t="n"/>
      <c r="V60" s="404" t="n"/>
      <c r="W60" s="405" t="n">
        <v>42029850</v>
      </c>
      <c r="X60" s="404" t="n"/>
      <c r="Y60" s="404" t="n"/>
      <c r="Z60" s="404" t="n"/>
      <c r="AA60" s="404" t="n"/>
      <c r="AB60" s="404" t="n"/>
      <c r="AC60" s="404" t="n"/>
      <c r="AD60" s="404" t="n"/>
      <c r="AE60" s="404" t="n"/>
      <c r="AF60" s="406">
        <f>+AD60+AB60+Z60+X60+V60+T60+R60+P60+N60+L60+J60+H60</f>
        <v/>
      </c>
      <c r="AG60" s="405">
        <f>+AE60+AC60+AA60+Y60+W60+U60+S60+Q60+O60+M60+K60+I60+G60</f>
        <v/>
      </c>
      <c r="AH60" s="406">
        <f>AG60-D60</f>
        <v/>
      </c>
      <c r="AI60" s="408" t="inlineStr">
        <is>
          <t>Completed Actual</t>
        </is>
      </c>
    </row>
    <row r="61" customFormat="1" s="409">
      <c r="A61" s="407">
        <f>+A60+1</f>
        <v/>
      </c>
      <c r="B61" s="510">
        <f>+'OVERALL WO'!D122</f>
        <v/>
      </c>
      <c r="C61" s="407">
        <f>+'OVERALL WO'!I122</f>
        <v/>
      </c>
      <c r="D61" s="499">
        <f>+'OVERALL WO'!J122</f>
        <v/>
      </c>
      <c r="E61" s="1683">
        <f>+'OVERALL WO'!E122</f>
        <v/>
      </c>
      <c r="F61" s="407" t="inlineStr">
        <is>
          <t>HCA</t>
        </is>
      </c>
      <c r="G61" s="406" t="n"/>
      <c r="H61" s="406" t="n"/>
      <c r="I61" s="405" t="n"/>
      <c r="J61" s="404" t="n"/>
      <c r="K61" s="405" t="n"/>
      <c r="L61" s="404" t="n"/>
      <c r="M61" s="405" t="n"/>
      <c r="N61" s="404" t="n"/>
      <c r="O61" s="404" t="n"/>
      <c r="P61" s="404" t="n"/>
      <c r="Q61" s="404" t="n"/>
      <c r="R61" s="404" t="n"/>
      <c r="S61" s="404" t="n"/>
      <c r="T61" s="404" t="n"/>
      <c r="U61" s="404" t="n"/>
      <c r="V61" s="404" t="n"/>
      <c r="W61" s="405" t="n">
        <v>7865599.99999999</v>
      </c>
      <c r="X61" s="404" t="n"/>
      <c r="Y61" s="404" t="n"/>
      <c r="Z61" s="404" t="n"/>
      <c r="AA61" s="404" t="n"/>
      <c r="AB61" s="404" t="n"/>
      <c r="AC61" s="404" t="n"/>
      <c r="AD61" s="404" t="n"/>
      <c r="AE61" s="404" t="n"/>
      <c r="AF61" s="406">
        <f>+AD61+AB61+Z61+X61+V61+T61+R61+P61+N61+L61+J61+H61</f>
        <v/>
      </c>
      <c r="AG61" s="405">
        <f>+AE61+AC61+AA61+Y61+W61+U61+S61+Q61+O61+M61+K61+I61+G61</f>
        <v/>
      </c>
      <c r="AH61" s="406">
        <f>AG61-D61</f>
        <v/>
      </c>
      <c r="AI61" s="408" t="inlineStr">
        <is>
          <t>Completed Actual</t>
        </is>
      </c>
    </row>
    <row r="62" customFormat="1" s="409">
      <c r="A62" s="407">
        <f>+A61+1</f>
        <v/>
      </c>
      <c r="B62" s="510">
        <f>+'OVERALL WO'!D124</f>
        <v/>
      </c>
      <c r="C62" s="407">
        <f>+'OVERALL WO'!I124</f>
        <v/>
      </c>
      <c r="D62" s="499">
        <f>+'OVERALL WO'!J124</f>
        <v/>
      </c>
      <c r="E62" s="1683">
        <f>+'OVERALL WO'!E124</f>
        <v/>
      </c>
      <c r="F62" s="407" t="inlineStr">
        <is>
          <t>HCA</t>
        </is>
      </c>
      <c r="G62" s="406" t="n"/>
      <c r="H62" s="406" t="n"/>
      <c r="I62" s="405" t="n"/>
      <c r="J62" s="404" t="n"/>
      <c r="K62" s="405" t="n"/>
      <c r="L62" s="404" t="n"/>
      <c r="M62" s="405" t="n"/>
      <c r="N62" s="404" t="n"/>
      <c r="O62" s="404" t="n"/>
      <c r="P62" s="404" t="n"/>
      <c r="Q62" s="404" t="n"/>
      <c r="R62" s="404" t="n"/>
      <c r="S62" s="404" t="n"/>
      <c r="T62" s="404" t="n"/>
      <c r="U62" s="404" t="n"/>
      <c r="V62" s="404" t="n"/>
      <c r="W62" s="405" t="n">
        <v>31637950</v>
      </c>
      <c r="X62" s="404" t="n"/>
      <c r="Y62" s="404" t="n"/>
      <c r="Z62" s="404" t="n"/>
      <c r="AA62" s="404" t="n"/>
      <c r="AB62" s="404" t="n"/>
      <c r="AC62" s="404" t="n"/>
      <c r="AD62" s="404" t="n"/>
      <c r="AE62" s="404" t="n"/>
      <c r="AF62" s="406">
        <f>+AD62+AB62+Z62+X62+V62+T62+R62+P62+N62+L62+J62+H62</f>
        <v/>
      </c>
      <c r="AG62" s="405">
        <f>+AE62+AC62+AA62+Y62+W62+U62+S62+Q62+O62+M62+K62+I62+G62</f>
        <v/>
      </c>
      <c r="AH62" s="406">
        <f>AG62-D62</f>
        <v/>
      </c>
      <c r="AI62" s="408" t="inlineStr">
        <is>
          <t>Completed Deduction</t>
        </is>
      </c>
    </row>
    <row r="63" customFormat="1" s="1165">
      <c r="A63" s="1160" t="n">
        <v>57</v>
      </c>
      <c r="B63" s="1161">
        <f>+'OVERALL WO'!D127</f>
        <v/>
      </c>
      <c r="C63" s="1160">
        <f>+'OVERALL WO'!I127</f>
        <v/>
      </c>
      <c r="D63" s="1162">
        <f>+'OVERALL WO'!J127</f>
        <v/>
      </c>
      <c r="E63" s="1736">
        <f>+'OVERALL WO'!E127</f>
        <v/>
      </c>
      <c r="F63" s="1160" t="inlineStr">
        <is>
          <t>HCA</t>
        </is>
      </c>
      <c r="G63" s="768" t="n"/>
      <c r="H63" s="768" t="n"/>
      <c r="I63" s="591" t="n"/>
      <c r="J63" s="953" t="n"/>
      <c r="K63" s="591" t="n"/>
      <c r="L63" s="953" t="n"/>
      <c r="M63" s="591" t="n"/>
      <c r="N63" s="953" t="n"/>
      <c r="O63" s="953" t="n"/>
      <c r="P63" s="953" t="n"/>
      <c r="Q63" s="953" t="n"/>
      <c r="R63" s="953" t="n"/>
      <c r="S63" s="953" t="n"/>
      <c r="T63" s="953" t="n"/>
      <c r="U63" s="953" t="n"/>
      <c r="V63" s="953" t="n"/>
      <c r="W63" s="591" t="n">
        <v>102564269</v>
      </c>
      <c r="X63" s="953" t="n"/>
      <c r="Y63" s="953" t="n"/>
      <c r="Z63" s="953" t="n"/>
      <c r="AA63" s="953" t="n"/>
      <c r="AB63" s="953" t="n"/>
      <c r="AC63" s="953" t="n"/>
      <c r="AD63" s="953" t="n"/>
      <c r="AE63" s="953" t="n"/>
      <c r="AF63" s="768">
        <f>+AD63+AB63+Z63+X63+V63+T63+R63+P63+N63+L63+J63+H63</f>
        <v/>
      </c>
      <c r="AG63" s="591">
        <f>+AE63+AC63+AA63+Y63+W63+U63+S63+Q63+O63+M63+K63+I63+G63</f>
        <v/>
      </c>
      <c r="AH63" s="768">
        <f>AG63-D63</f>
        <v/>
      </c>
      <c r="AI63" s="1164" t="n"/>
    </row>
    <row r="64" customFormat="1" s="409">
      <c r="A64" s="407" t="n">
        <v>58</v>
      </c>
      <c r="B64" s="510">
        <f>+'OVERALL WO'!D130</f>
        <v/>
      </c>
      <c r="C64" s="407">
        <f>+'OVERALL WO'!I130</f>
        <v/>
      </c>
      <c r="D64" s="499">
        <f>+'OVERALL WO'!J130</f>
        <v/>
      </c>
      <c r="E64" s="1683">
        <f>+'OVERALL WO'!E130</f>
        <v/>
      </c>
      <c r="F64" s="407" t="inlineStr">
        <is>
          <t>HCA</t>
        </is>
      </c>
      <c r="G64" s="406" t="n"/>
      <c r="H64" s="406" t="n"/>
      <c r="I64" s="405" t="n"/>
      <c r="J64" s="404" t="n"/>
      <c r="K64" s="405" t="n"/>
      <c r="L64" s="404" t="n"/>
      <c r="M64" s="405" t="n"/>
      <c r="N64" s="404" t="n"/>
      <c r="O64" s="404" t="n"/>
      <c r="P64" s="404" t="n"/>
      <c r="Q64" s="404" t="n"/>
      <c r="R64" s="404" t="n"/>
      <c r="S64" s="404" t="n"/>
      <c r="T64" s="404" t="n"/>
      <c r="U64" s="404" t="n"/>
      <c r="V64" s="404" t="n"/>
      <c r="W64" s="405" t="n">
        <v>51396050</v>
      </c>
      <c r="X64" s="404" t="n"/>
      <c r="Y64" s="404" t="n"/>
      <c r="Z64" s="404" t="n"/>
      <c r="AA64" s="404" t="n"/>
      <c r="AB64" s="404" t="n"/>
      <c r="AC64" s="404" t="n"/>
      <c r="AD64" s="404" t="n"/>
      <c r="AE64" s="404" t="n"/>
      <c r="AF64" s="406">
        <f>+AD64+AB64+Z64+X64+V64+T64+R64+P64+N64+L64+J64+H64</f>
        <v/>
      </c>
      <c r="AG64" s="405">
        <f>+AE64+AC64+AA64+Y64+W64+U64+S64+Q64+O64+M64+K64+I64+G64</f>
        <v/>
      </c>
      <c r="AH64" s="406">
        <f>AG64-D64</f>
        <v/>
      </c>
      <c r="AI64" s="408" t="inlineStr">
        <is>
          <t>Completed Actual</t>
        </is>
      </c>
    </row>
    <row r="65" customFormat="1" s="409">
      <c r="A65" s="407" t="n">
        <v>59</v>
      </c>
      <c r="B65" s="510">
        <f>+'OVERALL WO'!D131</f>
        <v/>
      </c>
      <c r="C65" s="407">
        <f>+'OVERALL WO'!I131</f>
        <v/>
      </c>
      <c r="D65" s="499">
        <f>+'OVERALL WO'!J131</f>
        <v/>
      </c>
      <c r="E65" s="1683">
        <f>+'OVERALL WO'!E131</f>
        <v/>
      </c>
      <c r="F65" s="407" t="inlineStr">
        <is>
          <t>HCA</t>
        </is>
      </c>
      <c r="G65" s="406" t="n"/>
      <c r="H65" s="406" t="n"/>
      <c r="I65" s="405" t="n"/>
      <c r="J65" s="404" t="n"/>
      <c r="K65" s="405" t="n"/>
      <c r="L65" s="404" t="n"/>
      <c r="M65" s="405" t="n"/>
      <c r="N65" s="404" t="n"/>
      <c r="O65" s="404" t="n"/>
      <c r="P65" s="404" t="n"/>
      <c r="Q65" s="404" t="n"/>
      <c r="R65" s="404" t="n"/>
      <c r="S65" s="404" t="n"/>
      <c r="T65" s="404" t="n"/>
      <c r="U65" s="404" t="n"/>
      <c r="V65" s="404" t="n"/>
      <c r="W65" s="405" t="n">
        <v>10460825</v>
      </c>
      <c r="X65" s="404" t="n"/>
      <c r="Y65" s="404" t="n"/>
      <c r="Z65" s="404" t="n"/>
      <c r="AA65" s="404" t="n"/>
      <c r="AB65" s="404" t="n"/>
      <c r="AC65" s="404" t="n"/>
      <c r="AD65" s="404" t="n"/>
      <c r="AE65" s="404" t="n"/>
      <c r="AF65" s="406">
        <f>+AD65+AB65+Z65+X65+V65+T65+R65+P65+N65+L65+J65+H65</f>
        <v/>
      </c>
      <c r="AG65" s="405">
        <f>+AE65+AC65+AA65+Y65+W65+U65+S65+Q65+O65+M65+K65+I65+G65</f>
        <v/>
      </c>
      <c r="AH65" s="406">
        <f>AG65-D65</f>
        <v/>
      </c>
      <c r="AI65" s="408" t="inlineStr">
        <is>
          <t>Completed Actual</t>
        </is>
      </c>
    </row>
    <row r="66" customFormat="1" s="409">
      <c r="A66" s="407" t="n">
        <v>60</v>
      </c>
      <c r="B66" s="510">
        <f>+'OVERALL WO'!D133</f>
        <v/>
      </c>
      <c r="C66" s="407">
        <f>+'OVERALL WO'!I133</f>
        <v/>
      </c>
      <c r="D66" s="499">
        <f>+'OVERALL WO'!J133</f>
        <v/>
      </c>
      <c r="E66" s="1683">
        <f>+'OVERALL WO'!E133</f>
        <v/>
      </c>
      <c r="F66" s="407" t="inlineStr">
        <is>
          <t>HCA</t>
        </is>
      </c>
      <c r="G66" s="406" t="n"/>
      <c r="H66" s="406" t="n"/>
      <c r="I66" s="405" t="n"/>
      <c r="J66" s="404" t="n"/>
      <c r="K66" s="405" t="n"/>
      <c r="L66" s="404" t="n"/>
      <c r="M66" s="405" t="n"/>
      <c r="N66" s="404" t="n"/>
      <c r="O66" s="404" t="n"/>
      <c r="P66" s="404" t="n"/>
      <c r="Q66" s="404" t="n"/>
      <c r="R66" s="404" t="n"/>
      <c r="S66" s="404" t="n"/>
      <c r="T66" s="404" t="n"/>
      <c r="U66" s="404" t="n"/>
      <c r="V66" s="404" t="n"/>
      <c r="W66" s="405" t="n">
        <v>23759700</v>
      </c>
      <c r="X66" s="404" t="n"/>
      <c r="Y66" s="404" t="n"/>
      <c r="Z66" s="404" t="n"/>
      <c r="AA66" s="404" t="n"/>
      <c r="AB66" s="404" t="n"/>
      <c r="AC66" s="404" t="n"/>
      <c r="AD66" s="404" t="n"/>
      <c r="AE66" s="404" t="n"/>
      <c r="AF66" s="406">
        <f>+AD66+AB66+Z66+X66+V66+T66+R66+P66+N66+L66+J66+H66</f>
        <v/>
      </c>
      <c r="AG66" s="405">
        <f>+AE66+AC66+AA66+Y66+W66+U66+S66+Q66+O66+M66+K66+I66+G66</f>
        <v/>
      </c>
      <c r="AH66" s="406">
        <f>AG66-D66</f>
        <v/>
      </c>
      <c r="AI66" s="408" t="inlineStr">
        <is>
          <t>Completed Deduction</t>
        </is>
      </c>
    </row>
    <row r="67" customFormat="1" s="409">
      <c r="A67" s="407" t="n">
        <v>61</v>
      </c>
      <c r="B67" s="510">
        <f>+'OVERALL WO'!D135</f>
        <v/>
      </c>
      <c r="C67" s="407">
        <f>+'OVERALL WO'!I135</f>
        <v/>
      </c>
      <c r="D67" s="499">
        <f>+'OVERALL WO'!J135</f>
        <v/>
      </c>
      <c r="E67" s="1683">
        <f>+'OVERALL WO'!E135</f>
        <v/>
      </c>
      <c r="F67" s="407" t="inlineStr">
        <is>
          <t>HCA</t>
        </is>
      </c>
      <c r="G67" s="406" t="n"/>
      <c r="H67" s="406" t="n"/>
      <c r="I67" s="405" t="n"/>
      <c r="J67" s="404" t="n"/>
      <c r="K67" s="405" t="n"/>
      <c r="L67" s="404" t="n"/>
      <c r="M67" s="405" t="n"/>
      <c r="N67" s="404" t="n"/>
      <c r="O67" s="404" t="n"/>
      <c r="P67" s="404" t="n"/>
      <c r="Q67" s="404" t="n"/>
      <c r="R67" s="404" t="n"/>
      <c r="S67" s="404" t="n"/>
      <c r="T67" s="404" t="n"/>
      <c r="U67" s="404" t="n"/>
      <c r="V67" s="404" t="n"/>
      <c r="W67" s="405" t="n">
        <v>19852625</v>
      </c>
      <c r="X67" s="404" t="n"/>
      <c r="Y67" s="404" t="n"/>
      <c r="Z67" s="404" t="n"/>
      <c r="AA67" s="404" t="n"/>
      <c r="AB67" s="404" t="n"/>
      <c r="AC67" s="404" t="n"/>
      <c r="AD67" s="404" t="n"/>
      <c r="AE67" s="404" t="n"/>
      <c r="AF67" s="406">
        <f>+AD67+AB67+Z67+X67+V67+T67+R67+P67+N67+L67+J67+H67</f>
        <v/>
      </c>
      <c r="AG67" s="405">
        <f>+AE67+AC67+AA67+Y67+W67+U67+S67+Q67+O67+M67+K67+I67+G67</f>
        <v/>
      </c>
      <c r="AH67" s="406">
        <f>AG67-D67</f>
        <v/>
      </c>
      <c r="AI67" s="408" t="inlineStr">
        <is>
          <t>Completed Deduction</t>
        </is>
      </c>
    </row>
    <row r="68" customFormat="1" s="409">
      <c r="A68" s="407" t="n">
        <v>62</v>
      </c>
      <c r="B68" s="510">
        <f>+'OVERALL WO'!D136</f>
        <v/>
      </c>
      <c r="C68" s="407">
        <f>+'OVERALL WO'!I136</f>
        <v/>
      </c>
      <c r="D68" s="499">
        <f>+'OVERALL WO'!J136</f>
        <v/>
      </c>
      <c r="E68" s="1683">
        <f>+'OVERALL WO'!E136</f>
        <v/>
      </c>
      <c r="F68" s="407" t="inlineStr">
        <is>
          <t>HCA</t>
        </is>
      </c>
      <c r="G68" s="406" t="n"/>
      <c r="H68" s="406" t="n"/>
      <c r="I68" s="405" t="n"/>
      <c r="J68" s="404" t="n"/>
      <c r="K68" s="405" t="n"/>
      <c r="L68" s="404" t="n"/>
      <c r="M68" s="405" t="n"/>
      <c r="N68" s="404" t="n"/>
      <c r="O68" s="404" t="n"/>
      <c r="P68" s="404" t="n"/>
      <c r="Q68" s="404" t="n"/>
      <c r="R68" s="404" t="n"/>
      <c r="S68" s="404" t="n"/>
      <c r="T68" s="404" t="n"/>
      <c r="U68" s="404" t="n"/>
      <c r="V68" s="404" t="n"/>
      <c r="W68" s="405" t="n">
        <v>9909923</v>
      </c>
      <c r="X68" s="404" t="n"/>
      <c r="Y68" s="404" t="n"/>
      <c r="Z68" s="404" t="n"/>
      <c r="AA68" s="404" t="n"/>
      <c r="AB68" s="404" t="n"/>
      <c r="AC68" s="404" t="n"/>
      <c r="AD68" s="404" t="n"/>
      <c r="AE68" s="404" t="n"/>
      <c r="AF68" s="406">
        <f>+AD68+AB68+Z68+X68+V68+T68+R68+P68+N68+L68+J68+H68</f>
        <v/>
      </c>
      <c r="AG68" s="405">
        <f>+AE68+AC68+AA68+Y68+W68+U68+S68+Q68+O68+M68+K68+I68+G68</f>
        <v/>
      </c>
      <c r="AH68" s="406">
        <f>AG68-D68</f>
        <v/>
      </c>
      <c r="AI68" s="408" t="inlineStr">
        <is>
          <t>Completed Actual</t>
        </is>
      </c>
    </row>
    <row r="69" ht="17.25" customFormat="1" customHeight="1" s="611" thickBot="1">
      <c r="A69" s="608" t="n"/>
      <c r="B69" s="939" t="n"/>
      <c r="C69" s="608" t="n"/>
      <c r="D69" s="609" t="n"/>
      <c r="E69" s="1697" t="n"/>
      <c r="F69" s="608" t="n"/>
      <c r="G69" s="599" t="n"/>
      <c r="H69" s="599" t="n"/>
      <c r="I69" s="592" t="n"/>
      <c r="J69" s="593" t="n"/>
      <c r="K69" s="592" t="n"/>
      <c r="L69" s="593" t="n"/>
      <c r="M69" s="592" t="n"/>
      <c r="N69" s="593" t="n"/>
      <c r="O69" s="593" t="n"/>
      <c r="P69" s="593" t="n"/>
      <c r="Q69" s="593" t="n"/>
      <c r="R69" s="593" t="n"/>
      <c r="S69" s="593" t="n"/>
      <c r="T69" s="593" t="n"/>
      <c r="U69" s="593" t="n"/>
      <c r="V69" s="593" t="n"/>
      <c r="W69" s="593" t="n"/>
      <c r="X69" s="593" t="n"/>
      <c r="Y69" s="593" t="n"/>
      <c r="Z69" s="593" t="n"/>
      <c r="AA69" s="593" t="n"/>
      <c r="AB69" s="593" t="n"/>
      <c r="AC69" s="593" t="n"/>
      <c r="AD69" s="593" t="n"/>
      <c r="AE69" s="593" t="n"/>
      <c r="AF69" s="599" t="n"/>
      <c r="AG69" s="592" t="n"/>
      <c r="AH69" s="599" t="n"/>
      <c r="AI69" s="610" t="n"/>
    </row>
    <row r="70" ht="17.25" customFormat="1" customHeight="1" s="9" thickBot="1">
      <c r="A70" s="50" t="inlineStr">
        <is>
          <t>B</t>
        </is>
      </c>
      <c r="B70" s="6" t="inlineStr">
        <is>
          <t>CPU AREA</t>
        </is>
      </c>
      <c r="C70" s="6" t="n"/>
      <c r="D70" s="6" t="n"/>
      <c r="E70" s="6" t="n"/>
      <c r="F70" s="6" t="n"/>
      <c r="G70" s="29" t="n"/>
      <c r="H70" s="29">
        <f>SUM(H71:H72)</f>
        <v/>
      </c>
      <c r="I70" s="607">
        <f>SUM(I71:I76)</f>
        <v/>
      </c>
      <c r="J70" s="6" t="n"/>
      <c r="K70" s="607" t="n"/>
      <c r="L70" s="6" t="n"/>
      <c r="M70" s="607">
        <f>SUM(M71:M77)</f>
        <v/>
      </c>
      <c r="N70" s="29" t="n"/>
      <c r="O70" s="607">
        <f>SUM(O71:O77)</f>
        <v/>
      </c>
      <c r="P70" s="6" t="n"/>
      <c r="Q70" s="6" t="n"/>
      <c r="R70" s="6" t="n"/>
      <c r="S70" s="6" t="n"/>
      <c r="T70" s="6" t="n"/>
      <c r="U70" s="607">
        <f>SUM(U71:U77)</f>
        <v/>
      </c>
      <c r="V70" s="6" t="n"/>
      <c r="W70" s="607">
        <f>SUM(W71:W81)</f>
        <v/>
      </c>
      <c r="X70" s="6" t="n"/>
      <c r="Y70" s="6" t="n"/>
      <c r="Z70" s="6" t="n"/>
      <c r="AA70" s="6" t="n"/>
      <c r="AB70" s="6" t="n"/>
      <c r="AC70" s="6" t="n"/>
      <c r="AD70" s="6" t="n"/>
      <c r="AE70" s="6" t="n"/>
      <c r="AF70" s="29">
        <f>SUM(AF71:AF77)</f>
        <v/>
      </c>
      <c r="AG70" s="607">
        <f>SUM(AG71:AG82)</f>
        <v/>
      </c>
      <c r="AH70" s="29">
        <f>SUM(AH71:AH82)</f>
        <v/>
      </c>
      <c r="AI70" s="8" t="n"/>
      <c r="AJ70" s="364" t="n"/>
      <c r="AK70" s="364" t="n"/>
      <c r="AL70" s="364" t="n"/>
      <c r="AM70" s="364" t="n"/>
      <c r="AN70" s="364" t="n"/>
      <c r="AO70" s="364" t="n"/>
      <c r="AP70" s="364" t="n"/>
      <c r="AQ70" s="364" t="n"/>
      <c r="AR70" s="364" t="n"/>
      <c r="AS70" s="364" t="n"/>
      <c r="AT70" s="364" t="n"/>
      <c r="AU70" s="364" t="n"/>
      <c r="AV70" s="364" t="n"/>
      <c r="AW70" s="364" t="n"/>
      <c r="AX70" s="364" t="n"/>
      <c r="AY70" s="364" t="n"/>
      <c r="AZ70" s="364" t="n"/>
      <c r="BA70" s="364" t="n"/>
      <c r="BB70" s="364" t="n"/>
      <c r="BC70" s="364" t="n"/>
      <c r="BD70" s="364" t="n"/>
      <c r="BE70" s="364" t="n"/>
      <c r="BF70" s="364" t="n"/>
      <c r="BG70" s="364" t="n"/>
      <c r="BH70" s="364" t="n"/>
      <c r="BI70" s="364" t="n"/>
      <c r="BJ70" s="364" t="n"/>
      <c r="BK70" s="364" t="n"/>
      <c r="BL70" s="364" t="n"/>
      <c r="BM70" s="364" t="n"/>
      <c r="BN70" s="364" t="n"/>
      <c r="BO70" s="364" t="n"/>
      <c r="BP70" s="364" t="n"/>
      <c r="BQ70" s="364" t="n"/>
      <c r="BR70" s="364" t="n"/>
      <c r="BS70" s="364" t="n"/>
      <c r="BT70" s="364" t="n"/>
      <c r="BU70" s="364" t="n"/>
      <c r="BV70" s="364" t="n"/>
      <c r="BW70" s="364" t="n"/>
      <c r="BX70" s="364" t="n"/>
      <c r="BY70" s="364" t="n"/>
      <c r="BZ70" s="364" t="n"/>
      <c r="CA70" s="364" t="n"/>
      <c r="CB70" s="364" t="n"/>
      <c r="CC70" s="364" t="n"/>
      <c r="CD70" s="364" t="n"/>
      <c r="CE70" s="364" t="n"/>
      <c r="CF70" s="364" t="n"/>
      <c r="CG70" s="364" t="n"/>
      <c r="CH70" s="364" t="n"/>
      <c r="CI70" s="364" t="n"/>
      <c r="CJ70" s="364" t="n"/>
      <c r="CK70" s="364" t="n"/>
      <c r="CL70" s="364" t="n"/>
      <c r="CM70" s="364" t="n"/>
      <c r="CN70" s="364" t="n"/>
      <c r="CO70" s="364" t="n"/>
      <c r="CP70" s="364" t="n"/>
      <c r="CQ70" s="364" t="n"/>
      <c r="CR70" s="364" t="n"/>
      <c r="CS70" s="364" t="n"/>
      <c r="CT70" s="364" t="n"/>
      <c r="CU70" s="364" t="n"/>
      <c r="CV70" s="364" t="n"/>
      <c r="CW70" s="364" t="n"/>
      <c r="CX70" s="364" t="n"/>
      <c r="CY70" s="364" t="n"/>
      <c r="CZ70" s="364" t="n"/>
      <c r="DA70" s="364" t="n"/>
      <c r="DB70" s="364" t="n"/>
      <c r="DC70" s="364" t="n"/>
      <c r="DD70" s="364" t="n"/>
      <c r="DE70" s="364" t="n"/>
      <c r="DF70" s="364" t="n"/>
      <c r="DG70" s="364" t="n"/>
      <c r="DH70" s="364" t="n"/>
      <c r="DI70" s="364" t="n"/>
      <c r="DJ70" s="364" t="n"/>
      <c r="DK70" s="364" t="n"/>
      <c r="DL70" s="364" t="n"/>
      <c r="DM70" s="364" t="n"/>
      <c r="DN70" s="364" t="n"/>
      <c r="DO70" s="364" t="n"/>
      <c r="DP70" s="364" t="n"/>
      <c r="DQ70" s="365" t="n"/>
      <c r="DR70" s="364" t="n"/>
      <c r="DS70" s="365" t="n"/>
      <c r="DT70" s="364" t="n"/>
      <c r="DU70" s="364" t="n"/>
      <c r="DV70" s="364" t="n"/>
      <c r="DW70" s="364" t="n"/>
      <c r="DX70" s="364" t="n"/>
      <c r="DY70" s="364" t="n"/>
      <c r="DZ70" s="364" t="n"/>
      <c r="EA70" s="364" t="n"/>
      <c r="EB70" s="364" t="n"/>
      <c r="EC70" s="364" t="n"/>
      <c r="ED70" s="364" t="n"/>
      <c r="EE70" s="364" t="n"/>
      <c r="EF70" s="364" t="n"/>
      <c r="EG70" s="364" t="n"/>
      <c r="EH70" s="364" t="n"/>
      <c r="EI70" s="364" t="n"/>
      <c r="EJ70" s="364" t="n"/>
      <c r="EK70" s="364" t="n"/>
      <c r="EL70" s="364" t="n"/>
      <c r="EM70" s="364" t="n"/>
      <c r="EN70" s="364" t="n"/>
      <c r="EO70" s="364" t="n"/>
      <c r="EP70" s="364" t="n"/>
      <c r="EQ70" s="364" t="n"/>
      <c r="ER70" s="364" t="n"/>
      <c r="ES70" s="364" t="n"/>
      <c r="ET70" s="364" t="n"/>
      <c r="EU70" s="364" t="n"/>
      <c r="EV70" s="364" t="n"/>
      <c r="EW70" s="364" t="n"/>
      <c r="EX70" s="364" t="n"/>
      <c r="EY70" s="364" t="n"/>
      <c r="EZ70" s="364" t="n"/>
      <c r="FA70" s="364" t="n"/>
      <c r="FB70" s="364" t="n"/>
      <c r="FC70" s="364" t="n"/>
      <c r="FD70" s="364" t="n"/>
      <c r="FE70" s="364" t="n"/>
      <c r="FF70" s="364" t="n"/>
      <c r="FG70" s="364" t="n"/>
      <c r="FH70" s="364" t="n"/>
      <c r="FI70" s="364" t="n"/>
      <c r="FJ70" s="364" t="n"/>
      <c r="FK70" s="364" t="n"/>
      <c r="FL70" s="364" t="n"/>
      <c r="FM70" s="364" t="n"/>
      <c r="FN70" s="364" t="n"/>
      <c r="FO70" s="364" t="n"/>
      <c r="FP70" s="364" t="n"/>
      <c r="FQ70" s="364" t="n"/>
      <c r="FR70" s="364" t="n"/>
      <c r="FS70" s="364" t="n"/>
      <c r="FT70" s="364" t="n"/>
      <c r="FU70" s="364" t="n"/>
      <c r="FV70" s="364" t="n"/>
      <c r="FW70" s="364" t="n"/>
      <c r="FX70" s="364" t="n"/>
      <c r="FY70" s="364" t="n"/>
      <c r="FZ70" s="364" t="n"/>
      <c r="GA70" s="364" t="n"/>
      <c r="GB70" s="364" t="n"/>
      <c r="GC70" s="364" t="n"/>
      <c r="GD70" s="364" t="n"/>
      <c r="GE70" s="364" t="n"/>
      <c r="GF70" s="364" t="n"/>
      <c r="GG70" s="364" t="n"/>
      <c r="GH70" s="364" t="n"/>
      <c r="GI70" s="364" t="n"/>
      <c r="GJ70" s="364" t="n"/>
      <c r="GK70" s="364" t="n"/>
      <c r="GL70" s="364" t="n"/>
      <c r="GM70" s="364" t="n"/>
      <c r="GN70" s="364" t="n"/>
      <c r="GO70" s="364" t="n"/>
      <c r="GP70" s="364" t="n"/>
      <c r="GQ70" s="364" t="n"/>
      <c r="GR70" s="364" t="n"/>
      <c r="GS70" s="364" t="n"/>
      <c r="GT70" s="364" t="n"/>
      <c r="GU70" s="364" t="n"/>
      <c r="GV70" s="364" t="n"/>
      <c r="GW70" s="364" t="n"/>
      <c r="GX70" s="364" t="n"/>
      <c r="GY70" s="364" t="n"/>
      <c r="GZ70" s="364" t="n"/>
      <c r="HA70" s="364" t="n"/>
      <c r="HB70" s="364" t="n"/>
      <c r="HC70" s="364" t="n"/>
      <c r="HD70" s="364" t="n"/>
      <c r="HE70" s="364" t="n"/>
      <c r="HF70" s="364" t="n"/>
      <c r="HG70" s="364" t="n"/>
      <c r="HH70" s="364" t="n"/>
      <c r="HI70" s="364" t="n"/>
      <c r="HJ70" s="364" t="n"/>
      <c r="HK70" s="364" t="n"/>
      <c r="HL70" s="364" t="n"/>
      <c r="HM70" s="364" t="n"/>
      <c r="HN70" s="364" t="n"/>
      <c r="HO70" s="364" t="n"/>
      <c r="HP70" s="364" t="n"/>
      <c r="HQ70" s="364" t="n"/>
      <c r="HR70" s="364" t="n"/>
      <c r="HS70" s="364" t="n"/>
      <c r="HT70" s="364" t="n"/>
      <c r="HU70" s="364" t="n"/>
      <c r="HV70" s="364" t="n"/>
      <c r="HW70" s="364" t="n"/>
      <c r="HX70" s="364" t="n"/>
      <c r="HY70" s="364" t="n"/>
      <c r="HZ70" s="364" t="n"/>
      <c r="IA70" s="364" t="n"/>
      <c r="IB70" s="364" t="n"/>
      <c r="IC70" s="364" t="n"/>
      <c r="ID70" s="364" t="n"/>
      <c r="IE70" s="364" t="n"/>
      <c r="IF70" s="364" t="n"/>
      <c r="IG70" s="364" t="n"/>
      <c r="IH70" s="364" t="n"/>
      <c r="II70" s="364" t="n"/>
      <c r="IJ70" s="364" t="n"/>
      <c r="IK70" s="364" t="n"/>
      <c r="IL70" s="364" t="n"/>
      <c r="IM70" s="364" t="n"/>
      <c r="IN70" s="364" t="n"/>
      <c r="IO70" s="364" t="n"/>
      <c r="IP70" s="364" t="n"/>
      <c r="IQ70" s="364" t="n"/>
      <c r="IR70" s="364" t="n"/>
      <c r="IS70" s="364" t="n"/>
      <c r="IT70" s="364" t="n"/>
      <c r="IU70" s="364" t="n"/>
      <c r="IV70" s="364" t="n"/>
      <c r="IW70" s="364" t="n"/>
      <c r="IX70" s="364" t="n"/>
      <c r="IY70" s="364" t="n"/>
      <c r="IZ70" s="364" t="n"/>
      <c r="JA70" s="364" t="n"/>
      <c r="JB70" s="364" t="n"/>
      <c r="JC70" s="364" t="n"/>
      <c r="JD70" s="364" t="n"/>
      <c r="JE70" s="364" t="n"/>
      <c r="JF70" s="364" t="n"/>
      <c r="JG70" s="364" t="n"/>
      <c r="JH70" s="364" t="n"/>
      <c r="JI70" s="364" t="n"/>
      <c r="JJ70" s="364" t="n"/>
      <c r="JK70" s="364" t="n"/>
      <c r="JL70" s="364" t="n"/>
      <c r="JM70" s="364" t="n"/>
      <c r="JN70" s="364" t="n"/>
      <c r="JO70" s="364" t="n"/>
      <c r="JP70" s="364" t="n"/>
      <c r="JQ70" s="364" t="n"/>
      <c r="JR70" s="364" t="n"/>
      <c r="JS70" s="364" t="n"/>
      <c r="JT70" s="364" t="n"/>
      <c r="JU70" s="364" t="n"/>
      <c r="JV70" s="364" t="n"/>
      <c r="JW70" s="364" t="n"/>
      <c r="JX70" s="364" t="n"/>
      <c r="JY70" s="364" t="n"/>
      <c r="JZ70" s="364" t="n"/>
      <c r="KA70" s="364" t="n"/>
      <c r="KB70" s="364" t="n"/>
      <c r="KC70" s="364" t="n"/>
      <c r="KD70" s="364" t="n"/>
      <c r="KE70" s="364" t="n"/>
      <c r="KF70" s="364" t="n"/>
      <c r="KG70" s="364" t="n"/>
      <c r="KH70" s="364" t="n"/>
      <c r="KI70" s="364" t="n"/>
      <c r="KJ70" s="364" t="n"/>
      <c r="KK70" s="364" t="n"/>
      <c r="KL70" s="364" t="n"/>
      <c r="KM70" s="364" t="n"/>
      <c r="KN70" s="364" t="n"/>
      <c r="KO70" s="364" t="n"/>
      <c r="KP70" s="364" t="n"/>
      <c r="KQ70" s="364" t="n"/>
      <c r="KR70" s="364" t="n"/>
      <c r="KS70" s="364" t="n"/>
      <c r="KT70" s="364" t="n"/>
      <c r="KU70" s="364" t="n"/>
      <c r="KV70" s="364" t="n"/>
      <c r="KW70" s="364" t="n"/>
      <c r="KX70" s="364" t="n"/>
      <c r="KY70" s="364" t="n"/>
      <c r="KZ70" s="364" t="n"/>
      <c r="LA70" s="364" t="n"/>
      <c r="LB70" s="364" t="n"/>
      <c r="LC70" s="364" t="n"/>
      <c r="LD70" s="364" t="n"/>
      <c r="LE70" s="364" t="n"/>
      <c r="LF70" s="364" t="n"/>
      <c r="LG70" s="364" t="n"/>
      <c r="LH70" s="364" t="n"/>
      <c r="LI70" s="364" t="n"/>
      <c r="LJ70" s="364" t="n"/>
      <c r="LK70" s="364" t="n"/>
      <c r="LL70" s="364" t="n"/>
      <c r="LM70" s="364" t="n"/>
      <c r="LN70" s="364" t="n"/>
      <c r="LO70" s="364" t="n"/>
      <c r="LP70" s="364" t="n"/>
      <c r="LQ70" s="364" t="n"/>
      <c r="LR70" s="364" t="n"/>
      <c r="LS70" s="364" t="n"/>
      <c r="LT70" s="364" t="n"/>
      <c r="LU70" s="364" t="n"/>
      <c r="LV70" s="364" t="n"/>
      <c r="LW70" s="364" t="n"/>
      <c r="LX70" s="364" t="n"/>
      <c r="LY70" s="364" t="n"/>
      <c r="LZ70" s="364" t="n"/>
      <c r="MA70" s="364" t="n"/>
      <c r="MB70" s="364" t="n"/>
      <c r="MC70" s="364" t="n"/>
      <c r="MD70" s="364" t="n"/>
      <c r="ME70" s="364" t="n"/>
      <c r="MF70" s="364" t="n"/>
      <c r="MG70" s="364" t="n"/>
      <c r="MH70" s="364" t="n"/>
      <c r="MI70" s="364" t="n"/>
      <c r="MJ70" s="364" t="n"/>
      <c r="MK70" s="364" t="n"/>
      <c r="ML70" s="364" t="n"/>
      <c r="MM70" s="364" t="n"/>
      <c r="MN70" s="364" t="n"/>
      <c r="MO70" s="364" t="n"/>
      <c r="MP70" s="364" t="n"/>
      <c r="MQ70" s="364" t="n"/>
      <c r="MR70" s="364" t="n"/>
      <c r="MS70" s="364" t="n"/>
      <c r="MT70" s="364" t="n"/>
      <c r="MU70" s="364" t="n"/>
      <c r="MV70" s="364" t="n"/>
      <c r="MW70" s="364" t="n"/>
      <c r="MX70" s="364" t="n"/>
      <c r="MY70" s="364" t="n"/>
      <c r="MZ70" s="364" t="n"/>
      <c r="NA70" s="364" t="n"/>
      <c r="NB70" s="364" t="n"/>
      <c r="NC70" s="364" t="n"/>
      <c r="ND70" s="364" t="n"/>
      <c r="NE70" s="364" t="n"/>
      <c r="NF70" s="364" t="n"/>
      <c r="NG70" s="364" t="n"/>
      <c r="NH70" s="364" t="n"/>
      <c r="NI70" s="364" t="n"/>
      <c r="NJ70" s="364" t="n"/>
      <c r="NK70" s="364" t="n"/>
      <c r="NL70" s="364" t="n"/>
      <c r="NM70" s="364" t="n"/>
      <c r="NN70" s="364" t="n"/>
      <c r="NO70" s="364" t="n"/>
      <c r="NP70" s="364" t="n"/>
      <c r="NQ70" s="364" t="n"/>
      <c r="NR70" s="364" t="n"/>
      <c r="NS70" s="364" t="n"/>
      <c r="NT70" s="364" t="n"/>
      <c r="NU70" s="364" t="n"/>
      <c r="NV70" s="364" t="n"/>
      <c r="NW70" s="364" t="n"/>
      <c r="NX70" s="364" t="n"/>
      <c r="NY70" s="364" t="n"/>
      <c r="NZ70" s="364" t="n"/>
      <c r="OA70" s="364" t="n"/>
      <c r="OB70" s="364" t="n"/>
      <c r="OC70" s="364" t="n"/>
      <c r="OD70" s="364" t="n"/>
      <c r="OE70" s="364" t="n"/>
      <c r="OF70" s="364" t="n"/>
      <c r="OG70" s="364" t="n"/>
      <c r="OH70" s="364" t="n"/>
      <c r="OI70" s="364" t="n"/>
      <c r="OJ70" s="364" t="n"/>
      <c r="OK70" s="364" t="n"/>
      <c r="OL70" s="364" t="n"/>
      <c r="OM70" s="364" t="n"/>
      <c r="ON70" s="364" t="n"/>
      <c r="OO70" s="364" t="n"/>
      <c r="OP70" s="364" t="n"/>
      <c r="OQ70" s="364" t="n"/>
      <c r="OR70" s="364" t="n"/>
      <c r="OS70" s="364" t="n"/>
      <c r="OT70" s="364" t="n"/>
      <c r="OU70" s="364" t="n"/>
      <c r="OV70" s="364" t="n"/>
      <c r="OW70" s="364" t="n"/>
      <c r="OX70" s="364" t="n"/>
      <c r="OY70" s="364" t="n"/>
      <c r="OZ70" s="364" t="n"/>
      <c r="PA70" s="364" t="n"/>
      <c r="PB70" s="364" t="n"/>
      <c r="PC70" s="364" t="n"/>
      <c r="PD70" s="364" t="n"/>
      <c r="PE70" s="364" t="n"/>
      <c r="PF70" s="364" t="n"/>
      <c r="PG70" s="364" t="n"/>
      <c r="PH70" s="364" t="n"/>
      <c r="PI70" s="364" t="n"/>
      <c r="PJ70" s="364" t="n"/>
      <c r="PK70" s="364" t="n"/>
      <c r="PL70" s="364" t="n"/>
      <c r="PM70" s="364" t="n"/>
      <c r="PN70" s="364" t="n"/>
      <c r="PO70" s="364" t="n"/>
      <c r="PP70" s="364" t="n"/>
      <c r="PQ70" s="364" t="n"/>
      <c r="PR70" s="364" t="n"/>
      <c r="PS70" s="364" t="n"/>
      <c r="PT70" s="364" t="n"/>
      <c r="PU70" s="364" t="n"/>
      <c r="PV70" s="364" t="n"/>
      <c r="PW70" s="364" t="n"/>
      <c r="PX70" s="364" t="n"/>
      <c r="PY70" s="364" t="n"/>
      <c r="PZ70" s="364" t="n"/>
      <c r="QA70" s="364" t="n"/>
      <c r="QB70" s="364" t="n"/>
      <c r="QC70" s="364" t="n"/>
      <c r="QD70" s="364" t="n"/>
      <c r="QE70" s="364" t="n"/>
      <c r="QF70" s="364" t="n"/>
      <c r="QG70" s="364" t="n"/>
      <c r="QH70" s="364" t="n"/>
      <c r="QI70" s="364" t="n"/>
      <c r="QJ70" s="364" t="n"/>
      <c r="QK70" s="364" t="n"/>
      <c r="QL70" s="364" t="n"/>
      <c r="QM70" s="364" t="n"/>
      <c r="QN70" s="364" t="n"/>
      <c r="QO70" s="364" t="n"/>
      <c r="QP70" s="364" t="n"/>
      <c r="QQ70" s="364" t="n"/>
      <c r="QR70" s="364" t="n"/>
      <c r="QS70" s="364" t="n"/>
      <c r="QT70" s="364" t="n"/>
      <c r="QU70" s="364" t="n"/>
      <c r="QV70" s="364" t="n"/>
      <c r="QW70" s="364" t="n"/>
      <c r="QX70" s="364" t="n"/>
      <c r="QY70" s="364" t="n"/>
      <c r="QZ70" s="364" t="n"/>
      <c r="RA70" s="364" t="n"/>
      <c r="RB70" s="364" t="n"/>
      <c r="RC70" s="364" t="n"/>
      <c r="RD70" s="364" t="n"/>
      <c r="RE70" s="364" t="n"/>
      <c r="RF70" s="364" t="n"/>
      <c r="RG70" s="364" t="n"/>
      <c r="RH70" s="364" t="n"/>
      <c r="RI70" s="364" t="n"/>
      <c r="RJ70" s="364" t="n"/>
      <c r="RK70" s="364" t="n"/>
      <c r="RL70" s="364" t="n"/>
      <c r="RM70" s="364" t="n"/>
      <c r="RN70" s="364" t="n"/>
      <c r="RO70" s="364" t="n"/>
      <c r="RP70" s="364" t="n"/>
      <c r="RQ70" s="364" t="n"/>
      <c r="RR70" s="364" t="n"/>
      <c r="RS70" s="364" t="n"/>
      <c r="RT70" s="364" t="n"/>
      <c r="RU70" s="364" t="n"/>
      <c r="RV70" s="364" t="n"/>
      <c r="RW70" s="364" t="n"/>
      <c r="RX70" s="364" t="n"/>
      <c r="RY70" s="364" t="n"/>
      <c r="RZ70" s="364" t="n"/>
      <c r="SA70" s="364" t="n"/>
      <c r="SB70" s="364" t="n"/>
      <c r="SC70" s="364" t="n"/>
      <c r="SD70" s="364" t="n"/>
      <c r="SE70" s="364" t="n"/>
      <c r="SF70" s="364" t="n"/>
      <c r="SG70" s="364" t="n"/>
      <c r="SH70" s="364" t="n"/>
      <c r="SI70" s="364" t="n"/>
      <c r="SJ70" s="364" t="n"/>
      <c r="SK70" s="364" t="n"/>
      <c r="SL70" s="364" t="n"/>
      <c r="SM70" s="364" t="n"/>
      <c r="SN70" s="364" t="n"/>
      <c r="SO70" s="364" t="n"/>
      <c r="SP70" s="364" t="n"/>
      <c r="SQ70" s="364" t="n"/>
      <c r="SR70" s="364" t="n"/>
      <c r="SS70" s="364" t="n"/>
      <c r="ST70" s="364" t="n"/>
      <c r="SU70" s="364" t="n"/>
      <c r="SV70" s="364" t="n"/>
      <c r="SW70" s="364" t="n"/>
      <c r="SX70" s="364" t="n"/>
      <c r="SY70" s="364" t="n"/>
      <c r="SZ70" s="364" t="n"/>
      <c r="TA70" s="364" t="n"/>
      <c r="TB70" s="364" t="n"/>
      <c r="TC70" s="364" t="n"/>
      <c r="TD70" s="364" t="n"/>
      <c r="TE70" s="364" t="n"/>
      <c r="TF70" s="364" t="n"/>
      <c r="TG70" s="364" t="n"/>
      <c r="TH70" s="364" t="n"/>
      <c r="TI70" s="364" t="n"/>
      <c r="TJ70" s="364" t="n"/>
      <c r="TK70" s="364" t="n"/>
      <c r="TL70" s="364" t="n"/>
      <c r="TM70" s="364" t="n"/>
      <c r="TN70" s="364" t="n"/>
      <c r="TO70" s="364" t="n"/>
      <c r="TP70" s="364" t="n"/>
      <c r="TQ70" s="364" t="n"/>
      <c r="TR70" s="364" t="n"/>
      <c r="TS70" s="364" t="n"/>
      <c r="TT70" s="364" t="n"/>
      <c r="TU70" s="364" t="n"/>
      <c r="TV70" s="364" t="n"/>
      <c r="TW70" s="364" t="n"/>
      <c r="TX70" s="364" t="n"/>
      <c r="TY70" s="364" t="n"/>
      <c r="TZ70" s="364" t="n"/>
      <c r="UA70" s="364" t="n"/>
      <c r="UB70" s="364" t="n"/>
      <c r="UC70" s="364" t="n"/>
      <c r="UD70" s="364" t="n"/>
      <c r="UE70" s="364" t="n"/>
      <c r="UF70" s="364" t="n"/>
      <c r="UG70" s="364" t="n"/>
      <c r="UH70" s="364" t="n"/>
      <c r="UI70" s="364" t="n"/>
      <c r="UJ70" s="364" t="n"/>
      <c r="UK70" s="364" t="n"/>
      <c r="UL70" s="364" t="n"/>
      <c r="UM70" s="364" t="n"/>
      <c r="UN70" s="364" t="n"/>
      <c r="UO70" s="364" t="n"/>
      <c r="UP70" s="364" t="n"/>
      <c r="UQ70" s="364" t="n"/>
      <c r="UR70" s="364" t="n"/>
      <c r="US70" s="364" t="n"/>
      <c r="UT70" s="364" t="n"/>
      <c r="UU70" s="364" t="n"/>
      <c r="UV70" s="364" t="n"/>
      <c r="UW70" s="364" t="n"/>
      <c r="UX70" s="364" t="n"/>
      <c r="UY70" s="364" t="n"/>
      <c r="UZ70" s="364" t="n"/>
      <c r="VA70" s="364" t="n"/>
      <c r="VB70" s="364" t="n"/>
      <c r="VC70" s="364" t="n"/>
      <c r="VD70" s="364" t="n"/>
      <c r="VE70" s="364" t="n"/>
      <c r="VF70" s="364" t="n"/>
      <c r="VG70" s="364" t="n"/>
      <c r="VH70" s="364" t="n"/>
      <c r="VI70" s="364" t="n"/>
      <c r="VJ70" s="364" t="n"/>
      <c r="VK70" s="364" t="n"/>
      <c r="VL70" s="364" t="n"/>
      <c r="VM70" s="364" t="n"/>
      <c r="VN70" s="364" t="n"/>
      <c r="VO70" s="364" t="n"/>
      <c r="VP70" s="364" t="n"/>
      <c r="VQ70" s="364" t="n"/>
      <c r="VR70" s="364" t="n"/>
      <c r="VS70" s="364" t="n"/>
      <c r="VT70" s="364" t="n"/>
      <c r="VU70" s="364" t="n"/>
      <c r="VV70" s="364" t="n"/>
      <c r="VW70" s="364" t="n"/>
      <c r="VX70" s="364" t="n"/>
      <c r="VY70" s="364" t="n"/>
      <c r="VZ70" s="364" t="n"/>
      <c r="WA70" s="364" t="n"/>
      <c r="WB70" s="364" t="n"/>
      <c r="WC70" s="364" t="n"/>
      <c r="WD70" s="364" t="n"/>
      <c r="WE70" s="364" t="n"/>
      <c r="WF70" s="364" t="n"/>
      <c r="WG70" s="364" t="n"/>
      <c r="WH70" s="364" t="n"/>
      <c r="WI70" s="364" t="n"/>
      <c r="WJ70" s="364" t="n"/>
      <c r="WK70" s="364" t="n"/>
      <c r="WL70" s="364" t="n"/>
      <c r="WM70" s="364" t="n"/>
      <c r="WN70" s="364" t="n"/>
      <c r="WO70" s="364" t="n"/>
      <c r="WP70" s="364" t="n"/>
      <c r="WQ70" s="364" t="n"/>
      <c r="WR70" s="364" t="n"/>
      <c r="WS70" s="364" t="n"/>
      <c r="WT70" s="364" t="n"/>
      <c r="WU70" s="364" t="n"/>
      <c r="WV70" s="364" t="n"/>
      <c r="WW70" s="364" t="n"/>
      <c r="WX70" s="364" t="n"/>
      <c r="WY70" s="364" t="n"/>
      <c r="WZ70" s="364" t="n"/>
      <c r="XA70" s="364" t="n"/>
      <c r="XB70" s="364" t="n"/>
      <c r="XC70" s="364" t="n"/>
      <c r="XD70" s="364" t="n"/>
      <c r="XE70" s="364" t="n"/>
      <c r="XF70" s="364" t="n"/>
      <c r="XG70" s="364" t="n"/>
      <c r="XH70" s="364" t="n"/>
      <c r="XI70" s="364" t="n"/>
      <c r="XJ70" s="364" t="n"/>
    </row>
    <row r="71" customFormat="1" s="1085">
      <c r="A71" s="334">
        <f>+SALES!A89</f>
        <v/>
      </c>
      <c r="B71" s="334">
        <f>+SALES!B89</f>
        <v/>
      </c>
      <c r="C71" s="334">
        <f>+SALES!C89</f>
        <v/>
      </c>
      <c r="D71" s="1080">
        <f>+SALES!D89</f>
        <v/>
      </c>
      <c r="E71" s="333">
        <f>+SALES!E89</f>
        <v/>
      </c>
      <c r="F71" s="334">
        <f>+SALES!F89</f>
        <v/>
      </c>
      <c r="G71" s="1080" t="n"/>
      <c r="H71" s="1080">
        <f>+'[1]Sales bulanan'!$AJ$85</f>
        <v/>
      </c>
      <c r="I71" s="479" t="n"/>
      <c r="J71" s="1080">
        <f>+SALES!I89</f>
        <v/>
      </c>
      <c r="K71" s="590" t="n"/>
      <c r="L71" s="333" t="n"/>
      <c r="M71" s="1073" t="n">
        <v>289773609</v>
      </c>
      <c r="N71" s="333" t="n"/>
      <c r="O71" s="333" t="n"/>
      <c r="P71" s="333" t="n"/>
      <c r="Q71" s="333" t="n"/>
      <c r="R71" s="333" t="n"/>
      <c r="S71" s="333" t="n"/>
      <c r="T71" s="333" t="n"/>
      <c r="U71" s="333" t="n"/>
      <c r="V71" s="333" t="n"/>
      <c r="W71" s="333" t="n"/>
      <c r="X71" s="333" t="n"/>
      <c r="Y71" s="333" t="n"/>
      <c r="Z71" s="333" t="n"/>
      <c r="AA71" s="333" t="n"/>
      <c r="AB71" s="333" t="n"/>
      <c r="AC71" s="333" t="n"/>
      <c r="AD71" s="333" t="n"/>
      <c r="AE71" s="333" t="n"/>
      <c r="AF71" s="1080">
        <f>+AD71+AB71+Z71+X71+V71+T71+R71+P71+N71+L71+J71+H71</f>
        <v/>
      </c>
      <c r="AG71" s="336">
        <f>+AE71+AC71+AA71+Y71+W71+U71+S71+Q71+O71+M71+K71+I71+G71</f>
        <v/>
      </c>
      <c r="AH71" s="1080">
        <f>AG71-D71</f>
        <v/>
      </c>
      <c r="AI71" s="340" t="n"/>
      <c r="AJ71" s="1085" t="n"/>
      <c r="AK71" s="1085" t="n"/>
      <c r="AL71" s="1085" t="n"/>
      <c r="AM71" s="1085" t="n"/>
      <c r="AN71" s="1085" t="n"/>
      <c r="AO71" s="1085" t="n"/>
      <c r="AP71" s="1085" t="n"/>
      <c r="AQ71" s="1085" t="n"/>
      <c r="AR71" s="1085" t="n"/>
      <c r="AS71" s="1085" t="n"/>
      <c r="AT71" s="1085" t="n"/>
      <c r="AU71" s="1085" t="n"/>
      <c r="AV71" s="1085" t="n"/>
      <c r="AW71" s="1085" t="n"/>
      <c r="AX71" s="1085" t="n"/>
      <c r="AY71" s="1085" t="n"/>
      <c r="AZ71" s="1085" t="n"/>
      <c r="BA71" s="1085" t="n"/>
      <c r="BB71" s="1085" t="n"/>
      <c r="BC71" s="1085" t="n"/>
      <c r="BD71" s="1085" t="n"/>
      <c r="BE71" s="1085" t="n"/>
      <c r="BF71" s="1085" t="n"/>
      <c r="BG71" s="1085" t="n"/>
      <c r="BH71" s="1085" t="n"/>
      <c r="BI71" s="1085" t="n"/>
      <c r="BJ71" s="1085" t="n"/>
      <c r="BK71" s="1085" t="n"/>
      <c r="BL71" s="1085" t="n"/>
      <c r="BM71" s="1085" t="n"/>
      <c r="BN71" s="1085" t="n"/>
      <c r="BO71" s="1085" t="n"/>
      <c r="BP71" s="1085" t="n"/>
      <c r="BQ71" s="1085" t="n"/>
      <c r="BR71" s="1085" t="n"/>
      <c r="BS71" s="1085" t="n"/>
      <c r="BT71" s="1085" t="n"/>
      <c r="BU71" s="1085" t="n"/>
      <c r="BV71" s="1085" t="n"/>
      <c r="BW71" s="1085" t="n"/>
      <c r="BX71" s="1085" t="n"/>
      <c r="BY71" s="1085" t="n"/>
      <c r="BZ71" s="1085" t="n"/>
      <c r="CA71" s="1085" t="n"/>
      <c r="CB71" s="1085" t="n"/>
      <c r="CC71" s="1085" t="n"/>
      <c r="CD71" s="1085" t="n"/>
      <c r="CE71" s="1085" t="n"/>
      <c r="CF71" s="1085" t="n"/>
      <c r="CG71" s="1085" t="n"/>
      <c r="CH71" s="1085" t="n"/>
      <c r="CI71" s="1085" t="n"/>
      <c r="CJ71" s="1085" t="n"/>
      <c r="CK71" s="1085" t="n"/>
      <c r="CL71" s="1085" t="n"/>
      <c r="CM71" s="1085" t="n"/>
      <c r="CN71" s="1085" t="n"/>
      <c r="CO71" s="1085" t="n"/>
      <c r="CP71" s="1085" t="n"/>
      <c r="CQ71" s="1085" t="n"/>
      <c r="CR71" s="1085" t="n"/>
      <c r="CS71" s="1085" t="n"/>
      <c r="CT71" s="1085" t="n"/>
      <c r="CU71" s="1085" t="n"/>
      <c r="CV71" s="1085" t="n"/>
      <c r="CW71" s="1085" t="n"/>
      <c r="CX71" s="1085" t="n"/>
      <c r="CY71" s="1085" t="n"/>
      <c r="CZ71" s="1085" t="n"/>
      <c r="DA71" s="1085" t="n"/>
      <c r="DB71" s="1085" t="n"/>
      <c r="DC71" s="1085" t="n"/>
      <c r="DD71" s="1085" t="n"/>
      <c r="DE71" s="1085" t="n"/>
      <c r="DF71" s="1085" t="n"/>
      <c r="DG71" s="1085" t="n"/>
      <c r="DH71" s="1085" t="n"/>
      <c r="DI71" s="1085" t="n"/>
      <c r="DJ71" s="1085" t="n"/>
      <c r="DK71" s="1085" t="n"/>
      <c r="DL71" s="1085" t="n"/>
      <c r="DM71" s="1085" t="n"/>
      <c r="DN71" s="1085" t="n"/>
      <c r="DO71" s="1085" t="n"/>
      <c r="DP71" s="1085" t="n"/>
      <c r="DQ71" s="1085" t="n"/>
      <c r="DR71" s="1085" t="n"/>
      <c r="DS71" s="1085" t="n"/>
      <c r="DT71" s="1085" t="n"/>
      <c r="DU71" s="1085" t="n"/>
      <c r="DV71" s="1085" t="n"/>
      <c r="DW71" s="1085" t="n"/>
      <c r="DX71" s="1085" t="n"/>
      <c r="DY71" s="1085" t="n"/>
      <c r="DZ71" s="1085" t="n"/>
      <c r="EA71" s="1085" t="n"/>
      <c r="EB71" s="1085" t="n"/>
      <c r="EC71" s="1085" t="n"/>
      <c r="ED71" s="1085" t="n"/>
      <c r="EE71" s="1085" t="n"/>
      <c r="EF71" s="1085" t="n"/>
      <c r="EG71" s="1085" t="n"/>
      <c r="EH71" s="1085" t="n"/>
      <c r="EI71" s="1085" t="n"/>
      <c r="EJ71" s="1085" t="n"/>
      <c r="EK71" s="1085" t="n"/>
      <c r="EL71" s="1085" t="n"/>
      <c r="EM71" s="1085" t="n"/>
      <c r="EN71" s="1085" t="n"/>
      <c r="EO71" s="1085" t="n"/>
      <c r="EP71" s="1085" t="n"/>
      <c r="EQ71" s="1085" t="n"/>
      <c r="ER71" s="1085" t="n"/>
      <c r="ES71" s="1085" t="n"/>
      <c r="ET71" s="1085" t="n"/>
      <c r="EU71" s="1085" t="n"/>
      <c r="EV71" s="1085" t="n"/>
      <c r="EW71" s="1085" t="n"/>
      <c r="EX71" s="1085" t="n"/>
      <c r="EY71" s="1085" t="n"/>
      <c r="EZ71" s="1085" t="n"/>
      <c r="FA71" s="1085" t="n"/>
      <c r="FB71" s="1085" t="n"/>
      <c r="FC71" s="1085" t="n"/>
      <c r="FD71" s="1085" t="n"/>
      <c r="FE71" s="1085" t="n"/>
      <c r="FF71" s="1085" t="n"/>
      <c r="FG71" s="1085" t="n"/>
      <c r="FH71" s="1085" t="n"/>
      <c r="FI71" s="1085" t="n"/>
      <c r="FJ71" s="1085" t="n"/>
      <c r="FK71" s="1085" t="n"/>
      <c r="FL71" s="1085" t="n"/>
      <c r="FM71" s="1085" t="n"/>
      <c r="FN71" s="1085" t="n"/>
      <c r="FO71" s="1085" t="n"/>
      <c r="FP71" s="1085" t="n"/>
      <c r="FQ71" s="1085" t="n"/>
      <c r="FR71" s="1085" t="n"/>
      <c r="FS71" s="1085" t="n"/>
      <c r="FT71" s="1085" t="n"/>
      <c r="FU71" s="1085" t="n"/>
      <c r="FV71" s="1085" t="n"/>
      <c r="FW71" s="1085" t="n"/>
      <c r="FX71" s="1085" t="n"/>
      <c r="FY71" s="1085" t="n"/>
      <c r="FZ71" s="1085" t="n"/>
      <c r="GA71" s="1085" t="n"/>
      <c r="GB71" s="1085" t="n"/>
      <c r="GC71" s="1085" t="n"/>
      <c r="GD71" s="1085" t="n"/>
      <c r="GE71" s="1085" t="n"/>
      <c r="GF71" s="1085" t="n"/>
      <c r="GG71" s="1085" t="n"/>
      <c r="GH71" s="1085" t="n"/>
      <c r="GI71" s="1085" t="n"/>
      <c r="GJ71" s="1085" t="n"/>
      <c r="GK71" s="1085" t="n"/>
      <c r="GL71" s="1085" t="n"/>
      <c r="GM71" s="1085" t="n"/>
      <c r="GN71" s="1085" t="n"/>
      <c r="GO71" s="1085" t="n"/>
      <c r="GP71" s="1085" t="n"/>
      <c r="GQ71" s="1085" t="n"/>
      <c r="GR71" s="1085" t="n"/>
      <c r="GS71" s="1085" t="n"/>
      <c r="GT71" s="1085" t="n"/>
      <c r="GU71" s="1085" t="n"/>
      <c r="GV71" s="1085" t="n"/>
      <c r="GW71" s="1085" t="n"/>
      <c r="GX71" s="1085" t="n"/>
      <c r="GY71" s="1085" t="n"/>
      <c r="GZ71" s="1085" t="n"/>
      <c r="HA71" s="1085" t="n"/>
      <c r="HB71" s="1085" t="n"/>
      <c r="HC71" s="1085" t="n"/>
      <c r="HD71" s="1085" t="n"/>
      <c r="HE71" s="1085" t="n"/>
      <c r="HF71" s="1085" t="n"/>
      <c r="HG71" s="1085" t="n"/>
      <c r="HH71" s="1085" t="n"/>
      <c r="HI71" s="1085" t="n"/>
      <c r="HJ71" s="1085" t="n"/>
      <c r="HK71" s="1085" t="n"/>
      <c r="HL71" s="1085" t="n"/>
      <c r="HM71" s="1085" t="n"/>
      <c r="HN71" s="1085" t="n"/>
      <c r="HO71" s="1085" t="n"/>
      <c r="HP71" s="1085" t="n"/>
      <c r="HQ71" s="1085" t="n"/>
      <c r="HR71" s="1085" t="n"/>
      <c r="HS71" s="1085" t="n"/>
      <c r="HT71" s="1085" t="n"/>
      <c r="HU71" s="1085" t="n"/>
      <c r="HV71" s="1085" t="n"/>
      <c r="HW71" s="1085" t="n"/>
      <c r="HX71" s="1085" t="n"/>
      <c r="HY71" s="1085" t="n"/>
      <c r="HZ71" s="1085" t="n"/>
      <c r="IA71" s="1085" t="n"/>
      <c r="IB71" s="1085" t="n"/>
      <c r="IC71" s="1085" t="n"/>
      <c r="ID71" s="1085" t="n"/>
      <c r="IE71" s="1085" t="n"/>
      <c r="IF71" s="1085" t="n"/>
      <c r="IG71" s="1085" t="n"/>
      <c r="IH71" s="1085" t="n"/>
      <c r="II71" s="1085" t="n"/>
      <c r="IJ71" s="1085" t="n"/>
      <c r="IK71" s="1085" t="n"/>
      <c r="IL71" s="1085" t="n"/>
      <c r="IM71" s="1085" t="n"/>
      <c r="IN71" s="1085" t="n"/>
      <c r="IO71" s="1085" t="n"/>
      <c r="IP71" s="1085" t="n"/>
      <c r="IQ71" s="1085" t="n"/>
      <c r="IR71" s="1085" t="n"/>
      <c r="IS71" s="1085" t="n"/>
      <c r="IT71" s="1085" t="n"/>
      <c r="IU71" s="1085" t="n"/>
      <c r="IV71" s="1085" t="n"/>
      <c r="IW71" s="1085" t="n"/>
      <c r="IX71" s="1085" t="n"/>
      <c r="IY71" s="1085" t="n"/>
      <c r="IZ71" s="1085" t="n"/>
      <c r="JA71" s="1085" t="n"/>
      <c r="JB71" s="1085" t="n"/>
      <c r="JC71" s="1085" t="n"/>
      <c r="JD71" s="1085" t="n"/>
      <c r="JE71" s="1085" t="n"/>
      <c r="JF71" s="1085" t="n"/>
      <c r="JG71" s="1085" t="n"/>
      <c r="JH71" s="1085" t="n"/>
      <c r="JI71" s="1085" t="n"/>
      <c r="JJ71" s="1085" t="n"/>
      <c r="JK71" s="1085" t="n"/>
      <c r="JL71" s="1085" t="n"/>
      <c r="JM71" s="1085" t="n"/>
      <c r="JN71" s="1085" t="n"/>
      <c r="JO71" s="1085" t="n"/>
      <c r="JP71" s="1085" t="n"/>
      <c r="JQ71" s="1085" t="n"/>
      <c r="JR71" s="1085" t="n"/>
      <c r="JS71" s="1085" t="n"/>
      <c r="JT71" s="1085" t="n"/>
      <c r="JU71" s="1085" t="n"/>
      <c r="JV71" s="1085" t="n"/>
      <c r="JW71" s="1085" t="n"/>
      <c r="JX71" s="1085" t="n"/>
      <c r="JY71" s="1085" t="n"/>
      <c r="JZ71" s="1085" t="n"/>
      <c r="KA71" s="1085" t="n"/>
      <c r="KB71" s="1085" t="n"/>
      <c r="KC71" s="1085" t="n"/>
      <c r="KD71" s="1085" t="n"/>
      <c r="KE71" s="1085" t="n"/>
      <c r="KF71" s="1085" t="n"/>
      <c r="KG71" s="1085" t="n"/>
      <c r="KH71" s="1085" t="n"/>
      <c r="KI71" s="1085" t="n"/>
      <c r="KJ71" s="1085" t="n"/>
      <c r="KK71" s="1085" t="n"/>
      <c r="KL71" s="1085" t="n"/>
      <c r="KM71" s="1085" t="n"/>
      <c r="KN71" s="1085" t="n"/>
      <c r="KO71" s="1085" t="n"/>
      <c r="KP71" s="1085" t="n"/>
      <c r="KQ71" s="1085" t="n"/>
      <c r="KR71" s="1085" t="n"/>
      <c r="KS71" s="1085" t="n"/>
      <c r="KT71" s="1085" t="n"/>
      <c r="KU71" s="1085" t="n"/>
      <c r="KV71" s="1085" t="n"/>
      <c r="KW71" s="1085" t="n"/>
      <c r="KX71" s="1085" t="n"/>
      <c r="KY71" s="1085" t="n"/>
      <c r="KZ71" s="1085" t="n"/>
      <c r="LA71" s="1085" t="n"/>
      <c r="LB71" s="1085" t="n"/>
      <c r="LC71" s="1085" t="n"/>
      <c r="LD71" s="1085" t="n"/>
      <c r="LE71" s="1085" t="n"/>
      <c r="LF71" s="1085" t="n"/>
      <c r="LG71" s="1085" t="n"/>
      <c r="LH71" s="1085" t="n"/>
      <c r="LI71" s="1085" t="n"/>
      <c r="LJ71" s="1085" t="n"/>
      <c r="LK71" s="1085" t="n"/>
      <c r="LL71" s="1085" t="n"/>
      <c r="LM71" s="1085" t="n"/>
      <c r="LN71" s="1085" t="n"/>
      <c r="LO71" s="1085" t="n"/>
      <c r="LP71" s="1085" t="n"/>
      <c r="LQ71" s="1085" t="n"/>
      <c r="LR71" s="1085" t="n"/>
      <c r="LS71" s="1085" t="n"/>
      <c r="LT71" s="1085" t="n"/>
      <c r="LU71" s="1085" t="n"/>
      <c r="LV71" s="1085" t="n"/>
      <c r="LW71" s="1085" t="n"/>
      <c r="LX71" s="1085" t="n"/>
      <c r="LY71" s="1085" t="n"/>
      <c r="LZ71" s="1085" t="n"/>
      <c r="MA71" s="1085" t="n"/>
      <c r="MB71" s="1085" t="n"/>
      <c r="MC71" s="1085" t="n"/>
      <c r="MD71" s="1085" t="n"/>
      <c r="ME71" s="1085" t="n"/>
      <c r="MF71" s="1085" t="n"/>
      <c r="MG71" s="1085" t="n"/>
      <c r="MH71" s="1085" t="n"/>
      <c r="MI71" s="1085" t="n"/>
      <c r="MJ71" s="1085" t="n"/>
      <c r="MK71" s="1085" t="n"/>
      <c r="ML71" s="1085" t="n"/>
      <c r="MM71" s="1085" t="n"/>
      <c r="MN71" s="1085" t="n"/>
      <c r="MO71" s="1085" t="n"/>
      <c r="MP71" s="1085" t="n"/>
      <c r="MQ71" s="1085" t="n"/>
      <c r="MR71" s="1085" t="n"/>
      <c r="MS71" s="1085" t="n"/>
      <c r="MT71" s="1085" t="n"/>
      <c r="MU71" s="1085" t="n"/>
      <c r="MV71" s="1085" t="n"/>
      <c r="MW71" s="1085" t="n"/>
      <c r="MX71" s="1085" t="n"/>
      <c r="MY71" s="1085" t="n"/>
      <c r="MZ71" s="1085" t="n"/>
      <c r="NA71" s="1085" t="n"/>
      <c r="NB71" s="1085" t="n"/>
      <c r="NC71" s="1085" t="n"/>
      <c r="ND71" s="1085" t="n"/>
      <c r="NE71" s="1085" t="n"/>
      <c r="NF71" s="1085" t="n"/>
      <c r="NG71" s="1085" t="n"/>
      <c r="NH71" s="1085" t="n"/>
      <c r="NI71" s="1085" t="n"/>
      <c r="NJ71" s="1085" t="n"/>
      <c r="NK71" s="1085" t="n"/>
      <c r="NL71" s="1085" t="n"/>
      <c r="NM71" s="1085" t="n"/>
      <c r="NN71" s="1085" t="n"/>
      <c r="NO71" s="1085" t="n"/>
      <c r="NP71" s="1085" t="n"/>
      <c r="NQ71" s="1085" t="n"/>
      <c r="NR71" s="1085" t="n"/>
      <c r="NS71" s="1085" t="n"/>
      <c r="NT71" s="1085" t="n"/>
      <c r="NU71" s="1085" t="n"/>
      <c r="NV71" s="1085" t="n"/>
      <c r="NW71" s="1085" t="n"/>
      <c r="NX71" s="1085" t="n"/>
      <c r="NY71" s="1085" t="n"/>
      <c r="NZ71" s="1085" t="n"/>
      <c r="OA71" s="1085" t="n"/>
      <c r="OB71" s="1085" t="n"/>
      <c r="OC71" s="1085" t="n"/>
      <c r="OD71" s="1085" t="n"/>
      <c r="OE71" s="1085" t="n"/>
      <c r="OF71" s="1085" t="n"/>
      <c r="OG71" s="1085" t="n"/>
      <c r="OH71" s="1085" t="n"/>
      <c r="OI71" s="1085" t="n"/>
      <c r="OJ71" s="1085" t="n"/>
      <c r="OK71" s="1085" t="n"/>
      <c r="OL71" s="1085" t="n"/>
      <c r="OM71" s="1085" t="n"/>
      <c r="ON71" s="1085" t="n"/>
      <c r="OO71" s="1085" t="n"/>
      <c r="OP71" s="1085" t="n"/>
      <c r="OQ71" s="1085" t="n"/>
      <c r="OR71" s="1085" t="n"/>
      <c r="OS71" s="1085" t="n"/>
      <c r="OT71" s="1085" t="n"/>
      <c r="OU71" s="1085" t="n"/>
      <c r="OV71" s="1085" t="n"/>
      <c r="OW71" s="1085" t="n"/>
      <c r="OX71" s="1085" t="n"/>
      <c r="OY71" s="1085" t="n"/>
      <c r="OZ71" s="1085" t="n"/>
      <c r="PA71" s="1085" t="n"/>
      <c r="PB71" s="1085" t="n"/>
      <c r="PC71" s="1085" t="n"/>
      <c r="PD71" s="1085" t="n"/>
      <c r="PE71" s="1085" t="n"/>
      <c r="PF71" s="1085" t="n"/>
      <c r="PG71" s="1085" t="n"/>
      <c r="PH71" s="1085" t="n"/>
      <c r="PI71" s="1085" t="n"/>
      <c r="PJ71" s="1085" t="n"/>
      <c r="PK71" s="1085" t="n"/>
      <c r="PL71" s="1085" t="n"/>
      <c r="PM71" s="1085" t="n"/>
      <c r="PN71" s="1085" t="n"/>
      <c r="PO71" s="1085" t="n"/>
      <c r="PP71" s="1085" t="n"/>
      <c r="PQ71" s="1085" t="n"/>
      <c r="PR71" s="1085" t="n"/>
      <c r="PS71" s="1085" t="n"/>
      <c r="PT71" s="1085" t="n"/>
      <c r="PU71" s="1085" t="n"/>
      <c r="PV71" s="1085" t="n"/>
      <c r="PW71" s="1085" t="n"/>
      <c r="PX71" s="1085" t="n"/>
      <c r="PY71" s="1085" t="n"/>
      <c r="PZ71" s="1085" t="n"/>
      <c r="QA71" s="1085" t="n"/>
      <c r="QB71" s="1085" t="n"/>
      <c r="QC71" s="1085" t="n"/>
      <c r="QD71" s="1085" t="n"/>
      <c r="QE71" s="1085" t="n"/>
      <c r="QF71" s="1085" t="n"/>
      <c r="QG71" s="1085" t="n"/>
      <c r="QH71" s="1085" t="n"/>
      <c r="QI71" s="1085" t="n"/>
      <c r="QJ71" s="1085" t="n"/>
      <c r="QK71" s="1085" t="n"/>
      <c r="QL71" s="1085" t="n"/>
      <c r="QM71" s="1085" t="n"/>
      <c r="QN71" s="1085" t="n"/>
      <c r="QO71" s="1085" t="n"/>
      <c r="QP71" s="1085" t="n"/>
      <c r="QQ71" s="1085" t="n"/>
      <c r="QR71" s="1085" t="n"/>
      <c r="QS71" s="1085" t="n"/>
      <c r="QT71" s="1085" t="n"/>
      <c r="QU71" s="1085" t="n"/>
      <c r="QV71" s="1085" t="n"/>
      <c r="QW71" s="1085" t="n"/>
      <c r="QX71" s="1085" t="n"/>
      <c r="QY71" s="1085" t="n"/>
      <c r="QZ71" s="1085" t="n"/>
      <c r="RA71" s="1085" t="n"/>
      <c r="RB71" s="1085" t="n"/>
      <c r="RC71" s="1085" t="n"/>
      <c r="RD71" s="1085" t="n"/>
      <c r="RE71" s="1085" t="n"/>
      <c r="RF71" s="1085" t="n"/>
      <c r="RG71" s="1085" t="n"/>
      <c r="RH71" s="1085" t="n"/>
      <c r="RI71" s="1085" t="n"/>
      <c r="RJ71" s="1085" t="n"/>
      <c r="RK71" s="1085" t="n"/>
      <c r="RL71" s="1085" t="n"/>
      <c r="RM71" s="1085" t="n"/>
      <c r="RN71" s="1085" t="n"/>
      <c r="RO71" s="1085" t="n"/>
      <c r="RP71" s="1085" t="n"/>
      <c r="RQ71" s="1085" t="n"/>
      <c r="RR71" s="1085" t="n"/>
      <c r="RS71" s="1085" t="n"/>
      <c r="RT71" s="1085" t="n"/>
      <c r="RU71" s="1085" t="n"/>
      <c r="RV71" s="1085" t="n"/>
      <c r="RW71" s="1085" t="n"/>
      <c r="RX71" s="1085" t="n"/>
      <c r="RY71" s="1085" t="n"/>
      <c r="RZ71" s="1085" t="n"/>
      <c r="SA71" s="1085" t="n"/>
      <c r="SB71" s="1085" t="n"/>
      <c r="SC71" s="1085" t="n"/>
      <c r="SD71" s="1085" t="n"/>
      <c r="SE71" s="1085" t="n"/>
      <c r="SF71" s="1085" t="n"/>
      <c r="SG71" s="1085" t="n"/>
      <c r="SH71" s="1085" t="n"/>
      <c r="SI71" s="1085" t="n"/>
      <c r="SJ71" s="1085" t="n"/>
      <c r="SK71" s="1085" t="n"/>
      <c r="SL71" s="1085" t="n"/>
      <c r="SM71" s="1085" t="n"/>
      <c r="SN71" s="1085" t="n"/>
      <c r="SO71" s="1085" t="n"/>
      <c r="SP71" s="1085" t="n"/>
      <c r="SQ71" s="1085" t="n"/>
      <c r="SR71" s="1085" t="n"/>
      <c r="SS71" s="1085" t="n"/>
      <c r="ST71" s="1085" t="n"/>
      <c r="SU71" s="1085" t="n"/>
      <c r="SV71" s="1085" t="n"/>
      <c r="SW71" s="1085" t="n"/>
      <c r="SX71" s="1085" t="n"/>
      <c r="SY71" s="1085" t="n"/>
      <c r="SZ71" s="1085" t="n"/>
      <c r="TA71" s="1085" t="n"/>
      <c r="TB71" s="1085" t="n"/>
      <c r="TC71" s="1085" t="n"/>
      <c r="TD71" s="1085" t="n"/>
      <c r="TE71" s="1085" t="n"/>
      <c r="TF71" s="1085" t="n"/>
      <c r="TG71" s="1085" t="n"/>
      <c r="TH71" s="1085" t="n"/>
      <c r="TI71" s="1085" t="n"/>
      <c r="TJ71" s="1085" t="n"/>
      <c r="TK71" s="1085" t="n"/>
      <c r="TL71" s="1085" t="n"/>
      <c r="TM71" s="1085" t="n"/>
      <c r="TN71" s="1085" t="n"/>
      <c r="TO71" s="1085" t="n"/>
      <c r="TP71" s="1085" t="n"/>
      <c r="TQ71" s="1085" t="n"/>
      <c r="TR71" s="1085" t="n"/>
      <c r="TS71" s="1085" t="n"/>
      <c r="TT71" s="1085" t="n"/>
      <c r="TU71" s="1085" t="n"/>
      <c r="TV71" s="1085" t="n"/>
      <c r="TW71" s="1085" t="n"/>
      <c r="TX71" s="1085" t="n"/>
      <c r="TY71" s="1085" t="n"/>
      <c r="TZ71" s="1085" t="n"/>
      <c r="UA71" s="1085" t="n"/>
      <c r="UB71" s="1085" t="n"/>
      <c r="UC71" s="1085" t="n"/>
      <c r="UD71" s="1085" t="n"/>
      <c r="UE71" s="1085" t="n"/>
      <c r="UF71" s="1085" t="n"/>
      <c r="UG71" s="1085" t="n"/>
      <c r="UH71" s="1085" t="n"/>
      <c r="UI71" s="1085" t="n"/>
      <c r="UJ71" s="1085" t="n"/>
      <c r="UK71" s="1085" t="n"/>
      <c r="UL71" s="1085" t="n"/>
      <c r="UM71" s="1085" t="n"/>
      <c r="UN71" s="1085" t="n"/>
      <c r="UO71" s="1085" t="n"/>
      <c r="UP71" s="1085" t="n"/>
      <c r="UQ71" s="1085" t="n"/>
      <c r="UR71" s="1085" t="n"/>
      <c r="US71" s="1085" t="n"/>
      <c r="UT71" s="1085" t="n"/>
      <c r="UU71" s="1085" t="n"/>
      <c r="UV71" s="1085" t="n"/>
      <c r="UW71" s="1085" t="n"/>
      <c r="UX71" s="1085" t="n"/>
      <c r="UY71" s="1085" t="n"/>
      <c r="UZ71" s="1085" t="n"/>
      <c r="VA71" s="1085" t="n"/>
      <c r="VB71" s="1085" t="n"/>
      <c r="VC71" s="1085" t="n"/>
      <c r="VD71" s="1085" t="n"/>
      <c r="VE71" s="1085" t="n"/>
      <c r="VF71" s="1085" t="n"/>
      <c r="VG71" s="1085" t="n"/>
      <c r="VH71" s="1085" t="n"/>
      <c r="VI71" s="1085" t="n"/>
      <c r="VJ71" s="1085" t="n"/>
      <c r="VK71" s="1085" t="n"/>
      <c r="VL71" s="1085" t="n"/>
      <c r="VM71" s="1085" t="n"/>
      <c r="VN71" s="1085" t="n"/>
      <c r="VO71" s="1085" t="n"/>
      <c r="VP71" s="1085" t="n"/>
      <c r="VQ71" s="1085" t="n"/>
      <c r="VR71" s="1085" t="n"/>
      <c r="VS71" s="1085" t="n"/>
      <c r="VT71" s="1085" t="n"/>
      <c r="VU71" s="1085" t="n"/>
      <c r="VV71" s="1085" t="n"/>
      <c r="VW71" s="1085" t="n"/>
      <c r="VX71" s="1085" t="n"/>
      <c r="VY71" s="1085" t="n"/>
      <c r="VZ71" s="1085" t="n"/>
      <c r="WA71" s="1085" t="n"/>
      <c r="WB71" s="1085" t="n"/>
      <c r="WC71" s="1085" t="n"/>
      <c r="WD71" s="1085" t="n"/>
      <c r="WE71" s="1085" t="n"/>
      <c r="WF71" s="1085" t="n"/>
      <c r="WG71" s="1085" t="n"/>
      <c r="WH71" s="1085" t="n"/>
      <c r="WI71" s="1085" t="n"/>
      <c r="WJ71" s="1085" t="n"/>
      <c r="WK71" s="1085" t="n"/>
      <c r="WL71" s="1085" t="n"/>
      <c r="WM71" s="1085" t="n"/>
      <c r="WN71" s="1085" t="n"/>
      <c r="WO71" s="1085" t="n"/>
      <c r="WP71" s="1085" t="n"/>
      <c r="WQ71" s="1085" t="n"/>
      <c r="WR71" s="1085" t="n"/>
      <c r="WS71" s="1085" t="n"/>
      <c r="WT71" s="1085" t="n"/>
      <c r="WU71" s="1085" t="n"/>
      <c r="WV71" s="1085" t="n"/>
      <c r="WW71" s="1085" t="n"/>
      <c r="WX71" s="1085" t="n"/>
      <c r="WY71" s="1085" t="n"/>
      <c r="WZ71" s="1085" t="n"/>
      <c r="XA71" s="1085" t="n"/>
      <c r="XB71" s="1085" t="n"/>
      <c r="XC71" s="1085" t="n"/>
      <c r="XD71" s="1085" t="n"/>
      <c r="XE71" s="1085" t="n"/>
      <c r="XF71" s="1085" t="n"/>
      <c r="XG71" s="1085" t="n"/>
      <c r="XH71" s="1085" t="n"/>
      <c r="XI71" s="1085" t="n"/>
      <c r="XJ71" s="1085" t="n"/>
    </row>
    <row r="72" customFormat="1" s="1085">
      <c r="A72" s="334">
        <f>+SALES!A90</f>
        <v/>
      </c>
      <c r="B72" s="334">
        <f>+SALES!B90</f>
        <v/>
      </c>
      <c r="C72" s="334">
        <f>+SALES!C90</f>
        <v/>
      </c>
      <c r="D72" s="1080">
        <f>+SALES!D90</f>
        <v/>
      </c>
      <c r="E72" s="333">
        <f>+SALES!E90</f>
        <v/>
      </c>
      <c r="F72" s="334">
        <f>+SALES!F90</f>
        <v/>
      </c>
      <c r="G72" s="1080" t="n"/>
      <c r="H72" s="1080">
        <f>+'[1]Sales bulanan'!$AJ$88</f>
        <v/>
      </c>
      <c r="I72" s="336" t="n">
        <v>162504543</v>
      </c>
      <c r="J72" s="1080">
        <f>+SALES!I90</f>
        <v/>
      </c>
      <c r="K72" s="590" t="n"/>
      <c r="L72" s="333" t="n"/>
      <c r="M72" s="333" t="n"/>
      <c r="N72" s="333" t="n"/>
      <c r="O72" s="333" t="n"/>
      <c r="P72" s="333" t="n"/>
      <c r="Q72" s="333" t="n"/>
      <c r="R72" s="333" t="n"/>
      <c r="S72" s="333" t="n"/>
      <c r="T72" s="333" t="n"/>
      <c r="U72" s="333" t="n"/>
      <c r="V72" s="333" t="n"/>
      <c r="W72" s="333" t="n"/>
      <c r="X72" s="333" t="n"/>
      <c r="Y72" s="333" t="n"/>
      <c r="Z72" s="333" t="n"/>
      <c r="AA72" s="333" t="n"/>
      <c r="AB72" s="333" t="n"/>
      <c r="AC72" s="333" t="n"/>
      <c r="AD72" s="333" t="n"/>
      <c r="AE72" s="333" t="n"/>
      <c r="AF72" s="1080">
        <f>+AD72+AB72+Z72+X72+V72+T72+R72+P72+N72+L72+J72+H72</f>
        <v/>
      </c>
      <c r="AG72" s="336">
        <f>+AE72+AC72+AA72+Y72+W72+U72+S72+Q72+O72+M72+K72+I72+G72</f>
        <v/>
      </c>
      <c r="AH72" s="1080">
        <f>AG72-D72</f>
        <v/>
      </c>
      <c r="AI72" s="340" t="n"/>
      <c r="AJ72" s="1085" t="n"/>
      <c r="AK72" s="1085" t="n"/>
      <c r="AL72" s="1085" t="n"/>
      <c r="AM72" s="1085" t="n"/>
      <c r="AN72" s="1085" t="n"/>
      <c r="AO72" s="1085" t="n"/>
      <c r="AP72" s="1085" t="n"/>
      <c r="AQ72" s="1085" t="n"/>
      <c r="AR72" s="1085" t="n"/>
      <c r="AS72" s="1085" t="n"/>
      <c r="AT72" s="1085" t="n"/>
      <c r="AU72" s="1085" t="n"/>
      <c r="AV72" s="1085" t="n"/>
      <c r="AW72" s="1085" t="n"/>
      <c r="AX72" s="1085" t="n"/>
      <c r="AY72" s="1085" t="n"/>
      <c r="AZ72" s="1085" t="n"/>
      <c r="BA72" s="1085" t="n"/>
      <c r="BB72" s="1085" t="n"/>
      <c r="BC72" s="1085" t="n"/>
      <c r="BD72" s="1085" t="n"/>
      <c r="BE72" s="1085" t="n"/>
      <c r="BF72" s="1085" t="n"/>
      <c r="BG72" s="1085" t="n"/>
      <c r="BH72" s="1085" t="n"/>
      <c r="BI72" s="1085" t="n"/>
      <c r="BJ72" s="1085" t="n"/>
      <c r="BK72" s="1085" t="n"/>
      <c r="BL72" s="1085" t="n"/>
      <c r="BM72" s="1085" t="n"/>
      <c r="BN72" s="1085" t="n"/>
      <c r="BO72" s="1085" t="n"/>
      <c r="BP72" s="1085" t="n"/>
      <c r="BQ72" s="1085" t="n"/>
      <c r="BR72" s="1085" t="n"/>
      <c r="BS72" s="1085" t="n"/>
      <c r="BT72" s="1085" t="n"/>
      <c r="BU72" s="1085" t="n"/>
      <c r="BV72" s="1085" t="n"/>
      <c r="BW72" s="1085" t="n"/>
      <c r="BX72" s="1085" t="n"/>
      <c r="BY72" s="1085" t="n"/>
      <c r="BZ72" s="1085" t="n"/>
      <c r="CA72" s="1085" t="n"/>
      <c r="CB72" s="1085" t="n"/>
      <c r="CC72" s="1085" t="n"/>
      <c r="CD72" s="1085" t="n"/>
      <c r="CE72" s="1085" t="n"/>
      <c r="CF72" s="1085" t="n"/>
      <c r="CG72" s="1085" t="n"/>
      <c r="CH72" s="1085" t="n"/>
      <c r="CI72" s="1085" t="n"/>
      <c r="CJ72" s="1085" t="n"/>
      <c r="CK72" s="1085" t="n"/>
      <c r="CL72" s="1085" t="n"/>
      <c r="CM72" s="1085" t="n"/>
      <c r="CN72" s="1085" t="n"/>
      <c r="CO72" s="1085" t="n"/>
      <c r="CP72" s="1085" t="n"/>
      <c r="CQ72" s="1085" t="n"/>
      <c r="CR72" s="1085" t="n"/>
      <c r="CS72" s="1085" t="n"/>
      <c r="CT72" s="1085" t="n"/>
      <c r="CU72" s="1085" t="n"/>
      <c r="CV72" s="1085" t="n"/>
      <c r="CW72" s="1085" t="n"/>
      <c r="CX72" s="1085" t="n"/>
      <c r="CY72" s="1085" t="n"/>
      <c r="CZ72" s="1085" t="n"/>
      <c r="DA72" s="1085" t="n"/>
      <c r="DB72" s="1085" t="n"/>
      <c r="DC72" s="1085" t="n"/>
      <c r="DD72" s="1085" t="n"/>
      <c r="DE72" s="1085" t="n"/>
      <c r="DF72" s="1085" t="n"/>
      <c r="DG72" s="1085" t="n"/>
      <c r="DH72" s="1085" t="n"/>
      <c r="DI72" s="1085" t="n"/>
      <c r="DJ72" s="1085" t="n"/>
      <c r="DK72" s="1085" t="n"/>
      <c r="DL72" s="1085" t="n"/>
      <c r="DM72" s="1085" t="n"/>
      <c r="DN72" s="1085" t="n"/>
      <c r="DO72" s="1085" t="n"/>
      <c r="DP72" s="1085" t="n"/>
      <c r="DQ72" s="1085" t="n"/>
      <c r="DR72" s="1085" t="n"/>
      <c r="DS72" s="1085" t="n"/>
      <c r="DT72" s="1085" t="n"/>
      <c r="DU72" s="1085" t="n"/>
      <c r="DV72" s="1085" t="n"/>
      <c r="DW72" s="1085" t="n"/>
      <c r="DX72" s="1085" t="n"/>
      <c r="DY72" s="1085" t="n"/>
      <c r="DZ72" s="1085" t="n"/>
      <c r="EA72" s="1085" t="n"/>
      <c r="EB72" s="1085" t="n"/>
      <c r="EC72" s="1085" t="n"/>
      <c r="ED72" s="1085" t="n"/>
      <c r="EE72" s="1085" t="n"/>
      <c r="EF72" s="1085" t="n"/>
      <c r="EG72" s="1085" t="n"/>
      <c r="EH72" s="1085" t="n"/>
      <c r="EI72" s="1085" t="n"/>
      <c r="EJ72" s="1085" t="n"/>
      <c r="EK72" s="1085" t="n"/>
      <c r="EL72" s="1085" t="n"/>
      <c r="EM72" s="1085" t="n"/>
      <c r="EN72" s="1085" t="n"/>
      <c r="EO72" s="1085" t="n"/>
      <c r="EP72" s="1085" t="n"/>
      <c r="EQ72" s="1085" t="n"/>
      <c r="ER72" s="1085" t="n"/>
      <c r="ES72" s="1085" t="n"/>
      <c r="ET72" s="1085" t="n"/>
      <c r="EU72" s="1085" t="n"/>
      <c r="EV72" s="1085" t="n"/>
      <c r="EW72" s="1085" t="n"/>
      <c r="EX72" s="1085" t="n"/>
      <c r="EY72" s="1085" t="n"/>
      <c r="EZ72" s="1085" t="n"/>
      <c r="FA72" s="1085" t="n"/>
      <c r="FB72" s="1085" t="n"/>
      <c r="FC72" s="1085" t="n"/>
      <c r="FD72" s="1085" t="n"/>
      <c r="FE72" s="1085" t="n"/>
      <c r="FF72" s="1085" t="n"/>
      <c r="FG72" s="1085" t="n"/>
      <c r="FH72" s="1085" t="n"/>
      <c r="FI72" s="1085" t="n"/>
      <c r="FJ72" s="1085" t="n"/>
      <c r="FK72" s="1085" t="n"/>
      <c r="FL72" s="1085" t="n"/>
      <c r="FM72" s="1085" t="n"/>
      <c r="FN72" s="1085" t="n"/>
      <c r="FO72" s="1085" t="n"/>
      <c r="FP72" s="1085" t="n"/>
      <c r="FQ72" s="1085" t="n"/>
      <c r="FR72" s="1085" t="n"/>
      <c r="FS72" s="1085" t="n"/>
      <c r="FT72" s="1085" t="n"/>
      <c r="FU72" s="1085" t="n"/>
      <c r="FV72" s="1085" t="n"/>
      <c r="FW72" s="1085" t="n"/>
      <c r="FX72" s="1085" t="n"/>
      <c r="FY72" s="1085" t="n"/>
      <c r="FZ72" s="1085" t="n"/>
      <c r="GA72" s="1085" t="n"/>
      <c r="GB72" s="1085" t="n"/>
      <c r="GC72" s="1085" t="n"/>
      <c r="GD72" s="1085" t="n"/>
      <c r="GE72" s="1085" t="n"/>
      <c r="GF72" s="1085" t="n"/>
      <c r="GG72" s="1085" t="n"/>
      <c r="GH72" s="1085" t="n"/>
      <c r="GI72" s="1085" t="n"/>
      <c r="GJ72" s="1085" t="n"/>
      <c r="GK72" s="1085" t="n"/>
      <c r="GL72" s="1085" t="n"/>
      <c r="GM72" s="1085" t="n"/>
      <c r="GN72" s="1085" t="n"/>
      <c r="GO72" s="1085" t="n"/>
      <c r="GP72" s="1085" t="n"/>
      <c r="GQ72" s="1085" t="n"/>
      <c r="GR72" s="1085" t="n"/>
      <c r="GS72" s="1085" t="n"/>
      <c r="GT72" s="1085" t="n"/>
      <c r="GU72" s="1085" t="n"/>
      <c r="GV72" s="1085" t="n"/>
      <c r="GW72" s="1085" t="n"/>
      <c r="GX72" s="1085" t="n"/>
      <c r="GY72" s="1085" t="n"/>
      <c r="GZ72" s="1085" t="n"/>
      <c r="HA72" s="1085" t="n"/>
      <c r="HB72" s="1085" t="n"/>
      <c r="HC72" s="1085" t="n"/>
      <c r="HD72" s="1085" t="n"/>
      <c r="HE72" s="1085" t="n"/>
      <c r="HF72" s="1085" t="n"/>
      <c r="HG72" s="1085" t="n"/>
      <c r="HH72" s="1085" t="n"/>
      <c r="HI72" s="1085" t="n"/>
      <c r="HJ72" s="1085" t="n"/>
      <c r="HK72" s="1085" t="n"/>
      <c r="HL72" s="1085" t="n"/>
      <c r="HM72" s="1085" t="n"/>
      <c r="HN72" s="1085" t="n"/>
      <c r="HO72" s="1085" t="n"/>
      <c r="HP72" s="1085" t="n"/>
      <c r="HQ72" s="1085" t="n"/>
      <c r="HR72" s="1085" t="n"/>
      <c r="HS72" s="1085" t="n"/>
      <c r="HT72" s="1085" t="n"/>
      <c r="HU72" s="1085" t="n"/>
      <c r="HV72" s="1085" t="n"/>
      <c r="HW72" s="1085" t="n"/>
      <c r="HX72" s="1085" t="n"/>
      <c r="HY72" s="1085" t="n"/>
      <c r="HZ72" s="1085" t="n"/>
      <c r="IA72" s="1085" t="n"/>
      <c r="IB72" s="1085" t="n"/>
      <c r="IC72" s="1085" t="n"/>
      <c r="ID72" s="1085" t="n"/>
      <c r="IE72" s="1085" t="n"/>
      <c r="IF72" s="1085" t="n"/>
      <c r="IG72" s="1085" t="n"/>
      <c r="IH72" s="1085" t="n"/>
      <c r="II72" s="1085" t="n"/>
      <c r="IJ72" s="1085" t="n"/>
      <c r="IK72" s="1085" t="n"/>
      <c r="IL72" s="1085" t="n"/>
      <c r="IM72" s="1085" t="n"/>
      <c r="IN72" s="1085" t="n"/>
      <c r="IO72" s="1085" t="n"/>
      <c r="IP72" s="1085" t="n"/>
      <c r="IQ72" s="1085" t="n"/>
      <c r="IR72" s="1085" t="n"/>
      <c r="IS72" s="1085" t="n"/>
      <c r="IT72" s="1085" t="n"/>
      <c r="IU72" s="1085" t="n"/>
      <c r="IV72" s="1085" t="n"/>
      <c r="IW72" s="1085" t="n"/>
      <c r="IX72" s="1085" t="n"/>
      <c r="IY72" s="1085" t="n"/>
      <c r="IZ72" s="1085" t="n"/>
      <c r="JA72" s="1085" t="n"/>
      <c r="JB72" s="1085" t="n"/>
      <c r="JC72" s="1085" t="n"/>
      <c r="JD72" s="1085" t="n"/>
      <c r="JE72" s="1085" t="n"/>
      <c r="JF72" s="1085" t="n"/>
      <c r="JG72" s="1085" t="n"/>
      <c r="JH72" s="1085" t="n"/>
      <c r="JI72" s="1085" t="n"/>
      <c r="JJ72" s="1085" t="n"/>
      <c r="JK72" s="1085" t="n"/>
      <c r="JL72" s="1085" t="n"/>
      <c r="JM72" s="1085" t="n"/>
      <c r="JN72" s="1085" t="n"/>
      <c r="JO72" s="1085" t="n"/>
      <c r="JP72" s="1085" t="n"/>
      <c r="JQ72" s="1085" t="n"/>
      <c r="JR72" s="1085" t="n"/>
      <c r="JS72" s="1085" t="n"/>
      <c r="JT72" s="1085" t="n"/>
      <c r="JU72" s="1085" t="n"/>
      <c r="JV72" s="1085" t="n"/>
      <c r="JW72" s="1085" t="n"/>
      <c r="JX72" s="1085" t="n"/>
      <c r="JY72" s="1085" t="n"/>
      <c r="JZ72" s="1085" t="n"/>
      <c r="KA72" s="1085" t="n"/>
      <c r="KB72" s="1085" t="n"/>
      <c r="KC72" s="1085" t="n"/>
      <c r="KD72" s="1085" t="n"/>
      <c r="KE72" s="1085" t="n"/>
      <c r="KF72" s="1085" t="n"/>
      <c r="KG72" s="1085" t="n"/>
      <c r="KH72" s="1085" t="n"/>
      <c r="KI72" s="1085" t="n"/>
      <c r="KJ72" s="1085" t="n"/>
      <c r="KK72" s="1085" t="n"/>
      <c r="KL72" s="1085" t="n"/>
      <c r="KM72" s="1085" t="n"/>
      <c r="KN72" s="1085" t="n"/>
      <c r="KO72" s="1085" t="n"/>
      <c r="KP72" s="1085" t="n"/>
      <c r="KQ72" s="1085" t="n"/>
      <c r="KR72" s="1085" t="n"/>
      <c r="KS72" s="1085" t="n"/>
      <c r="KT72" s="1085" t="n"/>
      <c r="KU72" s="1085" t="n"/>
      <c r="KV72" s="1085" t="n"/>
      <c r="KW72" s="1085" t="n"/>
      <c r="KX72" s="1085" t="n"/>
      <c r="KY72" s="1085" t="n"/>
      <c r="KZ72" s="1085" t="n"/>
      <c r="LA72" s="1085" t="n"/>
      <c r="LB72" s="1085" t="n"/>
      <c r="LC72" s="1085" t="n"/>
      <c r="LD72" s="1085" t="n"/>
      <c r="LE72" s="1085" t="n"/>
      <c r="LF72" s="1085" t="n"/>
      <c r="LG72" s="1085" t="n"/>
      <c r="LH72" s="1085" t="n"/>
      <c r="LI72" s="1085" t="n"/>
      <c r="LJ72" s="1085" t="n"/>
      <c r="LK72" s="1085" t="n"/>
      <c r="LL72" s="1085" t="n"/>
      <c r="LM72" s="1085" t="n"/>
      <c r="LN72" s="1085" t="n"/>
      <c r="LO72" s="1085" t="n"/>
      <c r="LP72" s="1085" t="n"/>
      <c r="LQ72" s="1085" t="n"/>
      <c r="LR72" s="1085" t="n"/>
      <c r="LS72" s="1085" t="n"/>
      <c r="LT72" s="1085" t="n"/>
      <c r="LU72" s="1085" t="n"/>
      <c r="LV72" s="1085" t="n"/>
      <c r="LW72" s="1085" t="n"/>
      <c r="LX72" s="1085" t="n"/>
      <c r="LY72" s="1085" t="n"/>
      <c r="LZ72" s="1085" t="n"/>
      <c r="MA72" s="1085" t="n"/>
      <c r="MB72" s="1085" t="n"/>
      <c r="MC72" s="1085" t="n"/>
      <c r="MD72" s="1085" t="n"/>
      <c r="ME72" s="1085" t="n"/>
      <c r="MF72" s="1085" t="n"/>
      <c r="MG72" s="1085" t="n"/>
      <c r="MH72" s="1085" t="n"/>
      <c r="MI72" s="1085" t="n"/>
      <c r="MJ72" s="1085" t="n"/>
      <c r="MK72" s="1085" t="n"/>
      <c r="ML72" s="1085" t="n"/>
      <c r="MM72" s="1085" t="n"/>
      <c r="MN72" s="1085" t="n"/>
      <c r="MO72" s="1085" t="n"/>
      <c r="MP72" s="1085" t="n"/>
      <c r="MQ72" s="1085" t="n"/>
      <c r="MR72" s="1085" t="n"/>
      <c r="MS72" s="1085" t="n"/>
      <c r="MT72" s="1085" t="n"/>
      <c r="MU72" s="1085" t="n"/>
      <c r="MV72" s="1085" t="n"/>
      <c r="MW72" s="1085" t="n"/>
      <c r="MX72" s="1085" t="n"/>
      <c r="MY72" s="1085" t="n"/>
      <c r="MZ72" s="1085" t="n"/>
      <c r="NA72" s="1085" t="n"/>
      <c r="NB72" s="1085" t="n"/>
      <c r="NC72" s="1085" t="n"/>
      <c r="ND72" s="1085" t="n"/>
      <c r="NE72" s="1085" t="n"/>
      <c r="NF72" s="1085" t="n"/>
      <c r="NG72" s="1085" t="n"/>
      <c r="NH72" s="1085" t="n"/>
      <c r="NI72" s="1085" t="n"/>
      <c r="NJ72" s="1085" t="n"/>
      <c r="NK72" s="1085" t="n"/>
      <c r="NL72" s="1085" t="n"/>
      <c r="NM72" s="1085" t="n"/>
      <c r="NN72" s="1085" t="n"/>
      <c r="NO72" s="1085" t="n"/>
      <c r="NP72" s="1085" t="n"/>
      <c r="NQ72" s="1085" t="n"/>
      <c r="NR72" s="1085" t="n"/>
      <c r="NS72" s="1085" t="n"/>
      <c r="NT72" s="1085" t="n"/>
      <c r="NU72" s="1085" t="n"/>
      <c r="NV72" s="1085" t="n"/>
      <c r="NW72" s="1085" t="n"/>
      <c r="NX72" s="1085" t="n"/>
      <c r="NY72" s="1085" t="n"/>
      <c r="NZ72" s="1085" t="n"/>
      <c r="OA72" s="1085" t="n"/>
      <c r="OB72" s="1085" t="n"/>
      <c r="OC72" s="1085" t="n"/>
      <c r="OD72" s="1085" t="n"/>
      <c r="OE72" s="1085" t="n"/>
      <c r="OF72" s="1085" t="n"/>
      <c r="OG72" s="1085" t="n"/>
      <c r="OH72" s="1085" t="n"/>
      <c r="OI72" s="1085" t="n"/>
      <c r="OJ72" s="1085" t="n"/>
      <c r="OK72" s="1085" t="n"/>
      <c r="OL72" s="1085" t="n"/>
      <c r="OM72" s="1085" t="n"/>
      <c r="ON72" s="1085" t="n"/>
      <c r="OO72" s="1085" t="n"/>
      <c r="OP72" s="1085" t="n"/>
      <c r="OQ72" s="1085" t="n"/>
      <c r="OR72" s="1085" t="n"/>
      <c r="OS72" s="1085" t="n"/>
      <c r="OT72" s="1085" t="n"/>
      <c r="OU72" s="1085" t="n"/>
      <c r="OV72" s="1085" t="n"/>
      <c r="OW72" s="1085" t="n"/>
      <c r="OX72" s="1085" t="n"/>
      <c r="OY72" s="1085" t="n"/>
      <c r="OZ72" s="1085" t="n"/>
      <c r="PA72" s="1085" t="n"/>
      <c r="PB72" s="1085" t="n"/>
      <c r="PC72" s="1085" t="n"/>
      <c r="PD72" s="1085" t="n"/>
      <c r="PE72" s="1085" t="n"/>
      <c r="PF72" s="1085" t="n"/>
      <c r="PG72" s="1085" t="n"/>
      <c r="PH72" s="1085" t="n"/>
      <c r="PI72" s="1085" t="n"/>
      <c r="PJ72" s="1085" t="n"/>
      <c r="PK72" s="1085" t="n"/>
      <c r="PL72" s="1085" t="n"/>
      <c r="PM72" s="1085" t="n"/>
      <c r="PN72" s="1085" t="n"/>
      <c r="PO72" s="1085" t="n"/>
      <c r="PP72" s="1085" t="n"/>
      <c r="PQ72" s="1085" t="n"/>
      <c r="PR72" s="1085" t="n"/>
      <c r="PS72" s="1085" t="n"/>
      <c r="PT72" s="1085" t="n"/>
      <c r="PU72" s="1085" t="n"/>
      <c r="PV72" s="1085" t="n"/>
      <c r="PW72" s="1085" t="n"/>
      <c r="PX72" s="1085" t="n"/>
      <c r="PY72" s="1085" t="n"/>
      <c r="PZ72" s="1085" t="n"/>
      <c r="QA72" s="1085" t="n"/>
      <c r="QB72" s="1085" t="n"/>
      <c r="QC72" s="1085" t="n"/>
      <c r="QD72" s="1085" t="n"/>
      <c r="QE72" s="1085" t="n"/>
      <c r="QF72" s="1085" t="n"/>
      <c r="QG72" s="1085" t="n"/>
      <c r="QH72" s="1085" t="n"/>
      <c r="QI72" s="1085" t="n"/>
      <c r="QJ72" s="1085" t="n"/>
      <c r="QK72" s="1085" t="n"/>
      <c r="QL72" s="1085" t="n"/>
      <c r="QM72" s="1085" t="n"/>
      <c r="QN72" s="1085" t="n"/>
      <c r="QO72" s="1085" t="n"/>
      <c r="QP72" s="1085" t="n"/>
      <c r="QQ72" s="1085" t="n"/>
      <c r="QR72" s="1085" t="n"/>
      <c r="QS72" s="1085" t="n"/>
      <c r="QT72" s="1085" t="n"/>
      <c r="QU72" s="1085" t="n"/>
      <c r="QV72" s="1085" t="n"/>
      <c r="QW72" s="1085" t="n"/>
      <c r="QX72" s="1085" t="n"/>
      <c r="QY72" s="1085" t="n"/>
      <c r="QZ72" s="1085" t="n"/>
      <c r="RA72" s="1085" t="n"/>
      <c r="RB72" s="1085" t="n"/>
      <c r="RC72" s="1085" t="n"/>
      <c r="RD72" s="1085" t="n"/>
      <c r="RE72" s="1085" t="n"/>
      <c r="RF72" s="1085" t="n"/>
      <c r="RG72" s="1085" t="n"/>
      <c r="RH72" s="1085" t="n"/>
      <c r="RI72" s="1085" t="n"/>
      <c r="RJ72" s="1085" t="n"/>
      <c r="RK72" s="1085" t="n"/>
      <c r="RL72" s="1085" t="n"/>
      <c r="RM72" s="1085" t="n"/>
      <c r="RN72" s="1085" t="n"/>
      <c r="RO72" s="1085" t="n"/>
      <c r="RP72" s="1085" t="n"/>
      <c r="RQ72" s="1085" t="n"/>
      <c r="RR72" s="1085" t="n"/>
      <c r="RS72" s="1085" t="n"/>
      <c r="RT72" s="1085" t="n"/>
      <c r="RU72" s="1085" t="n"/>
      <c r="RV72" s="1085" t="n"/>
      <c r="RW72" s="1085" t="n"/>
      <c r="RX72" s="1085" t="n"/>
      <c r="RY72" s="1085" t="n"/>
      <c r="RZ72" s="1085" t="n"/>
      <c r="SA72" s="1085" t="n"/>
      <c r="SB72" s="1085" t="n"/>
      <c r="SC72" s="1085" t="n"/>
      <c r="SD72" s="1085" t="n"/>
      <c r="SE72" s="1085" t="n"/>
      <c r="SF72" s="1085" t="n"/>
      <c r="SG72" s="1085" t="n"/>
      <c r="SH72" s="1085" t="n"/>
      <c r="SI72" s="1085" t="n"/>
      <c r="SJ72" s="1085" t="n"/>
      <c r="SK72" s="1085" t="n"/>
      <c r="SL72" s="1085" t="n"/>
      <c r="SM72" s="1085" t="n"/>
      <c r="SN72" s="1085" t="n"/>
      <c r="SO72" s="1085" t="n"/>
      <c r="SP72" s="1085" t="n"/>
      <c r="SQ72" s="1085" t="n"/>
      <c r="SR72" s="1085" t="n"/>
      <c r="SS72" s="1085" t="n"/>
      <c r="ST72" s="1085" t="n"/>
      <c r="SU72" s="1085" t="n"/>
      <c r="SV72" s="1085" t="n"/>
      <c r="SW72" s="1085" t="n"/>
      <c r="SX72" s="1085" t="n"/>
      <c r="SY72" s="1085" t="n"/>
      <c r="SZ72" s="1085" t="n"/>
      <c r="TA72" s="1085" t="n"/>
      <c r="TB72" s="1085" t="n"/>
      <c r="TC72" s="1085" t="n"/>
      <c r="TD72" s="1085" t="n"/>
      <c r="TE72" s="1085" t="n"/>
      <c r="TF72" s="1085" t="n"/>
      <c r="TG72" s="1085" t="n"/>
      <c r="TH72" s="1085" t="n"/>
      <c r="TI72" s="1085" t="n"/>
      <c r="TJ72" s="1085" t="n"/>
      <c r="TK72" s="1085" t="n"/>
      <c r="TL72" s="1085" t="n"/>
      <c r="TM72" s="1085" t="n"/>
      <c r="TN72" s="1085" t="n"/>
      <c r="TO72" s="1085" t="n"/>
      <c r="TP72" s="1085" t="n"/>
      <c r="TQ72" s="1085" t="n"/>
      <c r="TR72" s="1085" t="n"/>
      <c r="TS72" s="1085" t="n"/>
      <c r="TT72" s="1085" t="n"/>
      <c r="TU72" s="1085" t="n"/>
      <c r="TV72" s="1085" t="n"/>
      <c r="TW72" s="1085" t="n"/>
      <c r="TX72" s="1085" t="n"/>
      <c r="TY72" s="1085" t="n"/>
      <c r="TZ72" s="1085" t="n"/>
      <c r="UA72" s="1085" t="n"/>
      <c r="UB72" s="1085" t="n"/>
      <c r="UC72" s="1085" t="n"/>
      <c r="UD72" s="1085" t="n"/>
      <c r="UE72" s="1085" t="n"/>
      <c r="UF72" s="1085" t="n"/>
      <c r="UG72" s="1085" t="n"/>
      <c r="UH72" s="1085" t="n"/>
      <c r="UI72" s="1085" t="n"/>
      <c r="UJ72" s="1085" t="n"/>
      <c r="UK72" s="1085" t="n"/>
      <c r="UL72" s="1085" t="n"/>
      <c r="UM72" s="1085" t="n"/>
      <c r="UN72" s="1085" t="n"/>
      <c r="UO72" s="1085" t="n"/>
      <c r="UP72" s="1085" t="n"/>
      <c r="UQ72" s="1085" t="n"/>
      <c r="UR72" s="1085" t="n"/>
      <c r="US72" s="1085" t="n"/>
      <c r="UT72" s="1085" t="n"/>
      <c r="UU72" s="1085" t="n"/>
      <c r="UV72" s="1085" t="n"/>
      <c r="UW72" s="1085" t="n"/>
      <c r="UX72" s="1085" t="n"/>
      <c r="UY72" s="1085" t="n"/>
      <c r="UZ72" s="1085" t="n"/>
      <c r="VA72" s="1085" t="n"/>
      <c r="VB72" s="1085" t="n"/>
      <c r="VC72" s="1085" t="n"/>
      <c r="VD72" s="1085" t="n"/>
      <c r="VE72" s="1085" t="n"/>
      <c r="VF72" s="1085" t="n"/>
      <c r="VG72" s="1085" t="n"/>
      <c r="VH72" s="1085" t="n"/>
      <c r="VI72" s="1085" t="n"/>
      <c r="VJ72" s="1085" t="n"/>
      <c r="VK72" s="1085" t="n"/>
      <c r="VL72" s="1085" t="n"/>
      <c r="VM72" s="1085" t="n"/>
      <c r="VN72" s="1085" t="n"/>
      <c r="VO72" s="1085" t="n"/>
      <c r="VP72" s="1085" t="n"/>
      <c r="VQ72" s="1085" t="n"/>
      <c r="VR72" s="1085" t="n"/>
      <c r="VS72" s="1085" t="n"/>
      <c r="VT72" s="1085" t="n"/>
      <c r="VU72" s="1085" t="n"/>
      <c r="VV72" s="1085" t="n"/>
      <c r="VW72" s="1085" t="n"/>
      <c r="VX72" s="1085" t="n"/>
      <c r="VY72" s="1085" t="n"/>
      <c r="VZ72" s="1085" t="n"/>
      <c r="WA72" s="1085" t="n"/>
      <c r="WB72" s="1085" t="n"/>
      <c r="WC72" s="1085" t="n"/>
      <c r="WD72" s="1085" t="n"/>
      <c r="WE72" s="1085" t="n"/>
      <c r="WF72" s="1085" t="n"/>
      <c r="WG72" s="1085" t="n"/>
      <c r="WH72" s="1085" t="n"/>
      <c r="WI72" s="1085" t="n"/>
      <c r="WJ72" s="1085" t="n"/>
      <c r="WK72" s="1085" t="n"/>
      <c r="WL72" s="1085" t="n"/>
      <c r="WM72" s="1085" t="n"/>
      <c r="WN72" s="1085" t="n"/>
      <c r="WO72" s="1085" t="n"/>
      <c r="WP72" s="1085" t="n"/>
      <c r="WQ72" s="1085" t="n"/>
      <c r="WR72" s="1085" t="n"/>
      <c r="WS72" s="1085" t="n"/>
      <c r="WT72" s="1085" t="n"/>
      <c r="WU72" s="1085" t="n"/>
      <c r="WV72" s="1085" t="n"/>
      <c r="WW72" s="1085" t="n"/>
      <c r="WX72" s="1085" t="n"/>
      <c r="WY72" s="1085" t="n"/>
      <c r="WZ72" s="1085" t="n"/>
      <c r="XA72" s="1085" t="n"/>
      <c r="XB72" s="1085" t="n"/>
      <c r="XC72" s="1085" t="n"/>
      <c r="XD72" s="1085" t="n"/>
      <c r="XE72" s="1085" t="n"/>
      <c r="XF72" s="1085" t="n"/>
      <c r="XG72" s="1085" t="n"/>
      <c r="XH72" s="1085" t="n"/>
      <c r="XI72" s="1085" t="n"/>
      <c r="XJ72" s="1085" t="n"/>
    </row>
    <row r="73" customFormat="1" s="424">
      <c r="A73" s="300">
        <f>+SALES!A91</f>
        <v/>
      </c>
      <c r="B73" s="300">
        <f>+SALES!B91</f>
        <v/>
      </c>
      <c r="C73" s="300">
        <f>+SALES!C91</f>
        <v/>
      </c>
      <c r="D73" s="292">
        <f>+SALES!D91</f>
        <v/>
      </c>
      <c r="E73" s="343">
        <f>+SALES!E91</f>
        <v/>
      </c>
      <c r="F73" s="300">
        <f>+SALES!F91</f>
        <v/>
      </c>
      <c r="G73" s="292" t="n"/>
      <c r="H73" s="292" t="n"/>
      <c r="I73" s="405" t="n">
        <v>7868747</v>
      </c>
      <c r="J73" s="292">
        <f>+SALES!I91</f>
        <v/>
      </c>
      <c r="K73" s="428" t="n"/>
      <c r="L73" s="343" t="n"/>
      <c r="M73" s="343" t="n"/>
      <c r="N73" s="343" t="n"/>
      <c r="O73" s="343" t="n"/>
      <c r="P73" s="343" t="n"/>
      <c r="Q73" s="343" t="n"/>
      <c r="R73" s="343" t="n"/>
      <c r="S73" s="343" t="n"/>
      <c r="T73" s="343" t="n"/>
      <c r="U73" s="343" t="n"/>
      <c r="V73" s="343" t="n"/>
      <c r="W73" s="343" t="n"/>
      <c r="X73" s="343" t="n"/>
      <c r="Y73" s="343" t="n"/>
      <c r="Z73" s="343" t="n"/>
      <c r="AA73" s="343" t="n"/>
      <c r="AB73" s="343" t="n"/>
      <c r="AC73" s="343" t="n"/>
      <c r="AD73" s="343" t="n"/>
      <c r="AE73" s="343" t="n"/>
      <c r="AF73" s="292">
        <f>+AD73+AB73+Z73+X73+V73+T73+R73+P73+N73+L73+J73+H73</f>
        <v/>
      </c>
      <c r="AG73" s="349">
        <f>+AE73+AC73+AA73+Y73+W73+U73+S73+Q73+O73+M73+K73+I73+G73</f>
        <v/>
      </c>
      <c r="AH73" s="292">
        <f>AG73-D73</f>
        <v/>
      </c>
      <c r="AI73" s="350" t="inlineStr">
        <is>
          <t>Completed Actual</t>
        </is>
      </c>
      <c r="AJ73" s="424" t="n"/>
      <c r="AK73" s="424" t="n"/>
      <c r="AL73" s="424" t="n"/>
      <c r="AM73" s="424" t="n"/>
      <c r="AN73" s="424" t="n"/>
      <c r="AO73" s="424" t="n"/>
      <c r="AP73" s="424" t="n"/>
      <c r="AQ73" s="424" t="n"/>
      <c r="AR73" s="424" t="n"/>
      <c r="AS73" s="424" t="n"/>
      <c r="AT73" s="424" t="n"/>
      <c r="AU73" s="424" t="n"/>
      <c r="AV73" s="424" t="n"/>
      <c r="AW73" s="424" t="n"/>
      <c r="AX73" s="424" t="n"/>
      <c r="AY73" s="424" t="n"/>
      <c r="AZ73" s="424" t="n"/>
      <c r="BA73" s="424" t="n"/>
      <c r="BB73" s="424" t="n"/>
      <c r="BC73" s="424" t="n"/>
      <c r="BD73" s="424" t="n"/>
      <c r="BE73" s="424" t="n"/>
      <c r="BF73" s="424" t="n"/>
      <c r="BG73" s="424" t="n"/>
      <c r="BH73" s="424" t="n"/>
      <c r="BI73" s="424" t="n"/>
      <c r="BJ73" s="424" t="n"/>
      <c r="BK73" s="424" t="n"/>
      <c r="BL73" s="424" t="n"/>
      <c r="BM73" s="424" t="n"/>
      <c r="BN73" s="424" t="n"/>
      <c r="BO73" s="424" t="n"/>
      <c r="BP73" s="424" t="n"/>
      <c r="BQ73" s="424" t="n"/>
      <c r="BR73" s="424" t="n"/>
      <c r="BS73" s="424" t="n"/>
      <c r="BT73" s="424" t="n"/>
      <c r="BU73" s="424" t="n"/>
      <c r="BV73" s="424" t="n"/>
      <c r="BW73" s="424" t="n"/>
      <c r="BX73" s="424" t="n"/>
      <c r="BY73" s="424" t="n"/>
      <c r="BZ73" s="424" t="n"/>
      <c r="CA73" s="424" t="n"/>
      <c r="CB73" s="424" t="n"/>
      <c r="CC73" s="424" t="n"/>
      <c r="CD73" s="424" t="n"/>
      <c r="CE73" s="424" t="n"/>
      <c r="CF73" s="424" t="n"/>
      <c r="CG73" s="424" t="n"/>
      <c r="CH73" s="424" t="n"/>
      <c r="CI73" s="424" t="n"/>
      <c r="CJ73" s="424" t="n"/>
      <c r="CK73" s="424" t="n"/>
      <c r="CL73" s="424" t="n"/>
      <c r="CM73" s="424" t="n"/>
      <c r="CN73" s="424" t="n"/>
      <c r="CO73" s="424" t="n"/>
      <c r="CP73" s="424" t="n"/>
      <c r="CQ73" s="424" t="n"/>
      <c r="CR73" s="424" t="n"/>
      <c r="CS73" s="424" t="n"/>
      <c r="CT73" s="424" t="n"/>
      <c r="CU73" s="424" t="n"/>
      <c r="CV73" s="424" t="n"/>
      <c r="CW73" s="424" t="n"/>
      <c r="CX73" s="424" t="n"/>
      <c r="CY73" s="424" t="n"/>
      <c r="CZ73" s="424" t="n"/>
      <c r="DA73" s="424" t="n"/>
      <c r="DB73" s="424" t="n"/>
      <c r="DC73" s="424" t="n"/>
      <c r="DD73" s="424" t="n"/>
      <c r="DE73" s="424" t="n"/>
      <c r="DF73" s="424" t="n"/>
      <c r="DG73" s="424" t="n"/>
      <c r="DH73" s="424" t="n"/>
      <c r="DI73" s="424" t="n"/>
      <c r="DJ73" s="424" t="n"/>
      <c r="DK73" s="424" t="n"/>
      <c r="DL73" s="424" t="n"/>
      <c r="DM73" s="424" t="n"/>
      <c r="DN73" s="424" t="n"/>
      <c r="DO73" s="424" t="n"/>
      <c r="DP73" s="424" t="n"/>
      <c r="DQ73" s="424" t="n"/>
      <c r="DR73" s="424" t="n"/>
      <c r="DS73" s="424" t="n"/>
      <c r="DT73" s="424" t="n"/>
      <c r="DU73" s="424" t="n"/>
      <c r="DV73" s="424" t="n"/>
      <c r="DW73" s="424" t="n"/>
      <c r="DX73" s="424" t="n"/>
      <c r="DY73" s="424" t="n"/>
      <c r="DZ73" s="424" t="n"/>
      <c r="EA73" s="424" t="n"/>
      <c r="EB73" s="424" t="n"/>
      <c r="EC73" s="424" t="n"/>
      <c r="ED73" s="424" t="n"/>
      <c r="EE73" s="424" t="n"/>
      <c r="EF73" s="424" t="n"/>
      <c r="EG73" s="424" t="n"/>
      <c r="EH73" s="424" t="n"/>
      <c r="EI73" s="424" t="n"/>
      <c r="EJ73" s="424" t="n"/>
      <c r="EK73" s="424" t="n"/>
      <c r="EL73" s="424" t="n"/>
      <c r="EM73" s="424" t="n"/>
      <c r="EN73" s="424" t="n"/>
      <c r="EO73" s="424" t="n"/>
      <c r="EP73" s="424" t="n"/>
      <c r="EQ73" s="424" t="n"/>
      <c r="ER73" s="424" t="n"/>
      <c r="ES73" s="424" t="n"/>
      <c r="ET73" s="424" t="n"/>
      <c r="EU73" s="424" t="n"/>
      <c r="EV73" s="424" t="n"/>
      <c r="EW73" s="424" t="n"/>
      <c r="EX73" s="424" t="n"/>
      <c r="EY73" s="424" t="n"/>
      <c r="EZ73" s="424" t="n"/>
      <c r="FA73" s="424" t="n"/>
      <c r="FB73" s="424" t="n"/>
      <c r="FC73" s="424" t="n"/>
      <c r="FD73" s="424" t="n"/>
      <c r="FE73" s="424" t="n"/>
      <c r="FF73" s="424" t="n"/>
      <c r="FG73" s="424" t="n"/>
      <c r="FH73" s="424" t="n"/>
      <c r="FI73" s="424" t="n"/>
      <c r="FJ73" s="424" t="n"/>
      <c r="FK73" s="424" t="n"/>
      <c r="FL73" s="424" t="n"/>
      <c r="FM73" s="424" t="n"/>
      <c r="FN73" s="424" t="n"/>
      <c r="FO73" s="424" t="n"/>
      <c r="FP73" s="424" t="n"/>
      <c r="FQ73" s="424" t="n"/>
      <c r="FR73" s="424" t="n"/>
      <c r="FS73" s="424" t="n"/>
      <c r="FT73" s="424" t="n"/>
      <c r="FU73" s="424" t="n"/>
      <c r="FV73" s="424" t="n"/>
      <c r="FW73" s="424" t="n"/>
      <c r="FX73" s="424" t="n"/>
      <c r="FY73" s="424" t="n"/>
      <c r="FZ73" s="424" t="n"/>
      <c r="GA73" s="424" t="n"/>
      <c r="GB73" s="424" t="n"/>
      <c r="GC73" s="424" t="n"/>
      <c r="GD73" s="424" t="n"/>
      <c r="GE73" s="424" t="n"/>
      <c r="GF73" s="424" t="n"/>
      <c r="GG73" s="424" t="n"/>
      <c r="GH73" s="424" t="n"/>
      <c r="GI73" s="424" t="n"/>
      <c r="GJ73" s="424" t="n"/>
      <c r="GK73" s="424" t="n"/>
      <c r="GL73" s="424" t="n"/>
      <c r="GM73" s="424" t="n"/>
      <c r="GN73" s="424" t="n"/>
      <c r="GO73" s="424" t="n"/>
      <c r="GP73" s="424" t="n"/>
      <c r="GQ73" s="424" t="n"/>
      <c r="GR73" s="424" t="n"/>
      <c r="GS73" s="424" t="n"/>
      <c r="GT73" s="424" t="n"/>
      <c r="GU73" s="424" t="n"/>
      <c r="GV73" s="424" t="n"/>
      <c r="GW73" s="424" t="n"/>
      <c r="GX73" s="424" t="n"/>
      <c r="GY73" s="424" t="n"/>
      <c r="GZ73" s="424" t="n"/>
      <c r="HA73" s="424" t="n"/>
      <c r="HB73" s="424" t="n"/>
      <c r="HC73" s="424" t="n"/>
      <c r="HD73" s="424" t="n"/>
      <c r="HE73" s="424" t="n"/>
      <c r="HF73" s="424" t="n"/>
      <c r="HG73" s="424" t="n"/>
      <c r="HH73" s="424" t="n"/>
      <c r="HI73" s="424" t="n"/>
      <c r="HJ73" s="424" t="n"/>
      <c r="HK73" s="424" t="n"/>
      <c r="HL73" s="424" t="n"/>
      <c r="HM73" s="424" t="n"/>
      <c r="HN73" s="424" t="n"/>
      <c r="HO73" s="424" t="n"/>
      <c r="HP73" s="424" t="n"/>
      <c r="HQ73" s="424" t="n"/>
      <c r="HR73" s="424" t="n"/>
      <c r="HS73" s="424" t="n"/>
      <c r="HT73" s="424" t="n"/>
      <c r="HU73" s="424" t="n"/>
      <c r="HV73" s="424" t="n"/>
      <c r="HW73" s="424" t="n"/>
      <c r="HX73" s="424" t="n"/>
      <c r="HY73" s="424" t="n"/>
      <c r="HZ73" s="424" t="n"/>
      <c r="IA73" s="424" t="n"/>
      <c r="IB73" s="424" t="n"/>
      <c r="IC73" s="424" t="n"/>
      <c r="ID73" s="424" t="n"/>
      <c r="IE73" s="424" t="n"/>
      <c r="IF73" s="424" t="n"/>
      <c r="IG73" s="424" t="n"/>
      <c r="IH73" s="424" t="n"/>
      <c r="II73" s="424" t="n"/>
      <c r="IJ73" s="424" t="n"/>
      <c r="IK73" s="424" t="n"/>
      <c r="IL73" s="424" t="n"/>
      <c r="IM73" s="424" t="n"/>
      <c r="IN73" s="424" t="n"/>
      <c r="IO73" s="424" t="n"/>
      <c r="IP73" s="424" t="n"/>
      <c r="IQ73" s="424" t="n"/>
      <c r="IR73" s="424" t="n"/>
      <c r="IS73" s="424" t="n"/>
      <c r="IT73" s="424" t="n"/>
      <c r="IU73" s="424" t="n"/>
      <c r="IV73" s="424" t="n"/>
      <c r="IW73" s="424" t="n"/>
      <c r="IX73" s="424" t="n"/>
      <c r="IY73" s="424" t="n"/>
      <c r="IZ73" s="424" t="n"/>
      <c r="JA73" s="424" t="n"/>
      <c r="JB73" s="424" t="n"/>
      <c r="JC73" s="424" t="n"/>
      <c r="JD73" s="424" t="n"/>
      <c r="JE73" s="424" t="n"/>
      <c r="JF73" s="424" t="n"/>
      <c r="JG73" s="424" t="n"/>
      <c r="JH73" s="424" t="n"/>
      <c r="JI73" s="424" t="n"/>
      <c r="JJ73" s="424" t="n"/>
      <c r="JK73" s="424" t="n"/>
      <c r="JL73" s="424" t="n"/>
      <c r="JM73" s="424" t="n"/>
      <c r="JN73" s="424" t="n"/>
      <c r="JO73" s="424" t="n"/>
      <c r="JP73" s="424" t="n"/>
      <c r="JQ73" s="424" t="n"/>
      <c r="JR73" s="424" t="n"/>
      <c r="JS73" s="424" t="n"/>
      <c r="JT73" s="424" t="n"/>
      <c r="JU73" s="424" t="n"/>
      <c r="JV73" s="424" t="n"/>
      <c r="JW73" s="424" t="n"/>
      <c r="JX73" s="424" t="n"/>
      <c r="JY73" s="424" t="n"/>
      <c r="JZ73" s="424" t="n"/>
      <c r="KA73" s="424" t="n"/>
      <c r="KB73" s="424" t="n"/>
      <c r="KC73" s="424" t="n"/>
      <c r="KD73" s="424" t="n"/>
      <c r="KE73" s="424" t="n"/>
      <c r="KF73" s="424" t="n"/>
      <c r="KG73" s="424" t="n"/>
      <c r="KH73" s="424" t="n"/>
      <c r="KI73" s="424" t="n"/>
      <c r="KJ73" s="424" t="n"/>
      <c r="KK73" s="424" t="n"/>
      <c r="KL73" s="424" t="n"/>
      <c r="KM73" s="424" t="n"/>
      <c r="KN73" s="424" t="n"/>
      <c r="KO73" s="424" t="n"/>
      <c r="KP73" s="424" t="n"/>
      <c r="KQ73" s="424" t="n"/>
      <c r="KR73" s="424" t="n"/>
      <c r="KS73" s="424" t="n"/>
      <c r="KT73" s="424" t="n"/>
      <c r="KU73" s="424" t="n"/>
      <c r="KV73" s="424" t="n"/>
      <c r="KW73" s="424" t="n"/>
      <c r="KX73" s="424" t="n"/>
      <c r="KY73" s="424" t="n"/>
      <c r="KZ73" s="424" t="n"/>
      <c r="LA73" s="424" t="n"/>
      <c r="LB73" s="424" t="n"/>
      <c r="LC73" s="424" t="n"/>
      <c r="LD73" s="424" t="n"/>
      <c r="LE73" s="424" t="n"/>
      <c r="LF73" s="424" t="n"/>
      <c r="LG73" s="424" t="n"/>
      <c r="LH73" s="424" t="n"/>
      <c r="LI73" s="424" t="n"/>
      <c r="LJ73" s="424" t="n"/>
      <c r="LK73" s="424" t="n"/>
      <c r="LL73" s="424" t="n"/>
      <c r="LM73" s="424" t="n"/>
      <c r="LN73" s="424" t="n"/>
      <c r="LO73" s="424" t="n"/>
      <c r="LP73" s="424" t="n"/>
      <c r="LQ73" s="424" t="n"/>
      <c r="LR73" s="424" t="n"/>
      <c r="LS73" s="424" t="n"/>
      <c r="LT73" s="424" t="n"/>
      <c r="LU73" s="424" t="n"/>
      <c r="LV73" s="424" t="n"/>
      <c r="LW73" s="424" t="n"/>
      <c r="LX73" s="424" t="n"/>
      <c r="LY73" s="424" t="n"/>
      <c r="LZ73" s="424" t="n"/>
      <c r="MA73" s="424" t="n"/>
      <c r="MB73" s="424" t="n"/>
      <c r="MC73" s="424" t="n"/>
      <c r="MD73" s="424" t="n"/>
      <c r="ME73" s="424" t="n"/>
      <c r="MF73" s="424" t="n"/>
      <c r="MG73" s="424" t="n"/>
      <c r="MH73" s="424" t="n"/>
      <c r="MI73" s="424" t="n"/>
      <c r="MJ73" s="424" t="n"/>
      <c r="MK73" s="424" t="n"/>
      <c r="ML73" s="424" t="n"/>
      <c r="MM73" s="424" t="n"/>
      <c r="MN73" s="424" t="n"/>
      <c r="MO73" s="424" t="n"/>
      <c r="MP73" s="424" t="n"/>
      <c r="MQ73" s="424" t="n"/>
      <c r="MR73" s="424" t="n"/>
      <c r="MS73" s="424" t="n"/>
      <c r="MT73" s="424" t="n"/>
      <c r="MU73" s="424" t="n"/>
      <c r="MV73" s="424" t="n"/>
      <c r="MW73" s="424" t="n"/>
      <c r="MX73" s="424" t="n"/>
      <c r="MY73" s="424" t="n"/>
      <c r="MZ73" s="424" t="n"/>
      <c r="NA73" s="424" t="n"/>
      <c r="NB73" s="424" t="n"/>
      <c r="NC73" s="424" t="n"/>
      <c r="ND73" s="424" t="n"/>
      <c r="NE73" s="424" t="n"/>
      <c r="NF73" s="424" t="n"/>
      <c r="NG73" s="424" t="n"/>
      <c r="NH73" s="424" t="n"/>
      <c r="NI73" s="424" t="n"/>
      <c r="NJ73" s="424" t="n"/>
      <c r="NK73" s="424" t="n"/>
      <c r="NL73" s="424" t="n"/>
      <c r="NM73" s="424" t="n"/>
      <c r="NN73" s="424" t="n"/>
      <c r="NO73" s="424" t="n"/>
      <c r="NP73" s="424" t="n"/>
      <c r="NQ73" s="424" t="n"/>
      <c r="NR73" s="424" t="n"/>
      <c r="NS73" s="424" t="n"/>
      <c r="NT73" s="424" t="n"/>
      <c r="NU73" s="424" t="n"/>
      <c r="NV73" s="424" t="n"/>
      <c r="NW73" s="424" t="n"/>
      <c r="NX73" s="424" t="n"/>
      <c r="NY73" s="424" t="n"/>
      <c r="NZ73" s="424" t="n"/>
      <c r="OA73" s="424" t="n"/>
      <c r="OB73" s="424" t="n"/>
      <c r="OC73" s="424" t="n"/>
      <c r="OD73" s="424" t="n"/>
      <c r="OE73" s="424" t="n"/>
      <c r="OF73" s="424" t="n"/>
      <c r="OG73" s="424" t="n"/>
      <c r="OH73" s="424" t="n"/>
      <c r="OI73" s="424" t="n"/>
      <c r="OJ73" s="424" t="n"/>
      <c r="OK73" s="424" t="n"/>
      <c r="OL73" s="424" t="n"/>
      <c r="OM73" s="424" t="n"/>
      <c r="ON73" s="424" t="n"/>
      <c r="OO73" s="424" t="n"/>
      <c r="OP73" s="424" t="n"/>
      <c r="OQ73" s="424" t="n"/>
      <c r="OR73" s="424" t="n"/>
      <c r="OS73" s="424" t="n"/>
      <c r="OT73" s="424" t="n"/>
      <c r="OU73" s="424" t="n"/>
      <c r="OV73" s="424" t="n"/>
      <c r="OW73" s="424" t="n"/>
      <c r="OX73" s="424" t="n"/>
      <c r="OY73" s="424" t="n"/>
      <c r="OZ73" s="424" t="n"/>
      <c r="PA73" s="424" t="n"/>
      <c r="PB73" s="424" t="n"/>
      <c r="PC73" s="424" t="n"/>
      <c r="PD73" s="424" t="n"/>
      <c r="PE73" s="424" t="n"/>
      <c r="PF73" s="424" t="n"/>
      <c r="PG73" s="424" t="n"/>
      <c r="PH73" s="424" t="n"/>
      <c r="PI73" s="424" t="n"/>
      <c r="PJ73" s="424" t="n"/>
      <c r="PK73" s="424" t="n"/>
      <c r="PL73" s="424" t="n"/>
      <c r="PM73" s="424" t="n"/>
      <c r="PN73" s="424" t="n"/>
      <c r="PO73" s="424" t="n"/>
      <c r="PP73" s="424" t="n"/>
      <c r="PQ73" s="424" t="n"/>
      <c r="PR73" s="424" t="n"/>
      <c r="PS73" s="424" t="n"/>
      <c r="PT73" s="424" t="n"/>
      <c r="PU73" s="424" t="n"/>
      <c r="PV73" s="424" t="n"/>
      <c r="PW73" s="424" t="n"/>
      <c r="PX73" s="424" t="n"/>
      <c r="PY73" s="424" t="n"/>
      <c r="PZ73" s="424" t="n"/>
      <c r="QA73" s="424" t="n"/>
      <c r="QB73" s="424" t="n"/>
      <c r="QC73" s="424" t="n"/>
      <c r="QD73" s="424" t="n"/>
      <c r="QE73" s="424" t="n"/>
      <c r="QF73" s="424" t="n"/>
      <c r="QG73" s="424" t="n"/>
      <c r="QH73" s="424" t="n"/>
      <c r="QI73" s="424" t="n"/>
      <c r="QJ73" s="424" t="n"/>
      <c r="QK73" s="424" t="n"/>
      <c r="QL73" s="424" t="n"/>
      <c r="QM73" s="424" t="n"/>
      <c r="QN73" s="424" t="n"/>
      <c r="QO73" s="424" t="n"/>
      <c r="QP73" s="424" t="n"/>
      <c r="QQ73" s="424" t="n"/>
      <c r="QR73" s="424" t="n"/>
      <c r="QS73" s="424" t="n"/>
      <c r="QT73" s="424" t="n"/>
      <c r="QU73" s="424" t="n"/>
      <c r="QV73" s="424" t="n"/>
      <c r="QW73" s="424" t="n"/>
      <c r="QX73" s="424" t="n"/>
      <c r="QY73" s="424" t="n"/>
      <c r="QZ73" s="424" t="n"/>
      <c r="RA73" s="424" t="n"/>
      <c r="RB73" s="424" t="n"/>
      <c r="RC73" s="424" t="n"/>
      <c r="RD73" s="424" t="n"/>
      <c r="RE73" s="424" t="n"/>
      <c r="RF73" s="424" t="n"/>
      <c r="RG73" s="424" t="n"/>
      <c r="RH73" s="424" t="n"/>
      <c r="RI73" s="424" t="n"/>
      <c r="RJ73" s="424" t="n"/>
      <c r="RK73" s="424" t="n"/>
      <c r="RL73" s="424" t="n"/>
      <c r="RM73" s="424" t="n"/>
      <c r="RN73" s="424" t="n"/>
      <c r="RO73" s="424" t="n"/>
      <c r="RP73" s="424" t="n"/>
      <c r="RQ73" s="424" t="n"/>
      <c r="RR73" s="424" t="n"/>
      <c r="RS73" s="424" t="n"/>
      <c r="RT73" s="424" t="n"/>
      <c r="RU73" s="424" t="n"/>
      <c r="RV73" s="424" t="n"/>
      <c r="RW73" s="424" t="n"/>
      <c r="RX73" s="424" t="n"/>
      <c r="RY73" s="424" t="n"/>
      <c r="RZ73" s="424" t="n"/>
      <c r="SA73" s="424" t="n"/>
      <c r="SB73" s="424" t="n"/>
      <c r="SC73" s="424" t="n"/>
      <c r="SD73" s="424" t="n"/>
      <c r="SE73" s="424" t="n"/>
      <c r="SF73" s="424" t="n"/>
      <c r="SG73" s="424" t="n"/>
      <c r="SH73" s="424" t="n"/>
      <c r="SI73" s="424" t="n"/>
      <c r="SJ73" s="424" t="n"/>
      <c r="SK73" s="424" t="n"/>
      <c r="SL73" s="424" t="n"/>
      <c r="SM73" s="424" t="n"/>
      <c r="SN73" s="424" t="n"/>
      <c r="SO73" s="424" t="n"/>
      <c r="SP73" s="424" t="n"/>
      <c r="SQ73" s="424" t="n"/>
      <c r="SR73" s="424" t="n"/>
      <c r="SS73" s="424" t="n"/>
      <c r="ST73" s="424" t="n"/>
      <c r="SU73" s="424" t="n"/>
      <c r="SV73" s="424" t="n"/>
      <c r="SW73" s="424" t="n"/>
      <c r="SX73" s="424" t="n"/>
      <c r="SY73" s="424" t="n"/>
      <c r="SZ73" s="424" t="n"/>
      <c r="TA73" s="424" t="n"/>
      <c r="TB73" s="424" t="n"/>
      <c r="TC73" s="424" t="n"/>
      <c r="TD73" s="424" t="n"/>
      <c r="TE73" s="424" t="n"/>
      <c r="TF73" s="424" t="n"/>
      <c r="TG73" s="424" t="n"/>
      <c r="TH73" s="424" t="n"/>
      <c r="TI73" s="424" t="n"/>
      <c r="TJ73" s="424" t="n"/>
      <c r="TK73" s="424" t="n"/>
      <c r="TL73" s="424" t="n"/>
      <c r="TM73" s="424" t="n"/>
      <c r="TN73" s="424" t="n"/>
      <c r="TO73" s="424" t="n"/>
      <c r="TP73" s="424" t="n"/>
      <c r="TQ73" s="424" t="n"/>
      <c r="TR73" s="424" t="n"/>
      <c r="TS73" s="424" t="n"/>
      <c r="TT73" s="424" t="n"/>
      <c r="TU73" s="424" t="n"/>
      <c r="TV73" s="424" t="n"/>
      <c r="TW73" s="424" t="n"/>
      <c r="TX73" s="424" t="n"/>
      <c r="TY73" s="424" t="n"/>
      <c r="TZ73" s="424" t="n"/>
      <c r="UA73" s="424" t="n"/>
      <c r="UB73" s="424" t="n"/>
      <c r="UC73" s="424" t="n"/>
      <c r="UD73" s="424" t="n"/>
      <c r="UE73" s="424" t="n"/>
      <c r="UF73" s="424" t="n"/>
      <c r="UG73" s="424" t="n"/>
      <c r="UH73" s="424" t="n"/>
      <c r="UI73" s="424" t="n"/>
      <c r="UJ73" s="424" t="n"/>
      <c r="UK73" s="424" t="n"/>
      <c r="UL73" s="424" t="n"/>
      <c r="UM73" s="424" t="n"/>
      <c r="UN73" s="424" t="n"/>
      <c r="UO73" s="424" t="n"/>
      <c r="UP73" s="424" t="n"/>
      <c r="UQ73" s="424" t="n"/>
      <c r="UR73" s="424" t="n"/>
      <c r="US73" s="424" t="n"/>
      <c r="UT73" s="424" t="n"/>
      <c r="UU73" s="424" t="n"/>
      <c r="UV73" s="424" t="n"/>
      <c r="UW73" s="424" t="n"/>
      <c r="UX73" s="424" t="n"/>
      <c r="UY73" s="424" t="n"/>
      <c r="UZ73" s="424" t="n"/>
      <c r="VA73" s="424" t="n"/>
      <c r="VB73" s="424" t="n"/>
      <c r="VC73" s="424" t="n"/>
      <c r="VD73" s="424" t="n"/>
      <c r="VE73" s="424" t="n"/>
      <c r="VF73" s="424" t="n"/>
      <c r="VG73" s="424" t="n"/>
      <c r="VH73" s="424" t="n"/>
      <c r="VI73" s="424" t="n"/>
      <c r="VJ73" s="424" t="n"/>
      <c r="VK73" s="424" t="n"/>
      <c r="VL73" s="424" t="n"/>
      <c r="VM73" s="424" t="n"/>
      <c r="VN73" s="424" t="n"/>
      <c r="VO73" s="424" t="n"/>
      <c r="VP73" s="424" t="n"/>
      <c r="VQ73" s="424" t="n"/>
      <c r="VR73" s="424" t="n"/>
      <c r="VS73" s="424" t="n"/>
      <c r="VT73" s="424" t="n"/>
      <c r="VU73" s="424" t="n"/>
      <c r="VV73" s="424" t="n"/>
      <c r="VW73" s="424" t="n"/>
      <c r="VX73" s="424" t="n"/>
      <c r="VY73" s="424" t="n"/>
      <c r="VZ73" s="424" t="n"/>
      <c r="WA73" s="424" t="n"/>
      <c r="WB73" s="424" t="n"/>
      <c r="WC73" s="424" t="n"/>
      <c r="WD73" s="424" t="n"/>
      <c r="WE73" s="424" t="n"/>
      <c r="WF73" s="424" t="n"/>
      <c r="WG73" s="424" t="n"/>
      <c r="WH73" s="424" t="n"/>
      <c r="WI73" s="424" t="n"/>
      <c r="WJ73" s="424" t="n"/>
      <c r="WK73" s="424" t="n"/>
      <c r="WL73" s="424" t="n"/>
      <c r="WM73" s="424" t="n"/>
      <c r="WN73" s="424" t="n"/>
      <c r="WO73" s="424" t="n"/>
      <c r="WP73" s="424" t="n"/>
      <c r="WQ73" s="424" t="n"/>
      <c r="WR73" s="424" t="n"/>
      <c r="WS73" s="424" t="n"/>
      <c r="WT73" s="424" t="n"/>
      <c r="WU73" s="424" t="n"/>
      <c r="WV73" s="424" t="n"/>
      <c r="WW73" s="424" t="n"/>
      <c r="WX73" s="424" t="n"/>
      <c r="WY73" s="424" t="n"/>
      <c r="WZ73" s="424" t="n"/>
      <c r="XA73" s="424" t="n"/>
      <c r="XB73" s="424" t="n"/>
      <c r="XC73" s="424" t="n"/>
      <c r="XD73" s="424" t="n"/>
      <c r="XE73" s="424" t="n"/>
      <c r="XF73" s="424" t="n"/>
      <c r="XG73" s="424" t="n"/>
      <c r="XH73" s="424" t="n"/>
      <c r="XI73" s="424" t="n"/>
      <c r="XJ73" s="424" t="n"/>
    </row>
    <row r="74">
      <c r="A74" s="10">
        <f>+SALES!A92</f>
        <v/>
      </c>
      <c r="B74" s="10">
        <f>+SALES!B92</f>
        <v/>
      </c>
      <c r="C74" s="10">
        <f>+SALES!C92</f>
        <v/>
      </c>
      <c r="D74" s="11">
        <f>+SALES!D92</f>
        <v/>
      </c>
      <c r="E74" s="3">
        <f>+SALES!E92</f>
        <v/>
      </c>
      <c r="F74" s="10">
        <f>+SALES!F92</f>
        <v/>
      </c>
      <c r="G74" s="11" t="n"/>
      <c r="H74" s="11" t="n"/>
      <c r="I74" s="47" t="n"/>
      <c r="J74" s="11">
        <f>+SALES!I92</f>
        <v/>
      </c>
      <c r="K74" s="588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11">
        <f>+AD74+AB74+Z74+X74+V74+T74+R74+P74+N74+L74+J74+H74</f>
        <v/>
      </c>
      <c r="AG74" s="39">
        <f>+AE74+AC74+AA74+Y74+W74+U74+S74+Q74+O74+M74+K74+I74+G74</f>
        <v/>
      </c>
      <c r="AH74" s="11">
        <f>AG74-D74</f>
        <v/>
      </c>
      <c r="AI74" s="5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6" t="n"/>
      <c r="BF74" s="366" t="n"/>
      <c r="BG74" s="366" t="n"/>
      <c r="BH74" s="366" t="n"/>
      <c r="BI74" s="366" t="n"/>
      <c r="BJ74" s="366" t="n"/>
      <c r="BK74" s="366" t="n"/>
      <c r="BL74" s="366" t="n"/>
      <c r="BM74" s="366" t="n"/>
      <c r="BN74" s="366" t="n"/>
      <c r="BO74" s="366" t="n"/>
      <c r="BP74" s="366" t="n"/>
      <c r="BQ74" s="366" t="n"/>
      <c r="BR74" s="366" t="n"/>
      <c r="BS74" s="366" t="n"/>
      <c r="BT74" s="366" t="n"/>
      <c r="BU74" s="366" t="n"/>
      <c r="BV74" s="366" t="n"/>
      <c r="BW74" s="366" t="n"/>
      <c r="BX74" s="366" t="n"/>
      <c r="BY74" s="366" t="n"/>
      <c r="BZ74" s="366" t="n"/>
      <c r="CA74" s="366" t="n"/>
      <c r="CB74" s="366" t="n"/>
      <c r="CC74" s="366" t="n"/>
      <c r="CD74" s="366" t="n"/>
      <c r="CE74" s="366" t="n"/>
      <c r="CF74" s="366" t="n"/>
      <c r="CG74" s="366" t="n"/>
      <c r="CH74" s="366" t="n"/>
      <c r="CI74" s="366" t="n"/>
      <c r="CJ74" s="366" t="n"/>
      <c r="CK74" s="366" t="n"/>
      <c r="CL74" s="366" t="n"/>
      <c r="CM74" s="366" t="n"/>
      <c r="CN74" s="366" t="n"/>
      <c r="CO74" s="366" t="n"/>
      <c r="CP74" s="366" t="n"/>
      <c r="CQ74" s="366" t="n"/>
      <c r="CR74" s="366" t="n"/>
      <c r="CS74" s="366" t="n"/>
      <c r="CT74" s="366" t="n"/>
      <c r="CU74" s="366" t="n"/>
      <c r="CV74" s="366" t="n"/>
      <c r="CW74" s="366" t="n"/>
      <c r="CX74" s="366" t="n"/>
      <c r="CY74" s="366" t="n"/>
      <c r="CZ74" s="366" t="n"/>
      <c r="DA74" s="366" t="n"/>
      <c r="DB74" s="366" t="n"/>
      <c r="DC74" s="366" t="n"/>
      <c r="DD74" s="366" t="n"/>
      <c r="DE74" s="366" t="n"/>
      <c r="DF74" s="366" t="n"/>
      <c r="DG74" s="366" t="n"/>
      <c r="DH74" s="366" t="n"/>
      <c r="DI74" s="366" t="n"/>
      <c r="DJ74" s="366" t="n"/>
      <c r="DK74" s="366" t="n"/>
      <c r="DL74" s="366" t="n"/>
      <c r="DM74" s="366" t="n"/>
      <c r="DN74" s="366" t="n"/>
      <c r="DO74" s="366" t="n"/>
      <c r="DP74" s="366" t="n"/>
      <c r="DQ74" s="366" t="n"/>
      <c r="DR74" s="366" t="n"/>
      <c r="DS74" s="366" t="n"/>
      <c r="DT74" s="366" t="n"/>
      <c r="DU74" s="366" t="n"/>
      <c r="DV74" s="366" t="n"/>
      <c r="DW74" s="366" t="n"/>
      <c r="DX74" s="366" t="n"/>
      <c r="DY74" s="366" t="n"/>
      <c r="DZ74" s="366" t="n"/>
      <c r="EA74" s="366" t="n"/>
      <c r="EB74" s="366" t="n"/>
      <c r="EC74" s="366" t="n"/>
      <c r="ED74" s="366" t="n"/>
      <c r="EE74" s="366" t="n"/>
      <c r="EF74" s="366" t="n"/>
      <c r="EG74" s="366" t="n"/>
      <c r="EH74" s="366" t="n"/>
      <c r="EI74" s="366" t="n"/>
      <c r="EJ74" s="366" t="n"/>
      <c r="EK74" s="366" t="n"/>
      <c r="EL74" s="366" t="n"/>
      <c r="EM74" s="366" t="n"/>
      <c r="EN74" s="366" t="n"/>
      <c r="EO74" s="366" t="n"/>
      <c r="EP74" s="366" t="n"/>
      <c r="EQ74" s="366" t="n"/>
      <c r="ER74" s="366" t="n"/>
      <c r="ES74" s="366" t="n"/>
      <c r="ET74" s="366" t="n"/>
      <c r="EU74" s="366" t="n"/>
      <c r="EV74" s="366" t="n"/>
      <c r="EW74" s="366" t="n"/>
      <c r="EX74" s="366" t="n"/>
      <c r="EY74" s="366" t="n"/>
      <c r="EZ74" s="366" t="n"/>
      <c r="FA74" s="366" t="n"/>
      <c r="FB74" s="366" t="n"/>
      <c r="FC74" s="366" t="n"/>
      <c r="FD74" s="366" t="n"/>
      <c r="FE74" s="366" t="n"/>
      <c r="FF74" s="366" t="n"/>
      <c r="FG74" s="366" t="n"/>
      <c r="FH74" s="366" t="n"/>
      <c r="FI74" s="366" t="n"/>
      <c r="FJ74" s="366" t="n"/>
      <c r="FK74" s="366" t="n"/>
      <c r="FL74" s="366" t="n"/>
      <c r="FM74" s="366" t="n"/>
      <c r="FN74" s="366" t="n"/>
      <c r="FO74" s="366" t="n"/>
      <c r="FP74" s="366" t="n"/>
      <c r="FQ74" s="366" t="n"/>
      <c r="FR74" s="366" t="n"/>
      <c r="FS74" s="366" t="n"/>
      <c r="FT74" s="366" t="n"/>
      <c r="FU74" s="366" t="n"/>
      <c r="FV74" s="366" t="n"/>
      <c r="FW74" s="366" t="n"/>
      <c r="FX74" s="366" t="n"/>
      <c r="FY74" s="366" t="n"/>
      <c r="FZ74" s="366" t="n"/>
      <c r="GA74" s="366" t="n"/>
      <c r="GB74" s="366" t="n"/>
      <c r="GC74" s="366" t="n"/>
      <c r="GD74" s="366" t="n"/>
      <c r="GE74" s="366" t="n"/>
      <c r="GF74" s="366" t="n"/>
      <c r="GG74" s="366" t="n"/>
      <c r="GH74" s="366" t="n"/>
      <c r="GI74" s="366" t="n"/>
      <c r="GJ74" s="366" t="n"/>
      <c r="GK74" s="366" t="n"/>
      <c r="GL74" s="366" t="n"/>
      <c r="GM74" s="366" t="n"/>
      <c r="GN74" s="366" t="n"/>
      <c r="GO74" s="366" t="n"/>
      <c r="GP74" s="366" t="n"/>
      <c r="GQ74" s="366" t="n"/>
      <c r="GR74" s="366" t="n"/>
      <c r="GS74" s="366" t="n"/>
      <c r="GT74" s="366" t="n"/>
      <c r="GU74" s="366" t="n"/>
      <c r="GV74" s="366" t="n"/>
      <c r="GW74" s="366" t="n"/>
      <c r="GX74" s="366" t="n"/>
      <c r="GY74" s="366" t="n"/>
      <c r="GZ74" s="366" t="n"/>
      <c r="HA74" s="366" t="n"/>
      <c r="HB74" s="366" t="n"/>
      <c r="HC74" s="366" t="n"/>
      <c r="HD74" s="366" t="n"/>
      <c r="HE74" s="366" t="n"/>
      <c r="HF74" s="366" t="n"/>
      <c r="HG74" s="366" t="n"/>
      <c r="HH74" s="366" t="n"/>
      <c r="HI74" s="366" t="n"/>
      <c r="HJ74" s="366" t="n"/>
      <c r="HK74" s="366" t="n"/>
      <c r="HL74" s="366" t="n"/>
      <c r="HM74" s="366" t="n"/>
      <c r="HN74" s="366" t="n"/>
      <c r="HO74" s="366" t="n"/>
      <c r="HP74" s="366" t="n"/>
      <c r="HQ74" s="366" t="n"/>
      <c r="HR74" s="366" t="n"/>
      <c r="HS74" s="366" t="n"/>
      <c r="HT74" s="366" t="n"/>
      <c r="HU74" s="366" t="n"/>
      <c r="HV74" s="366" t="n"/>
      <c r="HW74" s="366" t="n"/>
      <c r="HX74" s="366" t="n"/>
      <c r="HY74" s="366" t="n"/>
      <c r="HZ74" s="366" t="n"/>
      <c r="IA74" s="366" t="n"/>
      <c r="IB74" s="366" t="n"/>
      <c r="IC74" s="366" t="n"/>
      <c r="ID74" s="366" t="n"/>
      <c r="IE74" s="366" t="n"/>
      <c r="IF74" s="366" t="n"/>
      <c r="IG74" s="366" t="n"/>
      <c r="IH74" s="366" t="n"/>
      <c r="II74" s="366" t="n"/>
      <c r="IJ74" s="366" t="n"/>
      <c r="IK74" s="366" t="n"/>
      <c r="IL74" s="366" t="n"/>
      <c r="IM74" s="366" t="n"/>
      <c r="IN74" s="366" t="n"/>
      <c r="IO74" s="366" t="n"/>
      <c r="IP74" s="366" t="n"/>
      <c r="IQ74" s="366" t="n"/>
      <c r="IR74" s="366" t="n"/>
      <c r="IS74" s="366" t="n"/>
      <c r="IT74" s="366" t="n"/>
      <c r="IU74" s="366" t="n"/>
      <c r="IV74" s="366" t="n"/>
      <c r="IW74" s="366" t="n"/>
      <c r="IX74" s="366" t="n"/>
      <c r="IY74" s="366" t="n"/>
      <c r="IZ74" s="366" t="n"/>
      <c r="JA74" s="366" t="n"/>
      <c r="JB74" s="366" t="n"/>
      <c r="JC74" s="366" t="n"/>
      <c r="JD74" s="366" t="n"/>
      <c r="JE74" s="366" t="n"/>
      <c r="JF74" s="366" t="n"/>
      <c r="JG74" s="366" t="n"/>
      <c r="JH74" s="366" t="n"/>
      <c r="JI74" s="366" t="n"/>
      <c r="JJ74" s="366" t="n"/>
      <c r="JK74" s="366" t="n"/>
      <c r="JL74" s="366" t="n"/>
      <c r="JM74" s="366" t="n"/>
      <c r="JN74" s="366" t="n"/>
      <c r="JO74" s="366" t="n"/>
      <c r="JP74" s="366" t="n"/>
      <c r="JQ74" s="366" t="n"/>
      <c r="JR74" s="366" t="n"/>
      <c r="JS74" s="366" t="n"/>
      <c r="JT74" s="366" t="n"/>
      <c r="JU74" s="366" t="n"/>
      <c r="JV74" s="366" t="n"/>
      <c r="JW74" s="366" t="n"/>
      <c r="JX74" s="366" t="n"/>
      <c r="JY74" s="366" t="n"/>
      <c r="JZ74" s="366" t="n"/>
      <c r="KA74" s="366" t="n"/>
      <c r="KB74" s="366" t="n"/>
      <c r="KC74" s="366" t="n"/>
      <c r="KD74" s="366" t="n"/>
      <c r="KE74" s="366" t="n"/>
      <c r="KF74" s="366" t="n"/>
      <c r="KG74" s="366" t="n"/>
      <c r="KH74" s="366" t="n"/>
      <c r="KI74" s="366" t="n"/>
      <c r="KJ74" s="366" t="n"/>
      <c r="KK74" s="366" t="n"/>
      <c r="KL74" s="366" t="n"/>
      <c r="KM74" s="366" t="n"/>
      <c r="KN74" s="366" t="n"/>
      <c r="KO74" s="366" t="n"/>
      <c r="KP74" s="366" t="n"/>
      <c r="KQ74" s="366" t="n"/>
      <c r="KR74" s="366" t="n"/>
      <c r="KS74" s="366" t="n"/>
      <c r="KT74" s="366" t="n"/>
      <c r="KU74" s="366" t="n"/>
      <c r="KV74" s="366" t="n"/>
      <c r="KW74" s="366" t="n"/>
      <c r="KX74" s="366" t="n"/>
      <c r="KY74" s="366" t="n"/>
      <c r="KZ74" s="366" t="n"/>
      <c r="LA74" s="366" t="n"/>
      <c r="LB74" s="366" t="n"/>
      <c r="LC74" s="366" t="n"/>
      <c r="LD74" s="366" t="n"/>
      <c r="LE74" s="366" t="n"/>
      <c r="LF74" s="366" t="n"/>
      <c r="LG74" s="366" t="n"/>
      <c r="LH74" s="366" t="n"/>
      <c r="LI74" s="366" t="n"/>
      <c r="LJ74" s="366" t="n"/>
      <c r="LK74" s="366" t="n"/>
      <c r="LL74" s="366" t="n"/>
      <c r="LM74" s="366" t="n"/>
      <c r="LN74" s="366" t="n"/>
      <c r="LO74" s="366" t="n"/>
      <c r="LP74" s="366" t="n"/>
      <c r="LQ74" s="366" t="n"/>
      <c r="LR74" s="366" t="n"/>
      <c r="LS74" s="366" t="n"/>
      <c r="LT74" s="366" t="n"/>
      <c r="LU74" s="366" t="n"/>
      <c r="LV74" s="366" t="n"/>
      <c r="LW74" s="366" t="n"/>
      <c r="LX74" s="366" t="n"/>
      <c r="LY74" s="366" t="n"/>
      <c r="LZ74" s="366" t="n"/>
      <c r="MA74" s="366" t="n"/>
      <c r="MB74" s="366" t="n"/>
      <c r="MC74" s="366" t="n"/>
      <c r="MD74" s="366" t="n"/>
      <c r="ME74" s="366" t="n"/>
      <c r="MF74" s="366" t="n"/>
      <c r="MG74" s="366" t="n"/>
      <c r="MH74" s="366" t="n"/>
      <c r="MI74" s="366" t="n"/>
      <c r="MJ74" s="366" t="n"/>
      <c r="MK74" s="366" t="n"/>
      <c r="ML74" s="366" t="n"/>
      <c r="MM74" s="366" t="n"/>
      <c r="MN74" s="366" t="n"/>
      <c r="MO74" s="366" t="n"/>
      <c r="MP74" s="366" t="n"/>
      <c r="MQ74" s="366" t="n"/>
      <c r="MR74" s="366" t="n"/>
      <c r="MS74" s="366" t="n"/>
      <c r="MT74" s="366" t="n"/>
      <c r="MU74" s="366" t="n"/>
      <c r="MV74" s="366" t="n"/>
      <c r="MW74" s="366" t="n"/>
      <c r="MX74" s="366" t="n"/>
      <c r="MY74" s="366" t="n"/>
      <c r="MZ74" s="366" t="n"/>
      <c r="NA74" s="366" t="n"/>
      <c r="NB74" s="366" t="n"/>
      <c r="NC74" s="366" t="n"/>
      <c r="ND74" s="366" t="n"/>
      <c r="NE74" s="366" t="n"/>
      <c r="NF74" s="366" t="n"/>
      <c r="NG74" s="366" t="n"/>
      <c r="NH74" s="366" t="n"/>
      <c r="NI74" s="366" t="n"/>
      <c r="NJ74" s="366" t="n"/>
      <c r="NK74" s="366" t="n"/>
      <c r="NL74" s="366" t="n"/>
      <c r="NM74" s="366" t="n"/>
      <c r="NN74" s="366" t="n"/>
      <c r="NO74" s="366" t="n"/>
      <c r="NP74" s="366" t="n"/>
      <c r="NQ74" s="366" t="n"/>
      <c r="NR74" s="366" t="n"/>
      <c r="NS74" s="366" t="n"/>
      <c r="NT74" s="366" t="n"/>
      <c r="NU74" s="366" t="n"/>
      <c r="NV74" s="366" t="n"/>
      <c r="NW74" s="366" t="n"/>
      <c r="NX74" s="366" t="n"/>
      <c r="NY74" s="366" t="n"/>
      <c r="NZ74" s="366" t="n"/>
      <c r="OA74" s="366" t="n"/>
      <c r="OB74" s="366" t="n"/>
      <c r="OC74" s="366" t="n"/>
      <c r="OD74" s="366" t="n"/>
      <c r="OE74" s="366" t="n"/>
      <c r="OF74" s="366" t="n"/>
      <c r="OG74" s="366" t="n"/>
      <c r="OH74" s="366" t="n"/>
      <c r="OI74" s="366" t="n"/>
      <c r="OJ74" s="366" t="n"/>
      <c r="OK74" s="366" t="n"/>
      <c r="OL74" s="366" t="n"/>
      <c r="OM74" s="366" t="n"/>
      <c r="ON74" s="366" t="n"/>
      <c r="OO74" s="366" t="n"/>
      <c r="OP74" s="366" t="n"/>
      <c r="OQ74" s="366" t="n"/>
      <c r="OR74" s="366" t="n"/>
      <c r="OS74" s="366" t="n"/>
      <c r="OT74" s="366" t="n"/>
      <c r="OU74" s="366" t="n"/>
      <c r="OV74" s="366" t="n"/>
      <c r="OW74" s="366" t="n"/>
      <c r="OX74" s="366" t="n"/>
      <c r="OY74" s="366" t="n"/>
      <c r="OZ74" s="366" t="n"/>
      <c r="PA74" s="366" t="n"/>
      <c r="PB74" s="366" t="n"/>
      <c r="PC74" s="366" t="n"/>
      <c r="PD74" s="366" t="n"/>
      <c r="PE74" s="366" t="n"/>
      <c r="PF74" s="366" t="n"/>
      <c r="PG74" s="366" t="n"/>
      <c r="PH74" s="366" t="n"/>
      <c r="PI74" s="366" t="n"/>
      <c r="PJ74" s="366" t="n"/>
      <c r="PK74" s="366" t="n"/>
      <c r="PL74" s="366" t="n"/>
      <c r="PM74" s="366" t="n"/>
      <c r="PN74" s="366" t="n"/>
      <c r="PO74" s="366" t="n"/>
      <c r="PP74" s="366" t="n"/>
      <c r="PQ74" s="366" t="n"/>
      <c r="PR74" s="366" t="n"/>
      <c r="PS74" s="366" t="n"/>
      <c r="PT74" s="366" t="n"/>
      <c r="PU74" s="366" t="n"/>
      <c r="PV74" s="366" t="n"/>
      <c r="PW74" s="366" t="n"/>
      <c r="PX74" s="366" t="n"/>
      <c r="PY74" s="366" t="n"/>
      <c r="PZ74" s="366" t="n"/>
      <c r="QA74" s="366" t="n"/>
      <c r="QB74" s="366" t="n"/>
      <c r="QC74" s="366" t="n"/>
      <c r="QD74" s="366" t="n"/>
      <c r="QE74" s="366" t="n"/>
      <c r="QF74" s="366" t="n"/>
      <c r="QG74" s="366" t="n"/>
      <c r="QH74" s="366" t="n"/>
      <c r="QI74" s="366" t="n"/>
      <c r="QJ74" s="366" t="n"/>
      <c r="QK74" s="366" t="n"/>
      <c r="QL74" s="366" t="n"/>
      <c r="QM74" s="366" t="n"/>
      <c r="QN74" s="366" t="n"/>
      <c r="QO74" s="366" t="n"/>
      <c r="QP74" s="366" t="n"/>
      <c r="QQ74" s="366" t="n"/>
      <c r="QR74" s="366" t="n"/>
      <c r="QS74" s="366" t="n"/>
      <c r="QT74" s="366" t="n"/>
      <c r="QU74" s="366" t="n"/>
      <c r="QV74" s="366" t="n"/>
      <c r="QW74" s="366" t="n"/>
      <c r="QX74" s="366" t="n"/>
      <c r="QY74" s="366" t="n"/>
      <c r="QZ74" s="366" t="n"/>
      <c r="RA74" s="366" t="n"/>
      <c r="RB74" s="366" t="n"/>
      <c r="RC74" s="366" t="n"/>
      <c r="RD74" s="366" t="n"/>
      <c r="RE74" s="366" t="n"/>
      <c r="RF74" s="366" t="n"/>
      <c r="RG74" s="366" t="n"/>
      <c r="RH74" s="366" t="n"/>
      <c r="RI74" s="366" t="n"/>
      <c r="RJ74" s="366" t="n"/>
      <c r="RK74" s="366" t="n"/>
      <c r="RL74" s="366" t="n"/>
      <c r="RM74" s="366" t="n"/>
      <c r="RN74" s="366" t="n"/>
      <c r="RO74" s="366" t="n"/>
      <c r="RP74" s="366" t="n"/>
      <c r="RQ74" s="366" t="n"/>
      <c r="RR74" s="366" t="n"/>
      <c r="RS74" s="366" t="n"/>
      <c r="RT74" s="366" t="n"/>
      <c r="RU74" s="366" t="n"/>
      <c r="RV74" s="366" t="n"/>
      <c r="RW74" s="366" t="n"/>
      <c r="RX74" s="366" t="n"/>
      <c r="RY74" s="366" t="n"/>
      <c r="RZ74" s="366" t="n"/>
      <c r="SA74" s="366" t="n"/>
      <c r="SB74" s="366" t="n"/>
      <c r="SC74" s="366" t="n"/>
      <c r="SD74" s="366" t="n"/>
      <c r="SE74" s="366" t="n"/>
      <c r="SF74" s="366" t="n"/>
      <c r="SG74" s="366" t="n"/>
      <c r="SH74" s="366" t="n"/>
      <c r="SI74" s="366" t="n"/>
      <c r="SJ74" s="366" t="n"/>
      <c r="SK74" s="366" t="n"/>
      <c r="SL74" s="366" t="n"/>
      <c r="SM74" s="366" t="n"/>
      <c r="SN74" s="366" t="n"/>
      <c r="SO74" s="366" t="n"/>
      <c r="SP74" s="366" t="n"/>
      <c r="SQ74" s="366" t="n"/>
      <c r="SR74" s="366" t="n"/>
      <c r="SS74" s="366" t="n"/>
      <c r="ST74" s="366" t="n"/>
      <c r="SU74" s="366" t="n"/>
      <c r="SV74" s="366" t="n"/>
      <c r="SW74" s="366" t="n"/>
      <c r="SX74" s="366" t="n"/>
      <c r="SY74" s="366" t="n"/>
      <c r="SZ74" s="366" t="n"/>
      <c r="TA74" s="366" t="n"/>
      <c r="TB74" s="366" t="n"/>
      <c r="TC74" s="366" t="n"/>
      <c r="TD74" s="366" t="n"/>
      <c r="TE74" s="366" t="n"/>
      <c r="TF74" s="366" t="n"/>
      <c r="TG74" s="366" t="n"/>
      <c r="TH74" s="366" t="n"/>
      <c r="TI74" s="366" t="n"/>
      <c r="TJ74" s="366" t="n"/>
      <c r="TK74" s="366" t="n"/>
      <c r="TL74" s="366" t="n"/>
      <c r="TM74" s="366" t="n"/>
      <c r="TN74" s="366" t="n"/>
      <c r="TO74" s="366" t="n"/>
      <c r="TP74" s="366" t="n"/>
      <c r="TQ74" s="366" t="n"/>
      <c r="TR74" s="366" t="n"/>
      <c r="TS74" s="366" t="n"/>
      <c r="TT74" s="366" t="n"/>
      <c r="TU74" s="366" t="n"/>
      <c r="TV74" s="366" t="n"/>
      <c r="TW74" s="366" t="n"/>
      <c r="TX74" s="366" t="n"/>
      <c r="TY74" s="366" t="n"/>
      <c r="TZ74" s="366" t="n"/>
      <c r="UA74" s="366" t="n"/>
      <c r="UB74" s="366" t="n"/>
      <c r="UC74" s="366" t="n"/>
      <c r="UD74" s="366" t="n"/>
      <c r="UE74" s="366" t="n"/>
      <c r="UF74" s="366" t="n"/>
      <c r="UG74" s="366" t="n"/>
      <c r="UH74" s="366" t="n"/>
      <c r="UI74" s="366" t="n"/>
      <c r="UJ74" s="366" t="n"/>
      <c r="UK74" s="366" t="n"/>
      <c r="UL74" s="366" t="n"/>
      <c r="UM74" s="366" t="n"/>
      <c r="UN74" s="366" t="n"/>
      <c r="UO74" s="366" t="n"/>
      <c r="UP74" s="366" t="n"/>
      <c r="UQ74" s="366" t="n"/>
      <c r="UR74" s="366" t="n"/>
      <c r="US74" s="366" t="n"/>
      <c r="UT74" s="366" t="n"/>
      <c r="UU74" s="366" t="n"/>
      <c r="UV74" s="366" t="n"/>
      <c r="UW74" s="366" t="n"/>
      <c r="UX74" s="366" t="n"/>
      <c r="UY74" s="366" t="n"/>
      <c r="UZ74" s="366" t="n"/>
      <c r="VA74" s="366" t="n"/>
      <c r="VB74" s="366" t="n"/>
      <c r="VC74" s="366" t="n"/>
      <c r="VD74" s="366" t="n"/>
      <c r="VE74" s="366" t="n"/>
      <c r="VF74" s="366" t="n"/>
      <c r="VG74" s="366" t="n"/>
      <c r="VH74" s="366" t="n"/>
      <c r="VI74" s="366" t="n"/>
      <c r="VJ74" s="366" t="n"/>
      <c r="VK74" s="366" t="n"/>
      <c r="VL74" s="366" t="n"/>
      <c r="VM74" s="366" t="n"/>
      <c r="VN74" s="366" t="n"/>
      <c r="VO74" s="366" t="n"/>
      <c r="VP74" s="366" t="n"/>
      <c r="VQ74" s="366" t="n"/>
      <c r="VR74" s="366" t="n"/>
      <c r="VS74" s="366" t="n"/>
      <c r="VT74" s="366" t="n"/>
      <c r="VU74" s="366" t="n"/>
      <c r="VV74" s="366" t="n"/>
      <c r="VW74" s="366" t="n"/>
      <c r="VX74" s="366" t="n"/>
      <c r="VY74" s="366" t="n"/>
      <c r="VZ74" s="366" t="n"/>
      <c r="WA74" s="366" t="n"/>
      <c r="WB74" s="366" t="n"/>
      <c r="WC74" s="366" t="n"/>
      <c r="WD74" s="366" t="n"/>
      <c r="WE74" s="366" t="n"/>
      <c r="WF74" s="366" t="n"/>
      <c r="WG74" s="366" t="n"/>
      <c r="WH74" s="366" t="n"/>
      <c r="WI74" s="366" t="n"/>
      <c r="WJ74" s="366" t="n"/>
      <c r="WK74" s="366" t="n"/>
      <c r="WL74" s="366" t="n"/>
      <c r="WM74" s="366" t="n"/>
      <c r="WN74" s="366" t="n"/>
      <c r="WO74" s="366" t="n"/>
      <c r="WP74" s="366" t="n"/>
      <c r="WQ74" s="366" t="n"/>
      <c r="WR74" s="366" t="n"/>
      <c r="WS74" s="366" t="n"/>
      <c r="WT74" s="366" t="n"/>
      <c r="WU74" s="366" t="n"/>
      <c r="WV74" s="366" t="n"/>
      <c r="WW74" s="366" t="n"/>
      <c r="WX74" s="366" t="n"/>
      <c r="WY74" s="366" t="n"/>
      <c r="WZ74" s="366" t="n"/>
      <c r="XA74" s="366" t="n"/>
      <c r="XB74" s="366" t="n"/>
      <c r="XC74" s="366" t="n"/>
      <c r="XD74" s="366" t="n"/>
      <c r="XE74" s="366" t="n"/>
      <c r="XF74" s="366" t="n"/>
      <c r="XG74" s="366" t="n"/>
      <c r="XH74" s="366" t="n"/>
      <c r="XI74" s="366" t="n"/>
      <c r="XJ74" s="366" t="n"/>
    </row>
    <row r="75" customFormat="1" s="424">
      <c r="A75" s="300" t="n">
        <v>5</v>
      </c>
      <c r="B75" s="300">
        <f>+'OVERALL WO'!D180</f>
        <v/>
      </c>
      <c r="C75" s="300">
        <f>+'OVERALL WO'!I180</f>
        <v/>
      </c>
      <c r="D75" s="292">
        <f>+'OVERALL WO'!J180</f>
        <v/>
      </c>
      <c r="E75" s="1682">
        <f>+'OVERALL WO'!E180</f>
        <v/>
      </c>
      <c r="F75" s="300" t="n"/>
      <c r="G75" s="292" t="n"/>
      <c r="H75" s="292" t="n"/>
      <c r="I75" s="349" t="n">
        <v>24044900</v>
      </c>
      <c r="J75" s="292" t="n"/>
      <c r="K75" s="352" t="n"/>
      <c r="L75" s="343" t="n"/>
      <c r="M75" s="343" t="n"/>
      <c r="N75" s="343" t="n"/>
      <c r="O75" s="343" t="n"/>
      <c r="P75" s="343" t="n"/>
      <c r="Q75" s="343" t="n"/>
      <c r="R75" s="343" t="n"/>
      <c r="S75" s="343" t="n"/>
      <c r="T75" s="343" t="n"/>
      <c r="U75" s="343" t="n"/>
      <c r="V75" s="343" t="n"/>
      <c r="W75" s="343" t="n"/>
      <c r="X75" s="343" t="n"/>
      <c r="Y75" s="343" t="n"/>
      <c r="Z75" s="343" t="n"/>
      <c r="AA75" s="343" t="n"/>
      <c r="AB75" s="343" t="n"/>
      <c r="AC75" s="343" t="n"/>
      <c r="AD75" s="343" t="n"/>
      <c r="AE75" s="343" t="n"/>
      <c r="AF75" s="292">
        <f>+AD75+AB75+Z75+X75+V75+T75+R75+P75+N75+L75+J75+H75</f>
        <v/>
      </c>
      <c r="AG75" s="349">
        <f>+AE75+AC75+AA75+Y75+W75+U75+S75+Q75+O75+M75+K75+I75+G75</f>
        <v/>
      </c>
      <c r="AH75" s="292">
        <f>AG75-D75</f>
        <v/>
      </c>
      <c r="AI75" s="350" t="inlineStr">
        <is>
          <t>Completed Actual</t>
        </is>
      </c>
      <c r="AJ75" s="424" t="n"/>
      <c r="AK75" s="424" t="n"/>
      <c r="AL75" s="424" t="n"/>
      <c r="AM75" s="424" t="n"/>
      <c r="AN75" s="424" t="n"/>
      <c r="AO75" s="424" t="n"/>
      <c r="AP75" s="424" t="n"/>
      <c r="AQ75" s="424" t="n"/>
      <c r="AR75" s="424" t="n"/>
      <c r="AS75" s="424" t="n"/>
      <c r="AT75" s="424" t="n"/>
      <c r="AU75" s="424" t="n"/>
      <c r="AV75" s="424" t="n"/>
      <c r="AW75" s="424" t="n"/>
      <c r="AX75" s="424" t="n"/>
      <c r="AY75" s="424" t="n"/>
      <c r="AZ75" s="424" t="n"/>
      <c r="BA75" s="424" t="n"/>
      <c r="BB75" s="424" t="n"/>
      <c r="BC75" s="424" t="n"/>
      <c r="BD75" s="424" t="n"/>
      <c r="BE75" s="424" t="n"/>
      <c r="BF75" s="424" t="n"/>
      <c r="BG75" s="424" t="n"/>
      <c r="BH75" s="424" t="n"/>
      <c r="BI75" s="424" t="n"/>
      <c r="BJ75" s="424" t="n"/>
      <c r="BK75" s="424" t="n"/>
      <c r="BL75" s="424" t="n"/>
      <c r="BM75" s="424" t="n"/>
      <c r="BN75" s="424" t="n"/>
      <c r="BO75" s="424" t="n"/>
      <c r="BP75" s="424" t="n"/>
      <c r="BQ75" s="424" t="n"/>
      <c r="BR75" s="424" t="n"/>
      <c r="BS75" s="424" t="n"/>
      <c r="BT75" s="424" t="n"/>
      <c r="BU75" s="424" t="n"/>
      <c r="BV75" s="424" t="n"/>
      <c r="BW75" s="424" t="n"/>
      <c r="BX75" s="424" t="n"/>
      <c r="BY75" s="424" t="n"/>
      <c r="BZ75" s="424" t="n"/>
      <c r="CA75" s="424" t="n"/>
      <c r="CB75" s="424" t="n"/>
      <c r="CC75" s="424" t="n"/>
      <c r="CD75" s="424" t="n"/>
      <c r="CE75" s="424" t="n"/>
      <c r="CF75" s="424" t="n"/>
      <c r="CG75" s="424" t="n"/>
      <c r="CH75" s="424" t="n"/>
      <c r="CI75" s="424" t="n"/>
      <c r="CJ75" s="424" t="n"/>
      <c r="CK75" s="424" t="n"/>
      <c r="CL75" s="424" t="n"/>
      <c r="CM75" s="424" t="n"/>
      <c r="CN75" s="424" t="n"/>
      <c r="CO75" s="424" t="n"/>
      <c r="CP75" s="424" t="n"/>
      <c r="CQ75" s="424" t="n"/>
      <c r="CR75" s="424" t="n"/>
      <c r="CS75" s="424" t="n"/>
      <c r="CT75" s="424" t="n"/>
      <c r="CU75" s="424" t="n"/>
      <c r="CV75" s="424" t="n"/>
      <c r="CW75" s="424" t="n"/>
      <c r="CX75" s="424" t="n"/>
      <c r="CY75" s="424" t="n"/>
      <c r="CZ75" s="424" t="n"/>
      <c r="DA75" s="424" t="n"/>
      <c r="DB75" s="424" t="n"/>
      <c r="DC75" s="424" t="n"/>
      <c r="DD75" s="424" t="n"/>
      <c r="DE75" s="424" t="n"/>
      <c r="DF75" s="424" t="n"/>
      <c r="DG75" s="424" t="n"/>
      <c r="DH75" s="424" t="n"/>
      <c r="DI75" s="424" t="n"/>
      <c r="DJ75" s="424" t="n"/>
      <c r="DK75" s="424" t="n"/>
      <c r="DL75" s="424" t="n"/>
      <c r="DM75" s="424" t="n"/>
      <c r="DN75" s="424" t="n"/>
      <c r="DO75" s="424" t="n"/>
      <c r="DP75" s="424" t="n"/>
      <c r="DQ75" s="424" t="n"/>
      <c r="DR75" s="424" t="n"/>
      <c r="DS75" s="424" t="n"/>
      <c r="DT75" s="424" t="n"/>
      <c r="DU75" s="424" t="n"/>
      <c r="DV75" s="424" t="n"/>
      <c r="DW75" s="424" t="n"/>
      <c r="DX75" s="424" t="n"/>
      <c r="DY75" s="424" t="n"/>
      <c r="DZ75" s="424" t="n"/>
      <c r="EA75" s="424" t="n"/>
      <c r="EB75" s="424" t="n"/>
      <c r="EC75" s="424" t="n"/>
      <c r="ED75" s="424" t="n"/>
      <c r="EE75" s="424" t="n"/>
      <c r="EF75" s="424" t="n"/>
      <c r="EG75" s="424" t="n"/>
      <c r="EH75" s="424" t="n"/>
      <c r="EI75" s="424" t="n"/>
      <c r="EJ75" s="424" t="n"/>
      <c r="EK75" s="424" t="n"/>
      <c r="EL75" s="424" t="n"/>
      <c r="EM75" s="424" t="n"/>
      <c r="EN75" s="424" t="n"/>
      <c r="EO75" s="424" t="n"/>
      <c r="EP75" s="424" t="n"/>
      <c r="EQ75" s="424" t="n"/>
      <c r="ER75" s="424" t="n"/>
      <c r="ES75" s="424" t="n"/>
      <c r="ET75" s="424" t="n"/>
      <c r="EU75" s="424" t="n"/>
      <c r="EV75" s="424" t="n"/>
      <c r="EW75" s="424" t="n"/>
      <c r="EX75" s="424" t="n"/>
      <c r="EY75" s="424" t="n"/>
      <c r="EZ75" s="424" t="n"/>
      <c r="FA75" s="424" t="n"/>
      <c r="FB75" s="424" t="n"/>
      <c r="FC75" s="424" t="n"/>
      <c r="FD75" s="424" t="n"/>
      <c r="FE75" s="424" t="n"/>
      <c r="FF75" s="424" t="n"/>
      <c r="FG75" s="424" t="n"/>
      <c r="FH75" s="424" t="n"/>
      <c r="FI75" s="424" t="n"/>
      <c r="FJ75" s="424" t="n"/>
      <c r="FK75" s="424" t="n"/>
      <c r="FL75" s="424" t="n"/>
      <c r="FM75" s="424" t="n"/>
      <c r="FN75" s="424" t="n"/>
      <c r="FO75" s="424" t="n"/>
      <c r="FP75" s="424" t="n"/>
      <c r="FQ75" s="424" t="n"/>
      <c r="FR75" s="424" t="n"/>
      <c r="FS75" s="424" t="n"/>
      <c r="FT75" s="424" t="n"/>
      <c r="FU75" s="424" t="n"/>
      <c r="FV75" s="424" t="n"/>
      <c r="FW75" s="424" t="n"/>
      <c r="FX75" s="424" t="n"/>
      <c r="FY75" s="424" t="n"/>
      <c r="FZ75" s="424" t="n"/>
      <c r="GA75" s="424" t="n"/>
      <c r="GB75" s="424" t="n"/>
      <c r="GC75" s="424" t="n"/>
      <c r="GD75" s="424" t="n"/>
      <c r="GE75" s="424" t="n"/>
      <c r="GF75" s="424" t="n"/>
      <c r="GG75" s="424" t="n"/>
      <c r="GH75" s="424" t="n"/>
      <c r="GI75" s="424" t="n"/>
      <c r="GJ75" s="424" t="n"/>
      <c r="GK75" s="424" t="n"/>
      <c r="GL75" s="424" t="n"/>
      <c r="GM75" s="424" t="n"/>
      <c r="GN75" s="424" t="n"/>
      <c r="GO75" s="424" t="n"/>
      <c r="GP75" s="424" t="n"/>
      <c r="GQ75" s="424" t="n"/>
      <c r="GR75" s="424" t="n"/>
      <c r="GS75" s="424" t="n"/>
      <c r="GT75" s="424" t="n"/>
      <c r="GU75" s="424" t="n"/>
      <c r="GV75" s="424" t="n"/>
      <c r="GW75" s="424" t="n"/>
      <c r="GX75" s="424" t="n"/>
      <c r="GY75" s="424" t="n"/>
      <c r="GZ75" s="424" t="n"/>
      <c r="HA75" s="424" t="n"/>
      <c r="HB75" s="424" t="n"/>
      <c r="HC75" s="424" t="n"/>
      <c r="HD75" s="424" t="n"/>
      <c r="HE75" s="424" t="n"/>
      <c r="HF75" s="424" t="n"/>
      <c r="HG75" s="424" t="n"/>
      <c r="HH75" s="424" t="n"/>
      <c r="HI75" s="424" t="n"/>
      <c r="HJ75" s="424" t="n"/>
      <c r="HK75" s="424" t="n"/>
      <c r="HL75" s="424" t="n"/>
      <c r="HM75" s="424" t="n"/>
      <c r="HN75" s="424" t="n"/>
      <c r="HO75" s="424" t="n"/>
      <c r="HP75" s="424" t="n"/>
      <c r="HQ75" s="424" t="n"/>
      <c r="HR75" s="424" t="n"/>
      <c r="HS75" s="424" t="n"/>
      <c r="HT75" s="424" t="n"/>
      <c r="HU75" s="424" t="n"/>
      <c r="HV75" s="424" t="n"/>
      <c r="HW75" s="424" t="n"/>
      <c r="HX75" s="424" t="n"/>
      <c r="HY75" s="424" t="n"/>
      <c r="HZ75" s="424" t="n"/>
      <c r="IA75" s="424" t="n"/>
      <c r="IB75" s="424" t="n"/>
      <c r="IC75" s="424" t="n"/>
      <c r="ID75" s="424" t="n"/>
      <c r="IE75" s="424" t="n"/>
      <c r="IF75" s="424" t="n"/>
      <c r="IG75" s="424" t="n"/>
      <c r="IH75" s="424" t="n"/>
      <c r="II75" s="424" t="n"/>
      <c r="IJ75" s="424" t="n"/>
      <c r="IK75" s="424" t="n"/>
      <c r="IL75" s="424" t="n"/>
      <c r="IM75" s="424" t="n"/>
      <c r="IN75" s="424" t="n"/>
      <c r="IO75" s="424" t="n"/>
      <c r="IP75" s="424" t="n"/>
      <c r="IQ75" s="424" t="n"/>
      <c r="IR75" s="424" t="n"/>
      <c r="IS75" s="424" t="n"/>
      <c r="IT75" s="424" t="n"/>
      <c r="IU75" s="424" t="n"/>
      <c r="IV75" s="424" t="n"/>
      <c r="IW75" s="424" t="n"/>
      <c r="IX75" s="424" t="n"/>
      <c r="IY75" s="424" t="n"/>
      <c r="IZ75" s="424" t="n"/>
      <c r="JA75" s="424" t="n"/>
      <c r="JB75" s="424" t="n"/>
      <c r="JC75" s="424" t="n"/>
      <c r="JD75" s="424" t="n"/>
      <c r="JE75" s="424" t="n"/>
      <c r="JF75" s="424" t="n"/>
      <c r="JG75" s="424" t="n"/>
      <c r="JH75" s="424" t="n"/>
      <c r="JI75" s="424" t="n"/>
      <c r="JJ75" s="424" t="n"/>
      <c r="JK75" s="424" t="n"/>
      <c r="JL75" s="424" t="n"/>
      <c r="JM75" s="424" t="n"/>
      <c r="JN75" s="424" t="n"/>
      <c r="JO75" s="424" t="n"/>
      <c r="JP75" s="424" t="n"/>
      <c r="JQ75" s="424" t="n"/>
      <c r="JR75" s="424" t="n"/>
      <c r="JS75" s="424" t="n"/>
      <c r="JT75" s="424" t="n"/>
      <c r="JU75" s="424" t="n"/>
      <c r="JV75" s="424" t="n"/>
      <c r="JW75" s="424" t="n"/>
      <c r="JX75" s="424" t="n"/>
      <c r="JY75" s="424" t="n"/>
      <c r="JZ75" s="424" t="n"/>
      <c r="KA75" s="424" t="n"/>
      <c r="KB75" s="424" t="n"/>
      <c r="KC75" s="424" t="n"/>
      <c r="KD75" s="424" t="n"/>
      <c r="KE75" s="424" t="n"/>
      <c r="KF75" s="424" t="n"/>
      <c r="KG75" s="424" t="n"/>
      <c r="KH75" s="424" t="n"/>
      <c r="KI75" s="424" t="n"/>
      <c r="KJ75" s="424" t="n"/>
      <c r="KK75" s="424" t="n"/>
      <c r="KL75" s="424" t="n"/>
      <c r="KM75" s="424" t="n"/>
      <c r="KN75" s="424" t="n"/>
      <c r="KO75" s="424" t="n"/>
      <c r="KP75" s="424" t="n"/>
      <c r="KQ75" s="424" t="n"/>
      <c r="KR75" s="424" t="n"/>
      <c r="KS75" s="424" t="n"/>
      <c r="KT75" s="424" t="n"/>
      <c r="KU75" s="424" t="n"/>
      <c r="KV75" s="424" t="n"/>
      <c r="KW75" s="424" t="n"/>
      <c r="KX75" s="424" t="n"/>
      <c r="KY75" s="424" t="n"/>
      <c r="KZ75" s="424" t="n"/>
      <c r="LA75" s="424" t="n"/>
      <c r="LB75" s="424" t="n"/>
      <c r="LC75" s="424" t="n"/>
      <c r="LD75" s="424" t="n"/>
      <c r="LE75" s="424" t="n"/>
      <c r="LF75" s="424" t="n"/>
      <c r="LG75" s="424" t="n"/>
      <c r="LH75" s="424" t="n"/>
      <c r="LI75" s="424" t="n"/>
      <c r="LJ75" s="424" t="n"/>
      <c r="LK75" s="424" t="n"/>
      <c r="LL75" s="424" t="n"/>
      <c r="LM75" s="424" t="n"/>
      <c r="LN75" s="424" t="n"/>
      <c r="LO75" s="424" t="n"/>
      <c r="LP75" s="424" t="n"/>
      <c r="LQ75" s="424" t="n"/>
      <c r="LR75" s="424" t="n"/>
      <c r="LS75" s="424" t="n"/>
      <c r="LT75" s="424" t="n"/>
      <c r="LU75" s="424" t="n"/>
      <c r="LV75" s="424" t="n"/>
      <c r="LW75" s="424" t="n"/>
      <c r="LX75" s="424" t="n"/>
      <c r="LY75" s="424" t="n"/>
      <c r="LZ75" s="424" t="n"/>
      <c r="MA75" s="424" t="n"/>
      <c r="MB75" s="424" t="n"/>
      <c r="MC75" s="424" t="n"/>
      <c r="MD75" s="424" t="n"/>
      <c r="ME75" s="424" t="n"/>
      <c r="MF75" s="424" t="n"/>
      <c r="MG75" s="424" t="n"/>
      <c r="MH75" s="424" t="n"/>
      <c r="MI75" s="424" t="n"/>
      <c r="MJ75" s="424" t="n"/>
      <c r="MK75" s="424" t="n"/>
      <c r="ML75" s="424" t="n"/>
      <c r="MM75" s="424" t="n"/>
      <c r="MN75" s="424" t="n"/>
      <c r="MO75" s="424" t="n"/>
      <c r="MP75" s="424" t="n"/>
      <c r="MQ75" s="424" t="n"/>
      <c r="MR75" s="424" t="n"/>
      <c r="MS75" s="424" t="n"/>
      <c r="MT75" s="424" t="n"/>
      <c r="MU75" s="424" t="n"/>
      <c r="MV75" s="424" t="n"/>
      <c r="MW75" s="424" t="n"/>
      <c r="MX75" s="424" t="n"/>
      <c r="MY75" s="424" t="n"/>
      <c r="MZ75" s="424" t="n"/>
      <c r="NA75" s="424" t="n"/>
      <c r="NB75" s="424" t="n"/>
      <c r="NC75" s="424" t="n"/>
      <c r="ND75" s="424" t="n"/>
      <c r="NE75" s="424" t="n"/>
      <c r="NF75" s="424" t="n"/>
      <c r="NG75" s="424" t="n"/>
      <c r="NH75" s="424" t="n"/>
      <c r="NI75" s="424" t="n"/>
      <c r="NJ75" s="424" t="n"/>
      <c r="NK75" s="424" t="n"/>
      <c r="NL75" s="424" t="n"/>
      <c r="NM75" s="424" t="n"/>
      <c r="NN75" s="424" t="n"/>
      <c r="NO75" s="424" t="n"/>
      <c r="NP75" s="424" t="n"/>
      <c r="NQ75" s="424" t="n"/>
      <c r="NR75" s="424" t="n"/>
      <c r="NS75" s="424" t="n"/>
      <c r="NT75" s="424" t="n"/>
      <c r="NU75" s="424" t="n"/>
      <c r="NV75" s="424" t="n"/>
      <c r="NW75" s="424" t="n"/>
      <c r="NX75" s="424" t="n"/>
      <c r="NY75" s="424" t="n"/>
      <c r="NZ75" s="424" t="n"/>
      <c r="OA75" s="424" t="n"/>
      <c r="OB75" s="424" t="n"/>
      <c r="OC75" s="424" t="n"/>
      <c r="OD75" s="424" t="n"/>
      <c r="OE75" s="424" t="n"/>
      <c r="OF75" s="424" t="n"/>
      <c r="OG75" s="424" t="n"/>
      <c r="OH75" s="424" t="n"/>
      <c r="OI75" s="424" t="n"/>
      <c r="OJ75" s="424" t="n"/>
      <c r="OK75" s="424" t="n"/>
      <c r="OL75" s="424" t="n"/>
      <c r="OM75" s="424" t="n"/>
      <c r="ON75" s="424" t="n"/>
      <c r="OO75" s="424" t="n"/>
      <c r="OP75" s="424" t="n"/>
      <c r="OQ75" s="424" t="n"/>
      <c r="OR75" s="424" t="n"/>
      <c r="OS75" s="424" t="n"/>
      <c r="OT75" s="424" t="n"/>
      <c r="OU75" s="424" t="n"/>
      <c r="OV75" s="424" t="n"/>
      <c r="OW75" s="424" t="n"/>
      <c r="OX75" s="424" t="n"/>
      <c r="OY75" s="424" t="n"/>
      <c r="OZ75" s="424" t="n"/>
      <c r="PA75" s="424" t="n"/>
      <c r="PB75" s="424" t="n"/>
      <c r="PC75" s="424" t="n"/>
      <c r="PD75" s="424" t="n"/>
      <c r="PE75" s="424" t="n"/>
      <c r="PF75" s="424" t="n"/>
      <c r="PG75" s="424" t="n"/>
      <c r="PH75" s="424" t="n"/>
      <c r="PI75" s="424" t="n"/>
      <c r="PJ75" s="424" t="n"/>
      <c r="PK75" s="424" t="n"/>
      <c r="PL75" s="424" t="n"/>
      <c r="PM75" s="424" t="n"/>
      <c r="PN75" s="424" t="n"/>
      <c r="PO75" s="424" t="n"/>
      <c r="PP75" s="424" t="n"/>
      <c r="PQ75" s="424" t="n"/>
      <c r="PR75" s="424" t="n"/>
      <c r="PS75" s="424" t="n"/>
      <c r="PT75" s="424" t="n"/>
      <c r="PU75" s="424" t="n"/>
      <c r="PV75" s="424" t="n"/>
      <c r="PW75" s="424" t="n"/>
      <c r="PX75" s="424" t="n"/>
      <c r="PY75" s="424" t="n"/>
      <c r="PZ75" s="424" t="n"/>
      <c r="QA75" s="424" t="n"/>
      <c r="QB75" s="424" t="n"/>
      <c r="QC75" s="424" t="n"/>
      <c r="QD75" s="424" t="n"/>
      <c r="QE75" s="424" t="n"/>
      <c r="QF75" s="424" t="n"/>
      <c r="QG75" s="424" t="n"/>
      <c r="QH75" s="424" t="n"/>
      <c r="QI75" s="424" t="n"/>
      <c r="QJ75" s="424" t="n"/>
      <c r="QK75" s="424" t="n"/>
      <c r="QL75" s="424" t="n"/>
      <c r="QM75" s="424" t="n"/>
      <c r="QN75" s="424" t="n"/>
      <c r="QO75" s="424" t="n"/>
      <c r="QP75" s="424" t="n"/>
      <c r="QQ75" s="424" t="n"/>
      <c r="QR75" s="424" t="n"/>
      <c r="QS75" s="424" t="n"/>
      <c r="QT75" s="424" t="n"/>
      <c r="QU75" s="424" t="n"/>
      <c r="QV75" s="424" t="n"/>
      <c r="QW75" s="424" t="n"/>
      <c r="QX75" s="424" t="n"/>
      <c r="QY75" s="424" t="n"/>
      <c r="QZ75" s="424" t="n"/>
      <c r="RA75" s="424" t="n"/>
      <c r="RB75" s="424" t="n"/>
      <c r="RC75" s="424" t="n"/>
      <c r="RD75" s="424" t="n"/>
      <c r="RE75" s="424" t="n"/>
      <c r="RF75" s="424" t="n"/>
      <c r="RG75" s="424" t="n"/>
      <c r="RH75" s="424" t="n"/>
      <c r="RI75" s="424" t="n"/>
      <c r="RJ75" s="424" t="n"/>
      <c r="RK75" s="424" t="n"/>
      <c r="RL75" s="424" t="n"/>
      <c r="RM75" s="424" t="n"/>
      <c r="RN75" s="424" t="n"/>
      <c r="RO75" s="424" t="n"/>
      <c r="RP75" s="424" t="n"/>
      <c r="RQ75" s="424" t="n"/>
      <c r="RR75" s="424" t="n"/>
      <c r="RS75" s="424" t="n"/>
      <c r="RT75" s="424" t="n"/>
      <c r="RU75" s="424" t="n"/>
      <c r="RV75" s="424" t="n"/>
      <c r="RW75" s="424" t="n"/>
      <c r="RX75" s="424" t="n"/>
      <c r="RY75" s="424" t="n"/>
      <c r="RZ75" s="424" t="n"/>
      <c r="SA75" s="424" t="n"/>
      <c r="SB75" s="424" t="n"/>
      <c r="SC75" s="424" t="n"/>
      <c r="SD75" s="424" t="n"/>
      <c r="SE75" s="424" t="n"/>
      <c r="SF75" s="424" t="n"/>
      <c r="SG75" s="424" t="n"/>
      <c r="SH75" s="424" t="n"/>
      <c r="SI75" s="424" t="n"/>
      <c r="SJ75" s="424" t="n"/>
      <c r="SK75" s="424" t="n"/>
      <c r="SL75" s="424" t="n"/>
      <c r="SM75" s="424" t="n"/>
      <c r="SN75" s="424" t="n"/>
      <c r="SO75" s="424" t="n"/>
      <c r="SP75" s="424" t="n"/>
      <c r="SQ75" s="424" t="n"/>
      <c r="SR75" s="424" t="n"/>
      <c r="SS75" s="424" t="n"/>
      <c r="ST75" s="424" t="n"/>
      <c r="SU75" s="424" t="n"/>
      <c r="SV75" s="424" t="n"/>
      <c r="SW75" s="424" t="n"/>
      <c r="SX75" s="424" t="n"/>
      <c r="SY75" s="424" t="n"/>
      <c r="SZ75" s="424" t="n"/>
      <c r="TA75" s="424" t="n"/>
      <c r="TB75" s="424" t="n"/>
      <c r="TC75" s="424" t="n"/>
      <c r="TD75" s="424" t="n"/>
      <c r="TE75" s="424" t="n"/>
      <c r="TF75" s="424" t="n"/>
      <c r="TG75" s="424" t="n"/>
      <c r="TH75" s="424" t="n"/>
      <c r="TI75" s="424" t="n"/>
      <c r="TJ75" s="424" t="n"/>
      <c r="TK75" s="424" t="n"/>
      <c r="TL75" s="424" t="n"/>
      <c r="TM75" s="424" t="n"/>
      <c r="TN75" s="424" t="n"/>
      <c r="TO75" s="424" t="n"/>
      <c r="TP75" s="424" t="n"/>
      <c r="TQ75" s="424" t="n"/>
      <c r="TR75" s="424" t="n"/>
      <c r="TS75" s="424" t="n"/>
      <c r="TT75" s="424" t="n"/>
      <c r="TU75" s="424" t="n"/>
      <c r="TV75" s="424" t="n"/>
      <c r="TW75" s="424" t="n"/>
      <c r="TX75" s="424" t="n"/>
      <c r="TY75" s="424" t="n"/>
      <c r="TZ75" s="424" t="n"/>
      <c r="UA75" s="424" t="n"/>
      <c r="UB75" s="424" t="n"/>
      <c r="UC75" s="424" t="n"/>
      <c r="UD75" s="424" t="n"/>
      <c r="UE75" s="424" t="n"/>
      <c r="UF75" s="424" t="n"/>
      <c r="UG75" s="424" t="n"/>
      <c r="UH75" s="424" t="n"/>
      <c r="UI75" s="424" t="n"/>
      <c r="UJ75" s="424" t="n"/>
      <c r="UK75" s="424" t="n"/>
      <c r="UL75" s="424" t="n"/>
      <c r="UM75" s="424" t="n"/>
      <c r="UN75" s="424" t="n"/>
      <c r="UO75" s="424" t="n"/>
      <c r="UP75" s="424" t="n"/>
      <c r="UQ75" s="424" t="n"/>
      <c r="UR75" s="424" t="n"/>
      <c r="US75" s="424" t="n"/>
      <c r="UT75" s="424" t="n"/>
      <c r="UU75" s="424" t="n"/>
      <c r="UV75" s="424" t="n"/>
      <c r="UW75" s="424" t="n"/>
      <c r="UX75" s="424" t="n"/>
      <c r="UY75" s="424" t="n"/>
      <c r="UZ75" s="424" t="n"/>
      <c r="VA75" s="424" t="n"/>
      <c r="VB75" s="424" t="n"/>
      <c r="VC75" s="424" t="n"/>
      <c r="VD75" s="424" t="n"/>
      <c r="VE75" s="424" t="n"/>
      <c r="VF75" s="424" t="n"/>
      <c r="VG75" s="424" t="n"/>
      <c r="VH75" s="424" t="n"/>
      <c r="VI75" s="424" t="n"/>
      <c r="VJ75" s="424" t="n"/>
      <c r="VK75" s="424" t="n"/>
      <c r="VL75" s="424" t="n"/>
      <c r="VM75" s="424" t="n"/>
      <c r="VN75" s="424" t="n"/>
      <c r="VO75" s="424" t="n"/>
      <c r="VP75" s="424" t="n"/>
      <c r="VQ75" s="424" t="n"/>
      <c r="VR75" s="424" t="n"/>
      <c r="VS75" s="424" t="n"/>
      <c r="VT75" s="424" t="n"/>
      <c r="VU75" s="424" t="n"/>
      <c r="VV75" s="424" t="n"/>
      <c r="VW75" s="424" t="n"/>
      <c r="VX75" s="424" t="n"/>
      <c r="VY75" s="424" t="n"/>
      <c r="VZ75" s="424" t="n"/>
      <c r="WA75" s="424" t="n"/>
      <c r="WB75" s="424" t="n"/>
      <c r="WC75" s="424" t="n"/>
      <c r="WD75" s="424" t="n"/>
      <c r="WE75" s="424" t="n"/>
      <c r="WF75" s="424" t="n"/>
      <c r="WG75" s="424" t="n"/>
      <c r="WH75" s="424" t="n"/>
      <c r="WI75" s="424" t="n"/>
      <c r="WJ75" s="424" t="n"/>
      <c r="WK75" s="424" t="n"/>
      <c r="WL75" s="424" t="n"/>
      <c r="WM75" s="424" t="n"/>
      <c r="WN75" s="424" t="n"/>
      <c r="WO75" s="424" t="n"/>
      <c r="WP75" s="424" t="n"/>
      <c r="WQ75" s="424" t="n"/>
      <c r="WR75" s="424" t="n"/>
      <c r="WS75" s="424" t="n"/>
      <c r="WT75" s="424" t="n"/>
      <c r="WU75" s="424" t="n"/>
      <c r="WV75" s="424" t="n"/>
      <c r="WW75" s="424" t="n"/>
      <c r="WX75" s="424" t="n"/>
      <c r="WY75" s="424" t="n"/>
      <c r="WZ75" s="424" t="n"/>
      <c r="XA75" s="424" t="n"/>
      <c r="XB75" s="424" t="n"/>
      <c r="XC75" s="424" t="n"/>
      <c r="XD75" s="424" t="n"/>
      <c r="XE75" s="424" t="n"/>
      <c r="XF75" s="424" t="n"/>
      <c r="XG75" s="424" t="n"/>
      <c r="XH75" s="424" t="n"/>
      <c r="XI75" s="424" t="n"/>
      <c r="XJ75" s="424" t="n"/>
    </row>
    <row r="76" customFormat="1" s="424">
      <c r="A76" s="300" t="n">
        <v>6</v>
      </c>
      <c r="B76" s="300">
        <f>+'OVERALL WO'!D184</f>
        <v/>
      </c>
      <c r="C76" s="300">
        <f>+'OVERALL WO'!I184</f>
        <v/>
      </c>
      <c r="D76" s="292">
        <f>+'OVERALL WO'!J184</f>
        <v/>
      </c>
      <c r="E76" s="1682">
        <f>+'OVERALL WO'!E184</f>
        <v/>
      </c>
      <c r="F76" s="300" t="n"/>
      <c r="G76" s="292" t="n"/>
      <c r="H76" s="292" t="n"/>
      <c r="I76" s="349" t="n">
        <v>6446399.999999999</v>
      </c>
      <c r="J76" s="292" t="n"/>
      <c r="K76" s="352" t="n"/>
      <c r="L76" s="343" t="n"/>
      <c r="M76" s="343" t="n"/>
      <c r="N76" s="343" t="n"/>
      <c r="O76" s="343" t="n"/>
      <c r="P76" s="343" t="n"/>
      <c r="Q76" s="343" t="n"/>
      <c r="R76" s="343" t="n"/>
      <c r="S76" s="343" t="n"/>
      <c r="T76" s="343" t="n"/>
      <c r="U76" s="343" t="n"/>
      <c r="V76" s="343" t="n"/>
      <c r="W76" s="343" t="n"/>
      <c r="X76" s="343" t="n"/>
      <c r="Y76" s="343" t="n"/>
      <c r="Z76" s="343" t="n"/>
      <c r="AA76" s="343" t="n"/>
      <c r="AB76" s="343" t="n"/>
      <c r="AC76" s="343" t="n"/>
      <c r="AD76" s="343" t="n"/>
      <c r="AE76" s="343" t="n"/>
      <c r="AF76" s="292">
        <f>+AD76+AB76+Z76+X76+V76+T76+R76+P76+N76+L76+J76+H76</f>
        <v/>
      </c>
      <c r="AG76" s="349">
        <f>+AE76+AC76+AA76+Y76+W76+U76+S76+Q76+O76+M76+K76+I76+G76</f>
        <v/>
      </c>
      <c r="AH76" s="292">
        <f>AG76-D76</f>
        <v/>
      </c>
      <c r="AI76" s="408" t="inlineStr">
        <is>
          <t>Completed Deduction</t>
        </is>
      </c>
      <c r="AJ76" s="424" t="n"/>
      <c r="AK76" s="424" t="n"/>
      <c r="AL76" s="424" t="n"/>
      <c r="AM76" s="424" t="n"/>
      <c r="AN76" s="424" t="n"/>
      <c r="AO76" s="424" t="n"/>
      <c r="AP76" s="424" t="n"/>
      <c r="AQ76" s="424" t="n"/>
      <c r="AR76" s="424" t="n"/>
      <c r="AS76" s="424" t="n"/>
      <c r="AT76" s="424" t="n"/>
      <c r="AU76" s="424" t="n"/>
      <c r="AV76" s="424" t="n"/>
      <c r="AW76" s="424" t="n"/>
      <c r="AX76" s="424" t="n"/>
      <c r="AY76" s="424" t="n"/>
      <c r="AZ76" s="424" t="n"/>
      <c r="BA76" s="424" t="n"/>
      <c r="BB76" s="424" t="n"/>
      <c r="BC76" s="424" t="n"/>
      <c r="BD76" s="424" t="n"/>
      <c r="BE76" s="424" t="n"/>
      <c r="BF76" s="424" t="n"/>
      <c r="BG76" s="424" t="n"/>
      <c r="BH76" s="424" t="n"/>
      <c r="BI76" s="424" t="n"/>
      <c r="BJ76" s="424" t="n"/>
      <c r="BK76" s="424" t="n"/>
      <c r="BL76" s="424" t="n"/>
      <c r="BM76" s="424" t="n"/>
      <c r="BN76" s="424" t="n"/>
      <c r="BO76" s="424" t="n"/>
      <c r="BP76" s="424" t="n"/>
      <c r="BQ76" s="424" t="n"/>
      <c r="BR76" s="424" t="n"/>
      <c r="BS76" s="424" t="n"/>
      <c r="BT76" s="424" t="n"/>
      <c r="BU76" s="424" t="n"/>
      <c r="BV76" s="424" t="n"/>
      <c r="BW76" s="424" t="n"/>
      <c r="BX76" s="424" t="n"/>
      <c r="BY76" s="424" t="n"/>
      <c r="BZ76" s="424" t="n"/>
      <c r="CA76" s="424" t="n"/>
      <c r="CB76" s="424" t="n"/>
      <c r="CC76" s="424" t="n"/>
      <c r="CD76" s="424" t="n"/>
      <c r="CE76" s="424" t="n"/>
      <c r="CF76" s="424" t="n"/>
      <c r="CG76" s="424" t="n"/>
      <c r="CH76" s="424" t="n"/>
      <c r="CI76" s="424" t="n"/>
      <c r="CJ76" s="424" t="n"/>
      <c r="CK76" s="424" t="n"/>
      <c r="CL76" s="424" t="n"/>
      <c r="CM76" s="424" t="n"/>
      <c r="CN76" s="424" t="n"/>
      <c r="CO76" s="424" t="n"/>
      <c r="CP76" s="424" t="n"/>
      <c r="CQ76" s="424" t="n"/>
      <c r="CR76" s="424" t="n"/>
      <c r="CS76" s="424" t="n"/>
      <c r="CT76" s="424" t="n"/>
      <c r="CU76" s="424" t="n"/>
      <c r="CV76" s="424" t="n"/>
      <c r="CW76" s="424" t="n"/>
      <c r="CX76" s="424" t="n"/>
      <c r="CY76" s="424" t="n"/>
      <c r="CZ76" s="424" t="n"/>
      <c r="DA76" s="424" t="n"/>
      <c r="DB76" s="424" t="n"/>
      <c r="DC76" s="424" t="n"/>
      <c r="DD76" s="424" t="n"/>
      <c r="DE76" s="424" t="n"/>
      <c r="DF76" s="424" t="n"/>
      <c r="DG76" s="424" t="n"/>
      <c r="DH76" s="424" t="n"/>
      <c r="DI76" s="424" t="n"/>
      <c r="DJ76" s="424" t="n"/>
      <c r="DK76" s="424" t="n"/>
      <c r="DL76" s="424" t="n"/>
      <c r="DM76" s="424" t="n"/>
      <c r="DN76" s="424" t="n"/>
      <c r="DO76" s="424" t="n"/>
      <c r="DP76" s="424" t="n"/>
      <c r="DQ76" s="424" t="n"/>
      <c r="DR76" s="424" t="n"/>
      <c r="DS76" s="424" t="n"/>
      <c r="DT76" s="424" t="n"/>
      <c r="DU76" s="424" t="n"/>
      <c r="DV76" s="424" t="n"/>
      <c r="DW76" s="424" t="n"/>
      <c r="DX76" s="424" t="n"/>
      <c r="DY76" s="424" t="n"/>
      <c r="DZ76" s="424" t="n"/>
      <c r="EA76" s="424" t="n"/>
      <c r="EB76" s="424" t="n"/>
      <c r="EC76" s="424" t="n"/>
      <c r="ED76" s="424" t="n"/>
      <c r="EE76" s="424" t="n"/>
      <c r="EF76" s="424" t="n"/>
      <c r="EG76" s="424" t="n"/>
      <c r="EH76" s="424" t="n"/>
      <c r="EI76" s="424" t="n"/>
      <c r="EJ76" s="424" t="n"/>
      <c r="EK76" s="424" t="n"/>
      <c r="EL76" s="424" t="n"/>
      <c r="EM76" s="424" t="n"/>
      <c r="EN76" s="424" t="n"/>
      <c r="EO76" s="424" t="n"/>
      <c r="EP76" s="424" t="n"/>
      <c r="EQ76" s="424" t="n"/>
      <c r="ER76" s="424" t="n"/>
      <c r="ES76" s="424" t="n"/>
      <c r="ET76" s="424" t="n"/>
      <c r="EU76" s="424" t="n"/>
      <c r="EV76" s="424" t="n"/>
      <c r="EW76" s="424" t="n"/>
      <c r="EX76" s="424" t="n"/>
      <c r="EY76" s="424" t="n"/>
      <c r="EZ76" s="424" t="n"/>
      <c r="FA76" s="424" t="n"/>
      <c r="FB76" s="424" t="n"/>
      <c r="FC76" s="424" t="n"/>
      <c r="FD76" s="424" t="n"/>
      <c r="FE76" s="424" t="n"/>
      <c r="FF76" s="424" t="n"/>
      <c r="FG76" s="424" t="n"/>
      <c r="FH76" s="424" t="n"/>
      <c r="FI76" s="424" t="n"/>
      <c r="FJ76" s="424" t="n"/>
      <c r="FK76" s="424" t="n"/>
      <c r="FL76" s="424" t="n"/>
      <c r="FM76" s="424" t="n"/>
      <c r="FN76" s="424" t="n"/>
      <c r="FO76" s="424" t="n"/>
      <c r="FP76" s="424" t="n"/>
      <c r="FQ76" s="424" t="n"/>
      <c r="FR76" s="424" t="n"/>
      <c r="FS76" s="424" t="n"/>
      <c r="FT76" s="424" t="n"/>
      <c r="FU76" s="424" t="n"/>
      <c r="FV76" s="424" t="n"/>
      <c r="FW76" s="424" t="n"/>
      <c r="FX76" s="424" t="n"/>
      <c r="FY76" s="424" t="n"/>
      <c r="FZ76" s="424" t="n"/>
      <c r="GA76" s="424" t="n"/>
      <c r="GB76" s="424" t="n"/>
      <c r="GC76" s="424" t="n"/>
      <c r="GD76" s="424" t="n"/>
      <c r="GE76" s="424" t="n"/>
      <c r="GF76" s="424" t="n"/>
      <c r="GG76" s="424" t="n"/>
      <c r="GH76" s="424" t="n"/>
      <c r="GI76" s="424" t="n"/>
      <c r="GJ76" s="424" t="n"/>
      <c r="GK76" s="424" t="n"/>
      <c r="GL76" s="424" t="n"/>
      <c r="GM76" s="424" t="n"/>
      <c r="GN76" s="424" t="n"/>
      <c r="GO76" s="424" t="n"/>
      <c r="GP76" s="424" t="n"/>
      <c r="GQ76" s="424" t="n"/>
      <c r="GR76" s="424" t="n"/>
      <c r="GS76" s="424" t="n"/>
      <c r="GT76" s="424" t="n"/>
      <c r="GU76" s="424" t="n"/>
      <c r="GV76" s="424" t="n"/>
      <c r="GW76" s="424" t="n"/>
      <c r="GX76" s="424" t="n"/>
      <c r="GY76" s="424" t="n"/>
      <c r="GZ76" s="424" t="n"/>
      <c r="HA76" s="424" t="n"/>
      <c r="HB76" s="424" t="n"/>
      <c r="HC76" s="424" t="n"/>
      <c r="HD76" s="424" t="n"/>
      <c r="HE76" s="424" t="n"/>
      <c r="HF76" s="424" t="n"/>
      <c r="HG76" s="424" t="n"/>
      <c r="HH76" s="424" t="n"/>
      <c r="HI76" s="424" t="n"/>
      <c r="HJ76" s="424" t="n"/>
      <c r="HK76" s="424" t="n"/>
      <c r="HL76" s="424" t="n"/>
      <c r="HM76" s="424" t="n"/>
      <c r="HN76" s="424" t="n"/>
      <c r="HO76" s="424" t="n"/>
      <c r="HP76" s="424" t="n"/>
      <c r="HQ76" s="424" t="n"/>
      <c r="HR76" s="424" t="n"/>
      <c r="HS76" s="424" t="n"/>
      <c r="HT76" s="424" t="n"/>
      <c r="HU76" s="424" t="n"/>
      <c r="HV76" s="424" t="n"/>
      <c r="HW76" s="424" t="n"/>
      <c r="HX76" s="424" t="n"/>
      <c r="HY76" s="424" t="n"/>
      <c r="HZ76" s="424" t="n"/>
      <c r="IA76" s="424" t="n"/>
      <c r="IB76" s="424" t="n"/>
      <c r="IC76" s="424" t="n"/>
      <c r="ID76" s="424" t="n"/>
      <c r="IE76" s="424" t="n"/>
      <c r="IF76" s="424" t="n"/>
      <c r="IG76" s="424" t="n"/>
      <c r="IH76" s="424" t="n"/>
      <c r="II76" s="424" t="n"/>
      <c r="IJ76" s="424" t="n"/>
      <c r="IK76" s="424" t="n"/>
      <c r="IL76" s="424" t="n"/>
      <c r="IM76" s="424" t="n"/>
      <c r="IN76" s="424" t="n"/>
      <c r="IO76" s="424" t="n"/>
      <c r="IP76" s="424" t="n"/>
      <c r="IQ76" s="424" t="n"/>
      <c r="IR76" s="424" t="n"/>
      <c r="IS76" s="424" t="n"/>
      <c r="IT76" s="424" t="n"/>
      <c r="IU76" s="424" t="n"/>
      <c r="IV76" s="424" t="n"/>
      <c r="IW76" s="424" t="n"/>
      <c r="IX76" s="424" t="n"/>
      <c r="IY76" s="424" t="n"/>
      <c r="IZ76" s="424" t="n"/>
      <c r="JA76" s="424" t="n"/>
      <c r="JB76" s="424" t="n"/>
      <c r="JC76" s="424" t="n"/>
      <c r="JD76" s="424" t="n"/>
      <c r="JE76" s="424" t="n"/>
      <c r="JF76" s="424" t="n"/>
      <c r="JG76" s="424" t="n"/>
      <c r="JH76" s="424" t="n"/>
      <c r="JI76" s="424" t="n"/>
      <c r="JJ76" s="424" t="n"/>
      <c r="JK76" s="424" t="n"/>
      <c r="JL76" s="424" t="n"/>
      <c r="JM76" s="424" t="n"/>
      <c r="JN76" s="424" t="n"/>
      <c r="JO76" s="424" t="n"/>
      <c r="JP76" s="424" t="n"/>
      <c r="JQ76" s="424" t="n"/>
      <c r="JR76" s="424" t="n"/>
      <c r="JS76" s="424" t="n"/>
      <c r="JT76" s="424" t="n"/>
      <c r="JU76" s="424" t="n"/>
      <c r="JV76" s="424" t="n"/>
      <c r="JW76" s="424" t="n"/>
      <c r="JX76" s="424" t="n"/>
      <c r="JY76" s="424" t="n"/>
      <c r="JZ76" s="424" t="n"/>
      <c r="KA76" s="424" t="n"/>
      <c r="KB76" s="424" t="n"/>
      <c r="KC76" s="424" t="n"/>
      <c r="KD76" s="424" t="n"/>
      <c r="KE76" s="424" t="n"/>
      <c r="KF76" s="424" t="n"/>
      <c r="KG76" s="424" t="n"/>
      <c r="KH76" s="424" t="n"/>
      <c r="KI76" s="424" t="n"/>
      <c r="KJ76" s="424" t="n"/>
      <c r="KK76" s="424" t="n"/>
      <c r="KL76" s="424" t="n"/>
      <c r="KM76" s="424" t="n"/>
      <c r="KN76" s="424" t="n"/>
      <c r="KO76" s="424" t="n"/>
      <c r="KP76" s="424" t="n"/>
      <c r="KQ76" s="424" t="n"/>
      <c r="KR76" s="424" t="n"/>
      <c r="KS76" s="424" t="n"/>
      <c r="KT76" s="424" t="n"/>
      <c r="KU76" s="424" t="n"/>
      <c r="KV76" s="424" t="n"/>
      <c r="KW76" s="424" t="n"/>
      <c r="KX76" s="424" t="n"/>
      <c r="KY76" s="424" t="n"/>
      <c r="KZ76" s="424" t="n"/>
      <c r="LA76" s="424" t="n"/>
      <c r="LB76" s="424" t="n"/>
      <c r="LC76" s="424" t="n"/>
      <c r="LD76" s="424" t="n"/>
      <c r="LE76" s="424" t="n"/>
      <c r="LF76" s="424" t="n"/>
      <c r="LG76" s="424" t="n"/>
      <c r="LH76" s="424" t="n"/>
      <c r="LI76" s="424" t="n"/>
      <c r="LJ76" s="424" t="n"/>
      <c r="LK76" s="424" t="n"/>
      <c r="LL76" s="424" t="n"/>
      <c r="LM76" s="424" t="n"/>
      <c r="LN76" s="424" t="n"/>
      <c r="LO76" s="424" t="n"/>
      <c r="LP76" s="424" t="n"/>
      <c r="LQ76" s="424" t="n"/>
      <c r="LR76" s="424" t="n"/>
      <c r="LS76" s="424" t="n"/>
      <c r="LT76" s="424" t="n"/>
      <c r="LU76" s="424" t="n"/>
      <c r="LV76" s="424" t="n"/>
      <c r="LW76" s="424" t="n"/>
      <c r="LX76" s="424" t="n"/>
      <c r="LY76" s="424" t="n"/>
      <c r="LZ76" s="424" t="n"/>
      <c r="MA76" s="424" t="n"/>
      <c r="MB76" s="424" t="n"/>
      <c r="MC76" s="424" t="n"/>
      <c r="MD76" s="424" t="n"/>
      <c r="ME76" s="424" t="n"/>
      <c r="MF76" s="424" t="n"/>
      <c r="MG76" s="424" t="n"/>
      <c r="MH76" s="424" t="n"/>
      <c r="MI76" s="424" t="n"/>
      <c r="MJ76" s="424" t="n"/>
      <c r="MK76" s="424" t="n"/>
      <c r="ML76" s="424" t="n"/>
      <c r="MM76" s="424" t="n"/>
      <c r="MN76" s="424" t="n"/>
      <c r="MO76" s="424" t="n"/>
      <c r="MP76" s="424" t="n"/>
      <c r="MQ76" s="424" t="n"/>
      <c r="MR76" s="424" t="n"/>
      <c r="MS76" s="424" t="n"/>
      <c r="MT76" s="424" t="n"/>
      <c r="MU76" s="424" t="n"/>
      <c r="MV76" s="424" t="n"/>
      <c r="MW76" s="424" t="n"/>
      <c r="MX76" s="424" t="n"/>
      <c r="MY76" s="424" t="n"/>
      <c r="MZ76" s="424" t="n"/>
      <c r="NA76" s="424" t="n"/>
      <c r="NB76" s="424" t="n"/>
      <c r="NC76" s="424" t="n"/>
      <c r="ND76" s="424" t="n"/>
      <c r="NE76" s="424" t="n"/>
      <c r="NF76" s="424" t="n"/>
      <c r="NG76" s="424" t="n"/>
      <c r="NH76" s="424" t="n"/>
      <c r="NI76" s="424" t="n"/>
      <c r="NJ76" s="424" t="n"/>
      <c r="NK76" s="424" t="n"/>
      <c r="NL76" s="424" t="n"/>
      <c r="NM76" s="424" t="n"/>
      <c r="NN76" s="424" t="n"/>
      <c r="NO76" s="424" t="n"/>
      <c r="NP76" s="424" t="n"/>
      <c r="NQ76" s="424" t="n"/>
      <c r="NR76" s="424" t="n"/>
      <c r="NS76" s="424" t="n"/>
      <c r="NT76" s="424" t="n"/>
      <c r="NU76" s="424" t="n"/>
      <c r="NV76" s="424" t="n"/>
      <c r="NW76" s="424" t="n"/>
      <c r="NX76" s="424" t="n"/>
      <c r="NY76" s="424" t="n"/>
      <c r="NZ76" s="424" t="n"/>
      <c r="OA76" s="424" t="n"/>
      <c r="OB76" s="424" t="n"/>
      <c r="OC76" s="424" t="n"/>
      <c r="OD76" s="424" t="n"/>
      <c r="OE76" s="424" t="n"/>
      <c r="OF76" s="424" t="n"/>
      <c r="OG76" s="424" t="n"/>
      <c r="OH76" s="424" t="n"/>
      <c r="OI76" s="424" t="n"/>
      <c r="OJ76" s="424" t="n"/>
      <c r="OK76" s="424" t="n"/>
      <c r="OL76" s="424" t="n"/>
      <c r="OM76" s="424" t="n"/>
      <c r="ON76" s="424" t="n"/>
      <c r="OO76" s="424" t="n"/>
      <c r="OP76" s="424" t="n"/>
      <c r="OQ76" s="424" t="n"/>
      <c r="OR76" s="424" t="n"/>
      <c r="OS76" s="424" t="n"/>
      <c r="OT76" s="424" t="n"/>
      <c r="OU76" s="424" t="n"/>
      <c r="OV76" s="424" t="n"/>
      <c r="OW76" s="424" t="n"/>
      <c r="OX76" s="424" t="n"/>
      <c r="OY76" s="424" t="n"/>
      <c r="OZ76" s="424" t="n"/>
      <c r="PA76" s="424" t="n"/>
      <c r="PB76" s="424" t="n"/>
      <c r="PC76" s="424" t="n"/>
      <c r="PD76" s="424" t="n"/>
      <c r="PE76" s="424" t="n"/>
      <c r="PF76" s="424" t="n"/>
      <c r="PG76" s="424" t="n"/>
      <c r="PH76" s="424" t="n"/>
      <c r="PI76" s="424" t="n"/>
      <c r="PJ76" s="424" t="n"/>
      <c r="PK76" s="424" t="n"/>
      <c r="PL76" s="424" t="n"/>
      <c r="PM76" s="424" t="n"/>
      <c r="PN76" s="424" t="n"/>
      <c r="PO76" s="424" t="n"/>
      <c r="PP76" s="424" t="n"/>
      <c r="PQ76" s="424" t="n"/>
      <c r="PR76" s="424" t="n"/>
      <c r="PS76" s="424" t="n"/>
      <c r="PT76" s="424" t="n"/>
      <c r="PU76" s="424" t="n"/>
      <c r="PV76" s="424" t="n"/>
      <c r="PW76" s="424" t="n"/>
      <c r="PX76" s="424" t="n"/>
      <c r="PY76" s="424" t="n"/>
      <c r="PZ76" s="424" t="n"/>
      <c r="QA76" s="424" t="n"/>
      <c r="QB76" s="424" t="n"/>
      <c r="QC76" s="424" t="n"/>
      <c r="QD76" s="424" t="n"/>
      <c r="QE76" s="424" t="n"/>
      <c r="QF76" s="424" t="n"/>
      <c r="QG76" s="424" t="n"/>
      <c r="QH76" s="424" t="n"/>
      <c r="QI76" s="424" t="n"/>
      <c r="QJ76" s="424" t="n"/>
      <c r="QK76" s="424" t="n"/>
      <c r="QL76" s="424" t="n"/>
      <c r="QM76" s="424" t="n"/>
      <c r="QN76" s="424" t="n"/>
      <c r="QO76" s="424" t="n"/>
      <c r="QP76" s="424" t="n"/>
      <c r="QQ76" s="424" t="n"/>
      <c r="QR76" s="424" t="n"/>
      <c r="QS76" s="424" t="n"/>
      <c r="QT76" s="424" t="n"/>
      <c r="QU76" s="424" t="n"/>
      <c r="QV76" s="424" t="n"/>
      <c r="QW76" s="424" t="n"/>
      <c r="QX76" s="424" t="n"/>
      <c r="QY76" s="424" t="n"/>
      <c r="QZ76" s="424" t="n"/>
      <c r="RA76" s="424" t="n"/>
      <c r="RB76" s="424" t="n"/>
      <c r="RC76" s="424" t="n"/>
      <c r="RD76" s="424" t="n"/>
      <c r="RE76" s="424" t="n"/>
      <c r="RF76" s="424" t="n"/>
      <c r="RG76" s="424" t="n"/>
      <c r="RH76" s="424" t="n"/>
      <c r="RI76" s="424" t="n"/>
      <c r="RJ76" s="424" t="n"/>
      <c r="RK76" s="424" t="n"/>
      <c r="RL76" s="424" t="n"/>
      <c r="RM76" s="424" t="n"/>
      <c r="RN76" s="424" t="n"/>
      <c r="RO76" s="424" t="n"/>
      <c r="RP76" s="424" t="n"/>
      <c r="RQ76" s="424" t="n"/>
      <c r="RR76" s="424" t="n"/>
      <c r="RS76" s="424" t="n"/>
      <c r="RT76" s="424" t="n"/>
      <c r="RU76" s="424" t="n"/>
      <c r="RV76" s="424" t="n"/>
      <c r="RW76" s="424" t="n"/>
      <c r="RX76" s="424" t="n"/>
      <c r="RY76" s="424" t="n"/>
      <c r="RZ76" s="424" t="n"/>
      <c r="SA76" s="424" t="n"/>
      <c r="SB76" s="424" t="n"/>
      <c r="SC76" s="424" t="n"/>
      <c r="SD76" s="424" t="n"/>
      <c r="SE76" s="424" t="n"/>
      <c r="SF76" s="424" t="n"/>
      <c r="SG76" s="424" t="n"/>
      <c r="SH76" s="424" t="n"/>
      <c r="SI76" s="424" t="n"/>
      <c r="SJ76" s="424" t="n"/>
      <c r="SK76" s="424" t="n"/>
      <c r="SL76" s="424" t="n"/>
      <c r="SM76" s="424" t="n"/>
      <c r="SN76" s="424" t="n"/>
      <c r="SO76" s="424" t="n"/>
      <c r="SP76" s="424" t="n"/>
      <c r="SQ76" s="424" t="n"/>
      <c r="SR76" s="424" t="n"/>
      <c r="SS76" s="424" t="n"/>
      <c r="ST76" s="424" t="n"/>
      <c r="SU76" s="424" t="n"/>
      <c r="SV76" s="424" t="n"/>
      <c r="SW76" s="424" t="n"/>
      <c r="SX76" s="424" t="n"/>
      <c r="SY76" s="424" t="n"/>
      <c r="SZ76" s="424" t="n"/>
      <c r="TA76" s="424" t="n"/>
      <c r="TB76" s="424" t="n"/>
      <c r="TC76" s="424" t="n"/>
      <c r="TD76" s="424" t="n"/>
      <c r="TE76" s="424" t="n"/>
      <c r="TF76" s="424" t="n"/>
      <c r="TG76" s="424" t="n"/>
      <c r="TH76" s="424" t="n"/>
      <c r="TI76" s="424" t="n"/>
      <c r="TJ76" s="424" t="n"/>
      <c r="TK76" s="424" t="n"/>
      <c r="TL76" s="424" t="n"/>
      <c r="TM76" s="424" t="n"/>
      <c r="TN76" s="424" t="n"/>
      <c r="TO76" s="424" t="n"/>
      <c r="TP76" s="424" t="n"/>
      <c r="TQ76" s="424" t="n"/>
      <c r="TR76" s="424" t="n"/>
      <c r="TS76" s="424" t="n"/>
      <c r="TT76" s="424" t="n"/>
      <c r="TU76" s="424" t="n"/>
      <c r="TV76" s="424" t="n"/>
      <c r="TW76" s="424" t="n"/>
      <c r="TX76" s="424" t="n"/>
      <c r="TY76" s="424" t="n"/>
      <c r="TZ76" s="424" t="n"/>
      <c r="UA76" s="424" t="n"/>
      <c r="UB76" s="424" t="n"/>
      <c r="UC76" s="424" t="n"/>
      <c r="UD76" s="424" t="n"/>
      <c r="UE76" s="424" t="n"/>
      <c r="UF76" s="424" t="n"/>
      <c r="UG76" s="424" t="n"/>
      <c r="UH76" s="424" t="n"/>
      <c r="UI76" s="424" t="n"/>
      <c r="UJ76" s="424" t="n"/>
      <c r="UK76" s="424" t="n"/>
      <c r="UL76" s="424" t="n"/>
      <c r="UM76" s="424" t="n"/>
      <c r="UN76" s="424" t="n"/>
      <c r="UO76" s="424" t="n"/>
      <c r="UP76" s="424" t="n"/>
      <c r="UQ76" s="424" t="n"/>
      <c r="UR76" s="424" t="n"/>
      <c r="US76" s="424" t="n"/>
      <c r="UT76" s="424" t="n"/>
      <c r="UU76" s="424" t="n"/>
      <c r="UV76" s="424" t="n"/>
      <c r="UW76" s="424" t="n"/>
      <c r="UX76" s="424" t="n"/>
      <c r="UY76" s="424" t="n"/>
      <c r="UZ76" s="424" t="n"/>
      <c r="VA76" s="424" t="n"/>
      <c r="VB76" s="424" t="n"/>
      <c r="VC76" s="424" t="n"/>
      <c r="VD76" s="424" t="n"/>
      <c r="VE76" s="424" t="n"/>
      <c r="VF76" s="424" t="n"/>
      <c r="VG76" s="424" t="n"/>
      <c r="VH76" s="424" t="n"/>
      <c r="VI76" s="424" t="n"/>
      <c r="VJ76" s="424" t="n"/>
      <c r="VK76" s="424" t="n"/>
      <c r="VL76" s="424" t="n"/>
      <c r="VM76" s="424" t="n"/>
      <c r="VN76" s="424" t="n"/>
      <c r="VO76" s="424" t="n"/>
      <c r="VP76" s="424" t="n"/>
      <c r="VQ76" s="424" t="n"/>
      <c r="VR76" s="424" t="n"/>
      <c r="VS76" s="424" t="n"/>
      <c r="VT76" s="424" t="n"/>
      <c r="VU76" s="424" t="n"/>
      <c r="VV76" s="424" t="n"/>
      <c r="VW76" s="424" t="n"/>
      <c r="VX76" s="424" t="n"/>
      <c r="VY76" s="424" t="n"/>
      <c r="VZ76" s="424" t="n"/>
      <c r="WA76" s="424" t="n"/>
      <c r="WB76" s="424" t="n"/>
      <c r="WC76" s="424" t="n"/>
      <c r="WD76" s="424" t="n"/>
      <c r="WE76" s="424" t="n"/>
      <c r="WF76" s="424" t="n"/>
      <c r="WG76" s="424" t="n"/>
      <c r="WH76" s="424" t="n"/>
      <c r="WI76" s="424" t="n"/>
      <c r="WJ76" s="424" t="n"/>
      <c r="WK76" s="424" t="n"/>
      <c r="WL76" s="424" t="n"/>
      <c r="WM76" s="424" t="n"/>
      <c r="WN76" s="424" t="n"/>
      <c r="WO76" s="424" t="n"/>
      <c r="WP76" s="424" t="n"/>
      <c r="WQ76" s="424" t="n"/>
      <c r="WR76" s="424" t="n"/>
      <c r="WS76" s="424" t="n"/>
      <c r="WT76" s="424" t="n"/>
      <c r="WU76" s="424" t="n"/>
      <c r="WV76" s="424" t="n"/>
      <c r="WW76" s="424" t="n"/>
      <c r="WX76" s="424" t="n"/>
      <c r="WY76" s="424" t="n"/>
      <c r="WZ76" s="424" t="n"/>
      <c r="XA76" s="424" t="n"/>
      <c r="XB76" s="424" t="n"/>
      <c r="XC76" s="424" t="n"/>
      <c r="XD76" s="424" t="n"/>
      <c r="XE76" s="424" t="n"/>
      <c r="XF76" s="424" t="n"/>
      <c r="XG76" s="424" t="n"/>
      <c r="XH76" s="424" t="n"/>
      <c r="XI76" s="424" t="n"/>
      <c r="XJ76" s="424" t="n"/>
    </row>
    <row r="77" customFormat="1" s="424">
      <c r="A77" s="300" t="n"/>
      <c r="B77" s="300">
        <f>+'OVERALL WO'!D190</f>
        <v/>
      </c>
      <c r="C77" s="300">
        <f>+'OVERALL WO'!I190</f>
        <v/>
      </c>
      <c r="D77" s="292">
        <f>+'OVERALL WO'!J190</f>
        <v/>
      </c>
      <c r="E77" s="1682">
        <f>+BMS!I92</f>
        <v/>
      </c>
      <c r="F77" s="300" t="n"/>
      <c r="G77" s="292" t="n"/>
      <c r="H77" s="292" t="n"/>
      <c r="I77" s="349" t="n"/>
      <c r="J77" s="292" t="n"/>
      <c r="K77" s="352" t="n"/>
      <c r="L77" s="343" t="n"/>
      <c r="M77" s="405" t="n">
        <v>158314572</v>
      </c>
      <c r="N77" s="343" t="n"/>
      <c r="O77" s="343" t="n"/>
      <c r="P77" s="343" t="n"/>
      <c r="Q77" s="343" t="n"/>
      <c r="R77" s="343" t="n"/>
      <c r="S77" s="343" t="n"/>
      <c r="T77" s="343" t="n"/>
      <c r="U77" s="343" t="n"/>
      <c r="V77" s="343" t="n"/>
      <c r="W77" s="405" t="n">
        <v>146120200</v>
      </c>
      <c r="X77" s="343" t="n"/>
      <c r="Y77" s="343" t="n"/>
      <c r="Z77" s="343" t="n"/>
      <c r="AA77" s="343" t="n"/>
      <c r="AB77" s="343" t="n"/>
      <c r="AC77" s="343" t="n"/>
      <c r="AD77" s="343" t="n"/>
      <c r="AE77" s="343" t="n"/>
      <c r="AF77" s="292">
        <f>+AD77+AB77+Z77+X77+V77+T77+R77+P77+N77+L77+J77+H77</f>
        <v/>
      </c>
      <c r="AG77" s="349">
        <f>+AE77+AC77+AA77+Y77+W77+U77+S77+Q77+O77+M77+K77+I77+G77</f>
        <v/>
      </c>
      <c r="AH77" s="292">
        <f>AG77-D77</f>
        <v/>
      </c>
      <c r="AI77" s="350" t="inlineStr">
        <is>
          <t>Completed Actual</t>
        </is>
      </c>
      <c r="AJ77" s="424" t="n"/>
      <c r="AK77" s="424" t="n"/>
      <c r="AL77" s="424" t="n"/>
      <c r="AM77" s="424" t="n"/>
      <c r="AN77" s="424" t="n"/>
      <c r="AO77" s="424" t="n"/>
      <c r="AP77" s="424" t="n"/>
      <c r="AQ77" s="424" t="n"/>
      <c r="AR77" s="424" t="n"/>
      <c r="AS77" s="424" t="n"/>
      <c r="AT77" s="424" t="n"/>
      <c r="AU77" s="424" t="n"/>
      <c r="AV77" s="424" t="n"/>
      <c r="AW77" s="424" t="n"/>
      <c r="AX77" s="424" t="n"/>
      <c r="AY77" s="424" t="n"/>
      <c r="AZ77" s="424" t="n"/>
      <c r="BA77" s="424" t="n"/>
      <c r="BB77" s="424" t="n"/>
      <c r="BC77" s="424" t="n"/>
      <c r="BD77" s="424" t="n"/>
      <c r="BE77" s="424" t="n"/>
      <c r="BF77" s="424" t="n"/>
      <c r="BG77" s="424" t="n"/>
      <c r="BH77" s="424" t="n"/>
      <c r="BI77" s="424" t="n"/>
      <c r="BJ77" s="424" t="n"/>
      <c r="BK77" s="424" t="n"/>
      <c r="BL77" s="424" t="n"/>
      <c r="BM77" s="424" t="n"/>
      <c r="BN77" s="424" t="n"/>
      <c r="BO77" s="424" t="n"/>
      <c r="BP77" s="424" t="n"/>
      <c r="BQ77" s="424" t="n"/>
      <c r="BR77" s="424" t="n"/>
      <c r="BS77" s="424" t="n"/>
      <c r="BT77" s="424" t="n"/>
      <c r="BU77" s="424" t="n"/>
      <c r="BV77" s="424" t="n"/>
      <c r="BW77" s="424" t="n"/>
      <c r="BX77" s="424" t="n"/>
      <c r="BY77" s="424" t="n"/>
      <c r="BZ77" s="424" t="n"/>
      <c r="CA77" s="424" t="n"/>
      <c r="CB77" s="424" t="n"/>
      <c r="CC77" s="424" t="n"/>
      <c r="CD77" s="424" t="n"/>
      <c r="CE77" s="424" t="n"/>
      <c r="CF77" s="424" t="n"/>
      <c r="CG77" s="424" t="n"/>
      <c r="CH77" s="424" t="n"/>
      <c r="CI77" s="424" t="n"/>
      <c r="CJ77" s="424" t="n"/>
      <c r="CK77" s="424" t="n"/>
      <c r="CL77" s="424" t="n"/>
      <c r="CM77" s="424" t="n"/>
      <c r="CN77" s="424" t="n"/>
      <c r="CO77" s="424" t="n"/>
      <c r="CP77" s="424" t="n"/>
      <c r="CQ77" s="424" t="n"/>
      <c r="CR77" s="424" t="n"/>
      <c r="CS77" s="424" t="n"/>
      <c r="CT77" s="424" t="n"/>
      <c r="CU77" s="424" t="n"/>
      <c r="CV77" s="424" t="n"/>
      <c r="CW77" s="424" t="n"/>
      <c r="CX77" s="424" t="n"/>
      <c r="CY77" s="424" t="n"/>
      <c r="CZ77" s="424" t="n"/>
      <c r="DA77" s="424" t="n"/>
      <c r="DB77" s="424" t="n"/>
      <c r="DC77" s="424" t="n"/>
      <c r="DD77" s="424" t="n"/>
      <c r="DE77" s="424" t="n"/>
      <c r="DF77" s="424" t="n"/>
      <c r="DG77" s="424" t="n"/>
      <c r="DH77" s="424" t="n"/>
      <c r="DI77" s="424" t="n"/>
      <c r="DJ77" s="424" t="n"/>
      <c r="DK77" s="424" t="n"/>
      <c r="DL77" s="424" t="n"/>
      <c r="DM77" s="424" t="n"/>
      <c r="DN77" s="424" t="n"/>
      <c r="DO77" s="424" t="n"/>
      <c r="DP77" s="424" t="n"/>
      <c r="DQ77" s="424" t="n"/>
      <c r="DR77" s="424" t="n"/>
      <c r="DS77" s="424" t="n"/>
      <c r="DT77" s="424" t="n"/>
      <c r="DU77" s="424" t="n"/>
      <c r="DV77" s="424" t="n"/>
      <c r="DW77" s="424" t="n"/>
      <c r="DX77" s="424" t="n"/>
      <c r="DY77" s="424" t="n"/>
      <c r="DZ77" s="424" t="n"/>
      <c r="EA77" s="424" t="n"/>
      <c r="EB77" s="424" t="n"/>
      <c r="EC77" s="424" t="n"/>
      <c r="ED77" s="424" t="n"/>
      <c r="EE77" s="424" t="n"/>
      <c r="EF77" s="424" t="n"/>
      <c r="EG77" s="424" t="n"/>
      <c r="EH77" s="424" t="n"/>
      <c r="EI77" s="424" t="n"/>
      <c r="EJ77" s="424" t="n"/>
      <c r="EK77" s="424" t="n"/>
      <c r="EL77" s="424" t="n"/>
      <c r="EM77" s="424" t="n"/>
      <c r="EN77" s="424" t="n"/>
      <c r="EO77" s="424" t="n"/>
      <c r="EP77" s="424" t="n"/>
      <c r="EQ77" s="424" t="n"/>
      <c r="ER77" s="424" t="n"/>
      <c r="ES77" s="424" t="n"/>
      <c r="ET77" s="424" t="n"/>
      <c r="EU77" s="424" t="n"/>
      <c r="EV77" s="424" t="n"/>
      <c r="EW77" s="424" t="n"/>
      <c r="EX77" s="424" t="n"/>
      <c r="EY77" s="424" t="n"/>
      <c r="EZ77" s="424" t="n"/>
      <c r="FA77" s="424" t="n"/>
      <c r="FB77" s="424" t="n"/>
      <c r="FC77" s="424" t="n"/>
      <c r="FD77" s="424" t="n"/>
      <c r="FE77" s="424" t="n"/>
      <c r="FF77" s="424" t="n"/>
      <c r="FG77" s="424" t="n"/>
      <c r="FH77" s="424" t="n"/>
      <c r="FI77" s="424" t="n"/>
      <c r="FJ77" s="424" t="n"/>
      <c r="FK77" s="424" t="n"/>
      <c r="FL77" s="424" t="n"/>
      <c r="FM77" s="424" t="n"/>
      <c r="FN77" s="424" t="n"/>
      <c r="FO77" s="424" t="n"/>
      <c r="FP77" s="424" t="n"/>
      <c r="FQ77" s="424" t="n"/>
      <c r="FR77" s="424" t="n"/>
      <c r="FS77" s="424" t="n"/>
      <c r="FT77" s="424" t="n"/>
      <c r="FU77" s="424" t="n"/>
      <c r="FV77" s="424" t="n"/>
      <c r="FW77" s="424" t="n"/>
      <c r="FX77" s="424" t="n"/>
      <c r="FY77" s="424" t="n"/>
      <c r="FZ77" s="424" t="n"/>
      <c r="GA77" s="424" t="n"/>
      <c r="GB77" s="424" t="n"/>
      <c r="GC77" s="424" t="n"/>
      <c r="GD77" s="424" t="n"/>
      <c r="GE77" s="424" t="n"/>
      <c r="GF77" s="424" t="n"/>
      <c r="GG77" s="424" t="n"/>
      <c r="GH77" s="424" t="n"/>
      <c r="GI77" s="424" t="n"/>
      <c r="GJ77" s="424" t="n"/>
      <c r="GK77" s="424" t="n"/>
      <c r="GL77" s="424" t="n"/>
      <c r="GM77" s="424" t="n"/>
      <c r="GN77" s="424" t="n"/>
      <c r="GO77" s="424" t="n"/>
      <c r="GP77" s="424" t="n"/>
      <c r="GQ77" s="424" t="n"/>
      <c r="GR77" s="424" t="n"/>
      <c r="GS77" s="424" t="n"/>
      <c r="GT77" s="424" t="n"/>
      <c r="GU77" s="424" t="n"/>
      <c r="GV77" s="424" t="n"/>
      <c r="GW77" s="424" t="n"/>
      <c r="GX77" s="424" t="n"/>
      <c r="GY77" s="424" t="n"/>
      <c r="GZ77" s="424" t="n"/>
      <c r="HA77" s="424" t="n"/>
      <c r="HB77" s="424" t="n"/>
      <c r="HC77" s="424" t="n"/>
      <c r="HD77" s="424" t="n"/>
      <c r="HE77" s="424" t="n"/>
      <c r="HF77" s="424" t="n"/>
      <c r="HG77" s="424" t="n"/>
      <c r="HH77" s="424" t="n"/>
      <c r="HI77" s="424" t="n"/>
      <c r="HJ77" s="424" t="n"/>
      <c r="HK77" s="424" t="n"/>
      <c r="HL77" s="424" t="n"/>
      <c r="HM77" s="424" t="n"/>
      <c r="HN77" s="424" t="n"/>
      <c r="HO77" s="424" t="n"/>
      <c r="HP77" s="424" t="n"/>
      <c r="HQ77" s="424" t="n"/>
      <c r="HR77" s="424" t="n"/>
      <c r="HS77" s="424" t="n"/>
      <c r="HT77" s="424" t="n"/>
      <c r="HU77" s="424" t="n"/>
      <c r="HV77" s="424" t="n"/>
      <c r="HW77" s="424" t="n"/>
      <c r="HX77" s="424" t="n"/>
      <c r="HY77" s="424" t="n"/>
      <c r="HZ77" s="424" t="n"/>
      <c r="IA77" s="424" t="n"/>
      <c r="IB77" s="424" t="n"/>
      <c r="IC77" s="424" t="n"/>
      <c r="ID77" s="424" t="n"/>
      <c r="IE77" s="424" t="n"/>
      <c r="IF77" s="424" t="n"/>
      <c r="IG77" s="424" t="n"/>
      <c r="IH77" s="424" t="n"/>
      <c r="II77" s="424" t="n"/>
      <c r="IJ77" s="424" t="n"/>
      <c r="IK77" s="424" t="n"/>
      <c r="IL77" s="424" t="n"/>
      <c r="IM77" s="424" t="n"/>
      <c r="IN77" s="424" t="n"/>
      <c r="IO77" s="424" t="n"/>
      <c r="IP77" s="424" t="n"/>
      <c r="IQ77" s="424" t="n"/>
      <c r="IR77" s="424" t="n"/>
      <c r="IS77" s="424" t="n"/>
      <c r="IT77" s="424" t="n"/>
      <c r="IU77" s="424" t="n"/>
      <c r="IV77" s="424" t="n"/>
      <c r="IW77" s="424" t="n"/>
      <c r="IX77" s="424" t="n"/>
      <c r="IY77" s="424" t="n"/>
      <c r="IZ77" s="424" t="n"/>
      <c r="JA77" s="424" t="n"/>
      <c r="JB77" s="424" t="n"/>
      <c r="JC77" s="424" t="n"/>
      <c r="JD77" s="424" t="n"/>
      <c r="JE77" s="424" t="n"/>
      <c r="JF77" s="424" t="n"/>
      <c r="JG77" s="424" t="n"/>
      <c r="JH77" s="424" t="n"/>
      <c r="JI77" s="424" t="n"/>
      <c r="JJ77" s="424" t="n"/>
      <c r="JK77" s="424" t="n"/>
      <c r="JL77" s="424" t="n"/>
      <c r="JM77" s="424" t="n"/>
      <c r="JN77" s="424" t="n"/>
      <c r="JO77" s="424" t="n"/>
      <c r="JP77" s="424" t="n"/>
      <c r="JQ77" s="424" t="n"/>
      <c r="JR77" s="424" t="n"/>
      <c r="JS77" s="424" t="n"/>
      <c r="JT77" s="424" t="n"/>
      <c r="JU77" s="424" t="n"/>
      <c r="JV77" s="424" t="n"/>
      <c r="JW77" s="424" t="n"/>
      <c r="JX77" s="424" t="n"/>
      <c r="JY77" s="424" t="n"/>
      <c r="JZ77" s="424" t="n"/>
      <c r="KA77" s="424" t="n"/>
      <c r="KB77" s="424" t="n"/>
      <c r="KC77" s="424" t="n"/>
      <c r="KD77" s="424" t="n"/>
      <c r="KE77" s="424" t="n"/>
      <c r="KF77" s="424" t="n"/>
      <c r="KG77" s="424" t="n"/>
      <c r="KH77" s="424" t="n"/>
      <c r="KI77" s="424" t="n"/>
      <c r="KJ77" s="424" t="n"/>
      <c r="KK77" s="424" t="n"/>
      <c r="KL77" s="424" t="n"/>
      <c r="KM77" s="424" t="n"/>
      <c r="KN77" s="424" t="n"/>
      <c r="KO77" s="424" t="n"/>
      <c r="KP77" s="424" t="n"/>
      <c r="KQ77" s="424" t="n"/>
      <c r="KR77" s="424" t="n"/>
      <c r="KS77" s="424" t="n"/>
      <c r="KT77" s="424" t="n"/>
      <c r="KU77" s="424" t="n"/>
      <c r="KV77" s="424" t="n"/>
      <c r="KW77" s="424" t="n"/>
      <c r="KX77" s="424" t="n"/>
      <c r="KY77" s="424" t="n"/>
      <c r="KZ77" s="424" t="n"/>
      <c r="LA77" s="424" t="n"/>
      <c r="LB77" s="424" t="n"/>
      <c r="LC77" s="424" t="n"/>
      <c r="LD77" s="424" t="n"/>
      <c r="LE77" s="424" t="n"/>
      <c r="LF77" s="424" t="n"/>
      <c r="LG77" s="424" t="n"/>
      <c r="LH77" s="424" t="n"/>
      <c r="LI77" s="424" t="n"/>
      <c r="LJ77" s="424" t="n"/>
      <c r="LK77" s="424" t="n"/>
      <c r="LL77" s="424" t="n"/>
      <c r="LM77" s="424" t="n"/>
      <c r="LN77" s="424" t="n"/>
      <c r="LO77" s="424" t="n"/>
      <c r="LP77" s="424" t="n"/>
      <c r="LQ77" s="424" t="n"/>
      <c r="LR77" s="424" t="n"/>
      <c r="LS77" s="424" t="n"/>
      <c r="LT77" s="424" t="n"/>
      <c r="LU77" s="424" t="n"/>
      <c r="LV77" s="424" t="n"/>
      <c r="LW77" s="424" t="n"/>
      <c r="LX77" s="424" t="n"/>
      <c r="LY77" s="424" t="n"/>
      <c r="LZ77" s="424" t="n"/>
      <c r="MA77" s="424" t="n"/>
      <c r="MB77" s="424" t="n"/>
      <c r="MC77" s="424" t="n"/>
      <c r="MD77" s="424" t="n"/>
      <c r="ME77" s="424" t="n"/>
      <c r="MF77" s="424" t="n"/>
      <c r="MG77" s="424" t="n"/>
      <c r="MH77" s="424" t="n"/>
      <c r="MI77" s="424" t="n"/>
      <c r="MJ77" s="424" t="n"/>
      <c r="MK77" s="424" t="n"/>
      <c r="ML77" s="424" t="n"/>
      <c r="MM77" s="424" t="n"/>
      <c r="MN77" s="424" t="n"/>
      <c r="MO77" s="424" t="n"/>
      <c r="MP77" s="424" t="n"/>
      <c r="MQ77" s="424" t="n"/>
      <c r="MR77" s="424" t="n"/>
      <c r="MS77" s="424" t="n"/>
      <c r="MT77" s="424" t="n"/>
      <c r="MU77" s="424" t="n"/>
      <c r="MV77" s="424" t="n"/>
      <c r="MW77" s="424" t="n"/>
      <c r="MX77" s="424" t="n"/>
      <c r="MY77" s="424" t="n"/>
      <c r="MZ77" s="424" t="n"/>
      <c r="NA77" s="424" t="n"/>
      <c r="NB77" s="424" t="n"/>
      <c r="NC77" s="424" t="n"/>
      <c r="ND77" s="424" t="n"/>
      <c r="NE77" s="424" t="n"/>
      <c r="NF77" s="424" t="n"/>
      <c r="NG77" s="424" t="n"/>
      <c r="NH77" s="424" t="n"/>
      <c r="NI77" s="424" t="n"/>
      <c r="NJ77" s="424" t="n"/>
      <c r="NK77" s="424" t="n"/>
      <c r="NL77" s="424" t="n"/>
      <c r="NM77" s="424" t="n"/>
      <c r="NN77" s="424" t="n"/>
      <c r="NO77" s="424" t="n"/>
      <c r="NP77" s="424" t="n"/>
      <c r="NQ77" s="424" t="n"/>
      <c r="NR77" s="424" t="n"/>
      <c r="NS77" s="424" t="n"/>
      <c r="NT77" s="424" t="n"/>
      <c r="NU77" s="424" t="n"/>
      <c r="NV77" s="424" t="n"/>
      <c r="NW77" s="424" t="n"/>
      <c r="NX77" s="424" t="n"/>
      <c r="NY77" s="424" t="n"/>
      <c r="NZ77" s="424" t="n"/>
      <c r="OA77" s="424" t="n"/>
      <c r="OB77" s="424" t="n"/>
      <c r="OC77" s="424" t="n"/>
      <c r="OD77" s="424" t="n"/>
      <c r="OE77" s="424" t="n"/>
      <c r="OF77" s="424" t="n"/>
      <c r="OG77" s="424" t="n"/>
      <c r="OH77" s="424" t="n"/>
      <c r="OI77" s="424" t="n"/>
      <c r="OJ77" s="424" t="n"/>
      <c r="OK77" s="424" t="n"/>
      <c r="OL77" s="424" t="n"/>
      <c r="OM77" s="424" t="n"/>
      <c r="ON77" s="424" t="n"/>
      <c r="OO77" s="424" t="n"/>
      <c r="OP77" s="424" t="n"/>
      <c r="OQ77" s="424" t="n"/>
      <c r="OR77" s="424" t="n"/>
      <c r="OS77" s="424" t="n"/>
      <c r="OT77" s="424" t="n"/>
      <c r="OU77" s="424" t="n"/>
      <c r="OV77" s="424" t="n"/>
      <c r="OW77" s="424" t="n"/>
      <c r="OX77" s="424" t="n"/>
      <c r="OY77" s="424" t="n"/>
      <c r="OZ77" s="424" t="n"/>
      <c r="PA77" s="424" t="n"/>
      <c r="PB77" s="424" t="n"/>
      <c r="PC77" s="424" t="n"/>
      <c r="PD77" s="424" t="n"/>
      <c r="PE77" s="424" t="n"/>
      <c r="PF77" s="424" t="n"/>
      <c r="PG77" s="424" t="n"/>
      <c r="PH77" s="424" t="n"/>
      <c r="PI77" s="424" t="n"/>
      <c r="PJ77" s="424" t="n"/>
      <c r="PK77" s="424" t="n"/>
      <c r="PL77" s="424" t="n"/>
      <c r="PM77" s="424" t="n"/>
      <c r="PN77" s="424" t="n"/>
      <c r="PO77" s="424" t="n"/>
      <c r="PP77" s="424" t="n"/>
      <c r="PQ77" s="424" t="n"/>
      <c r="PR77" s="424" t="n"/>
      <c r="PS77" s="424" t="n"/>
      <c r="PT77" s="424" t="n"/>
      <c r="PU77" s="424" t="n"/>
      <c r="PV77" s="424" t="n"/>
      <c r="PW77" s="424" t="n"/>
      <c r="PX77" s="424" t="n"/>
      <c r="PY77" s="424" t="n"/>
      <c r="PZ77" s="424" t="n"/>
      <c r="QA77" s="424" t="n"/>
      <c r="QB77" s="424" t="n"/>
      <c r="QC77" s="424" t="n"/>
      <c r="QD77" s="424" t="n"/>
      <c r="QE77" s="424" t="n"/>
      <c r="QF77" s="424" t="n"/>
      <c r="QG77" s="424" t="n"/>
      <c r="QH77" s="424" t="n"/>
      <c r="QI77" s="424" t="n"/>
      <c r="QJ77" s="424" t="n"/>
      <c r="QK77" s="424" t="n"/>
      <c r="QL77" s="424" t="n"/>
      <c r="QM77" s="424" t="n"/>
      <c r="QN77" s="424" t="n"/>
      <c r="QO77" s="424" t="n"/>
      <c r="QP77" s="424" t="n"/>
      <c r="QQ77" s="424" t="n"/>
      <c r="QR77" s="424" t="n"/>
      <c r="QS77" s="424" t="n"/>
      <c r="QT77" s="424" t="n"/>
      <c r="QU77" s="424" t="n"/>
      <c r="QV77" s="424" t="n"/>
      <c r="QW77" s="424" t="n"/>
      <c r="QX77" s="424" t="n"/>
      <c r="QY77" s="424" t="n"/>
      <c r="QZ77" s="424" t="n"/>
      <c r="RA77" s="424" t="n"/>
      <c r="RB77" s="424" t="n"/>
      <c r="RC77" s="424" t="n"/>
      <c r="RD77" s="424" t="n"/>
      <c r="RE77" s="424" t="n"/>
      <c r="RF77" s="424" t="n"/>
      <c r="RG77" s="424" t="n"/>
      <c r="RH77" s="424" t="n"/>
      <c r="RI77" s="424" t="n"/>
      <c r="RJ77" s="424" t="n"/>
      <c r="RK77" s="424" t="n"/>
      <c r="RL77" s="424" t="n"/>
      <c r="RM77" s="424" t="n"/>
      <c r="RN77" s="424" t="n"/>
      <c r="RO77" s="424" t="n"/>
      <c r="RP77" s="424" t="n"/>
      <c r="RQ77" s="424" t="n"/>
      <c r="RR77" s="424" t="n"/>
      <c r="RS77" s="424" t="n"/>
      <c r="RT77" s="424" t="n"/>
      <c r="RU77" s="424" t="n"/>
      <c r="RV77" s="424" t="n"/>
      <c r="RW77" s="424" t="n"/>
      <c r="RX77" s="424" t="n"/>
      <c r="RY77" s="424" t="n"/>
      <c r="RZ77" s="424" t="n"/>
      <c r="SA77" s="424" t="n"/>
      <c r="SB77" s="424" t="n"/>
      <c r="SC77" s="424" t="n"/>
      <c r="SD77" s="424" t="n"/>
      <c r="SE77" s="424" t="n"/>
      <c r="SF77" s="424" t="n"/>
      <c r="SG77" s="424" t="n"/>
      <c r="SH77" s="424" t="n"/>
      <c r="SI77" s="424" t="n"/>
      <c r="SJ77" s="424" t="n"/>
      <c r="SK77" s="424" t="n"/>
      <c r="SL77" s="424" t="n"/>
      <c r="SM77" s="424" t="n"/>
      <c r="SN77" s="424" t="n"/>
      <c r="SO77" s="424" t="n"/>
      <c r="SP77" s="424" t="n"/>
      <c r="SQ77" s="424" t="n"/>
      <c r="SR77" s="424" t="n"/>
      <c r="SS77" s="424" t="n"/>
      <c r="ST77" s="424" t="n"/>
      <c r="SU77" s="424" t="n"/>
      <c r="SV77" s="424" t="n"/>
      <c r="SW77" s="424" t="n"/>
      <c r="SX77" s="424" t="n"/>
      <c r="SY77" s="424" t="n"/>
      <c r="SZ77" s="424" t="n"/>
      <c r="TA77" s="424" t="n"/>
      <c r="TB77" s="424" t="n"/>
      <c r="TC77" s="424" t="n"/>
      <c r="TD77" s="424" t="n"/>
      <c r="TE77" s="424" t="n"/>
      <c r="TF77" s="424" t="n"/>
      <c r="TG77" s="424" t="n"/>
      <c r="TH77" s="424" t="n"/>
      <c r="TI77" s="424" t="n"/>
      <c r="TJ77" s="424" t="n"/>
      <c r="TK77" s="424" t="n"/>
      <c r="TL77" s="424" t="n"/>
      <c r="TM77" s="424" t="n"/>
      <c r="TN77" s="424" t="n"/>
      <c r="TO77" s="424" t="n"/>
      <c r="TP77" s="424" t="n"/>
      <c r="TQ77" s="424" t="n"/>
      <c r="TR77" s="424" t="n"/>
      <c r="TS77" s="424" t="n"/>
      <c r="TT77" s="424" t="n"/>
      <c r="TU77" s="424" t="n"/>
      <c r="TV77" s="424" t="n"/>
      <c r="TW77" s="424" t="n"/>
      <c r="TX77" s="424" t="n"/>
      <c r="TY77" s="424" t="n"/>
      <c r="TZ77" s="424" t="n"/>
      <c r="UA77" s="424" t="n"/>
      <c r="UB77" s="424" t="n"/>
      <c r="UC77" s="424" t="n"/>
      <c r="UD77" s="424" t="n"/>
      <c r="UE77" s="424" t="n"/>
      <c r="UF77" s="424" t="n"/>
      <c r="UG77" s="424" t="n"/>
      <c r="UH77" s="424" t="n"/>
      <c r="UI77" s="424" t="n"/>
      <c r="UJ77" s="424" t="n"/>
      <c r="UK77" s="424" t="n"/>
      <c r="UL77" s="424" t="n"/>
      <c r="UM77" s="424" t="n"/>
      <c r="UN77" s="424" t="n"/>
      <c r="UO77" s="424" t="n"/>
      <c r="UP77" s="424" t="n"/>
      <c r="UQ77" s="424" t="n"/>
      <c r="UR77" s="424" t="n"/>
      <c r="US77" s="424" t="n"/>
      <c r="UT77" s="424" t="n"/>
      <c r="UU77" s="424" t="n"/>
      <c r="UV77" s="424" t="n"/>
      <c r="UW77" s="424" t="n"/>
      <c r="UX77" s="424" t="n"/>
      <c r="UY77" s="424" t="n"/>
      <c r="UZ77" s="424" t="n"/>
      <c r="VA77" s="424" t="n"/>
      <c r="VB77" s="424" t="n"/>
      <c r="VC77" s="424" t="n"/>
      <c r="VD77" s="424" t="n"/>
      <c r="VE77" s="424" t="n"/>
      <c r="VF77" s="424" t="n"/>
      <c r="VG77" s="424" t="n"/>
      <c r="VH77" s="424" t="n"/>
      <c r="VI77" s="424" t="n"/>
      <c r="VJ77" s="424" t="n"/>
      <c r="VK77" s="424" t="n"/>
      <c r="VL77" s="424" t="n"/>
      <c r="VM77" s="424" t="n"/>
      <c r="VN77" s="424" t="n"/>
      <c r="VO77" s="424" t="n"/>
      <c r="VP77" s="424" t="n"/>
      <c r="VQ77" s="424" t="n"/>
      <c r="VR77" s="424" t="n"/>
      <c r="VS77" s="424" t="n"/>
      <c r="VT77" s="424" t="n"/>
      <c r="VU77" s="424" t="n"/>
      <c r="VV77" s="424" t="n"/>
      <c r="VW77" s="424" t="n"/>
      <c r="VX77" s="424" t="n"/>
      <c r="VY77" s="424" t="n"/>
      <c r="VZ77" s="424" t="n"/>
      <c r="WA77" s="424" t="n"/>
      <c r="WB77" s="424" t="n"/>
      <c r="WC77" s="424" t="n"/>
      <c r="WD77" s="424" t="n"/>
      <c r="WE77" s="424" t="n"/>
      <c r="WF77" s="424" t="n"/>
      <c r="WG77" s="424" t="n"/>
      <c r="WH77" s="424" t="n"/>
      <c r="WI77" s="424" t="n"/>
      <c r="WJ77" s="424" t="n"/>
      <c r="WK77" s="424" t="n"/>
      <c r="WL77" s="424" t="n"/>
      <c r="WM77" s="424" t="n"/>
      <c r="WN77" s="424" t="n"/>
      <c r="WO77" s="424" t="n"/>
      <c r="WP77" s="424" t="n"/>
      <c r="WQ77" s="424" t="n"/>
      <c r="WR77" s="424" t="n"/>
      <c r="WS77" s="424" t="n"/>
      <c r="WT77" s="424" t="n"/>
      <c r="WU77" s="424" t="n"/>
      <c r="WV77" s="424" t="n"/>
      <c r="WW77" s="424" t="n"/>
      <c r="WX77" s="424" t="n"/>
      <c r="WY77" s="424" t="n"/>
      <c r="WZ77" s="424" t="n"/>
      <c r="XA77" s="424" t="n"/>
      <c r="XB77" s="424" t="n"/>
      <c r="XC77" s="424" t="n"/>
      <c r="XD77" s="424" t="n"/>
      <c r="XE77" s="424" t="n"/>
      <c r="XF77" s="424" t="n"/>
      <c r="XG77" s="424" t="n"/>
      <c r="XH77" s="424" t="n"/>
      <c r="XI77" s="424" t="n"/>
      <c r="XJ77" s="424" t="n"/>
    </row>
    <row r="78" customFormat="1" s="424">
      <c r="A78" s="300" t="n"/>
      <c r="B78" s="300">
        <f>+'OVERALL WO'!D187</f>
        <v/>
      </c>
      <c r="C78" s="300">
        <f>+'OVERALL WO'!I187</f>
        <v/>
      </c>
      <c r="D78" s="292">
        <f>+'OVERALL WO'!J187</f>
        <v/>
      </c>
      <c r="E78" s="1682">
        <f>+'OVERALL WO'!E187</f>
        <v/>
      </c>
      <c r="F78" s="300" t="n"/>
      <c r="G78" s="292" t="n"/>
      <c r="H78" s="292" t="n"/>
      <c r="I78" s="349" t="n"/>
      <c r="J78" s="292" t="n"/>
      <c r="K78" s="352" t="n"/>
      <c r="L78" s="343" t="n"/>
      <c r="M78" s="405" t="n"/>
      <c r="N78" s="343" t="n"/>
      <c r="O78" s="343" t="n"/>
      <c r="P78" s="343" t="n"/>
      <c r="Q78" s="343" t="n"/>
      <c r="R78" s="343" t="n"/>
      <c r="S78" s="343" t="n"/>
      <c r="T78" s="343" t="n"/>
      <c r="U78" s="343" t="n"/>
      <c r="V78" s="343" t="n"/>
      <c r="W78" s="405" t="n">
        <v>9947850</v>
      </c>
      <c r="X78" s="343" t="n"/>
      <c r="Y78" s="343" t="n"/>
      <c r="Z78" s="343" t="n"/>
      <c r="AA78" s="343" t="n"/>
      <c r="AB78" s="343" t="n"/>
      <c r="AC78" s="343" t="n"/>
      <c r="AD78" s="343" t="n"/>
      <c r="AE78" s="343" t="n"/>
      <c r="AF78" s="292">
        <f>+AD78+AB78+Z78+X78+V78+T78+R78+P78+N78+L78+J78+H78</f>
        <v/>
      </c>
      <c r="AG78" s="349">
        <f>+AE78+AC78+AA78+Y78+W78+U78+S78+Q78+O78+M78+K78+I78+G78</f>
        <v/>
      </c>
      <c r="AH78" s="292">
        <f>AG78-D78</f>
        <v/>
      </c>
      <c r="AI78" s="408" t="inlineStr">
        <is>
          <t>Completed Deduction</t>
        </is>
      </c>
      <c r="AJ78" s="424" t="n"/>
      <c r="AK78" s="424" t="n"/>
      <c r="AL78" s="424" t="n"/>
      <c r="AM78" s="424" t="n"/>
      <c r="AN78" s="424" t="n"/>
      <c r="AO78" s="424" t="n"/>
      <c r="AP78" s="424" t="n"/>
      <c r="AQ78" s="424" t="n"/>
      <c r="AR78" s="424" t="n"/>
      <c r="AS78" s="424" t="n"/>
      <c r="AT78" s="424" t="n"/>
      <c r="AU78" s="424" t="n"/>
      <c r="AV78" s="424" t="n"/>
      <c r="AW78" s="424" t="n"/>
      <c r="AX78" s="424" t="n"/>
      <c r="AY78" s="424" t="n"/>
      <c r="AZ78" s="424" t="n"/>
      <c r="BA78" s="424" t="n"/>
      <c r="BB78" s="424" t="n"/>
      <c r="BC78" s="424" t="n"/>
      <c r="BD78" s="424" t="n"/>
      <c r="BE78" s="424" t="n"/>
      <c r="BF78" s="424" t="n"/>
      <c r="BG78" s="424" t="n"/>
      <c r="BH78" s="424" t="n"/>
      <c r="BI78" s="424" t="n"/>
      <c r="BJ78" s="424" t="n"/>
      <c r="BK78" s="424" t="n"/>
      <c r="BL78" s="424" t="n"/>
      <c r="BM78" s="424" t="n"/>
      <c r="BN78" s="424" t="n"/>
      <c r="BO78" s="424" t="n"/>
      <c r="BP78" s="424" t="n"/>
      <c r="BQ78" s="424" t="n"/>
      <c r="BR78" s="424" t="n"/>
      <c r="BS78" s="424" t="n"/>
      <c r="BT78" s="424" t="n"/>
      <c r="BU78" s="424" t="n"/>
      <c r="BV78" s="424" t="n"/>
      <c r="BW78" s="424" t="n"/>
      <c r="BX78" s="424" t="n"/>
      <c r="BY78" s="424" t="n"/>
      <c r="BZ78" s="424" t="n"/>
      <c r="CA78" s="424" t="n"/>
      <c r="CB78" s="424" t="n"/>
      <c r="CC78" s="424" t="n"/>
      <c r="CD78" s="424" t="n"/>
      <c r="CE78" s="424" t="n"/>
      <c r="CF78" s="424" t="n"/>
      <c r="CG78" s="424" t="n"/>
      <c r="CH78" s="424" t="n"/>
      <c r="CI78" s="424" t="n"/>
      <c r="CJ78" s="424" t="n"/>
      <c r="CK78" s="424" t="n"/>
      <c r="CL78" s="424" t="n"/>
      <c r="CM78" s="424" t="n"/>
      <c r="CN78" s="424" t="n"/>
      <c r="CO78" s="424" t="n"/>
      <c r="CP78" s="424" t="n"/>
      <c r="CQ78" s="424" t="n"/>
      <c r="CR78" s="424" t="n"/>
      <c r="CS78" s="424" t="n"/>
      <c r="CT78" s="424" t="n"/>
      <c r="CU78" s="424" t="n"/>
      <c r="CV78" s="424" t="n"/>
      <c r="CW78" s="424" t="n"/>
      <c r="CX78" s="424" t="n"/>
      <c r="CY78" s="424" t="n"/>
      <c r="CZ78" s="424" t="n"/>
      <c r="DA78" s="424" t="n"/>
      <c r="DB78" s="424" t="n"/>
      <c r="DC78" s="424" t="n"/>
      <c r="DD78" s="424" t="n"/>
      <c r="DE78" s="424" t="n"/>
      <c r="DF78" s="424" t="n"/>
      <c r="DG78" s="424" t="n"/>
      <c r="DH78" s="424" t="n"/>
      <c r="DI78" s="424" t="n"/>
      <c r="DJ78" s="424" t="n"/>
      <c r="DK78" s="424" t="n"/>
      <c r="DL78" s="424" t="n"/>
      <c r="DM78" s="424" t="n"/>
      <c r="DN78" s="424" t="n"/>
      <c r="DO78" s="424" t="n"/>
      <c r="DP78" s="424" t="n"/>
      <c r="DQ78" s="424" t="n"/>
      <c r="DR78" s="424" t="n"/>
      <c r="DS78" s="424" t="n"/>
      <c r="DT78" s="424" t="n"/>
      <c r="DU78" s="424" t="n"/>
      <c r="DV78" s="424" t="n"/>
      <c r="DW78" s="424" t="n"/>
      <c r="DX78" s="424" t="n"/>
      <c r="DY78" s="424" t="n"/>
      <c r="DZ78" s="424" t="n"/>
      <c r="EA78" s="424" t="n"/>
      <c r="EB78" s="424" t="n"/>
      <c r="EC78" s="424" t="n"/>
      <c r="ED78" s="424" t="n"/>
      <c r="EE78" s="424" t="n"/>
      <c r="EF78" s="424" t="n"/>
      <c r="EG78" s="424" t="n"/>
      <c r="EH78" s="424" t="n"/>
      <c r="EI78" s="424" t="n"/>
      <c r="EJ78" s="424" t="n"/>
      <c r="EK78" s="424" t="n"/>
      <c r="EL78" s="424" t="n"/>
      <c r="EM78" s="424" t="n"/>
      <c r="EN78" s="424" t="n"/>
      <c r="EO78" s="424" t="n"/>
      <c r="EP78" s="424" t="n"/>
      <c r="EQ78" s="424" t="n"/>
      <c r="ER78" s="424" t="n"/>
      <c r="ES78" s="424" t="n"/>
      <c r="ET78" s="424" t="n"/>
      <c r="EU78" s="424" t="n"/>
      <c r="EV78" s="424" t="n"/>
      <c r="EW78" s="424" t="n"/>
      <c r="EX78" s="424" t="n"/>
      <c r="EY78" s="424" t="n"/>
      <c r="EZ78" s="424" t="n"/>
      <c r="FA78" s="424" t="n"/>
      <c r="FB78" s="424" t="n"/>
      <c r="FC78" s="424" t="n"/>
      <c r="FD78" s="424" t="n"/>
      <c r="FE78" s="424" t="n"/>
      <c r="FF78" s="424" t="n"/>
      <c r="FG78" s="424" t="n"/>
      <c r="FH78" s="424" t="n"/>
      <c r="FI78" s="424" t="n"/>
      <c r="FJ78" s="424" t="n"/>
      <c r="FK78" s="424" t="n"/>
      <c r="FL78" s="424" t="n"/>
      <c r="FM78" s="424" t="n"/>
      <c r="FN78" s="424" t="n"/>
      <c r="FO78" s="424" t="n"/>
      <c r="FP78" s="424" t="n"/>
      <c r="FQ78" s="424" t="n"/>
      <c r="FR78" s="424" t="n"/>
      <c r="FS78" s="424" t="n"/>
      <c r="FT78" s="424" t="n"/>
      <c r="FU78" s="424" t="n"/>
      <c r="FV78" s="424" t="n"/>
      <c r="FW78" s="424" t="n"/>
      <c r="FX78" s="424" t="n"/>
      <c r="FY78" s="424" t="n"/>
      <c r="FZ78" s="424" t="n"/>
      <c r="GA78" s="424" t="n"/>
      <c r="GB78" s="424" t="n"/>
      <c r="GC78" s="424" t="n"/>
      <c r="GD78" s="424" t="n"/>
      <c r="GE78" s="424" t="n"/>
      <c r="GF78" s="424" t="n"/>
      <c r="GG78" s="424" t="n"/>
      <c r="GH78" s="424" t="n"/>
      <c r="GI78" s="424" t="n"/>
      <c r="GJ78" s="424" t="n"/>
      <c r="GK78" s="424" t="n"/>
      <c r="GL78" s="424" t="n"/>
      <c r="GM78" s="424" t="n"/>
      <c r="GN78" s="424" t="n"/>
      <c r="GO78" s="424" t="n"/>
      <c r="GP78" s="424" t="n"/>
      <c r="GQ78" s="424" t="n"/>
      <c r="GR78" s="424" t="n"/>
      <c r="GS78" s="424" t="n"/>
      <c r="GT78" s="424" t="n"/>
      <c r="GU78" s="424" t="n"/>
      <c r="GV78" s="424" t="n"/>
      <c r="GW78" s="424" t="n"/>
      <c r="GX78" s="424" t="n"/>
      <c r="GY78" s="424" t="n"/>
      <c r="GZ78" s="424" t="n"/>
      <c r="HA78" s="424" t="n"/>
      <c r="HB78" s="424" t="n"/>
      <c r="HC78" s="424" t="n"/>
      <c r="HD78" s="424" t="n"/>
      <c r="HE78" s="424" t="n"/>
      <c r="HF78" s="424" t="n"/>
      <c r="HG78" s="424" t="n"/>
      <c r="HH78" s="424" t="n"/>
      <c r="HI78" s="424" t="n"/>
      <c r="HJ78" s="424" t="n"/>
      <c r="HK78" s="424" t="n"/>
      <c r="HL78" s="424" t="n"/>
      <c r="HM78" s="424" t="n"/>
      <c r="HN78" s="424" t="n"/>
      <c r="HO78" s="424" t="n"/>
      <c r="HP78" s="424" t="n"/>
      <c r="HQ78" s="424" t="n"/>
      <c r="HR78" s="424" t="n"/>
      <c r="HS78" s="424" t="n"/>
      <c r="HT78" s="424" t="n"/>
      <c r="HU78" s="424" t="n"/>
      <c r="HV78" s="424" t="n"/>
      <c r="HW78" s="424" t="n"/>
      <c r="HX78" s="424" t="n"/>
      <c r="HY78" s="424" t="n"/>
      <c r="HZ78" s="424" t="n"/>
      <c r="IA78" s="424" t="n"/>
      <c r="IB78" s="424" t="n"/>
      <c r="IC78" s="424" t="n"/>
      <c r="ID78" s="424" t="n"/>
      <c r="IE78" s="424" t="n"/>
      <c r="IF78" s="424" t="n"/>
      <c r="IG78" s="424" t="n"/>
      <c r="IH78" s="424" t="n"/>
      <c r="II78" s="424" t="n"/>
      <c r="IJ78" s="424" t="n"/>
      <c r="IK78" s="424" t="n"/>
      <c r="IL78" s="424" t="n"/>
      <c r="IM78" s="424" t="n"/>
      <c r="IN78" s="424" t="n"/>
      <c r="IO78" s="424" t="n"/>
      <c r="IP78" s="424" t="n"/>
      <c r="IQ78" s="424" t="n"/>
      <c r="IR78" s="424" t="n"/>
      <c r="IS78" s="424" t="n"/>
      <c r="IT78" s="424" t="n"/>
      <c r="IU78" s="424" t="n"/>
      <c r="IV78" s="424" t="n"/>
      <c r="IW78" s="424" t="n"/>
      <c r="IX78" s="424" t="n"/>
      <c r="IY78" s="424" t="n"/>
      <c r="IZ78" s="424" t="n"/>
      <c r="JA78" s="424" t="n"/>
      <c r="JB78" s="424" t="n"/>
      <c r="JC78" s="424" t="n"/>
      <c r="JD78" s="424" t="n"/>
      <c r="JE78" s="424" t="n"/>
      <c r="JF78" s="424" t="n"/>
      <c r="JG78" s="424" t="n"/>
      <c r="JH78" s="424" t="n"/>
      <c r="JI78" s="424" t="n"/>
      <c r="JJ78" s="424" t="n"/>
      <c r="JK78" s="424" t="n"/>
      <c r="JL78" s="424" t="n"/>
      <c r="JM78" s="424" t="n"/>
      <c r="JN78" s="424" t="n"/>
      <c r="JO78" s="424" t="n"/>
      <c r="JP78" s="424" t="n"/>
      <c r="JQ78" s="424" t="n"/>
      <c r="JR78" s="424" t="n"/>
      <c r="JS78" s="424" t="n"/>
      <c r="JT78" s="424" t="n"/>
      <c r="JU78" s="424" t="n"/>
      <c r="JV78" s="424" t="n"/>
      <c r="JW78" s="424" t="n"/>
      <c r="JX78" s="424" t="n"/>
      <c r="JY78" s="424" t="n"/>
      <c r="JZ78" s="424" t="n"/>
      <c r="KA78" s="424" t="n"/>
      <c r="KB78" s="424" t="n"/>
      <c r="KC78" s="424" t="n"/>
      <c r="KD78" s="424" t="n"/>
      <c r="KE78" s="424" t="n"/>
      <c r="KF78" s="424" t="n"/>
      <c r="KG78" s="424" t="n"/>
      <c r="KH78" s="424" t="n"/>
      <c r="KI78" s="424" t="n"/>
      <c r="KJ78" s="424" t="n"/>
      <c r="KK78" s="424" t="n"/>
      <c r="KL78" s="424" t="n"/>
      <c r="KM78" s="424" t="n"/>
      <c r="KN78" s="424" t="n"/>
      <c r="KO78" s="424" t="n"/>
      <c r="KP78" s="424" t="n"/>
      <c r="KQ78" s="424" t="n"/>
      <c r="KR78" s="424" t="n"/>
      <c r="KS78" s="424" t="n"/>
      <c r="KT78" s="424" t="n"/>
      <c r="KU78" s="424" t="n"/>
      <c r="KV78" s="424" t="n"/>
      <c r="KW78" s="424" t="n"/>
      <c r="KX78" s="424" t="n"/>
      <c r="KY78" s="424" t="n"/>
      <c r="KZ78" s="424" t="n"/>
      <c r="LA78" s="424" t="n"/>
      <c r="LB78" s="424" t="n"/>
      <c r="LC78" s="424" t="n"/>
      <c r="LD78" s="424" t="n"/>
      <c r="LE78" s="424" t="n"/>
      <c r="LF78" s="424" t="n"/>
      <c r="LG78" s="424" t="n"/>
      <c r="LH78" s="424" t="n"/>
      <c r="LI78" s="424" t="n"/>
      <c r="LJ78" s="424" t="n"/>
      <c r="LK78" s="424" t="n"/>
      <c r="LL78" s="424" t="n"/>
      <c r="LM78" s="424" t="n"/>
      <c r="LN78" s="424" t="n"/>
      <c r="LO78" s="424" t="n"/>
      <c r="LP78" s="424" t="n"/>
      <c r="LQ78" s="424" t="n"/>
      <c r="LR78" s="424" t="n"/>
      <c r="LS78" s="424" t="n"/>
      <c r="LT78" s="424" t="n"/>
      <c r="LU78" s="424" t="n"/>
      <c r="LV78" s="424" t="n"/>
      <c r="LW78" s="424" t="n"/>
      <c r="LX78" s="424" t="n"/>
      <c r="LY78" s="424" t="n"/>
      <c r="LZ78" s="424" t="n"/>
      <c r="MA78" s="424" t="n"/>
      <c r="MB78" s="424" t="n"/>
      <c r="MC78" s="424" t="n"/>
      <c r="MD78" s="424" t="n"/>
      <c r="ME78" s="424" t="n"/>
      <c r="MF78" s="424" t="n"/>
      <c r="MG78" s="424" t="n"/>
      <c r="MH78" s="424" t="n"/>
      <c r="MI78" s="424" t="n"/>
      <c r="MJ78" s="424" t="n"/>
      <c r="MK78" s="424" t="n"/>
      <c r="ML78" s="424" t="n"/>
      <c r="MM78" s="424" t="n"/>
      <c r="MN78" s="424" t="n"/>
      <c r="MO78" s="424" t="n"/>
      <c r="MP78" s="424" t="n"/>
      <c r="MQ78" s="424" t="n"/>
      <c r="MR78" s="424" t="n"/>
      <c r="MS78" s="424" t="n"/>
      <c r="MT78" s="424" t="n"/>
      <c r="MU78" s="424" t="n"/>
      <c r="MV78" s="424" t="n"/>
      <c r="MW78" s="424" t="n"/>
      <c r="MX78" s="424" t="n"/>
      <c r="MY78" s="424" t="n"/>
      <c r="MZ78" s="424" t="n"/>
      <c r="NA78" s="424" t="n"/>
      <c r="NB78" s="424" t="n"/>
      <c r="NC78" s="424" t="n"/>
      <c r="ND78" s="424" t="n"/>
      <c r="NE78" s="424" t="n"/>
      <c r="NF78" s="424" t="n"/>
      <c r="NG78" s="424" t="n"/>
      <c r="NH78" s="424" t="n"/>
      <c r="NI78" s="424" t="n"/>
      <c r="NJ78" s="424" t="n"/>
      <c r="NK78" s="424" t="n"/>
      <c r="NL78" s="424" t="n"/>
      <c r="NM78" s="424" t="n"/>
      <c r="NN78" s="424" t="n"/>
      <c r="NO78" s="424" t="n"/>
      <c r="NP78" s="424" t="n"/>
      <c r="NQ78" s="424" t="n"/>
      <c r="NR78" s="424" t="n"/>
      <c r="NS78" s="424" t="n"/>
      <c r="NT78" s="424" t="n"/>
      <c r="NU78" s="424" t="n"/>
      <c r="NV78" s="424" t="n"/>
      <c r="NW78" s="424" t="n"/>
      <c r="NX78" s="424" t="n"/>
      <c r="NY78" s="424" t="n"/>
      <c r="NZ78" s="424" t="n"/>
      <c r="OA78" s="424" t="n"/>
      <c r="OB78" s="424" t="n"/>
      <c r="OC78" s="424" t="n"/>
      <c r="OD78" s="424" t="n"/>
      <c r="OE78" s="424" t="n"/>
      <c r="OF78" s="424" t="n"/>
      <c r="OG78" s="424" t="n"/>
      <c r="OH78" s="424" t="n"/>
      <c r="OI78" s="424" t="n"/>
      <c r="OJ78" s="424" t="n"/>
      <c r="OK78" s="424" t="n"/>
      <c r="OL78" s="424" t="n"/>
      <c r="OM78" s="424" t="n"/>
      <c r="ON78" s="424" t="n"/>
      <c r="OO78" s="424" t="n"/>
      <c r="OP78" s="424" t="n"/>
      <c r="OQ78" s="424" t="n"/>
      <c r="OR78" s="424" t="n"/>
      <c r="OS78" s="424" t="n"/>
      <c r="OT78" s="424" t="n"/>
      <c r="OU78" s="424" t="n"/>
      <c r="OV78" s="424" t="n"/>
      <c r="OW78" s="424" t="n"/>
      <c r="OX78" s="424" t="n"/>
      <c r="OY78" s="424" t="n"/>
      <c r="OZ78" s="424" t="n"/>
      <c r="PA78" s="424" t="n"/>
      <c r="PB78" s="424" t="n"/>
      <c r="PC78" s="424" t="n"/>
      <c r="PD78" s="424" t="n"/>
      <c r="PE78" s="424" t="n"/>
      <c r="PF78" s="424" t="n"/>
      <c r="PG78" s="424" t="n"/>
      <c r="PH78" s="424" t="n"/>
      <c r="PI78" s="424" t="n"/>
      <c r="PJ78" s="424" t="n"/>
      <c r="PK78" s="424" t="n"/>
      <c r="PL78" s="424" t="n"/>
      <c r="PM78" s="424" t="n"/>
      <c r="PN78" s="424" t="n"/>
      <c r="PO78" s="424" t="n"/>
      <c r="PP78" s="424" t="n"/>
      <c r="PQ78" s="424" t="n"/>
      <c r="PR78" s="424" t="n"/>
      <c r="PS78" s="424" t="n"/>
      <c r="PT78" s="424" t="n"/>
      <c r="PU78" s="424" t="n"/>
      <c r="PV78" s="424" t="n"/>
      <c r="PW78" s="424" t="n"/>
      <c r="PX78" s="424" t="n"/>
      <c r="PY78" s="424" t="n"/>
      <c r="PZ78" s="424" t="n"/>
      <c r="QA78" s="424" t="n"/>
      <c r="QB78" s="424" t="n"/>
      <c r="QC78" s="424" t="n"/>
      <c r="QD78" s="424" t="n"/>
      <c r="QE78" s="424" t="n"/>
      <c r="QF78" s="424" t="n"/>
      <c r="QG78" s="424" t="n"/>
      <c r="QH78" s="424" t="n"/>
      <c r="QI78" s="424" t="n"/>
      <c r="QJ78" s="424" t="n"/>
      <c r="QK78" s="424" t="n"/>
      <c r="QL78" s="424" t="n"/>
      <c r="QM78" s="424" t="n"/>
      <c r="QN78" s="424" t="n"/>
      <c r="QO78" s="424" t="n"/>
      <c r="QP78" s="424" t="n"/>
      <c r="QQ78" s="424" t="n"/>
      <c r="QR78" s="424" t="n"/>
      <c r="QS78" s="424" t="n"/>
      <c r="QT78" s="424" t="n"/>
      <c r="QU78" s="424" t="n"/>
      <c r="QV78" s="424" t="n"/>
      <c r="QW78" s="424" t="n"/>
      <c r="QX78" s="424" t="n"/>
      <c r="QY78" s="424" t="n"/>
      <c r="QZ78" s="424" t="n"/>
      <c r="RA78" s="424" t="n"/>
      <c r="RB78" s="424" t="n"/>
      <c r="RC78" s="424" t="n"/>
      <c r="RD78" s="424" t="n"/>
      <c r="RE78" s="424" t="n"/>
      <c r="RF78" s="424" t="n"/>
      <c r="RG78" s="424" t="n"/>
      <c r="RH78" s="424" t="n"/>
      <c r="RI78" s="424" t="n"/>
      <c r="RJ78" s="424" t="n"/>
      <c r="RK78" s="424" t="n"/>
      <c r="RL78" s="424" t="n"/>
      <c r="RM78" s="424" t="n"/>
      <c r="RN78" s="424" t="n"/>
      <c r="RO78" s="424" t="n"/>
      <c r="RP78" s="424" t="n"/>
      <c r="RQ78" s="424" t="n"/>
      <c r="RR78" s="424" t="n"/>
      <c r="RS78" s="424" t="n"/>
      <c r="RT78" s="424" t="n"/>
      <c r="RU78" s="424" t="n"/>
      <c r="RV78" s="424" t="n"/>
      <c r="RW78" s="424" t="n"/>
      <c r="RX78" s="424" t="n"/>
      <c r="RY78" s="424" t="n"/>
      <c r="RZ78" s="424" t="n"/>
      <c r="SA78" s="424" t="n"/>
      <c r="SB78" s="424" t="n"/>
      <c r="SC78" s="424" t="n"/>
      <c r="SD78" s="424" t="n"/>
      <c r="SE78" s="424" t="n"/>
      <c r="SF78" s="424" t="n"/>
      <c r="SG78" s="424" t="n"/>
      <c r="SH78" s="424" t="n"/>
      <c r="SI78" s="424" t="n"/>
      <c r="SJ78" s="424" t="n"/>
      <c r="SK78" s="424" t="n"/>
      <c r="SL78" s="424" t="n"/>
      <c r="SM78" s="424" t="n"/>
      <c r="SN78" s="424" t="n"/>
      <c r="SO78" s="424" t="n"/>
      <c r="SP78" s="424" t="n"/>
      <c r="SQ78" s="424" t="n"/>
      <c r="SR78" s="424" t="n"/>
      <c r="SS78" s="424" t="n"/>
      <c r="ST78" s="424" t="n"/>
      <c r="SU78" s="424" t="n"/>
      <c r="SV78" s="424" t="n"/>
      <c r="SW78" s="424" t="n"/>
      <c r="SX78" s="424" t="n"/>
      <c r="SY78" s="424" t="n"/>
      <c r="SZ78" s="424" t="n"/>
      <c r="TA78" s="424" t="n"/>
      <c r="TB78" s="424" t="n"/>
      <c r="TC78" s="424" t="n"/>
      <c r="TD78" s="424" t="n"/>
      <c r="TE78" s="424" t="n"/>
      <c r="TF78" s="424" t="n"/>
      <c r="TG78" s="424" t="n"/>
      <c r="TH78" s="424" t="n"/>
      <c r="TI78" s="424" t="n"/>
      <c r="TJ78" s="424" t="n"/>
      <c r="TK78" s="424" t="n"/>
      <c r="TL78" s="424" t="n"/>
      <c r="TM78" s="424" t="n"/>
      <c r="TN78" s="424" t="n"/>
      <c r="TO78" s="424" t="n"/>
      <c r="TP78" s="424" t="n"/>
      <c r="TQ78" s="424" t="n"/>
      <c r="TR78" s="424" t="n"/>
      <c r="TS78" s="424" t="n"/>
      <c r="TT78" s="424" t="n"/>
      <c r="TU78" s="424" t="n"/>
      <c r="TV78" s="424" t="n"/>
      <c r="TW78" s="424" t="n"/>
      <c r="TX78" s="424" t="n"/>
      <c r="TY78" s="424" t="n"/>
      <c r="TZ78" s="424" t="n"/>
      <c r="UA78" s="424" t="n"/>
      <c r="UB78" s="424" t="n"/>
      <c r="UC78" s="424" t="n"/>
      <c r="UD78" s="424" t="n"/>
      <c r="UE78" s="424" t="n"/>
      <c r="UF78" s="424" t="n"/>
      <c r="UG78" s="424" t="n"/>
      <c r="UH78" s="424" t="n"/>
      <c r="UI78" s="424" t="n"/>
      <c r="UJ78" s="424" t="n"/>
      <c r="UK78" s="424" t="n"/>
      <c r="UL78" s="424" t="n"/>
      <c r="UM78" s="424" t="n"/>
      <c r="UN78" s="424" t="n"/>
      <c r="UO78" s="424" t="n"/>
      <c r="UP78" s="424" t="n"/>
      <c r="UQ78" s="424" t="n"/>
      <c r="UR78" s="424" t="n"/>
      <c r="US78" s="424" t="n"/>
      <c r="UT78" s="424" t="n"/>
      <c r="UU78" s="424" t="n"/>
      <c r="UV78" s="424" t="n"/>
      <c r="UW78" s="424" t="n"/>
      <c r="UX78" s="424" t="n"/>
      <c r="UY78" s="424" t="n"/>
      <c r="UZ78" s="424" t="n"/>
      <c r="VA78" s="424" t="n"/>
      <c r="VB78" s="424" t="n"/>
      <c r="VC78" s="424" t="n"/>
      <c r="VD78" s="424" t="n"/>
      <c r="VE78" s="424" t="n"/>
      <c r="VF78" s="424" t="n"/>
      <c r="VG78" s="424" t="n"/>
      <c r="VH78" s="424" t="n"/>
      <c r="VI78" s="424" t="n"/>
      <c r="VJ78" s="424" t="n"/>
      <c r="VK78" s="424" t="n"/>
      <c r="VL78" s="424" t="n"/>
      <c r="VM78" s="424" t="n"/>
      <c r="VN78" s="424" t="n"/>
      <c r="VO78" s="424" t="n"/>
      <c r="VP78" s="424" t="n"/>
      <c r="VQ78" s="424" t="n"/>
      <c r="VR78" s="424" t="n"/>
      <c r="VS78" s="424" t="n"/>
      <c r="VT78" s="424" t="n"/>
      <c r="VU78" s="424" t="n"/>
      <c r="VV78" s="424" t="n"/>
      <c r="VW78" s="424" t="n"/>
      <c r="VX78" s="424" t="n"/>
      <c r="VY78" s="424" t="n"/>
      <c r="VZ78" s="424" t="n"/>
      <c r="WA78" s="424" t="n"/>
      <c r="WB78" s="424" t="n"/>
      <c r="WC78" s="424" t="n"/>
      <c r="WD78" s="424" t="n"/>
      <c r="WE78" s="424" t="n"/>
      <c r="WF78" s="424" t="n"/>
      <c r="WG78" s="424" t="n"/>
      <c r="WH78" s="424" t="n"/>
      <c r="WI78" s="424" t="n"/>
      <c r="WJ78" s="424" t="n"/>
      <c r="WK78" s="424" t="n"/>
      <c r="WL78" s="424" t="n"/>
      <c r="WM78" s="424" t="n"/>
      <c r="WN78" s="424" t="n"/>
      <c r="WO78" s="424" t="n"/>
      <c r="WP78" s="424" t="n"/>
      <c r="WQ78" s="424" t="n"/>
      <c r="WR78" s="424" t="n"/>
      <c r="WS78" s="424" t="n"/>
      <c r="WT78" s="424" t="n"/>
      <c r="WU78" s="424" t="n"/>
      <c r="WV78" s="424" t="n"/>
      <c r="WW78" s="424" t="n"/>
      <c r="WX78" s="424" t="n"/>
      <c r="WY78" s="424" t="n"/>
      <c r="WZ78" s="424" t="n"/>
      <c r="XA78" s="424" t="n"/>
      <c r="XB78" s="424" t="n"/>
      <c r="XC78" s="424" t="n"/>
      <c r="XD78" s="424" t="n"/>
      <c r="XE78" s="424" t="n"/>
      <c r="XF78" s="424" t="n"/>
      <c r="XG78" s="424" t="n"/>
      <c r="XH78" s="424" t="n"/>
      <c r="XI78" s="424" t="n"/>
      <c r="XJ78" s="424" t="n"/>
    </row>
    <row r="79" customFormat="1" s="424">
      <c r="A79" s="300" t="n"/>
      <c r="B79" s="300">
        <f>+'OVERALL WO'!D193</f>
        <v/>
      </c>
      <c r="C79" s="300">
        <f>+'OVERALL WO'!I193</f>
        <v/>
      </c>
      <c r="D79" s="292">
        <f>+'OVERALL WO'!J193</f>
        <v/>
      </c>
      <c r="E79" s="1682">
        <f>+'OVERALL WO'!E193</f>
        <v/>
      </c>
      <c r="F79" s="300" t="n"/>
      <c r="G79" s="292" t="n"/>
      <c r="H79" s="292" t="n"/>
      <c r="I79" s="349" t="n"/>
      <c r="J79" s="292" t="n"/>
      <c r="K79" s="352" t="n"/>
      <c r="L79" s="343" t="n"/>
      <c r="M79" s="405" t="n"/>
      <c r="N79" s="343" t="n"/>
      <c r="O79" s="343" t="n"/>
      <c r="P79" s="343" t="n"/>
      <c r="Q79" s="343" t="n"/>
      <c r="R79" s="343" t="n"/>
      <c r="S79" s="343" t="n"/>
      <c r="T79" s="343" t="n"/>
      <c r="U79" s="343" t="n"/>
      <c r="V79" s="343" t="n"/>
      <c r="W79" s="405" t="n">
        <v>1000400</v>
      </c>
      <c r="X79" s="343" t="n"/>
      <c r="Y79" s="343" t="n"/>
      <c r="Z79" s="343" t="n"/>
      <c r="AA79" s="343" t="n"/>
      <c r="AB79" s="343" t="n"/>
      <c r="AC79" s="343" t="n"/>
      <c r="AD79" s="343" t="n"/>
      <c r="AE79" s="343" t="n"/>
      <c r="AF79" s="292">
        <f>+AD79+AB79+Z79+X79+V79+T79+R79+P79+N79+L79+J79+H79</f>
        <v/>
      </c>
      <c r="AG79" s="349">
        <f>+AE79+AC79+AA79+Y79+W79+U79+S79+Q79+O79+M79+K79+I79+G79</f>
        <v/>
      </c>
      <c r="AH79" s="292">
        <f>AG79-D79</f>
        <v/>
      </c>
      <c r="AI79" s="350" t="inlineStr">
        <is>
          <t>Completed Actual</t>
        </is>
      </c>
      <c r="AJ79" s="424" t="n"/>
      <c r="AK79" s="424" t="n"/>
      <c r="AL79" s="424" t="n"/>
      <c r="AM79" s="424" t="n"/>
      <c r="AN79" s="424" t="n"/>
      <c r="AO79" s="424" t="n"/>
      <c r="AP79" s="424" t="n"/>
      <c r="AQ79" s="424" t="n"/>
      <c r="AR79" s="424" t="n"/>
      <c r="AS79" s="424" t="n"/>
      <c r="AT79" s="424" t="n"/>
      <c r="AU79" s="424" t="n"/>
      <c r="AV79" s="424" t="n"/>
      <c r="AW79" s="424" t="n"/>
      <c r="AX79" s="424" t="n"/>
      <c r="AY79" s="424" t="n"/>
      <c r="AZ79" s="424" t="n"/>
      <c r="BA79" s="424" t="n"/>
      <c r="BB79" s="424" t="n"/>
      <c r="BC79" s="424" t="n"/>
      <c r="BD79" s="424" t="n"/>
      <c r="BE79" s="424" t="n"/>
      <c r="BF79" s="424" t="n"/>
      <c r="BG79" s="424" t="n"/>
      <c r="BH79" s="424" t="n"/>
      <c r="BI79" s="424" t="n"/>
      <c r="BJ79" s="424" t="n"/>
      <c r="BK79" s="424" t="n"/>
      <c r="BL79" s="424" t="n"/>
      <c r="BM79" s="424" t="n"/>
      <c r="BN79" s="424" t="n"/>
      <c r="BO79" s="424" t="n"/>
      <c r="BP79" s="424" t="n"/>
      <c r="BQ79" s="424" t="n"/>
      <c r="BR79" s="424" t="n"/>
      <c r="BS79" s="424" t="n"/>
      <c r="BT79" s="424" t="n"/>
      <c r="BU79" s="424" t="n"/>
      <c r="BV79" s="424" t="n"/>
      <c r="BW79" s="424" t="n"/>
      <c r="BX79" s="424" t="n"/>
      <c r="BY79" s="424" t="n"/>
      <c r="BZ79" s="424" t="n"/>
      <c r="CA79" s="424" t="n"/>
      <c r="CB79" s="424" t="n"/>
      <c r="CC79" s="424" t="n"/>
      <c r="CD79" s="424" t="n"/>
      <c r="CE79" s="424" t="n"/>
      <c r="CF79" s="424" t="n"/>
      <c r="CG79" s="424" t="n"/>
      <c r="CH79" s="424" t="n"/>
      <c r="CI79" s="424" t="n"/>
      <c r="CJ79" s="424" t="n"/>
      <c r="CK79" s="424" t="n"/>
      <c r="CL79" s="424" t="n"/>
      <c r="CM79" s="424" t="n"/>
      <c r="CN79" s="424" t="n"/>
      <c r="CO79" s="424" t="n"/>
      <c r="CP79" s="424" t="n"/>
      <c r="CQ79" s="424" t="n"/>
      <c r="CR79" s="424" t="n"/>
      <c r="CS79" s="424" t="n"/>
      <c r="CT79" s="424" t="n"/>
      <c r="CU79" s="424" t="n"/>
      <c r="CV79" s="424" t="n"/>
      <c r="CW79" s="424" t="n"/>
      <c r="CX79" s="424" t="n"/>
      <c r="CY79" s="424" t="n"/>
      <c r="CZ79" s="424" t="n"/>
      <c r="DA79" s="424" t="n"/>
      <c r="DB79" s="424" t="n"/>
      <c r="DC79" s="424" t="n"/>
      <c r="DD79" s="424" t="n"/>
      <c r="DE79" s="424" t="n"/>
      <c r="DF79" s="424" t="n"/>
      <c r="DG79" s="424" t="n"/>
      <c r="DH79" s="424" t="n"/>
      <c r="DI79" s="424" t="n"/>
      <c r="DJ79" s="424" t="n"/>
      <c r="DK79" s="424" t="n"/>
      <c r="DL79" s="424" t="n"/>
      <c r="DM79" s="424" t="n"/>
      <c r="DN79" s="424" t="n"/>
      <c r="DO79" s="424" t="n"/>
      <c r="DP79" s="424" t="n"/>
      <c r="DQ79" s="424" t="n"/>
      <c r="DR79" s="424" t="n"/>
      <c r="DS79" s="424" t="n"/>
      <c r="DT79" s="424" t="n"/>
      <c r="DU79" s="424" t="n"/>
      <c r="DV79" s="424" t="n"/>
      <c r="DW79" s="424" t="n"/>
      <c r="DX79" s="424" t="n"/>
      <c r="DY79" s="424" t="n"/>
      <c r="DZ79" s="424" t="n"/>
      <c r="EA79" s="424" t="n"/>
      <c r="EB79" s="424" t="n"/>
      <c r="EC79" s="424" t="n"/>
      <c r="ED79" s="424" t="n"/>
      <c r="EE79" s="424" t="n"/>
      <c r="EF79" s="424" t="n"/>
      <c r="EG79" s="424" t="n"/>
      <c r="EH79" s="424" t="n"/>
      <c r="EI79" s="424" t="n"/>
      <c r="EJ79" s="424" t="n"/>
      <c r="EK79" s="424" t="n"/>
      <c r="EL79" s="424" t="n"/>
      <c r="EM79" s="424" t="n"/>
      <c r="EN79" s="424" t="n"/>
      <c r="EO79" s="424" t="n"/>
      <c r="EP79" s="424" t="n"/>
      <c r="EQ79" s="424" t="n"/>
      <c r="ER79" s="424" t="n"/>
      <c r="ES79" s="424" t="n"/>
      <c r="ET79" s="424" t="n"/>
      <c r="EU79" s="424" t="n"/>
      <c r="EV79" s="424" t="n"/>
      <c r="EW79" s="424" t="n"/>
      <c r="EX79" s="424" t="n"/>
      <c r="EY79" s="424" t="n"/>
      <c r="EZ79" s="424" t="n"/>
      <c r="FA79" s="424" t="n"/>
      <c r="FB79" s="424" t="n"/>
      <c r="FC79" s="424" t="n"/>
      <c r="FD79" s="424" t="n"/>
      <c r="FE79" s="424" t="n"/>
      <c r="FF79" s="424" t="n"/>
      <c r="FG79" s="424" t="n"/>
      <c r="FH79" s="424" t="n"/>
      <c r="FI79" s="424" t="n"/>
      <c r="FJ79" s="424" t="n"/>
      <c r="FK79" s="424" t="n"/>
      <c r="FL79" s="424" t="n"/>
      <c r="FM79" s="424" t="n"/>
      <c r="FN79" s="424" t="n"/>
      <c r="FO79" s="424" t="n"/>
      <c r="FP79" s="424" t="n"/>
      <c r="FQ79" s="424" t="n"/>
      <c r="FR79" s="424" t="n"/>
      <c r="FS79" s="424" t="n"/>
      <c r="FT79" s="424" t="n"/>
      <c r="FU79" s="424" t="n"/>
      <c r="FV79" s="424" t="n"/>
      <c r="FW79" s="424" t="n"/>
      <c r="FX79" s="424" t="n"/>
      <c r="FY79" s="424" t="n"/>
      <c r="FZ79" s="424" t="n"/>
      <c r="GA79" s="424" t="n"/>
      <c r="GB79" s="424" t="n"/>
      <c r="GC79" s="424" t="n"/>
      <c r="GD79" s="424" t="n"/>
      <c r="GE79" s="424" t="n"/>
      <c r="GF79" s="424" t="n"/>
      <c r="GG79" s="424" t="n"/>
      <c r="GH79" s="424" t="n"/>
      <c r="GI79" s="424" t="n"/>
      <c r="GJ79" s="424" t="n"/>
      <c r="GK79" s="424" t="n"/>
      <c r="GL79" s="424" t="n"/>
      <c r="GM79" s="424" t="n"/>
      <c r="GN79" s="424" t="n"/>
      <c r="GO79" s="424" t="n"/>
      <c r="GP79" s="424" t="n"/>
      <c r="GQ79" s="424" t="n"/>
      <c r="GR79" s="424" t="n"/>
      <c r="GS79" s="424" t="n"/>
      <c r="GT79" s="424" t="n"/>
      <c r="GU79" s="424" t="n"/>
      <c r="GV79" s="424" t="n"/>
      <c r="GW79" s="424" t="n"/>
      <c r="GX79" s="424" t="n"/>
      <c r="GY79" s="424" t="n"/>
      <c r="GZ79" s="424" t="n"/>
      <c r="HA79" s="424" t="n"/>
      <c r="HB79" s="424" t="n"/>
      <c r="HC79" s="424" t="n"/>
      <c r="HD79" s="424" t="n"/>
      <c r="HE79" s="424" t="n"/>
      <c r="HF79" s="424" t="n"/>
      <c r="HG79" s="424" t="n"/>
      <c r="HH79" s="424" t="n"/>
      <c r="HI79" s="424" t="n"/>
      <c r="HJ79" s="424" t="n"/>
      <c r="HK79" s="424" t="n"/>
      <c r="HL79" s="424" t="n"/>
      <c r="HM79" s="424" t="n"/>
      <c r="HN79" s="424" t="n"/>
      <c r="HO79" s="424" t="n"/>
      <c r="HP79" s="424" t="n"/>
      <c r="HQ79" s="424" t="n"/>
      <c r="HR79" s="424" t="n"/>
      <c r="HS79" s="424" t="n"/>
      <c r="HT79" s="424" t="n"/>
      <c r="HU79" s="424" t="n"/>
      <c r="HV79" s="424" t="n"/>
      <c r="HW79" s="424" t="n"/>
      <c r="HX79" s="424" t="n"/>
      <c r="HY79" s="424" t="n"/>
      <c r="HZ79" s="424" t="n"/>
      <c r="IA79" s="424" t="n"/>
      <c r="IB79" s="424" t="n"/>
      <c r="IC79" s="424" t="n"/>
      <c r="ID79" s="424" t="n"/>
      <c r="IE79" s="424" t="n"/>
      <c r="IF79" s="424" t="n"/>
      <c r="IG79" s="424" t="n"/>
      <c r="IH79" s="424" t="n"/>
      <c r="II79" s="424" t="n"/>
      <c r="IJ79" s="424" t="n"/>
      <c r="IK79" s="424" t="n"/>
      <c r="IL79" s="424" t="n"/>
      <c r="IM79" s="424" t="n"/>
      <c r="IN79" s="424" t="n"/>
      <c r="IO79" s="424" t="n"/>
      <c r="IP79" s="424" t="n"/>
      <c r="IQ79" s="424" t="n"/>
      <c r="IR79" s="424" t="n"/>
      <c r="IS79" s="424" t="n"/>
      <c r="IT79" s="424" t="n"/>
      <c r="IU79" s="424" t="n"/>
      <c r="IV79" s="424" t="n"/>
      <c r="IW79" s="424" t="n"/>
      <c r="IX79" s="424" t="n"/>
      <c r="IY79" s="424" t="n"/>
      <c r="IZ79" s="424" t="n"/>
      <c r="JA79" s="424" t="n"/>
      <c r="JB79" s="424" t="n"/>
      <c r="JC79" s="424" t="n"/>
      <c r="JD79" s="424" t="n"/>
      <c r="JE79" s="424" t="n"/>
      <c r="JF79" s="424" t="n"/>
      <c r="JG79" s="424" t="n"/>
      <c r="JH79" s="424" t="n"/>
      <c r="JI79" s="424" t="n"/>
      <c r="JJ79" s="424" t="n"/>
      <c r="JK79" s="424" t="n"/>
      <c r="JL79" s="424" t="n"/>
      <c r="JM79" s="424" t="n"/>
      <c r="JN79" s="424" t="n"/>
      <c r="JO79" s="424" t="n"/>
      <c r="JP79" s="424" t="n"/>
      <c r="JQ79" s="424" t="n"/>
      <c r="JR79" s="424" t="n"/>
      <c r="JS79" s="424" t="n"/>
      <c r="JT79" s="424" t="n"/>
      <c r="JU79" s="424" t="n"/>
      <c r="JV79" s="424" t="n"/>
      <c r="JW79" s="424" t="n"/>
      <c r="JX79" s="424" t="n"/>
      <c r="JY79" s="424" t="n"/>
      <c r="JZ79" s="424" t="n"/>
      <c r="KA79" s="424" t="n"/>
      <c r="KB79" s="424" t="n"/>
      <c r="KC79" s="424" t="n"/>
      <c r="KD79" s="424" t="n"/>
      <c r="KE79" s="424" t="n"/>
      <c r="KF79" s="424" t="n"/>
      <c r="KG79" s="424" t="n"/>
      <c r="KH79" s="424" t="n"/>
      <c r="KI79" s="424" t="n"/>
      <c r="KJ79" s="424" t="n"/>
      <c r="KK79" s="424" t="n"/>
      <c r="KL79" s="424" t="n"/>
      <c r="KM79" s="424" t="n"/>
      <c r="KN79" s="424" t="n"/>
      <c r="KO79" s="424" t="n"/>
      <c r="KP79" s="424" t="n"/>
      <c r="KQ79" s="424" t="n"/>
      <c r="KR79" s="424" t="n"/>
      <c r="KS79" s="424" t="n"/>
      <c r="KT79" s="424" t="n"/>
      <c r="KU79" s="424" t="n"/>
      <c r="KV79" s="424" t="n"/>
      <c r="KW79" s="424" t="n"/>
      <c r="KX79" s="424" t="n"/>
      <c r="KY79" s="424" t="n"/>
      <c r="KZ79" s="424" t="n"/>
      <c r="LA79" s="424" t="n"/>
      <c r="LB79" s="424" t="n"/>
      <c r="LC79" s="424" t="n"/>
      <c r="LD79" s="424" t="n"/>
      <c r="LE79" s="424" t="n"/>
      <c r="LF79" s="424" t="n"/>
      <c r="LG79" s="424" t="n"/>
      <c r="LH79" s="424" t="n"/>
      <c r="LI79" s="424" t="n"/>
      <c r="LJ79" s="424" t="n"/>
      <c r="LK79" s="424" t="n"/>
      <c r="LL79" s="424" t="n"/>
      <c r="LM79" s="424" t="n"/>
      <c r="LN79" s="424" t="n"/>
      <c r="LO79" s="424" t="n"/>
      <c r="LP79" s="424" t="n"/>
      <c r="LQ79" s="424" t="n"/>
      <c r="LR79" s="424" t="n"/>
      <c r="LS79" s="424" t="n"/>
      <c r="LT79" s="424" t="n"/>
      <c r="LU79" s="424" t="n"/>
      <c r="LV79" s="424" t="n"/>
      <c r="LW79" s="424" t="n"/>
      <c r="LX79" s="424" t="n"/>
      <c r="LY79" s="424" t="n"/>
      <c r="LZ79" s="424" t="n"/>
      <c r="MA79" s="424" t="n"/>
      <c r="MB79" s="424" t="n"/>
      <c r="MC79" s="424" t="n"/>
      <c r="MD79" s="424" t="n"/>
      <c r="ME79" s="424" t="n"/>
      <c r="MF79" s="424" t="n"/>
      <c r="MG79" s="424" t="n"/>
      <c r="MH79" s="424" t="n"/>
      <c r="MI79" s="424" t="n"/>
      <c r="MJ79" s="424" t="n"/>
      <c r="MK79" s="424" t="n"/>
      <c r="ML79" s="424" t="n"/>
      <c r="MM79" s="424" t="n"/>
      <c r="MN79" s="424" t="n"/>
      <c r="MO79" s="424" t="n"/>
      <c r="MP79" s="424" t="n"/>
      <c r="MQ79" s="424" t="n"/>
      <c r="MR79" s="424" t="n"/>
      <c r="MS79" s="424" t="n"/>
      <c r="MT79" s="424" t="n"/>
      <c r="MU79" s="424" t="n"/>
      <c r="MV79" s="424" t="n"/>
      <c r="MW79" s="424" t="n"/>
      <c r="MX79" s="424" t="n"/>
      <c r="MY79" s="424" t="n"/>
      <c r="MZ79" s="424" t="n"/>
      <c r="NA79" s="424" t="n"/>
      <c r="NB79" s="424" t="n"/>
      <c r="NC79" s="424" t="n"/>
      <c r="ND79" s="424" t="n"/>
      <c r="NE79" s="424" t="n"/>
      <c r="NF79" s="424" t="n"/>
      <c r="NG79" s="424" t="n"/>
      <c r="NH79" s="424" t="n"/>
      <c r="NI79" s="424" t="n"/>
      <c r="NJ79" s="424" t="n"/>
      <c r="NK79" s="424" t="n"/>
      <c r="NL79" s="424" t="n"/>
      <c r="NM79" s="424" t="n"/>
      <c r="NN79" s="424" t="n"/>
      <c r="NO79" s="424" t="n"/>
      <c r="NP79" s="424" t="n"/>
      <c r="NQ79" s="424" t="n"/>
      <c r="NR79" s="424" t="n"/>
      <c r="NS79" s="424" t="n"/>
      <c r="NT79" s="424" t="n"/>
      <c r="NU79" s="424" t="n"/>
      <c r="NV79" s="424" t="n"/>
      <c r="NW79" s="424" t="n"/>
      <c r="NX79" s="424" t="n"/>
      <c r="NY79" s="424" t="n"/>
      <c r="NZ79" s="424" t="n"/>
      <c r="OA79" s="424" t="n"/>
      <c r="OB79" s="424" t="n"/>
      <c r="OC79" s="424" t="n"/>
      <c r="OD79" s="424" t="n"/>
      <c r="OE79" s="424" t="n"/>
      <c r="OF79" s="424" t="n"/>
      <c r="OG79" s="424" t="n"/>
      <c r="OH79" s="424" t="n"/>
      <c r="OI79" s="424" t="n"/>
      <c r="OJ79" s="424" t="n"/>
      <c r="OK79" s="424" t="n"/>
      <c r="OL79" s="424" t="n"/>
      <c r="OM79" s="424" t="n"/>
      <c r="ON79" s="424" t="n"/>
      <c r="OO79" s="424" t="n"/>
      <c r="OP79" s="424" t="n"/>
      <c r="OQ79" s="424" t="n"/>
      <c r="OR79" s="424" t="n"/>
      <c r="OS79" s="424" t="n"/>
      <c r="OT79" s="424" t="n"/>
      <c r="OU79" s="424" t="n"/>
      <c r="OV79" s="424" t="n"/>
      <c r="OW79" s="424" t="n"/>
      <c r="OX79" s="424" t="n"/>
      <c r="OY79" s="424" t="n"/>
      <c r="OZ79" s="424" t="n"/>
      <c r="PA79" s="424" t="n"/>
      <c r="PB79" s="424" t="n"/>
      <c r="PC79" s="424" t="n"/>
      <c r="PD79" s="424" t="n"/>
      <c r="PE79" s="424" t="n"/>
      <c r="PF79" s="424" t="n"/>
      <c r="PG79" s="424" t="n"/>
      <c r="PH79" s="424" t="n"/>
      <c r="PI79" s="424" t="n"/>
      <c r="PJ79" s="424" t="n"/>
      <c r="PK79" s="424" t="n"/>
      <c r="PL79" s="424" t="n"/>
      <c r="PM79" s="424" t="n"/>
      <c r="PN79" s="424" t="n"/>
      <c r="PO79" s="424" t="n"/>
      <c r="PP79" s="424" t="n"/>
      <c r="PQ79" s="424" t="n"/>
      <c r="PR79" s="424" t="n"/>
      <c r="PS79" s="424" t="n"/>
      <c r="PT79" s="424" t="n"/>
      <c r="PU79" s="424" t="n"/>
      <c r="PV79" s="424" t="n"/>
      <c r="PW79" s="424" t="n"/>
      <c r="PX79" s="424" t="n"/>
      <c r="PY79" s="424" t="n"/>
      <c r="PZ79" s="424" t="n"/>
      <c r="QA79" s="424" t="n"/>
      <c r="QB79" s="424" t="n"/>
      <c r="QC79" s="424" t="n"/>
      <c r="QD79" s="424" t="n"/>
      <c r="QE79" s="424" t="n"/>
      <c r="QF79" s="424" t="n"/>
      <c r="QG79" s="424" t="n"/>
      <c r="QH79" s="424" t="n"/>
      <c r="QI79" s="424" t="n"/>
      <c r="QJ79" s="424" t="n"/>
      <c r="QK79" s="424" t="n"/>
      <c r="QL79" s="424" t="n"/>
      <c r="QM79" s="424" t="n"/>
      <c r="QN79" s="424" t="n"/>
      <c r="QO79" s="424" t="n"/>
      <c r="QP79" s="424" t="n"/>
      <c r="QQ79" s="424" t="n"/>
      <c r="QR79" s="424" t="n"/>
      <c r="QS79" s="424" t="n"/>
      <c r="QT79" s="424" t="n"/>
      <c r="QU79" s="424" t="n"/>
      <c r="QV79" s="424" t="n"/>
      <c r="QW79" s="424" t="n"/>
      <c r="QX79" s="424" t="n"/>
      <c r="QY79" s="424" t="n"/>
      <c r="QZ79" s="424" t="n"/>
      <c r="RA79" s="424" t="n"/>
      <c r="RB79" s="424" t="n"/>
      <c r="RC79" s="424" t="n"/>
      <c r="RD79" s="424" t="n"/>
      <c r="RE79" s="424" t="n"/>
      <c r="RF79" s="424" t="n"/>
      <c r="RG79" s="424" t="n"/>
      <c r="RH79" s="424" t="n"/>
      <c r="RI79" s="424" t="n"/>
      <c r="RJ79" s="424" t="n"/>
      <c r="RK79" s="424" t="n"/>
      <c r="RL79" s="424" t="n"/>
      <c r="RM79" s="424" t="n"/>
      <c r="RN79" s="424" t="n"/>
      <c r="RO79" s="424" t="n"/>
      <c r="RP79" s="424" t="n"/>
      <c r="RQ79" s="424" t="n"/>
      <c r="RR79" s="424" t="n"/>
      <c r="RS79" s="424" t="n"/>
      <c r="RT79" s="424" t="n"/>
      <c r="RU79" s="424" t="n"/>
      <c r="RV79" s="424" t="n"/>
      <c r="RW79" s="424" t="n"/>
      <c r="RX79" s="424" t="n"/>
      <c r="RY79" s="424" t="n"/>
      <c r="RZ79" s="424" t="n"/>
      <c r="SA79" s="424" t="n"/>
      <c r="SB79" s="424" t="n"/>
      <c r="SC79" s="424" t="n"/>
      <c r="SD79" s="424" t="n"/>
      <c r="SE79" s="424" t="n"/>
      <c r="SF79" s="424" t="n"/>
      <c r="SG79" s="424" t="n"/>
      <c r="SH79" s="424" t="n"/>
      <c r="SI79" s="424" t="n"/>
      <c r="SJ79" s="424" t="n"/>
      <c r="SK79" s="424" t="n"/>
      <c r="SL79" s="424" t="n"/>
      <c r="SM79" s="424" t="n"/>
      <c r="SN79" s="424" t="n"/>
      <c r="SO79" s="424" t="n"/>
      <c r="SP79" s="424" t="n"/>
      <c r="SQ79" s="424" t="n"/>
      <c r="SR79" s="424" t="n"/>
      <c r="SS79" s="424" t="n"/>
      <c r="ST79" s="424" t="n"/>
      <c r="SU79" s="424" t="n"/>
      <c r="SV79" s="424" t="n"/>
      <c r="SW79" s="424" t="n"/>
      <c r="SX79" s="424" t="n"/>
      <c r="SY79" s="424" t="n"/>
      <c r="SZ79" s="424" t="n"/>
      <c r="TA79" s="424" t="n"/>
      <c r="TB79" s="424" t="n"/>
      <c r="TC79" s="424" t="n"/>
      <c r="TD79" s="424" t="n"/>
      <c r="TE79" s="424" t="n"/>
      <c r="TF79" s="424" t="n"/>
      <c r="TG79" s="424" t="n"/>
      <c r="TH79" s="424" t="n"/>
      <c r="TI79" s="424" t="n"/>
      <c r="TJ79" s="424" t="n"/>
      <c r="TK79" s="424" t="n"/>
      <c r="TL79" s="424" t="n"/>
      <c r="TM79" s="424" t="n"/>
      <c r="TN79" s="424" t="n"/>
      <c r="TO79" s="424" t="n"/>
      <c r="TP79" s="424" t="n"/>
      <c r="TQ79" s="424" t="n"/>
      <c r="TR79" s="424" t="n"/>
      <c r="TS79" s="424" t="n"/>
      <c r="TT79" s="424" t="n"/>
      <c r="TU79" s="424" t="n"/>
      <c r="TV79" s="424" t="n"/>
      <c r="TW79" s="424" t="n"/>
      <c r="TX79" s="424" t="n"/>
      <c r="TY79" s="424" t="n"/>
      <c r="TZ79" s="424" t="n"/>
      <c r="UA79" s="424" t="n"/>
      <c r="UB79" s="424" t="n"/>
      <c r="UC79" s="424" t="n"/>
      <c r="UD79" s="424" t="n"/>
      <c r="UE79" s="424" t="n"/>
      <c r="UF79" s="424" t="n"/>
      <c r="UG79" s="424" t="n"/>
      <c r="UH79" s="424" t="n"/>
      <c r="UI79" s="424" t="n"/>
      <c r="UJ79" s="424" t="n"/>
      <c r="UK79" s="424" t="n"/>
      <c r="UL79" s="424" t="n"/>
      <c r="UM79" s="424" t="n"/>
      <c r="UN79" s="424" t="n"/>
      <c r="UO79" s="424" t="n"/>
      <c r="UP79" s="424" t="n"/>
      <c r="UQ79" s="424" t="n"/>
      <c r="UR79" s="424" t="n"/>
      <c r="US79" s="424" t="n"/>
      <c r="UT79" s="424" t="n"/>
      <c r="UU79" s="424" t="n"/>
      <c r="UV79" s="424" t="n"/>
      <c r="UW79" s="424" t="n"/>
      <c r="UX79" s="424" t="n"/>
      <c r="UY79" s="424" t="n"/>
      <c r="UZ79" s="424" t="n"/>
      <c r="VA79" s="424" t="n"/>
      <c r="VB79" s="424" t="n"/>
      <c r="VC79" s="424" t="n"/>
      <c r="VD79" s="424" t="n"/>
      <c r="VE79" s="424" t="n"/>
      <c r="VF79" s="424" t="n"/>
      <c r="VG79" s="424" t="n"/>
      <c r="VH79" s="424" t="n"/>
      <c r="VI79" s="424" t="n"/>
      <c r="VJ79" s="424" t="n"/>
      <c r="VK79" s="424" t="n"/>
      <c r="VL79" s="424" t="n"/>
      <c r="VM79" s="424" t="n"/>
      <c r="VN79" s="424" t="n"/>
      <c r="VO79" s="424" t="n"/>
      <c r="VP79" s="424" t="n"/>
      <c r="VQ79" s="424" t="n"/>
      <c r="VR79" s="424" t="n"/>
      <c r="VS79" s="424" t="n"/>
      <c r="VT79" s="424" t="n"/>
      <c r="VU79" s="424" t="n"/>
      <c r="VV79" s="424" t="n"/>
      <c r="VW79" s="424" t="n"/>
      <c r="VX79" s="424" t="n"/>
      <c r="VY79" s="424" t="n"/>
      <c r="VZ79" s="424" t="n"/>
      <c r="WA79" s="424" t="n"/>
      <c r="WB79" s="424" t="n"/>
      <c r="WC79" s="424" t="n"/>
      <c r="WD79" s="424" t="n"/>
      <c r="WE79" s="424" t="n"/>
      <c r="WF79" s="424" t="n"/>
      <c r="WG79" s="424" t="n"/>
      <c r="WH79" s="424" t="n"/>
      <c r="WI79" s="424" t="n"/>
      <c r="WJ79" s="424" t="n"/>
      <c r="WK79" s="424" t="n"/>
      <c r="WL79" s="424" t="n"/>
      <c r="WM79" s="424" t="n"/>
      <c r="WN79" s="424" t="n"/>
      <c r="WO79" s="424" t="n"/>
      <c r="WP79" s="424" t="n"/>
      <c r="WQ79" s="424" t="n"/>
      <c r="WR79" s="424" t="n"/>
      <c r="WS79" s="424" t="n"/>
      <c r="WT79" s="424" t="n"/>
      <c r="WU79" s="424" t="n"/>
      <c r="WV79" s="424" t="n"/>
      <c r="WW79" s="424" t="n"/>
      <c r="WX79" s="424" t="n"/>
      <c r="WY79" s="424" t="n"/>
      <c r="WZ79" s="424" t="n"/>
      <c r="XA79" s="424" t="n"/>
      <c r="XB79" s="424" t="n"/>
      <c r="XC79" s="424" t="n"/>
      <c r="XD79" s="424" t="n"/>
      <c r="XE79" s="424" t="n"/>
      <c r="XF79" s="424" t="n"/>
      <c r="XG79" s="424" t="n"/>
      <c r="XH79" s="424" t="n"/>
      <c r="XI79" s="424" t="n"/>
      <c r="XJ79" s="424" t="n"/>
    </row>
    <row r="80" customFormat="1" s="424">
      <c r="A80" s="300" t="n"/>
      <c r="B80" s="300">
        <f>+'OVERALL WO'!D194</f>
        <v/>
      </c>
      <c r="C80" s="300">
        <f>+'OVERALL WO'!I194</f>
        <v/>
      </c>
      <c r="D80" s="292">
        <f>+'OVERALL WO'!J194</f>
        <v/>
      </c>
      <c r="E80" s="1682">
        <f>+'OVERALL WO'!E194</f>
        <v/>
      </c>
      <c r="F80" s="300" t="n"/>
      <c r="G80" s="292" t="n"/>
      <c r="H80" s="292" t="n"/>
      <c r="I80" s="349" t="n"/>
      <c r="J80" s="292" t="n"/>
      <c r="K80" s="352" t="n"/>
      <c r="L80" s="343" t="n"/>
      <c r="M80" s="405" t="n"/>
      <c r="N80" s="343" t="n"/>
      <c r="O80" s="343" t="n"/>
      <c r="P80" s="343" t="n"/>
      <c r="Q80" s="343" t="n"/>
      <c r="R80" s="343" t="n"/>
      <c r="S80" s="343" t="n"/>
      <c r="T80" s="343" t="n"/>
      <c r="U80" s="343" t="n"/>
      <c r="V80" s="343" t="n"/>
      <c r="W80" s="405" t="n">
        <v>6418375</v>
      </c>
      <c r="X80" s="343" t="n"/>
      <c r="Y80" s="343" t="n"/>
      <c r="Z80" s="343" t="n"/>
      <c r="AA80" s="343" t="n"/>
      <c r="AB80" s="343" t="n"/>
      <c r="AC80" s="343" t="n"/>
      <c r="AD80" s="343" t="n"/>
      <c r="AE80" s="343" t="n"/>
      <c r="AF80" s="292">
        <f>+AD80+AB80+Z80+X80+V80+T80+R80+P80+N80+L80+J80+H80</f>
        <v/>
      </c>
      <c r="AG80" s="349">
        <f>+AE80+AC80+AA80+Y80+W80+U80+S80+Q80+O80+M80+K80+I80+G80</f>
        <v/>
      </c>
      <c r="AH80" s="292">
        <f>AG80-D80</f>
        <v/>
      </c>
      <c r="AI80" s="350" t="inlineStr">
        <is>
          <t>Completed Actual</t>
        </is>
      </c>
      <c r="AJ80" s="424" t="n"/>
      <c r="AK80" s="424" t="n"/>
      <c r="AL80" s="424" t="n"/>
      <c r="AM80" s="424" t="n"/>
      <c r="AN80" s="424" t="n"/>
      <c r="AO80" s="424" t="n"/>
      <c r="AP80" s="424" t="n"/>
      <c r="AQ80" s="424" t="n"/>
      <c r="AR80" s="424" t="n"/>
      <c r="AS80" s="424" t="n"/>
      <c r="AT80" s="424" t="n"/>
      <c r="AU80" s="424" t="n"/>
      <c r="AV80" s="424" t="n"/>
      <c r="AW80" s="424" t="n"/>
      <c r="AX80" s="424" t="n"/>
      <c r="AY80" s="424" t="n"/>
      <c r="AZ80" s="424" t="n"/>
      <c r="BA80" s="424" t="n"/>
      <c r="BB80" s="424" t="n"/>
      <c r="BC80" s="424" t="n"/>
      <c r="BD80" s="424" t="n"/>
      <c r="BE80" s="424" t="n"/>
      <c r="BF80" s="424" t="n"/>
      <c r="BG80" s="424" t="n"/>
      <c r="BH80" s="424" t="n"/>
      <c r="BI80" s="424" t="n"/>
      <c r="BJ80" s="424" t="n"/>
      <c r="BK80" s="424" t="n"/>
      <c r="BL80" s="424" t="n"/>
      <c r="BM80" s="424" t="n"/>
      <c r="BN80" s="424" t="n"/>
      <c r="BO80" s="424" t="n"/>
      <c r="BP80" s="424" t="n"/>
      <c r="BQ80" s="424" t="n"/>
      <c r="BR80" s="424" t="n"/>
      <c r="BS80" s="424" t="n"/>
      <c r="BT80" s="424" t="n"/>
      <c r="BU80" s="424" t="n"/>
      <c r="BV80" s="424" t="n"/>
      <c r="BW80" s="424" t="n"/>
      <c r="BX80" s="424" t="n"/>
      <c r="BY80" s="424" t="n"/>
      <c r="BZ80" s="424" t="n"/>
      <c r="CA80" s="424" t="n"/>
      <c r="CB80" s="424" t="n"/>
      <c r="CC80" s="424" t="n"/>
      <c r="CD80" s="424" t="n"/>
      <c r="CE80" s="424" t="n"/>
      <c r="CF80" s="424" t="n"/>
      <c r="CG80" s="424" t="n"/>
      <c r="CH80" s="424" t="n"/>
      <c r="CI80" s="424" t="n"/>
      <c r="CJ80" s="424" t="n"/>
      <c r="CK80" s="424" t="n"/>
      <c r="CL80" s="424" t="n"/>
      <c r="CM80" s="424" t="n"/>
      <c r="CN80" s="424" t="n"/>
      <c r="CO80" s="424" t="n"/>
      <c r="CP80" s="424" t="n"/>
      <c r="CQ80" s="424" t="n"/>
      <c r="CR80" s="424" t="n"/>
      <c r="CS80" s="424" t="n"/>
      <c r="CT80" s="424" t="n"/>
      <c r="CU80" s="424" t="n"/>
      <c r="CV80" s="424" t="n"/>
      <c r="CW80" s="424" t="n"/>
      <c r="CX80" s="424" t="n"/>
      <c r="CY80" s="424" t="n"/>
      <c r="CZ80" s="424" t="n"/>
      <c r="DA80" s="424" t="n"/>
      <c r="DB80" s="424" t="n"/>
      <c r="DC80" s="424" t="n"/>
      <c r="DD80" s="424" t="n"/>
      <c r="DE80" s="424" t="n"/>
      <c r="DF80" s="424" t="n"/>
      <c r="DG80" s="424" t="n"/>
      <c r="DH80" s="424" t="n"/>
      <c r="DI80" s="424" t="n"/>
      <c r="DJ80" s="424" t="n"/>
      <c r="DK80" s="424" t="n"/>
      <c r="DL80" s="424" t="n"/>
      <c r="DM80" s="424" t="n"/>
      <c r="DN80" s="424" t="n"/>
      <c r="DO80" s="424" t="n"/>
      <c r="DP80" s="424" t="n"/>
      <c r="DQ80" s="424" t="n"/>
      <c r="DR80" s="424" t="n"/>
      <c r="DS80" s="424" t="n"/>
      <c r="DT80" s="424" t="n"/>
      <c r="DU80" s="424" t="n"/>
      <c r="DV80" s="424" t="n"/>
      <c r="DW80" s="424" t="n"/>
      <c r="DX80" s="424" t="n"/>
      <c r="DY80" s="424" t="n"/>
      <c r="DZ80" s="424" t="n"/>
      <c r="EA80" s="424" t="n"/>
      <c r="EB80" s="424" t="n"/>
      <c r="EC80" s="424" t="n"/>
      <c r="ED80" s="424" t="n"/>
      <c r="EE80" s="424" t="n"/>
      <c r="EF80" s="424" t="n"/>
      <c r="EG80" s="424" t="n"/>
      <c r="EH80" s="424" t="n"/>
      <c r="EI80" s="424" t="n"/>
      <c r="EJ80" s="424" t="n"/>
      <c r="EK80" s="424" t="n"/>
      <c r="EL80" s="424" t="n"/>
      <c r="EM80" s="424" t="n"/>
      <c r="EN80" s="424" t="n"/>
      <c r="EO80" s="424" t="n"/>
      <c r="EP80" s="424" t="n"/>
      <c r="EQ80" s="424" t="n"/>
      <c r="ER80" s="424" t="n"/>
      <c r="ES80" s="424" t="n"/>
      <c r="ET80" s="424" t="n"/>
      <c r="EU80" s="424" t="n"/>
      <c r="EV80" s="424" t="n"/>
      <c r="EW80" s="424" t="n"/>
      <c r="EX80" s="424" t="n"/>
      <c r="EY80" s="424" t="n"/>
      <c r="EZ80" s="424" t="n"/>
      <c r="FA80" s="424" t="n"/>
      <c r="FB80" s="424" t="n"/>
      <c r="FC80" s="424" t="n"/>
      <c r="FD80" s="424" t="n"/>
      <c r="FE80" s="424" t="n"/>
      <c r="FF80" s="424" t="n"/>
      <c r="FG80" s="424" t="n"/>
      <c r="FH80" s="424" t="n"/>
      <c r="FI80" s="424" t="n"/>
      <c r="FJ80" s="424" t="n"/>
      <c r="FK80" s="424" t="n"/>
      <c r="FL80" s="424" t="n"/>
      <c r="FM80" s="424" t="n"/>
      <c r="FN80" s="424" t="n"/>
      <c r="FO80" s="424" t="n"/>
      <c r="FP80" s="424" t="n"/>
      <c r="FQ80" s="424" t="n"/>
      <c r="FR80" s="424" t="n"/>
      <c r="FS80" s="424" t="n"/>
      <c r="FT80" s="424" t="n"/>
      <c r="FU80" s="424" t="n"/>
      <c r="FV80" s="424" t="n"/>
      <c r="FW80" s="424" t="n"/>
      <c r="FX80" s="424" t="n"/>
      <c r="FY80" s="424" t="n"/>
      <c r="FZ80" s="424" t="n"/>
      <c r="GA80" s="424" t="n"/>
      <c r="GB80" s="424" t="n"/>
      <c r="GC80" s="424" t="n"/>
      <c r="GD80" s="424" t="n"/>
      <c r="GE80" s="424" t="n"/>
      <c r="GF80" s="424" t="n"/>
      <c r="GG80" s="424" t="n"/>
      <c r="GH80" s="424" t="n"/>
      <c r="GI80" s="424" t="n"/>
      <c r="GJ80" s="424" t="n"/>
      <c r="GK80" s="424" t="n"/>
      <c r="GL80" s="424" t="n"/>
      <c r="GM80" s="424" t="n"/>
      <c r="GN80" s="424" t="n"/>
      <c r="GO80" s="424" t="n"/>
      <c r="GP80" s="424" t="n"/>
      <c r="GQ80" s="424" t="n"/>
      <c r="GR80" s="424" t="n"/>
      <c r="GS80" s="424" t="n"/>
      <c r="GT80" s="424" t="n"/>
      <c r="GU80" s="424" t="n"/>
      <c r="GV80" s="424" t="n"/>
      <c r="GW80" s="424" t="n"/>
      <c r="GX80" s="424" t="n"/>
      <c r="GY80" s="424" t="n"/>
      <c r="GZ80" s="424" t="n"/>
      <c r="HA80" s="424" t="n"/>
      <c r="HB80" s="424" t="n"/>
      <c r="HC80" s="424" t="n"/>
      <c r="HD80" s="424" t="n"/>
      <c r="HE80" s="424" t="n"/>
      <c r="HF80" s="424" t="n"/>
      <c r="HG80" s="424" t="n"/>
      <c r="HH80" s="424" t="n"/>
      <c r="HI80" s="424" t="n"/>
      <c r="HJ80" s="424" t="n"/>
      <c r="HK80" s="424" t="n"/>
      <c r="HL80" s="424" t="n"/>
      <c r="HM80" s="424" t="n"/>
      <c r="HN80" s="424" t="n"/>
      <c r="HO80" s="424" t="n"/>
      <c r="HP80" s="424" t="n"/>
      <c r="HQ80" s="424" t="n"/>
      <c r="HR80" s="424" t="n"/>
      <c r="HS80" s="424" t="n"/>
      <c r="HT80" s="424" t="n"/>
      <c r="HU80" s="424" t="n"/>
      <c r="HV80" s="424" t="n"/>
      <c r="HW80" s="424" t="n"/>
      <c r="HX80" s="424" t="n"/>
      <c r="HY80" s="424" t="n"/>
      <c r="HZ80" s="424" t="n"/>
      <c r="IA80" s="424" t="n"/>
      <c r="IB80" s="424" t="n"/>
      <c r="IC80" s="424" t="n"/>
      <c r="ID80" s="424" t="n"/>
      <c r="IE80" s="424" t="n"/>
      <c r="IF80" s="424" t="n"/>
      <c r="IG80" s="424" t="n"/>
      <c r="IH80" s="424" t="n"/>
      <c r="II80" s="424" t="n"/>
      <c r="IJ80" s="424" t="n"/>
      <c r="IK80" s="424" t="n"/>
      <c r="IL80" s="424" t="n"/>
      <c r="IM80" s="424" t="n"/>
      <c r="IN80" s="424" t="n"/>
      <c r="IO80" s="424" t="n"/>
      <c r="IP80" s="424" t="n"/>
      <c r="IQ80" s="424" t="n"/>
      <c r="IR80" s="424" t="n"/>
      <c r="IS80" s="424" t="n"/>
      <c r="IT80" s="424" t="n"/>
      <c r="IU80" s="424" t="n"/>
      <c r="IV80" s="424" t="n"/>
      <c r="IW80" s="424" t="n"/>
      <c r="IX80" s="424" t="n"/>
      <c r="IY80" s="424" t="n"/>
      <c r="IZ80" s="424" t="n"/>
      <c r="JA80" s="424" t="n"/>
      <c r="JB80" s="424" t="n"/>
      <c r="JC80" s="424" t="n"/>
      <c r="JD80" s="424" t="n"/>
      <c r="JE80" s="424" t="n"/>
      <c r="JF80" s="424" t="n"/>
      <c r="JG80" s="424" t="n"/>
      <c r="JH80" s="424" t="n"/>
      <c r="JI80" s="424" t="n"/>
      <c r="JJ80" s="424" t="n"/>
      <c r="JK80" s="424" t="n"/>
      <c r="JL80" s="424" t="n"/>
      <c r="JM80" s="424" t="n"/>
      <c r="JN80" s="424" t="n"/>
      <c r="JO80" s="424" t="n"/>
      <c r="JP80" s="424" t="n"/>
      <c r="JQ80" s="424" t="n"/>
      <c r="JR80" s="424" t="n"/>
      <c r="JS80" s="424" t="n"/>
      <c r="JT80" s="424" t="n"/>
      <c r="JU80" s="424" t="n"/>
      <c r="JV80" s="424" t="n"/>
      <c r="JW80" s="424" t="n"/>
      <c r="JX80" s="424" t="n"/>
      <c r="JY80" s="424" t="n"/>
      <c r="JZ80" s="424" t="n"/>
      <c r="KA80" s="424" t="n"/>
      <c r="KB80" s="424" t="n"/>
      <c r="KC80" s="424" t="n"/>
      <c r="KD80" s="424" t="n"/>
      <c r="KE80" s="424" t="n"/>
      <c r="KF80" s="424" t="n"/>
      <c r="KG80" s="424" t="n"/>
      <c r="KH80" s="424" t="n"/>
      <c r="KI80" s="424" t="n"/>
      <c r="KJ80" s="424" t="n"/>
      <c r="KK80" s="424" t="n"/>
      <c r="KL80" s="424" t="n"/>
      <c r="KM80" s="424" t="n"/>
      <c r="KN80" s="424" t="n"/>
      <c r="KO80" s="424" t="n"/>
      <c r="KP80" s="424" t="n"/>
      <c r="KQ80" s="424" t="n"/>
      <c r="KR80" s="424" t="n"/>
      <c r="KS80" s="424" t="n"/>
      <c r="KT80" s="424" t="n"/>
      <c r="KU80" s="424" t="n"/>
      <c r="KV80" s="424" t="n"/>
      <c r="KW80" s="424" t="n"/>
      <c r="KX80" s="424" t="n"/>
      <c r="KY80" s="424" t="n"/>
      <c r="KZ80" s="424" t="n"/>
      <c r="LA80" s="424" t="n"/>
      <c r="LB80" s="424" t="n"/>
      <c r="LC80" s="424" t="n"/>
      <c r="LD80" s="424" t="n"/>
      <c r="LE80" s="424" t="n"/>
      <c r="LF80" s="424" t="n"/>
      <c r="LG80" s="424" t="n"/>
      <c r="LH80" s="424" t="n"/>
      <c r="LI80" s="424" t="n"/>
      <c r="LJ80" s="424" t="n"/>
      <c r="LK80" s="424" t="n"/>
      <c r="LL80" s="424" t="n"/>
      <c r="LM80" s="424" t="n"/>
      <c r="LN80" s="424" t="n"/>
      <c r="LO80" s="424" t="n"/>
      <c r="LP80" s="424" t="n"/>
      <c r="LQ80" s="424" t="n"/>
      <c r="LR80" s="424" t="n"/>
      <c r="LS80" s="424" t="n"/>
      <c r="LT80" s="424" t="n"/>
      <c r="LU80" s="424" t="n"/>
      <c r="LV80" s="424" t="n"/>
      <c r="LW80" s="424" t="n"/>
      <c r="LX80" s="424" t="n"/>
      <c r="LY80" s="424" t="n"/>
      <c r="LZ80" s="424" t="n"/>
      <c r="MA80" s="424" t="n"/>
      <c r="MB80" s="424" t="n"/>
      <c r="MC80" s="424" t="n"/>
      <c r="MD80" s="424" t="n"/>
      <c r="ME80" s="424" t="n"/>
      <c r="MF80" s="424" t="n"/>
      <c r="MG80" s="424" t="n"/>
      <c r="MH80" s="424" t="n"/>
      <c r="MI80" s="424" t="n"/>
      <c r="MJ80" s="424" t="n"/>
      <c r="MK80" s="424" t="n"/>
      <c r="ML80" s="424" t="n"/>
      <c r="MM80" s="424" t="n"/>
      <c r="MN80" s="424" t="n"/>
      <c r="MO80" s="424" t="n"/>
      <c r="MP80" s="424" t="n"/>
      <c r="MQ80" s="424" t="n"/>
      <c r="MR80" s="424" t="n"/>
      <c r="MS80" s="424" t="n"/>
      <c r="MT80" s="424" t="n"/>
      <c r="MU80" s="424" t="n"/>
      <c r="MV80" s="424" t="n"/>
      <c r="MW80" s="424" t="n"/>
      <c r="MX80" s="424" t="n"/>
      <c r="MY80" s="424" t="n"/>
      <c r="MZ80" s="424" t="n"/>
      <c r="NA80" s="424" t="n"/>
      <c r="NB80" s="424" t="n"/>
      <c r="NC80" s="424" t="n"/>
      <c r="ND80" s="424" t="n"/>
      <c r="NE80" s="424" t="n"/>
      <c r="NF80" s="424" t="n"/>
      <c r="NG80" s="424" t="n"/>
      <c r="NH80" s="424" t="n"/>
      <c r="NI80" s="424" t="n"/>
      <c r="NJ80" s="424" t="n"/>
      <c r="NK80" s="424" t="n"/>
      <c r="NL80" s="424" t="n"/>
      <c r="NM80" s="424" t="n"/>
      <c r="NN80" s="424" t="n"/>
      <c r="NO80" s="424" t="n"/>
      <c r="NP80" s="424" t="n"/>
      <c r="NQ80" s="424" t="n"/>
      <c r="NR80" s="424" t="n"/>
      <c r="NS80" s="424" t="n"/>
      <c r="NT80" s="424" t="n"/>
      <c r="NU80" s="424" t="n"/>
      <c r="NV80" s="424" t="n"/>
      <c r="NW80" s="424" t="n"/>
      <c r="NX80" s="424" t="n"/>
      <c r="NY80" s="424" t="n"/>
      <c r="NZ80" s="424" t="n"/>
      <c r="OA80" s="424" t="n"/>
      <c r="OB80" s="424" t="n"/>
      <c r="OC80" s="424" t="n"/>
      <c r="OD80" s="424" t="n"/>
      <c r="OE80" s="424" t="n"/>
      <c r="OF80" s="424" t="n"/>
      <c r="OG80" s="424" t="n"/>
      <c r="OH80" s="424" t="n"/>
      <c r="OI80" s="424" t="n"/>
      <c r="OJ80" s="424" t="n"/>
      <c r="OK80" s="424" t="n"/>
      <c r="OL80" s="424" t="n"/>
      <c r="OM80" s="424" t="n"/>
      <c r="ON80" s="424" t="n"/>
      <c r="OO80" s="424" t="n"/>
      <c r="OP80" s="424" t="n"/>
      <c r="OQ80" s="424" t="n"/>
      <c r="OR80" s="424" t="n"/>
      <c r="OS80" s="424" t="n"/>
      <c r="OT80" s="424" t="n"/>
      <c r="OU80" s="424" t="n"/>
      <c r="OV80" s="424" t="n"/>
      <c r="OW80" s="424" t="n"/>
      <c r="OX80" s="424" t="n"/>
      <c r="OY80" s="424" t="n"/>
      <c r="OZ80" s="424" t="n"/>
      <c r="PA80" s="424" t="n"/>
      <c r="PB80" s="424" t="n"/>
      <c r="PC80" s="424" t="n"/>
      <c r="PD80" s="424" t="n"/>
      <c r="PE80" s="424" t="n"/>
      <c r="PF80" s="424" t="n"/>
      <c r="PG80" s="424" t="n"/>
      <c r="PH80" s="424" t="n"/>
      <c r="PI80" s="424" t="n"/>
      <c r="PJ80" s="424" t="n"/>
      <c r="PK80" s="424" t="n"/>
      <c r="PL80" s="424" t="n"/>
      <c r="PM80" s="424" t="n"/>
      <c r="PN80" s="424" t="n"/>
      <c r="PO80" s="424" t="n"/>
      <c r="PP80" s="424" t="n"/>
      <c r="PQ80" s="424" t="n"/>
      <c r="PR80" s="424" t="n"/>
      <c r="PS80" s="424" t="n"/>
      <c r="PT80" s="424" t="n"/>
      <c r="PU80" s="424" t="n"/>
      <c r="PV80" s="424" t="n"/>
      <c r="PW80" s="424" t="n"/>
      <c r="PX80" s="424" t="n"/>
      <c r="PY80" s="424" t="n"/>
      <c r="PZ80" s="424" t="n"/>
      <c r="QA80" s="424" t="n"/>
      <c r="QB80" s="424" t="n"/>
      <c r="QC80" s="424" t="n"/>
      <c r="QD80" s="424" t="n"/>
      <c r="QE80" s="424" t="n"/>
      <c r="QF80" s="424" t="n"/>
      <c r="QG80" s="424" t="n"/>
      <c r="QH80" s="424" t="n"/>
      <c r="QI80" s="424" t="n"/>
      <c r="QJ80" s="424" t="n"/>
      <c r="QK80" s="424" t="n"/>
      <c r="QL80" s="424" t="n"/>
      <c r="QM80" s="424" t="n"/>
      <c r="QN80" s="424" t="n"/>
      <c r="QO80" s="424" t="n"/>
      <c r="QP80" s="424" t="n"/>
      <c r="QQ80" s="424" t="n"/>
      <c r="QR80" s="424" t="n"/>
      <c r="QS80" s="424" t="n"/>
      <c r="QT80" s="424" t="n"/>
      <c r="QU80" s="424" t="n"/>
      <c r="QV80" s="424" t="n"/>
      <c r="QW80" s="424" t="n"/>
      <c r="QX80" s="424" t="n"/>
      <c r="QY80" s="424" t="n"/>
      <c r="QZ80" s="424" t="n"/>
      <c r="RA80" s="424" t="n"/>
      <c r="RB80" s="424" t="n"/>
      <c r="RC80" s="424" t="n"/>
      <c r="RD80" s="424" t="n"/>
      <c r="RE80" s="424" t="n"/>
      <c r="RF80" s="424" t="n"/>
      <c r="RG80" s="424" t="n"/>
      <c r="RH80" s="424" t="n"/>
      <c r="RI80" s="424" t="n"/>
      <c r="RJ80" s="424" t="n"/>
      <c r="RK80" s="424" t="n"/>
      <c r="RL80" s="424" t="n"/>
      <c r="RM80" s="424" t="n"/>
      <c r="RN80" s="424" t="n"/>
      <c r="RO80" s="424" t="n"/>
      <c r="RP80" s="424" t="n"/>
      <c r="RQ80" s="424" t="n"/>
      <c r="RR80" s="424" t="n"/>
      <c r="RS80" s="424" t="n"/>
      <c r="RT80" s="424" t="n"/>
      <c r="RU80" s="424" t="n"/>
      <c r="RV80" s="424" t="n"/>
      <c r="RW80" s="424" t="n"/>
      <c r="RX80" s="424" t="n"/>
      <c r="RY80" s="424" t="n"/>
      <c r="RZ80" s="424" t="n"/>
      <c r="SA80" s="424" t="n"/>
      <c r="SB80" s="424" t="n"/>
      <c r="SC80" s="424" t="n"/>
      <c r="SD80" s="424" t="n"/>
      <c r="SE80" s="424" t="n"/>
      <c r="SF80" s="424" t="n"/>
      <c r="SG80" s="424" t="n"/>
      <c r="SH80" s="424" t="n"/>
      <c r="SI80" s="424" t="n"/>
      <c r="SJ80" s="424" t="n"/>
      <c r="SK80" s="424" t="n"/>
      <c r="SL80" s="424" t="n"/>
      <c r="SM80" s="424" t="n"/>
      <c r="SN80" s="424" t="n"/>
      <c r="SO80" s="424" t="n"/>
      <c r="SP80" s="424" t="n"/>
      <c r="SQ80" s="424" t="n"/>
      <c r="SR80" s="424" t="n"/>
      <c r="SS80" s="424" t="n"/>
      <c r="ST80" s="424" t="n"/>
      <c r="SU80" s="424" t="n"/>
      <c r="SV80" s="424" t="n"/>
      <c r="SW80" s="424" t="n"/>
      <c r="SX80" s="424" t="n"/>
      <c r="SY80" s="424" t="n"/>
      <c r="SZ80" s="424" t="n"/>
      <c r="TA80" s="424" t="n"/>
      <c r="TB80" s="424" t="n"/>
      <c r="TC80" s="424" t="n"/>
      <c r="TD80" s="424" t="n"/>
      <c r="TE80" s="424" t="n"/>
      <c r="TF80" s="424" t="n"/>
      <c r="TG80" s="424" t="n"/>
      <c r="TH80" s="424" t="n"/>
      <c r="TI80" s="424" t="n"/>
      <c r="TJ80" s="424" t="n"/>
      <c r="TK80" s="424" t="n"/>
      <c r="TL80" s="424" t="n"/>
      <c r="TM80" s="424" t="n"/>
      <c r="TN80" s="424" t="n"/>
      <c r="TO80" s="424" t="n"/>
      <c r="TP80" s="424" t="n"/>
      <c r="TQ80" s="424" t="n"/>
      <c r="TR80" s="424" t="n"/>
      <c r="TS80" s="424" t="n"/>
      <c r="TT80" s="424" t="n"/>
      <c r="TU80" s="424" t="n"/>
      <c r="TV80" s="424" t="n"/>
      <c r="TW80" s="424" t="n"/>
      <c r="TX80" s="424" t="n"/>
      <c r="TY80" s="424" t="n"/>
      <c r="TZ80" s="424" t="n"/>
      <c r="UA80" s="424" t="n"/>
      <c r="UB80" s="424" t="n"/>
      <c r="UC80" s="424" t="n"/>
      <c r="UD80" s="424" t="n"/>
      <c r="UE80" s="424" t="n"/>
      <c r="UF80" s="424" t="n"/>
      <c r="UG80" s="424" t="n"/>
      <c r="UH80" s="424" t="n"/>
      <c r="UI80" s="424" t="n"/>
      <c r="UJ80" s="424" t="n"/>
      <c r="UK80" s="424" t="n"/>
      <c r="UL80" s="424" t="n"/>
      <c r="UM80" s="424" t="n"/>
      <c r="UN80" s="424" t="n"/>
      <c r="UO80" s="424" t="n"/>
      <c r="UP80" s="424" t="n"/>
      <c r="UQ80" s="424" t="n"/>
      <c r="UR80" s="424" t="n"/>
      <c r="US80" s="424" t="n"/>
      <c r="UT80" s="424" t="n"/>
      <c r="UU80" s="424" t="n"/>
      <c r="UV80" s="424" t="n"/>
      <c r="UW80" s="424" t="n"/>
      <c r="UX80" s="424" t="n"/>
      <c r="UY80" s="424" t="n"/>
      <c r="UZ80" s="424" t="n"/>
      <c r="VA80" s="424" t="n"/>
      <c r="VB80" s="424" t="n"/>
      <c r="VC80" s="424" t="n"/>
      <c r="VD80" s="424" t="n"/>
      <c r="VE80" s="424" t="n"/>
      <c r="VF80" s="424" t="n"/>
      <c r="VG80" s="424" t="n"/>
      <c r="VH80" s="424" t="n"/>
      <c r="VI80" s="424" t="n"/>
      <c r="VJ80" s="424" t="n"/>
      <c r="VK80" s="424" t="n"/>
      <c r="VL80" s="424" t="n"/>
      <c r="VM80" s="424" t="n"/>
      <c r="VN80" s="424" t="n"/>
      <c r="VO80" s="424" t="n"/>
      <c r="VP80" s="424" t="n"/>
      <c r="VQ80" s="424" t="n"/>
      <c r="VR80" s="424" t="n"/>
      <c r="VS80" s="424" t="n"/>
      <c r="VT80" s="424" t="n"/>
      <c r="VU80" s="424" t="n"/>
      <c r="VV80" s="424" t="n"/>
      <c r="VW80" s="424" t="n"/>
      <c r="VX80" s="424" t="n"/>
      <c r="VY80" s="424" t="n"/>
      <c r="VZ80" s="424" t="n"/>
      <c r="WA80" s="424" t="n"/>
      <c r="WB80" s="424" t="n"/>
      <c r="WC80" s="424" t="n"/>
      <c r="WD80" s="424" t="n"/>
      <c r="WE80" s="424" t="n"/>
      <c r="WF80" s="424" t="n"/>
      <c r="WG80" s="424" t="n"/>
      <c r="WH80" s="424" t="n"/>
      <c r="WI80" s="424" t="n"/>
      <c r="WJ80" s="424" t="n"/>
      <c r="WK80" s="424" t="n"/>
      <c r="WL80" s="424" t="n"/>
      <c r="WM80" s="424" t="n"/>
      <c r="WN80" s="424" t="n"/>
      <c r="WO80" s="424" t="n"/>
      <c r="WP80" s="424" t="n"/>
      <c r="WQ80" s="424" t="n"/>
      <c r="WR80" s="424" t="n"/>
      <c r="WS80" s="424" t="n"/>
      <c r="WT80" s="424" t="n"/>
      <c r="WU80" s="424" t="n"/>
      <c r="WV80" s="424" t="n"/>
      <c r="WW80" s="424" t="n"/>
      <c r="WX80" s="424" t="n"/>
      <c r="WY80" s="424" t="n"/>
      <c r="WZ80" s="424" t="n"/>
      <c r="XA80" s="424" t="n"/>
      <c r="XB80" s="424" t="n"/>
      <c r="XC80" s="424" t="n"/>
      <c r="XD80" s="424" t="n"/>
      <c r="XE80" s="424" t="n"/>
      <c r="XF80" s="424" t="n"/>
      <c r="XG80" s="424" t="n"/>
      <c r="XH80" s="424" t="n"/>
      <c r="XI80" s="424" t="n"/>
      <c r="XJ80" s="424" t="n"/>
    </row>
    <row r="81" customFormat="1" s="424">
      <c r="A81" s="300" t="n"/>
      <c r="B81" s="300">
        <f>+'OVERALL WO'!D276</f>
        <v/>
      </c>
      <c r="C81" s="300">
        <f>+'OVERALL WO'!I276</f>
        <v/>
      </c>
      <c r="D81" s="292">
        <f>+'OVERALL WO'!J276</f>
        <v/>
      </c>
      <c r="E81" s="1682">
        <f>+'OVERALL WO'!E276</f>
        <v/>
      </c>
      <c r="F81" s="300" t="n"/>
      <c r="G81" s="292" t="n"/>
      <c r="H81" s="292" t="n"/>
      <c r="I81" s="349" t="n"/>
      <c r="J81" s="292" t="n"/>
      <c r="K81" s="352" t="n"/>
      <c r="L81" s="343" t="n"/>
      <c r="M81" s="405" t="n"/>
      <c r="N81" s="343" t="n"/>
      <c r="O81" s="343" t="n"/>
      <c r="P81" s="343" t="n"/>
      <c r="Q81" s="343" t="n"/>
      <c r="R81" s="343" t="n"/>
      <c r="S81" s="343" t="n"/>
      <c r="T81" s="343" t="n"/>
      <c r="U81" s="343" t="n"/>
      <c r="V81" s="343" t="n"/>
      <c r="W81" s="405" t="n">
        <v>84481195</v>
      </c>
      <c r="X81" s="343" t="n"/>
      <c r="Y81" s="343" t="n"/>
      <c r="Z81" s="343" t="n"/>
      <c r="AA81" s="343" t="n"/>
      <c r="AB81" s="343" t="n"/>
      <c r="AC81" s="343" t="n"/>
      <c r="AD81" s="343" t="n"/>
      <c r="AE81" s="343" t="n"/>
      <c r="AF81" s="292">
        <f>+AD81+AB81+Z81+X81+V81+T81+R81+P81+N81+L81+J81+H81</f>
        <v/>
      </c>
      <c r="AG81" s="349">
        <f>+AE81+AC81+AA81+Y81+W81+U81+S81+Q81+O81+M81+K81+I81+G81</f>
        <v/>
      </c>
      <c r="AH81" s="292">
        <f>AG81-D81</f>
        <v/>
      </c>
      <c r="AI81" s="350" t="inlineStr">
        <is>
          <t>Completed Actual</t>
        </is>
      </c>
      <c r="AJ81" s="424" t="n"/>
      <c r="AK81" s="424" t="n"/>
      <c r="AL81" s="424" t="n"/>
      <c r="AM81" s="424" t="n"/>
      <c r="AN81" s="424" t="n"/>
      <c r="AO81" s="424" t="n"/>
      <c r="AP81" s="424" t="n"/>
      <c r="AQ81" s="424" t="n"/>
      <c r="AR81" s="424" t="n"/>
      <c r="AS81" s="424" t="n"/>
      <c r="AT81" s="424" t="n"/>
      <c r="AU81" s="424" t="n"/>
      <c r="AV81" s="424" t="n"/>
      <c r="AW81" s="424" t="n"/>
      <c r="AX81" s="424" t="n"/>
      <c r="AY81" s="424" t="n"/>
      <c r="AZ81" s="424" t="n"/>
      <c r="BA81" s="424" t="n"/>
      <c r="BB81" s="424" t="n"/>
      <c r="BC81" s="424" t="n"/>
      <c r="BD81" s="424" t="n"/>
      <c r="BE81" s="424" t="n"/>
      <c r="BF81" s="424" t="n"/>
      <c r="BG81" s="424" t="n"/>
      <c r="BH81" s="424" t="n"/>
      <c r="BI81" s="424" t="n"/>
      <c r="BJ81" s="424" t="n"/>
      <c r="BK81" s="424" t="n"/>
      <c r="BL81" s="424" t="n"/>
      <c r="BM81" s="424" t="n"/>
      <c r="BN81" s="424" t="n"/>
      <c r="BO81" s="424" t="n"/>
      <c r="BP81" s="424" t="n"/>
      <c r="BQ81" s="424" t="n"/>
      <c r="BR81" s="424" t="n"/>
      <c r="BS81" s="424" t="n"/>
      <c r="BT81" s="424" t="n"/>
      <c r="BU81" s="424" t="n"/>
      <c r="BV81" s="424" t="n"/>
      <c r="BW81" s="424" t="n"/>
      <c r="BX81" s="424" t="n"/>
      <c r="BY81" s="424" t="n"/>
      <c r="BZ81" s="424" t="n"/>
      <c r="CA81" s="424" t="n"/>
      <c r="CB81" s="424" t="n"/>
      <c r="CC81" s="424" t="n"/>
      <c r="CD81" s="424" t="n"/>
      <c r="CE81" s="424" t="n"/>
      <c r="CF81" s="424" t="n"/>
      <c r="CG81" s="424" t="n"/>
      <c r="CH81" s="424" t="n"/>
      <c r="CI81" s="424" t="n"/>
      <c r="CJ81" s="424" t="n"/>
      <c r="CK81" s="424" t="n"/>
      <c r="CL81" s="424" t="n"/>
      <c r="CM81" s="424" t="n"/>
      <c r="CN81" s="424" t="n"/>
      <c r="CO81" s="424" t="n"/>
      <c r="CP81" s="424" t="n"/>
      <c r="CQ81" s="424" t="n"/>
      <c r="CR81" s="424" t="n"/>
      <c r="CS81" s="424" t="n"/>
      <c r="CT81" s="424" t="n"/>
      <c r="CU81" s="424" t="n"/>
      <c r="CV81" s="424" t="n"/>
      <c r="CW81" s="424" t="n"/>
      <c r="CX81" s="424" t="n"/>
      <c r="CY81" s="424" t="n"/>
      <c r="CZ81" s="424" t="n"/>
      <c r="DA81" s="424" t="n"/>
      <c r="DB81" s="424" t="n"/>
      <c r="DC81" s="424" t="n"/>
      <c r="DD81" s="424" t="n"/>
      <c r="DE81" s="424" t="n"/>
      <c r="DF81" s="424" t="n"/>
      <c r="DG81" s="424" t="n"/>
      <c r="DH81" s="424" t="n"/>
      <c r="DI81" s="424" t="n"/>
      <c r="DJ81" s="424" t="n"/>
      <c r="DK81" s="424" t="n"/>
      <c r="DL81" s="424" t="n"/>
      <c r="DM81" s="424" t="n"/>
      <c r="DN81" s="424" t="n"/>
      <c r="DO81" s="424" t="n"/>
      <c r="DP81" s="424" t="n"/>
      <c r="DQ81" s="424" t="n"/>
      <c r="DR81" s="424" t="n"/>
      <c r="DS81" s="424" t="n"/>
      <c r="DT81" s="424" t="n"/>
      <c r="DU81" s="424" t="n"/>
      <c r="DV81" s="424" t="n"/>
      <c r="DW81" s="424" t="n"/>
      <c r="DX81" s="424" t="n"/>
      <c r="DY81" s="424" t="n"/>
      <c r="DZ81" s="424" t="n"/>
      <c r="EA81" s="424" t="n"/>
      <c r="EB81" s="424" t="n"/>
      <c r="EC81" s="424" t="n"/>
      <c r="ED81" s="424" t="n"/>
      <c r="EE81" s="424" t="n"/>
      <c r="EF81" s="424" t="n"/>
      <c r="EG81" s="424" t="n"/>
      <c r="EH81" s="424" t="n"/>
      <c r="EI81" s="424" t="n"/>
      <c r="EJ81" s="424" t="n"/>
      <c r="EK81" s="424" t="n"/>
      <c r="EL81" s="424" t="n"/>
      <c r="EM81" s="424" t="n"/>
      <c r="EN81" s="424" t="n"/>
      <c r="EO81" s="424" t="n"/>
      <c r="EP81" s="424" t="n"/>
      <c r="EQ81" s="424" t="n"/>
      <c r="ER81" s="424" t="n"/>
      <c r="ES81" s="424" t="n"/>
      <c r="ET81" s="424" t="n"/>
      <c r="EU81" s="424" t="n"/>
      <c r="EV81" s="424" t="n"/>
      <c r="EW81" s="424" t="n"/>
      <c r="EX81" s="424" t="n"/>
      <c r="EY81" s="424" t="n"/>
      <c r="EZ81" s="424" t="n"/>
      <c r="FA81" s="424" t="n"/>
      <c r="FB81" s="424" t="n"/>
      <c r="FC81" s="424" t="n"/>
      <c r="FD81" s="424" t="n"/>
      <c r="FE81" s="424" t="n"/>
      <c r="FF81" s="424" t="n"/>
      <c r="FG81" s="424" t="n"/>
      <c r="FH81" s="424" t="n"/>
      <c r="FI81" s="424" t="n"/>
      <c r="FJ81" s="424" t="n"/>
      <c r="FK81" s="424" t="n"/>
      <c r="FL81" s="424" t="n"/>
      <c r="FM81" s="424" t="n"/>
      <c r="FN81" s="424" t="n"/>
      <c r="FO81" s="424" t="n"/>
      <c r="FP81" s="424" t="n"/>
      <c r="FQ81" s="424" t="n"/>
      <c r="FR81" s="424" t="n"/>
      <c r="FS81" s="424" t="n"/>
      <c r="FT81" s="424" t="n"/>
      <c r="FU81" s="424" t="n"/>
      <c r="FV81" s="424" t="n"/>
      <c r="FW81" s="424" t="n"/>
      <c r="FX81" s="424" t="n"/>
      <c r="FY81" s="424" t="n"/>
      <c r="FZ81" s="424" t="n"/>
      <c r="GA81" s="424" t="n"/>
      <c r="GB81" s="424" t="n"/>
      <c r="GC81" s="424" t="n"/>
      <c r="GD81" s="424" t="n"/>
      <c r="GE81" s="424" t="n"/>
      <c r="GF81" s="424" t="n"/>
      <c r="GG81" s="424" t="n"/>
      <c r="GH81" s="424" t="n"/>
      <c r="GI81" s="424" t="n"/>
      <c r="GJ81" s="424" t="n"/>
      <c r="GK81" s="424" t="n"/>
      <c r="GL81" s="424" t="n"/>
      <c r="GM81" s="424" t="n"/>
      <c r="GN81" s="424" t="n"/>
      <c r="GO81" s="424" t="n"/>
      <c r="GP81" s="424" t="n"/>
      <c r="GQ81" s="424" t="n"/>
      <c r="GR81" s="424" t="n"/>
      <c r="GS81" s="424" t="n"/>
      <c r="GT81" s="424" t="n"/>
      <c r="GU81" s="424" t="n"/>
      <c r="GV81" s="424" t="n"/>
      <c r="GW81" s="424" t="n"/>
      <c r="GX81" s="424" t="n"/>
      <c r="GY81" s="424" t="n"/>
      <c r="GZ81" s="424" t="n"/>
      <c r="HA81" s="424" t="n"/>
      <c r="HB81" s="424" t="n"/>
      <c r="HC81" s="424" t="n"/>
      <c r="HD81" s="424" t="n"/>
      <c r="HE81" s="424" t="n"/>
      <c r="HF81" s="424" t="n"/>
      <c r="HG81" s="424" t="n"/>
      <c r="HH81" s="424" t="n"/>
      <c r="HI81" s="424" t="n"/>
      <c r="HJ81" s="424" t="n"/>
      <c r="HK81" s="424" t="n"/>
      <c r="HL81" s="424" t="n"/>
      <c r="HM81" s="424" t="n"/>
      <c r="HN81" s="424" t="n"/>
      <c r="HO81" s="424" t="n"/>
      <c r="HP81" s="424" t="n"/>
      <c r="HQ81" s="424" t="n"/>
      <c r="HR81" s="424" t="n"/>
      <c r="HS81" s="424" t="n"/>
      <c r="HT81" s="424" t="n"/>
      <c r="HU81" s="424" t="n"/>
      <c r="HV81" s="424" t="n"/>
      <c r="HW81" s="424" t="n"/>
      <c r="HX81" s="424" t="n"/>
      <c r="HY81" s="424" t="n"/>
      <c r="HZ81" s="424" t="n"/>
      <c r="IA81" s="424" t="n"/>
      <c r="IB81" s="424" t="n"/>
      <c r="IC81" s="424" t="n"/>
      <c r="ID81" s="424" t="n"/>
      <c r="IE81" s="424" t="n"/>
      <c r="IF81" s="424" t="n"/>
      <c r="IG81" s="424" t="n"/>
      <c r="IH81" s="424" t="n"/>
      <c r="II81" s="424" t="n"/>
      <c r="IJ81" s="424" t="n"/>
      <c r="IK81" s="424" t="n"/>
      <c r="IL81" s="424" t="n"/>
      <c r="IM81" s="424" t="n"/>
      <c r="IN81" s="424" t="n"/>
      <c r="IO81" s="424" t="n"/>
      <c r="IP81" s="424" t="n"/>
      <c r="IQ81" s="424" t="n"/>
      <c r="IR81" s="424" t="n"/>
      <c r="IS81" s="424" t="n"/>
      <c r="IT81" s="424" t="n"/>
      <c r="IU81" s="424" t="n"/>
      <c r="IV81" s="424" t="n"/>
      <c r="IW81" s="424" t="n"/>
      <c r="IX81" s="424" t="n"/>
      <c r="IY81" s="424" t="n"/>
      <c r="IZ81" s="424" t="n"/>
      <c r="JA81" s="424" t="n"/>
      <c r="JB81" s="424" t="n"/>
      <c r="JC81" s="424" t="n"/>
      <c r="JD81" s="424" t="n"/>
      <c r="JE81" s="424" t="n"/>
      <c r="JF81" s="424" t="n"/>
      <c r="JG81" s="424" t="n"/>
      <c r="JH81" s="424" t="n"/>
      <c r="JI81" s="424" t="n"/>
      <c r="JJ81" s="424" t="n"/>
      <c r="JK81" s="424" t="n"/>
      <c r="JL81" s="424" t="n"/>
      <c r="JM81" s="424" t="n"/>
      <c r="JN81" s="424" t="n"/>
      <c r="JO81" s="424" t="n"/>
      <c r="JP81" s="424" t="n"/>
      <c r="JQ81" s="424" t="n"/>
      <c r="JR81" s="424" t="n"/>
      <c r="JS81" s="424" t="n"/>
      <c r="JT81" s="424" t="n"/>
      <c r="JU81" s="424" t="n"/>
      <c r="JV81" s="424" t="n"/>
      <c r="JW81" s="424" t="n"/>
      <c r="JX81" s="424" t="n"/>
      <c r="JY81" s="424" t="n"/>
      <c r="JZ81" s="424" t="n"/>
      <c r="KA81" s="424" t="n"/>
      <c r="KB81" s="424" t="n"/>
      <c r="KC81" s="424" t="n"/>
      <c r="KD81" s="424" t="n"/>
      <c r="KE81" s="424" t="n"/>
      <c r="KF81" s="424" t="n"/>
      <c r="KG81" s="424" t="n"/>
      <c r="KH81" s="424" t="n"/>
      <c r="KI81" s="424" t="n"/>
      <c r="KJ81" s="424" t="n"/>
      <c r="KK81" s="424" t="n"/>
      <c r="KL81" s="424" t="n"/>
      <c r="KM81" s="424" t="n"/>
      <c r="KN81" s="424" t="n"/>
      <c r="KO81" s="424" t="n"/>
      <c r="KP81" s="424" t="n"/>
      <c r="KQ81" s="424" t="n"/>
      <c r="KR81" s="424" t="n"/>
      <c r="KS81" s="424" t="n"/>
      <c r="KT81" s="424" t="n"/>
      <c r="KU81" s="424" t="n"/>
      <c r="KV81" s="424" t="n"/>
      <c r="KW81" s="424" t="n"/>
      <c r="KX81" s="424" t="n"/>
      <c r="KY81" s="424" t="n"/>
      <c r="KZ81" s="424" t="n"/>
      <c r="LA81" s="424" t="n"/>
      <c r="LB81" s="424" t="n"/>
      <c r="LC81" s="424" t="n"/>
      <c r="LD81" s="424" t="n"/>
      <c r="LE81" s="424" t="n"/>
      <c r="LF81" s="424" t="n"/>
      <c r="LG81" s="424" t="n"/>
      <c r="LH81" s="424" t="n"/>
      <c r="LI81" s="424" t="n"/>
      <c r="LJ81" s="424" t="n"/>
      <c r="LK81" s="424" t="n"/>
      <c r="LL81" s="424" t="n"/>
      <c r="LM81" s="424" t="n"/>
      <c r="LN81" s="424" t="n"/>
      <c r="LO81" s="424" t="n"/>
      <c r="LP81" s="424" t="n"/>
      <c r="LQ81" s="424" t="n"/>
      <c r="LR81" s="424" t="n"/>
      <c r="LS81" s="424" t="n"/>
      <c r="LT81" s="424" t="n"/>
      <c r="LU81" s="424" t="n"/>
      <c r="LV81" s="424" t="n"/>
      <c r="LW81" s="424" t="n"/>
      <c r="LX81" s="424" t="n"/>
      <c r="LY81" s="424" t="n"/>
      <c r="LZ81" s="424" t="n"/>
      <c r="MA81" s="424" t="n"/>
      <c r="MB81" s="424" t="n"/>
      <c r="MC81" s="424" t="n"/>
      <c r="MD81" s="424" t="n"/>
      <c r="ME81" s="424" t="n"/>
      <c r="MF81" s="424" t="n"/>
      <c r="MG81" s="424" t="n"/>
      <c r="MH81" s="424" t="n"/>
      <c r="MI81" s="424" t="n"/>
      <c r="MJ81" s="424" t="n"/>
      <c r="MK81" s="424" t="n"/>
      <c r="ML81" s="424" t="n"/>
      <c r="MM81" s="424" t="n"/>
      <c r="MN81" s="424" t="n"/>
      <c r="MO81" s="424" t="n"/>
      <c r="MP81" s="424" t="n"/>
      <c r="MQ81" s="424" t="n"/>
      <c r="MR81" s="424" t="n"/>
      <c r="MS81" s="424" t="n"/>
      <c r="MT81" s="424" t="n"/>
      <c r="MU81" s="424" t="n"/>
      <c r="MV81" s="424" t="n"/>
      <c r="MW81" s="424" t="n"/>
      <c r="MX81" s="424" t="n"/>
      <c r="MY81" s="424" t="n"/>
      <c r="MZ81" s="424" t="n"/>
      <c r="NA81" s="424" t="n"/>
      <c r="NB81" s="424" t="n"/>
      <c r="NC81" s="424" t="n"/>
      <c r="ND81" s="424" t="n"/>
      <c r="NE81" s="424" t="n"/>
      <c r="NF81" s="424" t="n"/>
      <c r="NG81" s="424" t="n"/>
      <c r="NH81" s="424" t="n"/>
      <c r="NI81" s="424" t="n"/>
      <c r="NJ81" s="424" t="n"/>
      <c r="NK81" s="424" t="n"/>
      <c r="NL81" s="424" t="n"/>
      <c r="NM81" s="424" t="n"/>
      <c r="NN81" s="424" t="n"/>
      <c r="NO81" s="424" t="n"/>
      <c r="NP81" s="424" t="n"/>
      <c r="NQ81" s="424" t="n"/>
      <c r="NR81" s="424" t="n"/>
      <c r="NS81" s="424" t="n"/>
      <c r="NT81" s="424" t="n"/>
      <c r="NU81" s="424" t="n"/>
      <c r="NV81" s="424" t="n"/>
      <c r="NW81" s="424" t="n"/>
      <c r="NX81" s="424" t="n"/>
      <c r="NY81" s="424" t="n"/>
      <c r="NZ81" s="424" t="n"/>
      <c r="OA81" s="424" t="n"/>
      <c r="OB81" s="424" t="n"/>
      <c r="OC81" s="424" t="n"/>
      <c r="OD81" s="424" t="n"/>
      <c r="OE81" s="424" t="n"/>
      <c r="OF81" s="424" t="n"/>
      <c r="OG81" s="424" t="n"/>
      <c r="OH81" s="424" t="n"/>
      <c r="OI81" s="424" t="n"/>
      <c r="OJ81" s="424" t="n"/>
      <c r="OK81" s="424" t="n"/>
      <c r="OL81" s="424" t="n"/>
      <c r="OM81" s="424" t="n"/>
      <c r="ON81" s="424" t="n"/>
      <c r="OO81" s="424" t="n"/>
      <c r="OP81" s="424" t="n"/>
      <c r="OQ81" s="424" t="n"/>
      <c r="OR81" s="424" t="n"/>
      <c r="OS81" s="424" t="n"/>
      <c r="OT81" s="424" t="n"/>
      <c r="OU81" s="424" t="n"/>
      <c r="OV81" s="424" t="n"/>
      <c r="OW81" s="424" t="n"/>
      <c r="OX81" s="424" t="n"/>
      <c r="OY81" s="424" t="n"/>
      <c r="OZ81" s="424" t="n"/>
      <c r="PA81" s="424" t="n"/>
      <c r="PB81" s="424" t="n"/>
      <c r="PC81" s="424" t="n"/>
      <c r="PD81" s="424" t="n"/>
      <c r="PE81" s="424" t="n"/>
      <c r="PF81" s="424" t="n"/>
      <c r="PG81" s="424" t="n"/>
      <c r="PH81" s="424" t="n"/>
      <c r="PI81" s="424" t="n"/>
      <c r="PJ81" s="424" t="n"/>
      <c r="PK81" s="424" t="n"/>
      <c r="PL81" s="424" t="n"/>
      <c r="PM81" s="424" t="n"/>
      <c r="PN81" s="424" t="n"/>
      <c r="PO81" s="424" t="n"/>
      <c r="PP81" s="424" t="n"/>
      <c r="PQ81" s="424" t="n"/>
      <c r="PR81" s="424" t="n"/>
      <c r="PS81" s="424" t="n"/>
      <c r="PT81" s="424" t="n"/>
      <c r="PU81" s="424" t="n"/>
      <c r="PV81" s="424" t="n"/>
      <c r="PW81" s="424" t="n"/>
      <c r="PX81" s="424" t="n"/>
      <c r="PY81" s="424" t="n"/>
      <c r="PZ81" s="424" t="n"/>
      <c r="QA81" s="424" t="n"/>
      <c r="QB81" s="424" t="n"/>
      <c r="QC81" s="424" t="n"/>
      <c r="QD81" s="424" t="n"/>
      <c r="QE81" s="424" t="n"/>
      <c r="QF81" s="424" t="n"/>
      <c r="QG81" s="424" t="n"/>
      <c r="QH81" s="424" t="n"/>
      <c r="QI81" s="424" t="n"/>
      <c r="QJ81" s="424" t="n"/>
      <c r="QK81" s="424" t="n"/>
      <c r="QL81" s="424" t="n"/>
      <c r="QM81" s="424" t="n"/>
      <c r="QN81" s="424" t="n"/>
      <c r="QO81" s="424" t="n"/>
      <c r="QP81" s="424" t="n"/>
      <c r="QQ81" s="424" t="n"/>
      <c r="QR81" s="424" t="n"/>
      <c r="QS81" s="424" t="n"/>
      <c r="QT81" s="424" t="n"/>
      <c r="QU81" s="424" t="n"/>
      <c r="QV81" s="424" t="n"/>
      <c r="QW81" s="424" t="n"/>
      <c r="QX81" s="424" t="n"/>
      <c r="QY81" s="424" t="n"/>
      <c r="QZ81" s="424" t="n"/>
      <c r="RA81" s="424" t="n"/>
      <c r="RB81" s="424" t="n"/>
      <c r="RC81" s="424" t="n"/>
      <c r="RD81" s="424" t="n"/>
      <c r="RE81" s="424" t="n"/>
      <c r="RF81" s="424" t="n"/>
      <c r="RG81" s="424" t="n"/>
      <c r="RH81" s="424" t="n"/>
      <c r="RI81" s="424" t="n"/>
      <c r="RJ81" s="424" t="n"/>
      <c r="RK81" s="424" t="n"/>
      <c r="RL81" s="424" t="n"/>
      <c r="RM81" s="424" t="n"/>
      <c r="RN81" s="424" t="n"/>
      <c r="RO81" s="424" t="n"/>
      <c r="RP81" s="424" t="n"/>
      <c r="RQ81" s="424" t="n"/>
      <c r="RR81" s="424" t="n"/>
      <c r="RS81" s="424" t="n"/>
      <c r="RT81" s="424" t="n"/>
      <c r="RU81" s="424" t="n"/>
      <c r="RV81" s="424" t="n"/>
      <c r="RW81" s="424" t="n"/>
      <c r="RX81" s="424" t="n"/>
      <c r="RY81" s="424" t="n"/>
      <c r="RZ81" s="424" t="n"/>
      <c r="SA81" s="424" t="n"/>
      <c r="SB81" s="424" t="n"/>
      <c r="SC81" s="424" t="n"/>
      <c r="SD81" s="424" t="n"/>
      <c r="SE81" s="424" t="n"/>
      <c r="SF81" s="424" t="n"/>
      <c r="SG81" s="424" t="n"/>
      <c r="SH81" s="424" t="n"/>
      <c r="SI81" s="424" t="n"/>
      <c r="SJ81" s="424" t="n"/>
      <c r="SK81" s="424" t="n"/>
      <c r="SL81" s="424" t="n"/>
      <c r="SM81" s="424" t="n"/>
      <c r="SN81" s="424" t="n"/>
      <c r="SO81" s="424" t="n"/>
      <c r="SP81" s="424" t="n"/>
      <c r="SQ81" s="424" t="n"/>
      <c r="SR81" s="424" t="n"/>
      <c r="SS81" s="424" t="n"/>
      <c r="ST81" s="424" t="n"/>
      <c r="SU81" s="424" t="n"/>
      <c r="SV81" s="424" t="n"/>
      <c r="SW81" s="424" t="n"/>
      <c r="SX81" s="424" t="n"/>
      <c r="SY81" s="424" t="n"/>
      <c r="SZ81" s="424" t="n"/>
      <c r="TA81" s="424" t="n"/>
      <c r="TB81" s="424" t="n"/>
      <c r="TC81" s="424" t="n"/>
      <c r="TD81" s="424" t="n"/>
      <c r="TE81" s="424" t="n"/>
      <c r="TF81" s="424" t="n"/>
      <c r="TG81" s="424" t="n"/>
      <c r="TH81" s="424" t="n"/>
      <c r="TI81" s="424" t="n"/>
      <c r="TJ81" s="424" t="n"/>
      <c r="TK81" s="424" t="n"/>
      <c r="TL81" s="424" t="n"/>
      <c r="TM81" s="424" t="n"/>
      <c r="TN81" s="424" t="n"/>
      <c r="TO81" s="424" t="n"/>
      <c r="TP81" s="424" t="n"/>
      <c r="TQ81" s="424" t="n"/>
      <c r="TR81" s="424" t="n"/>
      <c r="TS81" s="424" t="n"/>
      <c r="TT81" s="424" t="n"/>
      <c r="TU81" s="424" t="n"/>
      <c r="TV81" s="424" t="n"/>
      <c r="TW81" s="424" t="n"/>
      <c r="TX81" s="424" t="n"/>
      <c r="TY81" s="424" t="n"/>
      <c r="TZ81" s="424" t="n"/>
      <c r="UA81" s="424" t="n"/>
      <c r="UB81" s="424" t="n"/>
      <c r="UC81" s="424" t="n"/>
      <c r="UD81" s="424" t="n"/>
      <c r="UE81" s="424" t="n"/>
      <c r="UF81" s="424" t="n"/>
      <c r="UG81" s="424" t="n"/>
      <c r="UH81" s="424" t="n"/>
      <c r="UI81" s="424" t="n"/>
      <c r="UJ81" s="424" t="n"/>
      <c r="UK81" s="424" t="n"/>
      <c r="UL81" s="424" t="n"/>
      <c r="UM81" s="424" t="n"/>
      <c r="UN81" s="424" t="n"/>
      <c r="UO81" s="424" t="n"/>
      <c r="UP81" s="424" t="n"/>
      <c r="UQ81" s="424" t="n"/>
      <c r="UR81" s="424" t="n"/>
      <c r="US81" s="424" t="n"/>
      <c r="UT81" s="424" t="n"/>
      <c r="UU81" s="424" t="n"/>
      <c r="UV81" s="424" t="n"/>
      <c r="UW81" s="424" t="n"/>
      <c r="UX81" s="424" t="n"/>
      <c r="UY81" s="424" t="n"/>
      <c r="UZ81" s="424" t="n"/>
      <c r="VA81" s="424" t="n"/>
      <c r="VB81" s="424" t="n"/>
      <c r="VC81" s="424" t="n"/>
      <c r="VD81" s="424" t="n"/>
      <c r="VE81" s="424" t="n"/>
      <c r="VF81" s="424" t="n"/>
      <c r="VG81" s="424" t="n"/>
      <c r="VH81" s="424" t="n"/>
      <c r="VI81" s="424" t="n"/>
      <c r="VJ81" s="424" t="n"/>
      <c r="VK81" s="424" t="n"/>
      <c r="VL81" s="424" t="n"/>
      <c r="VM81" s="424" t="n"/>
      <c r="VN81" s="424" t="n"/>
      <c r="VO81" s="424" t="n"/>
      <c r="VP81" s="424" t="n"/>
      <c r="VQ81" s="424" t="n"/>
      <c r="VR81" s="424" t="n"/>
      <c r="VS81" s="424" t="n"/>
      <c r="VT81" s="424" t="n"/>
      <c r="VU81" s="424" t="n"/>
      <c r="VV81" s="424" t="n"/>
      <c r="VW81" s="424" t="n"/>
      <c r="VX81" s="424" t="n"/>
      <c r="VY81" s="424" t="n"/>
      <c r="VZ81" s="424" t="n"/>
      <c r="WA81" s="424" t="n"/>
      <c r="WB81" s="424" t="n"/>
      <c r="WC81" s="424" t="n"/>
      <c r="WD81" s="424" t="n"/>
      <c r="WE81" s="424" t="n"/>
      <c r="WF81" s="424" t="n"/>
      <c r="WG81" s="424" t="n"/>
      <c r="WH81" s="424" t="n"/>
      <c r="WI81" s="424" t="n"/>
      <c r="WJ81" s="424" t="n"/>
      <c r="WK81" s="424" t="n"/>
      <c r="WL81" s="424" t="n"/>
      <c r="WM81" s="424" t="n"/>
      <c r="WN81" s="424" t="n"/>
      <c r="WO81" s="424" t="n"/>
      <c r="WP81" s="424" t="n"/>
      <c r="WQ81" s="424" t="n"/>
      <c r="WR81" s="424" t="n"/>
      <c r="WS81" s="424" t="n"/>
      <c r="WT81" s="424" t="n"/>
      <c r="WU81" s="424" t="n"/>
      <c r="WV81" s="424" t="n"/>
      <c r="WW81" s="424" t="n"/>
      <c r="WX81" s="424" t="n"/>
      <c r="WY81" s="424" t="n"/>
      <c r="WZ81" s="424" t="n"/>
      <c r="XA81" s="424" t="n"/>
      <c r="XB81" s="424" t="n"/>
      <c r="XC81" s="424" t="n"/>
      <c r="XD81" s="424" t="n"/>
      <c r="XE81" s="424" t="n"/>
      <c r="XF81" s="424" t="n"/>
      <c r="XG81" s="424" t="n"/>
      <c r="XH81" s="424" t="n"/>
      <c r="XI81" s="424" t="n"/>
      <c r="XJ81" s="424" t="n"/>
    </row>
    <row r="82" ht="17.25" customFormat="1" customHeight="1" s="765" thickBot="1">
      <c r="A82" s="304" t="n"/>
      <c r="B82" s="304" t="n"/>
      <c r="C82" s="304" t="n"/>
      <c r="D82" s="293" t="n"/>
      <c r="E82" s="1686" t="n"/>
      <c r="F82" s="304" t="n"/>
      <c r="G82" s="293" t="n"/>
      <c r="H82" s="293" t="n"/>
      <c r="I82" s="306" t="n"/>
      <c r="J82" s="293" t="n"/>
      <c r="K82" s="712" t="n"/>
      <c r="L82" s="303" t="n"/>
      <c r="M82" s="592" t="n"/>
      <c r="N82" s="303" t="n"/>
      <c r="O82" s="303" t="n"/>
      <c r="P82" s="303" t="n"/>
      <c r="Q82" s="303" t="n"/>
      <c r="R82" s="303" t="n"/>
      <c r="S82" s="303" t="n"/>
      <c r="T82" s="303" t="n"/>
      <c r="U82" s="303" t="n"/>
      <c r="V82" s="303" t="n"/>
      <c r="W82" s="303" t="n"/>
      <c r="X82" s="303" t="n"/>
      <c r="Y82" s="303" t="n"/>
      <c r="Z82" s="303" t="n"/>
      <c r="AA82" s="303" t="n"/>
      <c r="AB82" s="303" t="n"/>
      <c r="AC82" s="303" t="n"/>
      <c r="AD82" s="303" t="n"/>
      <c r="AE82" s="303" t="n"/>
      <c r="AF82" s="293" t="n"/>
      <c r="AG82" s="306" t="n"/>
      <c r="AH82" s="293" t="n"/>
      <c r="AI82" s="308" t="n"/>
      <c r="AJ82" s="765" t="n"/>
      <c r="AK82" s="765" t="n"/>
      <c r="AL82" s="765" t="n"/>
      <c r="AM82" s="765" t="n"/>
      <c r="AN82" s="765" t="n"/>
      <c r="AO82" s="765" t="n"/>
      <c r="AP82" s="765" t="n"/>
      <c r="AQ82" s="765" t="n"/>
      <c r="AR82" s="765" t="n"/>
      <c r="AS82" s="765" t="n"/>
      <c r="AT82" s="765" t="n"/>
      <c r="AU82" s="765" t="n"/>
      <c r="AV82" s="765" t="n"/>
      <c r="AW82" s="765" t="n"/>
      <c r="AX82" s="765" t="n"/>
      <c r="AY82" s="765" t="n"/>
      <c r="AZ82" s="765" t="n"/>
      <c r="BA82" s="765" t="n"/>
      <c r="BB82" s="765" t="n"/>
      <c r="BC82" s="765" t="n"/>
      <c r="BD82" s="765" t="n"/>
      <c r="BE82" s="765" t="n"/>
      <c r="BF82" s="765" t="n"/>
      <c r="BG82" s="765" t="n"/>
      <c r="BH82" s="765" t="n"/>
      <c r="BI82" s="765" t="n"/>
      <c r="BJ82" s="765" t="n"/>
      <c r="BK82" s="765" t="n"/>
      <c r="BL82" s="765" t="n"/>
      <c r="BM82" s="765" t="n"/>
      <c r="BN82" s="765" t="n"/>
      <c r="BO82" s="765" t="n"/>
      <c r="BP82" s="765" t="n"/>
      <c r="BQ82" s="765" t="n"/>
      <c r="BR82" s="765" t="n"/>
      <c r="BS82" s="765" t="n"/>
      <c r="BT82" s="765" t="n"/>
      <c r="BU82" s="765" t="n"/>
      <c r="BV82" s="765" t="n"/>
      <c r="BW82" s="765" t="n"/>
      <c r="BX82" s="765" t="n"/>
      <c r="BY82" s="765" t="n"/>
      <c r="BZ82" s="765" t="n"/>
      <c r="CA82" s="765" t="n"/>
      <c r="CB82" s="765" t="n"/>
      <c r="CC82" s="765" t="n"/>
      <c r="CD82" s="765" t="n"/>
      <c r="CE82" s="765" t="n"/>
      <c r="CF82" s="765" t="n"/>
      <c r="CG82" s="765" t="n"/>
      <c r="CH82" s="765" t="n"/>
      <c r="CI82" s="765" t="n"/>
      <c r="CJ82" s="765" t="n"/>
      <c r="CK82" s="765" t="n"/>
      <c r="CL82" s="765" t="n"/>
      <c r="CM82" s="765" t="n"/>
      <c r="CN82" s="765" t="n"/>
      <c r="CO82" s="765" t="n"/>
      <c r="CP82" s="765" t="n"/>
      <c r="CQ82" s="765" t="n"/>
      <c r="CR82" s="765" t="n"/>
      <c r="CS82" s="765" t="n"/>
      <c r="CT82" s="765" t="n"/>
      <c r="CU82" s="765" t="n"/>
      <c r="CV82" s="765" t="n"/>
      <c r="CW82" s="765" t="n"/>
      <c r="CX82" s="765" t="n"/>
      <c r="CY82" s="765" t="n"/>
      <c r="CZ82" s="765" t="n"/>
      <c r="DA82" s="765" t="n"/>
      <c r="DB82" s="765" t="n"/>
      <c r="DC82" s="765" t="n"/>
      <c r="DD82" s="765" t="n"/>
      <c r="DE82" s="765" t="n"/>
      <c r="DF82" s="765" t="n"/>
      <c r="DG82" s="765" t="n"/>
      <c r="DH82" s="765" t="n"/>
      <c r="DI82" s="765" t="n"/>
      <c r="DJ82" s="765" t="n"/>
      <c r="DK82" s="765" t="n"/>
      <c r="DL82" s="765" t="n"/>
      <c r="DM82" s="765" t="n"/>
      <c r="DN82" s="765" t="n"/>
      <c r="DO82" s="765" t="n"/>
      <c r="DP82" s="765" t="n"/>
      <c r="DQ82" s="765" t="n"/>
      <c r="DR82" s="765" t="n"/>
      <c r="DS82" s="765" t="n"/>
      <c r="DT82" s="765" t="n"/>
      <c r="DU82" s="765" t="n"/>
      <c r="DV82" s="765" t="n"/>
      <c r="DW82" s="765" t="n"/>
      <c r="DX82" s="765" t="n"/>
      <c r="DY82" s="765" t="n"/>
      <c r="DZ82" s="765" t="n"/>
      <c r="EA82" s="765" t="n"/>
      <c r="EB82" s="765" t="n"/>
      <c r="EC82" s="765" t="n"/>
      <c r="ED82" s="765" t="n"/>
      <c r="EE82" s="765" t="n"/>
      <c r="EF82" s="765" t="n"/>
      <c r="EG82" s="765" t="n"/>
      <c r="EH82" s="765" t="n"/>
      <c r="EI82" s="765" t="n"/>
      <c r="EJ82" s="765" t="n"/>
      <c r="EK82" s="765" t="n"/>
      <c r="EL82" s="765" t="n"/>
      <c r="EM82" s="765" t="n"/>
      <c r="EN82" s="765" t="n"/>
      <c r="EO82" s="765" t="n"/>
      <c r="EP82" s="765" t="n"/>
      <c r="EQ82" s="765" t="n"/>
      <c r="ER82" s="765" t="n"/>
      <c r="ES82" s="765" t="n"/>
      <c r="ET82" s="765" t="n"/>
      <c r="EU82" s="765" t="n"/>
      <c r="EV82" s="765" t="n"/>
      <c r="EW82" s="765" t="n"/>
      <c r="EX82" s="765" t="n"/>
      <c r="EY82" s="765" t="n"/>
      <c r="EZ82" s="765" t="n"/>
      <c r="FA82" s="765" t="n"/>
      <c r="FB82" s="765" t="n"/>
      <c r="FC82" s="765" t="n"/>
      <c r="FD82" s="765" t="n"/>
      <c r="FE82" s="765" t="n"/>
      <c r="FF82" s="765" t="n"/>
      <c r="FG82" s="765" t="n"/>
      <c r="FH82" s="765" t="n"/>
      <c r="FI82" s="765" t="n"/>
      <c r="FJ82" s="765" t="n"/>
      <c r="FK82" s="765" t="n"/>
      <c r="FL82" s="765" t="n"/>
      <c r="FM82" s="765" t="n"/>
      <c r="FN82" s="765" t="n"/>
      <c r="FO82" s="765" t="n"/>
      <c r="FP82" s="765" t="n"/>
      <c r="FQ82" s="765" t="n"/>
      <c r="FR82" s="765" t="n"/>
      <c r="FS82" s="765" t="n"/>
      <c r="FT82" s="765" t="n"/>
      <c r="FU82" s="765" t="n"/>
      <c r="FV82" s="765" t="n"/>
      <c r="FW82" s="765" t="n"/>
      <c r="FX82" s="765" t="n"/>
      <c r="FY82" s="765" t="n"/>
      <c r="FZ82" s="765" t="n"/>
      <c r="GA82" s="765" t="n"/>
      <c r="GB82" s="765" t="n"/>
      <c r="GC82" s="765" t="n"/>
      <c r="GD82" s="765" t="n"/>
      <c r="GE82" s="765" t="n"/>
      <c r="GF82" s="765" t="n"/>
      <c r="GG82" s="765" t="n"/>
      <c r="GH82" s="765" t="n"/>
      <c r="GI82" s="765" t="n"/>
      <c r="GJ82" s="765" t="n"/>
      <c r="GK82" s="765" t="n"/>
      <c r="GL82" s="765" t="n"/>
      <c r="GM82" s="765" t="n"/>
      <c r="GN82" s="765" t="n"/>
      <c r="GO82" s="765" t="n"/>
      <c r="GP82" s="765" t="n"/>
      <c r="GQ82" s="765" t="n"/>
      <c r="GR82" s="765" t="n"/>
      <c r="GS82" s="765" t="n"/>
      <c r="GT82" s="765" t="n"/>
      <c r="GU82" s="765" t="n"/>
      <c r="GV82" s="765" t="n"/>
      <c r="GW82" s="765" t="n"/>
      <c r="GX82" s="765" t="n"/>
      <c r="GY82" s="765" t="n"/>
      <c r="GZ82" s="765" t="n"/>
      <c r="HA82" s="765" t="n"/>
      <c r="HB82" s="765" t="n"/>
      <c r="HC82" s="765" t="n"/>
      <c r="HD82" s="765" t="n"/>
      <c r="HE82" s="765" t="n"/>
      <c r="HF82" s="765" t="n"/>
      <c r="HG82" s="765" t="n"/>
      <c r="HH82" s="765" t="n"/>
      <c r="HI82" s="765" t="n"/>
      <c r="HJ82" s="765" t="n"/>
      <c r="HK82" s="765" t="n"/>
      <c r="HL82" s="765" t="n"/>
      <c r="HM82" s="765" t="n"/>
      <c r="HN82" s="765" t="n"/>
      <c r="HO82" s="765" t="n"/>
      <c r="HP82" s="765" t="n"/>
      <c r="HQ82" s="765" t="n"/>
      <c r="HR82" s="765" t="n"/>
      <c r="HS82" s="765" t="n"/>
      <c r="HT82" s="765" t="n"/>
      <c r="HU82" s="765" t="n"/>
      <c r="HV82" s="765" t="n"/>
      <c r="HW82" s="765" t="n"/>
      <c r="HX82" s="765" t="n"/>
      <c r="HY82" s="765" t="n"/>
      <c r="HZ82" s="765" t="n"/>
      <c r="IA82" s="765" t="n"/>
      <c r="IB82" s="765" t="n"/>
      <c r="IC82" s="765" t="n"/>
      <c r="ID82" s="765" t="n"/>
      <c r="IE82" s="765" t="n"/>
      <c r="IF82" s="765" t="n"/>
      <c r="IG82" s="765" t="n"/>
      <c r="IH82" s="765" t="n"/>
      <c r="II82" s="765" t="n"/>
      <c r="IJ82" s="765" t="n"/>
      <c r="IK82" s="765" t="n"/>
      <c r="IL82" s="765" t="n"/>
      <c r="IM82" s="765" t="n"/>
      <c r="IN82" s="765" t="n"/>
      <c r="IO82" s="765" t="n"/>
      <c r="IP82" s="765" t="n"/>
      <c r="IQ82" s="765" t="n"/>
      <c r="IR82" s="765" t="n"/>
      <c r="IS82" s="765" t="n"/>
      <c r="IT82" s="765" t="n"/>
      <c r="IU82" s="765" t="n"/>
      <c r="IV82" s="765" t="n"/>
      <c r="IW82" s="765" t="n"/>
      <c r="IX82" s="765" t="n"/>
      <c r="IY82" s="765" t="n"/>
      <c r="IZ82" s="765" t="n"/>
      <c r="JA82" s="765" t="n"/>
      <c r="JB82" s="765" t="n"/>
      <c r="JC82" s="765" t="n"/>
      <c r="JD82" s="765" t="n"/>
      <c r="JE82" s="765" t="n"/>
      <c r="JF82" s="765" t="n"/>
      <c r="JG82" s="765" t="n"/>
      <c r="JH82" s="765" t="n"/>
      <c r="JI82" s="765" t="n"/>
      <c r="JJ82" s="765" t="n"/>
      <c r="JK82" s="765" t="n"/>
      <c r="JL82" s="765" t="n"/>
      <c r="JM82" s="765" t="n"/>
      <c r="JN82" s="765" t="n"/>
      <c r="JO82" s="765" t="n"/>
      <c r="JP82" s="765" t="n"/>
      <c r="JQ82" s="765" t="n"/>
      <c r="JR82" s="765" t="n"/>
      <c r="JS82" s="765" t="n"/>
      <c r="JT82" s="765" t="n"/>
      <c r="JU82" s="765" t="n"/>
      <c r="JV82" s="765" t="n"/>
      <c r="JW82" s="765" t="n"/>
      <c r="JX82" s="765" t="n"/>
      <c r="JY82" s="765" t="n"/>
      <c r="JZ82" s="765" t="n"/>
      <c r="KA82" s="765" t="n"/>
      <c r="KB82" s="765" t="n"/>
      <c r="KC82" s="765" t="n"/>
      <c r="KD82" s="765" t="n"/>
      <c r="KE82" s="765" t="n"/>
      <c r="KF82" s="765" t="n"/>
      <c r="KG82" s="765" t="n"/>
      <c r="KH82" s="765" t="n"/>
      <c r="KI82" s="765" t="n"/>
      <c r="KJ82" s="765" t="n"/>
      <c r="KK82" s="765" t="n"/>
      <c r="KL82" s="765" t="n"/>
      <c r="KM82" s="765" t="n"/>
      <c r="KN82" s="765" t="n"/>
      <c r="KO82" s="765" t="n"/>
      <c r="KP82" s="765" t="n"/>
      <c r="KQ82" s="765" t="n"/>
      <c r="KR82" s="765" t="n"/>
      <c r="KS82" s="765" t="n"/>
      <c r="KT82" s="765" t="n"/>
      <c r="KU82" s="765" t="n"/>
      <c r="KV82" s="765" t="n"/>
      <c r="KW82" s="765" t="n"/>
      <c r="KX82" s="765" t="n"/>
      <c r="KY82" s="765" t="n"/>
      <c r="KZ82" s="765" t="n"/>
      <c r="LA82" s="765" t="n"/>
      <c r="LB82" s="765" t="n"/>
      <c r="LC82" s="765" t="n"/>
      <c r="LD82" s="765" t="n"/>
      <c r="LE82" s="765" t="n"/>
      <c r="LF82" s="765" t="n"/>
      <c r="LG82" s="765" t="n"/>
      <c r="LH82" s="765" t="n"/>
      <c r="LI82" s="765" t="n"/>
      <c r="LJ82" s="765" t="n"/>
      <c r="LK82" s="765" t="n"/>
      <c r="LL82" s="765" t="n"/>
      <c r="LM82" s="765" t="n"/>
      <c r="LN82" s="765" t="n"/>
      <c r="LO82" s="765" t="n"/>
      <c r="LP82" s="765" t="n"/>
      <c r="LQ82" s="765" t="n"/>
      <c r="LR82" s="765" t="n"/>
      <c r="LS82" s="765" t="n"/>
      <c r="LT82" s="765" t="n"/>
      <c r="LU82" s="765" t="n"/>
      <c r="LV82" s="765" t="n"/>
      <c r="LW82" s="765" t="n"/>
      <c r="LX82" s="765" t="n"/>
      <c r="LY82" s="765" t="n"/>
      <c r="LZ82" s="765" t="n"/>
      <c r="MA82" s="765" t="n"/>
      <c r="MB82" s="765" t="n"/>
      <c r="MC82" s="765" t="n"/>
      <c r="MD82" s="765" t="n"/>
      <c r="ME82" s="765" t="n"/>
      <c r="MF82" s="765" t="n"/>
      <c r="MG82" s="765" t="n"/>
      <c r="MH82" s="765" t="n"/>
      <c r="MI82" s="765" t="n"/>
      <c r="MJ82" s="765" t="n"/>
      <c r="MK82" s="765" t="n"/>
      <c r="ML82" s="765" t="n"/>
      <c r="MM82" s="765" t="n"/>
      <c r="MN82" s="765" t="n"/>
      <c r="MO82" s="765" t="n"/>
      <c r="MP82" s="765" t="n"/>
      <c r="MQ82" s="765" t="n"/>
      <c r="MR82" s="765" t="n"/>
      <c r="MS82" s="765" t="n"/>
      <c r="MT82" s="765" t="n"/>
      <c r="MU82" s="765" t="n"/>
      <c r="MV82" s="765" t="n"/>
      <c r="MW82" s="765" t="n"/>
      <c r="MX82" s="765" t="n"/>
      <c r="MY82" s="765" t="n"/>
      <c r="MZ82" s="765" t="n"/>
      <c r="NA82" s="765" t="n"/>
      <c r="NB82" s="765" t="n"/>
      <c r="NC82" s="765" t="n"/>
      <c r="ND82" s="765" t="n"/>
      <c r="NE82" s="765" t="n"/>
      <c r="NF82" s="765" t="n"/>
      <c r="NG82" s="765" t="n"/>
      <c r="NH82" s="765" t="n"/>
      <c r="NI82" s="765" t="n"/>
      <c r="NJ82" s="765" t="n"/>
      <c r="NK82" s="765" t="n"/>
      <c r="NL82" s="765" t="n"/>
      <c r="NM82" s="765" t="n"/>
      <c r="NN82" s="765" t="n"/>
      <c r="NO82" s="765" t="n"/>
      <c r="NP82" s="765" t="n"/>
      <c r="NQ82" s="765" t="n"/>
      <c r="NR82" s="765" t="n"/>
      <c r="NS82" s="765" t="n"/>
      <c r="NT82" s="765" t="n"/>
      <c r="NU82" s="765" t="n"/>
      <c r="NV82" s="765" t="n"/>
      <c r="NW82" s="765" t="n"/>
      <c r="NX82" s="765" t="n"/>
      <c r="NY82" s="765" t="n"/>
      <c r="NZ82" s="765" t="n"/>
      <c r="OA82" s="765" t="n"/>
      <c r="OB82" s="765" t="n"/>
      <c r="OC82" s="765" t="n"/>
      <c r="OD82" s="765" t="n"/>
      <c r="OE82" s="765" t="n"/>
      <c r="OF82" s="765" t="n"/>
      <c r="OG82" s="765" t="n"/>
      <c r="OH82" s="765" t="n"/>
      <c r="OI82" s="765" t="n"/>
      <c r="OJ82" s="765" t="n"/>
      <c r="OK82" s="765" t="n"/>
      <c r="OL82" s="765" t="n"/>
      <c r="OM82" s="765" t="n"/>
      <c r="ON82" s="765" t="n"/>
      <c r="OO82" s="765" t="n"/>
      <c r="OP82" s="765" t="n"/>
      <c r="OQ82" s="765" t="n"/>
      <c r="OR82" s="765" t="n"/>
      <c r="OS82" s="765" t="n"/>
      <c r="OT82" s="765" t="n"/>
      <c r="OU82" s="765" t="n"/>
      <c r="OV82" s="765" t="n"/>
      <c r="OW82" s="765" t="n"/>
      <c r="OX82" s="765" t="n"/>
      <c r="OY82" s="765" t="n"/>
      <c r="OZ82" s="765" t="n"/>
      <c r="PA82" s="765" t="n"/>
      <c r="PB82" s="765" t="n"/>
      <c r="PC82" s="765" t="n"/>
      <c r="PD82" s="765" t="n"/>
      <c r="PE82" s="765" t="n"/>
      <c r="PF82" s="765" t="n"/>
      <c r="PG82" s="765" t="n"/>
      <c r="PH82" s="765" t="n"/>
      <c r="PI82" s="765" t="n"/>
      <c r="PJ82" s="765" t="n"/>
      <c r="PK82" s="765" t="n"/>
      <c r="PL82" s="765" t="n"/>
      <c r="PM82" s="765" t="n"/>
      <c r="PN82" s="765" t="n"/>
      <c r="PO82" s="765" t="n"/>
      <c r="PP82" s="765" t="n"/>
      <c r="PQ82" s="765" t="n"/>
      <c r="PR82" s="765" t="n"/>
      <c r="PS82" s="765" t="n"/>
      <c r="PT82" s="765" t="n"/>
      <c r="PU82" s="765" t="n"/>
      <c r="PV82" s="765" t="n"/>
      <c r="PW82" s="765" t="n"/>
      <c r="PX82" s="765" t="n"/>
      <c r="PY82" s="765" t="n"/>
      <c r="PZ82" s="765" t="n"/>
      <c r="QA82" s="765" t="n"/>
      <c r="QB82" s="765" t="n"/>
      <c r="QC82" s="765" t="n"/>
      <c r="QD82" s="765" t="n"/>
      <c r="QE82" s="765" t="n"/>
      <c r="QF82" s="765" t="n"/>
      <c r="QG82" s="765" t="n"/>
      <c r="QH82" s="765" t="n"/>
      <c r="QI82" s="765" t="n"/>
      <c r="QJ82" s="765" t="n"/>
      <c r="QK82" s="765" t="n"/>
      <c r="QL82" s="765" t="n"/>
      <c r="QM82" s="765" t="n"/>
      <c r="QN82" s="765" t="n"/>
      <c r="QO82" s="765" t="n"/>
      <c r="QP82" s="765" t="n"/>
      <c r="QQ82" s="765" t="n"/>
      <c r="QR82" s="765" t="n"/>
      <c r="QS82" s="765" t="n"/>
      <c r="QT82" s="765" t="n"/>
      <c r="QU82" s="765" t="n"/>
      <c r="QV82" s="765" t="n"/>
      <c r="QW82" s="765" t="n"/>
      <c r="QX82" s="765" t="n"/>
      <c r="QY82" s="765" t="n"/>
      <c r="QZ82" s="765" t="n"/>
      <c r="RA82" s="765" t="n"/>
      <c r="RB82" s="765" t="n"/>
      <c r="RC82" s="765" t="n"/>
      <c r="RD82" s="765" t="n"/>
      <c r="RE82" s="765" t="n"/>
      <c r="RF82" s="765" t="n"/>
      <c r="RG82" s="765" t="n"/>
      <c r="RH82" s="765" t="n"/>
      <c r="RI82" s="765" t="n"/>
      <c r="RJ82" s="765" t="n"/>
      <c r="RK82" s="765" t="n"/>
      <c r="RL82" s="765" t="n"/>
      <c r="RM82" s="765" t="n"/>
      <c r="RN82" s="765" t="n"/>
      <c r="RO82" s="765" t="n"/>
      <c r="RP82" s="765" t="n"/>
      <c r="RQ82" s="765" t="n"/>
      <c r="RR82" s="765" t="n"/>
      <c r="RS82" s="765" t="n"/>
      <c r="RT82" s="765" t="n"/>
      <c r="RU82" s="765" t="n"/>
      <c r="RV82" s="765" t="n"/>
      <c r="RW82" s="765" t="n"/>
      <c r="RX82" s="765" t="n"/>
      <c r="RY82" s="765" t="n"/>
      <c r="RZ82" s="765" t="n"/>
      <c r="SA82" s="765" t="n"/>
      <c r="SB82" s="765" t="n"/>
      <c r="SC82" s="765" t="n"/>
      <c r="SD82" s="765" t="n"/>
      <c r="SE82" s="765" t="n"/>
      <c r="SF82" s="765" t="n"/>
      <c r="SG82" s="765" t="n"/>
      <c r="SH82" s="765" t="n"/>
      <c r="SI82" s="765" t="n"/>
      <c r="SJ82" s="765" t="n"/>
      <c r="SK82" s="765" t="n"/>
      <c r="SL82" s="765" t="n"/>
      <c r="SM82" s="765" t="n"/>
      <c r="SN82" s="765" t="n"/>
      <c r="SO82" s="765" t="n"/>
      <c r="SP82" s="765" t="n"/>
      <c r="SQ82" s="765" t="n"/>
      <c r="SR82" s="765" t="n"/>
      <c r="SS82" s="765" t="n"/>
      <c r="ST82" s="765" t="n"/>
      <c r="SU82" s="765" t="n"/>
      <c r="SV82" s="765" t="n"/>
      <c r="SW82" s="765" t="n"/>
      <c r="SX82" s="765" t="n"/>
      <c r="SY82" s="765" t="n"/>
      <c r="SZ82" s="765" t="n"/>
      <c r="TA82" s="765" t="n"/>
      <c r="TB82" s="765" t="n"/>
      <c r="TC82" s="765" t="n"/>
      <c r="TD82" s="765" t="n"/>
      <c r="TE82" s="765" t="n"/>
      <c r="TF82" s="765" t="n"/>
      <c r="TG82" s="765" t="n"/>
      <c r="TH82" s="765" t="n"/>
      <c r="TI82" s="765" t="n"/>
      <c r="TJ82" s="765" t="n"/>
      <c r="TK82" s="765" t="n"/>
      <c r="TL82" s="765" t="n"/>
      <c r="TM82" s="765" t="n"/>
      <c r="TN82" s="765" t="n"/>
      <c r="TO82" s="765" t="n"/>
      <c r="TP82" s="765" t="n"/>
      <c r="TQ82" s="765" t="n"/>
      <c r="TR82" s="765" t="n"/>
      <c r="TS82" s="765" t="n"/>
      <c r="TT82" s="765" t="n"/>
      <c r="TU82" s="765" t="n"/>
      <c r="TV82" s="765" t="n"/>
      <c r="TW82" s="765" t="n"/>
      <c r="TX82" s="765" t="n"/>
      <c r="TY82" s="765" t="n"/>
      <c r="TZ82" s="765" t="n"/>
      <c r="UA82" s="765" t="n"/>
      <c r="UB82" s="765" t="n"/>
      <c r="UC82" s="765" t="n"/>
      <c r="UD82" s="765" t="n"/>
      <c r="UE82" s="765" t="n"/>
      <c r="UF82" s="765" t="n"/>
      <c r="UG82" s="765" t="n"/>
      <c r="UH82" s="765" t="n"/>
      <c r="UI82" s="765" t="n"/>
      <c r="UJ82" s="765" t="n"/>
      <c r="UK82" s="765" t="n"/>
      <c r="UL82" s="765" t="n"/>
      <c r="UM82" s="765" t="n"/>
      <c r="UN82" s="765" t="n"/>
      <c r="UO82" s="765" t="n"/>
      <c r="UP82" s="765" t="n"/>
      <c r="UQ82" s="765" t="n"/>
      <c r="UR82" s="765" t="n"/>
      <c r="US82" s="765" t="n"/>
      <c r="UT82" s="765" t="n"/>
      <c r="UU82" s="765" t="n"/>
      <c r="UV82" s="765" t="n"/>
      <c r="UW82" s="765" t="n"/>
      <c r="UX82" s="765" t="n"/>
      <c r="UY82" s="765" t="n"/>
      <c r="UZ82" s="765" t="n"/>
      <c r="VA82" s="765" t="n"/>
      <c r="VB82" s="765" t="n"/>
      <c r="VC82" s="765" t="n"/>
      <c r="VD82" s="765" t="n"/>
      <c r="VE82" s="765" t="n"/>
      <c r="VF82" s="765" t="n"/>
      <c r="VG82" s="765" t="n"/>
      <c r="VH82" s="765" t="n"/>
      <c r="VI82" s="765" t="n"/>
      <c r="VJ82" s="765" t="n"/>
      <c r="VK82" s="765" t="n"/>
      <c r="VL82" s="765" t="n"/>
      <c r="VM82" s="765" t="n"/>
      <c r="VN82" s="765" t="n"/>
      <c r="VO82" s="765" t="n"/>
      <c r="VP82" s="765" t="n"/>
      <c r="VQ82" s="765" t="n"/>
      <c r="VR82" s="765" t="n"/>
      <c r="VS82" s="765" t="n"/>
      <c r="VT82" s="765" t="n"/>
      <c r="VU82" s="765" t="n"/>
      <c r="VV82" s="765" t="n"/>
      <c r="VW82" s="765" t="n"/>
      <c r="VX82" s="765" t="n"/>
      <c r="VY82" s="765" t="n"/>
      <c r="VZ82" s="765" t="n"/>
      <c r="WA82" s="765" t="n"/>
      <c r="WB82" s="765" t="n"/>
      <c r="WC82" s="765" t="n"/>
      <c r="WD82" s="765" t="n"/>
      <c r="WE82" s="765" t="n"/>
      <c r="WF82" s="765" t="n"/>
      <c r="WG82" s="765" t="n"/>
      <c r="WH82" s="765" t="n"/>
      <c r="WI82" s="765" t="n"/>
      <c r="WJ82" s="765" t="n"/>
      <c r="WK82" s="765" t="n"/>
      <c r="WL82" s="765" t="n"/>
      <c r="WM82" s="765" t="n"/>
      <c r="WN82" s="765" t="n"/>
      <c r="WO82" s="765" t="n"/>
      <c r="WP82" s="765" t="n"/>
      <c r="WQ82" s="765" t="n"/>
      <c r="WR82" s="765" t="n"/>
      <c r="WS82" s="765" t="n"/>
      <c r="WT82" s="765" t="n"/>
      <c r="WU82" s="765" t="n"/>
      <c r="WV82" s="765" t="n"/>
      <c r="WW82" s="765" t="n"/>
      <c r="WX82" s="765" t="n"/>
      <c r="WY82" s="765" t="n"/>
      <c r="WZ82" s="765" t="n"/>
      <c r="XA82" s="765" t="n"/>
      <c r="XB82" s="765" t="n"/>
      <c r="XC82" s="765" t="n"/>
      <c r="XD82" s="765" t="n"/>
      <c r="XE82" s="765" t="n"/>
      <c r="XF82" s="765" t="n"/>
      <c r="XG82" s="765" t="n"/>
      <c r="XH82" s="765" t="n"/>
      <c r="XI82" s="765" t="n"/>
      <c r="XJ82" s="765" t="n"/>
    </row>
    <row r="83" ht="17.25" customFormat="1" customHeight="1" s="9" thickBot="1">
      <c r="A83" s="50" t="inlineStr">
        <is>
          <t>C</t>
        </is>
      </c>
      <c r="B83" s="6" t="inlineStr">
        <is>
          <t>SPU AREA</t>
        </is>
      </c>
      <c r="C83" s="6" t="n"/>
      <c r="D83" s="6" t="n"/>
      <c r="E83" s="6" t="n"/>
      <c r="F83" s="6" t="n"/>
      <c r="G83" s="29" t="n"/>
      <c r="H83" s="29">
        <f>SUM(H84:H87)</f>
        <v/>
      </c>
      <c r="I83" s="607">
        <f>SUM(I84:I101)</f>
        <v/>
      </c>
      <c r="J83" s="6" t="n"/>
      <c r="K83" s="607">
        <f>SUM(K84:K106)</f>
        <v/>
      </c>
      <c r="L83" s="6" t="n"/>
      <c r="M83" s="607">
        <f>SUM(M84:M106)</f>
        <v/>
      </c>
      <c r="N83" s="29" t="n"/>
      <c r="O83" s="607">
        <f>SUM(O84:O106)</f>
        <v/>
      </c>
      <c r="P83" s="6" t="n"/>
      <c r="Q83" s="6" t="n"/>
      <c r="R83" s="6" t="n"/>
      <c r="S83" s="6" t="n"/>
      <c r="T83" s="6" t="n"/>
      <c r="U83" s="607">
        <f>SUM(U84:U108)</f>
        <v/>
      </c>
      <c r="V83" s="6" t="n"/>
      <c r="W83" s="607">
        <f>SUM(W85:W111)</f>
        <v/>
      </c>
      <c r="X83" s="6" t="n"/>
      <c r="Y83" s="6" t="n"/>
      <c r="Z83" s="6" t="n"/>
      <c r="AA83" s="6" t="n"/>
      <c r="AB83" s="6" t="n"/>
      <c r="AC83" s="6" t="n"/>
      <c r="AD83" s="6" t="n"/>
      <c r="AE83" s="6" t="n"/>
      <c r="AF83" s="29">
        <f>SUM(AF84:AF106)</f>
        <v/>
      </c>
      <c r="AG83" s="607">
        <f>SUM(AG84:AG111)</f>
        <v/>
      </c>
      <c r="AH83" s="29">
        <f>SUM(AH84:AH111)</f>
        <v/>
      </c>
      <c r="AI83" s="8" t="n"/>
      <c r="AJ83" s="364" t="n"/>
      <c r="AK83" s="364" t="n"/>
      <c r="AL83" s="364" t="n"/>
      <c r="AM83" s="364" t="n"/>
      <c r="AN83" s="364" t="n"/>
      <c r="AO83" s="364" t="n"/>
      <c r="AP83" s="364" t="n"/>
      <c r="AQ83" s="364" t="n"/>
      <c r="AR83" s="364" t="n"/>
      <c r="AS83" s="364" t="n"/>
      <c r="AT83" s="364" t="n"/>
      <c r="AU83" s="364" t="n"/>
      <c r="AV83" s="364" t="n"/>
      <c r="AW83" s="364" t="n"/>
      <c r="AX83" s="364" t="n"/>
      <c r="AY83" s="364" t="n"/>
      <c r="AZ83" s="364" t="n"/>
      <c r="BA83" s="364" t="n"/>
      <c r="BB83" s="364" t="n"/>
      <c r="BC83" s="364" t="n"/>
      <c r="BD83" s="364" t="n"/>
      <c r="BE83" s="364" t="n"/>
      <c r="BF83" s="364" t="n"/>
      <c r="BG83" s="364" t="n"/>
      <c r="BH83" s="364" t="n"/>
      <c r="BI83" s="364" t="n"/>
      <c r="BJ83" s="364" t="n"/>
      <c r="BK83" s="364" t="n"/>
      <c r="BL83" s="364" t="n"/>
      <c r="BM83" s="364" t="n"/>
      <c r="BN83" s="364" t="n"/>
      <c r="BO83" s="364" t="n"/>
      <c r="BP83" s="364" t="n"/>
      <c r="BQ83" s="364" t="n"/>
      <c r="BR83" s="364" t="n"/>
      <c r="BS83" s="364" t="n"/>
      <c r="BT83" s="364" t="n"/>
      <c r="BU83" s="364" t="n"/>
      <c r="BV83" s="364" t="n"/>
      <c r="BW83" s="364" t="n"/>
      <c r="BX83" s="364" t="n"/>
      <c r="BY83" s="364" t="n"/>
      <c r="BZ83" s="364" t="n"/>
      <c r="CA83" s="364" t="n"/>
      <c r="CB83" s="364" t="n"/>
      <c r="CC83" s="364" t="n"/>
      <c r="CD83" s="364" t="n"/>
      <c r="CE83" s="364" t="n"/>
      <c r="CF83" s="364" t="n"/>
      <c r="CG83" s="364" t="n"/>
      <c r="CH83" s="364" t="n"/>
      <c r="CI83" s="364" t="n"/>
      <c r="CJ83" s="364" t="n"/>
      <c r="CK83" s="364" t="n"/>
      <c r="CL83" s="364" t="n"/>
      <c r="CM83" s="364" t="n"/>
      <c r="CN83" s="364" t="n"/>
      <c r="CO83" s="364" t="n"/>
      <c r="CP83" s="364" t="n"/>
      <c r="CQ83" s="364" t="n"/>
      <c r="CR83" s="364" t="n"/>
      <c r="CS83" s="364" t="n"/>
      <c r="CT83" s="364" t="n"/>
      <c r="CU83" s="364" t="n"/>
      <c r="CV83" s="364" t="n"/>
      <c r="CW83" s="364" t="n"/>
      <c r="CX83" s="364" t="n"/>
      <c r="CY83" s="364" t="n"/>
      <c r="CZ83" s="364" t="n"/>
      <c r="DA83" s="364" t="n"/>
      <c r="DB83" s="364" t="n"/>
      <c r="DC83" s="364" t="n"/>
      <c r="DD83" s="364" t="n"/>
      <c r="DE83" s="364" t="n"/>
      <c r="DF83" s="364" t="n"/>
      <c r="DG83" s="364" t="n"/>
      <c r="DH83" s="364" t="n"/>
      <c r="DI83" s="364" t="n"/>
      <c r="DJ83" s="364" t="n"/>
      <c r="DK83" s="364" t="n"/>
      <c r="DL83" s="364" t="n"/>
      <c r="DM83" s="364" t="n"/>
      <c r="DN83" s="364" t="n"/>
      <c r="DO83" s="364" t="n"/>
      <c r="DP83" s="364" t="n"/>
      <c r="DQ83" s="365" t="n"/>
      <c r="DR83" s="364" t="n"/>
      <c r="DS83" s="365" t="n"/>
      <c r="DT83" s="364" t="n"/>
      <c r="DU83" s="364" t="n"/>
      <c r="DV83" s="364" t="n"/>
      <c r="DW83" s="364" t="n"/>
      <c r="DX83" s="364" t="n"/>
      <c r="DY83" s="364" t="n"/>
      <c r="DZ83" s="364" t="n"/>
      <c r="EA83" s="364" t="n"/>
      <c r="EB83" s="364" t="n"/>
      <c r="EC83" s="364" t="n"/>
      <c r="ED83" s="364" t="n"/>
      <c r="EE83" s="364" t="n"/>
      <c r="EF83" s="364" t="n"/>
      <c r="EG83" s="364" t="n"/>
      <c r="EH83" s="364" t="n"/>
      <c r="EI83" s="364" t="n"/>
      <c r="EJ83" s="364" t="n"/>
      <c r="EK83" s="364" t="n"/>
      <c r="EL83" s="364" t="n"/>
      <c r="EM83" s="364" t="n"/>
      <c r="EN83" s="364" t="n"/>
      <c r="EO83" s="364" t="n"/>
      <c r="EP83" s="364" t="n"/>
      <c r="EQ83" s="364" t="n"/>
      <c r="ER83" s="364" t="n"/>
      <c r="ES83" s="364" t="n"/>
      <c r="ET83" s="364" t="n"/>
      <c r="EU83" s="364" t="n"/>
      <c r="EV83" s="364" t="n"/>
      <c r="EW83" s="364" t="n"/>
      <c r="EX83" s="364" t="n"/>
      <c r="EY83" s="364" t="n"/>
      <c r="EZ83" s="364" t="n"/>
      <c r="FA83" s="364" t="n"/>
      <c r="FB83" s="364" t="n"/>
      <c r="FC83" s="364" t="n"/>
      <c r="FD83" s="364" t="n"/>
      <c r="FE83" s="364" t="n"/>
      <c r="FF83" s="364" t="n"/>
      <c r="FG83" s="364" t="n"/>
      <c r="FH83" s="364" t="n"/>
      <c r="FI83" s="364" t="n"/>
      <c r="FJ83" s="364" t="n"/>
      <c r="FK83" s="364" t="n"/>
      <c r="FL83" s="364" t="n"/>
      <c r="FM83" s="364" t="n"/>
      <c r="FN83" s="364" t="n"/>
      <c r="FO83" s="364" t="n"/>
      <c r="FP83" s="364" t="n"/>
      <c r="FQ83" s="364" t="n"/>
      <c r="FR83" s="364" t="n"/>
      <c r="FS83" s="364" t="n"/>
      <c r="FT83" s="364" t="n"/>
      <c r="FU83" s="364" t="n"/>
      <c r="FV83" s="364" t="n"/>
      <c r="FW83" s="364" t="n"/>
      <c r="FX83" s="364" t="n"/>
      <c r="FY83" s="364" t="n"/>
      <c r="FZ83" s="364" t="n"/>
      <c r="GA83" s="364" t="n"/>
      <c r="GB83" s="364" t="n"/>
      <c r="GC83" s="364" t="n"/>
      <c r="GD83" s="364" t="n"/>
      <c r="GE83" s="364" t="n"/>
      <c r="GF83" s="364" t="n"/>
      <c r="GG83" s="364" t="n"/>
      <c r="GH83" s="364" t="n"/>
      <c r="GI83" s="364" t="n"/>
      <c r="GJ83" s="364" t="n"/>
      <c r="GK83" s="364" t="n"/>
      <c r="GL83" s="364" t="n"/>
      <c r="GM83" s="364" t="n"/>
      <c r="GN83" s="364" t="n"/>
      <c r="GO83" s="364" t="n"/>
      <c r="GP83" s="364" t="n"/>
      <c r="GQ83" s="364" t="n"/>
      <c r="GR83" s="364" t="n"/>
      <c r="GS83" s="364" t="n"/>
      <c r="GT83" s="364" t="n"/>
      <c r="GU83" s="364" t="n"/>
      <c r="GV83" s="364" t="n"/>
      <c r="GW83" s="364" t="n"/>
      <c r="GX83" s="364" t="n"/>
      <c r="GY83" s="364" t="n"/>
      <c r="GZ83" s="364" t="n"/>
      <c r="HA83" s="364" t="n"/>
      <c r="HB83" s="364" t="n"/>
      <c r="HC83" s="364" t="n"/>
      <c r="HD83" s="364" t="n"/>
      <c r="HE83" s="364" t="n"/>
      <c r="HF83" s="364" t="n"/>
      <c r="HG83" s="364" t="n"/>
      <c r="HH83" s="364" t="n"/>
      <c r="HI83" s="364" t="n"/>
      <c r="HJ83" s="364" t="n"/>
      <c r="HK83" s="364" t="n"/>
      <c r="HL83" s="364" t="n"/>
      <c r="HM83" s="364" t="n"/>
      <c r="HN83" s="364" t="n"/>
      <c r="HO83" s="364" t="n"/>
      <c r="HP83" s="364" t="n"/>
      <c r="HQ83" s="364" t="n"/>
      <c r="HR83" s="364" t="n"/>
      <c r="HS83" s="364" t="n"/>
      <c r="HT83" s="364" t="n"/>
      <c r="HU83" s="364" t="n"/>
      <c r="HV83" s="364" t="n"/>
      <c r="HW83" s="364" t="n"/>
      <c r="HX83" s="364" t="n"/>
      <c r="HY83" s="364" t="n"/>
      <c r="HZ83" s="364" t="n"/>
      <c r="IA83" s="364" t="n"/>
      <c r="IB83" s="364" t="n"/>
      <c r="IC83" s="364" t="n"/>
      <c r="ID83" s="364" t="n"/>
      <c r="IE83" s="364" t="n"/>
      <c r="IF83" s="364" t="n"/>
      <c r="IG83" s="364" t="n"/>
      <c r="IH83" s="364" t="n"/>
      <c r="II83" s="364" t="n"/>
      <c r="IJ83" s="364" t="n"/>
      <c r="IK83" s="364" t="n"/>
      <c r="IL83" s="364" t="n"/>
      <c r="IM83" s="364" t="n"/>
      <c r="IN83" s="364" t="n"/>
      <c r="IO83" s="364" t="n"/>
      <c r="IP83" s="364" t="n"/>
      <c r="IQ83" s="364" t="n"/>
      <c r="IR83" s="364" t="n"/>
      <c r="IS83" s="364" t="n"/>
      <c r="IT83" s="364" t="n"/>
      <c r="IU83" s="364" t="n"/>
      <c r="IV83" s="364" t="n"/>
      <c r="IW83" s="364" t="n"/>
      <c r="IX83" s="364" t="n"/>
      <c r="IY83" s="364" t="n"/>
      <c r="IZ83" s="364" t="n"/>
      <c r="JA83" s="364" t="n"/>
      <c r="JB83" s="364" t="n"/>
      <c r="JC83" s="364" t="n"/>
      <c r="JD83" s="364" t="n"/>
      <c r="JE83" s="364" t="n"/>
      <c r="JF83" s="364" t="n"/>
      <c r="JG83" s="364" t="n"/>
      <c r="JH83" s="364" t="n"/>
      <c r="JI83" s="364" t="n"/>
      <c r="JJ83" s="364" t="n"/>
      <c r="JK83" s="364" t="n"/>
      <c r="JL83" s="364" t="n"/>
      <c r="JM83" s="364" t="n"/>
      <c r="JN83" s="364" t="n"/>
      <c r="JO83" s="364" t="n"/>
      <c r="JP83" s="364" t="n"/>
      <c r="JQ83" s="364" t="n"/>
      <c r="JR83" s="364" t="n"/>
      <c r="JS83" s="364" t="n"/>
      <c r="JT83" s="364" t="n"/>
      <c r="JU83" s="364" t="n"/>
      <c r="JV83" s="364" t="n"/>
      <c r="JW83" s="364" t="n"/>
      <c r="JX83" s="364" t="n"/>
      <c r="JY83" s="364" t="n"/>
      <c r="JZ83" s="364" t="n"/>
      <c r="KA83" s="364" t="n"/>
      <c r="KB83" s="364" t="n"/>
      <c r="KC83" s="364" t="n"/>
      <c r="KD83" s="364" t="n"/>
      <c r="KE83" s="364" t="n"/>
      <c r="KF83" s="364" t="n"/>
      <c r="KG83" s="364" t="n"/>
      <c r="KH83" s="364" t="n"/>
      <c r="KI83" s="364" t="n"/>
      <c r="KJ83" s="364" t="n"/>
      <c r="KK83" s="364" t="n"/>
      <c r="KL83" s="364" t="n"/>
      <c r="KM83" s="364" t="n"/>
      <c r="KN83" s="364" t="n"/>
      <c r="KO83" s="364" t="n"/>
      <c r="KP83" s="364" t="n"/>
      <c r="KQ83" s="364" t="n"/>
      <c r="KR83" s="364" t="n"/>
      <c r="KS83" s="364" t="n"/>
      <c r="KT83" s="364" t="n"/>
      <c r="KU83" s="364" t="n"/>
      <c r="KV83" s="364" t="n"/>
      <c r="KW83" s="364" t="n"/>
      <c r="KX83" s="364" t="n"/>
      <c r="KY83" s="364" t="n"/>
      <c r="KZ83" s="364" t="n"/>
      <c r="LA83" s="364" t="n"/>
      <c r="LB83" s="364" t="n"/>
      <c r="LC83" s="364" t="n"/>
      <c r="LD83" s="364" t="n"/>
      <c r="LE83" s="364" t="n"/>
      <c r="LF83" s="364" t="n"/>
      <c r="LG83" s="364" t="n"/>
      <c r="LH83" s="364" t="n"/>
      <c r="LI83" s="364" t="n"/>
      <c r="LJ83" s="364" t="n"/>
      <c r="LK83" s="364" t="n"/>
      <c r="LL83" s="364" t="n"/>
      <c r="LM83" s="364" t="n"/>
      <c r="LN83" s="364" t="n"/>
      <c r="LO83" s="364" t="n"/>
      <c r="LP83" s="364" t="n"/>
      <c r="LQ83" s="364" t="n"/>
      <c r="LR83" s="364" t="n"/>
      <c r="LS83" s="364" t="n"/>
      <c r="LT83" s="364" t="n"/>
      <c r="LU83" s="364" t="n"/>
      <c r="LV83" s="364" t="n"/>
      <c r="LW83" s="364" t="n"/>
      <c r="LX83" s="364" t="n"/>
      <c r="LY83" s="364" t="n"/>
      <c r="LZ83" s="364" t="n"/>
      <c r="MA83" s="364" t="n"/>
      <c r="MB83" s="364" t="n"/>
      <c r="MC83" s="364" t="n"/>
      <c r="MD83" s="364" t="n"/>
      <c r="ME83" s="364" t="n"/>
      <c r="MF83" s="364" t="n"/>
      <c r="MG83" s="364" t="n"/>
      <c r="MH83" s="364" t="n"/>
      <c r="MI83" s="364" t="n"/>
      <c r="MJ83" s="364" t="n"/>
      <c r="MK83" s="364" t="n"/>
      <c r="ML83" s="364" t="n"/>
      <c r="MM83" s="364" t="n"/>
      <c r="MN83" s="364" t="n"/>
      <c r="MO83" s="364" t="n"/>
      <c r="MP83" s="364" t="n"/>
      <c r="MQ83" s="364" t="n"/>
      <c r="MR83" s="364" t="n"/>
      <c r="MS83" s="364" t="n"/>
      <c r="MT83" s="364" t="n"/>
      <c r="MU83" s="364" t="n"/>
      <c r="MV83" s="364" t="n"/>
      <c r="MW83" s="364" t="n"/>
      <c r="MX83" s="364" t="n"/>
      <c r="MY83" s="364" t="n"/>
      <c r="MZ83" s="364" t="n"/>
      <c r="NA83" s="364" t="n"/>
      <c r="NB83" s="364" t="n"/>
      <c r="NC83" s="364" t="n"/>
      <c r="ND83" s="364" t="n"/>
      <c r="NE83" s="364" t="n"/>
      <c r="NF83" s="364" t="n"/>
      <c r="NG83" s="364" t="n"/>
      <c r="NH83" s="364" t="n"/>
      <c r="NI83" s="364" t="n"/>
      <c r="NJ83" s="364" t="n"/>
      <c r="NK83" s="364" t="n"/>
      <c r="NL83" s="364" t="n"/>
      <c r="NM83" s="364" t="n"/>
      <c r="NN83" s="364" t="n"/>
      <c r="NO83" s="364" t="n"/>
      <c r="NP83" s="364" t="n"/>
      <c r="NQ83" s="364" t="n"/>
      <c r="NR83" s="364" t="n"/>
      <c r="NS83" s="364" t="n"/>
      <c r="NT83" s="364" t="n"/>
      <c r="NU83" s="364" t="n"/>
      <c r="NV83" s="364" t="n"/>
      <c r="NW83" s="364" t="n"/>
      <c r="NX83" s="364" t="n"/>
      <c r="NY83" s="364" t="n"/>
      <c r="NZ83" s="364" t="n"/>
      <c r="OA83" s="364" t="n"/>
      <c r="OB83" s="364" t="n"/>
      <c r="OC83" s="364" t="n"/>
      <c r="OD83" s="364" t="n"/>
      <c r="OE83" s="364" t="n"/>
      <c r="OF83" s="364" t="n"/>
      <c r="OG83" s="364" t="n"/>
      <c r="OH83" s="364" t="n"/>
      <c r="OI83" s="364" t="n"/>
      <c r="OJ83" s="364" t="n"/>
      <c r="OK83" s="364" t="n"/>
      <c r="OL83" s="364" t="n"/>
      <c r="OM83" s="364" t="n"/>
      <c r="ON83" s="364" t="n"/>
      <c r="OO83" s="364" t="n"/>
      <c r="OP83" s="364" t="n"/>
      <c r="OQ83" s="364" t="n"/>
      <c r="OR83" s="364" t="n"/>
      <c r="OS83" s="364" t="n"/>
      <c r="OT83" s="364" t="n"/>
      <c r="OU83" s="364" t="n"/>
      <c r="OV83" s="364" t="n"/>
      <c r="OW83" s="364" t="n"/>
      <c r="OX83" s="364" t="n"/>
      <c r="OY83" s="364" t="n"/>
      <c r="OZ83" s="364" t="n"/>
      <c r="PA83" s="364" t="n"/>
      <c r="PB83" s="364" t="n"/>
      <c r="PC83" s="364" t="n"/>
      <c r="PD83" s="364" t="n"/>
      <c r="PE83" s="364" t="n"/>
      <c r="PF83" s="364" t="n"/>
      <c r="PG83" s="364" t="n"/>
      <c r="PH83" s="364" t="n"/>
      <c r="PI83" s="364" t="n"/>
      <c r="PJ83" s="364" t="n"/>
      <c r="PK83" s="364" t="n"/>
      <c r="PL83" s="364" t="n"/>
      <c r="PM83" s="364" t="n"/>
      <c r="PN83" s="364" t="n"/>
      <c r="PO83" s="364" t="n"/>
      <c r="PP83" s="364" t="n"/>
      <c r="PQ83" s="364" t="n"/>
      <c r="PR83" s="364" t="n"/>
      <c r="PS83" s="364" t="n"/>
      <c r="PT83" s="364" t="n"/>
      <c r="PU83" s="364" t="n"/>
      <c r="PV83" s="364" t="n"/>
      <c r="PW83" s="364" t="n"/>
      <c r="PX83" s="364" t="n"/>
      <c r="PY83" s="364" t="n"/>
      <c r="PZ83" s="364" t="n"/>
      <c r="QA83" s="364" t="n"/>
      <c r="QB83" s="364" t="n"/>
      <c r="QC83" s="364" t="n"/>
      <c r="QD83" s="364" t="n"/>
      <c r="QE83" s="364" t="n"/>
      <c r="QF83" s="364" t="n"/>
      <c r="QG83" s="364" t="n"/>
      <c r="QH83" s="364" t="n"/>
      <c r="QI83" s="364" t="n"/>
      <c r="QJ83" s="364" t="n"/>
      <c r="QK83" s="364" t="n"/>
      <c r="QL83" s="364" t="n"/>
      <c r="QM83" s="364" t="n"/>
      <c r="QN83" s="364" t="n"/>
      <c r="QO83" s="364" t="n"/>
      <c r="QP83" s="364" t="n"/>
      <c r="QQ83" s="364" t="n"/>
      <c r="QR83" s="364" t="n"/>
      <c r="QS83" s="364" t="n"/>
      <c r="QT83" s="364" t="n"/>
      <c r="QU83" s="364" t="n"/>
      <c r="QV83" s="364" t="n"/>
      <c r="QW83" s="364" t="n"/>
      <c r="QX83" s="364" t="n"/>
      <c r="QY83" s="364" t="n"/>
      <c r="QZ83" s="364" t="n"/>
      <c r="RA83" s="364" t="n"/>
      <c r="RB83" s="364" t="n"/>
      <c r="RC83" s="364" t="n"/>
      <c r="RD83" s="364" t="n"/>
      <c r="RE83" s="364" t="n"/>
      <c r="RF83" s="364" t="n"/>
      <c r="RG83" s="364" t="n"/>
      <c r="RH83" s="364" t="n"/>
      <c r="RI83" s="364" t="n"/>
      <c r="RJ83" s="364" t="n"/>
      <c r="RK83" s="364" t="n"/>
      <c r="RL83" s="364" t="n"/>
      <c r="RM83" s="364" t="n"/>
      <c r="RN83" s="364" t="n"/>
      <c r="RO83" s="364" t="n"/>
      <c r="RP83" s="364" t="n"/>
      <c r="RQ83" s="364" t="n"/>
      <c r="RR83" s="364" t="n"/>
      <c r="RS83" s="364" t="n"/>
      <c r="RT83" s="364" t="n"/>
      <c r="RU83" s="364" t="n"/>
      <c r="RV83" s="364" t="n"/>
      <c r="RW83" s="364" t="n"/>
      <c r="RX83" s="364" t="n"/>
      <c r="RY83" s="364" t="n"/>
      <c r="RZ83" s="364" t="n"/>
      <c r="SA83" s="364" t="n"/>
      <c r="SB83" s="364" t="n"/>
      <c r="SC83" s="364" t="n"/>
      <c r="SD83" s="364" t="n"/>
      <c r="SE83" s="364" t="n"/>
      <c r="SF83" s="364" t="n"/>
      <c r="SG83" s="364" t="n"/>
      <c r="SH83" s="364" t="n"/>
      <c r="SI83" s="364" t="n"/>
      <c r="SJ83" s="364" t="n"/>
      <c r="SK83" s="364" t="n"/>
      <c r="SL83" s="364" t="n"/>
      <c r="SM83" s="364" t="n"/>
      <c r="SN83" s="364" t="n"/>
      <c r="SO83" s="364" t="n"/>
      <c r="SP83" s="364" t="n"/>
      <c r="SQ83" s="364" t="n"/>
      <c r="SR83" s="364" t="n"/>
      <c r="SS83" s="364" t="n"/>
      <c r="ST83" s="364" t="n"/>
      <c r="SU83" s="364" t="n"/>
      <c r="SV83" s="364" t="n"/>
      <c r="SW83" s="364" t="n"/>
      <c r="SX83" s="364" t="n"/>
      <c r="SY83" s="364" t="n"/>
      <c r="SZ83" s="364" t="n"/>
      <c r="TA83" s="364" t="n"/>
      <c r="TB83" s="364" t="n"/>
      <c r="TC83" s="364" t="n"/>
      <c r="TD83" s="364" t="n"/>
      <c r="TE83" s="364" t="n"/>
      <c r="TF83" s="364" t="n"/>
      <c r="TG83" s="364" t="n"/>
      <c r="TH83" s="364" t="n"/>
      <c r="TI83" s="364" t="n"/>
      <c r="TJ83" s="364" t="n"/>
      <c r="TK83" s="364" t="n"/>
      <c r="TL83" s="364" t="n"/>
      <c r="TM83" s="364" t="n"/>
      <c r="TN83" s="364" t="n"/>
      <c r="TO83" s="364" t="n"/>
      <c r="TP83" s="364" t="n"/>
      <c r="TQ83" s="364" t="n"/>
      <c r="TR83" s="364" t="n"/>
      <c r="TS83" s="364" t="n"/>
      <c r="TT83" s="364" t="n"/>
      <c r="TU83" s="364" t="n"/>
      <c r="TV83" s="364" t="n"/>
      <c r="TW83" s="364" t="n"/>
      <c r="TX83" s="364" t="n"/>
      <c r="TY83" s="364" t="n"/>
      <c r="TZ83" s="364" t="n"/>
      <c r="UA83" s="364" t="n"/>
      <c r="UB83" s="364" t="n"/>
      <c r="UC83" s="364" t="n"/>
      <c r="UD83" s="364" t="n"/>
      <c r="UE83" s="364" t="n"/>
      <c r="UF83" s="364" t="n"/>
      <c r="UG83" s="364" t="n"/>
      <c r="UH83" s="364" t="n"/>
      <c r="UI83" s="364" t="n"/>
      <c r="UJ83" s="364" t="n"/>
      <c r="UK83" s="364" t="n"/>
      <c r="UL83" s="364" t="n"/>
      <c r="UM83" s="364" t="n"/>
      <c r="UN83" s="364" t="n"/>
      <c r="UO83" s="364" t="n"/>
      <c r="UP83" s="364" t="n"/>
      <c r="UQ83" s="364" t="n"/>
      <c r="UR83" s="364" t="n"/>
      <c r="US83" s="364" t="n"/>
      <c r="UT83" s="364" t="n"/>
      <c r="UU83" s="364" t="n"/>
      <c r="UV83" s="364" t="n"/>
      <c r="UW83" s="364" t="n"/>
      <c r="UX83" s="364" t="n"/>
      <c r="UY83" s="364" t="n"/>
      <c r="UZ83" s="364" t="n"/>
      <c r="VA83" s="364" t="n"/>
      <c r="VB83" s="364" t="n"/>
      <c r="VC83" s="364" t="n"/>
      <c r="VD83" s="364" t="n"/>
      <c r="VE83" s="364" t="n"/>
      <c r="VF83" s="364" t="n"/>
      <c r="VG83" s="364" t="n"/>
      <c r="VH83" s="364" t="n"/>
      <c r="VI83" s="364" t="n"/>
      <c r="VJ83" s="364" t="n"/>
      <c r="VK83" s="364" t="n"/>
      <c r="VL83" s="364" t="n"/>
      <c r="VM83" s="364" t="n"/>
      <c r="VN83" s="364" t="n"/>
      <c r="VO83" s="364" t="n"/>
      <c r="VP83" s="364" t="n"/>
      <c r="VQ83" s="364" t="n"/>
      <c r="VR83" s="364" t="n"/>
      <c r="VS83" s="364" t="n"/>
      <c r="VT83" s="364" t="n"/>
      <c r="VU83" s="364" t="n"/>
      <c r="VV83" s="364" t="n"/>
      <c r="VW83" s="364" t="n"/>
      <c r="VX83" s="364" t="n"/>
      <c r="VY83" s="364" t="n"/>
      <c r="VZ83" s="364" t="n"/>
      <c r="WA83" s="364" t="n"/>
      <c r="WB83" s="364" t="n"/>
      <c r="WC83" s="364" t="n"/>
      <c r="WD83" s="364" t="n"/>
      <c r="WE83" s="364" t="n"/>
      <c r="WF83" s="364" t="n"/>
      <c r="WG83" s="364" t="n"/>
      <c r="WH83" s="364" t="n"/>
      <c r="WI83" s="364" t="n"/>
      <c r="WJ83" s="364" t="n"/>
      <c r="WK83" s="364" t="n"/>
      <c r="WL83" s="364" t="n"/>
      <c r="WM83" s="364" t="n"/>
      <c r="WN83" s="364" t="n"/>
      <c r="WO83" s="364" t="n"/>
      <c r="WP83" s="364" t="n"/>
      <c r="WQ83" s="364" t="n"/>
      <c r="WR83" s="364" t="n"/>
      <c r="WS83" s="364" t="n"/>
      <c r="WT83" s="364" t="n"/>
      <c r="WU83" s="364" t="n"/>
      <c r="WV83" s="364" t="n"/>
      <c r="WW83" s="364" t="n"/>
      <c r="WX83" s="364" t="n"/>
      <c r="WY83" s="364" t="n"/>
      <c r="WZ83" s="364" t="n"/>
      <c r="XA83" s="364" t="n"/>
      <c r="XB83" s="364" t="n"/>
      <c r="XC83" s="364" t="n"/>
      <c r="XD83" s="364" t="n"/>
      <c r="XE83" s="364" t="n"/>
      <c r="XF83" s="364" t="n"/>
      <c r="XG83" s="364" t="n"/>
      <c r="XH83" s="364" t="n"/>
      <c r="XI83" s="364" t="n"/>
      <c r="XJ83" s="364" t="n"/>
    </row>
    <row r="84">
      <c r="A84" s="10">
        <f>+SALES!A111</f>
        <v/>
      </c>
      <c r="B84" s="10">
        <f>+SALES!B111</f>
        <v/>
      </c>
      <c r="C84" s="10">
        <f>+SALES!C111</f>
        <v/>
      </c>
      <c r="D84" s="11">
        <f>+SALES!D111</f>
        <v/>
      </c>
      <c r="E84" s="3">
        <f>+SALES!E111</f>
        <v/>
      </c>
      <c r="F84" s="10">
        <f>+SALES!F111</f>
        <v/>
      </c>
      <c r="G84" s="11" t="n"/>
      <c r="H84" s="11">
        <f>+'[1]Sales bulanan'!$AJ$96</f>
        <v/>
      </c>
      <c r="I84" s="47" t="n"/>
      <c r="J84" s="11">
        <f>+SALES!I111</f>
        <v/>
      </c>
      <c r="K84" s="47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11">
        <f>+AD84+AB84+Z84+X84+V84+T84+R84+P84+N84+L84+J84+H84</f>
        <v/>
      </c>
      <c r="AG84" s="39">
        <f>+AE84+AC84+AA84+Y84+W84+U84+S84+Q84+O84+M84+K84+I84+G84</f>
        <v/>
      </c>
      <c r="AH84" s="11">
        <f>AG84-D84</f>
        <v/>
      </c>
      <c r="AI84" s="5" t="n"/>
    </row>
    <row r="85">
      <c r="A85" s="10">
        <f>+SALES!A112</f>
        <v/>
      </c>
      <c r="B85" s="10">
        <f>+SALES!B112</f>
        <v/>
      </c>
      <c r="C85" s="10">
        <f>+SALES!C112</f>
        <v/>
      </c>
      <c r="D85" s="11">
        <f>+SALES!D112</f>
        <v/>
      </c>
      <c r="E85" s="3">
        <f>+SALES!E112</f>
        <v/>
      </c>
      <c r="F85" s="10">
        <f>+SALES!F112</f>
        <v/>
      </c>
      <c r="G85" s="11" t="n"/>
      <c r="H85" s="11" t="n"/>
      <c r="I85" s="47" t="n"/>
      <c r="J85" s="11" t="n"/>
      <c r="K85" s="47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11">
        <f>+AD85+AB85+Z85+X85+V85+T85+R85+P85+N85+L85+J85+H85</f>
        <v/>
      </c>
      <c r="AG85" s="39">
        <f>+AE85+AC85+AA85+Y85+W85+U85+S85+Q85+O85+M85+K85+I85+G85</f>
        <v/>
      </c>
      <c r="AH85" s="11">
        <f>AG85-D85</f>
        <v/>
      </c>
      <c r="AI85" s="5" t="n"/>
    </row>
    <row r="86" customFormat="1" s="424">
      <c r="A86" s="300">
        <f>+SALES!A113</f>
        <v/>
      </c>
      <c r="B86" s="300">
        <f>+SALES!B113</f>
        <v/>
      </c>
      <c r="C86" s="300">
        <f>+SALES!C113</f>
        <v/>
      </c>
      <c r="D86" s="292">
        <f>+SALES!D113</f>
        <v/>
      </c>
      <c r="E86" s="343">
        <f>+SALES!E113</f>
        <v/>
      </c>
      <c r="F86" s="300">
        <f>+SALES!F113</f>
        <v/>
      </c>
      <c r="G86" s="292" t="n"/>
      <c r="H86" s="292" t="n"/>
      <c r="I86" s="352" t="n"/>
      <c r="J86" s="292">
        <f>+SALES!I113</f>
        <v/>
      </c>
      <c r="K86" s="352" t="n"/>
      <c r="L86" s="343" t="n"/>
      <c r="M86" s="405" t="n">
        <v>418751956.5</v>
      </c>
      <c r="N86" s="343" t="n"/>
      <c r="O86" s="343" t="n"/>
      <c r="P86" s="343" t="n"/>
      <c r="Q86" s="343" t="n"/>
      <c r="R86" s="343" t="n"/>
      <c r="S86" s="343" t="n"/>
      <c r="T86" s="343" t="n"/>
      <c r="U86" s="343" t="n"/>
      <c r="V86" s="343" t="n"/>
      <c r="W86" s="343" t="n"/>
      <c r="X86" s="343" t="n"/>
      <c r="Y86" s="343" t="n"/>
      <c r="Z86" s="343" t="n"/>
      <c r="AA86" s="343" t="n"/>
      <c r="AB86" s="343" t="n"/>
      <c r="AC86" s="343" t="n"/>
      <c r="AD86" s="343" t="n"/>
      <c r="AE86" s="343" t="n"/>
      <c r="AF86" s="292">
        <f>+AD86+AB86+Z86+X86+V86+T86+R86+P86+N86+L86+J86+H86</f>
        <v/>
      </c>
      <c r="AG86" s="349">
        <f>+AE86+AC86+AA86+Y86+W86+U86+S86+Q86+O86+M86+K86+I86+G86</f>
        <v/>
      </c>
      <c r="AH86" s="292">
        <f>AG86-D86</f>
        <v/>
      </c>
      <c r="AI86" s="408" t="inlineStr">
        <is>
          <t>Completed</t>
        </is>
      </c>
    </row>
    <row r="87" customFormat="1" s="765">
      <c r="A87" s="304">
        <f>+SALES!A114</f>
        <v/>
      </c>
      <c r="B87" s="304">
        <f>+SALES!B114</f>
        <v/>
      </c>
      <c r="C87" s="304">
        <f>+SALES!C114</f>
        <v/>
      </c>
      <c r="D87" s="293">
        <f>+SALES!D114</f>
        <v/>
      </c>
      <c r="E87" s="303">
        <f>+SALES!E114</f>
        <v/>
      </c>
      <c r="F87" s="304">
        <f>+SALES!F114</f>
        <v/>
      </c>
      <c r="G87" s="293" t="n"/>
      <c r="H87" s="293">
        <f>+'[1]Sales bulanan'!$AJ$126</f>
        <v/>
      </c>
      <c r="I87" s="712" t="n"/>
      <c r="J87" s="293">
        <f>+SALES!I114</f>
        <v/>
      </c>
      <c r="K87" s="712" t="n"/>
      <c r="L87" s="303" t="n"/>
      <c r="M87" s="592" t="n"/>
      <c r="N87" s="303" t="n"/>
      <c r="O87" s="303" t="n"/>
      <c r="P87" s="303" t="n"/>
      <c r="Q87" s="303" t="n"/>
      <c r="R87" s="303" t="n"/>
      <c r="S87" s="303" t="n"/>
      <c r="T87" s="303" t="n"/>
      <c r="U87" s="303" t="n"/>
      <c r="V87" s="303" t="n"/>
      <c r="W87" s="303" t="n"/>
      <c r="X87" s="303" t="n"/>
      <c r="Y87" s="303" t="n"/>
      <c r="Z87" s="303" t="n"/>
      <c r="AA87" s="303" t="n"/>
      <c r="AB87" s="303" t="n"/>
      <c r="AC87" s="303" t="n"/>
      <c r="AD87" s="303" t="n"/>
      <c r="AE87" s="303" t="n"/>
      <c r="AF87" s="293">
        <f>+AD87+AB87+Z87+X87+V87+T87+R87+P87+N87+L87+J87+H87</f>
        <v/>
      </c>
      <c r="AG87" s="306">
        <f>+AE87+AC87+AA87+Y87+W87+U87+S87+Q87+O87+M87+K87+I87+G87</f>
        <v/>
      </c>
      <c r="AH87" s="293">
        <f>AG87-D87</f>
        <v/>
      </c>
      <c r="AI87" s="308" t="n"/>
    </row>
    <row r="88" customFormat="1" s="424">
      <c r="A88" s="300">
        <f>+SALES!A115</f>
        <v/>
      </c>
      <c r="B88" s="300">
        <f>+SALES!B115</f>
        <v/>
      </c>
      <c r="C88" s="300">
        <f>+SALES!C115</f>
        <v/>
      </c>
      <c r="D88" s="292">
        <f>+SALES!D115</f>
        <v/>
      </c>
      <c r="E88" s="343">
        <f>+SALES!E115</f>
        <v/>
      </c>
      <c r="F88" s="300">
        <f>+SALES!F115</f>
        <v/>
      </c>
      <c r="G88" s="292" t="n"/>
      <c r="H88" s="292" t="n"/>
      <c r="I88" s="352" t="n"/>
      <c r="J88" s="292">
        <f>+SALES!I115</f>
        <v/>
      </c>
      <c r="K88" s="405" t="n">
        <v>14441228</v>
      </c>
      <c r="L88" s="343" t="n"/>
      <c r="M88" s="405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43" t="n"/>
      <c r="Z88" s="343" t="n"/>
      <c r="AA88" s="343" t="n"/>
      <c r="AB88" s="343" t="n"/>
      <c r="AC88" s="343" t="n"/>
      <c r="AD88" s="343" t="n"/>
      <c r="AE88" s="343" t="n"/>
      <c r="AF88" s="292">
        <f>+AD88+AB88+Z88+X88+V88+T88+R88+P88+N88+L88+J88+H88</f>
        <v/>
      </c>
      <c r="AG88" s="349">
        <f>+AE88+AC88+AA88+Y88+W88+U88+S88+Q88+O88+M88+K88+I88+G88</f>
        <v/>
      </c>
      <c r="AH88" s="292">
        <f>AG88-D88</f>
        <v/>
      </c>
      <c r="AI88" s="408" t="inlineStr">
        <is>
          <t>Completed</t>
        </is>
      </c>
    </row>
    <row r="89" customFormat="1" s="424">
      <c r="A89" s="300">
        <f>+SALES!A116</f>
        <v/>
      </c>
      <c r="B89" s="300">
        <f>+SALES!B116</f>
        <v/>
      </c>
      <c r="C89" s="300">
        <f>+SALES!C116</f>
        <v/>
      </c>
      <c r="D89" s="292">
        <f>+SALES!D116</f>
        <v/>
      </c>
      <c r="E89" s="343">
        <f>+SALES!E116</f>
        <v/>
      </c>
      <c r="F89" s="300">
        <f>+SALES!F116</f>
        <v/>
      </c>
      <c r="G89" s="292" t="n"/>
      <c r="H89" s="292" t="n"/>
      <c r="I89" s="352" t="n"/>
      <c r="J89" s="292">
        <f>+SALES!I116</f>
        <v/>
      </c>
      <c r="K89" s="405" t="n">
        <v>24047380</v>
      </c>
      <c r="L89" s="343" t="n"/>
      <c r="M89" s="405" t="n"/>
      <c r="N89" s="343" t="n"/>
      <c r="O89" s="343" t="n"/>
      <c r="P89" s="343" t="n"/>
      <c r="Q89" s="343" t="n"/>
      <c r="R89" s="343" t="n"/>
      <c r="S89" s="343" t="n"/>
      <c r="T89" s="343" t="n"/>
      <c r="U89" s="343" t="n"/>
      <c r="V89" s="343" t="n"/>
      <c r="W89" s="343" t="n"/>
      <c r="X89" s="343" t="n"/>
      <c r="Y89" s="343" t="n"/>
      <c r="Z89" s="343" t="n"/>
      <c r="AA89" s="343" t="n"/>
      <c r="AB89" s="343" t="n"/>
      <c r="AC89" s="343" t="n"/>
      <c r="AD89" s="343" t="n"/>
      <c r="AE89" s="343" t="n"/>
      <c r="AF89" s="292">
        <f>+AD89+AB89+Z89+X89+V89+T89+R89+P89+N89+L89+J89+H89</f>
        <v/>
      </c>
      <c r="AG89" s="349">
        <f>+AE89+AC89+AA89+Y89+W89+U89+S89+Q89+O89+M89+K89+I89+G89</f>
        <v/>
      </c>
      <c r="AH89" s="292">
        <f>AG89-D89</f>
        <v/>
      </c>
      <c r="AI89" s="408" t="inlineStr">
        <is>
          <t>Completed</t>
        </is>
      </c>
    </row>
    <row r="90" customFormat="1" s="424">
      <c r="A90" s="300">
        <f>+A89+1</f>
        <v/>
      </c>
      <c r="B90" s="300">
        <f>+SALES!B117</f>
        <v/>
      </c>
      <c r="C90" s="300">
        <f>+SALES!C117</f>
        <v/>
      </c>
      <c r="D90" s="292">
        <f>+SALES!D117</f>
        <v/>
      </c>
      <c r="E90" s="343">
        <f>+SALES!E117</f>
        <v/>
      </c>
      <c r="F90" s="300">
        <f>+SALES!F117</f>
        <v/>
      </c>
      <c r="G90" s="292" t="n"/>
      <c r="H90" s="292" t="n"/>
      <c r="I90" s="352" t="n"/>
      <c r="J90" s="292">
        <f>+SALES!I117</f>
        <v/>
      </c>
      <c r="K90" s="352" t="n"/>
      <c r="L90" s="343" t="n"/>
      <c r="M90" s="405" t="n">
        <v>27754809</v>
      </c>
      <c r="N90" s="343" t="n"/>
      <c r="O90" s="343" t="n"/>
      <c r="P90" s="343" t="n"/>
      <c r="Q90" s="343" t="n"/>
      <c r="R90" s="343" t="n"/>
      <c r="S90" s="343" t="n"/>
      <c r="T90" s="343" t="n"/>
      <c r="U90" s="343" t="n"/>
      <c r="V90" s="343" t="n"/>
      <c r="W90" s="343" t="n"/>
      <c r="X90" s="343" t="n"/>
      <c r="Y90" s="343" t="n"/>
      <c r="Z90" s="343" t="n"/>
      <c r="AA90" s="343" t="n"/>
      <c r="AB90" s="343" t="n"/>
      <c r="AC90" s="343" t="n"/>
      <c r="AD90" s="343" t="n"/>
      <c r="AE90" s="343" t="n"/>
      <c r="AF90" s="292">
        <f>+AD90+AB90+Z90+X90+V90+T90+R90+P90+N90+L90+J90+H90</f>
        <v/>
      </c>
      <c r="AG90" s="349">
        <f>+AE90+AC90+AA90+Y90+W90+U90+S90+Q90+O90+M90+K90+I90+G90</f>
        <v/>
      </c>
      <c r="AH90" s="292">
        <f>AG90-D90</f>
        <v/>
      </c>
      <c r="AI90" s="408" t="inlineStr">
        <is>
          <t>Completed</t>
        </is>
      </c>
    </row>
    <row r="91" customFormat="1" s="409">
      <c r="A91" s="407">
        <f>+A90+1</f>
        <v/>
      </c>
      <c r="B91" s="407">
        <f>'OVERALL WO'!D266</f>
        <v/>
      </c>
      <c r="C91" s="407">
        <f>+'OVERALL WO'!I266</f>
        <v/>
      </c>
      <c r="D91" s="406">
        <f>+'OVERALL WO'!J266</f>
        <v/>
      </c>
      <c r="E91" s="1683">
        <f>+'OVERALL WO'!E266</f>
        <v/>
      </c>
      <c r="F91" s="407">
        <f>+'OVERALL WO'!F266</f>
        <v/>
      </c>
      <c r="G91" s="406" t="n"/>
      <c r="H91" s="406" t="n"/>
      <c r="I91" s="405" t="n">
        <v>31307100</v>
      </c>
      <c r="J91" s="404" t="n"/>
      <c r="K91" s="428" t="n"/>
      <c r="L91" s="404" t="n"/>
      <c r="M91" s="405" t="n"/>
      <c r="N91" s="404" t="n"/>
      <c r="O91" s="404" t="n"/>
      <c r="P91" s="404" t="n"/>
      <c r="Q91" s="404" t="n"/>
      <c r="R91" s="404" t="n"/>
      <c r="S91" s="404" t="n"/>
      <c r="T91" s="404" t="n"/>
      <c r="U91" s="404" t="n"/>
      <c r="V91" s="404" t="n"/>
      <c r="W91" s="404" t="n"/>
      <c r="X91" s="404" t="n"/>
      <c r="Y91" s="404" t="n"/>
      <c r="Z91" s="404" t="n"/>
      <c r="AA91" s="404" t="n"/>
      <c r="AB91" s="404" t="n"/>
      <c r="AC91" s="404" t="n"/>
      <c r="AD91" s="404" t="n"/>
      <c r="AE91" s="404" t="n"/>
      <c r="AF91" s="406">
        <f>+AD91+AB91+Z91+X91+V91+T91+R91+P91+N91+L91+J91+H91</f>
        <v/>
      </c>
      <c r="AG91" s="405">
        <f>+AE91+AC91+AA91+Y91+W91+U91+S91+Q91+O91+M91+K91+I91+G91</f>
        <v/>
      </c>
      <c r="AH91" s="406">
        <f>AG91-D91</f>
        <v/>
      </c>
      <c r="AI91" s="408" t="inlineStr">
        <is>
          <t>Completed</t>
        </is>
      </c>
    </row>
    <row r="92" customFormat="1" s="409">
      <c r="A92" s="407">
        <f>+A91+1</f>
        <v/>
      </c>
      <c r="B92" s="407">
        <f>+'OVERALL WO'!D265</f>
        <v/>
      </c>
      <c r="C92" s="407">
        <f>+'OVERALL WO'!I265</f>
        <v/>
      </c>
      <c r="D92" s="406">
        <f>+'OVERALL WO'!J265</f>
        <v/>
      </c>
      <c r="E92" s="1683">
        <f>+'OVERALL WO'!E265</f>
        <v/>
      </c>
      <c r="F92" s="407">
        <f>+'OVERALL WO'!F265</f>
        <v/>
      </c>
      <c r="G92" s="406" t="n"/>
      <c r="H92" s="406" t="n"/>
      <c r="I92" s="405" t="n">
        <v>193650100</v>
      </c>
      <c r="J92" s="404" t="n"/>
      <c r="K92" s="428" t="n"/>
      <c r="L92" s="404" t="n"/>
      <c r="M92" s="404" t="n"/>
      <c r="N92" s="404" t="n"/>
      <c r="O92" s="404" t="n"/>
      <c r="P92" s="404" t="n"/>
      <c r="Q92" s="404" t="n"/>
      <c r="R92" s="404" t="n"/>
      <c r="S92" s="404" t="n"/>
      <c r="T92" s="404" t="n"/>
      <c r="U92" s="404" t="n"/>
      <c r="V92" s="404" t="n"/>
      <c r="W92" s="404" t="n"/>
      <c r="X92" s="404" t="n"/>
      <c r="Y92" s="404" t="n"/>
      <c r="Z92" s="404" t="n"/>
      <c r="AA92" s="404" t="n"/>
      <c r="AB92" s="404" t="n"/>
      <c r="AC92" s="404" t="n"/>
      <c r="AD92" s="404" t="n"/>
      <c r="AE92" s="404" t="n"/>
      <c r="AF92" s="406">
        <f>+AD92+AB92+Z92+X92+V92+T92+R92+P92+N92+L92+J92+H92</f>
        <v/>
      </c>
      <c r="AG92" s="405">
        <f>+AE92+AC92+AA92+Y92+W92+U92+S92+Q92+O92+M92+K92+I92+G92</f>
        <v/>
      </c>
      <c r="AH92" s="406">
        <f>AG92-D92</f>
        <v/>
      </c>
      <c r="AI92" s="408" t="inlineStr">
        <is>
          <t>Completed</t>
        </is>
      </c>
    </row>
    <row r="93" customFormat="1" s="409">
      <c r="A93" s="407">
        <f>+A92+1</f>
        <v/>
      </c>
      <c r="B93" s="407">
        <f>+'OVERALL WO'!C261</f>
        <v/>
      </c>
      <c r="C93" s="407">
        <f>+'OVERALL WO'!I261</f>
        <v/>
      </c>
      <c r="D93" s="406">
        <f>+'OVERALL WO'!J261</f>
        <v/>
      </c>
      <c r="E93" s="1683">
        <f>+'OVERALL WO'!E261</f>
        <v/>
      </c>
      <c r="F93" s="407">
        <f>+'OVERALL WO'!F261</f>
        <v/>
      </c>
      <c r="G93" s="406" t="n"/>
      <c r="H93" s="406" t="n"/>
      <c r="I93" s="405" t="n">
        <v>22762507</v>
      </c>
      <c r="J93" s="404" t="n"/>
      <c r="K93" s="428" t="n"/>
      <c r="L93" s="404" t="n"/>
      <c r="M93" s="404" t="n"/>
      <c r="N93" s="404" t="n"/>
      <c r="O93" s="404" t="n"/>
      <c r="P93" s="404" t="n"/>
      <c r="Q93" s="404" t="n"/>
      <c r="R93" s="404" t="n"/>
      <c r="S93" s="404" t="n"/>
      <c r="T93" s="404" t="n"/>
      <c r="U93" s="404" t="n"/>
      <c r="V93" s="404" t="n"/>
      <c r="W93" s="404" t="n"/>
      <c r="X93" s="404" t="n"/>
      <c r="Y93" s="404" t="n"/>
      <c r="Z93" s="404" t="n"/>
      <c r="AA93" s="404" t="n"/>
      <c r="AB93" s="404" t="n"/>
      <c r="AC93" s="404" t="n"/>
      <c r="AD93" s="404" t="n"/>
      <c r="AE93" s="404" t="n"/>
      <c r="AF93" s="406">
        <f>+AD93+AB93+Z93+X93+V93+T93+R93+P93+N93+L93+J93+H93</f>
        <v/>
      </c>
      <c r="AG93" s="405">
        <f>+AE93+AC93+AA93+Y93+W93+U93+S93+Q93+O93+M93+K93+I93+G93</f>
        <v/>
      </c>
      <c r="AH93" s="406">
        <f>AG93-D93</f>
        <v/>
      </c>
      <c r="AI93" s="408" t="inlineStr">
        <is>
          <t>Completed</t>
        </is>
      </c>
    </row>
    <row r="94" customFormat="1" s="409">
      <c r="A94" s="407">
        <f>+A93+1</f>
        <v/>
      </c>
      <c r="B94" s="407">
        <f>+'OVERALL WO'!D269</f>
        <v/>
      </c>
      <c r="C94" s="407">
        <f>+'OVERALL WO'!I269</f>
        <v/>
      </c>
      <c r="D94" s="406">
        <f>+'OVERALL WO'!J269</f>
        <v/>
      </c>
      <c r="E94" s="1683">
        <f>+'OVERALL WO'!E269</f>
        <v/>
      </c>
      <c r="F94" s="407">
        <f>+'OVERALL WO'!F269</f>
        <v/>
      </c>
      <c r="G94" s="406" t="n"/>
      <c r="H94" s="406" t="n"/>
      <c r="I94" s="405" t="n">
        <v>147255000</v>
      </c>
      <c r="J94" s="404" t="n"/>
      <c r="K94" s="428" t="n"/>
      <c r="L94" s="404" t="n"/>
      <c r="M94" s="404" t="n"/>
      <c r="N94" s="404" t="n"/>
      <c r="O94" s="404" t="n"/>
      <c r="P94" s="404" t="n"/>
      <c r="Q94" s="404" t="n"/>
      <c r="R94" s="404" t="n"/>
      <c r="S94" s="404" t="n"/>
      <c r="T94" s="404" t="n"/>
      <c r="U94" s="404" t="n"/>
      <c r="V94" s="404" t="n"/>
      <c r="W94" s="404" t="n"/>
      <c r="X94" s="404" t="n"/>
      <c r="Y94" s="404" t="n"/>
      <c r="Z94" s="404" t="n"/>
      <c r="AA94" s="404" t="n"/>
      <c r="AB94" s="404" t="n"/>
      <c r="AC94" s="404" t="n"/>
      <c r="AD94" s="404" t="n"/>
      <c r="AE94" s="404" t="n"/>
      <c r="AF94" s="406">
        <f>+AD94+AB94+Z94+X94+V94+T94+R94+P94+N94+L94+J94+H94</f>
        <v/>
      </c>
      <c r="AG94" s="405">
        <f>+AE94+AC94+AA94+Y94+W94+U94+S94+Q94+O94+M94+K94+I94+G94</f>
        <v/>
      </c>
      <c r="AH94" s="406">
        <f>AG94-D94</f>
        <v/>
      </c>
      <c r="AI94" s="408" t="inlineStr">
        <is>
          <t>Completed</t>
        </is>
      </c>
    </row>
    <row r="95" customFormat="1" s="409">
      <c r="A95" s="407">
        <f>+A94+1</f>
        <v/>
      </c>
      <c r="B95" s="407">
        <f>+'OVERALL WO'!D267</f>
        <v/>
      </c>
      <c r="C95" s="407">
        <f>+'OVERALL WO'!I267</f>
        <v/>
      </c>
      <c r="D95" s="406">
        <f>+'OVERALL WO'!J267</f>
        <v/>
      </c>
      <c r="E95" s="1683">
        <f>+'OVERALL WO'!E267</f>
        <v/>
      </c>
      <c r="F95" s="407">
        <f>+'OVERALL WO'!F267</f>
        <v/>
      </c>
      <c r="G95" s="406" t="n"/>
      <c r="H95" s="406" t="n"/>
      <c r="I95" s="405" t="n">
        <v>36095900</v>
      </c>
      <c r="J95" s="404" t="n"/>
      <c r="K95" s="428" t="n"/>
      <c r="L95" s="404" t="n"/>
      <c r="M95" s="404" t="n"/>
      <c r="N95" s="404" t="n"/>
      <c r="O95" s="404" t="n"/>
      <c r="P95" s="404" t="n"/>
      <c r="Q95" s="404" t="n"/>
      <c r="R95" s="404" t="n"/>
      <c r="S95" s="404" t="n"/>
      <c r="T95" s="404" t="n"/>
      <c r="U95" s="404" t="n"/>
      <c r="V95" s="404" t="n"/>
      <c r="W95" s="404" t="n"/>
      <c r="X95" s="404" t="n"/>
      <c r="Y95" s="404" t="n"/>
      <c r="Z95" s="404" t="n"/>
      <c r="AA95" s="404" t="n"/>
      <c r="AB95" s="404" t="n"/>
      <c r="AC95" s="404" t="n"/>
      <c r="AD95" s="404" t="n"/>
      <c r="AE95" s="404" t="n"/>
      <c r="AF95" s="406">
        <f>+AD95+AB95+Z95+X95+V95+T95+R95+P95+N95+L95+J95+H95</f>
        <v/>
      </c>
      <c r="AG95" s="405">
        <f>+AE95+AC95+AA95+Y95+W95+U95+S95+Q95+O95+M95+K95+I95+G95</f>
        <v/>
      </c>
      <c r="AH95" s="406">
        <f>AG95-D95</f>
        <v/>
      </c>
      <c r="AI95" s="408" t="inlineStr">
        <is>
          <t>Completed</t>
        </is>
      </c>
    </row>
    <row r="96" customFormat="1" s="409">
      <c r="A96" s="407">
        <f>+A95+1</f>
        <v/>
      </c>
      <c r="B96" s="407">
        <f>+'OVERALL WO'!D258</f>
        <v/>
      </c>
      <c r="C96" s="407">
        <f>+'OVERALL WO'!I258</f>
        <v/>
      </c>
      <c r="D96" s="406">
        <f>+'OVERALL WO'!J258</f>
        <v/>
      </c>
      <c r="E96" s="1683">
        <f>+'OVERALL WO'!E258</f>
        <v/>
      </c>
      <c r="F96" s="407">
        <f>+'OVERALL WO'!F268</f>
        <v/>
      </c>
      <c r="G96" s="406" t="n"/>
      <c r="H96" s="406" t="n"/>
      <c r="I96" s="405" t="n">
        <v>197518200</v>
      </c>
      <c r="J96" s="404" t="n"/>
      <c r="K96" s="428" t="n"/>
      <c r="L96" s="404" t="n"/>
      <c r="M96" s="404" t="n"/>
      <c r="N96" s="404" t="n"/>
      <c r="O96" s="404" t="n"/>
      <c r="P96" s="404" t="n"/>
      <c r="Q96" s="404" t="n"/>
      <c r="R96" s="404" t="n"/>
      <c r="S96" s="404" t="n"/>
      <c r="T96" s="404" t="n"/>
      <c r="U96" s="404" t="n"/>
      <c r="V96" s="404" t="n"/>
      <c r="W96" s="404" t="n"/>
      <c r="X96" s="404" t="n"/>
      <c r="Y96" s="404" t="n"/>
      <c r="Z96" s="404" t="n"/>
      <c r="AA96" s="404" t="n"/>
      <c r="AB96" s="404" t="n"/>
      <c r="AC96" s="404" t="n"/>
      <c r="AD96" s="404" t="n"/>
      <c r="AE96" s="404" t="n"/>
      <c r="AF96" s="406">
        <f>+AD96+AB96+Z96+X96+V96+T96+R96+P96+N96+L96+J96+H96</f>
        <v/>
      </c>
      <c r="AG96" s="405">
        <f>+AE96+AC96+AA96+Y96+W96+U96+S96+Q96+O96+M96+K96+I96+G96</f>
        <v/>
      </c>
      <c r="AH96" s="406">
        <f>AG96-D96</f>
        <v/>
      </c>
      <c r="AI96" s="408" t="inlineStr">
        <is>
          <t>Completed</t>
        </is>
      </c>
    </row>
    <row r="97" customFormat="1" s="409">
      <c r="A97" s="407">
        <f>+A96+1</f>
        <v/>
      </c>
      <c r="B97" s="407">
        <f>+'OVERALL WO'!D259</f>
        <v/>
      </c>
      <c r="C97" s="407">
        <f>+'OVERALL WO'!I259</f>
        <v/>
      </c>
      <c r="D97" s="406">
        <f>+'OVERALL WO'!J259</f>
        <v/>
      </c>
      <c r="E97" s="1683">
        <f>'OVERALL WO'!E259</f>
        <v/>
      </c>
      <c r="F97" s="407">
        <f>+'OVERALL WO'!F269</f>
        <v/>
      </c>
      <c r="G97" s="406" t="n"/>
      <c r="H97" s="406" t="n"/>
      <c r="I97" s="405" t="n">
        <v>90773200</v>
      </c>
      <c r="J97" s="404" t="n"/>
      <c r="K97" s="428" t="n"/>
      <c r="L97" s="404" t="n"/>
      <c r="M97" s="404" t="n"/>
      <c r="N97" s="404" t="n"/>
      <c r="O97" s="404" t="n"/>
      <c r="P97" s="404" t="n"/>
      <c r="Q97" s="404" t="n"/>
      <c r="R97" s="404" t="n"/>
      <c r="S97" s="404" t="n"/>
      <c r="T97" s="404" t="n"/>
      <c r="U97" s="404" t="n"/>
      <c r="V97" s="404" t="n"/>
      <c r="W97" s="404" t="n"/>
      <c r="X97" s="404" t="n"/>
      <c r="Y97" s="404" t="n"/>
      <c r="Z97" s="404" t="n"/>
      <c r="AA97" s="404" t="n"/>
      <c r="AB97" s="404" t="n"/>
      <c r="AC97" s="404" t="n"/>
      <c r="AD97" s="404" t="n"/>
      <c r="AE97" s="404" t="n"/>
      <c r="AF97" s="406">
        <f>+AD97+AB97+Z97+X97+V97+T97+R97+P97+N97+L97+J97+H97</f>
        <v/>
      </c>
      <c r="AG97" s="405">
        <f>+AE97+AC97+AA97+Y97+W97+U97+S97+Q97+O97+M97+K97+I97+G97</f>
        <v/>
      </c>
      <c r="AH97" s="406">
        <f>AG97-D97</f>
        <v/>
      </c>
      <c r="AI97" s="408" t="inlineStr">
        <is>
          <t>Completed</t>
        </is>
      </c>
    </row>
    <row r="98" customFormat="1" s="409">
      <c r="A98" s="407">
        <f>+A97+1</f>
        <v/>
      </c>
      <c r="B98" s="407">
        <f>+'OVERALL WO'!D260</f>
        <v/>
      </c>
      <c r="C98" s="407">
        <f>+'OVERALL WO'!I260</f>
        <v/>
      </c>
      <c r="D98" s="406">
        <f>+'OVERALL WO'!J260</f>
        <v/>
      </c>
      <c r="E98" s="1683">
        <f>'OVERALL WO'!E260</f>
        <v/>
      </c>
      <c r="F98" s="407">
        <f>+'OVERALL WO'!F270</f>
        <v/>
      </c>
      <c r="G98" s="406" t="n"/>
      <c r="H98" s="406" t="n"/>
      <c r="I98" s="405" t="n">
        <v>104742500</v>
      </c>
      <c r="J98" s="404" t="n"/>
      <c r="K98" s="428" t="n"/>
      <c r="L98" s="404" t="n"/>
      <c r="M98" s="404" t="n"/>
      <c r="N98" s="404" t="n"/>
      <c r="O98" s="404" t="n"/>
      <c r="P98" s="404" t="n"/>
      <c r="Q98" s="404" t="n"/>
      <c r="R98" s="404" t="n"/>
      <c r="S98" s="404" t="n"/>
      <c r="T98" s="404" t="n"/>
      <c r="U98" s="404" t="n"/>
      <c r="V98" s="404" t="n"/>
      <c r="W98" s="404" t="n"/>
      <c r="X98" s="404" t="n"/>
      <c r="Y98" s="404" t="n"/>
      <c r="Z98" s="404" t="n"/>
      <c r="AA98" s="404" t="n"/>
      <c r="AB98" s="404" t="n"/>
      <c r="AC98" s="404" t="n"/>
      <c r="AD98" s="404" t="n"/>
      <c r="AE98" s="404" t="n"/>
      <c r="AF98" s="406">
        <f>+AD98+AB98+Z98+X98+V98+T98+R98+P98+N98+L98+J98+H98</f>
        <v/>
      </c>
      <c r="AG98" s="405">
        <f>+AE98+AC98+AA98+Y98+W98+U98+S98+Q98+O98+M98+K98+I98+G98</f>
        <v/>
      </c>
      <c r="AH98" s="406">
        <f>AG98-D98</f>
        <v/>
      </c>
      <c r="AI98" s="408" t="inlineStr">
        <is>
          <t>Completed</t>
        </is>
      </c>
    </row>
    <row r="99" customFormat="1" s="409">
      <c r="A99" s="407">
        <f>+A98+1</f>
        <v/>
      </c>
      <c r="B99" s="407">
        <f>+'OVERALL WO'!D262</f>
        <v/>
      </c>
      <c r="C99" s="407">
        <f>+'OVERALL WO'!I262</f>
        <v/>
      </c>
      <c r="D99" s="406">
        <f>+'OVERALL WO'!J262</f>
        <v/>
      </c>
      <c r="E99" s="1683">
        <f>+'OVERALL WO'!E262</f>
        <v/>
      </c>
      <c r="F99" s="407">
        <f>+'OVERALL WO'!F271</f>
        <v/>
      </c>
      <c r="G99" s="406" t="n"/>
      <c r="H99" s="406" t="n"/>
      <c r="I99" s="405" t="n">
        <v>25270300</v>
      </c>
      <c r="J99" s="404" t="n"/>
      <c r="K99" s="428" t="n"/>
      <c r="L99" s="404" t="n"/>
      <c r="M99" s="404" t="n"/>
      <c r="N99" s="404" t="n"/>
      <c r="O99" s="404" t="n"/>
      <c r="P99" s="404" t="n"/>
      <c r="Q99" s="404" t="n"/>
      <c r="R99" s="404" t="n"/>
      <c r="S99" s="404" t="n"/>
      <c r="T99" s="404" t="n"/>
      <c r="U99" s="404" t="n"/>
      <c r="V99" s="404" t="n"/>
      <c r="W99" s="404" t="n"/>
      <c r="X99" s="404" t="n"/>
      <c r="Y99" s="404" t="n"/>
      <c r="Z99" s="404" t="n"/>
      <c r="AA99" s="404" t="n"/>
      <c r="AB99" s="404" t="n"/>
      <c r="AC99" s="404" t="n"/>
      <c r="AD99" s="404" t="n"/>
      <c r="AE99" s="404" t="n"/>
      <c r="AF99" s="406">
        <f>+AD99+AB99+Z99+X99+V99+T99+R99+P99+N99+L99+J99+H99</f>
        <v/>
      </c>
      <c r="AG99" s="405">
        <f>+AE99+AC99+AA99+Y99+W99+U99+S99+Q99+O99+M99+K99+I99+G99</f>
        <v/>
      </c>
      <c r="AH99" s="406">
        <f>AG99-D99</f>
        <v/>
      </c>
      <c r="AI99" s="408" t="inlineStr">
        <is>
          <t>Completed</t>
        </is>
      </c>
    </row>
    <row r="100" customFormat="1" s="409">
      <c r="A100" s="407">
        <f>+A99+1</f>
        <v/>
      </c>
      <c r="B100" s="407">
        <f>+'OVERALL WO'!D263</f>
        <v/>
      </c>
      <c r="C100" s="407">
        <f>+'OVERALL WO'!I263</f>
        <v/>
      </c>
      <c r="D100" s="406">
        <f>+'OVERALL WO'!J263</f>
        <v/>
      </c>
      <c r="E100" s="1683">
        <f>+'OVERALL WO'!E263</f>
        <v/>
      </c>
      <c r="F100" s="407">
        <f>+'OVERALL WO'!F272</f>
        <v/>
      </c>
      <c r="G100" s="406" t="n"/>
      <c r="H100" s="406" t="n"/>
      <c r="I100" s="405" t="n">
        <v>29946800</v>
      </c>
      <c r="J100" s="404" t="n"/>
      <c r="K100" s="428" t="n"/>
      <c r="L100" s="404" t="n"/>
      <c r="M100" s="404" t="n"/>
      <c r="N100" s="404" t="n"/>
      <c r="O100" s="404" t="n"/>
      <c r="P100" s="404" t="n"/>
      <c r="Q100" s="404" t="n"/>
      <c r="R100" s="404" t="n"/>
      <c r="S100" s="404" t="n"/>
      <c r="T100" s="404" t="n"/>
      <c r="U100" s="404" t="n"/>
      <c r="V100" s="404" t="n"/>
      <c r="W100" s="404" t="n"/>
      <c r="X100" s="404" t="n"/>
      <c r="Y100" s="404" t="n"/>
      <c r="Z100" s="404" t="n"/>
      <c r="AA100" s="404" t="n"/>
      <c r="AB100" s="404" t="n"/>
      <c r="AC100" s="404" t="n"/>
      <c r="AD100" s="404" t="n"/>
      <c r="AE100" s="404" t="n"/>
      <c r="AF100" s="406">
        <f>+AD100+AB100+Z100+X100+V100+T100+R100+P100+N100+L100+J100+H100</f>
        <v/>
      </c>
      <c r="AG100" s="405">
        <f>+AE100+AC100+AA100+Y100+W100+U100+S100+Q100+O100+M100+K100+I100+G100</f>
        <v/>
      </c>
      <c r="AH100" s="406">
        <f>AG100-D100</f>
        <v/>
      </c>
      <c r="AI100" s="408" t="inlineStr">
        <is>
          <t>Completed</t>
        </is>
      </c>
    </row>
    <row r="101" customFormat="1" s="409">
      <c r="A101" s="407">
        <f>+A100+1</f>
        <v/>
      </c>
      <c r="B101" s="407">
        <f>+'OVERALL WO'!D268</f>
        <v/>
      </c>
      <c r="C101" s="407">
        <f>+'OVERALL WO'!I268</f>
        <v/>
      </c>
      <c r="D101" s="406">
        <f>+'OVERALL WO'!J268</f>
        <v/>
      </c>
      <c r="E101" s="1683">
        <f>+'OVERALL WO'!E268</f>
        <v/>
      </c>
      <c r="F101" s="407">
        <f>+'OVERALL WO'!F273</f>
        <v/>
      </c>
      <c r="G101" s="406" t="n"/>
      <c r="H101" s="406" t="n"/>
      <c r="I101" s="405" t="n">
        <v>62042700</v>
      </c>
      <c r="J101" s="404" t="n"/>
      <c r="K101" s="428" t="n"/>
      <c r="L101" s="404" t="n"/>
      <c r="M101" s="404" t="n"/>
      <c r="N101" s="404" t="n"/>
      <c r="O101" s="404" t="n"/>
      <c r="P101" s="404" t="n"/>
      <c r="Q101" s="404" t="n"/>
      <c r="R101" s="404" t="n"/>
      <c r="S101" s="404" t="n"/>
      <c r="T101" s="404" t="n"/>
      <c r="U101" s="404" t="n"/>
      <c r="V101" s="404" t="n"/>
      <c r="W101" s="404" t="n"/>
      <c r="X101" s="404" t="n"/>
      <c r="Y101" s="404" t="n"/>
      <c r="Z101" s="404" t="n"/>
      <c r="AA101" s="404" t="n"/>
      <c r="AB101" s="404" t="n"/>
      <c r="AC101" s="404" t="n"/>
      <c r="AD101" s="404" t="n"/>
      <c r="AE101" s="404" t="n"/>
      <c r="AF101" s="406">
        <f>+AD101+AB101+Z101+X101+V101+T101+R101+P101+N101+L101+J101+H101</f>
        <v/>
      </c>
      <c r="AG101" s="405">
        <f>+AE101+AC101+AA101+Y101+W101+U101+S101+Q101+O101+M101+K101+I101+G101</f>
        <v/>
      </c>
      <c r="AH101" s="406">
        <f>AG101-D101</f>
        <v/>
      </c>
      <c r="AI101" s="408" t="inlineStr">
        <is>
          <t>Completed</t>
        </is>
      </c>
    </row>
    <row r="102" customFormat="1" s="409">
      <c r="A102" s="407">
        <f>+A101+1</f>
        <v/>
      </c>
      <c r="B102" s="407">
        <f>+'OVERALL WO'!D275</f>
        <v/>
      </c>
      <c r="C102" s="407">
        <f>+'OVERALL WO'!I275</f>
        <v/>
      </c>
      <c r="D102" s="406">
        <f>+'OVERALL WO'!J275</f>
        <v/>
      </c>
      <c r="E102" s="1683">
        <f>+'OVERALL WO'!E275</f>
        <v/>
      </c>
      <c r="F102" s="407">
        <f>+'OVERALL WO'!F274</f>
        <v/>
      </c>
      <c r="G102" s="406" t="n"/>
      <c r="H102" s="406" t="n"/>
      <c r="I102" s="405" t="n"/>
      <c r="J102" s="404" t="n"/>
      <c r="K102" s="405">
        <f>+D102</f>
        <v/>
      </c>
      <c r="L102" s="404" t="n"/>
      <c r="M102" s="404" t="n"/>
      <c r="N102" s="404" t="n"/>
      <c r="O102" s="404" t="n"/>
      <c r="P102" s="404" t="n"/>
      <c r="Q102" s="404" t="n"/>
      <c r="R102" s="404" t="n"/>
      <c r="S102" s="404" t="n"/>
      <c r="T102" s="404" t="n"/>
      <c r="U102" s="404" t="n"/>
      <c r="V102" s="404" t="n"/>
      <c r="W102" s="404" t="n"/>
      <c r="X102" s="404" t="n"/>
      <c r="Y102" s="404" t="n"/>
      <c r="Z102" s="404" t="n"/>
      <c r="AA102" s="404" t="n"/>
      <c r="AB102" s="404" t="n"/>
      <c r="AC102" s="404" t="n"/>
      <c r="AD102" s="404" t="n"/>
      <c r="AE102" s="404" t="n"/>
      <c r="AF102" s="406">
        <f>+AD102+AB102+Z102+X102+V102+T102+R102+P102+N102+L102+J102+H102</f>
        <v/>
      </c>
      <c r="AG102" s="405">
        <f>+AE102+AC102+AA102+Y102+W102+U102+S102+Q102+O102+M102+K102+I102+G102</f>
        <v/>
      </c>
      <c r="AH102" s="406">
        <f>AG102-D102</f>
        <v/>
      </c>
      <c r="AI102" s="408" t="inlineStr">
        <is>
          <t>Completed</t>
        </is>
      </c>
    </row>
    <row r="103" customFormat="1" s="409">
      <c r="A103" s="407">
        <f>+A102+1</f>
        <v/>
      </c>
      <c r="B103" s="407">
        <f>+'OVERALL WO'!D279</f>
        <v/>
      </c>
      <c r="C103" s="407">
        <f>+'OVERALL WO'!I279</f>
        <v/>
      </c>
      <c r="D103" s="406">
        <f>+'OVERALL WO'!J279</f>
        <v/>
      </c>
      <c r="E103" s="1683">
        <f>+'OVERALL WO'!E279</f>
        <v/>
      </c>
      <c r="F103" s="407">
        <f>+'OVERALL WO'!F275</f>
        <v/>
      </c>
      <c r="G103" s="406" t="n"/>
      <c r="H103" s="406" t="n"/>
      <c r="I103" s="405" t="n"/>
      <c r="J103" s="404" t="n"/>
      <c r="K103" s="692">
        <f>+'OVERALL WO'!L279</f>
        <v/>
      </c>
      <c r="L103" s="404" t="n"/>
      <c r="M103" s="404" t="n"/>
      <c r="N103" s="404" t="n"/>
      <c r="O103" s="404" t="n"/>
      <c r="P103" s="404" t="n"/>
      <c r="Q103" s="404" t="n"/>
      <c r="R103" s="404" t="n"/>
      <c r="S103" s="404" t="n"/>
      <c r="T103" s="404" t="n"/>
      <c r="U103" s="404" t="n"/>
      <c r="V103" s="404" t="n"/>
      <c r="W103" s="404" t="n"/>
      <c r="X103" s="404" t="n"/>
      <c r="Y103" s="404" t="n"/>
      <c r="Z103" s="404" t="n"/>
      <c r="AA103" s="404" t="n"/>
      <c r="AB103" s="404" t="n"/>
      <c r="AC103" s="404" t="n"/>
      <c r="AD103" s="404" t="n"/>
      <c r="AE103" s="404" t="n"/>
      <c r="AF103" s="406">
        <f>+AD103+AB103+Z103+X103+V103+T103+R103+P103+N103+L103+J103+H103</f>
        <v/>
      </c>
      <c r="AG103" s="405">
        <f>+AE103+AC103+AA103+Y103+W103+U103+S103+Q103+O103+M103+K103+I103+G103</f>
        <v/>
      </c>
      <c r="AH103" s="406">
        <f>AG103-D103</f>
        <v/>
      </c>
      <c r="AI103" s="408" t="inlineStr">
        <is>
          <t>Completed</t>
        </is>
      </c>
    </row>
    <row r="104" customFormat="1" s="409">
      <c r="A104" s="407">
        <f>+A103+1</f>
        <v/>
      </c>
      <c r="B104" s="407">
        <f>+'OVERALL WO'!D277</f>
        <v/>
      </c>
      <c r="C104" s="407">
        <f>+'OVERALL WO'!I277</f>
        <v/>
      </c>
      <c r="D104" s="406">
        <f>+'OVERALL WO'!J277</f>
        <v/>
      </c>
      <c r="E104" s="1683">
        <f>+'OVERALL WO'!E277</f>
        <v/>
      </c>
      <c r="F104" s="407">
        <f>+'OVERALL WO'!F276</f>
        <v/>
      </c>
      <c r="G104" s="406" t="n"/>
      <c r="H104" s="406" t="n"/>
      <c r="I104" s="405" t="n"/>
      <c r="J104" s="404" t="n"/>
      <c r="K104" s="405">
        <f>+D104</f>
        <v/>
      </c>
      <c r="L104" s="404" t="n"/>
      <c r="M104" s="404" t="n"/>
      <c r="N104" s="404" t="n"/>
      <c r="O104" s="404" t="n"/>
      <c r="P104" s="404" t="n"/>
      <c r="Q104" s="404" t="n"/>
      <c r="R104" s="404" t="n"/>
      <c r="S104" s="404" t="n"/>
      <c r="T104" s="404" t="n"/>
      <c r="U104" s="404" t="n"/>
      <c r="V104" s="404" t="n"/>
      <c r="W104" s="404" t="n"/>
      <c r="X104" s="404" t="n"/>
      <c r="Y104" s="404" t="n"/>
      <c r="Z104" s="404" t="n"/>
      <c r="AA104" s="404" t="n"/>
      <c r="AB104" s="404" t="n"/>
      <c r="AC104" s="404" t="n"/>
      <c r="AD104" s="404" t="n"/>
      <c r="AE104" s="404" t="n"/>
      <c r="AF104" s="406">
        <f>+AD104+AB104+Z104+X104+V104+T104+R104+P104+N104+L104+J104+H104</f>
        <v/>
      </c>
      <c r="AG104" s="405">
        <f>+AE104+AC104+AA104+Y104+W104+U104+S104+Q104+O104+M104+K104+I104+G104</f>
        <v/>
      </c>
      <c r="AH104" s="406">
        <f>AG104-D104</f>
        <v/>
      </c>
      <c r="AI104" s="408" t="inlineStr">
        <is>
          <t>Completed</t>
        </is>
      </c>
    </row>
    <row r="105" customFormat="1" s="409">
      <c r="A105" s="407" t="n">
        <v>22</v>
      </c>
      <c r="B105" s="407">
        <f>+'OVERALL WO'!D270</f>
        <v/>
      </c>
      <c r="C105" s="407">
        <f>+'OVERALL WO'!I270</f>
        <v/>
      </c>
      <c r="D105" s="406">
        <f>+'OVERALL WO'!J270</f>
        <v/>
      </c>
      <c r="E105" s="1683">
        <f>+'OVERALL WO'!E270</f>
        <v/>
      </c>
      <c r="F105" s="407">
        <f>+'OVERALL WO'!F277</f>
        <v/>
      </c>
      <c r="G105" s="406" t="n"/>
      <c r="H105" s="406" t="n"/>
      <c r="I105" s="405" t="n"/>
      <c r="J105" s="404" t="n"/>
      <c r="K105" s="405" t="n"/>
      <c r="L105" s="404" t="n"/>
      <c r="M105" s="405" t="n">
        <v>61898080</v>
      </c>
      <c r="N105" s="404" t="n"/>
      <c r="O105" s="404" t="n"/>
      <c r="P105" s="404" t="n"/>
      <c r="Q105" s="404" t="n"/>
      <c r="R105" s="404" t="n"/>
      <c r="S105" s="404" t="n"/>
      <c r="T105" s="404" t="n"/>
      <c r="U105" s="404" t="n"/>
      <c r="V105" s="404" t="n"/>
      <c r="W105" s="404" t="n"/>
      <c r="X105" s="404" t="n"/>
      <c r="Y105" s="404" t="n"/>
      <c r="Z105" s="404" t="n"/>
      <c r="AA105" s="404" t="n"/>
      <c r="AB105" s="404" t="n"/>
      <c r="AC105" s="404" t="n"/>
      <c r="AD105" s="404" t="n"/>
      <c r="AE105" s="404" t="n"/>
      <c r="AF105" s="406">
        <f>+AD105+AB105+Z105+X105+V105+T105+R105+P105+N105+L105+J105+H105</f>
        <v/>
      </c>
      <c r="AG105" s="405">
        <f>+AE105+AC105+AA105+Y105+W105+U105+S105+Q105+O105+M105+K105+I105+G105</f>
        <v/>
      </c>
      <c r="AH105" s="406">
        <f>AG105-D105</f>
        <v/>
      </c>
      <c r="AI105" s="408" t="inlineStr">
        <is>
          <t>Completed</t>
        </is>
      </c>
    </row>
    <row r="106" customFormat="1" s="409">
      <c r="A106" s="407" t="n">
        <v>23</v>
      </c>
      <c r="B106" s="407">
        <f>+'OVERALL WO'!D278</f>
        <v/>
      </c>
      <c r="C106" s="407">
        <f>+'OVERALL WO'!I278</f>
        <v/>
      </c>
      <c r="D106" s="406">
        <f>+'OVERALL WO'!J278</f>
        <v/>
      </c>
      <c r="E106" s="1683">
        <f>+'OVERALL WO'!E278</f>
        <v/>
      </c>
      <c r="F106" s="407">
        <f>+'OVERALL WO'!F278</f>
        <v/>
      </c>
      <c r="G106" s="406" t="n"/>
      <c r="H106" s="406" t="n"/>
      <c r="I106" s="405" t="n"/>
      <c r="J106" s="404" t="n"/>
      <c r="K106" s="405" t="n"/>
      <c r="L106" s="404" t="n"/>
      <c r="M106" s="405" t="n">
        <v>2771400</v>
      </c>
      <c r="N106" s="404" t="n"/>
      <c r="O106" s="404" t="n"/>
      <c r="P106" s="404" t="n"/>
      <c r="Q106" s="404" t="n"/>
      <c r="R106" s="404" t="n"/>
      <c r="S106" s="404" t="n"/>
      <c r="T106" s="404" t="n"/>
      <c r="U106" s="404" t="n"/>
      <c r="V106" s="404" t="n"/>
      <c r="W106" s="404" t="n"/>
      <c r="X106" s="404" t="n"/>
      <c r="Y106" s="404" t="n"/>
      <c r="Z106" s="404" t="n"/>
      <c r="AA106" s="404" t="n"/>
      <c r="AB106" s="404" t="n"/>
      <c r="AC106" s="404" t="n"/>
      <c r="AD106" s="404" t="n"/>
      <c r="AE106" s="404" t="n"/>
      <c r="AF106" s="406">
        <f>+AD106+AB106+Z106+X106+V106+T106+R106+P106+N106+L106+J106+H106</f>
        <v/>
      </c>
      <c r="AG106" s="405">
        <f>+AE106+AC106+AA106+Y106+W106+U106+S106+Q106+O106+M106+K106+I106+G106</f>
        <v/>
      </c>
      <c r="AH106" s="406">
        <f>AG106-D106</f>
        <v/>
      </c>
      <c r="AI106" s="408" t="inlineStr">
        <is>
          <t>Completed</t>
        </is>
      </c>
    </row>
    <row r="107" customFormat="1" s="409">
      <c r="A107" s="407" t="n"/>
      <c r="B107" s="407">
        <f>+'OVERALL WO'!D284</f>
        <v/>
      </c>
      <c r="C107" s="407">
        <f>+'OVERALL WO'!I284</f>
        <v/>
      </c>
      <c r="D107" s="406">
        <f>+'OVERALL WO'!J284</f>
        <v/>
      </c>
      <c r="E107" s="1683">
        <f>+'OVERALL WO'!E284</f>
        <v/>
      </c>
      <c r="F107" s="407" t="n"/>
      <c r="G107" s="406" t="n"/>
      <c r="H107" s="406" t="n"/>
      <c r="I107" s="405" t="n"/>
      <c r="J107" s="404" t="n"/>
      <c r="K107" s="405" t="n"/>
      <c r="L107" s="404" t="n"/>
      <c r="M107" s="405" t="n"/>
      <c r="N107" s="404" t="n"/>
      <c r="O107" s="404" t="n"/>
      <c r="P107" s="404" t="n"/>
      <c r="Q107" s="404" t="n"/>
      <c r="R107" s="404" t="n"/>
      <c r="S107" s="404" t="n"/>
      <c r="T107" s="404" t="n"/>
      <c r="U107" s="405" t="n">
        <v>35608536</v>
      </c>
      <c r="V107" s="404" t="n"/>
      <c r="W107" s="404" t="n"/>
      <c r="X107" s="404" t="n"/>
      <c r="Y107" s="404" t="n"/>
      <c r="Z107" s="404" t="n"/>
      <c r="AA107" s="404" t="n"/>
      <c r="AB107" s="404" t="n"/>
      <c r="AC107" s="404" t="n"/>
      <c r="AD107" s="404" t="n"/>
      <c r="AE107" s="404" t="n"/>
      <c r="AF107" s="406">
        <f>+AD107+AB107+Z107+X107+V107+T107+R107+P107+N107+L107+J107+H107</f>
        <v/>
      </c>
      <c r="AG107" s="405">
        <f>+AE107+AC107+AA107+Y107+W107+U107+S107+Q107+O107+M107+K107+I107+G107</f>
        <v/>
      </c>
      <c r="AH107" s="406">
        <f>AG107-D107</f>
        <v/>
      </c>
      <c r="AI107" s="408" t="inlineStr">
        <is>
          <t>Completed</t>
        </is>
      </c>
    </row>
    <row r="108" customFormat="1" s="409">
      <c r="A108" s="407" t="n"/>
      <c r="B108" s="407">
        <f>+'OVERALL WO'!D195</f>
        <v/>
      </c>
      <c r="C108" s="407">
        <f>+'OVERALL WO'!I195</f>
        <v/>
      </c>
      <c r="D108" s="406">
        <f>+'OVERALL WO'!J195</f>
        <v/>
      </c>
      <c r="E108" s="1683">
        <f>+'OVERALL WO'!E195</f>
        <v/>
      </c>
      <c r="F108" s="407" t="n"/>
      <c r="G108" s="406" t="n"/>
      <c r="H108" s="406" t="n"/>
      <c r="I108" s="405" t="n"/>
      <c r="J108" s="404" t="n"/>
      <c r="K108" s="405" t="n"/>
      <c r="L108" s="404" t="n"/>
      <c r="M108" s="405" t="n"/>
      <c r="N108" s="404" t="n"/>
      <c r="O108" s="404" t="n"/>
      <c r="P108" s="404" t="n"/>
      <c r="Q108" s="404" t="n"/>
      <c r="R108" s="404" t="n"/>
      <c r="S108" s="404" t="n"/>
      <c r="T108" s="404" t="n"/>
      <c r="U108" s="404" t="n"/>
      <c r="V108" s="404" t="n"/>
      <c r="W108" s="405" t="n">
        <v>28345905</v>
      </c>
      <c r="X108" s="404" t="n"/>
      <c r="Y108" s="404" t="n"/>
      <c r="Z108" s="404" t="n"/>
      <c r="AA108" s="404" t="n"/>
      <c r="AB108" s="404" t="n"/>
      <c r="AC108" s="404" t="n"/>
      <c r="AD108" s="404" t="n"/>
      <c r="AE108" s="404" t="n"/>
      <c r="AF108" s="406">
        <f>+AD108+AB108+Z108+X108+V108+T108+R108+P108+N108+L108+J108+H108</f>
        <v/>
      </c>
      <c r="AG108" s="405">
        <f>+AE108+AC108+AA108+Y108+W108+U108+S108+Q108+O108+M108+K108+I108+G108</f>
        <v/>
      </c>
      <c r="AH108" s="406">
        <f>AG108-D108</f>
        <v/>
      </c>
      <c r="AI108" s="408" t="inlineStr">
        <is>
          <t>Completed</t>
        </is>
      </c>
    </row>
    <row r="109" customFormat="1" s="409">
      <c r="A109" s="407" t="n"/>
      <c r="B109" s="407">
        <f>+'OVERALL WO'!D288</f>
        <v/>
      </c>
      <c r="C109" s="407">
        <f>+'OVERALL WO'!I288</f>
        <v/>
      </c>
      <c r="D109" s="406">
        <f>+'OVERALL WO'!J288</f>
        <v/>
      </c>
      <c r="E109" s="1683">
        <f>+'OVERALL WO'!E288</f>
        <v/>
      </c>
      <c r="F109" s="407" t="n"/>
      <c r="G109" s="406" t="n"/>
      <c r="H109" s="406" t="n"/>
      <c r="I109" s="405" t="n"/>
      <c r="J109" s="404" t="n"/>
      <c r="K109" s="405" t="n"/>
      <c r="L109" s="404" t="n"/>
      <c r="M109" s="405" t="n"/>
      <c r="N109" s="404" t="n"/>
      <c r="O109" s="404" t="n"/>
      <c r="P109" s="404" t="n"/>
      <c r="Q109" s="404" t="n"/>
      <c r="R109" s="404" t="n"/>
      <c r="S109" s="404" t="n"/>
      <c r="T109" s="404" t="n"/>
      <c r="U109" s="404" t="n"/>
      <c r="V109" s="404" t="n"/>
      <c r="W109" s="405" t="n">
        <v>99651640</v>
      </c>
      <c r="X109" s="404" t="n"/>
      <c r="Y109" s="404" t="n"/>
      <c r="Z109" s="404" t="n"/>
      <c r="AA109" s="404" t="n"/>
      <c r="AB109" s="404" t="n"/>
      <c r="AC109" s="404" t="n"/>
      <c r="AD109" s="404" t="n"/>
      <c r="AE109" s="404" t="n"/>
      <c r="AF109" s="406">
        <f>+AD109+AB109+Z109+X109+V109+T109+R109+P109+N109+L109+J109+H109</f>
        <v/>
      </c>
      <c r="AG109" s="405">
        <f>+AE109+AC109+AA109+Y109+W109+U109+S109+Q109+O109+M109+K109+I109+G109</f>
        <v/>
      </c>
      <c r="AH109" s="406">
        <f>AG109-D109</f>
        <v/>
      </c>
      <c r="AI109" s="408" t="inlineStr">
        <is>
          <t>Completed</t>
        </is>
      </c>
    </row>
    <row r="110" customFormat="1" s="409">
      <c r="A110" s="407" t="n"/>
      <c r="B110" s="407">
        <f>+'OVERALL WO'!D283</f>
        <v/>
      </c>
      <c r="C110" s="407">
        <f>+'OVERALL WO'!I283</f>
        <v/>
      </c>
      <c r="D110" s="406">
        <f>+'OVERALL WO'!J283</f>
        <v/>
      </c>
      <c r="E110" s="1683">
        <f>+'OVERALL WO'!E283</f>
        <v/>
      </c>
      <c r="F110" s="407" t="n"/>
      <c r="G110" s="406" t="n"/>
      <c r="H110" s="406" t="n"/>
      <c r="I110" s="405" t="n"/>
      <c r="J110" s="404" t="n"/>
      <c r="K110" s="405" t="n"/>
      <c r="L110" s="404" t="n"/>
      <c r="M110" s="405" t="n"/>
      <c r="N110" s="404" t="n"/>
      <c r="O110" s="404" t="n"/>
      <c r="P110" s="404" t="n"/>
      <c r="Q110" s="404" t="n"/>
      <c r="R110" s="404" t="n"/>
      <c r="S110" s="404" t="n"/>
      <c r="T110" s="404" t="n"/>
      <c r="U110" s="404" t="n"/>
      <c r="V110" s="404" t="n"/>
      <c r="W110" s="405" t="n">
        <v>62614200</v>
      </c>
      <c r="X110" s="404" t="n"/>
      <c r="Y110" s="404" t="n"/>
      <c r="Z110" s="404" t="n"/>
      <c r="AA110" s="404" t="n"/>
      <c r="AB110" s="404" t="n"/>
      <c r="AC110" s="404" t="n"/>
      <c r="AD110" s="404" t="n"/>
      <c r="AE110" s="404" t="n"/>
      <c r="AF110" s="406">
        <f>+AD110+AB110+Z110+X110+V110+T110+R110+P110+N110+L110+J110+H110</f>
        <v/>
      </c>
      <c r="AG110" s="405">
        <f>+AE110+AC110+AA110+Y110+W110+U110+S110+Q110+O110+M110+K110+I110+G110</f>
        <v/>
      </c>
      <c r="AH110" s="406">
        <f>AG110-D110</f>
        <v/>
      </c>
      <c r="AI110" s="408" t="inlineStr">
        <is>
          <t>Completed</t>
        </is>
      </c>
    </row>
    <row r="111" ht="17.25" customFormat="1" customHeight="1" s="611" thickBot="1">
      <c r="A111" s="608" t="n"/>
      <c r="B111" s="608" t="n"/>
      <c r="C111" s="608" t="n"/>
      <c r="D111" s="599" t="n"/>
      <c r="E111" s="1697" t="n"/>
      <c r="F111" s="608" t="n"/>
      <c r="G111" s="599" t="n"/>
      <c r="H111" s="599" t="n"/>
      <c r="I111" s="592" t="n"/>
      <c r="J111" s="593" t="n"/>
      <c r="K111" s="592" t="n"/>
      <c r="L111" s="593" t="n"/>
      <c r="M111" s="592" t="n"/>
      <c r="N111" s="593" t="n"/>
      <c r="O111" s="593" t="n"/>
      <c r="P111" s="593" t="n"/>
      <c r="Q111" s="593" t="n"/>
      <c r="R111" s="593" t="n"/>
      <c r="S111" s="593" t="n"/>
      <c r="T111" s="593" t="n"/>
      <c r="U111" s="593" t="n"/>
      <c r="V111" s="593" t="n"/>
      <c r="W111" s="593" t="n"/>
      <c r="X111" s="593" t="n"/>
      <c r="Y111" s="593" t="n"/>
      <c r="Z111" s="593" t="n"/>
      <c r="AA111" s="593" t="n"/>
      <c r="AB111" s="593" t="n"/>
      <c r="AC111" s="593" t="n"/>
      <c r="AD111" s="593" t="n"/>
      <c r="AE111" s="593" t="n"/>
      <c r="AF111" s="599" t="n"/>
      <c r="AG111" s="592" t="n"/>
      <c r="AH111" s="599" t="n"/>
      <c r="AI111" s="610" t="n"/>
    </row>
    <row r="112" ht="17.25" customFormat="1" customHeight="1" s="9" thickBot="1">
      <c r="A112" s="50" t="inlineStr">
        <is>
          <t>D</t>
        </is>
      </c>
      <c r="B112" s="6" t="inlineStr">
        <is>
          <t>PWK AREA</t>
        </is>
      </c>
      <c r="C112" s="6" t="n"/>
      <c r="D112" s="6" t="n"/>
      <c r="E112" s="6" t="n"/>
      <c r="F112" s="50" t="n"/>
      <c r="G112" s="29" t="n"/>
      <c r="H112" s="6">
        <f>SUM(H113)</f>
        <v/>
      </c>
      <c r="I112" s="607">
        <f>SUM(I113:I117)</f>
        <v/>
      </c>
      <c r="J112" s="6" t="n"/>
      <c r="K112" s="607" t="n"/>
      <c r="L112" s="6" t="n"/>
      <c r="M112" s="607">
        <f>SUM(M113:M125)</f>
        <v/>
      </c>
      <c r="N112" s="29" t="n"/>
      <c r="O112" s="607">
        <f>SUM(O113:O125)</f>
        <v/>
      </c>
      <c r="P112" s="6" t="n"/>
      <c r="Q112" s="6" t="n"/>
      <c r="R112" s="6" t="n"/>
      <c r="S112" s="6" t="n"/>
      <c r="T112" s="6" t="n"/>
      <c r="U112" s="6" t="n"/>
      <c r="V112" s="6" t="n"/>
      <c r="W112" s="607">
        <f>SUM(W113:W124)</f>
        <v/>
      </c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29">
        <f>SUM(AF113:AF125)</f>
        <v/>
      </c>
      <c r="AG112" s="607">
        <f>SUM(AG113:AG125)</f>
        <v/>
      </c>
      <c r="AH112" s="29">
        <f>SUM(AH113:AH125)</f>
        <v/>
      </c>
      <c r="AI112" s="8" t="n"/>
      <c r="AJ112" s="364" t="n"/>
      <c r="AK112" s="364" t="n"/>
      <c r="AL112" s="364" t="n"/>
      <c r="AM112" s="364" t="n"/>
      <c r="AN112" s="364" t="n"/>
      <c r="AO112" s="364" t="n"/>
      <c r="AP112" s="364" t="n"/>
      <c r="AQ112" s="364" t="n"/>
      <c r="AR112" s="364" t="n"/>
      <c r="AS112" s="364" t="n"/>
      <c r="AT112" s="364" t="n"/>
      <c r="AU112" s="364" t="n"/>
      <c r="AV112" s="364" t="n"/>
      <c r="AW112" s="364" t="n"/>
      <c r="AX112" s="364" t="n"/>
      <c r="AY112" s="364" t="n"/>
      <c r="AZ112" s="364" t="n"/>
      <c r="BA112" s="364" t="n"/>
      <c r="BB112" s="364" t="n"/>
      <c r="BC112" s="364" t="n"/>
      <c r="BD112" s="364" t="n"/>
      <c r="BE112" s="364" t="n"/>
      <c r="BF112" s="364" t="n"/>
      <c r="BG112" s="364" t="n"/>
      <c r="BH112" s="364" t="n"/>
      <c r="BI112" s="364" t="n"/>
      <c r="BJ112" s="364" t="n"/>
      <c r="BK112" s="364" t="n"/>
      <c r="BL112" s="364" t="n"/>
      <c r="BM112" s="364" t="n"/>
      <c r="BN112" s="364" t="n"/>
      <c r="BO112" s="364" t="n"/>
      <c r="BP112" s="364" t="n"/>
      <c r="BQ112" s="364" t="n"/>
      <c r="BR112" s="364" t="n"/>
      <c r="BS112" s="364" t="n"/>
      <c r="BT112" s="364" t="n"/>
      <c r="BU112" s="364" t="n"/>
      <c r="BV112" s="364" t="n"/>
      <c r="BW112" s="364" t="n"/>
      <c r="BX112" s="364" t="n"/>
      <c r="BY112" s="364" t="n"/>
      <c r="BZ112" s="364" t="n"/>
      <c r="CA112" s="364" t="n"/>
      <c r="CB112" s="364" t="n"/>
      <c r="CC112" s="364" t="n"/>
      <c r="CD112" s="364" t="n"/>
      <c r="CE112" s="364" t="n"/>
      <c r="CF112" s="364" t="n"/>
      <c r="CG112" s="364" t="n"/>
      <c r="CH112" s="364" t="n"/>
      <c r="CI112" s="364" t="n"/>
      <c r="CJ112" s="364" t="n"/>
      <c r="CK112" s="364" t="n"/>
      <c r="CL112" s="364" t="n"/>
      <c r="CM112" s="364" t="n"/>
      <c r="CN112" s="364" t="n"/>
      <c r="CO112" s="364" t="n"/>
      <c r="CP112" s="364" t="n"/>
      <c r="CQ112" s="364" t="n"/>
      <c r="CR112" s="364" t="n"/>
      <c r="CS112" s="364" t="n"/>
      <c r="CT112" s="364" t="n"/>
      <c r="CU112" s="364" t="n"/>
      <c r="CV112" s="364" t="n"/>
      <c r="CW112" s="364" t="n"/>
      <c r="CX112" s="364" t="n"/>
      <c r="CY112" s="364" t="n"/>
      <c r="CZ112" s="364" t="n"/>
      <c r="DA112" s="364" t="n"/>
      <c r="DB112" s="364" t="n"/>
      <c r="DC112" s="364" t="n"/>
      <c r="DD112" s="364" t="n"/>
      <c r="DE112" s="364" t="n"/>
      <c r="DF112" s="364" t="n"/>
      <c r="DG112" s="364" t="n"/>
      <c r="DH112" s="364" t="n"/>
      <c r="DI112" s="364" t="n"/>
      <c r="DJ112" s="364" t="n"/>
      <c r="DK112" s="364" t="n"/>
      <c r="DL112" s="364" t="n"/>
      <c r="DM112" s="364" t="n"/>
      <c r="DN112" s="364" t="n"/>
      <c r="DO112" s="364" t="n"/>
      <c r="DP112" s="364" t="n"/>
      <c r="DQ112" s="365" t="n"/>
      <c r="DR112" s="364" t="n"/>
      <c r="DS112" s="365" t="n"/>
      <c r="DT112" s="364" t="n"/>
      <c r="DU112" s="364" t="n"/>
      <c r="DV112" s="364" t="n"/>
      <c r="DW112" s="364" t="n"/>
      <c r="DX112" s="364" t="n"/>
      <c r="DY112" s="364" t="n"/>
      <c r="DZ112" s="364" t="n"/>
      <c r="EA112" s="364" t="n"/>
      <c r="EB112" s="364" t="n"/>
      <c r="EC112" s="364" t="n"/>
      <c r="ED112" s="364" t="n"/>
      <c r="EE112" s="364" t="n"/>
      <c r="EF112" s="364" t="n"/>
      <c r="EG112" s="364" t="n"/>
      <c r="EH112" s="364" t="n"/>
      <c r="EI112" s="364" t="n"/>
      <c r="EJ112" s="364" t="n"/>
      <c r="EK112" s="364" t="n"/>
      <c r="EL112" s="364" t="n"/>
      <c r="EM112" s="364" t="n"/>
      <c r="EN112" s="364" t="n"/>
      <c r="EO112" s="364" t="n"/>
      <c r="EP112" s="364" t="n"/>
      <c r="EQ112" s="364" t="n"/>
      <c r="ER112" s="364" t="n"/>
      <c r="ES112" s="364" t="n"/>
      <c r="ET112" s="364" t="n"/>
      <c r="EU112" s="364" t="n"/>
      <c r="EV112" s="364" t="n"/>
      <c r="EW112" s="364" t="n"/>
      <c r="EX112" s="364" t="n"/>
      <c r="EY112" s="364" t="n"/>
      <c r="EZ112" s="364" t="n"/>
      <c r="FA112" s="364" t="n"/>
      <c r="FB112" s="364" t="n"/>
      <c r="FC112" s="364" t="n"/>
      <c r="FD112" s="364" t="n"/>
      <c r="FE112" s="364" t="n"/>
      <c r="FF112" s="364" t="n"/>
      <c r="FG112" s="364" t="n"/>
      <c r="FH112" s="364" t="n"/>
      <c r="FI112" s="364" t="n"/>
      <c r="FJ112" s="364" t="n"/>
      <c r="FK112" s="364" t="n"/>
      <c r="FL112" s="364" t="n"/>
      <c r="FM112" s="364" t="n"/>
      <c r="FN112" s="364" t="n"/>
      <c r="FO112" s="364" t="n"/>
      <c r="FP112" s="364" t="n"/>
      <c r="FQ112" s="364" t="n"/>
      <c r="FR112" s="364" t="n"/>
      <c r="FS112" s="364" t="n"/>
      <c r="FT112" s="364" t="n"/>
      <c r="FU112" s="364" t="n"/>
      <c r="FV112" s="364" t="n"/>
      <c r="FW112" s="364" t="n"/>
      <c r="FX112" s="364" t="n"/>
      <c r="FY112" s="364" t="n"/>
      <c r="FZ112" s="364" t="n"/>
      <c r="GA112" s="364" t="n"/>
      <c r="GB112" s="364" t="n"/>
      <c r="GC112" s="364" t="n"/>
      <c r="GD112" s="364" t="n"/>
      <c r="GE112" s="364" t="n"/>
      <c r="GF112" s="364" t="n"/>
      <c r="GG112" s="364" t="n"/>
      <c r="GH112" s="364" t="n"/>
      <c r="GI112" s="364" t="n"/>
      <c r="GJ112" s="364" t="n"/>
      <c r="GK112" s="364" t="n"/>
      <c r="GL112" s="364" t="n"/>
      <c r="GM112" s="364" t="n"/>
      <c r="GN112" s="364" t="n"/>
      <c r="GO112" s="364" t="n"/>
      <c r="GP112" s="364" t="n"/>
      <c r="GQ112" s="364" t="n"/>
      <c r="GR112" s="364" t="n"/>
      <c r="GS112" s="364" t="n"/>
      <c r="GT112" s="364" t="n"/>
      <c r="GU112" s="364" t="n"/>
      <c r="GV112" s="364" t="n"/>
      <c r="GW112" s="364" t="n"/>
      <c r="GX112" s="364" t="n"/>
      <c r="GY112" s="364" t="n"/>
      <c r="GZ112" s="364" t="n"/>
      <c r="HA112" s="364" t="n"/>
      <c r="HB112" s="364" t="n"/>
      <c r="HC112" s="364" t="n"/>
      <c r="HD112" s="364" t="n"/>
      <c r="HE112" s="364" t="n"/>
      <c r="HF112" s="364" t="n"/>
      <c r="HG112" s="364" t="n"/>
      <c r="HH112" s="364" t="n"/>
      <c r="HI112" s="364" t="n"/>
      <c r="HJ112" s="364" t="n"/>
      <c r="HK112" s="364" t="n"/>
      <c r="HL112" s="364" t="n"/>
      <c r="HM112" s="364" t="n"/>
      <c r="HN112" s="364" t="n"/>
      <c r="HO112" s="364" t="n"/>
      <c r="HP112" s="364" t="n"/>
      <c r="HQ112" s="364" t="n"/>
      <c r="HR112" s="364" t="n"/>
      <c r="HS112" s="364" t="n"/>
      <c r="HT112" s="364" t="n"/>
      <c r="HU112" s="364" t="n"/>
      <c r="HV112" s="364" t="n"/>
      <c r="HW112" s="364" t="n"/>
      <c r="HX112" s="364" t="n"/>
      <c r="HY112" s="364" t="n"/>
      <c r="HZ112" s="364" t="n"/>
      <c r="IA112" s="364" t="n"/>
      <c r="IB112" s="364" t="n"/>
      <c r="IC112" s="364" t="n"/>
      <c r="ID112" s="364" t="n"/>
      <c r="IE112" s="364" t="n"/>
      <c r="IF112" s="364" t="n"/>
      <c r="IG112" s="364" t="n"/>
      <c r="IH112" s="364" t="n"/>
      <c r="II112" s="364" t="n"/>
      <c r="IJ112" s="364" t="n"/>
      <c r="IK112" s="364" t="n"/>
      <c r="IL112" s="364" t="n"/>
      <c r="IM112" s="364" t="n"/>
      <c r="IN112" s="364" t="n"/>
      <c r="IO112" s="364" t="n"/>
      <c r="IP112" s="364" t="n"/>
      <c r="IQ112" s="364" t="n"/>
      <c r="IR112" s="364" t="n"/>
      <c r="IS112" s="364" t="n"/>
      <c r="IT112" s="364" t="n"/>
      <c r="IU112" s="364" t="n"/>
      <c r="IV112" s="364" t="n"/>
      <c r="IW112" s="364" t="n"/>
      <c r="IX112" s="364" t="n"/>
      <c r="IY112" s="364" t="n"/>
      <c r="IZ112" s="364" t="n"/>
      <c r="JA112" s="364" t="n"/>
      <c r="JB112" s="364" t="n"/>
      <c r="JC112" s="364" t="n"/>
      <c r="JD112" s="364" t="n"/>
      <c r="JE112" s="364" t="n"/>
      <c r="JF112" s="364" t="n"/>
      <c r="JG112" s="364" t="n"/>
      <c r="JH112" s="364" t="n"/>
      <c r="JI112" s="364" t="n"/>
      <c r="JJ112" s="364" t="n"/>
      <c r="JK112" s="364" t="n"/>
      <c r="JL112" s="364" t="n"/>
      <c r="JM112" s="364" t="n"/>
      <c r="JN112" s="364" t="n"/>
      <c r="JO112" s="364" t="n"/>
      <c r="JP112" s="364" t="n"/>
      <c r="JQ112" s="364" t="n"/>
      <c r="JR112" s="364" t="n"/>
      <c r="JS112" s="364" t="n"/>
      <c r="JT112" s="364" t="n"/>
      <c r="JU112" s="364" t="n"/>
      <c r="JV112" s="364" t="n"/>
      <c r="JW112" s="364" t="n"/>
      <c r="JX112" s="364" t="n"/>
      <c r="JY112" s="364" t="n"/>
      <c r="JZ112" s="364" t="n"/>
      <c r="KA112" s="364" t="n"/>
      <c r="KB112" s="364" t="n"/>
      <c r="KC112" s="364" t="n"/>
      <c r="KD112" s="364" t="n"/>
      <c r="KE112" s="364" t="n"/>
      <c r="KF112" s="364" t="n"/>
      <c r="KG112" s="364" t="n"/>
      <c r="KH112" s="364" t="n"/>
      <c r="KI112" s="364" t="n"/>
      <c r="KJ112" s="364" t="n"/>
      <c r="KK112" s="364" t="n"/>
      <c r="KL112" s="364" t="n"/>
      <c r="KM112" s="364" t="n"/>
      <c r="KN112" s="364" t="n"/>
      <c r="KO112" s="364" t="n"/>
      <c r="KP112" s="364" t="n"/>
      <c r="KQ112" s="364" t="n"/>
      <c r="KR112" s="364" t="n"/>
      <c r="KS112" s="364" t="n"/>
      <c r="KT112" s="364" t="n"/>
      <c r="KU112" s="364" t="n"/>
      <c r="KV112" s="364" t="n"/>
      <c r="KW112" s="364" t="n"/>
      <c r="KX112" s="364" t="n"/>
      <c r="KY112" s="364" t="n"/>
      <c r="KZ112" s="364" t="n"/>
      <c r="LA112" s="364" t="n"/>
      <c r="LB112" s="364" t="n"/>
      <c r="LC112" s="364" t="n"/>
      <c r="LD112" s="364" t="n"/>
      <c r="LE112" s="364" t="n"/>
      <c r="LF112" s="364" t="n"/>
      <c r="LG112" s="364" t="n"/>
      <c r="LH112" s="364" t="n"/>
      <c r="LI112" s="364" t="n"/>
      <c r="LJ112" s="364" t="n"/>
      <c r="LK112" s="364" t="n"/>
      <c r="LL112" s="364" t="n"/>
      <c r="LM112" s="364" t="n"/>
      <c r="LN112" s="364" t="n"/>
      <c r="LO112" s="364" t="n"/>
      <c r="LP112" s="364" t="n"/>
      <c r="LQ112" s="364" t="n"/>
      <c r="LR112" s="364" t="n"/>
      <c r="LS112" s="364" t="n"/>
      <c r="LT112" s="364" t="n"/>
      <c r="LU112" s="364" t="n"/>
      <c r="LV112" s="364" t="n"/>
      <c r="LW112" s="364" t="n"/>
      <c r="LX112" s="364" t="n"/>
    </row>
    <row r="113" ht="15.75" customHeight="1">
      <c r="A113" s="10">
        <f>+SALES!A157</f>
        <v/>
      </c>
      <c r="B113" s="10">
        <f>+SALES!B157</f>
        <v/>
      </c>
      <c r="C113" s="10">
        <f>+'OVERALL WO'!I318</f>
        <v/>
      </c>
      <c r="D113" s="11">
        <f>+SALES!D157</f>
        <v/>
      </c>
      <c r="E113" s="3">
        <f>+SALES!E157</f>
        <v/>
      </c>
      <c r="F113" s="10">
        <f>+SALES!F157</f>
        <v/>
      </c>
      <c r="G113" s="11" t="n"/>
      <c r="H113" s="3" t="n"/>
      <c r="I113" s="47" t="n"/>
      <c r="J113" s="3" t="n"/>
      <c r="K113" s="47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11">
        <f>+AD113+AB113+Z113+X113+V113+T113+R113+P113+N113+L113+J113+H113</f>
        <v/>
      </c>
      <c r="AG113" s="39">
        <f>+AE113+AC113+AA113+Y113+W113+U113+S113+Q113+O113+M113+K113+I113+G113</f>
        <v/>
      </c>
      <c r="AH113" s="11">
        <f>AG113-D113</f>
        <v/>
      </c>
      <c r="AI113" s="5" t="n"/>
      <c r="AJ113" s="366" t="n"/>
      <c r="AK113" s="366" t="n"/>
      <c r="AL113" s="366" t="n"/>
      <c r="AM113" s="366" t="n"/>
      <c r="AN113" s="366" t="n"/>
      <c r="AO113" s="366" t="n"/>
      <c r="AP113" s="366" t="n"/>
      <c r="AQ113" s="366" t="n"/>
      <c r="AR113" s="366" t="n"/>
      <c r="AS113" s="366" t="n"/>
      <c r="AT113" s="366" t="n"/>
      <c r="AU113" s="366" t="n"/>
      <c r="AV113" s="366" t="n"/>
      <c r="AW113" s="366" t="n"/>
      <c r="AX113" s="366" t="n"/>
      <c r="AY113" s="366" t="n"/>
      <c r="AZ113" s="366" t="n"/>
      <c r="BA113" s="366" t="n"/>
      <c r="BB113" s="366" t="n"/>
      <c r="BC113" s="366" t="n"/>
      <c r="BD113" s="366" t="n"/>
      <c r="BE113" s="366" t="n"/>
      <c r="BF113" s="366" t="n"/>
      <c r="BG113" s="366" t="n"/>
      <c r="BH113" s="366" t="n"/>
      <c r="BI113" s="366" t="n"/>
      <c r="BJ113" s="366" t="n"/>
      <c r="BK113" s="366" t="n"/>
      <c r="BL113" s="366" t="n"/>
      <c r="BM113" s="366" t="n"/>
      <c r="BN113" s="366" t="n"/>
      <c r="BO113" s="366" t="n"/>
      <c r="BP113" s="366" t="n"/>
      <c r="BQ113" s="366" t="n"/>
      <c r="BR113" s="366" t="n"/>
      <c r="BS113" s="366" t="n"/>
      <c r="BT113" s="366" t="n"/>
      <c r="BU113" s="366" t="n"/>
      <c r="BV113" s="366" t="n"/>
      <c r="BW113" s="366" t="n"/>
      <c r="BX113" s="366" t="n"/>
      <c r="BY113" s="366" t="n"/>
      <c r="BZ113" s="366" t="n"/>
      <c r="CA113" s="366" t="n"/>
      <c r="CB113" s="366" t="n"/>
      <c r="CC113" s="366" t="n"/>
      <c r="CD113" s="366" t="n"/>
      <c r="CE113" s="366" t="n"/>
      <c r="CF113" s="366" t="n"/>
      <c r="CG113" s="366" t="n"/>
      <c r="CH113" s="366" t="n"/>
      <c r="CI113" s="366" t="n"/>
      <c r="CJ113" s="366" t="n"/>
      <c r="CK113" s="366" t="n"/>
      <c r="CL113" s="366" t="n"/>
      <c r="CM113" s="366" t="n"/>
      <c r="CN113" s="366" t="n"/>
      <c r="CO113" s="366" t="n"/>
      <c r="CP113" s="366" t="n"/>
      <c r="CQ113" s="366" t="n"/>
      <c r="CR113" s="366" t="n"/>
      <c r="CS113" s="366" t="n"/>
      <c r="CT113" s="366" t="n"/>
      <c r="CU113" s="366" t="n"/>
      <c r="CV113" s="366" t="n"/>
      <c r="CW113" s="366" t="n"/>
      <c r="CX113" s="366" t="n"/>
      <c r="CY113" s="366" t="n"/>
      <c r="CZ113" s="366" t="n"/>
      <c r="DA113" s="366" t="n"/>
      <c r="DB113" s="366" t="n"/>
      <c r="DC113" s="366" t="n"/>
      <c r="DD113" s="366" t="n"/>
      <c r="DE113" s="366" t="n"/>
      <c r="DF113" s="366" t="n"/>
      <c r="DG113" s="366" t="n"/>
      <c r="DH113" s="366" t="n"/>
      <c r="DI113" s="366" t="n"/>
      <c r="DJ113" s="366" t="n"/>
      <c r="DK113" s="366" t="n"/>
      <c r="DL113" s="366" t="n"/>
      <c r="DM113" s="366" t="n"/>
      <c r="DN113" s="366" t="n"/>
      <c r="DO113" s="366" t="n"/>
      <c r="DP113" s="366" t="n"/>
      <c r="DQ113" s="366" t="n"/>
      <c r="DR113" s="366" t="n"/>
      <c r="DS113" s="366" t="n"/>
      <c r="DT113" s="366" t="n"/>
      <c r="DU113" s="366" t="n"/>
      <c r="DV113" s="366" t="n"/>
      <c r="DW113" s="366" t="n"/>
      <c r="DX113" s="366" t="n"/>
      <c r="DY113" s="366" t="n"/>
      <c r="DZ113" s="366" t="n"/>
      <c r="EA113" s="366" t="n"/>
      <c r="EB113" s="366" t="n"/>
      <c r="EC113" s="366" t="n"/>
      <c r="ED113" s="366" t="n"/>
      <c r="EE113" s="366" t="n"/>
      <c r="EF113" s="366" t="n"/>
      <c r="EG113" s="366" t="n"/>
      <c r="EH113" s="366" t="n"/>
      <c r="EI113" s="366" t="n"/>
      <c r="EJ113" s="366" t="n"/>
      <c r="EK113" s="366" t="n"/>
      <c r="EL113" s="366" t="n"/>
      <c r="EM113" s="366" t="n"/>
      <c r="EN113" s="366" t="n"/>
      <c r="EO113" s="366" t="n"/>
      <c r="EP113" s="366" t="n"/>
      <c r="EQ113" s="366" t="n"/>
      <c r="ER113" s="366" t="n"/>
      <c r="ES113" s="366" t="n"/>
      <c r="ET113" s="366" t="n"/>
      <c r="EU113" s="366" t="n"/>
      <c r="EV113" s="366" t="n"/>
      <c r="EW113" s="366" t="n"/>
      <c r="EX113" s="366" t="n"/>
      <c r="EY113" s="366" t="n"/>
      <c r="EZ113" s="366" t="n"/>
      <c r="FA113" s="366" t="n"/>
      <c r="FB113" s="366" t="n"/>
      <c r="FC113" s="366" t="n"/>
      <c r="FD113" s="366" t="n"/>
      <c r="FE113" s="366" t="n"/>
      <c r="FF113" s="366" t="n"/>
      <c r="FG113" s="366" t="n"/>
      <c r="FH113" s="366" t="n"/>
      <c r="FI113" s="366" t="n"/>
      <c r="FJ113" s="366" t="n"/>
      <c r="FK113" s="366" t="n"/>
      <c r="FL113" s="366" t="n"/>
      <c r="FM113" s="366" t="n"/>
      <c r="FN113" s="366" t="n"/>
      <c r="FO113" s="366" t="n"/>
      <c r="FP113" s="366" t="n"/>
      <c r="FQ113" s="366" t="n"/>
      <c r="FR113" s="366" t="n"/>
      <c r="FS113" s="366" t="n"/>
      <c r="FT113" s="366" t="n"/>
      <c r="FU113" s="366" t="n"/>
      <c r="FV113" s="366" t="n"/>
      <c r="FW113" s="366" t="n"/>
      <c r="FX113" s="366" t="n"/>
      <c r="FY113" s="366" t="n"/>
      <c r="FZ113" s="366" t="n"/>
      <c r="GA113" s="366" t="n"/>
      <c r="GB113" s="366" t="n"/>
      <c r="GC113" s="366" t="n"/>
      <c r="GD113" s="366" t="n"/>
      <c r="GE113" s="366" t="n"/>
      <c r="GF113" s="366" t="n"/>
      <c r="GG113" s="366" t="n"/>
      <c r="GH113" s="366" t="n"/>
      <c r="GI113" s="366" t="n"/>
      <c r="GJ113" s="366" t="n"/>
      <c r="GK113" s="366" t="n"/>
      <c r="GL113" s="366" t="n"/>
      <c r="GM113" s="366" t="n"/>
      <c r="GN113" s="366" t="n"/>
      <c r="GO113" s="366" t="n"/>
      <c r="GP113" s="366" t="n"/>
      <c r="GQ113" s="366" t="n"/>
      <c r="GR113" s="366" t="n"/>
      <c r="GS113" s="366" t="n"/>
      <c r="GT113" s="366" t="n"/>
      <c r="GU113" s="366" t="n"/>
      <c r="GV113" s="366" t="n"/>
      <c r="GW113" s="366" t="n"/>
      <c r="GX113" s="366" t="n"/>
      <c r="GY113" s="366" t="n"/>
      <c r="GZ113" s="366" t="n"/>
      <c r="HA113" s="366" t="n"/>
      <c r="HB113" s="366" t="n"/>
      <c r="HC113" s="366" t="n"/>
      <c r="HD113" s="366" t="n"/>
      <c r="HE113" s="366" t="n"/>
      <c r="HF113" s="366" t="n"/>
      <c r="HG113" s="366" t="n"/>
      <c r="HH113" s="366" t="n"/>
      <c r="HI113" s="366" t="n"/>
      <c r="HJ113" s="366" t="n"/>
      <c r="HK113" s="366" t="n"/>
      <c r="HL113" s="366" t="n"/>
      <c r="HM113" s="366" t="n"/>
      <c r="HN113" s="366" t="n"/>
      <c r="HO113" s="366" t="n"/>
      <c r="HP113" s="366" t="n"/>
      <c r="HQ113" s="366" t="n"/>
      <c r="HR113" s="366" t="n"/>
      <c r="HS113" s="366" t="n"/>
      <c r="HT113" s="366" t="n"/>
      <c r="HU113" s="366" t="n"/>
      <c r="HV113" s="366" t="n"/>
      <c r="HW113" s="366" t="n"/>
      <c r="HX113" s="366" t="n"/>
      <c r="HY113" s="366" t="n"/>
      <c r="HZ113" s="366" t="n"/>
      <c r="IA113" s="366" t="n"/>
      <c r="IB113" s="366" t="n"/>
      <c r="IC113" s="366" t="n"/>
      <c r="ID113" s="366" t="n"/>
      <c r="IE113" s="366" t="n"/>
      <c r="IF113" s="366" t="n"/>
      <c r="IG113" s="366" t="n"/>
      <c r="IH113" s="366" t="n"/>
      <c r="II113" s="366" t="n"/>
      <c r="IJ113" s="366" t="n"/>
      <c r="IK113" s="366" t="n"/>
      <c r="IL113" s="366" t="n"/>
      <c r="IM113" s="366" t="n"/>
      <c r="IN113" s="366" t="n"/>
      <c r="IO113" s="366" t="n"/>
      <c r="IP113" s="366" t="n"/>
      <c r="IQ113" s="366" t="n"/>
      <c r="IR113" s="366" t="n"/>
      <c r="IS113" s="366" t="n"/>
      <c r="IT113" s="366" t="n"/>
      <c r="IU113" s="366" t="n"/>
      <c r="IV113" s="366" t="n"/>
      <c r="IW113" s="366" t="n"/>
      <c r="IX113" s="366" t="n"/>
      <c r="IY113" s="366" t="n"/>
      <c r="IZ113" s="366" t="n"/>
      <c r="JA113" s="366" t="n"/>
      <c r="JB113" s="366" t="n"/>
      <c r="JC113" s="366" t="n"/>
      <c r="JD113" s="366" t="n"/>
      <c r="JE113" s="366" t="n"/>
      <c r="JF113" s="366" t="n"/>
      <c r="JG113" s="366" t="n"/>
      <c r="JH113" s="366" t="n"/>
      <c r="JI113" s="366" t="n"/>
      <c r="JJ113" s="366" t="n"/>
      <c r="JK113" s="366" t="n"/>
      <c r="JL113" s="366" t="n"/>
      <c r="JM113" s="366" t="n"/>
      <c r="JN113" s="366" t="n"/>
      <c r="JO113" s="366" t="n"/>
      <c r="JP113" s="366" t="n"/>
      <c r="JQ113" s="366" t="n"/>
      <c r="JR113" s="366" t="n"/>
      <c r="JS113" s="366" t="n"/>
      <c r="JT113" s="366" t="n"/>
      <c r="JU113" s="366" t="n"/>
      <c r="JV113" s="366" t="n"/>
      <c r="JW113" s="366" t="n"/>
      <c r="JX113" s="366" t="n"/>
      <c r="JY113" s="366" t="n"/>
      <c r="JZ113" s="366" t="n"/>
      <c r="KA113" s="366" t="n"/>
      <c r="KB113" s="366" t="n"/>
      <c r="KC113" s="366" t="n"/>
      <c r="KD113" s="366" t="n"/>
      <c r="KE113" s="366" t="n"/>
      <c r="KF113" s="366" t="n"/>
      <c r="KG113" s="366" t="n"/>
      <c r="KH113" s="366" t="n"/>
      <c r="KI113" s="366" t="n"/>
      <c r="KJ113" s="366" t="n"/>
      <c r="KK113" s="366" t="n"/>
      <c r="KL113" s="366" t="n"/>
      <c r="KM113" s="366" t="n"/>
      <c r="KN113" s="366" t="n"/>
      <c r="KO113" s="366" t="n"/>
      <c r="KP113" s="366" t="n"/>
      <c r="KQ113" s="366" t="n"/>
      <c r="KR113" s="366" t="n"/>
      <c r="KS113" s="366" t="n"/>
      <c r="KT113" s="366" t="n"/>
      <c r="KU113" s="366" t="n"/>
      <c r="KV113" s="366" t="n"/>
      <c r="KW113" s="366" t="n"/>
      <c r="KX113" s="366" t="n"/>
      <c r="KY113" s="366" t="n"/>
      <c r="KZ113" s="366" t="n"/>
      <c r="LA113" s="366" t="n"/>
      <c r="LB113" s="366" t="n"/>
      <c r="LC113" s="366" t="n"/>
      <c r="LD113" s="366" t="n"/>
      <c r="LE113" s="366" t="n"/>
      <c r="LF113" s="366" t="n"/>
      <c r="LG113" s="366" t="n"/>
      <c r="LH113" s="366" t="n"/>
      <c r="LI113" s="366" t="n"/>
      <c r="LJ113" s="366" t="n"/>
      <c r="LK113" s="366" t="n"/>
      <c r="LL113" s="366" t="n"/>
      <c r="LM113" s="366" t="n"/>
      <c r="LN113" s="366" t="n"/>
      <c r="LO113" s="366" t="n"/>
      <c r="LP113" s="366" t="n"/>
      <c r="LQ113" s="366" t="n"/>
      <c r="LR113" s="366" t="n"/>
      <c r="LS113" s="366" t="n"/>
      <c r="LT113" s="366" t="n"/>
      <c r="LU113" s="366" t="n"/>
      <c r="LV113" s="366" t="n"/>
      <c r="LW113" s="366" t="n"/>
      <c r="LX113" s="366" t="n"/>
    </row>
    <row r="114" ht="15.75" customHeight="1">
      <c r="A114" s="10">
        <f>+SALES!A158</f>
        <v/>
      </c>
      <c r="B114" s="10">
        <f>+SALES!B158</f>
        <v/>
      </c>
      <c r="C114" s="10">
        <f>+'OVERALL WO'!I330</f>
        <v/>
      </c>
      <c r="D114" s="11">
        <f>+SALES!D158</f>
        <v/>
      </c>
      <c r="E114" s="3">
        <f>+SALES!E158</f>
        <v/>
      </c>
      <c r="F114" s="10">
        <f>+SALES!F158</f>
        <v/>
      </c>
      <c r="G114" s="11" t="n"/>
      <c r="H114" s="3" t="n"/>
      <c r="I114" s="47" t="n"/>
      <c r="J114" s="3" t="n"/>
      <c r="K114" s="47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11">
        <f>+AD114+AB114+Z114+X114+V114+T114+R114+P114+N114+L114+J114+H114</f>
        <v/>
      </c>
      <c r="AG114" s="39">
        <f>+AE114+AC114+AA114+Y114+W114+U114+S114+Q114+O114+M114+K114+I114+G114</f>
        <v/>
      </c>
      <c r="AH114" s="11">
        <f>AG114-D114</f>
        <v/>
      </c>
      <c r="AI114" s="5" t="n"/>
      <c r="AJ114" s="366" t="n"/>
      <c r="AK114" s="366" t="n"/>
      <c r="AL114" s="366" t="n"/>
      <c r="AM114" s="366" t="n"/>
      <c r="AN114" s="366" t="n"/>
      <c r="AO114" s="366" t="n"/>
      <c r="AP114" s="366" t="n"/>
      <c r="AQ114" s="366" t="n"/>
      <c r="AR114" s="366" t="n"/>
      <c r="AS114" s="366" t="n"/>
      <c r="AT114" s="366" t="n"/>
      <c r="AU114" s="366" t="n"/>
      <c r="AV114" s="366" t="n"/>
      <c r="AW114" s="366" t="n"/>
      <c r="AX114" s="366" t="n"/>
      <c r="AY114" s="366" t="n"/>
      <c r="AZ114" s="366" t="n"/>
      <c r="BA114" s="366" t="n"/>
      <c r="BB114" s="366" t="n"/>
      <c r="BC114" s="366" t="n"/>
      <c r="BD114" s="366" t="n"/>
      <c r="BE114" s="366" t="n"/>
      <c r="BF114" s="366" t="n"/>
      <c r="BG114" s="366" t="n"/>
      <c r="BH114" s="366" t="n"/>
      <c r="BI114" s="366" t="n"/>
      <c r="BJ114" s="366" t="n"/>
      <c r="BK114" s="366" t="n"/>
      <c r="BL114" s="366" t="n"/>
      <c r="BM114" s="366" t="n"/>
      <c r="BN114" s="366" t="n"/>
      <c r="BO114" s="366" t="n"/>
      <c r="BP114" s="366" t="n"/>
      <c r="BQ114" s="366" t="n"/>
      <c r="BR114" s="366" t="n"/>
      <c r="BS114" s="366" t="n"/>
      <c r="BT114" s="366" t="n"/>
      <c r="BU114" s="366" t="n"/>
      <c r="BV114" s="366" t="n"/>
      <c r="BW114" s="366" t="n"/>
      <c r="BX114" s="366" t="n"/>
      <c r="BY114" s="366" t="n"/>
      <c r="BZ114" s="366" t="n"/>
      <c r="CA114" s="366" t="n"/>
      <c r="CB114" s="366" t="n"/>
      <c r="CC114" s="366" t="n"/>
      <c r="CD114" s="366" t="n"/>
      <c r="CE114" s="366" t="n"/>
      <c r="CF114" s="366" t="n"/>
      <c r="CG114" s="366" t="n"/>
      <c r="CH114" s="366" t="n"/>
      <c r="CI114" s="366" t="n"/>
      <c r="CJ114" s="366" t="n"/>
      <c r="CK114" s="366" t="n"/>
      <c r="CL114" s="366" t="n"/>
      <c r="CM114" s="366" t="n"/>
      <c r="CN114" s="366" t="n"/>
      <c r="CO114" s="366" t="n"/>
      <c r="CP114" s="366" t="n"/>
      <c r="CQ114" s="366" t="n"/>
      <c r="CR114" s="366" t="n"/>
      <c r="CS114" s="366" t="n"/>
      <c r="CT114" s="366" t="n"/>
      <c r="CU114" s="366" t="n"/>
      <c r="CV114" s="366" t="n"/>
      <c r="CW114" s="366" t="n"/>
      <c r="CX114" s="366" t="n"/>
      <c r="CY114" s="366" t="n"/>
      <c r="CZ114" s="366" t="n"/>
      <c r="DA114" s="366" t="n"/>
      <c r="DB114" s="366" t="n"/>
      <c r="DC114" s="366" t="n"/>
      <c r="DD114" s="366" t="n"/>
      <c r="DE114" s="366" t="n"/>
      <c r="DF114" s="366" t="n"/>
      <c r="DG114" s="366" t="n"/>
      <c r="DH114" s="366" t="n"/>
      <c r="DI114" s="366" t="n"/>
      <c r="DJ114" s="366" t="n"/>
      <c r="DK114" s="366" t="n"/>
      <c r="DL114" s="366" t="n"/>
      <c r="DM114" s="366" t="n"/>
      <c r="DN114" s="366" t="n"/>
      <c r="DO114" s="366" t="n"/>
      <c r="DP114" s="366" t="n"/>
      <c r="DQ114" s="366" t="n"/>
      <c r="DR114" s="366" t="n"/>
      <c r="DS114" s="366" t="n"/>
      <c r="DT114" s="366" t="n"/>
      <c r="DU114" s="366" t="n"/>
      <c r="DV114" s="366" t="n"/>
      <c r="DW114" s="366" t="n"/>
      <c r="DX114" s="366" t="n"/>
      <c r="DY114" s="366" t="n"/>
      <c r="DZ114" s="366" t="n"/>
      <c r="EA114" s="366" t="n"/>
      <c r="EB114" s="366" t="n"/>
      <c r="EC114" s="366" t="n"/>
      <c r="ED114" s="366" t="n"/>
      <c r="EE114" s="366" t="n"/>
      <c r="EF114" s="366" t="n"/>
      <c r="EG114" s="366" t="n"/>
      <c r="EH114" s="366" t="n"/>
      <c r="EI114" s="366" t="n"/>
      <c r="EJ114" s="366" t="n"/>
      <c r="EK114" s="366" t="n"/>
      <c r="EL114" s="366" t="n"/>
      <c r="EM114" s="366" t="n"/>
      <c r="EN114" s="366" t="n"/>
      <c r="EO114" s="366" t="n"/>
      <c r="EP114" s="366" t="n"/>
      <c r="EQ114" s="366" t="n"/>
      <c r="ER114" s="366" t="n"/>
      <c r="ES114" s="366" t="n"/>
      <c r="ET114" s="366" t="n"/>
      <c r="EU114" s="366" t="n"/>
      <c r="EV114" s="366" t="n"/>
      <c r="EW114" s="366" t="n"/>
      <c r="EX114" s="366" t="n"/>
      <c r="EY114" s="366" t="n"/>
      <c r="EZ114" s="366" t="n"/>
      <c r="FA114" s="366" t="n"/>
      <c r="FB114" s="366" t="n"/>
      <c r="FC114" s="366" t="n"/>
      <c r="FD114" s="366" t="n"/>
      <c r="FE114" s="366" t="n"/>
      <c r="FF114" s="366" t="n"/>
      <c r="FG114" s="366" t="n"/>
      <c r="FH114" s="366" t="n"/>
      <c r="FI114" s="366" t="n"/>
      <c r="FJ114" s="366" t="n"/>
      <c r="FK114" s="366" t="n"/>
      <c r="FL114" s="366" t="n"/>
      <c r="FM114" s="366" t="n"/>
      <c r="FN114" s="366" t="n"/>
      <c r="FO114" s="366" t="n"/>
      <c r="FP114" s="366" t="n"/>
      <c r="FQ114" s="366" t="n"/>
      <c r="FR114" s="366" t="n"/>
      <c r="FS114" s="366" t="n"/>
      <c r="FT114" s="366" t="n"/>
      <c r="FU114" s="366" t="n"/>
      <c r="FV114" s="366" t="n"/>
      <c r="FW114" s="366" t="n"/>
      <c r="FX114" s="366" t="n"/>
      <c r="FY114" s="366" t="n"/>
      <c r="FZ114" s="366" t="n"/>
      <c r="GA114" s="366" t="n"/>
      <c r="GB114" s="366" t="n"/>
      <c r="GC114" s="366" t="n"/>
      <c r="GD114" s="366" t="n"/>
      <c r="GE114" s="366" t="n"/>
      <c r="GF114" s="366" t="n"/>
      <c r="GG114" s="366" t="n"/>
      <c r="GH114" s="366" t="n"/>
      <c r="GI114" s="366" t="n"/>
      <c r="GJ114" s="366" t="n"/>
      <c r="GK114" s="366" t="n"/>
      <c r="GL114" s="366" t="n"/>
      <c r="GM114" s="366" t="n"/>
      <c r="GN114" s="366" t="n"/>
      <c r="GO114" s="366" t="n"/>
      <c r="GP114" s="366" t="n"/>
      <c r="GQ114" s="366" t="n"/>
      <c r="GR114" s="366" t="n"/>
      <c r="GS114" s="366" t="n"/>
      <c r="GT114" s="366" t="n"/>
      <c r="GU114" s="366" t="n"/>
      <c r="GV114" s="366" t="n"/>
      <c r="GW114" s="366" t="n"/>
      <c r="GX114" s="366" t="n"/>
      <c r="GY114" s="366" t="n"/>
      <c r="GZ114" s="366" t="n"/>
      <c r="HA114" s="366" t="n"/>
      <c r="HB114" s="366" t="n"/>
      <c r="HC114" s="366" t="n"/>
      <c r="HD114" s="366" t="n"/>
      <c r="HE114" s="366" t="n"/>
      <c r="HF114" s="366" t="n"/>
      <c r="HG114" s="366" t="n"/>
      <c r="HH114" s="366" t="n"/>
      <c r="HI114" s="366" t="n"/>
      <c r="HJ114" s="366" t="n"/>
      <c r="HK114" s="366" t="n"/>
      <c r="HL114" s="366" t="n"/>
      <c r="HM114" s="366" t="n"/>
      <c r="HN114" s="366" t="n"/>
      <c r="HO114" s="366" t="n"/>
      <c r="HP114" s="366" t="n"/>
      <c r="HQ114" s="366" t="n"/>
      <c r="HR114" s="366" t="n"/>
      <c r="HS114" s="366" t="n"/>
      <c r="HT114" s="366" t="n"/>
      <c r="HU114" s="366" t="n"/>
      <c r="HV114" s="366" t="n"/>
      <c r="HW114" s="366" t="n"/>
      <c r="HX114" s="366" t="n"/>
      <c r="HY114" s="366" t="n"/>
      <c r="HZ114" s="366" t="n"/>
      <c r="IA114" s="366" t="n"/>
      <c r="IB114" s="366" t="n"/>
      <c r="IC114" s="366" t="n"/>
      <c r="ID114" s="366" t="n"/>
      <c r="IE114" s="366" t="n"/>
      <c r="IF114" s="366" t="n"/>
      <c r="IG114" s="366" t="n"/>
      <c r="IH114" s="366" t="n"/>
      <c r="II114" s="366" t="n"/>
      <c r="IJ114" s="366" t="n"/>
      <c r="IK114" s="366" t="n"/>
      <c r="IL114" s="366" t="n"/>
      <c r="IM114" s="366" t="n"/>
      <c r="IN114" s="366" t="n"/>
      <c r="IO114" s="366" t="n"/>
      <c r="IP114" s="366" t="n"/>
      <c r="IQ114" s="366" t="n"/>
      <c r="IR114" s="366" t="n"/>
      <c r="IS114" s="366" t="n"/>
      <c r="IT114" s="366" t="n"/>
      <c r="IU114" s="366" t="n"/>
      <c r="IV114" s="366" t="n"/>
      <c r="IW114" s="366" t="n"/>
      <c r="IX114" s="366" t="n"/>
      <c r="IY114" s="366" t="n"/>
      <c r="IZ114" s="366" t="n"/>
      <c r="JA114" s="366" t="n"/>
      <c r="JB114" s="366" t="n"/>
      <c r="JC114" s="366" t="n"/>
      <c r="JD114" s="366" t="n"/>
      <c r="JE114" s="366" t="n"/>
      <c r="JF114" s="366" t="n"/>
      <c r="JG114" s="366" t="n"/>
      <c r="JH114" s="366" t="n"/>
      <c r="JI114" s="366" t="n"/>
      <c r="JJ114" s="366" t="n"/>
      <c r="JK114" s="366" t="n"/>
      <c r="JL114" s="366" t="n"/>
      <c r="JM114" s="366" t="n"/>
      <c r="JN114" s="366" t="n"/>
      <c r="JO114" s="366" t="n"/>
      <c r="JP114" s="366" t="n"/>
      <c r="JQ114" s="366" t="n"/>
      <c r="JR114" s="366" t="n"/>
      <c r="JS114" s="366" t="n"/>
      <c r="JT114" s="366" t="n"/>
      <c r="JU114" s="366" t="n"/>
      <c r="JV114" s="366" t="n"/>
      <c r="JW114" s="366" t="n"/>
      <c r="JX114" s="366" t="n"/>
      <c r="JY114" s="366" t="n"/>
      <c r="JZ114" s="366" t="n"/>
      <c r="KA114" s="366" t="n"/>
      <c r="KB114" s="366" t="n"/>
      <c r="KC114" s="366" t="n"/>
      <c r="KD114" s="366" t="n"/>
      <c r="KE114" s="366" t="n"/>
      <c r="KF114" s="366" t="n"/>
      <c r="KG114" s="366" t="n"/>
      <c r="KH114" s="366" t="n"/>
      <c r="KI114" s="366" t="n"/>
      <c r="KJ114" s="366" t="n"/>
      <c r="KK114" s="366" t="n"/>
      <c r="KL114" s="366" t="n"/>
      <c r="KM114" s="366" t="n"/>
      <c r="KN114" s="366" t="n"/>
      <c r="KO114" s="366" t="n"/>
      <c r="KP114" s="366" t="n"/>
      <c r="KQ114" s="366" t="n"/>
      <c r="KR114" s="366" t="n"/>
      <c r="KS114" s="366" t="n"/>
      <c r="KT114" s="366" t="n"/>
      <c r="KU114" s="366" t="n"/>
      <c r="KV114" s="366" t="n"/>
      <c r="KW114" s="366" t="n"/>
      <c r="KX114" s="366" t="n"/>
      <c r="KY114" s="366" t="n"/>
      <c r="KZ114" s="366" t="n"/>
      <c r="LA114" s="366" t="n"/>
      <c r="LB114" s="366" t="n"/>
      <c r="LC114" s="366" t="n"/>
      <c r="LD114" s="366" t="n"/>
      <c r="LE114" s="366" t="n"/>
      <c r="LF114" s="366" t="n"/>
      <c r="LG114" s="366" t="n"/>
      <c r="LH114" s="366" t="n"/>
      <c r="LI114" s="366" t="n"/>
      <c r="LJ114" s="366" t="n"/>
      <c r="LK114" s="366" t="n"/>
      <c r="LL114" s="366" t="n"/>
      <c r="LM114" s="366" t="n"/>
      <c r="LN114" s="366" t="n"/>
      <c r="LO114" s="366" t="n"/>
      <c r="LP114" s="366" t="n"/>
      <c r="LQ114" s="366" t="n"/>
      <c r="LR114" s="366" t="n"/>
      <c r="LS114" s="366" t="n"/>
      <c r="LT114" s="366" t="n"/>
      <c r="LU114" s="366" t="n"/>
      <c r="LV114" s="366" t="n"/>
      <c r="LW114" s="366" t="n"/>
      <c r="LX114" s="366" t="n"/>
    </row>
    <row r="115" ht="15.75" customFormat="1" customHeight="1" s="424">
      <c r="A115" s="410" t="n">
        <v>3</v>
      </c>
      <c r="B115" s="423">
        <f>+'OVERALL WO'!D327</f>
        <v/>
      </c>
      <c r="C115" s="300">
        <f>+'OVERALL WO'!I327</f>
        <v/>
      </c>
      <c r="D115" s="292">
        <f>+'OVERALL WO'!J327</f>
        <v/>
      </c>
      <c r="E115" s="1682">
        <f>+'OVERALL WO'!E327</f>
        <v/>
      </c>
      <c r="F115" s="300">
        <f>+'OVERALL WO'!F327</f>
        <v/>
      </c>
      <c r="G115" s="292" t="n"/>
      <c r="H115" s="343" t="n"/>
      <c r="I115" s="349" t="n">
        <v>42780790</v>
      </c>
      <c r="J115" s="343" t="n"/>
      <c r="K115" s="352" t="n"/>
      <c r="L115" s="343" t="n"/>
      <c r="M115" s="343" t="n"/>
      <c r="N115" s="343" t="n"/>
      <c r="O115" s="343" t="n"/>
      <c r="P115" s="343" t="n"/>
      <c r="Q115" s="343" t="n"/>
      <c r="R115" s="343" t="n"/>
      <c r="S115" s="343" t="n"/>
      <c r="T115" s="343" t="n"/>
      <c r="U115" s="343" t="n"/>
      <c r="V115" s="343" t="n"/>
      <c r="W115" s="343" t="n"/>
      <c r="X115" s="343" t="n"/>
      <c r="Y115" s="343" t="n"/>
      <c r="Z115" s="343" t="n"/>
      <c r="AA115" s="343" t="n"/>
      <c r="AB115" s="343" t="n"/>
      <c r="AC115" s="343" t="n"/>
      <c r="AD115" s="343" t="n"/>
      <c r="AE115" s="343" t="n"/>
      <c r="AF115" s="292">
        <f>+AD115+AB115+Z115+X115+V115+T115+R115+P115+N115+L115+J115+H115</f>
        <v/>
      </c>
      <c r="AG115" s="349">
        <f>+AE115+AC115+AA115+Y115+W115+U115+S115+Q115+O115+M115+K115+I115+G115</f>
        <v/>
      </c>
      <c r="AH115" s="292">
        <f>AG115-D115</f>
        <v/>
      </c>
      <c r="AI115" s="350" t="inlineStr">
        <is>
          <t>Completed</t>
        </is>
      </c>
      <c r="AJ115" s="424" t="n"/>
      <c r="AK115" s="424" t="n"/>
      <c r="AL115" s="424" t="n"/>
      <c r="AM115" s="424" t="n"/>
      <c r="AN115" s="424" t="n"/>
      <c r="AO115" s="424" t="n"/>
      <c r="AP115" s="424" t="n"/>
      <c r="AQ115" s="424" t="n"/>
      <c r="AR115" s="424" t="n"/>
      <c r="AS115" s="424" t="n"/>
      <c r="AT115" s="424" t="n"/>
      <c r="AU115" s="424" t="n"/>
      <c r="AV115" s="424" t="n"/>
      <c r="AW115" s="424" t="n"/>
      <c r="AX115" s="424" t="n"/>
      <c r="AY115" s="424" t="n"/>
      <c r="AZ115" s="424" t="n"/>
      <c r="BA115" s="424" t="n"/>
      <c r="BB115" s="424" t="n"/>
      <c r="BC115" s="424" t="n"/>
      <c r="BD115" s="424" t="n"/>
      <c r="BE115" s="424" t="n"/>
      <c r="BF115" s="424" t="n"/>
      <c r="BG115" s="424" t="n"/>
      <c r="BH115" s="424" t="n"/>
      <c r="BI115" s="424" t="n"/>
      <c r="BJ115" s="424" t="n"/>
      <c r="BK115" s="424" t="n"/>
      <c r="BL115" s="424" t="n"/>
      <c r="BM115" s="424" t="n"/>
      <c r="BN115" s="424" t="n"/>
      <c r="BO115" s="424" t="n"/>
      <c r="BP115" s="424" t="n"/>
      <c r="BQ115" s="424" t="n"/>
      <c r="BR115" s="424" t="n"/>
      <c r="BS115" s="424" t="n"/>
      <c r="BT115" s="424" t="n"/>
      <c r="BU115" s="424" t="n"/>
      <c r="BV115" s="424" t="n"/>
      <c r="BW115" s="424" t="n"/>
      <c r="BX115" s="424" t="n"/>
      <c r="BY115" s="424" t="n"/>
      <c r="BZ115" s="424" t="n"/>
      <c r="CA115" s="424" t="n"/>
      <c r="CB115" s="424" t="n"/>
      <c r="CC115" s="424" t="n"/>
      <c r="CD115" s="424" t="n"/>
      <c r="CE115" s="424" t="n"/>
      <c r="CF115" s="424" t="n"/>
      <c r="CG115" s="424" t="n"/>
      <c r="CH115" s="424" t="n"/>
      <c r="CI115" s="424" t="n"/>
      <c r="CJ115" s="424" t="n"/>
      <c r="CK115" s="424" t="n"/>
      <c r="CL115" s="424" t="n"/>
      <c r="CM115" s="424" t="n"/>
      <c r="CN115" s="424" t="n"/>
      <c r="CO115" s="424" t="n"/>
      <c r="CP115" s="424" t="n"/>
      <c r="CQ115" s="424" t="n"/>
      <c r="CR115" s="424" t="n"/>
      <c r="CS115" s="424" t="n"/>
      <c r="CT115" s="424" t="n"/>
      <c r="CU115" s="424" t="n"/>
      <c r="CV115" s="424" t="n"/>
      <c r="CW115" s="424" t="n"/>
      <c r="CX115" s="424" t="n"/>
      <c r="CY115" s="424" t="n"/>
      <c r="CZ115" s="424" t="n"/>
      <c r="DA115" s="424" t="n"/>
      <c r="DB115" s="424" t="n"/>
      <c r="DC115" s="424" t="n"/>
      <c r="DD115" s="424" t="n"/>
      <c r="DE115" s="424" t="n"/>
      <c r="DF115" s="424" t="n"/>
      <c r="DG115" s="424" t="n"/>
      <c r="DH115" s="424" t="n"/>
      <c r="DI115" s="424" t="n"/>
      <c r="DJ115" s="424" t="n"/>
      <c r="DK115" s="424" t="n"/>
      <c r="DL115" s="424" t="n"/>
      <c r="DM115" s="424" t="n"/>
      <c r="DN115" s="424" t="n"/>
      <c r="DO115" s="424" t="n"/>
      <c r="DP115" s="424" t="n"/>
      <c r="DQ115" s="424" t="n"/>
      <c r="DR115" s="424" t="n"/>
      <c r="DS115" s="424" t="n"/>
      <c r="DT115" s="424" t="n"/>
      <c r="DU115" s="424" t="n"/>
      <c r="DV115" s="424" t="n"/>
      <c r="DW115" s="424" t="n"/>
      <c r="DX115" s="424" t="n"/>
      <c r="DY115" s="424" t="n"/>
      <c r="DZ115" s="424" t="n"/>
      <c r="EA115" s="424" t="n"/>
      <c r="EB115" s="424" t="n"/>
      <c r="EC115" s="424" t="n"/>
      <c r="ED115" s="424" t="n"/>
      <c r="EE115" s="424" t="n"/>
      <c r="EF115" s="424" t="n"/>
      <c r="EG115" s="424" t="n"/>
      <c r="EH115" s="424" t="n"/>
      <c r="EI115" s="424" t="n"/>
      <c r="EJ115" s="424" t="n"/>
      <c r="EK115" s="424" t="n"/>
      <c r="EL115" s="424" t="n"/>
      <c r="EM115" s="424" t="n"/>
      <c r="EN115" s="424" t="n"/>
      <c r="EO115" s="424" t="n"/>
      <c r="EP115" s="424" t="n"/>
      <c r="EQ115" s="424" t="n"/>
      <c r="ER115" s="424" t="n"/>
      <c r="ES115" s="424" t="n"/>
      <c r="ET115" s="424" t="n"/>
      <c r="EU115" s="424" t="n"/>
      <c r="EV115" s="424" t="n"/>
      <c r="EW115" s="424" t="n"/>
      <c r="EX115" s="424" t="n"/>
      <c r="EY115" s="424" t="n"/>
      <c r="EZ115" s="424" t="n"/>
      <c r="FA115" s="424" t="n"/>
      <c r="FB115" s="424" t="n"/>
      <c r="FC115" s="424" t="n"/>
      <c r="FD115" s="424" t="n"/>
      <c r="FE115" s="424" t="n"/>
      <c r="FF115" s="424" t="n"/>
      <c r="FG115" s="424" t="n"/>
      <c r="FH115" s="424" t="n"/>
      <c r="FI115" s="424" t="n"/>
      <c r="FJ115" s="424" t="n"/>
      <c r="FK115" s="424" t="n"/>
      <c r="FL115" s="424" t="n"/>
      <c r="FM115" s="424" t="n"/>
      <c r="FN115" s="424" t="n"/>
      <c r="FO115" s="424" t="n"/>
      <c r="FP115" s="424" t="n"/>
      <c r="FQ115" s="424" t="n"/>
      <c r="FR115" s="424" t="n"/>
      <c r="FS115" s="424" t="n"/>
      <c r="FT115" s="424" t="n"/>
      <c r="FU115" s="424" t="n"/>
      <c r="FV115" s="424" t="n"/>
      <c r="FW115" s="424" t="n"/>
      <c r="FX115" s="424" t="n"/>
      <c r="FY115" s="424" t="n"/>
      <c r="FZ115" s="424" t="n"/>
      <c r="GA115" s="424" t="n"/>
      <c r="GB115" s="424" t="n"/>
      <c r="GC115" s="424" t="n"/>
      <c r="GD115" s="424" t="n"/>
      <c r="GE115" s="424" t="n"/>
      <c r="GF115" s="424" t="n"/>
      <c r="GG115" s="424" t="n"/>
      <c r="GH115" s="424" t="n"/>
      <c r="GI115" s="424" t="n"/>
      <c r="GJ115" s="424" t="n"/>
      <c r="GK115" s="424" t="n"/>
      <c r="GL115" s="424" t="n"/>
      <c r="GM115" s="424" t="n"/>
      <c r="GN115" s="424" t="n"/>
      <c r="GO115" s="424" t="n"/>
      <c r="GP115" s="424" t="n"/>
      <c r="GQ115" s="424" t="n"/>
      <c r="GR115" s="424" t="n"/>
      <c r="GS115" s="424" t="n"/>
      <c r="GT115" s="424" t="n"/>
      <c r="GU115" s="424" t="n"/>
      <c r="GV115" s="424" t="n"/>
      <c r="GW115" s="424" t="n"/>
      <c r="GX115" s="424" t="n"/>
      <c r="GY115" s="424" t="n"/>
      <c r="GZ115" s="424" t="n"/>
      <c r="HA115" s="424" t="n"/>
      <c r="HB115" s="424" t="n"/>
      <c r="HC115" s="424" t="n"/>
      <c r="HD115" s="424" t="n"/>
      <c r="HE115" s="424" t="n"/>
      <c r="HF115" s="424" t="n"/>
      <c r="HG115" s="424" t="n"/>
      <c r="HH115" s="424" t="n"/>
      <c r="HI115" s="424" t="n"/>
      <c r="HJ115" s="424" t="n"/>
      <c r="HK115" s="424" t="n"/>
      <c r="HL115" s="424" t="n"/>
      <c r="HM115" s="424" t="n"/>
      <c r="HN115" s="424" t="n"/>
      <c r="HO115" s="424" t="n"/>
      <c r="HP115" s="424" t="n"/>
      <c r="HQ115" s="424" t="n"/>
      <c r="HR115" s="424" t="n"/>
      <c r="HS115" s="424" t="n"/>
      <c r="HT115" s="424" t="n"/>
      <c r="HU115" s="424" t="n"/>
      <c r="HV115" s="424" t="n"/>
      <c r="HW115" s="424" t="n"/>
      <c r="HX115" s="424" t="n"/>
      <c r="HY115" s="424" t="n"/>
      <c r="HZ115" s="424" t="n"/>
      <c r="IA115" s="424" t="n"/>
      <c r="IB115" s="424" t="n"/>
      <c r="IC115" s="424" t="n"/>
      <c r="ID115" s="424" t="n"/>
      <c r="IE115" s="424" t="n"/>
      <c r="IF115" s="424" t="n"/>
      <c r="IG115" s="424" t="n"/>
      <c r="IH115" s="424" t="n"/>
      <c r="II115" s="424" t="n"/>
      <c r="IJ115" s="424" t="n"/>
      <c r="IK115" s="424" t="n"/>
      <c r="IL115" s="424" t="n"/>
      <c r="IM115" s="424" t="n"/>
      <c r="IN115" s="424" t="n"/>
      <c r="IO115" s="424" t="n"/>
      <c r="IP115" s="424" t="n"/>
      <c r="IQ115" s="424" t="n"/>
      <c r="IR115" s="424" t="n"/>
      <c r="IS115" s="424" t="n"/>
      <c r="IT115" s="424" t="n"/>
      <c r="IU115" s="424" t="n"/>
      <c r="IV115" s="424" t="n"/>
      <c r="IW115" s="424" t="n"/>
      <c r="IX115" s="424" t="n"/>
      <c r="IY115" s="424" t="n"/>
      <c r="IZ115" s="424" t="n"/>
      <c r="JA115" s="424" t="n"/>
      <c r="JB115" s="424" t="n"/>
      <c r="JC115" s="424" t="n"/>
      <c r="JD115" s="424" t="n"/>
      <c r="JE115" s="424" t="n"/>
      <c r="JF115" s="424" t="n"/>
      <c r="JG115" s="424" t="n"/>
      <c r="JH115" s="424" t="n"/>
      <c r="JI115" s="424" t="n"/>
      <c r="JJ115" s="424" t="n"/>
      <c r="JK115" s="424" t="n"/>
      <c r="JL115" s="424" t="n"/>
      <c r="JM115" s="424" t="n"/>
      <c r="JN115" s="424" t="n"/>
      <c r="JO115" s="424" t="n"/>
      <c r="JP115" s="424" t="n"/>
      <c r="JQ115" s="424" t="n"/>
      <c r="JR115" s="424" t="n"/>
      <c r="JS115" s="424" t="n"/>
      <c r="JT115" s="424" t="n"/>
      <c r="JU115" s="424" t="n"/>
      <c r="JV115" s="424" t="n"/>
      <c r="JW115" s="424" t="n"/>
      <c r="JX115" s="424" t="n"/>
      <c r="JY115" s="424" t="n"/>
      <c r="JZ115" s="424" t="n"/>
      <c r="KA115" s="424" t="n"/>
      <c r="KB115" s="424" t="n"/>
      <c r="KC115" s="424" t="n"/>
      <c r="KD115" s="424" t="n"/>
      <c r="KE115" s="424" t="n"/>
      <c r="KF115" s="424" t="n"/>
      <c r="KG115" s="424" t="n"/>
      <c r="KH115" s="424" t="n"/>
      <c r="KI115" s="424" t="n"/>
      <c r="KJ115" s="424" t="n"/>
      <c r="KK115" s="424" t="n"/>
      <c r="KL115" s="424" t="n"/>
      <c r="KM115" s="424" t="n"/>
      <c r="KN115" s="424" t="n"/>
      <c r="KO115" s="424" t="n"/>
      <c r="KP115" s="424" t="n"/>
      <c r="KQ115" s="424" t="n"/>
      <c r="KR115" s="424" t="n"/>
      <c r="KS115" s="424" t="n"/>
      <c r="KT115" s="424" t="n"/>
      <c r="KU115" s="424" t="n"/>
      <c r="KV115" s="424" t="n"/>
      <c r="KW115" s="424" t="n"/>
      <c r="KX115" s="424" t="n"/>
      <c r="KY115" s="424" t="n"/>
      <c r="KZ115" s="424" t="n"/>
      <c r="LA115" s="424" t="n"/>
      <c r="LB115" s="424" t="n"/>
      <c r="LC115" s="424" t="n"/>
      <c r="LD115" s="424" t="n"/>
      <c r="LE115" s="424" t="n"/>
      <c r="LF115" s="424" t="n"/>
      <c r="LG115" s="424" t="n"/>
      <c r="LH115" s="424" t="n"/>
      <c r="LI115" s="424" t="n"/>
      <c r="LJ115" s="424" t="n"/>
      <c r="LK115" s="424" t="n"/>
      <c r="LL115" s="424" t="n"/>
      <c r="LM115" s="424" t="n"/>
      <c r="LN115" s="424" t="n"/>
      <c r="LO115" s="424" t="n"/>
      <c r="LP115" s="424" t="n"/>
      <c r="LQ115" s="424" t="n"/>
      <c r="LR115" s="424" t="n"/>
      <c r="LS115" s="424" t="n"/>
      <c r="LT115" s="424" t="n"/>
      <c r="LU115" s="424" t="n"/>
      <c r="LV115" s="424" t="n"/>
      <c r="LW115" s="424" t="n"/>
      <c r="LX115" s="424" t="n"/>
    </row>
    <row r="116" ht="15.75" customFormat="1" customHeight="1" s="424">
      <c r="A116" s="410" t="n">
        <v>4</v>
      </c>
      <c r="B116" s="300">
        <f>+'OVERALL WO'!D325</f>
        <v/>
      </c>
      <c r="C116" s="300">
        <f>+'OVERALL WO'!I325</f>
        <v/>
      </c>
      <c r="D116" s="292">
        <f>+'OVERALL WO'!J325</f>
        <v/>
      </c>
      <c r="E116" s="1682">
        <f>+'OVERALL WO'!E325</f>
        <v/>
      </c>
      <c r="F116" s="300">
        <f>+'OVERALL WO'!F325</f>
        <v/>
      </c>
      <c r="G116" s="292" t="n"/>
      <c r="H116" s="343" t="n"/>
      <c r="I116" s="349" t="n">
        <v>250006790</v>
      </c>
      <c r="J116" s="343" t="n"/>
      <c r="K116" s="352" t="n"/>
      <c r="L116" s="343" t="n"/>
      <c r="M116" s="343" t="n"/>
      <c r="N116" s="343" t="n"/>
      <c r="O116" s="343" t="n"/>
      <c r="P116" s="343" t="n"/>
      <c r="Q116" s="343" t="n"/>
      <c r="R116" s="343" t="n"/>
      <c r="S116" s="343" t="n"/>
      <c r="T116" s="343" t="n"/>
      <c r="U116" s="343" t="n"/>
      <c r="V116" s="343" t="n"/>
      <c r="W116" s="343" t="n"/>
      <c r="X116" s="343" t="n"/>
      <c r="Y116" s="343" t="n"/>
      <c r="Z116" s="343" t="n"/>
      <c r="AA116" s="343" t="n"/>
      <c r="AB116" s="343" t="n"/>
      <c r="AC116" s="343" t="n"/>
      <c r="AD116" s="343" t="n"/>
      <c r="AE116" s="343" t="n"/>
      <c r="AF116" s="292">
        <f>+AD116+AB116+Z116+X116+V116+T116+R116+P116+N116+L116+J116+H116</f>
        <v/>
      </c>
      <c r="AG116" s="349">
        <f>+AE116+AC116+AA116+Y116+W116+U116+S116+Q116+O116+M116+K116+I116+G116</f>
        <v/>
      </c>
      <c r="AH116" s="292">
        <f>AG116-D116</f>
        <v/>
      </c>
      <c r="AI116" s="350" t="inlineStr">
        <is>
          <t>Completed</t>
        </is>
      </c>
      <c r="AJ116" s="424" t="n"/>
      <c r="AK116" s="424" t="n"/>
      <c r="AL116" s="424" t="n"/>
      <c r="AM116" s="424" t="n"/>
      <c r="AN116" s="424" t="n"/>
      <c r="AO116" s="424" t="n"/>
      <c r="AP116" s="424" t="n"/>
      <c r="AQ116" s="424" t="n"/>
      <c r="AR116" s="424" t="n"/>
      <c r="AS116" s="424" t="n"/>
      <c r="AT116" s="424" t="n"/>
      <c r="AU116" s="424" t="n"/>
      <c r="AV116" s="424" t="n"/>
      <c r="AW116" s="424" t="n"/>
      <c r="AX116" s="424" t="n"/>
      <c r="AY116" s="424" t="n"/>
      <c r="AZ116" s="424" t="n"/>
      <c r="BA116" s="424" t="n"/>
      <c r="BB116" s="424" t="n"/>
      <c r="BC116" s="424" t="n"/>
      <c r="BD116" s="424" t="n"/>
      <c r="BE116" s="424" t="n"/>
      <c r="BF116" s="424" t="n"/>
      <c r="BG116" s="424" t="n"/>
      <c r="BH116" s="424" t="n"/>
      <c r="BI116" s="424" t="n"/>
      <c r="BJ116" s="424" t="n"/>
      <c r="BK116" s="424" t="n"/>
      <c r="BL116" s="424" t="n"/>
      <c r="BM116" s="424" t="n"/>
      <c r="BN116" s="424" t="n"/>
      <c r="BO116" s="424" t="n"/>
      <c r="BP116" s="424" t="n"/>
      <c r="BQ116" s="424" t="n"/>
      <c r="BR116" s="424" t="n"/>
      <c r="BS116" s="424" t="n"/>
      <c r="BT116" s="424" t="n"/>
      <c r="BU116" s="424" t="n"/>
      <c r="BV116" s="424" t="n"/>
      <c r="BW116" s="424" t="n"/>
      <c r="BX116" s="424" t="n"/>
      <c r="BY116" s="424" t="n"/>
      <c r="BZ116" s="424" t="n"/>
      <c r="CA116" s="424" t="n"/>
      <c r="CB116" s="424" t="n"/>
      <c r="CC116" s="424" t="n"/>
      <c r="CD116" s="424" t="n"/>
      <c r="CE116" s="424" t="n"/>
      <c r="CF116" s="424" t="n"/>
      <c r="CG116" s="424" t="n"/>
      <c r="CH116" s="424" t="n"/>
      <c r="CI116" s="424" t="n"/>
      <c r="CJ116" s="424" t="n"/>
      <c r="CK116" s="424" t="n"/>
      <c r="CL116" s="424" t="n"/>
      <c r="CM116" s="424" t="n"/>
      <c r="CN116" s="424" t="n"/>
      <c r="CO116" s="424" t="n"/>
      <c r="CP116" s="424" t="n"/>
      <c r="CQ116" s="424" t="n"/>
      <c r="CR116" s="424" t="n"/>
      <c r="CS116" s="424" t="n"/>
      <c r="CT116" s="424" t="n"/>
      <c r="CU116" s="424" t="n"/>
      <c r="CV116" s="424" t="n"/>
      <c r="CW116" s="424" t="n"/>
      <c r="CX116" s="424" t="n"/>
      <c r="CY116" s="424" t="n"/>
      <c r="CZ116" s="424" t="n"/>
      <c r="DA116" s="424" t="n"/>
      <c r="DB116" s="424" t="n"/>
      <c r="DC116" s="424" t="n"/>
      <c r="DD116" s="424" t="n"/>
      <c r="DE116" s="424" t="n"/>
      <c r="DF116" s="424" t="n"/>
      <c r="DG116" s="424" t="n"/>
      <c r="DH116" s="424" t="n"/>
      <c r="DI116" s="424" t="n"/>
      <c r="DJ116" s="424" t="n"/>
      <c r="DK116" s="424" t="n"/>
      <c r="DL116" s="424" t="n"/>
      <c r="DM116" s="424" t="n"/>
      <c r="DN116" s="424" t="n"/>
      <c r="DO116" s="424" t="n"/>
      <c r="DP116" s="424" t="n"/>
      <c r="DQ116" s="424" t="n"/>
      <c r="DR116" s="424" t="n"/>
      <c r="DS116" s="424" t="n"/>
      <c r="DT116" s="424" t="n"/>
      <c r="DU116" s="424" t="n"/>
      <c r="DV116" s="424" t="n"/>
      <c r="DW116" s="424" t="n"/>
      <c r="DX116" s="424" t="n"/>
      <c r="DY116" s="424" t="n"/>
      <c r="DZ116" s="424" t="n"/>
      <c r="EA116" s="424" t="n"/>
      <c r="EB116" s="424" t="n"/>
      <c r="EC116" s="424" t="n"/>
      <c r="ED116" s="424" t="n"/>
      <c r="EE116" s="424" t="n"/>
      <c r="EF116" s="424" t="n"/>
      <c r="EG116" s="424" t="n"/>
      <c r="EH116" s="424" t="n"/>
      <c r="EI116" s="424" t="n"/>
      <c r="EJ116" s="424" t="n"/>
      <c r="EK116" s="424" t="n"/>
      <c r="EL116" s="424" t="n"/>
      <c r="EM116" s="424" t="n"/>
      <c r="EN116" s="424" t="n"/>
      <c r="EO116" s="424" t="n"/>
      <c r="EP116" s="424" t="n"/>
      <c r="EQ116" s="424" t="n"/>
      <c r="ER116" s="424" t="n"/>
      <c r="ES116" s="424" t="n"/>
      <c r="ET116" s="424" t="n"/>
      <c r="EU116" s="424" t="n"/>
      <c r="EV116" s="424" t="n"/>
      <c r="EW116" s="424" t="n"/>
      <c r="EX116" s="424" t="n"/>
      <c r="EY116" s="424" t="n"/>
      <c r="EZ116" s="424" t="n"/>
      <c r="FA116" s="424" t="n"/>
      <c r="FB116" s="424" t="n"/>
      <c r="FC116" s="424" t="n"/>
      <c r="FD116" s="424" t="n"/>
      <c r="FE116" s="424" t="n"/>
      <c r="FF116" s="424" t="n"/>
      <c r="FG116" s="424" t="n"/>
      <c r="FH116" s="424" t="n"/>
      <c r="FI116" s="424" t="n"/>
      <c r="FJ116" s="424" t="n"/>
      <c r="FK116" s="424" t="n"/>
      <c r="FL116" s="424" t="n"/>
      <c r="FM116" s="424" t="n"/>
      <c r="FN116" s="424" t="n"/>
      <c r="FO116" s="424" t="n"/>
      <c r="FP116" s="424" t="n"/>
      <c r="FQ116" s="424" t="n"/>
      <c r="FR116" s="424" t="n"/>
      <c r="FS116" s="424" t="n"/>
      <c r="FT116" s="424" t="n"/>
      <c r="FU116" s="424" t="n"/>
      <c r="FV116" s="424" t="n"/>
      <c r="FW116" s="424" t="n"/>
      <c r="FX116" s="424" t="n"/>
      <c r="FY116" s="424" t="n"/>
      <c r="FZ116" s="424" t="n"/>
      <c r="GA116" s="424" t="n"/>
      <c r="GB116" s="424" t="n"/>
      <c r="GC116" s="424" t="n"/>
      <c r="GD116" s="424" t="n"/>
      <c r="GE116" s="424" t="n"/>
      <c r="GF116" s="424" t="n"/>
      <c r="GG116" s="424" t="n"/>
      <c r="GH116" s="424" t="n"/>
      <c r="GI116" s="424" t="n"/>
      <c r="GJ116" s="424" t="n"/>
      <c r="GK116" s="424" t="n"/>
      <c r="GL116" s="424" t="n"/>
      <c r="GM116" s="424" t="n"/>
      <c r="GN116" s="424" t="n"/>
      <c r="GO116" s="424" t="n"/>
      <c r="GP116" s="424" t="n"/>
      <c r="GQ116" s="424" t="n"/>
      <c r="GR116" s="424" t="n"/>
      <c r="GS116" s="424" t="n"/>
      <c r="GT116" s="424" t="n"/>
      <c r="GU116" s="424" t="n"/>
      <c r="GV116" s="424" t="n"/>
      <c r="GW116" s="424" t="n"/>
      <c r="GX116" s="424" t="n"/>
      <c r="GY116" s="424" t="n"/>
      <c r="GZ116" s="424" t="n"/>
      <c r="HA116" s="424" t="n"/>
      <c r="HB116" s="424" t="n"/>
      <c r="HC116" s="424" t="n"/>
      <c r="HD116" s="424" t="n"/>
      <c r="HE116" s="424" t="n"/>
      <c r="HF116" s="424" t="n"/>
      <c r="HG116" s="424" t="n"/>
      <c r="HH116" s="424" t="n"/>
      <c r="HI116" s="424" t="n"/>
      <c r="HJ116" s="424" t="n"/>
      <c r="HK116" s="424" t="n"/>
      <c r="HL116" s="424" t="n"/>
      <c r="HM116" s="424" t="n"/>
      <c r="HN116" s="424" t="n"/>
      <c r="HO116" s="424" t="n"/>
      <c r="HP116" s="424" t="n"/>
      <c r="HQ116" s="424" t="n"/>
      <c r="HR116" s="424" t="n"/>
      <c r="HS116" s="424" t="n"/>
      <c r="HT116" s="424" t="n"/>
      <c r="HU116" s="424" t="n"/>
      <c r="HV116" s="424" t="n"/>
      <c r="HW116" s="424" t="n"/>
      <c r="HX116" s="424" t="n"/>
      <c r="HY116" s="424" t="n"/>
      <c r="HZ116" s="424" t="n"/>
      <c r="IA116" s="424" t="n"/>
      <c r="IB116" s="424" t="n"/>
      <c r="IC116" s="424" t="n"/>
      <c r="ID116" s="424" t="n"/>
      <c r="IE116" s="424" t="n"/>
      <c r="IF116" s="424" t="n"/>
      <c r="IG116" s="424" t="n"/>
      <c r="IH116" s="424" t="n"/>
      <c r="II116" s="424" t="n"/>
      <c r="IJ116" s="424" t="n"/>
      <c r="IK116" s="424" t="n"/>
      <c r="IL116" s="424" t="n"/>
      <c r="IM116" s="424" t="n"/>
      <c r="IN116" s="424" t="n"/>
      <c r="IO116" s="424" t="n"/>
      <c r="IP116" s="424" t="n"/>
      <c r="IQ116" s="424" t="n"/>
      <c r="IR116" s="424" t="n"/>
      <c r="IS116" s="424" t="n"/>
      <c r="IT116" s="424" t="n"/>
      <c r="IU116" s="424" t="n"/>
      <c r="IV116" s="424" t="n"/>
      <c r="IW116" s="424" t="n"/>
      <c r="IX116" s="424" t="n"/>
      <c r="IY116" s="424" t="n"/>
      <c r="IZ116" s="424" t="n"/>
      <c r="JA116" s="424" t="n"/>
      <c r="JB116" s="424" t="n"/>
      <c r="JC116" s="424" t="n"/>
      <c r="JD116" s="424" t="n"/>
      <c r="JE116" s="424" t="n"/>
      <c r="JF116" s="424" t="n"/>
      <c r="JG116" s="424" t="n"/>
      <c r="JH116" s="424" t="n"/>
      <c r="JI116" s="424" t="n"/>
      <c r="JJ116" s="424" t="n"/>
      <c r="JK116" s="424" t="n"/>
      <c r="JL116" s="424" t="n"/>
      <c r="JM116" s="424" t="n"/>
      <c r="JN116" s="424" t="n"/>
      <c r="JO116" s="424" t="n"/>
      <c r="JP116" s="424" t="n"/>
      <c r="JQ116" s="424" t="n"/>
      <c r="JR116" s="424" t="n"/>
      <c r="JS116" s="424" t="n"/>
      <c r="JT116" s="424" t="n"/>
      <c r="JU116" s="424" t="n"/>
      <c r="JV116" s="424" t="n"/>
      <c r="JW116" s="424" t="n"/>
      <c r="JX116" s="424" t="n"/>
      <c r="JY116" s="424" t="n"/>
      <c r="JZ116" s="424" t="n"/>
      <c r="KA116" s="424" t="n"/>
      <c r="KB116" s="424" t="n"/>
      <c r="KC116" s="424" t="n"/>
      <c r="KD116" s="424" t="n"/>
      <c r="KE116" s="424" t="n"/>
      <c r="KF116" s="424" t="n"/>
      <c r="KG116" s="424" t="n"/>
      <c r="KH116" s="424" t="n"/>
      <c r="KI116" s="424" t="n"/>
      <c r="KJ116" s="424" t="n"/>
      <c r="KK116" s="424" t="n"/>
      <c r="KL116" s="424" t="n"/>
      <c r="KM116" s="424" t="n"/>
      <c r="KN116" s="424" t="n"/>
      <c r="KO116" s="424" t="n"/>
      <c r="KP116" s="424" t="n"/>
      <c r="KQ116" s="424" t="n"/>
      <c r="KR116" s="424" t="n"/>
      <c r="KS116" s="424" t="n"/>
      <c r="KT116" s="424" t="n"/>
      <c r="KU116" s="424" t="n"/>
      <c r="KV116" s="424" t="n"/>
      <c r="KW116" s="424" t="n"/>
      <c r="KX116" s="424" t="n"/>
      <c r="KY116" s="424" t="n"/>
      <c r="KZ116" s="424" t="n"/>
      <c r="LA116" s="424" t="n"/>
      <c r="LB116" s="424" t="n"/>
      <c r="LC116" s="424" t="n"/>
      <c r="LD116" s="424" t="n"/>
      <c r="LE116" s="424" t="n"/>
      <c r="LF116" s="424" t="n"/>
      <c r="LG116" s="424" t="n"/>
      <c r="LH116" s="424" t="n"/>
      <c r="LI116" s="424" t="n"/>
      <c r="LJ116" s="424" t="n"/>
      <c r="LK116" s="424" t="n"/>
      <c r="LL116" s="424" t="n"/>
      <c r="LM116" s="424" t="n"/>
      <c r="LN116" s="424" t="n"/>
      <c r="LO116" s="424" t="n"/>
      <c r="LP116" s="424" t="n"/>
      <c r="LQ116" s="424" t="n"/>
      <c r="LR116" s="424" t="n"/>
      <c r="LS116" s="424" t="n"/>
      <c r="LT116" s="424" t="n"/>
      <c r="LU116" s="424" t="n"/>
      <c r="LV116" s="424" t="n"/>
      <c r="LW116" s="424" t="n"/>
      <c r="LX116" s="424" t="n"/>
    </row>
    <row r="117" ht="15.75" customFormat="1" customHeight="1" s="424">
      <c r="A117" s="410" t="n">
        <v>5</v>
      </c>
      <c r="B117" s="300">
        <f>+'OVERALL WO'!D329</f>
        <v/>
      </c>
      <c r="C117" s="300">
        <f>+'OVERALL WO'!I329</f>
        <v/>
      </c>
      <c r="D117" s="292">
        <f>+'OVERALL WO'!J329</f>
        <v/>
      </c>
      <c r="E117" s="1682">
        <f>+'OVERALL WO'!E329</f>
        <v/>
      </c>
      <c r="F117" s="300">
        <f>+'OVERALL WO'!F326</f>
        <v/>
      </c>
      <c r="G117" s="292" t="n"/>
      <c r="H117" s="343" t="n"/>
      <c r="I117" s="349" t="n">
        <v>123324670</v>
      </c>
      <c r="J117" s="343" t="n"/>
      <c r="K117" s="352" t="n"/>
      <c r="L117" s="343" t="n"/>
      <c r="M117" s="343" t="n"/>
      <c r="N117" s="343" t="n"/>
      <c r="O117" s="343" t="n"/>
      <c r="P117" s="343" t="n"/>
      <c r="Q117" s="343" t="n"/>
      <c r="R117" s="343" t="n"/>
      <c r="S117" s="343" t="n"/>
      <c r="T117" s="343" t="n"/>
      <c r="U117" s="343" t="n"/>
      <c r="V117" s="343" t="n"/>
      <c r="W117" s="343" t="n"/>
      <c r="X117" s="343" t="n"/>
      <c r="Y117" s="343" t="n"/>
      <c r="Z117" s="343" t="n"/>
      <c r="AA117" s="343" t="n"/>
      <c r="AB117" s="343" t="n"/>
      <c r="AC117" s="343" t="n"/>
      <c r="AD117" s="343" t="n"/>
      <c r="AE117" s="343" t="n"/>
      <c r="AF117" s="292">
        <f>+AD117+AB117+Z117+X117+V117+T117+R117+P117+N117+L117+J117+H117</f>
        <v/>
      </c>
      <c r="AG117" s="349">
        <f>+AE117+AC117+AA117+Y117+W117+U117+S117+Q117+O117+M117+K117+I117+G117</f>
        <v/>
      </c>
      <c r="AH117" s="292">
        <f>AG117-D117</f>
        <v/>
      </c>
      <c r="AI117" s="350" t="inlineStr">
        <is>
          <t>Completed</t>
        </is>
      </c>
      <c r="AJ117" s="424" t="n"/>
      <c r="AK117" s="424" t="n"/>
      <c r="AL117" s="424" t="n"/>
      <c r="AM117" s="424" t="n"/>
      <c r="AN117" s="424" t="n"/>
      <c r="AO117" s="424" t="n"/>
      <c r="AP117" s="424" t="n"/>
      <c r="AQ117" s="424" t="n"/>
      <c r="AR117" s="424" t="n"/>
      <c r="AS117" s="424" t="n"/>
      <c r="AT117" s="424" t="n"/>
      <c r="AU117" s="424" t="n"/>
      <c r="AV117" s="424" t="n"/>
      <c r="AW117" s="424" t="n"/>
      <c r="AX117" s="424" t="n"/>
      <c r="AY117" s="424" t="n"/>
      <c r="AZ117" s="424" t="n"/>
      <c r="BA117" s="424" t="n"/>
      <c r="BB117" s="424" t="n"/>
      <c r="BC117" s="424" t="n"/>
      <c r="BD117" s="424" t="n"/>
      <c r="BE117" s="424" t="n"/>
      <c r="BF117" s="424" t="n"/>
      <c r="BG117" s="424" t="n"/>
      <c r="BH117" s="424" t="n"/>
      <c r="BI117" s="424" t="n"/>
      <c r="BJ117" s="424" t="n"/>
      <c r="BK117" s="424" t="n"/>
      <c r="BL117" s="424" t="n"/>
      <c r="BM117" s="424" t="n"/>
      <c r="BN117" s="424" t="n"/>
      <c r="BO117" s="424" t="n"/>
      <c r="BP117" s="424" t="n"/>
      <c r="BQ117" s="424" t="n"/>
      <c r="BR117" s="424" t="n"/>
      <c r="BS117" s="424" t="n"/>
      <c r="BT117" s="424" t="n"/>
      <c r="BU117" s="424" t="n"/>
      <c r="BV117" s="424" t="n"/>
      <c r="BW117" s="424" t="n"/>
      <c r="BX117" s="424" t="n"/>
      <c r="BY117" s="424" t="n"/>
      <c r="BZ117" s="424" t="n"/>
      <c r="CA117" s="424" t="n"/>
      <c r="CB117" s="424" t="n"/>
      <c r="CC117" s="424" t="n"/>
      <c r="CD117" s="424" t="n"/>
      <c r="CE117" s="424" t="n"/>
      <c r="CF117" s="424" t="n"/>
      <c r="CG117" s="424" t="n"/>
      <c r="CH117" s="424" t="n"/>
      <c r="CI117" s="424" t="n"/>
      <c r="CJ117" s="424" t="n"/>
      <c r="CK117" s="424" t="n"/>
      <c r="CL117" s="424" t="n"/>
      <c r="CM117" s="424" t="n"/>
      <c r="CN117" s="424" t="n"/>
      <c r="CO117" s="424" t="n"/>
      <c r="CP117" s="424" t="n"/>
      <c r="CQ117" s="424" t="n"/>
      <c r="CR117" s="424" t="n"/>
      <c r="CS117" s="424" t="n"/>
      <c r="CT117" s="424" t="n"/>
      <c r="CU117" s="424" t="n"/>
      <c r="CV117" s="424" t="n"/>
      <c r="CW117" s="424" t="n"/>
      <c r="CX117" s="424" t="n"/>
      <c r="CY117" s="424" t="n"/>
      <c r="CZ117" s="424" t="n"/>
      <c r="DA117" s="424" t="n"/>
      <c r="DB117" s="424" t="n"/>
      <c r="DC117" s="424" t="n"/>
      <c r="DD117" s="424" t="n"/>
      <c r="DE117" s="424" t="n"/>
      <c r="DF117" s="424" t="n"/>
      <c r="DG117" s="424" t="n"/>
      <c r="DH117" s="424" t="n"/>
      <c r="DI117" s="424" t="n"/>
      <c r="DJ117" s="424" t="n"/>
      <c r="DK117" s="424" t="n"/>
      <c r="DL117" s="424" t="n"/>
      <c r="DM117" s="424" t="n"/>
      <c r="DN117" s="424" t="n"/>
      <c r="DO117" s="424" t="n"/>
      <c r="DP117" s="424" t="n"/>
      <c r="DQ117" s="424" t="n"/>
      <c r="DR117" s="424" t="n"/>
      <c r="DS117" s="424" t="n"/>
      <c r="DT117" s="424" t="n"/>
      <c r="DU117" s="424" t="n"/>
      <c r="DV117" s="424" t="n"/>
      <c r="DW117" s="424" t="n"/>
      <c r="DX117" s="424" t="n"/>
      <c r="DY117" s="424" t="n"/>
      <c r="DZ117" s="424" t="n"/>
      <c r="EA117" s="424" t="n"/>
      <c r="EB117" s="424" t="n"/>
      <c r="EC117" s="424" t="n"/>
      <c r="ED117" s="424" t="n"/>
      <c r="EE117" s="424" t="n"/>
      <c r="EF117" s="424" t="n"/>
      <c r="EG117" s="424" t="n"/>
      <c r="EH117" s="424" t="n"/>
      <c r="EI117" s="424" t="n"/>
      <c r="EJ117" s="424" t="n"/>
      <c r="EK117" s="424" t="n"/>
      <c r="EL117" s="424" t="n"/>
      <c r="EM117" s="424" t="n"/>
      <c r="EN117" s="424" t="n"/>
      <c r="EO117" s="424" t="n"/>
      <c r="EP117" s="424" t="n"/>
      <c r="EQ117" s="424" t="n"/>
      <c r="ER117" s="424" t="n"/>
      <c r="ES117" s="424" t="n"/>
      <c r="ET117" s="424" t="n"/>
      <c r="EU117" s="424" t="n"/>
      <c r="EV117" s="424" t="n"/>
      <c r="EW117" s="424" t="n"/>
      <c r="EX117" s="424" t="n"/>
      <c r="EY117" s="424" t="n"/>
      <c r="EZ117" s="424" t="n"/>
      <c r="FA117" s="424" t="n"/>
      <c r="FB117" s="424" t="n"/>
      <c r="FC117" s="424" t="n"/>
      <c r="FD117" s="424" t="n"/>
      <c r="FE117" s="424" t="n"/>
      <c r="FF117" s="424" t="n"/>
      <c r="FG117" s="424" t="n"/>
      <c r="FH117" s="424" t="n"/>
      <c r="FI117" s="424" t="n"/>
      <c r="FJ117" s="424" t="n"/>
      <c r="FK117" s="424" t="n"/>
      <c r="FL117" s="424" t="n"/>
      <c r="FM117" s="424" t="n"/>
      <c r="FN117" s="424" t="n"/>
      <c r="FO117" s="424" t="n"/>
      <c r="FP117" s="424" t="n"/>
      <c r="FQ117" s="424" t="n"/>
      <c r="FR117" s="424" t="n"/>
      <c r="FS117" s="424" t="n"/>
      <c r="FT117" s="424" t="n"/>
      <c r="FU117" s="424" t="n"/>
      <c r="FV117" s="424" t="n"/>
      <c r="FW117" s="424" t="n"/>
      <c r="FX117" s="424" t="n"/>
      <c r="FY117" s="424" t="n"/>
      <c r="FZ117" s="424" t="n"/>
      <c r="GA117" s="424" t="n"/>
      <c r="GB117" s="424" t="n"/>
      <c r="GC117" s="424" t="n"/>
      <c r="GD117" s="424" t="n"/>
      <c r="GE117" s="424" t="n"/>
      <c r="GF117" s="424" t="n"/>
      <c r="GG117" s="424" t="n"/>
      <c r="GH117" s="424" t="n"/>
      <c r="GI117" s="424" t="n"/>
      <c r="GJ117" s="424" t="n"/>
      <c r="GK117" s="424" t="n"/>
      <c r="GL117" s="424" t="n"/>
      <c r="GM117" s="424" t="n"/>
      <c r="GN117" s="424" t="n"/>
      <c r="GO117" s="424" t="n"/>
      <c r="GP117" s="424" t="n"/>
      <c r="GQ117" s="424" t="n"/>
      <c r="GR117" s="424" t="n"/>
      <c r="GS117" s="424" t="n"/>
      <c r="GT117" s="424" t="n"/>
      <c r="GU117" s="424" t="n"/>
      <c r="GV117" s="424" t="n"/>
      <c r="GW117" s="424" t="n"/>
      <c r="GX117" s="424" t="n"/>
      <c r="GY117" s="424" t="n"/>
      <c r="GZ117" s="424" t="n"/>
      <c r="HA117" s="424" t="n"/>
      <c r="HB117" s="424" t="n"/>
      <c r="HC117" s="424" t="n"/>
      <c r="HD117" s="424" t="n"/>
      <c r="HE117" s="424" t="n"/>
      <c r="HF117" s="424" t="n"/>
      <c r="HG117" s="424" t="n"/>
      <c r="HH117" s="424" t="n"/>
      <c r="HI117" s="424" t="n"/>
      <c r="HJ117" s="424" t="n"/>
      <c r="HK117" s="424" t="n"/>
      <c r="HL117" s="424" t="n"/>
      <c r="HM117" s="424" t="n"/>
      <c r="HN117" s="424" t="n"/>
      <c r="HO117" s="424" t="n"/>
      <c r="HP117" s="424" t="n"/>
      <c r="HQ117" s="424" t="n"/>
      <c r="HR117" s="424" t="n"/>
      <c r="HS117" s="424" t="n"/>
      <c r="HT117" s="424" t="n"/>
      <c r="HU117" s="424" t="n"/>
      <c r="HV117" s="424" t="n"/>
      <c r="HW117" s="424" t="n"/>
      <c r="HX117" s="424" t="n"/>
      <c r="HY117" s="424" t="n"/>
      <c r="HZ117" s="424" t="n"/>
      <c r="IA117" s="424" t="n"/>
      <c r="IB117" s="424" t="n"/>
      <c r="IC117" s="424" t="n"/>
      <c r="ID117" s="424" t="n"/>
      <c r="IE117" s="424" t="n"/>
      <c r="IF117" s="424" t="n"/>
      <c r="IG117" s="424" t="n"/>
      <c r="IH117" s="424" t="n"/>
      <c r="II117" s="424" t="n"/>
      <c r="IJ117" s="424" t="n"/>
      <c r="IK117" s="424" t="n"/>
      <c r="IL117" s="424" t="n"/>
      <c r="IM117" s="424" t="n"/>
      <c r="IN117" s="424" t="n"/>
      <c r="IO117" s="424" t="n"/>
      <c r="IP117" s="424" t="n"/>
      <c r="IQ117" s="424" t="n"/>
      <c r="IR117" s="424" t="n"/>
      <c r="IS117" s="424" t="n"/>
      <c r="IT117" s="424" t="n"/>
      <c r="IU117" s="424" t="n"/>
      <c r="IV117" s="424" t="n"/>
      <c r="IW117" s="424" t="n"/>
      <c r="IX117" s="424" t="n"/>
      <c r="IY117" s="424" t="n"/>
      <c r="IZ117" s="424" t="n"/>
      <c r="JA117" s="424" t="n"/>
      <c r="JB117" s="424" t="n"/>
      <c r="JC117" s="424" t="n"/>
      <c r="JD117" s="424" t="n"/>
      <c r="JE117" s="424" t="n"/>
      <c r="JF117" s="424" t="n"/>
      <c r="JG117" s="424" t="n"/>
      <c r="JH117" s="424" t="n"/>
      <c r="JI117" s="424" t="n"/>
      <c r="JJ117" s="424" t="n"/>
      <c r="JK117" s="424" t="n"/>
      <c r="JL117" s="424" t="n"/>
      <c r="JM117" s="424" t="n"/>
      <c r="JN117" s="424" t="n"/>
      <c r="JO117" s="424" t="n"/>
      <c r="JP117" s="424" t="n"/>
      <c r="JQ117" s="424" t="n"/>
      <c r="JR117" s="424" t="n"/>
      <c r="JS117" s="424" t="n"/>
      <c r="JT117" s="424" t="n"/>
      <c r="JU117" s="424" t="n"/>
      <c r="JV117" s="424" t="n"/>
      <c r="JW117" s="424" t="n"/>
      <c r="JX117" s="424" t="n"/>
      <c r="JY117" s="424" t="n"/>
      <c r="JZ117" s="424" t="n"/>
      <c r="KA117" s="424" t="n"/>
      <c r="KB117" s="424" t="n"/>
      <c r="KC117" s="424" t="n"/>
      <c r="KD117" s="424" t="n"/>
      <c r="KE117" s="424" t="n"/>
      <c r="KF117" s="424" t="n"/>
      <c r="KG117" s="424" t="n"/>
      <c r="KH117" s="424" t="n"/>
      <c r="KI117" s="424" t="n"/>
      <c r="KJ117" s="424" t="n"/>
      <c r="KK117" s="424" t="n"/>
      <c r="KL117" s="424" t="n"/>
      <c r="KM117" s="424" t="n"/>
      <c r="KN117" s="424" t="n"/>
      <c r="KO117" s="424" t="n"/>
      <c r="KP117" s="424" t="n"/>
      <c r="KQ117" s="424" t="n"/>
      <c r="KR117" s="424" t="n"/>
      <c r="KS117" s="424" t="n"/>
      <c r="KT117" s="424" t="n"/>
      <c r="KU117" s="424" t="n"/>
      <c r="KV117" s="424" t="n"/>
      <c r="KW117" s="424" t="n"/>
      <c r="KX117" s="424" t="n"/>
      <c r="KY117" s="424" t="n"/>
      <c r="KZ117" s="424" t="n"/>
      <c r="LA117" s="424" t="n"/>
      <c r="LB117" s="424" t="n"/>
      <c r="LC117" s="424" t="n"/>
      <c r="LD117" s="424" t="n"/>
      <c r="LE117" s="424" t="n"/>
      <c r="LF117" s="424" t="n"/>
      <c r="LG117" s="424" t="n"/>
      <c r="LH117" s="424" t="n"/>
      <c r="LI117" s="424" t="n"/>
      <c r="LJ117" s="424" t="n"/>
      <c r="LK117" s="424" t="n"/>
      <c r="LL117" s="424" t="n"/>
      <c r="LM117" s="424" t="n"/>
      <c r="LN117" s="424" t="n"/>
      <c r="LO117" s="424" t="n"/>
      <c r="LP117" s="424" t="n"/>
      <c r="LQ117" s="424" t="n"/>
      <c r="LR117" s="424" t="n"/>
      <c r="LS117" s="424" t="n"/>
      <c r="LT117" s="424" t="n"/>
      <c r="LU117" s="424" t="n"/>
      <c r="LV117" s="424" t="n"/>
      <c r="LW117" s="424" t="n"/>
      <c r="LX117" s="424" t="n"/>
    </row>
    <row r="118" ht="15.75" customFormat="1" customHeight="1" s="765">
      <c r="A118" s="484" t="n">
        <v>6</v>
      </c>
      <c r="B118" s="304">
        <f>+'OVERALL WO'!D330</f>
        <v/>
      </c>
      <c r="C118" s="304">
        <f>+'OVERALL WO'!I330</f>
        <v/>
      </c>
      <c r="D118" s="293">
        <f>+'OVERALL WO'!J330</f>
        <v/>
      </c>
      <c r="E118" s="1686">
        <f>+'OVERALL WO'!E330</f>
        <v/>
      </c>
      <c r="F118" s="304">
        <f>+'OVERALL WO'!F327</f>
        <v/>
      </c>
      <c r="G118" s="293" t="n"/>
      <c r="H118" s="303" t="n"/>
      <c r="I118" s="306" t="n"/>
      <c r="J118" s="303" t="n"/>
      <c r="K118" s="712" t="n"/>
      <c r="L118" s="303" t="n"/>
      <c r="M118" s="303" t="n"/>
      <c r="N118" s="303" t="n"/>
      <c r="O118" s="303" t="n"/>
      <c r="P118" s="303" t="n"/>
      <c r="Q118" s="303" t="n"/>
      <c r="R118" s="303" t="n"/>
      <c r="S118" s="303" t="n"/>
      <c r="T118" s="303" t="n"/>
      <c r="U118" s="303" t="n"/>
      <c r="V118" s="303" t="n"/>
      <c r="W118" s="303" t="n"/>
      <c r="X118" s="303" t="n"/>
      <c r="Y118" s="303" t="n"/>
      <c r="Z118" s="303" t="n"/>
      <c r="AA118" s="303" t="n"/>
      <c r="AB118" s="303" t="n"/>
      <c r="AC118" s="303" t="n"/>
      <c r="AD118" s="303" t="n"/>
      <c r="AE118" s="303" t="n"/>
      <c r="AF118" s="293">
        <f>+AD118+AB118+Z118+X118+V118+T118+R118+P118+N118+L118+J118+H118</f>
        <v/>
      </c>
      <c r="AG118" s="306">
        <f>+AE118+AC118+AA118+Y118+W118+U118+S118+Q118+O118+M118+K118+I118+G118</f>
        <v/>
      </c>
      <c r="AH118" s="293">
        <f>AG118-D118</f>
        <v/>
      </c>
      <c r="AI118" s="308" t="n"/>
      <c r="AJ118" s="765" t="n"/>
      <c r="AK118" s="765" t="n"/>
      <c r="AL118" s="765" t="n"/>
      <c r="AM118" s="765" t="n"/>
      <c r="AN118" s="765" t="n"/>
      <c r="AO118" s="765" t="n"/>
      <c r="AP118" s="765" t="n"/>
      <c r="AQ118" s="765" t="n"/>
      <c r="AR118" s="765" t="n"/>
      <c r="AS118" s="765" t="n"/>
      <c r="AT118" s="765" t="n"/>
      <c r="AU118" s="765" t="n"/>
      <c r="AV118" s="765" t="n"/>
      <c r="AW118" s="765" t="n"/>
      <c r="AX118" s="765" t="n"/>
      <c r="AY118" s="765" t="n"/>
      <c r="AZ118" s="765" t="n"/>
      <c r="BA118" s="765" t="n"/>
      <c r="BB118" s="765" t="n"/>
      <c r="BC118" s="765" t="n"/>
      <c r="BD118" s="765" t="n"/>
      <c r="BE118" s="765" t="n"/>
      <c r="BF118" s="765" t="n"/>
      <c r="BG118" s="765" t="n"/>
      <c r="BH118" s="765" t="n"/>
      <c r="BI118" s="765" t="n"/>
      <c r="BJ118" s="765" t="n"/>
      <c r="BK118" s="765" t="n"/>
      <c r="BL118" s="765" t="n"/>
      <c r="BM118" s="765" t="n"/>
      <c r="BN118" s="765" t="n"/>
      <c r="BO118" s="765" t="n"/>
      <c r="BP118" s="765" t="n"/>
      <c r="BQ118" s="765" t="n"/>
      <c r="BR118" s="765" t="n"/>
      <c r="BS118" s="765" t="n"/>
      <c r="BT118" s="765" t="n"/>
      <c r="BU118" s="765" t="n"/>
      <c r="BV118" s="765" t="n"/>
      <c r="BW118" s="765" t="n"/>
      <c r="BX118" s="765" t="n"/>
      <c r="BY118" s="765" t="n"/>
      <c r="BZ118" s="765" t="n"/>
      <c r="CA118" s="765" t="n"/>
      <c r="CB118" s="765" t="n"/>
      <c r="CC118" s="765" t="n"/>
      <c r="CD118" s="765" t="n"/>
      <c r="CE118" s="765" t="n"/>
      <c r="CF118" s="765" t="n"/>
      <c r="CG118" s="765" t="n"/>
      <c r="CH118" s="765" t="n"/>
      <c r="CI118" s="765" t="n"/>
      <c r="CJ118" s="765" t="n"/>
      <c r="CK118" s="765" t="n"/>
      <c r="CL118" s="765" t="n"/>
      <c r="CM118" s="765" t="n"/>
      <c r="CN118" s="765" t="n"/>
      <c r="CO118" s="765" t="n"/>
      <c r="CP118" s="765" t="n"/>
      <c r="CQ118" s="765" t="n"/>
      <c r="CR118" s="765" t="n"/>
      <c r="CS118" s="765" t="n"/>
      <c r="CT118" s="765" t="n"/>
      <c r="CU118" s="765" t="n"/>
      <c r="CV118" s="765" t="n"/>
      <c r="CW118" s="765" t="n"/>
      <c r="CX118" s="765" t="n"/>
      <c r="CY118" s="765" t="n"/>
      <c r="CZ118" s="765" t="n"/>
      <c r="DA118" s="765" t="n"/>
      <c r="DB118" s="765" t="n"/>
      <c r="DC118" s="765" t="n"/>
      <c r="DD118" s="765" t="n"/>
      <c r="DE118" s="765" t="n"/>
      <c r="DF118" s="765" t="n"/>
      <c r="DG118" s="765" t="n"/>
      <c r="DH118" s="765" t="n"/>
      <c r="DI118" s="765" t="n"/>
      <c r="DJ118" s="765" t="n"/>
      <c r="DK118" s="765" t="n"/>
      <c r="DL118" s="765" t="n"/>
      <c r="DM118" s="765" t="n"/>
      <c r="DN118" s="765" t="n"/>
      <c r="DO118" s="765" t="n"/>
      <c r="DP118" s="765" t="n"/>
      <c r="DQ118" s="765" t="n"/>
      <c r="DR118" s="765" t="n"/>
      <c r="DS118" s="765" t="n"/>
      <c r="DT118" s="765" t="n"/>
      <c r="DU118" s="765" t="n"/>
      <c r="DV118" s="765" t="n"/>
      <c r="DW118" s="765" t="n"/>
      <c r="DX118" s="765" t="n"/>
      <c r="DY118" s="765" t="n"/>
      <c r="DZ118" s="765" t="n"/>
      <c r="EA118" s="765" t="n"/>
      <c r="EB118" s="765" t="n"/>
      <c r="EC118" s="765" t="n"/>
      <c r="ED118" s="765" t="n"/>
      <c r="EE118" s="765" t="n"/>
      <c r="EF118" s="765" t="n"/>
      <c r="EG118" s="765" t="n"/>
      <c r="EH118" s="765" t="n"/>
      <c r="EI118" s="765" t="n"/>
      <c r="EJ118" s="765" t="n"/>
      <c r="EK118" s="765" t="n"/>
      <c r="EL118" s="765" t="n"/>
      <c r="EM118" s="765" t="n"/>
      <c r="EN118" s="765" t="n"/>
      <c r="EO118" s="765" t="n"/>
      <c r="EP118" s="765" t="n"/>
      <c r="EQ118" s="765" t="n"/>
      <c r="ER118" s="765" t="n"/>
      <c r="ES118" s="765" t="n"/>
      <c r="ET118" s="765" t="n"/>
      <c r="EU118" s="765" t="n"/>
      <c r="EV118" s="765" t="n"/>
      <c r="EW118" s="765" t="n"/>
      <c r="EX118" s="765" t="n"/>
      <c r="EY118" s="765" t="n"/>
      <c r="EZ118" s="765" t="n"/>
      <c r="FA118" s="765" t="n"/>
      <c r="FB118" s="765" t="n"/>
      <c r="FC118" s="765" t="n"/>
      <c r="FD118" s="765" t="n"/>
      <c r="FE118" s="765" t="n"/>
      <c r="FF118" s="765" t="n"/>
      <c r="FG118" s="765" t="n"/>
      <c r="FH118" s="765" t="n"/>
      <c r="FI118" s="765" t="n"/>
      <c r="FJ118" s="765" t="n"/>
      <c r="FK118" s="765" t="n"/>
      <c r="FL118" s="765" t="n"/>
      <c r="FM118" s="765" t="n"/>
      <c r="FN118" s="765" t="n"/>
      <c r="FO118" s="765" t="n"/>
      <c r="FP118" s="765" t="n"/>
      <c r="FQ118" s="765" t="n"/>
      <c r="FR118" s="765" t="n"/>
      <c r="FS118" s="765" t="n"/>
      <c r="FT118" s="765" t="n"/>
      <c r="FU118" s="765" t="n"/>
      <c r="FV118" s="765" t="n"/>
      <c r="FW118" s="765" t="n"/>
      <c r="FX118" s="765" t="n"/>
      <c r="FY118" s="765" t="n"/>
      <c r="FZ118" s="765" t="n"/>
      <c r="GA118" s="765" t="n"/>
      <c r="GB118" s="765" t="n"/>
      <c r="GC118" s="765" t="n"/>
      <c r="GD118" s="765" t="n"/>
      <c r="GE118" s="765" t="n"/>
      <c r="GF118" s="765" t="n"/>
      <c r="GG118" s="765" t="n"/>
      <c r="GH118" s="765" t="n"/>
      <c r="GI118" s="765" t="n"/>
      <c r="GJ118" s="765" t="n"/>
      <c r="GK118" s="765" t="n"/>
      <c r="GL118" s="765" t="n"/>
      <c r="GM118" s="765" t="n"/>
      <c r="GN118" s="765" t="n"/>
      <c r="GO118" s="765" t="n"/>
      <c r="GP118" s="765" t="n"/>
      <c r="GQ118" s="765" t="n"/>
      <c r="GR118" s="765" t="n"/>
      <c r="GS118" s="765" t="n"/>
      <c r="GT118" s="765" t="n"/>
      <c r="GU118" s="765" t="n"/>
      <c r="GV118" s="765" t="n"/>
      <c r="GW118" s="765" t="n"/>
      <c r="GX118" s="765" t="n"/>
      <c r="GY118" s="765" t="n"/>
      <c r="GZ118" s="765" t="n"/>
      <c r="HA118" s="765" t="n"/>
      <c r="HB118" s="765" t="n"/>
      <c r="HC118" s="765" t="n"/>
      <c r="HD118" s="765" t="n"/>
      <c r="HE118" s="765" t="n"/>
      <c r="HF118" s="765" t="n"/>
      <c r="HG118" s="765" t="n"/>
      <c r="HH118" s="765" t="n"/>
      <c r="HI118" s="765" t="n"/>
      <c r="HJ118" s="765" t="n"/>
      <c r="HK118" s="765" t="n"/>
      <c r="HL118" s="765" t="n"/>
      <c r="HM118" s="765" t="n"/>
      <c r="HN118" s="765" t="n"/>
      <c r="HO118" s="765" t="n"/>
      <c r="HP118" s="765" t="n"/>
      <c r="HQ118" s="765" t="n"/>
      <c r="HR118" s="765" t="n"/>
      <c r="HS118" s="765" t="n"/>
      <c r="HT118" s="765" t="n"/>
      <c r="HU118" s="765" t="n"/>
      <c r="HV118" s="765" t="n"/>
      <c r="HW118" s="765" t="n"/>
      <c r="HX118" s="765" t="n"/>
      <c r="HY118" s="765" t="n"/>
      <c r="HZ118" s="765" t="n"/>
      <c r="IA118" s="765" t="n"/>
      <c r="IB118" s="765" t="n"/>
      <c r="IC118" s="765" t="n"/>
      <c r="ID118" s="765" t="n"/>
      <c r="IE118" s="765" t="n"/>
      <c r="IF118" s="765" t="n"/>
      <c r="IG118" s="765" t="n"/>
      <c r="IH118" s="765" t="n"/>
      <c r="II118" s="765" t="n"/>
      <c r="IJ118" s="765" t="n"/>
      <c r="IK118" s="765" t="n"/>
      <c r="IL118" s="765" t="n"/>
      <c r="IM118" s="765" t="n"/>
      <c r="IN118" s="765" t="n"/>
      <c r="IO118" s="765" t="n"/>
      <c r="IP118" s="765" t="n"/>
      <c r="IQ118" s="765" t="n"/>
      <c r="IR118" s="765" t="n"/>
      <c r="IS118" s="765" t="n"/>
      <c r="IT118" s="765" t="n"/>
      <c r="IU118" s="765" t="n"/>
      <c r="IV118" s="765" t="n"/>
      <c r="IW118" s="765" t="n"/>
      <c r="IX118" s="765" t="n"/>
      <c r="IY118" s="765" t="n"/>
      <c r="IZ118" s="765" t="n"/>
      <c r="JA118" s="765" t="n"/>
      <c r="JB118" s="765" t="n"/>
      <c r="JC118" s="765" t="n"/>
      <c r="JD118" s="765" t="n"/>
      <c r="JE118" s="765" t="n"/>
      <c r="JF118" s="765" t="n"/>
      <c r="JG118" s="765" t="n"/>
      <c r="JH118" s="765" t="n"/>
      <c r="JI118" s="765" t="n"/>
      <c r="JJ118" s="765" t="n"/>
      <c r="JK118" s="765" t="n"/>
      <c r="JL118" s="765" t="n"/>
      <c r="JM118" s="765" t="n"/>
      <c r="JN118" s="765" t="n"/>
      <c r="JO118" s="765" t="n"/>
      <c r="JP118" s="765" t="n"/>
      <c r="JQ118" s="765" t="n"/>
      <c r="JR118" s="765" t="n"/>
      <c r="JS118" s="765" t="n"/>
      <c r="JT118" s="765" t="n"/>
      <c r="JU118" s="765" t="n"/>
      <c r="JV118" s="765" t="n"/>
      <c r="JW118" s="765" t="n"/>
      <c r="JX118" s="765" t="n"/>
      <c r="JY118" s="765" t="n"/>
      <c r="JZ118" s="765" t="n"/>
      <c r="KA118" s="765" t="n"/>
      <c r="KB118" s="765" t="n"/>
      <c r="KC118" s="765" t="n"/>
      <c r="KD118" s="765" t="n"/>
      <c r="KE118" s="765" t="n"/>
      <c r="KF118" s="765" t="n"/>
      <c r="KG118" s="765" t="n"/>
      <c r="KH118" s="765" t="n"/>
      <c r="KI118" s="765" t="n"/>
      <c r="KJ118" s="765" t="n"/>
      <c r="KK118" s="765" t="n"/>
      <c r="KL118" s="765" t="n"/>
      <c r="KM118" s="765" t="n"/>
      <c r="KN118" s="765" t="n"/>
      <c r="KO118" s="765" t="n"/>
      <c r="KP118" s="765" t="n"/>
      <c r="KQ118" s="765" t="n"/>
      <c r="KR118" s="765" t="n"/>
      <c r="KS118" s="765" t="n"/>
      <c r="KT118" s="765" t="n"/>
      <c r="KU118" s="765" t="n"/>
      <c r="KV118" s="765" t="n"/>
      <c r="KW118" s="765" t="n"/>
      <c r="KX118" s="765" t="n"/>
      <c r="KY118" s="765" t="n"/>
      <c r="KZ118" s="765" t="n"/>
      <c r="LA118" s="765" t="n"/>
      <c r="LB118" s="765" t="n"/>
      <c r="LC118" s="765" t="n"/>
      <c r="LD118" s="765" t="n"/>
      <c r="LE118" s="765" t="n"/>
      <c r="LF118" s="765" t="n"/>
      <c r="LG118" s="765" t="n"/>
      <c r="LH118" s="765" t="n"/>
      <c r="LI118" s="765" t="n"/>
      <c r="LJ118" s="765" t="n"/>
      <c r="LK118" s="765" t="n"/>
      <c r="LL118" s="765" t="n"/>
      <c r="LM118" s="765" t="n"/>
      <c r="LN118" s="765" t="n"/>
      <c r="LO118" s="765" t="n"/>
      <c r="LP118" s="765" t="n"/>
      <c r="LQ118" s="765" t="n"/>
      <c r="LR118" s="765" t="n"/>
      <c r="LS118" s="765" t="n"/>
      <c r="LT118" s="765" t="n"/>
      <c r="LU118" s="765" t="n"/>
      <c r="LV118" s="765" t="n"/>
      <c r="LW118" s="765" t="n"/>
      <c r="LX118" s="765" t="n"/>
    </row>
    <row r="119" ht="15.75" customFormat="1" customHeight="1" s="765">
      <c r="A119" s="484" t="n">
        <v>7</v>
      </c>
      <c r="B119" s="304">
        <f>+'OVERALL WO'!D331</f>
        <v/>
      </c>
      <c r="C119" s="304">
        <f>+'OVERALL WO'!I331</f>
        <v/>
      </c>
      <c r="D119" s="293">
        <f>+'OVERALL WO'!J331</f>
        <v/>
      </c>
      <c r="E119" s="1686">
        <f>+'OVERALL WO'!E331</f>
        <v/>
      </c>
      <c r="F119" s="304">
        <f>+'OVERALL WO'!F328</f>
        <v/>
      </c>
      <c r="G119" s="293" t="n"/>
      <c r="H119" s="303" t="n"/>
      <c r="I119" s="306" t="n"/>
      <c r="J119" s="303" t="n"/>
      <c r="K119" s="712" t="n"/>
      <c r="L119" s="303" t="n"/>
      <c r="M119" s="303" t="n"/>
      <c r="N119" s="303" t="n"/>
      <c r="O119" s="303" t="n"/>
      <c r="P119" s="303" t="n"/>
      <c r="Q119" s="303" t="n"/>
      <c r="R119" s="303" t="n"/>
      <c r="S119" s="303" t="n"/>
      <c r="T119" s="303" t="n"/>
      <c r="U119" s="303" t="n"/>
      <c r="V119" s="303" t="n"/>
      <c r="W119" s="303" t="n"/>
      <c r="X119" s="303" t="n"/>
      <c r="Y119" s="303" t="n"/>
      <c r="Z119" s="303" t="n"/>
      <c r="AA119" s="303" t="n"/>
      <c r="AB119" s="303" t="n"/>
      <c r="AC119" s="303" t="n"/>
      <c r="AD119" s="303" t="n"/>
      <c r="AE119" s="303" t="n"/>
      <c r="AF119" s="293">
        <f>+AD119+AB119+Z119+X119+V119+T119+R119+P119+N119+L119+J119+H119</f>
        <v/>
      </c>
      <c r="AG119" s="306">
        <f>+AE119+AC119+AA119+Y119+W119+U119+S119+Q119+O119+M119+K119+I119+G119</f>
        <v/>
      </c>
      <c r="AH119" s="293">
        <f>AG119-D119</f>
        <v/>
      </c>
      <c r="AI119" s="308" t="n"/>
      <c r="AJ119" s="765" t="n"/>
      <c r="AK119" s="765" t="n"/>
      <c r="AL119" s="765" t="n"/>
      <c r="AM119" s="765" t="n"/>
      <c r="AN119" s="765" t="n"/>
      <c r="AO119" s="765" t="n"/>
      <c r="AP119" s="765" t="n"/>
      <c r="AQ119" s="765" t="n"/>
      <c r="AR119" s="765" t="n"/>
      <c r="AS119" s="765" t="n"/>
      <c r="AT119" s="765" t="n"/>
      <c r="AU119" s="765" t="n"/>
      <c r="AV119" s="765" t="n"/>
      <c r="AW119" s="765" t="n"/>
      <c r="AX119" s="765" t="n"/>
      <c r="AY119" s="765" t="n"/>
      <c r="AZ119" s="765" t="n"/>
      <c r="BA119" s="765" t="n"/>
      <c r="BB119" s="765" t="n"/>
      <c r="BC119" s="765" t="n"/>
      <c r="BD119" s="765" t="n"/>
      <c r="BE119" s="765" t="n"/>
      <c r="BF119" s="765" t="n"/>
      <c r="BG119" s="765" t="n"/>
      <c r="BH119" s="765" t="n"/>
      <c r="BI119" s="765" t="n"/>
      <c r="BJ119" s="765" t="n"/>
      <c r="BK119" s="765" t="n"/>
      <c r="BL119" s="765" t="n"/>
      <c r="BM119" s="765" t="n"/>
      <c r="BN119" s="765" t="n"/>
      <c r="BO119" s="765" t="n"/>
      <c r="BP119" s="765" t="n"/>
      <c r="BQ119" s="765" t="n"/>
      <c r="BR119" s="765" t="n"/>
      <c r="BS119" s="765" t="n"/>
      <c r="BT119" s="765" t="n"/>
      <c r="BU119" s="765" t="n"/>
      <c r="BV119" s="765" t="n"/>
      <c r="BW119" s="765" t="n"/>
      <c r="BX119" s="765" t="n"/>
      <c r="BY119" s="765" t="n"/>
      <c r="BZ119" s="765" t="n"/>
      <c r="CA119" s="765" t="n"/>
      <c r="CB119" s="765" t="n"/>
      <c r="CC119" s="765" t="n"/>
      <c r="CD119" s="765" t="n"/>
      <c r="CE119" s="765" t="n"/>
      <c r="CF119" s="765" t="n"/>
      <c r="CG119" s="765" t="n"/>
      <c r="CH119" s="765" t="n"/>
      <c r="CI119" s="765" t="n"/>
      <c r="CJ119" s="765" t="n"/>
      <c r="CK119" s="765" t="n"/>
      <c r="CL119" s="765" t="n"/>
      <c r="CM119" s="765" t="n"/>
      <c r="CN119" s="765" t="n"/>
      <c r="CO119" s="765" t="n"/>
      <c r="CP119" s="765" t="n"/>
      <c r="CQ119" s="765" t="n"/>
      <c r="CR119" s="765" t="n"/>
      <c r="CS119" s="765" t="n"/>
      <c r="CT119" s="765" t="n"/>
      <c r="CU119" s="765" t="n"/>
      <c r="CV119" s="765" t="n"/>
      <c r="CW119" s="765" t="n"/>
      <c r="CX119" s="765" t="n"/>
      <c r="CY119" s="765" t="n"/>
      <c r="CZ119" s="765" t="n"/>
      <c r="DA119" s="765" t="n"/>
      <c r="DB119" s="765" t="n"/>
      <c r="DC119" s="765" t="n"/>
      <c r="DD119" s="765" t="n"/>
      <c r="DE119" s="765" t="n"/>
      <c r="DF119" s="765" t="n"/>
      <c r="DG119" s="765" t="n"/>
      <c r="DH119" s="765" t="n"/>
      <c r="DI119" s="765" t="n"/>
      <c r="DJ119" s="765" t="n"/>
      <c r="DK119" s="765" t="n"/>
      <c r="DL119" s="765" t="n"/>
      <c r="DM119" s="765" t="n"/>
      <c r="DN119" s="765" t="n"/>
      <c r="DO119" s="765" t="n"/>
      <c r="DP119" s="765" t="n"/>
      <c r="DQ119" s="765" t="n"/>
      <c r="DR119" s="765" t="n"/>
      <c r="DS119" s="765" t="n"/>
      <c r="DT119" s="765" t="n"/>
      <c r="DU119" s="765" t="n"/>
      <c r="DV119" s="765" t="n"/>
      <c r="DW119" s="765" t="n"/>
      <c r="DX119" s="765" t="n"/>
      <c r="DY119" s="765" t="n"/>
      <c r="DZ119" s="765" t="n"/>
      <c r="EA119" s="765" t="n"/>
      <c r="EB119" s="765" t="n"/>
      <c r="EC119" s="765" t="n"/>
      <c r="ED119" s="765" t="n"/>
      <c r="EE119" s="765" t="n"/>
      <c r="EF119" s="765" t="n"/>
      <c r="EG119" s="765" t="n"/>
      <c r="EH119" s="765" t="n"/>
      <c r="EI119" s="765" t="n"/>
      <c r="EJ119" s="765" t="n"/>
      <c r="EK119" s="765" t="n"/>
      <c r="EL119" s="765" t="n"/>
      <c r="EM119" s="765" t="n"/>
      <c r="EN119" s="765" t="n"/>
      <c r="EO119" s="765" t="n"/>
      <c r="EP119" s="765" t="n"/>
      <c r="EQ119" s="765" t="n"/>
      <c r="ER119" s="765" t="n"/>
      <c r="ES119" s="765" t="n"/>
      <c r="ET119" s="765" t="n"/>
      <c r="EU119" s="765" t="n"/>
      <c r="EV119" s="765" t="n"/>
      <c r="EW119" s="765" t="n"/>
      <c r="EX119" s="765" t="n"/>
      <c r="EY119" s="765" t="n"/>
      <c r="EZ119" s="765" t="n"/>
      <c r="FA119" s="765" t="n"/>
      <c r="FB119" s="765" t="n"/>
      <c r="FC119" s="765" t="n"/>
      <c r="FD119" s="765" t="n"/>
      <c r="FE119" s="765" t="n"/>
      <c r="FF119" s="765" t="n"/>
      <c r="FG119" s="765" t="n"/>
      <c r="FH119" s="765" t="n"/>
      <c r="FI119" s="765" t="n"/>
      <c r="FJ119" s="765" t="n"/>
      <c r="FK119" s="765" t="n"/>
      <c r="FL119" s="765" t="n"/>
      <c r="FM119" s="765" t="n"/>
      <c r="FN119" s="765" t="n"/>
      <c r="FO119" s="765" t="n"/>
      <c r="FP119" s="765" t="n"/>
      <c r="FQ119" s="765" t="n"/>
      <c r="FR119" s="765" t="n"/>
      <c r="FS119" s="765" t="n"/>
      <c r="FT119" s="765" t="n"/>
      <c r="FU119" s="765" t="n"/>
      <c r="FV119" s="765" t="n"/>
      <c r="FW119" s="765" t="n"/>
      <c r="FX119" s="765" t="n"/>
      <c r="FY119" s="765" t="n"/>
      <c r="FZ119" s="765" t="n"/>
      <c r="GA119" s="765" t="n"/>
      <c r="GB119" s="765" t="n"/>
      <c r="GC119" s="765" t="n"/>
      <c r="GD119" s="765" t="n"/>
      <c r="GE119" s="765" t="n"/>
      <c r="GF119" s="765" t="n"/>
      <c r="GG119" s="765" t="n"/>
      <c r="GH119" s="765" t="n"/>
      <c r="GI119" s="765" t="n"/>
      <c r="GJ119" s="765" t="n"/>
      <c r="GK119" s="765" t="n"/>
      <c r="GL119" s="765" t="n"/>
      <c r="GM119" s="765" t="n"/>
      <c r="GN119" s="765" t="n"/>
      <c r="GO119" s="765" t="n"/>
      <c r="GP119" s="765" t="n"/>
      <c r="GQ119" s="765" t="n"/>
      <c r="GR119" s="765" t="n"/>
      <c r="GS119" s="765" t="n"/>
      <c r="GT119" s="765" t="n"/>
      <c r="GU119" s="765" t="n"/>
      <c r="GV119" s="765" t="n"/>
      <c r="GW119" s="765" t="n"/>
      <c r="GX119" s="765" t="n"/>
      <c r="GY119" s="765" t="n"/>
      <c r="GZ119" s="765" t="n"/>
      <c r="HA119" s="765" t="n"/>
      <c r="HB119" s="765" t="n"/>
      <c r="HC119" s="765" t="n"/>
      <c r="HD119" s="765" t="n"/>
      <c r="HE119" s="765" t="n"/>
      <c r="HF119" s="765" t="n"/>
      <c r="HG119" s="765" t="n"/>
      <c r="HH119" s="765" t="n"/>
      <c r="HI119" s="765" t="n"/>
      <c r="HJ119" s="765" t="n"/>
      <c r="HK119" s="765" t="n"/>
      <c r="HL119" s="765" t="n"/>
      <c r="HM119" s="765" t="n"/>
      <c r="HN119" s="765" t="n"/>
      <c r="HO119" s="765" t="n"/>
      <c r="HP119" s="765" t="n"/>
      <c r="HQ119" s="765" t="n"/>
      <c r="HR119" s="765" t="n"/>
      <c r="HS119" s="765" t="n"/>
      <c r="HT119" s="765" t="n"/>
      <c r="HU119" s="765" t="n"/>
      <c r="HV119" s="765" t="n"/>
      <c r="HW119" s="765" t="n"/>
      <c r="HX119" s="765" t="n"/>
      <c r="HY119" s="765" t="n"/>
      <c r="HZ119" s="765" t="n"/>
      <c r="IA119" s="765" t="n"/>
      <c r="IB119" s="765" t="n"/>
      <c r="IC119" s="765" t="n"/>
      <c r="ID119" s="765" t="n"/>
      <c r="IE119" s="765" t="n"/>
      <c r="IF119" s="765" t="n"/>
      <c r="IG119" s="765" t="n"/>
      <c r="IH119" s="765" t="n"/>
      <c r="II119" s="765" t="n"/>
      <c r="IJ119" s="765" t="n"/>
      <c r="IK119" s="765" t="n"/>
      <c r="IL119" s="765" t="n"/>
      <c r="IM119" s="765" t="n"/>
      <c r="IN119" s="765" t="n"/>
      <c r="IO119" s="765" t="n"/>
      <c r="IP119" s="765" t="n"/>
      <c r="IQ119" s="765" t="n"/>
      <c r="IR119" s="765" t="n"/>
      <c r="IS119" s="765" t="n"/>
      <c r="IT119" s="765" t="n"/>
      <c r="IU119" s="765" t="n"/>
      <c r="IV119" s="765" t="n"/>
      <c r="IW119" s="765" t="n"/>
      <c r="IX119" s="765" t="n"/>
      <c r="IY119" s="765" t="n"/>
      <c r="IZ119" s="765" t="n"/>
      <c r="JA119" s="765" t="n"/>
      <c r="JB119" s="765" t="n"/>
      <c r="JC119" s="765" t="n"/>
      <c r="JD119" s="765" t="n"/>
      <c r="JE119" s="765" t="n"/>
      <c r="JF119" s="765" t="n"/>
      <c r="JG119" s="765" t="n"/>
      <c r="JH119" s="765" t="n"/>
      <c r="JI119" s="765" t="n"/>
      <c r="JJ119" s="765" t="n"/>
      <c r="JK119" s="765" t="n"/>
      <c r="JL119" s="765" t="n"/>
      <c r="JM119" s="765" t="n"/>
      <c r="JN119" s="765" t="n"/>
      <c r="JO119" s="765" t="n"/>
      <c r="JP119" s="765" t="n"/>
      <c r="JQ119" s="765" t="n"/>
      <c r="JR119" s="765" t="n"/>
      <c r="JS119" s="765" t="n"/>
      <c r="JT119" s="765" t="n"/>
      <c r="JU119" s="765" t="n"/>
      <c r="JV119" s="765" t="n"/>
      <c r="JW119" s="765" t="n"/>
      <c r="JX119" s="765" t="n"/>
      <c r="JY119" s="765" t="n"/>
      <c r="JZ119" s="765" t="n"/>
      <c r="KA119" s="765" t="n"/>
      <c r="KB119" s="765" t="n"/>
      <c r="KC119" s="765" t="n"/>
      <c r="KD119" s="765" t="n"/>
      <c r="KE119" s="765" t="n"/>
      <c r="KF119" s="765" t="n"/>
      <c r="KG119" s="765" t="n"/>
      <c r="KH119" s="765" t="n"/>
      <c r="KI119" s="765" t="n"/>
      <c r="KJ119" s="765" t="n"/>
      <c r="KK119" s="765" t="n"/>
      <c r="KL119" s="765" t="n"/>
      <c r="KM119" s="765" t="n"/>
      <c r="KN119" s="765" t="n"/>
      <c r="KO119" s="765" t="n"/>
      <c r="KP119" s="765" t="n"/>
      <c r="KQ119" s="765" t="n"/>
      <c r="KR119" s="765" t="n"/>
      <c r="KS119" s="765" t="n"/>
      <c r="KT119" s="765" t="n"/>
      <c r="KU119" s="765" t="n"/>
      <c r="KV119" s="765" t="n"/>
      <c r="KW119" s="765" t="n"/>
      <c r="KX119" s="765" t="n"/>
      <c r="KY119" s="765" t="n"/>
      <c r="KZ119" s="765" t="n"/>
      <c r="LA119" s="765" t="n"/>
      <c r="LB119" s="765" t="n"/>
      <c r="LC119" s="765" t="n"/>
      <c r="LD119" s="765" t="n"/>
      <c r="LE119" s="765" t="n"/>
      <c r="LF119" s="765" t="n"/>
      <c r="LG119" s="765" t="n"/>
      <c r="LH119" s="765" t="n"/>
      <c r="LI119" s="765" t="n"/>
      <c r="LJ119" s="765" t="n"/>
      <c r="LK119" s="765" t="n"/>
      <c r="LL119" s="765" t="n"/>
      <c r="LM119" s="765" t="n"/>
      <c r="LN119" s="765" t="n"/>
      <c r="LO119" s="765" t="n"/>
      <c r="LP119" s="765" t="n"/>
      <c r="LQ119" s="765" t="n"/>
      <c r="LR119" s="765" t="n"/>
      <c r="LS119" s="765" t="n"/>
      <c r="LT119" s="765" t="n"/>
      <c r="LU119" s="765" t="n"/>
      <c r="LV119" s="765" t="n"/>
      <c r="LW119" s="765" t="n"/>
      <c r="LX119" s="765" t="n"/>
    </row>
    <row r="120" ht="15.75" customFormat="1" customHeight="1" s="424">
      <c r="A120" s="410" t="n">
        <v>8</v>
      </c>
      <c r="B120" s="300">
        <f>+'OVERALL WO'!D332</f>
        <v/>
      </c>
      <c r="C120" s="300">
        <f>+'OVERALL WO'!I332</f>
        <v/>
      </c>
      <c r="D120" s="292">
        <f>+'OVERALL WO'!J332</f>
        <v/>
      </c>
      <c r="E120" s="1682">
        <f>+'OVERALL WO'!E332</f>
        <v/>
      </c>
      <c r="F120" s="300">
        <f>+'OVERALL WO'!F329</f>
        <v/>
      </c>
      <c r="G120" s="292" t="n"/>
      <c r="H120" s="343" t="n"/>
      <c r="I120" s="349" t="n"/>
      <c r="J120" s="343" t="n"/>
      <c r="K120" s="352" t="n"/>
      <c r="L120" s="343" t="n"/>
      <c r="M120" s="343" t="n"/>
      <c r="N120" s="343" t="n"/>
      <c r="O120" s="343" t="n"/>
      <c r="P120" s="343" t="n"/>
      <c r="Q120" s="343" t="n"/>
      <c r="R120" s="343" t="n"/>
      <c r="S120" s="343" t="n"/>
      <c r="T120" s="343" t="n"/>
      <c r="U120" s="343" t="n"/>
      <c r="V120" s="343" t="n"/>
      <c r="W120" s="405" t="n">
        <v>229112525</v>
      </c>
      <c r="X120" s="343" t="n"/>
      <c r="Y120" s="343" t="n"/>
      <c r="Z120" s="343" t="n"/>
      <c r="AA120" s="343" t="n"/>
      <c r="AB120" s="343" t="n"/>
      <c r="AC120" s="343" t="n"/>
      <c r="AD120" s="343" t="n"/>
      <c r="AE120" s="343" t="n"/>
      <c r="AF120" s="292">
        <f>+AD120+AB120+Z120+X120+V120+T120+R120+P120+N120+L120+J120+H120</f>
        <v/>
      </c>
      <c r="AG120" s="349">
        <f>+AE120+AC120+AA120+Y120+W120+U120+S120+Q120+O120+M120+K120+I120+G120</f>
        <v/>
      </c>
      <c r="AH120" s="292">
        <f>AG120-D120</f>
        <v/>
      </c>
      <c r="AI120" s="408" t="inlineStr">
        <is>
          <t>Completed</t>
        </is>
      </c>
      <c r="AJ120" s="424" t="n"/>
      <c r="AK120" s="424" t="n"/>
      <c r="AL120" s="424" t="n"/>
      <c r="AM120" s="424" t="n"/>
      <c r="AN120" s="424" t="n"/>
      <c r="AO120" s="424" t="n"/>
      <c r="AP120" s="424" t="n"/>
      <c r="AQ120" s="424" t="n"/>
      <c r="AR120" s="424" t="n"/>
      <c r="AS120" s="424" t="n"/>
      <c r="AT120" s="424" t="n"/>
      <c r="AU120" s="424" t="n"/>
      <c r="AV120" s="424" t="n"/>
      <c r="AW120" s="424" t="n"/>
      <c r="AX120" s="424" t="n"/>
      <c r="AY120" s="424" t="n"/>
      <c r="AZ120" s="424" t="n"/>
      <c r="BA120" s="424" t="n"/>
      <c r="BB120" s="424" t="n"/>
      <c r="BC120" s="424" t="n"/>
      <c r="BD120" s="424" t="n"/>
      <c r="BE120" s="424" t="n"/>
      <c r="BF120" s="424" t="n"/>
      <c r="BG120" s="424" t="n"/>
      <c r="BH120" s="424" t="n"/>
      <c r="BI120" s="424" t="n"/>
      <c r="BJ120" s="424" t="n"/>
      <c r="BK120" s="424" t="n"/>
      <c r="BL120" s="424" t="n"/>
      <c r="BM120" s="424" t="n"/>
      <c r="BN120" s="424" t="n"/>
      <c r="BO120" s="424" t="n"/>
      <c r="BP120" s="424" t="n"/>
      <c r="BQ120" s="424" t="n"/>
      <c r="BR120" s="424" t="n"/>
      <c r="BS120" s="424" t="n"/>
      <c r="BT120" s="424" t="n"/>
      <c r="BU120" s="424" t="n"/>
      <c r="BV120" s="424" t="n"/>
      <c r="BW120" s="424" t="n"/>
      <c r="BX120" s="424" t="n"/>
      <c r="BY120" s="424" t="n"/>
      <c r="BZ120" s="424" t="n"/>
      <c r="CA120" s="424" t="n"/>
      <c r="CB120" s="424" t="n"/>
      <c r="CC120" s="424" t="n"/>
      <c r="CD120" s="424" t="n"/>
      <c r="CE120" s="424" t="n"/>
      <c r="CF120" s="424" t="n"/>
      <c r="CG120" s="424" t="n"/>
      <c r="CH120" s="424" t="n"/>
      <c r="CI120" s="424" t="n"/>
      <c r="CJ120" s="424" t="n"/>
      <c r="CK120" s="424" t="n"/>
      <c r="CL120" s="424" t="n"/>
      <c r="CM120" s="424" t="n"/>
      <c r="CN120" s="424" t="n"/>
      <c r="CO120" s="424" t="n"/>
      <c r="CP120" s="424" t="n"/>
      <c r="CQ120" s="424" t="n"/>
      <c r="CR120" s="424" t="n"/>
      <c r="CS120" s="424" t="n"/>
      <c r="CT120" s="424" t="n"/>
      <c r="CU120" s="424" t="n"/>
      <c r="CV120" s="424" t="n"/>
      <c r="CW120" s="424" t="n"/>
      <c r="CX120" s="424" t="n"/>
      <c r="CY120" s="424" t="n"/>
      <c r="CZ120" s="424" t="n"/>
      <c r="DA120" s="424" t="n"/>
      <c r="DB120" s="424" t="n"/>
      <c r="DC120" s="424" t="n"/>
      <c r="DD120" s="424" t="n"/>
      <c r="DE120" s="424" t="n"/>
      <c r="DF120" s="424" t="n"/>
      <c r="DG120" s="424" t="n"/>
      <c r="DH120" s="424" t="n"/>
      <c r="DI120" s="424" t="n"/>
      <c r="DJ120" s="424" t="n"/>
      <c r="DK120" s="424" t="n"/>
      <c r="DL120" s="424" t="n"/>
      <c r="DM120" s="424" t="n"/>
      <c r="DN120" s="424" t="n"/>
      <c r="DO120" s="424" t="n"/>
      <c r="DP120" s="424" t="n"/>
      <c r="DQ120" s="424" t="n"/>
      <c r="DR120" s="424" t="n"/>
      <c r="DS120" s="424" t="n"/>
      <c r="DT120" s="424" t="n"/>
      <c r="DU120" s="424" t="n"/>
      <c r="DV120" s="424" t="n"/>
      <c r="DW120" s="424" t="n"/>
      <c r="DX120" s="424" t="n"/>
      <c r="DY120" s="424" t="n"/>
      <c r="DZ120" s="424" t="n"/>
      <c r="EA120" s="424" t="n"/>
      <c r="EB120" s="424" t="n"/>
      <c r="EC120" s="424" t="n"/>
      <c r="ED120" s="424" t="n"/>
      <c r="EE120" s="424" t="n"/>
      <c r="EF120" s="424" t="n"/>
      <c r="EG120" s="424" t="n"/>
      <c r="EH120" s="424" t="n"/>
      <c r="EI120" s="424" t="n"/>
      <c r="EJ120" s="424" t="n"/>
      <c r="EK120" s="424" t="n"/>
      <c r="EL120" s="424" t="n"/>
      <c r="EM120" s="424" t="n"/>
      <c r="EN120" s="424" t="n"/>
      <c r="EO120" s="424" t="n"/>
      <c r="EP120" s="424" t="n"/>
      <c r="EQ120" s="424" t="n"/>
      <c r="ER120" s="424" t="n"/>
      <c r="ES120" s="424" t="n"/>
      <c r="ET120" s="424" t="n"/>
      <c r="EU120" s="424" t="n"/>
      <c r="EV120" s="424" t="n"/>
      <c r="EW120" s="424" t="n"/>
      <c r="EX120" s="424" t="n"/>
      <c r="EY120" s="424" t="n"/>
      <c r="EZ120" s="424" t="n"/>
      <c r="FA120" s="424" t="n"/>
      <c r="FB120" s="424" t="n"/>
      <c r="FC120" s="424" t="n"/>
      <c r="FD120" s="424" t="n"/>
      <c r="FE120" s="424" t="n"/>
      <c r="FF120" s="424" t="n"/>
      <c r="FG120" s="424" t="n"/>
      <c r="FH120" s="424" t="n"/>
      <c r="FI120" s="424" t="n"/>
      <c r="FJ120" s="424" t="n"/>
      <c r="FK120" s="424" t="n"/>
      <c r="FL120" s="424" t="n"/>
      <c r="FM120" s="424" t="n"/>
      <c r="FN120" s="424" t="n"/>
      <c r="FO120" s="424" t="n"/>
      <c r="FP120" s="424" t="n"/>
      <c r="FQ120" s="424" t="n"/>
      <c r="FR120" s="424" t="n"/>
      <c r="FS120" s="424" t="n"/>
      <c r="FT120" s="424" t="n"/>
      <c r="FU120" s="424" t="n"/>
      <c r="FV120" s="424" t="n"/>
      <c r="FW120" s="424" t="n"/>
      <c r="FX120" s="424" t="n"/>
      <c r="FY120" s="424" t="n"/>
      <c r="FZ120" s="424" t="n"/>
      <c r="GA120" s="424" t="n"/>
      <c r="GB120" s="424" t="n"/>
      <c r="GC120" s="424" t="n"/>
      <c r="GD120" s="424" t="n"/>
      <c r="GE120" s="424" t="n"/>
      <c r="GF120" s="424" t="n"/>
      <c r="GG120" s="424" t="n"/>
      <c r="GH120" s="424" t="n"/>
      <c r="GI120" s="424" t="n"/>
      <c r="GJ120" s="424" t="n"/>
      <c r="GK120" s="424" t="n"/>
      <c r="GL120" s="424" t="n"/>
      <c r="GM120" s="424" t="n"/>
      <c r="GN120" s="424" t="n"/>
      <c r="GO120" s="424" t="n"/>
      <c r="GP120" s="424" t="n"/>
      <c r="GQ120" s="424" t="n"/>
      <c r="GR120" s="424" t="n"/>
      <c r="GS120" s="424" t="n"/>
      <c r="GT120" s="424" t="n"/>
      <c r="GU120" s="424" t="n"/>
      <c r="GV120" s="424" t="n"/>
      <c r="GW120" s="424" t="n"/>
      <c r="GX120" s="424" t="n"/>
      <c r="GY120" s="424" t="n"/>
      <c r="GZ120" s="424" t="n"/>
      <c r="HA120" s="424" t="n"/>
      <c r="HB120" s="424" t="n"/>
      <c r="HC120" s="424" t="n"/>
      <c r="HD120" s="424" t="n"/>
      <c r="HE120" s="424" t="n"/>
      <c r="HF120" s="424" t="n"/>
      <c r="HG120" s="424" t="n"/>
      <c r="HH120" s="424" t="n"/>
      <c r="HI120" s="424" t="n"/>
      <c r="HJ120" s="424" t="n"/>
      <c r="HK120" s="424" t="n"/>
      <c r="HL120" s="424" t="n"/>
      <c r="HM120" s="424" t="n"/>
      <c r="HN120" s="424" t="n"/>
      <c r="HO120" s="424" t="n"/>
      <c r="HP120" s="424" t="n"/>
      <c r="HQ120" s="424" t="n"/>
      <c r="HR120" s="424" t="n"/>
      <c r="HS120" s="424" t="n"/>
      <c r="HT120" s="424" t="n"/>
      <c r="HU120" s="424" t="n"/>
      <c r="HV120" s="424" t="n"/>
      <c r="HW120" s="424" t="n"/>
      <c r="HX120" s="424" t="n"/>
      <c r="HY120" s="424" t="n"/>
      <c r="HZ120" s="424" t="n"/>
      <c r="IA120" s="424" t="n"/>
      <c r="IB120" s="424" t="n"/>
      <c r="IC120" s="424" t="n"/>
      <c r="ID120" s="424" t="n"/>
      <c r="IE120" s="424" t="n"/>
      <c r="IF120" s="424" t="n"/>
      <c r="IG120" s="424" t="n"/>
      <c r="IH120" s="424" t="n"/>
      <c r="II120" s="424" t="n"/>
      <c r="IJ120" s="424" t="n"/>
      <c r="IK120" s="424" t="n"/>
      <c r="IL120" s="424" t="n"/>
      <c r="IM120" s="424" t="n"/>
      <c r="IN120" s="424" t="n"/>
      <c r="IO120" s="424" t="n"/>
      <c r="IP120" s="424" t="n"/>
      <c r="IQ120" s="424" t="n"/>
      <c r="IR120" s="424" t="n"/>
      <c r="IS120" s="424" t="n"/>
      <c r="IT120" s="424" t="n"/>
      <c r="IU120" s="424" t="n"/>
      <c r="IV120" s="424" t="n"/>
      <c r="IW120" s="424" t="n"/>
      <c r="IX120" s="424" t="n"/>
      <c r="IY120" s="424" t="n"/>
      <c r="IZ120" s="424" t="n"/>
      <c r="JA120" s="424" t="n"/>
      <c r="JB120" s="424" t="n"/>
      <c r="JC120" s="424" t="n"/>
      <c r="JD120" s="424" t="n"/>
      <c r="JE120" s="424" t="n"/>
      <c r="JF120" s="424" t="n"/>
      <c r="JG120" s="424" t="n"/>
      <c r="JH120" s="424" t="n"/>
      <c r="JI120" s="424" t="n"/>
      <c r="JJ120" s="424" t="n"/>
      <c r="JK120" s="424" t="n"/>
      <c r="JL120" s="424" t="n"/>
      <c r="JM120" s="424" t="n"/>
      <c r="JN120" s="424" t="n"/>
      <c r="JO120" s="424" t="n"/>
      <c r="JP120" s="424" t="n"/>
      <c r="JQ120" s="424" t="n"/>
      <c r="JR120" s="424" t="n"/>
      <c r="JS120" s="424" t="n"/>
      <c r="JT120" s="424" t="n"/>
      <c r="JU120" s="424" t="n"/>
      <c r="JV120" s="424" t="n"/>
      <c r="JW120" s="424" t="n"/>
      <c r="JX120" s="424" t="n"/>
      <c r="JY120" s="424" t="n"/>
      <c r="JZ120" s="424" t="n"/>
      <c r="KA120" s="424" t="n"/>
      <c r="KB120" s="424" t="n"/>
      <c r="KC120" s="424" t="n"/>
      <c r="KD120" s="424" t="n"/>
      <c r="KE120" s="424" t="n"/>
      <c r="KF120" s="424" t="n"/>
      <c r="KG120" s="424" t="n"/>
      <c r="KH120" s="424" t="n"/>
      <c r="KI120" s="424" t="n"/>
      <c r="KJ120" s="424" t="n"/>
      <c r="KK120" s="424" t="n"/>
      <c r="KL120" s="424" t="n"/>
      <c r="KM120" s="424" t="n"/>
      <c r="KN120" s="424" t="n"/>
      <c r="KO120" s="424" t="n"/>
      <c r="KP120" s="424" t="n"/>
      <c r="KQ120" s="424" t="n"/>
      <c r="KR120" s="424" t="n"/>
      <c r="KS120" s="424" t="n"/>
      <c r="KT120" s="424" t="n"/>
      <c r="KU120" s="424" t="n"/>
      <c r="KV120" s="424" t="n"/>
      <c r="KW120" s="424" t="n"/>
      <c r="KX120" s="424" t="n"/>
      <c r="KY120" s="424" t="n"/>
      <c r="KZ120" s="424" t="n"/>
      <c r="LA120" s="424" t="n"/>
      <c r="LB120" s="424" t="n"/>
      <c r="LC120" s="424" t="n"/>
      <c r="LD120" s="424" t="n"/>
      <c r="LE120" s="424" t="n"/>
      <c r="LF120" s="424" t="n"/>
      <c r="LG120" s="424" t="n"/>
      <c r="LH120" s="424" t="n"/>
      <c r="LI120" s="424" t="n"/>
      <c r="LJ120" s="424" t="n"/>
      <c r="LK120" s="424" t="n"/>
      <c r="LL120" s="424" t="n"/>
      <c r="LM120" s="424" t="n"/>
      <c r="LN120" s="424" t="n"/>
      <c r="LO120" s="424" t="n"/>
      <c r="LP120" s="424" t="n"/>
      <c r="LQ120" s="424" t="n"/>
      <c r="LR120" s="424" t="n"/>
      <c r="LS120" s="424" t="n"/>
      <c r="LT120" s="424" t="n"/>
      <c r="LU120" s="424" t="n"/>
      <c r="LV120" s="424" t="n"/>
      <c r="LW120" s="424" t="n"/>
      <c r="LX120" s="424" t="n"/>
    </row>
    <row r="121" ht="15.75" customFormat="1" customHeight="1" s="765">
      <c r="A121" s="484" t="n">
        <v>9</v>
      </c>
      <c r="B121" s="304">
        <f>+'OVERALL WO'!D333</f>
        <v/>
      </c>
      <c r="C121" s="304">
        <f>+'OVERALL WO'!I333</f>
        <v/>
      </c>
      <c r="D121" s="293">
        <f>+'OVERALL WO'!J333</f>
        <v/>
      </c>
      <c r="E121" s="1686">
        <f>+'OVERALL WO'!E333</f>
        <v/>
      </c>
      <c r="F121" s="304">
        <f>+'OVERALL WO'!F330</f>
        <v/>
      </c>
      <c r="G121" s="293" t="n"/>
      <c r="H121" s="303" t="n"/>
      <c r="I121" s="306" t="n"/>
      <c r="J121" s="303" t="n"/>
      <c r="K121" s="712" t="n"/>
      <c r="L121" s="303" t="n"/>
      <c r="M121" s="303" t="n"/>
      <c r="N121" s="303" t="n"/>
      <c r="O121" s="303" t="n"/>
      <c r="P121" s="303" t="n"/>
      <c r="Q121" s="303" t="n"/>
      <c r="R121" s="303" t="n"/>
      <c r="S121" s="303" t="n"/>
      <c r="T121" s="303" t="n"/>
      <c r="U121" s="303" t="n"/>
      <c r="V121" s="303" t="n"/>
      <c r="W121" s="303" t="n"/>
      <c r="X121" s="303" t="n"/>
      <c r="Y121" s="303" t="n"/>
      <c r="Z121" s="303" t="n"/>
      <c r="AA121" s="303" t="n"/>
      <c r="AB121" s="303" t="n"/>
      <c r="AC121" s="303" t="n"/>
      <c r="AD121" s="303" t="n"/>
      <c r="AE121" s="303" t="n"/>
      <c r="AF121" s="293">
        <f>+AD121+AB121+Z121+X121+V121+T121+R121+P121+N121+L121+J121+H121</f>
        <v/>
      </c>
      <c r="AG121" s="306">
        <f>+AE121+AC121+AA121+Y121+W121+U121+S121+Q121+O121+M121+K121+I121+G121</f>
        <v/>
      </c>
      <c r="AH121" s="293">
        <f>AG121-D121</f>
        <v/>
      </c>
      <c r="AI121" s="308" t="n"/>
      <c r="AJ121" s="765" t="n"/>
      <c r="AK121" s="765" t="n"/>
      <c r="AL121" s="765" t="n"/>
      <c r="AM121" s="765" t="n"/>
      <c r="AN121" s="765" t="n"/>
      <c r="AO121" s="765" t="n"/>
      <c r="AP121" s="765" t="n"/>
      <c r="AQ121" s="765" t="n"/>
      <c r="AR121" s="765" t="n"/>
      <c r="AS121" s="765" t="n"/>
      <c r="AT121" s="765" t="n"/>
      <c r="AU121" s="765" t="n"/>
      <c r="AV121" s="765" t="n"/>
      <c r="AW121" s="765" t="n"/>
      <c r="AX121" s="765" t="n"/>
      <c r="AY121" s="765" t="n"/>
      <c r="AZ121" s="765" t="n"/>
      <c r="BA121" s="765" t="n"/>
      <c r="BB121" s="765" t="n"/>
      <c r="BC121" s="765" t="n"/>
      <c r="BD121" s="765" t="n"/>
      <c r="BE121" s="765" t="n"/>
      <c r="BF121" s="765" t="n"/>
      <c r="BG121" s="765" t="n"/>
      <c r="BH121" s="765" t="n"/>
      <c r="BI121" s="765" t="n"/>
      <c r="BJ121" s="765" t="n"/>
      <c r="BK121" s="765" t="n"/>
      <c r="BL121" s="765" t="n"/>
      <c r="BM121" s="765" t="n"/>
      <c r="BN121" s="765" t="n"/>
      <c r="BO121" s="765" t="n"/>
      <c r="BP121" s="765" t="n"/>
      <c r="BQ121" s="765" t="n"/>
      <c r="BR121" s="765" t="n"/>
      <c r="BS121" s="765" t="n"/>
      <c r="BT121" s="765" t="n"/>
      <c r="BU121" s="765" t="n"/>
      <c r="BV121" s="765" t="n"/>
      <c r="BW121" s="765" t="n"/>
      <c r="BX121" s="765" t="n"/>
      <c r="BY121" s="765" t="n"/>
      <c r="BZ121" s="765" t="n"/>
      <c r="CA121" s="765" t="n"/>
      <c r="CB121" s="765" t="n"/>
      <c r="CC121" s="765" t="n"/>
      <c r="CD121" s="765" t="n"/>
      <c r="CE121" s="765" t="n"/>
      <c r="CF121" s="765" t="n"/>
      <c r="CG121" s="765" t="n"/>
      <c r="CH121" s="765" t="n"/>
      <c r="CI121" s="765" t="n"/>
      <c r="CJ121" s="765" t="n"/>
      <c r="CK121" s="765" t="n"/>
      <c r="CL121" s="765" t="n"/>
      <c r="CM121" s="765" t="n"/>
      <c r="CN121" s="765" t="n"/>
      <c r="CO121" s="765" t="n"/>
      <c r="CP121" s="765" t="n"/>
      <c r="CQ121" s="765" t="n"/>
      <c r="CR121" s="765" t="n"/>
      <c r="CS121" s="765" t="n"/>
      <c r="CT121" s="765" t="n"/>
      <c r="CU121" s="765" t="n"/>
      <c r="CV121" s="765" t="n"/>
      <c r="CW121" s="765" t="n"/>
      <c r="CX121" s="765" t="n"/>
      <c r="CY121" s="765" t="n"/>
      <c r="CZ121" s="765" t="n"/>
      <c r="DA121" s="765" t="n"/>
      <c r="DB121" s="765" t="n"/>
      <c r="DC121" s="765" t="n"/>
      <c r="DD121" s="765" t="n"/>
      <c r="DE121" s="765" t="n"/>
      <c r="DF121" s="765" t="n"/>
      <c r="DG121" s="765" t="n"/>
      <c r="DH121" s="765" t="n"/>
      <c r="DI121" s="765" t="n"/>
      <c r="DJ121" s="765" t="n"/>
      <c r="DK121" s="765" t="n"/>
      <c r="DL121" s="765" t="n"/>
      <c r="DM121" s="765" t="n"/>
      <c r="DN121" s="765" t="n"/>
      <c r="DO121" s="765" t="n"/>
      <c r="DP121" s="765" t="n"/>
      <c r="DQ121" s="765" t="n"/>
      <c r="DR121" s="765" t="n"/>
      <c r="DS121" s="765" t="n"/>
      <c r="DT121" s="765" t="n"/>
      <c r="DU121" s="765" t="n"/>
      <c r="DV121" s="765" t="n"/>
      <c r="DW121" s="765" t="n"/>
      <c r="DX121" s="765" t="n"/>
      <c r="DY121" s="765" t="n"/>
      <c r="DZ121" s="765" t="n"/>
      <c r="EA121" s="765" t="n"/>
      <c r="EB121" s="765" t="n"/>
      <c r="EC121" s="765" t="n"/>
      <c r="ED121" s="765" t="n"/>
      <c r="EE121" s="765" t="n"/>
      <c r="EF121" s="765" t="n"/>
      <c r="EG121" s="765" t="n"/>
      <c r="EH121" s="765" t="n"/>
      <c r="EI121" s="765" t="n"/>
      <c r="EJ121" s="765" t="n"/>
      <c r="EK121" s="765" t="n"/>
      <c r="EL121" s="765" t="n"/>
      <c r="EM121" s="765" t="n"/>
      <c r="EN121" s="765" t="n"/>
      <c r="EO121" s="765" t="n"/>
      <c r="EP121" s="765" t="n"/>
      <c r="EQ121" s="765" t="n"/>
      <c r="ER121" s="765" t="n"/>
      <c r="ES121" s="765" t="n"/>
      <c r="ET121" s="765" t="n"/>
      <c r="EU121" s="765" t="n"/>
      <c r="EV121" s="765" t="n"/>
      <c r="EW121" s="765" t="n"/>
      <c r="EX121" s="765" t="n"/>
      <c r="EY121" s="765" t="n"/>
      <c r="EZ121" s="765" t="n"/>
      <c r="FA121" s="765" t="n"/>
      <c r="FB121" s="765" t="n"/>
      <c r="FC121" s="765" t="n"/>
      <c r="FD121" s="765" t="n"/>
      <c r="FE121" s="765" t="n"/>
      <c r="FF121" s="765" t="n"/>
      <c r="FG121" s="765" t="n"/>
      <c r="FH121" s="765" t="n"/>
      <c r="FI121" s="765" t="n"/>
      <c r="FJ121" s="765" t="n"/>
      <c r="FK121" s="765" t="n"/>
      <c r="FL121" s="765" t="n"/>
      <c r="FM121" s="765" t="n"/>
      <c r="FN121" s="765" t="n"/>
      <c r="FO121" s="765" t="n"/>
      <c r="FP121" s="765" t="n"/>
      <c r="FQ121" s="765" t="n"/>
      <c r="FR121" s="765" t="n"/>
      <c r="FS121" s="765" t="n"/>
      <c r="FT121" s="765" t="n"/>
      <c r="FU121" s="765" t="n"/>
      <c r="FV121" s="765" t="n"/>
      <c r="FW121" s="765" t="n"/>
      <c r="FX121" s="765" t="n"/>
      <c r="FY121" s="765" t="n"/>
      <c r="FZ121" s="765" t="n"/>
      <c r="GA121" s="765" t="n"/>
      <c r="GB121" s="765" t="n"/>
      <c r="GC121" s="765" t="n"/>
      <c r="GD121" s="765" t="n"/>
      <c r="GE121" s="765" t="n"/>
      <c r="GF121" s="765" t="n"/>
      <c r="GG121" s="765" t="n"/>
      <c r="GH121" s="765" t="n"/>
      <c r="GI121" s="765" t="n"/>
      <c r="GJ121" s="765" t="n"/>
      <c r="GK121" s="765" t="n"/>
      <c r="GL121" s="765" t="n"/>
      <c r="GM121" s="765" t="n"/>
      <c r="GN121" s="765" t="n"/>
      <c r="GO121" s="765" t="n"/>
      <c r="GP121" s="765" t="n"/>
      <c r="GQ121" s="765" t="n"/>
      <c r="GR121" s="765" t="n"/>
      <c r="GS121" s="765" t="n"/>
      <c r="GT121" s="765" t="n"/>
      <c r="GU121" s="765" t="n"/>
      <c r="GV121" s="765" t="n"/>
      <c r="GW121" s="765" t="n"/>
      <c r="GX121" s="765" t="n"/>
      <c r="GY121" s="765" t="n"/>
      <c r="GZ121" s="765" t="n"/>
      <c r="HA121" s="765" t="n"/>
      <c r="HB121" s="765" t="n"/>
      <c r="HC121" s="765" t="n"/>
      <c r="HD121" s="765" t="n"/>
      <c r="HE121" s="765" t="n"/>
      <c r="HF121" s="765" t="n"/>
      <c r="HG121" s="765" t="n"/>
      <c r="HH121" s="765" t="n"/>
      <c r="HI121" s="765" t="n"/>
      <c r="HJ121" s="765" t="n"/>
      <c r="HK121" s="765" t="n"/>
      <c r="HL121" s="765" t="n"/>
      <c r="HM121" s="765" t="n"/>
      <c r="HN121" s="765" t="n"/>
      <c r="HO121" s="765" t="n"/>
      <c r="HP121" s="765" t="n"/>
      <c r="HQ121" s="765" t="n"/>
      <c r="HR121" s="765" t="n"/>
      <c r="HS121" s="765" t="n"/>
      <c r="HT121" s="765" t="n"/>
      <c r="HU121" s="765" t="n"/>
      <c r="HV121" s="765" t="n"/>
      <c r="HW121" s="765" t="n"/>
      <c r="HX121" s="765" t="n"/>
      <c r="HY121" s="765" t="n"/>
      <c r="HZ121" s="765" t="n"/>
      <c r="IA121" s="765" t="n"/>
      <c r="IB121" s="765" t="n"/>
      <c r="IC121" s="765" t="n"/>
      <c r="ID121" s="765" t="n"/>
      <c r="IE121" s="765" t="n"/>
      <c r="IF121" s="765" t="n"/>
      <c r="IG121" s="765" t="n"/>
      <c r="IH121" s="765" t="n"/>
      <c r="II121" s="765" t="n"/>
      <c r="IJ121" s="765" t="n"/>
      <c r="IK121" s="765" t="n"/>
      <c r="IL121" s="765" t="n"/>
      <c r="IM121" s="765" t="n"/>
      <c r="IN121" s="765" t="n"/>
      <c r="IO121" s="765" t="n"/>
      <c r="IP121" s="765" t="n"/>
      <c r="IQ121" s="765" t="n"/>
      <c r="IR121" s="765" t="n"/>
      <c r="IS121" s="765" t="n"/>
      <c r="IT121" s="765" t="n"/>
      <c r="IU121" s="765" t="n"/>
      <c r="IV121" s="765" t="n"/>
      <c r="IW121" s="765" t="n"/>
      <c r="IX121" s="765" t="n"/>
      <c r="IY121" s="765" t="n"/>
      <c r="IZ121" s="765" t="n"/>
      <c r="JA121" s="765" t="n"/>
      <c r="JB121" s="765" t="n"/>
      <c r="JC121" s="765" t="n"/>
      <c r="JD121" s="765" t="n"/>
      <c r="JE121" s="765" t="n"/>
      <c r="JF121" s="765" t="n"/>
      <c r="JG121" s="765" t="n"/>
      <c r="JH121" s="765" t="n"/>
      <c r="JI121" s="765" t="n"/>
      <c r="JJ121" s="765" t="n"/>
      <c r="JK121" s="765" t="n"/>
      <c r="JL121" s="765" t="n"/>
      <c r="JM121" s="765" t="n"/>
      <c r="JN121" s="765" t="n"/>
      <c r="JO121" s="765" t="n"/>
      <c r="JP121" s="765" t="n"/>
      <c r="JQ121" s="765" t="n"/>
      <c r="JR121" s="765" t="n"/>
      <c r="JS121" s="765" t="n"/>
      <c r="JT121" s="765" t="n"/>
      <c r="JU121" s="765" t="n"/>
      <c r="JV121" s="765" t="n"/>
      <c r="JW121" s="765" t="n"/>
      <c r="JX121" s="765" t="n"/>
      <c r="JY121" s="765" t="n"/>
      <c r="JZ121" s="765" t="n"/>
      <c r="KA121" s="765" t="n"/>
      <c r="KB121" s="765" t="n"/>
      <c r="KC121" s="765" t="n"/>
      <c r="KD121" s="765" t="n"/>
      <c r="KE121" s="765" t="n"/>
      <c r="KF121" s="765" t="n"/>
      <c r="KG121" s="765" t="n"/>
      <c r="KH121" s="765" t="n"/>
      <c r="KI121" s="765" t="n"/>
      <c r="KJ121" s="765" t="n"/>
      <c r="KK121" s="765" t="n"/>
      <c r="KL121" s="765" t="n"/>
      <c r="KM121" s="765" t="n"/>
      <c r="KN121" s="765" t="n"/>
      <c r="KO121" s="765" t="n"/>
      <c r="KP121" s="765" t="n"/>
      <c r="KQ121" s="765" t="n"/>
      <c r="KR121" s="765" t="n"/>
      <c r="KS121" s="765" t="n"/>
      <c r="KT121" s="765" t="n"/>
      <c r="KU121" s="765" t="n"/>
      <c r="KV121" s="765" t="n"/>
      <c r="KW121" s="765" t="n"/>
      <c r="KX121" s="765" t="n"/>
      <c r="KY121" s="765" t="n"/>
      <c r="KZ121" s="765" t="n"/>
      <c r="LA121" s="765" t="n"/>
      <c r="LB121" s="765" t="n"/>
      <c r="LC121" s="765" t="n"/>
      <c r="LD121" s="765" t="n"/>
      <c r="LE121" s="765" t="n"/>
      <c r="LF121" s="765" t="n"/>
      <c r="LG121" s="765" t="n"/>
      <c r="LH121" s="765" t="n"/>
      <c r="LI121" s="765" t="n"/>
      <c r="LJ121" s="765" t="n"/>
      <c r="LK121" s="765" t="n"/>
      <c r="LL121" s="765" t="n"/>
      <c r="LM121" s="765" t="n"/>
      <c r="LN121" s="765" t="n"/>
      <c r="LO121" s="765" t="n"/>
      <c r="LP121" s="765" t="n"/>
      <c r="LQ121" s="765" t="n"/>
      <c r="LR121" s="765" t="n"/>
      <c r="LS121" s="765" t="n"/>
      <c r="LT121" s="765" t="n"/>
      <c r="LU121" s="765" t="n"/>
      <c r="LV121" s="765" t="n"/>
      <c r="LW121" s="765" t="n"/>
      <c r="LX121" s="765" t="n"/>
    </row>
    <row r="122" ht="15.75" customFormat="1" customHeight="1" s="1085">
      <c r="A122" s="572" t="n">
        <v>10</v>
      </c>
      <c r="B122" s="334">
        <f>+'OVERALL WO'!D334</f>
        <v/>
      </c>
      <c r="C122" s="334">
        <f>+'OVERALL WO'!I334</f>
        <v/>
      </c>
      <c r="D122" s="1080">
        <f>+'OVERALL WO'!J334</f>
        <v/>
      </c>
      <c r="E122" s="1693">
        <f>+'OVERALL WO'!E334</f>
        <v/>
      </c>
      <c r="F122" s="334">
        <f>+'OVERALL WO'!F331</f>
        <v/>
      </c>
      <c r="G122" s="1080" t="n"/>
      <c r="H122" s="333" t="n"/>
      <c r="I122" s="336" t="n"/>
      <c r="J122" s="333" t="n"/>
      <c r="K122" s="479" t="n"/>
      <c r="L122" s="333" t="n"/>
      <c r="M122" s="333" t="n"/>
      <c r="N122" s="333" t="n"/>
      <c r="O122" s="333" t="n"/>
      <c r="P122" s="333" t="n"/>
      <c r="Q122" s="333" t="n"/>
      <c r="R122" s="333" t="n"/>
      <c r="S122" s="333" t="n"/>
      <c r="T122" s="333" t="n"/>
      <c r="U122" s="333" t="n"/>
      <c r="V122" s="333" t="n"/>
      <c r="W122" s="333" t="n"/>
      <c r="X122" s="333" t="n"/>
      <c r="Y122" s="333" t="n"/>
      <c r="Z122" s="333" t="n"/>
      <c r="AA122" s="333" t="n"/>
      <c r="AB122" s="333" t="n"/>
      <c r="AC122" s="333" t="n"/>
      <c r="AD122" s="333" t="n"/>
      <c r="AE122" s="333" t="n"/>
      <c r="AF122" s="1080">
        <f>+AD122+AB122+Z122+X122+V122+T122+R122+P122+N122+L122+J122+H122</f>
        <v/>
      </c>
      <c r="AG122" s="336">
        <f>+AE122+AC122+AA122+Y122+W122+U122+S122+Q122+O122+M122+K122+I122+G122</f>
        <v/>
      </c>
      <c r="AH122" s="1080">
        <f>AG122-D122</f>
        <v/>
      </c>
      <c r="AI122" s="340" t="n"/>
      <c r="AJ122" s="1085" t="n"/>
      <c r="AK122" s="1085" t="n"/>
      <c r="AL122" s="1085" t="n"/>
      <c r="AM122" s="1085" t="n"/>
      <c r="AN122" s="1085" t="n"/>
      <c r="AO122" s="1085" t="n"/>
      <c r="AP122" s="1085" t="n"/>
      <c r="AQ122" s="1085" t="n"/>
      <c r="AR122" s="1085" t="n"/>
      <c r="AS122" s="1085" t="n"/>
      <c r="AT122" s="1085" t="n"/>
      <c r="AU122" s="1085" t="n"/>
      <c r="AV122" s="1085" t="n"/>
      <c r="AW122" s="1085" t="n"/>
      <c r="AX122" s="1085" t="n"/>
      <c r="AY122" s="1085" t="n"/>
      <c r="AZ122" s="1085" t="n"/>
      <c r="BA122" s="1085" t="n"/>
      <c r="BB122" s="1085" t="n"/>
      <c r="BC122" s="1085" t="n"/>
      <c r="BD122" s="1085" t="n"/>
      <c r="BE122" s="1085" t="n"/>
      <c r="BF122" s="1085" t="n"/>
      <c r="BG122" s="1085" t="n"/>
      <c r="BH122" s="1085" t="n"/>
      <c r="BI122" s="1085" t="n"/>
      <c r="BJ122" s="1085" t="n"/>
      <c r="BK122" s="1085" t="n"/>
      <c r="BL122" s="1085" t="n"/>
      <c r="BM122" s="1085" t="n"/>
      <c r="BN122" s="1085" t="n"/>
      <c r="BO122" s="1085" t="n"/>
      <c r="BP122" s="1085" t="n"/>
      <c r="BQ122" s="1085" t="n"/>
      <c r="BR122" s="1085" t="n"/>
      <c r="BS122" s="1085" t="n"/>
      <c r="BT122" s="1085" t="n"/>
      <c r="BU122" s="1085" t="n"/>
      <c r="BV122" s="1085" t="n"/>
      <c r="BW122" s="1085" t="n"/>
      <c r="BX122" s="1085" t="n"/>
      <c r="BY122" s="1085" t="n"/>
      <c r="BZ122" s="1085" t="n"/>
      <c r="CA122" s="1085" t="n"/>
      <c r="CB122" s="1085" t="n"/>
      <c r="CC122" s="1085" t="n"/>
      <c r="CD122" s="1085" t="n"/>
      <c r="CE122" s="1085" t="n"/>
      <c r="CF122" s="1085" t="n"/>
      <c r="CG122" s="1085" t="n"/>
      <c r="CH122" s="1085" t="n"/>
      <c r="CI122" s="1085" t="n"/>
      <c r="CJ122" s="1085" t="n"/>
      <c r="CK122" s="1085" t="n"/>
      <c r="CL122" s="1085" t="n"/>
      <c r="CM122" s="1085" t="n"/>
      <c r="CN122" s="1085" t="n"/>
      <c r="CO122" s="1085" t="n"/>
      <c r="CP122" s="1085" t="n"/>
      <c r="CQ122" s="1085" t="n"/>
      <c r="CR122" s="1085" t="n"/>
      <c r="CS122" s="1085" t="n"/>
      <c r="CT122" s="1085" t="n"/>
      <c r="CU122" s="1085" t="n"/>
      <c r="CV122" s="1085" t="n"/>
      <c r="CW122" s="1085" t="n"/>
      <c r="CX122" s="1085" t="n"/>
      <c r="CY122" s="1085" t="n"/>
      <c r="CZ122" s="1085" t="n"/>
      <c r="DA122" s="1085" t="n"/>
      <c r="DB122" s="1085" t="n"/>
      <c r="DC122" s="1085" t="n"/>
      <c r="DD122" s="1085" t="n"/>
      <c r="DE122" s="1085" t="n"/>
      <c r="DF122" s="1085" t="n"/>
      <c r="DG122" s="1085" t="n"/>
      <c r="DH122" s="1085" t="n"/>
      <c r="DI122" s="1085" t="n"/>
      <c r="DJ122" s="1085" t="n"/>
      <c r="DK122" s="1085" t="n"/>
      <c r="DL122" s="1085" t="n"/>
      <c r="DM122" s="1085" t="n"/>
      <c r="DN122" s="1085" t="n"/>
      <c r="DO122" s="1085" t="n"/>
      <c r="DP122" s="1085" t="n"/>
      <c r="DQ122" s="1085" t="n"/>
      <c r="DR122" s="1085" t="n"/>
      <c r="DS122" s="1085" t="n"/>
      <c r="DT122" s="1085" t="n"/>
      <c r="DU122" s="1085" t="n"/>
      <c r="DV122" s="1085" t="n"/>
      <c r="DW122" s="1085" t="n"/>
      <c r="DX122" s="1085" t="n"/>
      <c r="DY122" s="1085" t="n"/>
      <c r="DZ122" s="1085" t="n"/>
      <c r="EA122" s="1085" t="n"/>
      <c r="EB122" s="1085" t="n"/>
      <c r="EC122" s="1085" t="n"/>
      <c r="ED122" s="1085" t="n"/>
      <c r="EE122" s="1085" t="n"/>
      <c r="EF122" s="1085" t="n"/>
      <c r="EG122" s="1085" t="n"/>
      <c r="EH122" s="1085" t="n"/>
      <c r="EI122" s="1085" t="n"/>
      <c r="EJ122" s="1085" t="n"/>
      <c r="EK122" s="1085" t="n"/>
      <c r="EL122" s="1085" t="n"/>
      <c r="EM122" s="1085" t="n"/>
      <c r="EN122" s="1085" t="n"/>
      <c r="EO122" s="1085" t="n"/>
      <c r="EP122" s="1085" t="n"/>
      <c r="EQ122" s="1085" t="n"/>
      <c r="ER122" s="1085" t="n"/>
      <c r="ES122" s="1085" t="n"/>
      <c r="ET122" s="1085" t="n"/>
      <c r="EU122" s="1085" t="n"/>
      <c r="EV122" s="1085" t="n"/>
      <c r="EW122" s="1085" t="n"/>
      <c r="EX122" s="1085" t="n"/>
      <c r="EY122" s="1085" t="n"/>
      <c r="EZ122" s="1085" t="n"/>
      <c r="FA122" s="1085" t="n"/>
      <c r="FB122" s="1085" t="n"/>
      <c r="FC122" s="1085" t="n"/>
      <c r="FD122" s="1085" t="n"/>
      <c r="FE122" s="1085" t="n"/>
      <c r="FF122" s="1085" t="n"/>
      <c r="FG122" s="1085" t="n"/>
      <c r="FH122" s="1085" t="n"/>
      <c r="FI122" s="1085" t="n"/>
      <c r="FJ122" s="1085" t="n"/>
      <c r="FK122" s="1085" t="n"/>
      <c r="FL122" s="1085" t="n"/>
      <c r="FM122" s="1085" t="n"/>
      <c r="FN122" s="1085" t="n"/>
      <c r="FO122" s="1085" t="n"/>
      <c r="FP122" s="1085" t="n"/>
      <c r="FQ122" s="1085" t="n"/>
      <c r="FR122" s="1085" t="n"/>
      <c r="FS122" s="1085" t="n"/>
      <c r="FT122" s="1085" t="n"/>
      <c r="FU122" s="1085" t="n"/>
      <c r="FV122" s="1085" t="n"/>
      <c r="FW122" s="1085" t="n"/>
      <c r="FX122" s="1085" t="n"/>
      <c r="FY122" s="1085" t="n"/>
      <c r="FZ122" s="1085" t="n"/>
      <c r="GA122" s="1085" t="n"/>
      <c r="GB122" s="1085" t="n"/>
      <c r="GC122" s="1085" t="n"/>
      <c r="GD122" s="1085" t="n"/>
      <c r="GE122" s="1085" t="n"/>
      <c r="GF122" s="1085" t="n"/>
      <c r="GG122" s="1085" t="n"/>
      <c r="GH122" s="1085" t="n"/>
      <c r="GI122" s="1085" t="n"/>
      <c r="GJ122" s="1085" t="n"/>
      <c r="GK122" s="1085" t="n"/>
      <c r="GL122" s="1085" t="n"/>
      <c r="GM122" s="1085" t="n"/>
      <c r="GN122" s="1085" t="n"/>
      <c r="GO122" s="1085" t="n"/>
      <c r="GP122" s="1085" t="n"/>
      <c r="GQ122" s="1085" t="n"/>
      <c r="GR122" s="1085" t="n"/>
      <c r="GS122" s="1085" t="n"/>
      <c r="GT122" s="1085" t="n"/>
      <c r="GU122" s="1085" t="n"/>
      <c r="GV122" s="1085" t="n"/>
      <c r="GW122" s="1085" t="n"/>
      <c r="GX122" s="1085" t="n"/>
      <c r="GY122" s="1085" t="n"/>
      <c r="GZ122" s="1085" t="n"/>
      <c r="HA122" s="1085" t="n"/>
      <c r="HB122" s="1085" t="n"/>
      <c r="HC122" s="1085" t="n"/>
      <c r="HD122" s="1085" t="n"/>
      <c r="HE122" s="1085" t="n"/>
      <c r="HF122" s="1085" t="n"/>
      <c r="HG122" s="1085" t="n"/>
      <c r="HH122" s="1085" t="n"/>
      <c r="HI122" s="1085" t="n"/>
      <c r="HJ122" s="1085" t="n"/>
      <c r="HK122" s="1085" t="n"/>
      <c r="HL122" s="1085" t="n"/>
      <c r="HM122" s="1085" t="n"/>
      <c r="HN122" s="1085" t="n"/>
      <c r="HO122" s="1085" t="n"/>
      <c r="HP122" s="1085" t="n"/>
      <c r="HQ122" s="1085" t="n"/>
      <c r="HR122" s="1085" t="n"/>
      <c r="HS122" s="1085" t="n"/>
      <c r="HT122" s="1085" t="n"/>
      <c r="HU122" s="1085" t="n"/>
      <c r="HV122" s="1085" t="n"/>
      <c r="HW122" s="1085" t="n"/>
      <c r="HX122" s="1085" t="n"/>
      <c r="HY122" s="1085" t="n"/>
      <c r="HZ122" s="1085" t="n"/>
      <c r="IA122" s="1085" t="n"/>
      <c r="IB122" s="1085" t="n"/>
      <c r="IC122" s="1085" t="n"/>
      <c r="ID122" s="1085" t="n"/>
      <c r="IE122" s="1085" t="n"/>
      <c r="IF122" s="1085" t="n"/>
      <c r="IG122" s="1085" t="n"/>
      <c r="IH122" s="1085" t="n"/>
      <c r="II122" s="1085" t="n"/>
      <c r="IJ122" s="1085" t="n"/>
      <c r="IK122" s="1085" t="n"/>
      <c r="IL122" s="1085" t="n"/>
      <c r="IM122" s="1085" t="n"/>
      <c r="IN122" s="1085" t="n"/>
      <c r="IO122" s="1085" t="n"/>
      <c r="IP122" s="1085" t="n"/>
      <c r="IQ122" s="1085" t="n"/>
      <c r="IR122" s="1085" t="n"/>
      <c r="IS122" s="1085" t="n"/>
      <c r="IT122" s="1085" t="n"/>
      <c r="IU122" s="1085" t="n"/>
      <c r="IV122" s="1085" t="n"/>
      <c r="IW122" s="1085" t="n"/>
      <c r="IX122" s="1085" t="n"/>
      <c r="IY122" s="1085" t="n"/>
      <c r="IZ122" s="1085" t="n"/>
      <c r="JA122" s="1085" t="n"/>
      <c r="JB122" s="1085" t="n"/>
      <c r="JC122" s="1085" t="n"/>
      <c r="JD122" s="1085" t="n"/>
      <c r="JE122" s="1085" t="n"/>
      <c r="JF122" s="1085" t="n"/>
      <c r="JG122" s="1085" t="n"/>
      <c r="JH122" s="1085" t="n"/>
      <c r="JI122" s="1085" t="n"/>
      <c r="JJ122" s="1085" t="n"/>
      <c r="JK122" s="1085" t="n"/>
      <c r="JL122" s="1085" t="n"/>
      <c r="JM122" s="1085" t="n"/>
      <c r="JN122" s="1085" t="n"/>
      <c r="JO122" s="1085" t="n"/>
      <c r="JP122" s="1085" t="n"/>
      <c r="JQ122" s="1085" t="n"/>
      <c r="JR122" s="1085" t="n"/>
      <c r="JS122" s="1085" t="n"/>
      <c r="JT122" s="1085" t="n"/>
      <c r="JU122" s="1085" t="n"/>
      <c r="JV122" s="1085" t="n"/>
      <c r="JW122" s="1085" t="n"/>
      <c r="JX122" s="1085" t="n"/>
      <c r="JY122" s="1085" t="n"/>
      <c r="JZ122" s="1085" t="n"/>
      <c r="KA122" s="1085" t="n"/>
      <c r="KB122" s="1085" t="n"/>
      <c r="KC122" s="1085" t="n"/>
      <c r="KD122" s="1085" t="n"/>
      <c r="KE122" s="1085" t="n"/>
      <c r="KF122" s="1085" t="n"/>
      <c r="KG122" s="1085" t="n"/>
      <c r="KH122" s="1085" t="n"/>
      <c r="KI122" s="1085" t="n"/>
      <c r="KJ122" s="1085" t="n"/>
      <c r="KK122" s="1085" t="n"/>
      <c r="KL122" s="1085" t="n"/>
      <c r="KM122" s="1085" t="n"/>
      <c r="KN122" s="1085" t="n"/>
      <c r="KO122" s="1085" t="n"/>
      <c r="KP122" s="1085" t="n"/>
      <c r="KQ122" s="1085" t="n"/>
      <c r="KR122" s="1085" t="n"/>
      <c r="KS122" s="1085" t="n"/>
      <c r="KT122" s="1085" t="n"/>
      <c r="KU122" s="1085" t="n"/>
      <c r="KV122" s="1085" t="n"/>
      <c r="KW122" s="1085" t="n"/>
      <c r="KX122" s="1085" t="n"/>
      <c r="KY122" s="1085" t="n"/>
      <c r="KZ122" s="1085" t="n"/>
      <c r="LA122" s="1085" t="n"/>
      <c r="LB122" s="1085" t="n"/>
      <c r="LC122" s="1085" t="n"/>
      <c r="LD122" s="1085" t="n"/>
      <c r="LE122" s="1085" t="n"/>
      <c r="LF122" s="1085" t="n"/>
      <c r="LG122" s="1085" t="n"/>
      <c r="LH122" s="1085" t="n"/>
      <c r="LI122" s="1085" t="n"/>
      <c r="LJ122" s="1085" t="n"/>
      <c r="LK122" s="1085" t="n"/>
      <c r="LL122" s="1085" t="n"/>
      <c r="LM122" s="1085" t="n"/>
      <c r="LN122" s="1085" t="n"/>
      <c r="LO122" s="1085" t="n"/>
      <c r="LP122" s="1085" t="n"/>
      <c r="LQ122" s="1085" t="n"/>
      <c r="LR122" s="1085" t="n"/>
      <c r="LS122" s="1085" t="n"/>
      <c r="LT122" s="1085" t="n"/>
      <c r="LU122" s="1085" t="n"/>
      <c r="LV122" s="1085" t="n"/>
      <c r="LW122" s="1085" t="n"/>
      <c r="LX122" s="1085" t="n"/>
    </row>
    <row r="123" ht="15.75" customFormat="1" customHeight="1" s="765">
      <c r="A123" s="484" t="n">
        <v>11</v>
      </c>
      <c r="B123" s="304">
        <f>+'OVERALL WO'!D335</f>
        <v/>
      </c>
      <c r="C123" s="304">
        <f>+'OVERALL WO'!I335</f>
        <v/>
      </c>
      <c r="D123" s="293">
        <f>+'OVERALL WO'!J335</f>
        <v/>
      </c>
      <c r="E123" s="1686">
        <f>+'OVERALL WO'!E335</f>
        <v/>
      </c>
      <c r="F123" s="304">
        <f>+'OVERALL WO'!F332</f>
        <v/>
      </c>
      <c r="G123" s="293" t="n"/>
      <c r="H123" s="303" t="n"/>
      <c r="I123" s="306" t="n"/>
      <c r="J123" s="303" t="n"/>
      <c r="K123" s="712" t="n"/>
      <c r="L123" s="303" t="n"/>
      <c r="M123" s="303" t="n"/>
      <c r="N123" s="303" t="n"/>
      <c r="O123" s="303" t="n"/>
      <c r="P123" s="303" t="n"/>
      <c r="Q123" s="303" t="n"/>
      <c r="R123" s="303" t="n"/>
      <c r="S123" s="303" t="n"/>
      <c r="T123" s="303" t="n"/>
      <c r="U123" s="303" t="n"/>
      <c r="V123" s="303" t="n"/>
      <c r="W123" s="303" t="n"/>
      <c r="X123" s="303" t="n"/>
      <c r="Y123" s="303" t="n"/>
      <c r="Z123" s="303" t="n"/>
      <c r="AA123" s="303" t="n"/>
      <c r="AB123" s="303" t="n"/>
      <c r="AC123" s="303" t="n"/>
      <c r="AD123" s="303" t="n"/>
      <c r="AE123" s="303" t="n"/>
      <c r="AF123" s="293">
        <f>+AD123+AB123+Z123+X123+V123+T123+R123+P123+N123+L123+J123+H123</f>
        <v/>
      </c>
      <c r="AG123" s="306">
        <f>+AE123+AC123+AA123+Y123+W123+U123+S123+Q123+O123+M123+K123+I123+G123</f>
        <v/>
      </c>
      <c r="AH123" s="293">
        <f>AG123-D123</f>
        <v/>
      </c>
      <c r="AI123" s="308" t="n"/>
      <c r="AJ123" s="765" t="n"/>
      <c r="AK123" s="765" t="n"/>
      <c r="AL123" s="765" t="n"/>
      <c r="AM123" s="765" t="n"/>
      <c r="AN123" s="765" t="n"/>
      <c r="AO123" s="765" t="n"/>
      <c r="AP123" s="765" t="n"/>
      <c r="AQ123" s="765" t="n"/>
      <c r="AR123" s="765" t="n"/>
      <c r="AS123" s="765" t="n"/>
      <c r="AT123" s="765" t="n"/>
      <c r="AU123" s="765" t="n"/>
      <c r="AV123" s="765" t="n"/>
      <c r="AW123" s="765" t="n"/>
      <c r="AX123" s="765" t="n"/>
      <c r="AY123" s="765" t="n"/>
      <c r="AZ123" s="765" t="n"/>
      <c r="BA123" s="765" t="n"/>
      <c r="BB123" s="765" t="n"/>
      <c r="BC123" s="765" t="n"/>
      <c r="BD123" s="765" t="n"/>
      <c r="BE123" s="765" t="n"/>
      <c r="BF123" s="765" t="n"/>
      <c r="BG123" s="765" t="n"/>
      <c r="BH123" s="765" t="n"/>
      <c r="BI123" s="765" t="n"/>
      <c r="BJ123" s="765" t="n"/>
      <c r="BK123" s="765" t="n"/>
      <c r="BL123" s="765" t="n"/>
      <c r="BM123" s="765" t="n"/>
      <c r="BN123" s="765" t="n"/>
      <c r="BO123" s="765" t="n"/>
      <c r="BP123" s="765" t="n"/>
      <c r="BQ123" s="765" t="n"/>
      <c r="BR123" s="765" t="n"/>
      <c r="BS123" s="765" t="n"/>
      <c r="BT123" s="765" t="n"/>
      <c r="BU123" s="765" t="n"/>
      <c r="BV123" s="765" t="n"/>
      <c r="BW123" s="765" t="n"/>
      <c r="BX123" s="765" t="n"/>
      <c r="BY123" s="765" t="n"/>
      <c r="BZ123" s="765" t="n"/>
      <c r="CA123" s="765" t="n"/>
      <c r="CB123" s="765" t="n"/>
      <c r="CC123" s="765" t="n"/>
      <c r="CD123" s="765" t="n"/>
      <c r="CE123" s="765" t="n"/>
      <c r="CF123" s="765" t="n"/>
      <c r="CG123" s="765" t="n"/>
      <c r="CH123" s="765" t="n"/>
      <c r="CI123" s="765" t="n"/>
      <c r="CJ123" s="765" t="n"/>
      <c r="CK123" s="765" t="n"/>
      <c r="CL123" s="765" t="n"/>
      <c r="CM123" s="765" t="n"/>
      <c r="CN123" s="765" t="n"/>
      <c r="CO123" s="765" t="n"/>
      <c r="CP123" s="765" t="n"/>
      <c r="CQ123" s="765" t="n"/>
      <c r="CR123" s="765" t="n"/>
      <c r="CS123" s="765" t="n"/>
      <c r="CT123" s="765" t="n"/>
      <c r="CU123" s="765" t="n"/>
      <c r="CV123" s="765" t="n"/>
      <c r="CW123" s="765" t="n"/>
      <c r="CX123" s="765" t="n"/>
      <c r="CY123" s="765" t="n"/>
      <c r="CZ123" s="765" t="n"/>
      <c r="DA123" s="765" t="n"/>
      <c r="DB123" s="765" t="n"/>
      <c r="DC123" s="765" t="n"/>
      <c r="DD123" s="765" t="n"/>
      <c r="DE123" s="765" t="n"/>
      <c r="DF123" s="765" t="n"/>
      <c r="DG123" s="765" t="n"/>
      <c r="DH123" s="765" t="n"/>
      <c r="DI123" s="765" t="n"/>
      <c r="DJ123" s="765" t="n"/>
      <c r="DK123" s="765" t="n"/>
      <c r="DL123" s="765" t="n"/>
      <c r="DM123" s="765" t="n"/>
      <c r="DN123" s="765" t="n"/>
      <c r="DO123" s="765" t="n"/>
      <c r="DP123" s="765" t="n"/>
      <c r="DQ123" s="765" t="n"/>
      <c r="DR123" s="765" t="n"/>
      <c r="DS123" s="765" t="n"/>
      <c r="DT123" s="765" t="n"/>
      <c r="DU123" s="765" t="n"/>
      <c r="DV123" s="765" t="n"/>
      <c r="DW123" s="765" t="n"/>
      <c r="DX123" s="765" t="n"/>
      <c r="DY123" s="765" t="n"/>
      <c r="DZ123" s="765" t="n"/>
      <c r="EA123" s="765" t="n"/>
      <c r="EB123" s="765" t="n"/>
      <c r="EC123" s="765" t="n"/>
      <c r="ED123" s="765" t="n"/>
      <c r="EE123" s="765" t="n"/>
      <c r="EF123" s="765" t="n"/>
      <c r="EG123" s="765" t="n"/>
      <c r="EH123" s="765" t="n"/>
      <c r="EI123" s="765" t="n"/>
      <c r="EJ123" s="765" t="n"/>
      <c r="EK123" s="765" t="n"/>
      <c r="EL123" s="765" t="n"/>
      <c r="EM123" s="765" t="n"/>
      <c r="EN123" s="765" t="n"/>
      <c r="EO123" s="765" t="n"/>
      <c r="EP123" s="765" t="n"/>
      <c r="EQ123" s="765" t="n"/>
      <c r="ER123" s="765" t="n"/>
      <c r="ES123" s="765" t="n"/>
      <c r="ET123" s="765" t="n"/>
      <c r="EU123" s="765" t="n"/>
      <c r="EV123" s="765" t="n"/>
      <c r="EW123" s="765" t="n"/>
      <c r="EX123" s="765" t="n"/>
      <c r="EY123" s="765" t="n"/>
      <c r="EZ123" s="765" t="n"/>
      <c r="FA123" s="765" t="n"/>
      <c r="FB123" s="765" t="n"/>
      <c r="FC123" s="765" t="n"/>
      <c r="FD123" s="765" t="n"/>
      <c r="FE123" s="765" t="n"/>
      <c r="FF123" s="765" t="n"/>
      <c r="FG123" s="765" t="n"/>
      <c r="FH123" s="765" t="n"/>
      <c r="FI123" s="765" t="n"/>
      <c r="FJ123" s="765" t="n"/>
      <c r="FK123" s="765" t="n"/>
      <c r="FL123" s="765" t="n"/>
      <c r="FM123" s="765" t="n"/>
      <c r="FN123" s="765" t="n"/>
      <c r="FO123" s="765" t="n"/>
      <c r="FP123" s="765" t="n"/>
      <c r="FQ123" s="765" t="n"/>
      <c r="FR123" s="765" t="n"/>
      <c r="FS123" s="765" t="n"/>
      <c r="FT123" s="765" t="n"/>
      <c r="FU123" s="765" t="n"/>
      <c r="FV123" s="765" t="n"/>
      <c r="FW123" s="765" t="n"/>
      <c r="FX123" s="765" t="n"/>
      <c r="FY123" s="765" t="n"/>
      <c r="FZ123" s="765" t="n"/>
      <c r="GA123" s="765" t="n"/>
      <c r="GB123" s="765" t="n"/>
      <c r="GC123" s="765" t="n"/>
      <c r="GD123" s="765" t="n"/>
      <c r="GE123" s="765" t="n"/>
      <c r="GF123" s="765" t="n"/>
      <c r="GG123" s="765" t="n"/>
      <c r="GH123" s="765" t="n"/>
      <c r="GI123" s="765" t="n"/>
      <c r="GJ123" s="765" t="n"/>
      <c r="GK123" s="765" t="n"/>
      <c r="GL123" s="765" t="n"/>
      <c r="GM123" s="765" t="n"/>
      <c r="GN123" s="765" t="n"/>
      <c r="GO123" s="765" t="n"/>
      <c r="GP123" s="765" t="n"/>
      <c r="GQ123" s="765" t="n"/>
      <c r="GR123" s="765" t="n"/>
      <c r="GS123" s="765" t="n"/>
      <c r="GT123" s="765" t="n"/>
      <c r="GU123" s="765" t="n"/>
      <c r="GV123" s="765" t="n"/>
      <c r="GW123" s="765" t="n"/>
      <c r="GX123" s="765" t="n"/>
      <c r="GY123" s="765" t="n"/>
      <c r="GZ123" s="765" t="n"/>
      <c r="HA123" s="765" t="n"/>
      <c r="HB123" s="765" t="n"/>
      <c r="HC123" s="765" t="n"/>
      <c r="HD123" s="765" t="n"/>
      <c r="HE123" s="765" t="n"/>
      <c r="HF123" s="765" t="n"/>
      <c r="HG123" s="765" t="n"/>
      <c r="HH123" s="765" t="n"/>
      <c r="HI123" s="765" t="n"/>
      <c r="HJ123" s="765" t="n"/>
      <c r="HK123" s="765" t="n"/>
      <c r="HL123" s="765" t="n"/>
      <c r="HM123" s="765" t="n"/>
      <c r="HN123" s="765" t="n"/>
      <c r="HO123" s="765" t="n"/>
      <c r="HP123" s="765" t="n"/>
      <c r="HQ123" s="765" t="n"/>
      <c r="HR123" s="765" t="n"/>
      <c r="HS123" s="765" t="n"/>
      <c r="HT123" s="765" t="n"/>
      <c r="HU123" s="765" t="n"/>
      <c r="HV123" s="765" t="n"/>
      <c r="HW123" s="765" t="n"/>
      <c r="HX123" s="765" t="n"/>
      <c r="HY123" s="765" t="n"/>
      <c r="HZ123" s="765" t="n"/>
      <c r="IA123" s="765" t="n"/>
      <c r="IB123" s="765" t="n"/>
      <c r="IC123" s="765" t="n"/>
      <c r="ID123" s="765" t="n"/>
      <c r="IE123" s="765" t="n"/>
      <c r="IF123" s="765" t="n"/>
      <c r="IG123" s="765" t="n"/>
      <c r="IH123" s="765" t="n"/>
      <c r="II123" s="765" t="n"/>
      <c r="IJ123" s="765" t="n"/>
      <c r="IK123" s="765" t="n"/>
      <c r="IL123" s="765" t="n"/>
      <c r="IM123" s="765" t="n"/>
      <c r="IN123" s="765" t="n"/>
      <c r="IO123" s="765" t="n"/>
      <c r="IP123" s="765" t="n"/>
      <c r="IQ123" s="765" t="n"/>
      <c r="IR123" s="765" t="n"/>
      <c r="IS123" s="765" t="n"/>
      <c r="IT123" s="765" t="n"/>
      <c r="IU123" s="765" t="n"/>
      <c r="IV123" s="765" t="n"/>
      <c r="IW123" s="765" t="n"/>
      <c r="IX123" s="765" t="n"/>
      <c r="IY123" s="765" t="n"/>
      <c r="IZ123" s="765" t="n"/>
      <c r="JA123" s="765" t="n"/>
      <c r="JB123" s="765" t="n"/>
      <c r="JC123" s="765" t="n"/>
      <c r="JD123" s="765" t="n"/>
      <c r="JE123" s="765" t="n"/>
      <c r="JF123" s="765" t="n"/>
      <c r="JG123" s="765" t="n"/>
      <c r="JH123" s="765" t="n"/>
      <c r="JI123" s="765" t="n"/>
      <c r="JJ123" s="765" t="n"/>
      <c r="JK123" s="765" t="n"/>
      <c r="JL123" s="765" t="n"/>
      <c r="JM123" s="765" t="n"/>
      <c r="JN123" s="765" t="n"/>
      <c r="JO123" s="765" t="n"/>
      <c r="JP123" s="765" t="n"/>
      <c r="JQ123" s="765" t="n"/>
      <c r="JR123" s="765" t="n"/>
      <c r="JS123" s="765" t="n"/>
      <c r="JT123" s="765" t="n"/>
      <c r="JU123" s="765" t="n"/>
      <c r="JV123" s="765" t="n"/>
      <c r="JW123" s="765" t="n"/>
      <c r="JX123" s="765" t="n"/>
      <c r="JY123" s="765" t="n"/>
      <c r="JZ123" s="765" t="n"/>
      <c r="KA123" s="765" t="n"/>
      <c r="KB123" s="765" t="n"/>
      <c r="KC123" s="765" t="n"/>
      <c r="KD123" s="765" t="n"/>
      <c r="KE123" s="765" t="n"/>
      <c r="KF123" s="765" t="n"/>
      <c r="KG123" s="765" t="n"/>
      <c r="KH123" s="765" t="n"/>
      <c r="KI123" s="765" t="n"/>
      <c r="KJ123" s="765" t="n"/>
      <c r="KK123" s="765" t="n"/>
      <c r="KL123" s="765" t="n"/>
      <c r="KM123" s="765" t="n"/>
      <c r="KN123" s="765" t="n"/>
      <c r="KO123" s="765" t="n"/>
      <c r="KP123" s="765" t="n"/>
      <c r="KQ123" s="765" t="n"/>
      <c r="KR123" s="765" t="n"/>
      <c r="KS123" s="765" t="n"/>
      <c r="KT123" s="765" t="n"/>
      <c r="KU123" s="765" t="n"/>
      <c r="KV123" s="765" t="n"/>
      <c r="KW123" s="765" t="n"/>
      <c r="KX123" s="765" t="n"/>
      <c r="KY123" s="765" t="n"/>
      <c r="KZ123" s="765" t="n"/>
      <c r="LA123" s="765" t="n"/>
      <c r="LB123" s="765" t="n"/>
      <c r="LC123" s="765" t="n"/>
      <c r="LD123" s="765" t="n"/>
      <c r="LE123" s="765" t="n"/>
      <c r="LF123" s="765" t="n"/>
      <c r="LG123" s="765" t="n"/>
      <c r="LH123" s="765" t="n"/>
      <c r="LI123" s="765" t="n"/>
      <c r="LJ123" s="765" t="n"/>
      <c r="LK123" s="765" t="n"/>
      <c r="LL123" s="765" t="n"/>
      <c r="LM123" s="765" t="n"/>
      <c r="LN123" s="765" t="n"/>
      <c r="LO123" s="765" t="n"/>
      <c r="LP123" s="765" t="n"/>
      <c r="LQ123" s="765" t="n"/>
      <c r="LR123" s="765" t="n"/>
      <c r="LS123" s="765" t="n"/>
      <c r="LT123" s="765" t="n"/>
      <c r="LU123" s="765" t="n"/>
      <c r="LV123" s="765" t="n"/>
      <c r="LW123" s="765" t="n"/>
      <c r="LX123" s="765" t="n"/>
    </row>
    <row r="124" ht="15.75" customFormat="1" customHeight="1" s="1085">
      <c r="A124" s="572" t="n">
        <v>12</v>
      </c>
      <c r="B124" s="334">
        <f>+'OVERALL WO'!D336</f>
        <v/>
      </c>
      <c r="C124" s="334">
        <f>+'OVERALL WO'!I336</f>
        <v/>
      </c>
      <c r="D124" s="1080">
        <f>+'OVERALL WO'!J336</f>
        <v/>
      </c>
      <c r="E124" s="1693">
        <f>+'OVERALL WO'!E336</f>
        <v/>
      </c>
      <c r="F124" s="334">
        <f>+'OVERALL WO'!F333</f>
        <v/>
      </c>
      <c r="G124" s="1080" t="n"/>
      <c r="H124" s="333" t="n"/>
      <c r="I124" s="336" t="n"/>
      <c r="J124" s="333" t="n"/>
      <c r="K124" s="479" t="n"/>
      <c r="L124" s="333" t="n"/>
      <c r="M124" s="333" t="n"/>
      <c r="N124" s="333" t="n"/>
      <c r="O124" s="333" t="n"/>
      <c r="P124" s="333" t="n"/>
      <c r="Q124" s="333" t="n"/>
      <c r="R124" s="333" t="n"/>
      <c r="S124" s="333" t="n"/>
      <c r="T124" s="333" t="n"/>
      <c r="U124" s="333" t="n"/>
      <c r="V124" s="333" t="n"/>
      <c r="W124" s="333" t="n"/>
      <c r="X124" s="333" t="n"/>
      <c r="Y124" s="333" t="n"/>
      <c r="Z124" s="333" t="n"/>
      <c r="AA124" s="333" t="n"/>
      <c r="AB124" s="333" t="n"/>
      <c r="AC124" s="333" t="n"/>
      <c r="AD124" s="333" t="n"/>
      <c r="AE124" s="333" t="n"/>
      <c r="AF124" s="1080">
        <f>+AD124+AB124+Z124+X124+V124+T124+R124+P124+N124+L124+J124+H124</f>
        <v/>
      </c>
      <c r="AG124" s="336">
        <f>+AE124+AC124+AA124+Y124+W124+U124+S124+Q124+O124+M124+K124+I124+G124</f>
        <v/>
      </c>
      <c r="AH124" s="1080">
        <f>AG124-D124</f>
        <v/>
      </c>
      <c r="AI124" s="340" t="n"/>
      <c r="AJ124" s="1085" t="n"/>
      <c r="AK124" s="1085" t="n"/>
      <c r="AL124" s="1085" t="n"/>
      <c r="AM124" s="1085" t="n"/>
      <c r="AN124" s="1085" t="n"/>
      <c r="AO124" s="1085" t="n"/>
      <c r="AP124" s="1085" t="n"/>
      <c r="AQ124" s="1085" t="n"/>
      <c r="AR124" s="1085" t="n"/>
      <c r="AS124" s="1085" t="n"/>
      <c r="AT124" s="1085" t="n"/>
      <c r="AU124" s="1085" t="n"/>
      <c r="AV124" s="1085" t="n"/>
      <c r="AW124" s="1085" t="n"/>
      <c r="AX124" s="1085" t="n"/>
      <c r="AY124" s="1085" t="n"/>
      <c r="AZ124" s="1085" t="n"/>
      <c r="BA124" s="1085" t="n"/>
      <c r="BB124" s="1085" t="n"/>
      <c r="BC124" s="1085" t="n"/>
      <c r="BD124" s="1085" t="n"/>
      <c r="BE124" s="1085" t="n"/>
      <c r="BF124" s="1085" t="n"/>
      <c r="BG124" s="1085" t="n"/>
      <c r="BH124" s="1085" t="n"/>
      <c r="BI124" s="1085" t="n"/>
      <c r="BJ124" s="1085" t="n"/>
      <c r="BK124" s="1085" t="n"/>
      <c r="BL124" s="1085" t="n"/>
      <c r="BM124" s="1085" t="n"/>
      <c r="BN124" s="1085" t="n"/>
      <c r="BO124" s="1085" t="n"/>
      <c r="BP124" s="1085" t="n"/>
      <c r="BQ124" s="1085" t="n"/>
      <c r="BR124" s="1085" t="n"/>
      <c r="BS124" s="1085" t="n"/>
      <c r="BT124" s="1085" t="n"/>
      <c r="BU124" s="1085" t="n"/>
      <c r="BV124" s="1085" t="n"/>
      <c r="BW124" s="1085" t="n"/>
      <c r="BX124" s="1085" t="n"/>
      <c r="BY124" s="1085" t="n"/>
      <c r="BZ124" s="1085" t="n"/>
      <c r="CA124" s="1085" t="n"/>
      <c r="CB124" s="1085" t="n"/>
      <c r="CC124" s="1085" t="n"/>
      <c r="CD124" s="1085" t="n"/>
      <c r="CE124" s="1085" t="n"/>
      <c r="CF124" s="1085" t="n"/>
      <c r="CG124" s="1085" t="n"/>
      <c r="CH124" s="1085" t="n"/>
      <c r="CI124" s="1085" t="n"/>
      <c r="CJ124" s="1085" t="n"/>
      <c r="CK124" s="1085" t="n"/>
      <c r="CL124" s="1085" t="n"/>
      <c r="CM124" s="1085" t="n"/>
      <c r="CN124" s="1085" t="n"/>
      <c r="CO124" s="1085" t="n"/>
      <c r="CP124" s="1085" t="n"/>
      <c r="CQ124" s="1085" t="n"/>
      <c r="CR124" s="1085" t="n"/>
      <c r="CS124" s="1085" t="n"/>
      <c r="CT124" s="1085" t="n"/>
      <c r="CU124" s="1085" t="n"/>
      <c r="CV124" s="1085" t="n"/>
      <c r="CW124" s="1085" t="n"/>
      <c r="CX124" s="1085" t="n"/>
      <c r="CY124" s="1085" t="n"/>
      <c r="CZ124" s="1085" t="n"/>
      <c r="DA124" s="1085" t="n"/>
      <c r="DB124" s="1085" t="n"/>
      <c r="DC124" s="1085" t="n"/>
      <c r="DD124" s="1085" t="n"/>
      <c r="DE124" s="1085" t="n"/>
      <c r="DF124" s="1085" t="n"/>
      <c r="DG124" s="1085" t="n"/>
      <c r="DH124" s="1085" t="n"/>
      <c r="DI124" s="1085" t="n"/>
      <c r="DJ124" s="1085" t="n"/>
      <c r="DK124" s="1085" t="n"/>
      <c r="DL124" s="1085" t="n"/>
      <c r="DM124" s="1085" t="n"/>
      <c r="DN124" s="1085" t="n"/>
      <c r="DO124" s="1085" t="n"/>
      <c r="DP124" s="1085" t="n"/>
      <c r="DQ124" s="1085" t="n"/>
      <c r="DR124" s="1085" t="n"/>
      <c r="DS124" s="1085" t="n"/>
      <c r="DT124" s="1085" t="n"/>
      <c r="DU124" s="1085" t="n"/>
      <c r="DV124" s="1085" t="n"/>
      <c r="DW124" s="1085" t="n"/>
      <c r="DX124" s="1085" t="n"/>
      <c r="DY124" s="1085" t="n"/>
      <c r="DZ124" s="1085" t="n"/>
      <c r="EA124" s="1085" t="n"/>
      <c r="EB124" s="1085" t="n"/>
      <c r="EC124" s="1085" t="n"/>
      <c r="ED124" s="1085" t="n"/>
      <c r="EE124" s="1085" t="n"/>
      <c r="EF124" s="1085" t="n"/>
      <c r="EG124" s="1085" t="n"/>
      <c r="EH124" s="1085" t="n"/>
      <c r="EI124" s="1085" t="n"/>
      <c r="EJ124" s="1085" t="n"/>
      <c r="EK124" s="1085" t="n"/>
      <c r="EL124" s="1085" t="n"/>
      <c r="EM124" s="1085" t="n"/>
      <c r="EN124" s="1085" t="n"/>
      <c r="EO124" s="1085" t="n"/>
      <c r="EP124" s="1085" t="n"/>
      <c r="EQ124" s="1085" t="n"/>
      <c r="ER124" s="1085" t="n"/>
      <c r="ES124" s="1085" t="n"/>
      <c r="ET124" s="1085" t="n"/>
      <c r="EU124" s="1085" t="n"/>
      <c r="EV124" s="1085" t="n"/>
      <c r="EW124" s="1085" t="n"/>
      <c r="EX124" s="1085" t="n"/>
      <c r="EY124" s="1085" t="n"/>
      <c r="EZ124" s="1085" t="n"/>
      <c r="FA124" s="1085" t="n"/>
      <c r="FB124" s="1085" t="n"/>
      <c r="FC124" s="1085" t="n"/>
      <c r="FD124" s="1085" t="n"/>
      <c r="FE124" s="1085" t="n"/>
      <c r="FF124" s="1085" t="n"/>
      <c r="FG124" s="1085" t="n"/>
      <c r="FH124" s="1085" t="n"/>
      <c r="FI124" s="1085" t="n"/>
      <c r="FJ124" s="1085" t="n"/>
      <c r="FK124" s="1085" t="n"/>
      <c r="FL124" s="1085" t="n"/>
      <c r="FM124" s="1085" t="n"/>
      <c r="FN124" s="1085" t="n"/>
      <c r="FO124" s="1085" t="n"/>
      <c r="FP124" s="1085" t="n"/>
      <c r="FQ124" s="1085" t="n"/>
      <c r="FR124" s="1085" t="n"/>
      <c r="FS124" s="1085" t="n"/>
      <c r="FT124" s="1085" t="n"/>
      <c r="FU124" s="1085" t="n"/>
      <c r="FV124" s="1085" t="n"/>
      <c r="FW124" s="1085" t="n"/>
      <c r="FX124" s="1085" t="n"/>
      <c r="FY124" s="1085" t="n"/>
      <c r="FZ124" s="1085" t="n"/>
      <c r="GA124" s="1085" t="n"/>
      <c r="GB124" s="1085" t="n"/>
      <c r="GC124" s="1085" t="n"/>
      <c r="GD124" s="1085" t="n"/>
      <c r="GE124" s="1085" t="n"/>
      <c r="GF124" s="1085" t="n"/>
      <c r="GG124" s="1085" t="n"/>
      <c r="GH124" s="1085" t="n"/>
      <c r="GI124" s="1085" t="n"/>
      <c r="GJ124" s="1085" t="n"/>
      <c r="GK124" s="1085" t="n"/>
      <c r="GL124" s="1085" t="n"/>
      <c r="GM124" s="1085" t="n"/>
      <c r="GN124" s="1085" t="n"/>
      <c r="GO124" s="1085" t="n"/>
      <c r="GP124" s="1085" t="n"/>
      <c r="GQ124" s="1085" t="n"/>
      <c r="GR124" s="1085" t="n"/>
      <c r="GS124" s="1085" t="n"/>
      <c r="GT124" s="1085" t="n"/>
      <c r="GU124" s="1085" t="n"/>
      <c r="GV124" s="1085" t="n"/>
      <c r="GW124" s="1085" t="n"/>
      <c r="GX124" s="1085" t="n"/>
      <c r="GY124" s="1085" t="n"/>
      <c r="GZ124" s="1085" t="n"/>
      <c r="HA124" s="1085" t="n"/>
      <c r="HB124" s="1085" t="n"/>
      <c r="HC124" s="1085" t="n"/>
      <c r="HD124" s="1085" t="n"/>
      <c r="HE124" s="1085" t="n"/>
      <c r="HF124" s="1085" t="n"/>
      <c r="HG124" s="1085" t="n"/>
      <c r="HH124" s="1085" t="n"/>
      <c r="HI124" s="1085" t="n"/>
      <c r="HJ124" s="1085" t="n"/>
      <c r="HK124" s="1085" t="n"/>
      <c r="HL124" s="1085" t="n"/>
      <c r="HM124" s="1085" t="n"/>
      <c r="HN124" s="1085" t="n"/>
      <c r="HO124" s="1085" t="n"/>
      <c r="HP124" s="1085" t="n"/>
      <c r="HQ124" s="1085" t="n"/>
      <c r="HR124" s="1085" t="n"/>
      <c r="HS124" s="1085" t="n"/>
      <c r="HT124" s="1085" t="n"/>
      <c r="HU124" s="1085" t="n"/>
      <c r="HV124" s="1085" t="n"/>
      <c r="HW124" s="1085" t="n"/>
      <c r="HX124" s="1085" t="n"/>
      <c r="HY124" s="1085" t="n"/>
      <c r="HZ124" s="1085" t="n"/>
      <c r="IA124" s="1085" t="n"/>
      <c r="IB124" s="1085" t="n"/>
      <c r="IC124" s="1085" t="n"/>
      <c r="ID124" s="1085" t="n"/>
      <c r="IE124" s="1085" t="n"/>
      <c r="IF124" s="1085" t="n"/>
      <c r="IG124" s="1085" t="n"/>
      <c r="IH124" s="1085" t="n"/>
      <c r="II124" s="1085" t="n"/>
      <c r="IJ124" s="1085" t="n"/>
      <c r="IK124" s="1085" t="n"/>
      <c r="IL124" s="1085" t="n"/>
      <c r="IM124" s="1085" t="n"/>
      <c r="IN124" s="1085" t="n"/>
      <c r="IO124" s="1085" t="n"/>
      <c r="IP124" s="1085" t="n"/>
      <c r="IQ124" s="1085" t="n"/>
      <c r="IR124" s="1085" t="n"/>
      <c r="IS124" s="1085" t="n"/>
      <c r="IT124" s="1085" t="n"/>
      <c r="IU124" s="1085" t="n"/>
      <c r="IV124" s="1085" t="n"/>
      <c r="IW124" s="1085" t="n"/>
      <c r="IX124" s="1085" t="n"/>
      <c r="IY124" s="1085" t="n"/>
      <c r="IZ124" s="1085" t="n"/>
      <c r="JA124" s="1085" t="n"/>
      <c r="JB124" s="1085" t="n"/>
      <c r="JC124" s="1085" t="n"/>
      <c r="JD124" s="1085" t="n"/>
      <c r="JE124" s="1085" t="n"/>
      <c r="JF124" s="1085" t="n"/>
      <c r="JG124" s="1085" t="n"/>
      <c r="JH124" s="1085" t="n"/>
      <c r="JI124" s="1085" t="n"/>
      <c r="JJ124" s="1085" t="n"/>
      <c r="JK124" s="1085" t="n"/>
      <c r="JL124" s="1085" t="n"/>
      <c r="JM124" s="1085" t="n"/>
      <c r="JN124" s="1085" t="n"/>
      <c r="JO124" s="1085" t="n"/>
      <c r="JP124" s="1085" t="n"/>
      <c r="JQ124" s="1085" t="n"/>
      <c r="JR124" s="1085" t="n"/>
      <c r="JS124" s="1085" t="n"/>
      <c r="JT124" s="1085" t="n"/>
      <c r="JU124" s="1085" t="n"/>
      <c r="JV124" s="1085" t="n"/>
      <c r="JW124" s="1085" t="n"/>
      <c r="JX124" s="1085" t="n"/>
      <c r="JY124" s="1085" t="n"/>
      <c r="JZ124" s="1085" t="n"/>
      <c r="KA124" s="1085" t="n"/>
      <c r="KB124" s="1085" t="n"/>
      <c r="KC124" s="1085" t="n"/>
      <c r="KD124" s="1085" t="n"/>
      <c r="KE124" s="1085" t="n"/>
      <c r="KF124" s="1085" t="n"/>
      <c r="KG124" s="1085" t="n"/>
      <c r="KH124" s="1085" t="n"/>
      <c r="KI124" s="1085" t="n"/>
      <c r="KJ124" s="1085" t="n"/>
      <c r="KK124" s="1085" t="n"/>
      <c r="KL124" s="1085" t="n"/>
      <c r="KM124" s="1085" t="n"/>
      <c r="KN124" s="1085" t="n"/>
      <c r="KO124" s="1085" t="n"/>
      <c r="KP124" s="1085" t="n"/>
      <c r="KQ124" s="1085" t="n"/>
      <c r="KR124" s="1085" t="n"/>
      <c r="KS124" s="1085" t="n"/>
      <c r="KT124" s="1085" t="n"/>
      <c r="KU124" s="1085" t="n"/>
      <c r="KV124" s="1085" t="n"/>
      <c r="KW124" s="1085" t="n"/>
      <c r="KX124" s="1085" t="n"/>
      <c r="KY124" s="1085" t="n"/>
      <c r="KZ124" s="1085" t="n"/>
      <c r="LA124" s="1085" t="n"/>
      <c r="LB124" s="1085" t="n"/>
      <c r="LC124" s="1085" t="n"/>
      <c r="LD124" s="1085" t="n"/>
      <c r="LE124" s="1085" t="n"/>
      <c r="LF124" s="1085" t="n"/>
      <c r="LG124" s="1085" t="n"/>
      <c r="LH124" s="1085" t="n"/>
      <c r="LI124" s="1085" t="n"/>
      <c r="LJ124" s="1085" t="n"/>
      <c r="LK124" s="1085" t="n"/>
      <c r="LL124" s="1085" t="n"/>
      <c r="LM124" s="1085" t="n"/>
      <c r="LN124" s="1085" t="n"/>
      <c r="LO124" s="1085" t="n"/>
      <c r="LP124" s="1085" t="n"/>
      <c r="LQ124" s="1085" t="n"/>
      <c r="LR124" s="1085" t="n"/>
      <c r="LS124" s="1085" t="n"/>
      <c r="LT124" s="1085" t="n"/>
      <c r="LU124" s="1085" t="n"/>
      <c r="LV124" s="1085" t="n"/>
      <c r="LW124" s="1085" t="n"/>
      <c r="LX124" s="1085" t="n"/>
    </row>
    <row r="125" ht="15.75" customFormat="1" customHeight="1" s="765">
      <c r="A125" s="484" t="n">
        <v>13</v>
      </c>
      <c r="B125" s="304">
        <f>+'OVERALL WO'!D337</f>
        <v/>
      </c>
      <c r="C125" s="304">
        <f>+'OVERALL WO'!I337</f>
        <v/>
      </c>
      <c r="D125" s="293">
        <f>+'OVERALL WO'!J337</f>
        <v/>
      </c>
      <c r="E125" s="1686">
        <f>+'OVERALL WO'!E337</f>
        <v/>
      </c>
      <c r="F125" s="304">
        <f>+'OVERALL WO'!F334</f>
        <v/>
      </c>
      <c r="G125" s="293" t="n"/>
      <c r="H125" s="303" t="n"/>
      <c r="I125" s="306" t="n"/>
      <c r="J125" s="303" t="n"/>
      <c r="K125" s="712" t="n"/>
      <c r="L125" s="303" t="n"/>
      <c r="M125" s="303" t="n"/>
      <c r="N125" s="303" t="n"/>
      <c r="O125" s="303" t="n"/>
      <c r="P125" s="303" t="n"/>
      <c r="Q125" s="303" t="n"/>
      <c r="R125" s="303" t="n"/>
      <c r="S125" s="303" t="n"/>
      <c r="T125" s="303" t="n"/>
      <c r="U125" s="303" t="n"/>
      <c r="V125" s="303" t="n"/>
      <c r="W125" s="303" t="n"/>
      <c r="X125" s="303" t="n"/>
      <c r="Y125" s="303" t="n"/>
      <c r="Z125" s="303" t="n"/>
      <c r="AA125" s="303" t="n"/>
      <c r="AB125" s="303" t="n"/>
      <c r="AC125" s="303" t="n"/>
      <c r="AD125" s="303" t="n"/>
      <c r="AE125" s="303" t="n"/>
      <c r="AF125" s="293">
        <f>+AD125+AB125+Z125+X125+V125+T125+R125+P125+N125+L125+J125+H125</f>
        <v/>
      </c>
      <c r="AG125" s="306">
        <f>+AE125+AC125+AA125+Y125+W125+U125+S125+Q125+O125+M125+K125+I125+G125</f>
        <v/>
      </c>
      <c r="AH125" s="293">
        <f>AG125-D125</f>
        <v/>
      </c>
      <c r="AI125" s="308" t="n"/>
      <c r="AJ125" s="765" t="n"/>
      <c r="AK125" s="765" t="n"/>
      <c r="AL125" s="765" t="n"/>
      <c r="AM125" s="765" t="n"/>
      <c r="AN125" s="765" t="n"/>
      <c r="AO125" s="765" t="n"/>
      <c r="AP125" s="765" t="n"/>
      <c r="AQ125" s="765" t="n"/>
      <c r="AR125" s="765" t="n"/>
      <c r="AS125" s="765" t="n"/>
      <c r="AT125" s="765" t="n"/>
      <c r="AU125" s="765" t="n"/>
      <c r="AV125" s="765" t="n"/>
      <c r="AW125" s="765" t="n"/>
      <c r="AX125" s="765" t="n"/>
      <c r="AY125" s="765" t="n"/>
      <c r="AZ125" s="765" t="n"/>
      <c r="BA125" s="765" t="n"/>
      <c r="BB125" s="765" t="n"/>
      <c r="BC125" s="765" t="n"/>
      <c r="BD125" s="765" t="n"/>
      <c r="BE125" s="765" t="n"/>
      <c r="BF125" s="765" t="n"/>
      <c r="BG125" s="765" t="n"/>
      <c r="BH125" s="765" t="n"/>
      <c r="BI125" s="765" t="n"/>
      <c r="BJ125" s="765" t="n"/>
      <c r="BK125" s="765" t="n"/>
      <c r="BL125" s="765" t="n"/>
      <c r="BM125" s="765" t="n"/>
      <c r="BN125" s="765" t="n"/>
      <c r="BO125" s="765" t="n"/>
      <c r="BP125" s="765" t="n"/>
      <c r="BQ125" s="765" t="n"/>
      <c r="BR125" s="765" t="n"/>
      <c r="BS125" s="765" t="n"/>
      <c r="BT125" s="765" t="n"/>
      <c r="BU125" s="765" t="n"/>
      <c r="BV125" s="765" t="n"/>
      <c r="BW125" s="765" t="n"/>
      <c r="BX125" s="765" t="n"/>
      <c r="BY125" s="765" t="n"/>
      <c r="BZ125" s="765" t="n"/>
      <c r="CA125" s="765" t="n"/>
      <c r="CB125" s="765" t="n"/>
      <c r="CC125" s="765" t="n"/>
      <c r="CD125" s="765" t="n"/>
      <c r="CE125" s="765" t="n"/>
      <c r="CF125" s="765" t="n"/>
      <c r="CG125" s="765" t="n"/>
      <c r="CH125" s="765" t="n"/>
      <c r="CI125" s="765" t="n"/>
      <c r="CJ125" s="765" t="n"/>
      <c r="CK125" s="765" t="n"/>
      <c r="CL125" s="765" t="n"/>
      <c r="CM125" s="765" t="n"/>
      <c r="CN125" s="765" t="n"/>
      <c r="CO125" s="765" t="n"/>
      <c r="CP125" s="765" t="n"/>
      <c r="CQ125" s="765" t="n"/>
      <c r="CR125" s="765" t="n"/>
      <c r="CS125" s="765" t="n"/>
      <c r="CT125" s="765" t="n"/>
      <c r="CU125" s="765" t="n"/>
      <c r="CV125" s="765" t="n"/>
      <c r="CW125" s="765" t="n"/>
      <c r="CX125" s="765" t="n"/>
      <c r="CY125" s="765" t="n"/>
      <c r="CZ125" s="765" t="n"/>
      <c r="DA125" s="765" t="n"/>
      <c r="DB125" s="765" t="n"/>
      <c r="DC125" s="765" t="n"/>
      <c r="DD125" s="765" t="n"/>
      <c r="DE125" s="765" t="n"/>
      <c r="DF125" s="765" t="n"/>
      <c r="DG125" s="765" t="n"/>
      <c r="DH125" s="765" t="n"/>
      <c r="DI125" s="765" t="n"/>
      <c r="DJ125" s="765" t="n"/>
      <c r="DK125" s="765" t="n"/>
      <c r="DL125" s="765" t="n"/>
      <c r="DM125" s="765" t="n"/>
      <c r="DN125" s="765" t="n"/>
      <c r="DO125" s="765" t="n"/>
      <c r="DP125" s="765" t="n"/>
      <c r="DQ125" s="765" t="n"/>
      <c r="DR125" s="765" t="n"/>
      <c r="DS125" s="765" t="n"/>
      <c r="DT125" s="765" t="n"/>
      <c r="DU125" s="765" t="n"/>
      <c r="DV125" s="765" t="n"/>
      <c r="DW125" s="765" t="n"/>
      <c r="DX125" s="765" t="n"/>
      <c r="DY125" s="765" t="n"/>
      <c r="DZ125" s="765" t="n"/>
      <c r="EA125" s="765" t="n"/>
      <c r="EB125" s="765" t="n"/>
      <c r="EC125" s="765" t="n"/>
      <c r="ED125" s="765" t="n"/>
      <c r="EE125" s="765" t="n"/>
      <c r="EF125" s="765" t="n"/>
      <c r="EG125" s="765" t="n"/>
      <c r="EH125" s="765" t="n"/>
      <c r="EI125" s="765" t="n"/>
      <c r="EJ125" s="765" t="n"/>
      <c r="EK125" s="765" t="n"/>
      <c r="EL125" s="765" t="n"/>
      <c r="EM125" s="765" t="n"/>
      <c r="EN125" s="765" t="n"/>
      <c r="EO125" s="765" t="n"/>
      <c r="EP125" s="765" t="n"/>
      <c r="EQ125" s="765" t="n"/>
      <c r="ER125" s="765" t="n"/>
      <c r="ES125" s="765" t="n"/>
      <c r="ET125" s="765" t="n"/>
      <c r="EU125" s="765" t="n"/>
      <c r="EV125" s="765" t="n"/>
      <c r="EW125" s="765" t="n"/>
      <c r="EX125" s="765" t="n"/>
      <c r="EY125" s="765" t="n"/>
      <c r="EZ125" s="765" t="n"/>
      <c r="FA125" s="765" t="n"/>
      <c r="FB125" s="765" t="n"/>
      <c r="FC125" s="765" t="n"/>
      <c r="FD125" s="765" t="n"/>
      <c r="FE125" s="765" t="n"/>
      <c r="FF125" s="765" t="n"/>
      <c r="FG125" s="765" t="n"/>
      <c r="FH125" s="765" t="n"/>
      <c r="FI125" s="765" t="n"/>
      <c r="FJ125" s="765" t="n"/>
      <c r="FK125" s="765" t="n"/>
      <c r="FL125" s="765" t="n"/>
      <c r="FM125" s="765" t="n"/>
      <c r="FN125" s="765" t="n"/>
      <c r="FO125" s="765" t="n"/>
      <c r="FP125" s="765" t="n"/>
      <c r="FQ125" s="765" t="n"/>
      <c r="FR125" s="765" t="n"/>
      <c r="FS125" s="765" t="n"/>
      <c r="FT125" s="765" t="n"/>
      <c r="FU125" s="765" t="n"/>
      <c r="FV125" s="765" t="n"/>
      <c r="FW125" s="765" t="n"/>
      <c r="FX125" s="765" t="n"/>
      <c r="FY125" s="765" t="n"/>
      <c r="FZ125" s="765" t="n"/>
      <c r="GA125" s="765" t="n"/>
      <c r="GB125" s="765" t="n"/>
      <c r="GC125" s="765" t="n"/>
      <c r="GD125" s="765" t="n"/>
      <c r="GE125" s="765" t="n"/>
      <c r="GF125" s="765" t="n"/>
      <c r="GG125" s="765" t="n"/>
      <c r="GH125" s="765" t="n"/>
      <c r="GI125" s="765" t="n"/>
      <c r="GJ125" s="765" t="n"/>
      <c r="GK125" s="765" t="n"/>
      <c r="GL125" s="765" t="n"/>
      <c r="GM125" s="765" t="n"/>
      <c r="GN125" s="765" t="n"/>
      <c r="GO125" s="765" t="n"/>
      <c r="GP125" s="765" t="n"/>
      <c r="GQ125" s="765" t="n"/>
      <c r="GR125" s="765" t="n"/>
      <c r="GS125" s="765" t="n"/>
      <c r="GT125" s="765" t="n"/>
      <c r="GU125" s="765" t="n"/>
      <c r="GV125" s="765" t="n"/>
      <c r="GW125" s="765" t="n"/>
      <c r="GX125" s="765" t="n"/>
      <c r="GY125" s="765" t="n"/>
      <c r="GZ125" s="765" t="n"/>
      <c r="HA125" s="765" t="n"/>
      <c r="HB125" s="765" t="n"/>
      <c r="HC125" s="765" t="n"/>
      <c r="HD125" s="765" t="n"/>
      <c r="HE125" s="765" t="n"/>
      <c r="HF125" s="765" t="n"/>
      <c r="HG125" s="765" t="n"/>
      <c r="HH125" s="765" t="n"/>
      <c r="HI125" s="765" t="n"/>
      <c r="HJ125" s="765" t="n"/>
      <c r="HK125" s="765" t="n"/>
      <c r="HL125" s="765" t="n"/>
      <c r="HM125" s="765" t="n"/>
      <c r="HN125" s="765" t="n"/>
      <c r="HO125" s="765" t="n"/>
      <c r="HP125" s="765" t="n"/>
      <c r="HQ125" s="765" t="n"/>
      <c r="HR125" s="765" t="n"/>
      <c r="HS125" s="765" t="n"/>
      <c r="HT125" s="765" t="n"/>
      <c r="HU125" s="765" t="n"/>
      <c r="HV125" s="765" t="n"/>
      <c r="HW125" s="765" t="n"/>
      <c r="HX125" s="765" t="n"/>
      <c r="HY125" s="765" t="n"/>
      <c r="HZ125" s="765" t="n"/>
      <c r="IA125" s="765" t="n"/>
      <c r="IB125" s="765" t="n"/>
      <c r="IC125" s="765" t="n"/>
      <c r="ID125" s="765" t="n"/>
      <c r="IE125" s="765" t="n"/>
      <c r="IF125" s="765" t="n"/>
      <c r="IG125" s="765" t="n"/>
      <c r="IH125" s="765" t="n"/>
      <c r="II125" s="765" t="n"/>
      <c r="IJ125" s="765" t="n"/>
      <c r="IK125" s="765" t="n"/>
      <c r="IL125" s="765" t="n"/>
      <c r="IM125" s="765" t="n"/>
      <c r="IN125" s="765" t="n"/>
      <c r="IO125" s="765" t="n"/>
      <c r="IP125" s="765" t="n"/>
      <c r="IQ125" s="765" t="n"/>
      <c r="IR125" s="765" t="n"/>
      <c r="IS125" s="765" t="n"/>
      <c r="IT125" s="765" t="n"/>
      <c r="IU125" s="765" t="n"/>
      <c r="IV125" s="765" t="n"/>
      <c r="IW125" s="765" t="n"/>
      <c r="IX125" s="765" t="n"/>
      <c r="IY125" s="765" t="n"/>
      <c r="IZ125" s="765" t="n"/>
      <c r="JA125" s="765" t="n"/>
      <c r="JB125" s="765" t="n"/>
      <c r="JC125" s="765" t="n"/>
      <c r="JD125" s="765" t="n"/>
      <c r="JE125" s="765" t="n"/>
      <c r="JF125" s="765" t="n"/>
      <c r="JG125" s="765" t="n"/>
      <c r="JH125" s="765" t="n"/>
      <c r="JI125" s="765" t="n"/>
      <c r="JJ125" s="765" t="n"/>
      <c r="JK125" s="765" t="n"/>
      <c r="JL125" s="765" t="n"/>
      <c r="JM125" s="765" t="n"/>
      <c r="JN125" s="765" t="n"/>
      <c r="JO125" s="765" t="n"/>
      <c r="JP125" s="765" t="n"/>
      <c r="JQ125" s="765" t="n"/>
      <c r="JR125" s="765" t="n"/>
      <c r="JS125" s="765" t="n"/>
      <c r="JT125" s="765" t="n"/>
      <c r="JU125" s="765" t="n"/>
      <c r="JV125" s="765" t="n"/>
      <c r="JW125" s="765" t="n"/>
      <c r="JX125" s="765" t="n"/>
      <c r="JY125" s="765" t="n"/>
      <c r="JZ125" s="765" t="n"/>
      <c r="KA125" s="765" t="n"/>
      <c r="KB125" s="765" t="n"/>
      <c r="KC125" s="765" t="n"/>
      <c r="KD125" s="765" t="n"/>
      <c r="KE125" s="765" t="n"/>
      <c r="KF125" s="765" t="n"/>
      <c r="KG125" s="765" t="n"/>
      <c r="KH125" s="765" t="n"/>
      <c r="KI125" s="765" t="n"/>
      <c r="KJ125" s="765" t="n"/>
      <c r="KK125" s="765" t="n"/>
      <c r="KL125" s="765" t="n"/>
      <c r="KM125" s="765" t="n"/>
      <c r="KN125" s="765" t="n"/>
      <c r="KO125" s="765" t="n"/>
      <c r="KP125" s="765" t="n"/>
      <c r="KQ125" s="765" t="n"/>
      <c r="KR125" s="765" t="n"/>
      <c r="KS125" s="765" t="n"/>
      <c r="KT125" s="765" t="n"/>
      <c r="KU125" s="765" t="n"/>
      <c r="KV125" s="765" t="n"/>
      <c r="KW125" s="765" t="n"/>
      <c r="KX125" s="765" t="n"/>
      <c r="KY125" s="765" t="n"/>
      <c r="KZ125" s="765" t="n"/>
      <c r="LA125" s="765" t="n"/>
      <c r="LB125" s="765" t="n"/>
      <c r="LC125" s="765" t="n"/>
      <c r="LD125" s="765" t="n"/>
      <c r="LE125" s="765" t="n"/>
      <c r="LF125" s="765" t="n"/>
      <c r="LG125" s="765" t="n"/>
      <c r="LH125" s="765" t="n"/>
      <c r="LI125" s="765" t="n"/>
      <c r="LJ125" s="765" t="n"/>
      <c r="LK125" s="765" t="n"/>
      <c r="LL125" s="765" t="n"/>
      <c r="LM125" s="765" t="n"/>
      <c r="LN125" s="765" t="n"/>
      <c r="LO125" s="765" t="n"/>
      <c r="LP125" s="765" t="n"/>
      <c r="LQ125" s="765" t="n"/>
      <c r="LR125" s="765" t="n"/>
      <c r="LS125" s="765" t="n"/>
      <c r="LT125" s="765" t="n"/>
      <c r="LU125" s="765" t="n"/>
      <c r="LV125" s="765" t="n"/>
      <c r="LW125" s="765" t="n"/>
      <c r="LX125" s="765" t="n"/>
    </row>
    <row r="126" ht="15.75" customFormat="1" customHeight="1" s="274" thickBot="1">
      <c r="A126" s="278" t="n"/>
      <c r="B126" s="275" t="n"/>
      <c r="C126" s="275" t="n"/>
      <c r="D126" s="275" t="n"/>
      <c r="E126" s="275" t="n"/>
      <c r="F126" s="275" t="n"/>
      <c r="G126" s="275" t="n"/>
      <c r="H126" s="275" t="n"/>
      <c r="I126" s="284" t="n"/>
      <c r="J126" s="275" t="n"/>
      <c r="K126" s="284" t="n"/>
      <c r="L126" s="275" t="n"/>
      <c r="M126" s="275" t="n"/>
      <c r="N126" s="275" t="n"/>
      <c r="O126" s="275" t="n"/>
      <c r="P126" s="275" t="n"/>
      <c r="Q126" s="275" t="n"/>
      <c r="R126" s="275" t="n"/>
      <c r="S126" s="275" t="n"/>
      <c r="T126" s="275" t="n"/>
      <c r="U126" s="275" t="n"/>
      <c r="V126" s="275" t="n"/>
      <c r="W126" s="275" t="n"/>
      <c r="X126" s="275" t="n"/>
      <c r="Y126" s="275" t="n"/>
      <c r="Z126" s="275" t="n"/>
      <c r="AA126" s="275" t="n"/>
      <c r="AB126" s="275" t="n"/>
      <c r="AC126" s="275" t="n"/>
      <c r="AD126" s="275" t="n"/>
      <c r="AE126" s="275" t="n"/>
      <c r="AF126" s="275" t="n"/>
      <c r="AG126" s="284" t="n"/>
      <c r="AH126" s="275" t="n"/>
      <c r="AI126" s="277" t="n"/>
      <c r="AJ126" s="367" t="n"/>
      <c r="AK126" s="367" t="n"/>
      <c r="AL126" s="367" t="n"/>
      <c r="AM126" s="367" t="n"/>
      <c r="AN126" s="367" t="n"/>
      <c r="AO126" s="367" t="n"/>
      <c r="AP126" s="367" t="n"/>
      <c r="AQ126" s="367" t="n"/>
      <c r="AR126" s="367" t="n"/>
      <c r="AS126" s="367" t="n"/>
      <c r="AT126" s="367" t="n"/>
      <c r="AU126" s="367" t="n"/>
      <c r="AV126" s="367" t="n"/>
      <c r="AW126" s="367" t="n"/>
      <c r="AX126" s="367" t="n"/>
      <c r="AY126" s="367" t="n"/>
      <c r="AZ126" s="367" t="n"/>
      <c r="BA126" s="367" t="n"/>
      <c r="BB126" s="367" t="n"/>
      <c r="BC126" s="367" t="n"/>
      <c r="BD126" s="367" t="n"/>
      <c r="BE126" s="367" t="n"/>
      <c r="BF126" s="367" t="n"/>
      <c r="BG126" s="367" t="n"/>
      <c r="BH126" s="367" t="n"/>
      <c r="BI126" s="367" t="n"/>
      <c r="BJ126" s="367" t="n"/>
      <c r="BK126" s="367" t="n"/>
      <c r="BL126" s="367" t="n"/>
      <c r="BM126" s="367" t="n"/>
      <c r="BN126" s="367" t="n"/>
      <c r="BO126" s="367" t="n"/>
      <c r="BP126" s="367" t="n"/>
      <c r="BQ126" s="367" t="n"/>
      <c r="BR126" s="367" t="n"/>
      <c r="BS126" s="367" t="n"/>
      <c r="BT126" s="367" t="n"/>
      <c r="BU126" s="367" t="n"/>
      <c r="BV126" s="367" t="n"/>
      <c r="BW126" s="367" t="n"/>
      <c r="BX126" s="367" t="n"/>
      <c r="BY126" s="367" t="n"/>
      <c r="BZ126" s="367" t="n"/>
      <c r="CA126" s="367" t="n"/>
      <c r="CB126" s="367" t="n"/>
      <c r="CC126" s="367" t="n"/>
      <c r="CD126" s="367" t="n"/>
      <c r="CE126" s="367" t="n"/>
      <c r="CF126" s="367" t="n"/>
      <c r="CG126" s="367" t="n"/>
      <c r="CH126" s="367" t="n"/>
      <c r="CI126" s="367" t="n"/>
      <c r="CJ126" s="367" t="n"/>
      <c r="CK126" s="367" t="n"/>
      <c r="CL126" s="367" t="n"/>
      <c r="CM126" s="367" t="n"/>
      <c r="CN126" s="367" t="n"/>
      <c r="CO126" s="367" t="n"/>
      <c r="CP126" s="367" t="n"/>
      <c r="CQ126" s="367" t="n"/>
      <c r="CR126" s="367" t="n"/>
      <c r="CS126" s="367" t="n"/>
      <c r="CT126" s="367" t="n"/>
      <c r="CU126" s="367" t="n"/>
      <c r="CV126" s="367" t="n"/>
      <c r="CW126" s="367" t="n"/>
      <c r="CX126" s="367" t="n"/>
      <c r="CY126" s="367" t="n"/>
      <c r="CZ126" s="367" t="n"/>
      <c r="DA126" s="367" t="n"/>
      <c r="DB126" s="367" t="n"/>
      <c r="DC126" s="367" t="n"/>
      <c r="DD126" s="367" t="n"/>
      <c r="DE126" s="367" t="n"/>
      <c r="DF126" s="367" t="n"/>
      <c r="DG126" s="367" t="n"/>
      <c r="DH126" s="367" t="n"/>
      <c r="DI126" s="367" t="n"/>
      <c r="DJ126" s="367" t="n"/>
      <c r="DK126" s="367" t="n"/>
      <c r="DL126" s="367" t="n"/>
      <c r="DM126" s="367" t="n"/>
      <c r="DN126" s="367" t="n"/>
      <c r="DO126" s="367" t="n"/>
      <c r="DP126" s="367" t="n"/>
      <c r="DQ126" s="367" t="n"/>
      <c r="DR126" s="367" t="n"/>
      <c r="DS126" s="367" t="n"/>
      <c r="DT126" s="367" t="n"/>
      <c r="DU126" s="367" t="n"/>
      <c r="DV126" s="367" t="n"/>
      <c r="DW126" s="367" t="n"/>
      <c r="DX126" s="367" t="n"/>
      <c r="DY126" s="367" t="n"/>
      <c r="DZ126" s="367" t="n"/>
      <c r="EA126" s="367" t="n"/>
      <c r="EB126" s="367" t="n"/>
      <c r="EC126" s="367" t="n"/>
      <c r="ED126" s="367" t="n"/>
      <c r="EE126" s="367" t="n"/>
      <c r="EF126" s="367" t="n"/>
      <c r="EG126" s="367" t="n"/>
      <c r="EH126" s="367" t="n"/>
      <c r="EI126" s="367" t="n"/>
      <c r="EJ126" s="367" t="n"/>
      <c r="EK126" s="367" t="n"/>
      <c r="EL126" s="367" t="n"/>
      <c r="EM126" s="367" t="n"/>
      <c r="EN126" s="367" t="n"/>
      <c r="EO126" s="367" t="n"/>
      <c r="EP126" s="367" t="n"/>
      <c r="EQ126" s="367" t="n"/>
      <c r="ER126" s="367" t="n"/>
      <c r="ES126" s="367" t="n"/>
      <c r="ET126" s="367" t="n"/>
      <c r="EU126" s="367" t="n"/>
      <c r="EV126" s="367" t="n"/>
      <c r="EW126" s="367" t="n"/>
      <c r="EX126" s="367" t="n"/>
      <c r="EY126" s="367" t="n"/>
      <c r="EZ126" s="367" t="n"/>
      <c r="FA126" s="367" t="n"/>
      <c r="FB126" s="367" t="n"/>
      <c r="FC126" s="367" t="n"/>
      <c r="FD126" s="367" t="n"/>
      <c r="FE126" s="367" t="n"/>
      <c r="FF126" s="367" t="n"/>
      <c r="FG126" s="367" t="n"/>
      <c r="FH126" s="367" t="n"/>
      <c r="FI126" s="367" t="n"/>
      <c r="FJ126" s="367" t="n"/>
      <c r="FK126" s="367" t="n"/>
      <c r="FL126" s="367" t="n"/>
      <c r="FM126" s="367" t="n"/>
      <c r="FN126" s="367" t="n"/>
      <c r="FO126" s="367" t="n"/>
      <c r="FP126" s="367" t="n"/>
      <c r="FQ126" s="367" t="n"/>
      <c r="FR126" s="367" t="n"/>
      <c r="FS126" s="367" t="n"/>
      <c r="FT126" s="367" t="n"/>
      <c r="FU126" s="367" t="n"/>
      <c r="FV126" s="367" t="n"/>
      <c r="FW126" s="367" t="n"/>
      <c r="FX126" s="367" t="n"/>
      <c r="FY126" s="367" t="n"/>
      <c r="FZ126" s="367" t="n"/>
      <c r="GA126" s="367" t="n"/>
      <c r="GB126" s="367" t="n"/>
      <c r="GC126" s="367" t="n"/>
      <c r="GD126" s="367" t="n"/>
      <c r="GE126" s="367" t="n"/>
      <c r="GF126" s="367" t="n"/>
      <c r="GG126" s="367" t="n"/>
      <c r="GH126" s="367" t="n"/>
      <c r="GI126" s="367" t="n"/>
      <c r="GJ126" s="367" t="n"/>
      <c r="GK126" s="367" t="n"/>
      <c r="GL126" s="367" t="n"/>
      <c r="GM126" s="367" t="n"/>
      <c r="GN126" s="367" t="n"/>
      <c r="GO126" s="367" t="n"/>
      <c r="GP126" s="367" t="n"/>
      <c r="GQ126" s="367" t="n"/>
      <c r="GR126" s="367" t="n"/>
      <c r="GS126" s="367" t="n"/>
      <c r="GT126" s="367" t="n"/>
      <c r="GU126" s="367" t="n"/>
      <c r="GV126" s="367" t="n"/>
      <c r="GW126" s="367" t="n"/>
      <c r="GX126" s="367" t="n"/>
      <c r="GY126" s="367" t="n"/>
      <c r="GZ126" s="367" t="n"/>
      <c r="HA126" s="367" t="n"/>
      <c r="HB126" s="367" t="n"/>
      <c r="HC126" s="367" t="n"/>
      <c r="HD126" s="367" t="n"/>
      <c r="HE126" s="367" t="n"/>
      <c r="HF126" s="367" t="n"/>
      <c r="HG126" s="367" t="n"/>
      <c r="HH126" s="367" t="n"/>
      <c r="HI126" s="367" t="n"/>
      <c r="HJ126" s="367" t="n"/>
      <c r="HK126" s="367" t="n"/>
      <c r="HL126" s="367" t="n"/>
      <c r="HM126" s="367" t="n"/>
      <c r="HN126" s="367" t="n"/>
      <c r="HO126" s="367" t="n"/>
      <c r="HP126" s="367" t="n"/>
      <c r="HQ126" s="367" t="n"/>
      <c r="HR126" s="367" t="n"/>
      <c r="HS126" s="367" t="n"/>
      <c r="HT126" s="367" t="n"/>
      <c r="HU126" s="367" t="n"/>
      <c r="HV126" s="367" t="n"/>
      <c r="HW126" s="367" t="n"/>
      <c r="HX126" s="367" t="n"/>
      <c r="HY126" s="367" t="n"/>
      <c r="HZ126" s="367" t="n"/>
      <c r="IA126" s="367" t="n"/>
      <c r="IB126" s="367" t="n"/>
      <c r="IC126" s="367" t="n"/>
      <c r="ID126" s="367" t="n"/>
      <c r="IE126" s="367" t="n"/>
      <c r="IF126" s="367" t="n"/>
      <c r="IG126" s="367" t="n"/>
      <c r="IH126" s="367" t="n"/>
      <c r="II126" s="367" t="n"/>
      <c r="IJ126" s="367" t="n"/>
      <c r="IK126" s="367" t="n"/>
      <c r="IL126" s="367" t="n"/>
      <c r="IM126" s="367" t="n"/>
      <c r="IN126" s="367" t="n"/>
      <c r="IO126" s="367" t="n"/>
      <c r="IP126" s="367" t="n"/>
      <c r="IQ126" s="367" t="n"/>
      <c r="IR126" s="367" t="n"/>
      <c r="IS126" s="367" t="n"/>
      <c r="IT126" s="367" t="n"/>
      <c r="IU126" s="367" t="n"/>
      <c r="IV126" s="367" t="n"/>
      <c r="IW126" s="367" t="n"/>
      <c r="IX126" s="367" t="n"/>
      <c r="IY126" s="367" t="n"/>
      <c r="IZ126" s="367" t="n"/>
      <c r="JA126" s="367" t="n"/>
      <c r="JB126" s="367" t="n"/>
      <c r="JC126" s="367" t="n"/>
      <c r="JD126" s="367" t="n"/>
      <c r="JE126" s="367" t="n"/>
      <c r="JF126" s="367" t="n"/>
      <c r="JG126" s="367" t="n"/>
      <c r="JH126" s="367" t="n"/>
      <c r="JI126" s="367" t="n"/>
      <c r="JJ126" s="367" t="n"/>
      <c r="JK126" s="367" t="n"/>
      <c r="JL126" s="367" t="n"/>
      <c r="JM126" s="367" t="n"/>
      <c r="JN126" s="367" t="n"/>
      <c r="JO126" s="367" t="n"/>
      <c r="JP126" s="367" t="n"/>
      <c r="JQ126" s="367" t="n"/>
      <c r="JR126" s="367" t="n"/>
      <c r="JS126" s="367" t="n"/>
      <c r="JT126" s="367" t="n"/>
      <c r="JU126" s="367" t="n"/>
      <c r="JV126" s="367" t="n"/>
      <c r="JW126" s="367" t="n"/>
      <c r="JX126" s="367" t="n"/>
      <c r="JY126" s="367" t="n"/>
      <c r="JZ126" s="367" t="n"/>
      <c r="KA126" s="367" t="n"/>
      <c r="KB126" s="367" t="n"/>
      <c r="KC126" s="367" t="n"/>
      <c r="KD126" s="367" t="n"/>
      <c r="KE126" s="367" t="n"/>
      <c r="KF126" s="367" t="n"/>
      <c r="KG126" s="367" t="n"/>
      <c r="KH126" s="367" t="n"/>
      <c r="KI126" s="367" t="n"/>
      <c r="KJ126" s="367" t="n"/>
      <c r="KK126" s="367" t="n"/>
      <c r="KL126" s="367" t="n"/>
      <c r="KM126" s="367" t="n"/>
      <c r="KN126" s="367" t="n"/>
      <c r="KO126" s="367" t="n"/>
      <c r="KP126" s="367" t="n"/>
      <c r="KQ126" s="367" t="n"/>
      <c r="KR126" s="367" t="n"/>
      <c r="KS126" s="367" t="n"/>
      <c r="KT126" s="367" t="n"/>
      <c r="KU126" s="367" t="n"/>
      <c r="KV126" s="367" t="n"/>
      <c r="KW126" s="367" t="n"/>
      <c r="KX126" s="367" t="n"/>
      <c r="KY126" s="367" t="n"/>
      <c r="KZ126" s="367" t="n"/>
      <c r="LA126" s="367" t="n"/>
      <c r="LB126" s="367" t="n"/>
      <c r="LC126" s="367" t="n"/>
      <c r="LD126" s="367" t="n"/>
      <c r="LE126" s="367" t="n"/>
      <c r="LF126" s="367" t="n"/>
      <c r="LG126" s="367" t="n"/>
      <c r="LH126" s="367" t="n"/>
      <c r="LI126" s="367" t="n"/>
      <c r="LJ126" s="367" t="n"/>
      <c r="LK126" s="367" t="n"/>
      <c r="LL126" s="367" t="n"/>
      <c r="LM126" s="367" t="n"/>
      <c r="LN126" s="367" t="n"/>
      <c r="LO126" s="367" t="n"/>
      <c r="LP126" s="367" t="n"/>
      <c r="LQ126" s="367" t="n"/>
      <c r="LR126" s="367" t="n"/>
      <c r="LS126" s="367" t="n"/>
      <c r="LT126" s="367" t="n"/>
      <c r="LU126" s="367" t="n"/>
      <c r="LV126" s="367" t="n"/>
      <c r="LW126" s="367" t="n"/>
      <c r="LX126" s="367" t="n"/>
    </row>
    <row r="127" ht="15.75" customHeight="1">
      <c r="AJ127" s="366" t="n"/>
      <c r="AK127" s="366" t="n"/>
      <c r="AL127" s="366" t="n"/>
      <c r="AM127" s="366" t="n"/>
      <c r="AN127" s="366" t="n"/>
      <c r="AO127" s="366" t="n"/>
      <c r="AP127" s="366" t="n"/>
      <c r="AQ127" s="366" t="n"/>
      <c r="AR127" s="366" t="n"/>
      <c r="AS127" s="366" t="n"/>
      <c r="AT127" s="366" t="n"/>
      <c r="AU127" s="366" t="n"/>
      <c r="AV127" s="366" t="n"/>
      <c r="AW127" s="366" t="n"/>
      <c r="AX127" s="366" t="n"/>
      <c r="AY127" s="366" t="n"/>
      <c r="AZ127" s="366" t="n"/>
      <c r="BA127" s="366" t="n"/>
      <c r="BB127" s="366" t="n"/>
      <c r="BC127" s="366" t="n"/>
      <c r="BD127" s="366" t="n"/>
      <c r="BE127" s="366" t="n"/>
      <c r="BF127" s="366" t="n"/>
      <c r="BG127" s="366" t="n"/>
      <c r="BH127" s="366" t="n"/>
      <c r="BI127" s="366" t="n"/>
      <c r="BJ127" s="366" t="n"/>
      <c r="BK127" s="366" t="n"/>
      <c r="BL127" s="366" t="n"/>
      <c r="BM127" s="366" t="n"/>
      <c r="BN127" s="366" t="n"/>
      <c r="BO127" s="366" t="n"/>
      <c r="BP127" s="366" t="n"/>
      <c r="BQ127" s="366" t="n"/>
      <c r="BR127" s="366" t="n"/>
      <c r="BS127" s="366" t="n"/>
      <c r="BT127" s="366" t="n"/>
      <c r="BU127" s="366" t="n"/>
      <c r="BV127" s="366" t="n"/>
      <c r="BW127" s="366" t="n"/>
      <c r="BX127" s="366" t="n"/>
      <c r="BY127" s="366" t="n"/>
      <c r="BZ127" s="366" t="n"/>
      <c r="CA127" s="366" t="n"/>
      <c r="CB127" s="366" t="n"/>
      <c r="CC127" s="366" t="n"/>
      <c r="CD127" s="366" t="n"/>
      <c r="CE127" s="366" t="n"/>
      <c r="CF127" s="366" t="n"/>
      <c r="CG127" s="366" t="n"/>
      <c r="CH127" s="366" t="n"/>
      <c r="CI127" s="366" t="n"/>
      <c r="CJ127" s="366" t="n"/>
      <c r="CK127" s="366" t="n"/>
      <c r="CL127" s="366" t="n"/>
      <c r="CM127" s="366" t="n"/>
      <c r="CN127" s="366" t="n"/>
      <c r="CO127" s="366" t="n"/>
      <c r="CP127" s="366" t="n"/>
      <c r="CQ127" s="366" t="n"/>
      <c r="CR127" s="366" t="n"/>
      <c r="CS127" s="366" t="n"/>
      <c r="CT127" s="366" t="n"/>
      <c r="CU127" s="366" t="n"/>
      <c r="CV127" s="366" t="n"/>
      <c r="CW127" s="366" t="n"/>
      <c r="CX127" s="366" t="n"/>
      <c r="CY127" s="366" t="n"/>
      <c r="CZ127" s="366" t="n"/>
      <c r="DA127" s="366" t="n"/>
      <c r="DB127" s="366" t="n"/>
      <c r="DC127" s="366" t="n"/>
      <c r="DD127" s="366" t="n"/>
      <c r="DE127" s="366" t="n"/>
      <c r="DF127" s="366" t="n"/>
      <c r="DG127" s="366" t="n"/>
      <c r="DH127" s="366" t="n"/>
      <c r="DI127" s="366" t="n"/>
      <c r="DJ127" s="366" t="n"/>
      <c r="DK127" s="366" t="n"/>
      <c r="DL127" s="366" t="n"/>
      <c r="DM127" s="366" t="n"/>
      <c r="DN127" s="366" t="n"/>
      <c r="DO127" s="366" t="n"/>
      <c r="DP127" s="366" t="n"/>
      <c r="DQ127" s="366" t="n"/>
      <c r="DR127" s="366" t="n"/>
      <c r="DS127" s="366" t="n"/>
      <c r="DT127" s="366" t="n"/>
      <c r="DU127" s="366" t="n"/>
      <c r="DV127" s="366" t="n"/>
      <c r="DW127" s="366" t="n"/>
      <c r="DX127" s="366" t="n"/>
      <c r="DY127" s="366" t="n"/>
      <c r="DZ127" s="366" t="n"/>
      <c r="EA127" s="366" t="n"/>
      <c r="EB127" s="366" t="n"/>
      <c r="EC127" s="366" t="n"/>
      <c r="ED127" s="366" t="n"/>
      <c r="EE127" s="366" t="n"/>
      <c r="EF127" s="366" t="n"/>
      <c r="EG127" s="366" t="n"/>
      <c r="EH127" s="366" t="n"/>
      <c r="EI127" s="366" t="n"/>
      <c r="EJ127" s="366" t="n"/>
      <c r="EK127" s="366" t="n"/>
      <c r="EL127" s="366" t="n"/>
      <c r="EM127" s="366" t="n"/>
      <c r="EN127" s="366" t="n"/>
      <c r="EO127" s="366" t="n"/>
      <c r="EP127" s="366" t="n"/>
      <c r="EQ127" s="366" t="n"/>
      <c r="ER127" s="366" t="n"/>
      <c r="ES127" s="366" t="n"/>
      <c r="ET127" s="366" t="n"/>
      <c r="EU127" s="366" t="n"/>
      <c r="EV127" s="366" t="n"/>
      <c r="EW127" s="366" t="n"/>
      <c r="EX127" s="366" t="n"/>
      <c r="EY127" s="366" t="n"/>
      <c r="EZ127" s="366" t="n"/>
      <c r="FA127" s="366" t="n"/>
      <c r="FB127" s="366" t="n"/>
      <c r="FC127" s="366" t="n"/>
      <c r="FD127" s="366" t="n"/>
      <c r="FE127" s="366" t="n"/>
      <c r="FF127" s="366" t="n"/>
      <c r="FG127" s="366" t="n"/>
      <c r="FH127" s="366" t="n"/>
      <c r="FI127" s="366" t="n"/>
      <c r="FJ127" s="366" t="n"/>
      <c r="FK127" s="366" t="n"/>
      <c r="FL127" s="366" t="n"/>
      <c r="FM127" s="366" t="n"/>
      <c r="FN127" s="366" t="n"/>
      <c r="FO127" s="366" t="n"/>
      <c r="FP127" s="366" t="n"/>
      <c r="FQ127" s="366" t="n"/>
      <c r="FR127" s="366" t="n"/>
      <c r="FS127" s="366" t="n"/>
      <c r="FT127" s="366" t="n"/>
      <c r="FU127" s="366" t="n"/>
      <c r="FV127" s="366" t="n"/>
      <c r="FW127" s="366" t="n"/>
      <c r="FX127" s="366" t="n"/>
      <c r="FY127" s="366" t="n"/>
      <c r="FZ127" s="366" t="n"/>
      <c r="GA127" s="366" t="n"/>
      <c r="GB127" s="366" t="n"/>
      <c r="GC127" s="366" t="n"/>
      <c r="GD127" s="366" t="n"/>
      <c r="GE127" s="366" t="n"/>
      <c r="GF127" s="366" t="n"/>
      <c r="GG127" s="366" t="n"/>
      <c r="GH127" s="366" t="n"/>
      <c r="GI127" s="366" t="n"/>
      <c r="GJ127" s="366" t="n"/>
      <c r="GK127" s="366" t="n"/>
      <c r="GL127" s="366" t="n"/>
      <c r="GM127" s="366" t="n"/>
      <c r="GN127" s="366" t="n"/>
      <c r="GO127" s="366" t="n"/>
      <c r="GP127" s="366" t="n"/>
      <c r="GQ127" s="366" t="n"/>
      <c r="GR127" s="366" t="n"/>
      <c r="GS127" s="366" t="n"/>
      <c r="GT127" s="366" t="n"/>
      <c r="GU127" s="366" t="n"/>
      <c r="GV127" s="366" t="n"/>
      <c r="GW127" s="366" t="n"/>
      <c r="GX127" s="366" t="n"/>
      <c r="GY127" s="366" t="n"/>
      <c r="GZ127" s="366" t="n"/>
      <c r="HA127" s="366" t="n"/>
      <c r="HB127" s="366" t="n"/>
      <c r="HC127" s="366" t="n"/>
      <c r="HD127" s="366" t="n"/>
      <c r="HE127" s="366" t="n"/>
      <c r="HF127" s="366" t="n"/>
      <c r="HG127" s="366" t="n"/>
      <c r="HH127" s="366" t="n"/>
      <c r="HI127" s="366" t="n"/>
      <c r="HJ127" s="366" t="n"/>
      <c r="HK127" s="366" t="n"/>
      <c r="HL127" s="366" t="n"/>
      <c r="HM127" s="366" t="n"/>
      <c r="HN127" s="366" t="n"/>
      <c r="HO127" s="366" t="n"/>
      <c r="HP127" s="366" t="n"/>
      <c r="HQ127" s="366" t="n"/>
      <c r="HR127" s="366" t="n"/>
      <c r="HS127" s="366" t="n"/>
      <c r="HT127" s="366" t="n"/>
      <c r="HU127" s="366" t="n"/>
      <c r="HV127" s="366" t="n"/>
      <c r="HW127" s="366" t="n"/>
      <c r="HX127" s="366" t="n"/>
      <c r="HY127" s="366" t="n"/>
      <c r="HZ127" s="366" t="n"/>
      <c r="IA127" s="366" t="n"/>
      <c r="IB127" s="366" t="n"/>
      <c r="IC127" s="366" t="n"/>
      <c r="ID127" s="366" t="n"/>
      <c r="IE127" s="366" t="n"/>
      <c r="IF127" s="366" t="n"/>
      <c r="IG127" s="366" t="n"/>
      <c r="IH127" s="366" t="n"/>
      <c r="II127" s="366" t="n"/>
      <c r="IJ127" s="366" t="n"/>
      <c r="IK127" s="366" t="n"/>
      <c r="IL127" s="366" t="n"/>
      <c r="IM127" s="366" t="n"/>
      <c r="IN127" s="366" t="n"/>
      <c r="IO127" s="366" t="n"/>
      <c r="IP127" s="366" t="n"/>
      <c r="IQ127" s="366" t="n"/>
      <c r="IR127" s="366" t="n"/>
      <c r="IS127" s="366" t="n"/>
      <c r="IT127" s="366" t="n"/>
      <c r="IU127" s="366" t="n"/>
      <c r="IV127" s="366" t="n"/>
      <c r="IW127" s="366" t="n"/>
      <c r="IX127" s="366" t="n"/>
      <c r="IY127" s="366" t="n"/>
      <c r="IZ127" s="366" t="n"/>
      <c r="JA127" s="366" t="n"/>
      <c r="JB127" s="366" t="n"/>
      <c r="JC127" s="366" t="n"/>
      <c r="JD127" s="366" t="n"/>
      <c r="JE127" s="366" t="n"/>
      <c r="JF127" s="366" t="n"/>
      <c r="JG127" s="366" t="n"/>
      <c r="JH127" s="366" t="n"/>
      <c r="JI127" s="366" t="n"/>
      <c r="JJ127" s="366" t="n"/>
      <c r="JK127" s="366" t="n"/>
      <c r="JL127" s="366" t="n"/>
      <c r="JM127" s="366" t="n"/>
      <c r="JN127" s="366" t="n"/>
      <c r="JO127" s="366" t="n"/>
      <c r="JP127" s="366" t="n"/>
      <c r="JQ127" s="366" t="n"/>
      <c r="JR127" s="366" t="n"/>
      <c r="JS127" s="366" t="n"/>
      <c r="JT127" s="366" t="n"/>
      <c r="JU127" s="366" t="n"/>
      <c r="JV127" s="366" t="n"/>
      <c r="JW127" s="366" t="n"/>
      <c r="JX127" s="366" t="n"/>
      <c r="JY127" s="366" t="n"/>
      <c r="JZ127" s="366" t="n"/>
      <c r="KA127" s="366" t="n"/>
      <c r="KB127" s="366" t="n"/>
      <c r="KC127" s="366" t="n"/>
      <c r="KD127" s="366" t="n"/>
      <c r="KE127" s="366" t="n"/>
      <c r="KF127" s="366" t="n"/>
      <c r="KG127" s="366" t="n"/>
      <c r="KH127" s="366" t="n"/>
      <c r="KI127" s="366" t="n"/>
      <c r="KJ127" s="366" t="n"/>
      <c r="KK127" s="366" t="n"/>
      <c r="KL127" s="366" t="n"/>
      <c r="KM127" s="366" t="n"/>
      <c r="KN127" s="366" t="n"/>
      <c r="KO127" s="366" t="n"/>
      <c r="KP127" s="366" t="n"/>
      <c r="KQ127" s="366" t="n"/>
      <c r="KR127" s="366" t="n"/>
      <c r="KS127" s="366" t="n"/>
      <c r="KT127" s="366" t="n"/>
      <c r="KU127" s="366" t="n"/>
      <c r="KV127" s="366" t="n"/>
      <c r="KW127" s="366" t="n"/>
      <c r="KX127" s="366" t="n"/>
      <c r="KY127" s="366" t="n"/>
      <c r="KZ127" s="366" t="n"/>
      <c r="LA127" s="366" t="n"/>
      <c r="LB127" s="366" t="n"/>
      <c r="LC127" s="366" t="n"/>
      <c r="LD127" s="366" t="n"/>
      <c r="LE127" s="366" t="n"/>
      <c r="LF127" s="366" t="n"/>
      <c r="LG127" s="366" t="n"/>
      <c r="LH127" s="366" t="n"/>
      <c r="LI127" s="366" t="n"/>
      <c r="LJ127" s="366" t="n"/>
      <c r="LK127" s="366" t="n"/>
      <c r="LL127" s="366" t="n"/>
      <c r="LM127" s="366" t="n"/>
      <c r="LN127" s="366" t="n"/>
      <c r="LO127" s="366" t="n"/>
      <c r="LP127" s="366" t="n"/>
      <c r="LQ127" s="366" t="n"/>
      <c r="LR127" s="366" t="n"/>
      <c r="LS127" s="366" t="n"/>
      <c r="LT127" s="366" t="n"/>
      <c r="LU127" s="366" t="n"/>
      <c r="LV127" s="366" t="n"/>
      <c r="LW127" s="366" t="n"/>
      <c r="LX127" s="366" t="n"/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</sheetData>
  <autoFilter ref="A5:DS5"/>
  <mergeCells count="36">
    <mergeCell ref="AF1:AG1"/>
    <mergeCell ref="AF2:AG2"/>
    <mergeCell ref="AH1:AH2"/>
    <mergeCell ref="AI1:AI3"/>
    <mergeCell ref="Z1:AA1"/>
    <mergeCell ref="Z2:AA2"/>
    <mergeCell ref="AB1:AC1"/>
    <mergeCell ref="AB2:AC2"/>
    <mergeCell ref="AD1:AE1"/>
    <mergeCell ref="AD2:AE2"/>
    <mergeCell ref="T1:U1"/>
    <mergeCell ref="T2:U2"/>
    <mergeCell ref="V1:W1"/>
    <mergeCell ref="V2:W2"/>
    <mergeCell ref="X1:Y1"/>
    <mergeCell ref="X2:Y2"/>
    <mergeCell ref="N1:O1"/>
    <mergeCell ref="N2:O2"/>
    <mergeCell ref="P1:Q1"/>
    <mergeCell ref="P2:Q2"/>
    <mergeCell ref="R1:S1"/>
    <mergeCell ref="R2:S2"/>
    <mergeCell ref="J1:K1"/>
    <mergeCell ref="J2:K2"/>
    <mergeCell ref="L1:M1"/>
    <mergeCell ref="L2:M2"/>
    <mergeCell ref="C1:D2"/>
    <mergeCell ref="B1:B3"/>
    <mergeCell ref="A1:A3"/>
    <mergeCell ref="H2:I2"/>
    <mergeCell ref="H1:I1"/>
    <mergeCell ref="G1:G3"/>
    <mergeCell ref="F1:F2"/>
    <mergeCell ref="E1:E2"/>
    <mergeCell ref="C3:C4"/>
    <mergeCell ref="D3:D4"/>
  </mergeCells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F112"/>
  <sheetViews>
    <sheetView showGridLines="0" topLeftCell="A97" zoomScale="85" zoomScaleNormal="85" workbookViewId="0">
      <selection activeCell="E107" sqref="E107"/>
    </sheetView>
  </sheetViews>
  <sheetFormatPr baseColWidth="8" defaultRowHeight="16.5"/>
  <cols>
    <col width="4" customWidth="1" style="2" min="1" max="1"/>
    <col width="14.85546875" customWidth="1" style="10" min="2" max="2"/>
    <col width="15.28515625" customWidth="1" style="10" min="3" max="3"/>
    <col width="19" customWidth="1" style="3" min="4" max="4"/>
    <col width="92" customWidth="1" style="4" min="5" max="5"/>
    <col width="69.28515625" customWidth="1" style="296" min="6" max="6"/>
    <col width="69.28515625" customWidth="1" style="366" min="7" max="11"/>
    <col width="9.140625" customWidth="1" style="366" min="12" max="16384"/>
  </cols>
  <sheetData>
    <row r="1" ht="20.25" customFormat="1" customHeight="1" s="36">
      <c r="A1" s="1648" t="inlineStr">
        <is>
          <t>No.</t>
        </is>
      </c>
      <c r="B1" s="1649" t="inlineStr">
        <is>
          <t>WO No.</t>
        </is>
      </c>
      <c r="C1" s="1369" t="inlineStr">
        <is>
          <t>CRO</t>
        </is>
      </c>
      <c r="D1" s="1737" t="n"/>
      <c r="E1" s="1658" t="inlineStr">
        <is>
          <t>Deskripsi</t>
        </is>
      </c>
      <c r="F1" s="1648" t="inlineStr">
        <is>
          <t>Remark</t>
        </is>
      </c>
    </row>
    <row r="2" ht="20.25" customFormat="1" customHeight="1" s="1343" thickBot="1">
      <c r="A2" s="1672" t="n"/>
      <c r="B2" s="1673" t="n"/>
      <c r="C2" s="314" t="inlineStr">
        <is>
          <t>CRO No.</t>
        </is>
      </c>
      <c r="D2" s="314" t="inlineStr">
        <is>
          <t>Value</t>
        </is>
      </c>
      <c r="E2" s="1675" t="n"/>
      <c r="F2" s="1672" t="n"/>
    </row>
    <row r="3" ht="20.25" customFormat="1" customHeight="1" s="313">
      <c r="A3" s="325" t="n"/>
      <c r="B3" s="326" t="n">
        <v>2020</v>
      </c>
      <c r="C3" s="310" t="n"/>
      <c r="D3" s="310" t="n"/>
      <c r="E3" s="311" t="n"/>
      <c r="F3" s="312" t="n"/>
    </row>
    <row r="4" customFormat="1" s="755">
      <c r="A4" s="289" t="n">
        <v>1</v>
      </c>
      <c r="B4" s="17">
        <f>+BMS!D7</f>
        <v/>
      </c>
      <c r="C4" s="17">
        <f>+BMS!F7</f>
        <v/>
      </c>
      <c r="D4" s="18">
        <f>+BMS!G7</f>
        <v/>
      </c>
      <c r="E4" s="294">
        <f>+BMS!I7</f>
        <v/>
      </c>
      <c r="F4" s="297" t="inlineStr">
        <is>
          <t>Done 18.03.20 Feri S, menunggu puchlist (pandemi covid 19)</t>
        </is>
      </c>
    </row>
    <row r="5" customFormat="1" s="755">
      <c r="A5" s="289" t="n">
        <v>2</v>
      </c>
      <c r="B5" s="17">
        <f>+BMS!D8</f>
        <v/>
      </c>
      <c r="C5" s="17">
        <f>+BMS!F8</f>
        <v/>
      </c>
      <c r="D5" s="18">
        <f>+BMS!G8</f>
        <v/>
      </c>
      <c r="E5" s="294">
        <f>+BMS!I8</f>
        <v/>
      </c>
      <c r="F5" s="297" t="inlineStr">
        <is>
          <t>hold -</t>
        </is>
      </c>
    </row>
    <row r="6" customFormat="1" s="755">
      <c r="A6" s="289" t="n">
        <v>3</v>
      </c>
      <c r="B6" s="17">
        <f>+BMS!D9</f>
        <v/>
      </c>
      <c r="C6" s="17">
        <f>+BMS!F9</f>
        <v/>
      </c>
      <c r="D6" s="18">
        <f>+BMS!G9</f>
        <v/>
      </c>
      <c r="E6" s="294">
        <f>+BMS!I9</f>
        <v/>
      </c>
      <c r="F6" s="297" t="inlineStr">
        <is>
          <t>start 5.11.19 - done November 2020, menunggu closing punchlist and handover dok</t>
        </is>
      </c>
    </row>
    <row r="7" customFormat="1" s="424">
      <c r="A7" s="291" t="n">
        <v>4</v>
      </c>
      <c r="B7" s="300">
        <f>+BMS!D10</f>
        <v/>
      </c>
      <c r="C7" s="300">
        <f>+BMS!F10</f>
        <v/>
      </c>
      <c r="D7" s="292">
        <f>+BMS!G10</f>
        <v/>
      </c>
      <c r="E7" s="295">
        <f>+BMS!I10</f>
        <v/>
      </c>
      <c r="F7" s="299" t="inlineStr">
        <is>
          <t>menunggu drawing by bayu - done 16.04.21</t>
        </is>
      </c>
    </row>
    <row r="8" customFormat="1" s="424">
      <c r="A8" s="291" t="n">
        <v>5</v>
      </c>
      <c r="B8" s="300">
        <f>+BMS!D11</f>
        <v/>
      </c>
      <c r="C8" s="300">
        <f>+BMS!F11</f>
        <v/>
      </c>
      <c r="D8" s="292">
        <f>+BMS!G11</f>
        <v/>
      </c>
      <c r="E8" s="295">
        <f>+BMS!I11</f>
        <v/>
      </c>
      <c r="F8" s="299" t="inlineStr">
        <is>
          <t>start 18.01.20 - Hold 18.03.20 - Start 26.07.20 by faruk - cont. start 29.12.20 rahmadi done 11.02.20 by Acong</t>
        </is>
      </c>
    </row>
    <row r="9" customFormat="1" s="424">
      <c r="A9" s="291" t="n">
        <v>6</v>
      </c>
      <c r="B9" s="300">
        <f>+BMS!D13</f>
        <v/>
      </c>
      <c r="C9" s="300">
        <f>+BMS!F13</f>
        <v/>
      </c>
      <c r="D9" s="292">
        <f>+BMS!G13</f>
        <v/>
      </c>
      <c r="E9" s="295">
        <f>+BMS!I13</f>
        <v/>
      </c>
      <c r="F9" s="299" t="inlineStr">
        <is>
          <t>done 30.12.20 by rahmadi</t>
        </is>
      </c>
    </row>
    <row r="10" customFormat="1" s="424">
      <c r="A10" s="291" t="n">
        <v>7</v>
      </c>
      <c r="B10" s="300">
        <f>+BMS!D14</f>
        <v/>
      </c>
      <c r="C10" s="300">
        <f>+BMS!F14</f>
        <v/>
      </c>
      <c r="D10" s="292">
        <f>+BMS!G14</f>
        <v/>
      </c>
      <c r="E10" s="295">
        <f>+BMS!I14</f>
        <v/>
      </c>
      <c r="F10" s="299" t="inlineStr">
        <is>
          <t>20.11.20 -  12.12.20 done by faruk</t>
        </is>
      </c>
    </row>
    <row r="11" customFormat="1" s="424">
      <c r="A11" s="291" t="n">
        <v>8</v>
      </c>
      <c r="B11" s="300">
        <f>+BMS!D15</f>
        <v/>
      </c>
      <c r="C11" s="300">
        <f>+BMS!F15</f>
        <v/>
      </c>
      <c r="D11" s="292">
        <f>+BMS!G15</f>
        <v/>
      </c>
      <c r="E11" s="295">
        <f>+BMS!I15</f>
        <v/>
      </c>
      <c r="F11" s="299" t="inlineStr">
        <is>
          <t>start 23.12..20 by A. Faruk - Done 6.1.21 faruk</t>
        </is>
      </c>
    </row>
    <row r="12" customFormat="1" s="424">
      <c r="A12" s="291" t="n">
        <v>9</v>
      </c>
      <c r="B12" s="300">
        <f>+BMS!D18</f>
        <v/>
      </c>
      <c r="C12" s="300">
        <f>+BMS!F18</f>
        <v/>
      </c>
      <c r="D12" s="292">
        <f>+BMS!G18</f>
        <v/>
      </c>
      <c r="E12" s="295">
        <f>+BMS!I18</f>
        <v/>
      </c>
      <c r="F12" s="299" t="inlineStr">
        <is>
          <t>Start 21.11.20 Angga - Hold</t>
        </is>
      </c>
    </row>
    <row r="13" customFormat="1" s="424">
      <c r="A13" s="291" t="n">
        <v>10</v>
      </c>
      <c r="B13" s="300">
        <f>+BMS!D19</f>
        <v/>
      </c>
      <c r="C13" s="300">
        <f>+BMS!F19</f>
        <v/>
      </c>
      <c r="D13" s="292">
        <f>+BMS!G19</f>
        <v/>
      </c>
      <c r="E13" s="295">
        <f>+BMS!I19</f>
        <v/>
      </c>
      <c r="F13" s="299" t="inlineStr">
        <is>
          <t>Start 21.12,.20 by A. Faruk</t>
        </is>
      </c>
    </row>
    <row r="14" customFormat="1" s="424">
      <c r="A14" s="291" t="n">
        <v>11</v>
      </c>
      <c r="B14" s="300">
        <f>+BMS!D20</f>
        <v/>
      </c>
      <c r="C14" s="300">
        <f>+BMS!F20</f>
        <v/>
      </c>
      <c r="D14" s="292">
        <f>+BMS!G20</f>
        <v/>
      </c>
      <c r="E14" s="295">
        <f>+BMS!I20</f>
        <v/>
      </c>
      <c r="F14" s="299" t="inlineStr">
        <is>
          <t>Start 25.11.20 - angga- hold - close info pak fatkur</t>
        </is>
      </c>
    </row>
    <row r="15" customFormat="1" s="424">
      <c r="A15" s="291" t="n">
        <v>12</v>
      </c>
      <c r="B15" s="300">
        <f>+BMS!D22</f>
        <v/>
      </c>
      <c r="C15" s="300">
        <f>+BMS!F22</f>
        <v/>
      </c>
      <c r="D15" s="292">
        <f>+BMS!G22</f>
        <v/>
      </c>
      <c r="E15" s="295">
        <f>+BMS!I22</f>
        <v/>
      </c>
      <c r="F15" s="299" t="inlineStr">
        <is>
          <t>done</t>
        </is>
      </c>
    </row>
    <row r="16" ht="33" customFormat="1" customHeight="1" s="424">
      <c r="A16" s="291" t="n">
        <v>13</v>
      </c>
      <c r="B16" s="300">
        <f>+BMS!D23</f>
        <v/>
      </c>
      <c r="C16" s="300">
        <f>+BMS!F23</f>
        <v/>
      </c>
      <c r="D16" s="292">
        <f>+BMS!G23</f>
        <v/>
      </c>
      <c r="E16" s="716">
        <f>+BMS!I23</f>
        <v/>
      </c>
      <c r="F16" s="299" t="inlineStr">
        <is>
          <t>Start 26.12.20 - done by rommy - remaining 4 pohon menunggu ijin dari perhutanan-close info pak fatkur</t>
        </is>
      </c>
    </row>
    <row r="17" customFormat="1" s="424">
      <c r="A17" s="291" t="n">
        <v>14</v>
      </c>
      <c r="B17" s="300">
        <f>+BMS!D88</f>
        <v/>
      </c>
      <c r="C17" s="300">
        <f>+BMS!F88</f>
        <v/>
      </c>
      <c r="D17" s="292">
        <f>+BMS!G88</f>
        <v/>
      </c>
      <c r="E17" s="295">
        <f>+BMS!I88</f>
        <v/>
      </c>
      <c r="F17" s="299" t="inlineStr">
        <is>
          <t>start sch. 3.12.20 - done</t>
        </is>
      </c>
    </row>
    <row r="18" customFormat="1" s="424">
      <c r="A18" s="291" t="n">
        <v>15</v>
      </c>
      <c r="B18" s="300">
        <f>+BMS!D89</f>
        <v/>
      </c>
      <c r="C18" s="300">
        <f>+BMS!F89</f>
        <v/>
      </c>
      <c r="D18" s="292">
        <f>+BMS!G89</f>
        <v/>
      </c>
      <c r="E18" s="295">
        <f>+BMS!I89</f>
        <v/>
      </c>
      <c r="F18" s="299" t="inlineStr">
        <is>
          <t>Done 8.02.21</t>
        </is>
      </c>
    </row>
    <row r="19" customFormat="1" s="424">
      <c r="A19" s="291" t="n">
        <v>16</v>
      </c>
      <c r="B19" s="300">
        <f>+BMS!D112</f>
        <v/>
      </c>
      <c r="C19" s="300">
        <f>+BMS!F112</f>
        <v/>
      </c>
      <c r="D19" s="292">
        <f>+BMS!G112</f>
        <v/>
      </c>
      <c r="E19" s="295">
        <f>+BMS!I112</f>
        <v/>
      </c>
      <c r="F19" s="299" t="inlineStr">
        <is>
          <t>done</t>
        </is>
      </c>
    </row>
    <row r="20" customFormat="1" s="424">
      <c r="A20" s="291" t="n">
        <v>17</v>
      </c>
      <c r="B20" s="300">
        <f>+BMS!D158</f>
        <v/>
      </c>
      <c r="C20" s="300">
        <f>+BMS!F158</f>
        <v/>
      </c>
      <c r="D20" s="292">
        <f>+BMS!G158</f>
        <v/>
      </c>
      <c r="E20" s="295">
        <f>+BMS!I158</f>
        <v/>
      </c>
      <c r="F20" s="299" t="inlineStr">
        <is>
          <t>close</t>
        </is>
      </c>
    </row>
    <row r="21" ht="20.25" customFormat="1" customHeight="1" s="313">
      <c r="A21" s="325" t="n"/>
      <c r="B21" s="326" t="n">
        <v>2021</v>
      </c>
      <c r="C21" s="310" t="n"/>
      <c r="D21" s="310" t="n"/>
      <c r="E21" s="311" t="n"/>
      <c r="F21" s="312" t="n"/>
    </row>
    <row r="22" ht="20.25" customFormat="1" customHeight="1" s="313">
      <c r="A22" s="325" t="n"/>
      <c r="B22" s="326" t="inlineStr">
        <is>
          <t>Januari</t>
        </is>
      </c>
      <c r="C22" s="310" t="n"/>
      <c r="D22" s="310" t="n"/>
      <c r="E22" s="311" t="n"/>
      <c r="F22" s="312" t="n"/>
    </row>
    <row r="23" customFormat="1" s="424">
      <c r="A23" s="291" t="n">
        <v>1</v>
      </c>
      <c r="B23" s="300">
        <f>+BMS!D12</f>
        <v/>
      </c>
      <c r="C23" s="300">
        <f>+BMS!F12</f>
        <v/>
      </c>
      <c r="D23" s="292">
        <f>+BMS!G12</f>
        <v/>
      </c>
      <c r="E23" s="295">
        <f>+BMS!I12</f>
        <v/>
      </c>
      <c r="F23" s="299" t="inlineStr">
        <is>
          <t>Start 7.1.21 Faruk - (hold cermat APD) cont. 12.01.21 - done 4.02.21 faruk</t>
        </is>
      </c>
    </row>
    <row r="24" customFormat="1" s="424">
      <c r="A24" s="291" t="n">
        <v>2</v>
      </c>
      <c r="B24" s="300">
        <f>+BMS!D28</f>
        <v/>
      </c>
      <c r="C24" s="300" t="n"/>
      <c r="D24" s="343" t="n"/>
      <c r="E24" s="295">
        <f>+BMS!I28</f>
        <v/>
      </c>
      <c r="F24" s="299" t="inlineStr">
        <is>
          <t>Start 2.1.21 angga - hold 8.1.21 - done partial-1</t>
        </is>
      </c>
    </row>
    <row r="25" customFormat="1" s="424">
      <c r="A25" s="291" t="n">
        <v>3</v>
      </c>
      <c r="B25" s="300">
        <f>+BMS!D27</f>
        <v/>
      </c>
      <c r="C25" s="300" t="n"/>
      <c r="D25" s="343" t="n"/>
      <c r="E25" s="295">
        <f>+BMS!I27</f>
        <v/>
      </c>
      <c r="F25" s="299" t="inlineStr">
        <is>
          <t>Start 4.1.21 Rahmadi - 11.1.21 done Siswanto</t>
        </is>
      </c>
    </row>
    <row r="26" customFormat="1" s="424">
      <c r="A26" s="291" t="n">
        <v>4</v>
      </c>
      <c r="B26" s="300">
        <f>+BMS!D26</f>
        <v/>
      </c>
      <c r="C26" s="300" t="n"/>
      <c r="D26" s="343" t="n"/>
      <c r="E26" s="295">
        <f>+BMS!I26</f>
        <v/>
      </c>
      <c r="F26" s="299" t="inlineStr">
        <is>
          <t>Start 8.1.21 Rian survey - start trimming 11.01.21 rommi- Done Romi</t>
        </is>
      </c>
    </row>
    <row r="27" customFormat="1" s="424">
      <c r="A27" s="291" t="n">
        <v>5</v>
      </c>
      <c r="B27" s="300">
        <f>+BMS!D25</f>
        <v/>
      </c>
      <c r="C27" s="300" t="n"/>
      <c r="D27" s="292">
        <f>+BMS!G25</f>
        <v/>
      </c>
      <c r="E27" s="295">
        <f>+BMS!I25</f>
        <v/>
      </c>
      <c r="F27" s="299" t="inlineStr">
        <is>
          <t>Start 7.1.21 Faruk - Done 10.03.21 Faruk</t>
        </is>
      </c>
    </row>
    <row r="28" ht="30" customFormat="1" customHeight="1" s="392">
      <c r="A28" s="388" t="n"/>
      <c r="B28" s="389" t="n"/>
      <c r="C28" s="389" t="n"/>
      <c r="D28" s="390" t="n"/>
      <c r="E28" s="393" t="inlineStr">
        <is>
          <t>lockdown Area HCA - 21.01.2021 all team (dampak covid-19) s/d 29.01.21</t>
        </is>
      </c>
      <c r="F28" s="391" t="n"/>
    </row>
    <row r="29" ht="20.25" customFormat="1" customHeight="1" s="313">
      <c r="A29" s="325" t="n"/>
      <c r="B29" s="326" t="inlineStr">
        <is>
          <t>Februari</t>
        </is>
      </c>
      <c r="C29" s="310" t="n"/>
      <c r="D29" s="310" t="n"/>
      <c r="E29" s="311" t="n"/>
      <c r="F29" s="312" t="n"/>
    </row>
    <row r="30" customFormat="1" s="424">
      <c r="A30" s="291" t="n">
        <v>1</v>
      </c>
      <c r="B30" s="300">
        <f>+'OVERALL WO'!D50</f>
        <v/>
      </c>
      <c r="C30" s="300" t="n"/>
      <c r="D30" s="343">
        <f>+'OVERALL WO'!J50</f>
        <v/>
      </c>
      <c r="E30" s="1738">
        <f>+'OVERALL WO'!E50</f>
        <v/>
      </c>
      <c r="F30" s="299" t="inlineStr">
        <is>
          <t>Start 11.2.2021 by Acong - Done 31.5.21 Faruk</t>
        </is>
      </c>
    </row>
    <row r="31" customFormat="1" s="424">
      <c r="A31" s="291" t="n">
        <v>2</v>
      </c>
      <c r="B31" s="300">
        <f>+'OVERALL WO'!D102</f>
        <v/>
      </c>
      <c r="C31" s="300" t="n"/>
      <c r="D31" s="343" t="n"/>
      <c r="E31" s="1738">
        <f>+'OVERALL WO'!E102</f>
        <v/>
      </c>
      <c r="F31" s="299" t="inlineStr">
        <is>
          <t xml:space="preserve">Start 16.02.21 karyani - 17.01.21 done karyani - add start &amp; finish 26.2.21 </t>
        </is>
      </c>
    </row>
    <row r="32" customFormat="1" s="424">
      <c r="A32" s="291" t="n">
        <v>3</v>
      </c>
      <c r="B32" s="300" t="n">
        <v>4222912</v>
      </c>
      <c r="C32" s="300" t="n"/>
      <c r="D32" s="292">
        <f>+BMS!G21</f>
        <v/>
      </c>
      <c r="E32" s="295">
        <f>+BMS!I21</f>
        <v/>
      </c>
      <c r="F32" s="299" t="inlineStr">
        <is>
          <t xml:space="preserve">Start 16.02.21 angga/rahmadi/Acong - Done 26.04.21 Bayu, </t>
        </is>
      </c>
    </row>
    <row r="33" customFormat="1" s="424">
      <c r="A33" s="291" t="n">
        <v>4</v>
      </c>
      <c r="B33" s="300">
        <f>+'OVERALL WO'!D101</f>
        <v/>
      </c>
      <c r="C33" s="300" t="n"/>
      <c r="D33" s="343" t="n"/>
      <c r="E33" s="1738">
        <f>+'OVERALL WO'!E101</f>
        <v/>
      </c>
      <c r="F33" s="299" t="inlineStr">
        <is>
          <t>Start 16.02.21 - 17.02.21 romy (hold-pindah ke SNP)continue start 1.03.21 Bayu - done finish 3.03.21 Bayu</t>
        </is>
      </c>
    </row>
    <row r="34" customFormat="1" s="424">
      <c r="A34" s="291" t="n">
        <v>5</v>
      </c>
      <c r="B34" s="300">
        <f>+'OVERALL WO'!D332</f>
        <v/>
      </c>
      <c r="C34" s="300" t="n"/>
      <c r="D34" s="343" t="n"/>
      <c r="E34" s="1738">
        <f>+'OVERALL WO'!E332</f>
        <v/>
      </c>
      <c r="F34" s="299" t="inlineStr">
        <is>
          <t>Start 17.02.21 - done 20.04.21 - continue to phase 2nd / SMS 2nd Done</t>
        </is>
      </c>
    </row>
    <row r="35" customFormat="1" s="424">
      <c r="A35" s="291" t="n">
        <v>6</v>
      </c>
      <c r="B35" s="300">
        <f>+'OVERALL WO'!D272</f>
        <v/>
      </c>
      <c r="C35" s="300" t="n"/>
      <c r="D35" s="343" t="n"/>
      <c r="E35" s="1738">
        <f>+'OVERALL WO'!E272</f>
        <v/>
      </c>
      <c r="F35" s="299" t="inlineStr">
        <is>
          <t>Done 25.02.21 Arifin mane</t>
        </is>
      </c>
    </row>
    <row r="36" customFormat="1" s="424">
      <c r="A36" s="291" t="n">
        <v>7</v>
      </c>
      <c r="B36" s="300">
        <f>+'OVERALL WO'!D108</f>
        <v/>
      </c>
      <c r="C36" s="300" t="n"/>
      <c r="D36" s="343">
        <f>+'OVERALL WO'!J108</f>
        <v/>
      </c>
      <c r="E36" s="1738">
        <f>+'OVERALL WO'!E108</f>
        <v/>
      </c>
      <c r="F36" s="299" t="inlineStr">
        <is>
          <t>Start 27.02.21 Bayu - Finish 28.02.21 Done Actual</t>
        </is>
      </c>
    </row>
    <row r="37" customFormat="1" s="424">
      <c r="A37" s="291" t="n">
        <v>8</v>
      </c>
      <c r="B37" s="300">
        <f>+BMS!D119</f>
        <v/>
      </c>
      <c r="C37" s="300" t="n"/>
      <c r="D37" s="292">
        <f>+BMS!G119</f>
        <v/>
      </c>
      <c r="E37" s="1738">
        <f>+BMS!I119</f>
        <v/>
      </c>
      <c r="F37" s="299" t="inlineStr">
        <is>
          <t>Start 26.02.21 Arifin mane</t>
        </is>
      </c>
    </row>
    <row r="38" ht="20.25" customFormat="1" customHeight="1" s="313">
      <c r="A38" s="325" t="n"/>
      <c r="B38" s="326" t="inlineStr">
        <is>
          <t>Maret</t>
        </is>
      </c>
      <c r="C38" s="310" t="n"/>
      <c r="D38" s="310" t="n"/>
      <c r="E38" s="311" t="n"/>
      <c r="F38" s="312" t="n"/>
    </row>
    <row r="39" customFormat="1" s="424">
      <c r="A39" s="291" t="n">
        <v>1</v>
      </c>
      <c r="B39" s="300">
        <f>+BMS!D92</f>
        <v/>
      </c>
      <c r="C39" s="300" t="n"/>
      <c r="D39" s="292">
        <f>+BMS!G92</f>
        <v/>
      </c>
      <c r="E39" s="295">
        <f>+BMS!I92</f>
        <v/>
      </c>
      <c r="F39" s="299" t="inlineStr">
        <is>
          <t>Start 2.03.21 Budiman/Ahmad Nasir - 26.04.21</t>
        </is>
      </c>
    </row>
    <row r="40" customFormat="1" s="424">
      <c r="A40" s="291" t="n">
        <v>2</v>
      </c>
      <c r="B40" s="300" t="n">
        <v>4218761</v>
      </c>
      <c r="C40" s="300" t="n"/>
      <c r="D40" s="292">
        <f>+BMS!G121</f>
        <v/>
      </c>
      <c r="E40" s="295" t="inlineStr">
        <is>
          <t>Site trimming wild grass at composite area</t>
        </is>
      </c>
      <c r="F40" s="299" t="inlineStr">
        <is>
          <t>Start 7.03.21 Suhendriyono - Done 12.03.21</t>
        </is>
      </c>
    </row>
    <row r="41" customFormat="1" s="424">
      <c r="A41" s="291" t="n">
        <v>3</v>
      </c>
      <c r="B41" s="300">
        <f>+BMS!D33</f>
        <v/>
      </c>
      <c r="C41" s="300" t="n"/>
      <c r="D41" s="292">
        <f>+BMS!G33</f>
        <v/>
      </c>
      <c r="E41" s="1738">
        <f>+BMS!I33</f>
        <v/>
      </c>
      <c r="F41" s="299" t="inlineStr">
        <is>
          <t>Start 8.03.21 Rahmady - Done 31.5.21 Faruk</t>
        </is>
      </c>
    </row>
    <row r="42" customFormat="1" s="424">
      <c r="A42" s="291" t="n">
        <v>4</v>
      </c>
      <c r="B42" s="300">
        <f>+BMS!D120</f>
        <v/>
      </c>
      <c r="C42" s="300" t="n"/>
      <c r="D42" s="292">
        <f>+BMS!G120</f>
        <v/>
      </c>
      <c r="E42" s="295">
        <f>+BMS!I120</f>
        <v/>
      </c>
      <c r="F42" s="299" t="inlineStr">
        <is>
          <t>Start 13.03.21 Suhendriyono - Done 31.03.21 Arifin</t>
        </is>
      </c>
    </row>
    <row r="43" customFormat="1" s="424">
      <c r="A43" s="291" t="n">
        <v>5</v>
      </c>
      <c r="B43" s="300">
        <f>+'OVERALL WO'!D110</f>
        <v/>
      </c>
      <c r="C43" s="300" t="n"/>
      <c r="D43" s="343" t="n"/>
      <c r="E43" s="1738">
        <f>+'OVERALL WO'!E110</f>
        <v/>
      </c>
      <c r="F43" s="299" t="inlineStr">
        <is>
          <t>Start 19.03.21 Bayu - Done 23.03.21</t>
        </is>
      </c>
    </row>
    <row r="44" customFormat="1" s="424">
      <c r="A44" s="291" t="n">
        <v>7</v>
      </c>
      <c r="B44" s="300" t="n">
        <v>4223751</v>
      </c>
      <c r="C44" s="300" t="n"/>
      <c r="D44" s="343" t="n"/>
      <c r="E44" s="295" t="inlineStr">
        <is>
          <t>Tree Trimming guardrail and turnstill - SPU</t>
        </is>
      </c>
      <c r="F44" s="299" t="inlineStr">
        <is>
          <t>Start 17.03.21 Siswanto - Done 26.03.21</t>
        </is>
      </c>
    </row>
    <row r="45" customFormat="1" s="424">
      <c r="A45" s="291" t="n">
        <v>8</v>
      </c>
      <c r="B45" s="300" t="n">
        <v>7265765</v>
      </c>
      <c r="C45" s="300" t="n"/>
      <c r="D45" s="343" t="n"/>
      <c r="E45" s="1738">
        <f>+'OVERALL WO'!E280</f>
        <v/>
      </c>
      <c r="F45" s="299" t="inlineStr">
        <is>
          <t>12.03.21 - Done 16.03 SISwanto</t>
        </is>
      </c>
    </row>
    <row r="46" customFormat="1" s="424">
      <c r="A46" s="291" t="n">
        <v>9</v>
      </c>
      <c r="B46" s="300">
        <f>+BMS!D39</f>
        <v/>
      </c>
      <c r="C46" s="300" t="n"/>
      <c r="D46" s="343" t="n"/>
      <c r="E46" s="1738">
        <f>+BMS!I39</f>
        <v/>
      </c>
      <c r="F46" s="299" t="inlineStr">
        <is>
          <t>Start 19.03.21 on site installed - angga 4.5.21 done</t>
        </is>
      </c>
    </row>
    <row r="47" customFormat="1" s="424">
      <c r="A47" s="291" t="n">
        <v>10</v>
      </c>
      <c r="B47" s="300">
        <f>+'OVERALL WO'!D114</f>
        <v/>
      </c>
      <c r="C47" s="300" t="n"/>
      <c r="D47" s="343" t="n"/>
      <c r="E47" s="1738">
        <f>+'OVERALL WO'!E114</f>
        <v/>
      </c>
      <c r="F47" s="299" t="inlineStr">
        <is>
          <t>Start 16.03.21 - 18.03.21 Bayu</t>
        </is>
      </c>
    </row>
    <row r="48" customFormat="1" s="424">
      <c r="A48" s="291" t="n">
        <v>11</v>
      </c>
      <c r="B48" s="300">
        <f>+BMS!D45</f>
        <v/>
      </c>
      <c r="C48" s="300" t="n"/>
      <c r="D48" s="343" t="n"/>
      <c r="E48" s="1738">
        <f>+BMS!I45</f>
        <v/>
      </c>
      <c r="F48" s="299" t="inlineStr">
        <is>
          <t>Start 28.03.21 - syahrudin info validate 30.3.21 - Done 30.04.21 Siswanto</t>
        </is>
      </c>
    </row>
    <row r="49" customFormat="1" s="424">
      <c r="A49" s="291" t="n">
        <v>12</v>
      </c>
      <c r="B49" s="300">
        <f>+BMS!D126</f>
        <v/>
      </c>
      <c r="C49" s="300" t="n"/>
      <c r="D49" s="343" t="n"/>
      <c r="E49" s="295">
        <f>+BMS!I126</f>
        <v/>
      </c>
      <c r="F49" s="299" t="inlineStr">
        <is>
          <t>Start 27.03.21 - siswanto - 31.03.21 done</t>
        </is>
      </c>
    </row>
    <row r="50" customFormat="1" s="424">
      <c r="A50" s="291" t="n">
        <v>13</v>
      </c>
      <c r="B50" s="300">
        <f>+'OVERALL WO'!D117</f>
        <v/>
      </c>
      <c r="C50" s="300" t="n"/>
      <c r="D50" s="343" t="n"/>
      <c r="E50" s="1738">
        <f>+'OVERALL WO'!E117</f>
        <v/>
      </c>
      <c r="F50" s="299" t="inlineStr">
        <is>
          <t>Start 30.03.21 angga - done</t>
        </is>
      </c>
    </row>
    <row r="51" ht="20.25" customFormat="1" customHeight="1" s="313">
      <c r="A51" s="325" t="n"/>
      <c r="B51" s="326" t="inlineStr">
        <is>
          <t>April</t>
        </is>
      </c>
      <c r="C51" s="310" t="n"/>
      <c r="D51" s="310" t="n"/>
      <c r="E51" s="311" t="n"/>
      <c r="F51" s="312" t="n"/>
    </row>
    <row r="52" customFormat="1" s="424">
      <c r="A52" s="291" t="n">
        <v>1</v>
      </c>
      <c r="B52" s="300">
        <f>+BMS!B129</f>
        <v/>
      </c>
      <c r="C52" s="300" t="n"/>
      <c r="D52" s="343" t="n"/>
      <c r="E52" s="295">
        <f>+BMS!I129</f>
        <v/>
      </c>
      <c r="F52" s="299" t="inlineStr">
        <is>
          <t>Start 1.04.21 Arifin - Done</t>
        </is>
      </c>
    </row>
    <row r="53" customFormat="1" s="424">
      <c r="A53" s="291" t="n">
        <v>2</v>
      </c>
      <c r="B53" s="300">
        <f>+BMS!D32</f>
        <v/>
      </c>
      <c r="C53" s="300" t="n"/>
      <c r="D53" s="343" t="n"/>
      <c r="E53" s="1738">
        <f>+BMS!I32</f>
        <v/>
      </c>
      <c r="F53" s="299" t="inlineStr">
        <is>
          <t>Start 05.04.21 Rian - finish 6.04.21</t>
        </is>
      </c>
    </row>
    <row r="54" customFormat="1" s="424">
      <c r="A54" s="291" t="n">
        <v>3</v>
      </c>
      <c r="B54" s="300">
        <f>+BMS!D130</f>
        <v/>
      </c>
      <c r="C54" s="300" t="n"/>
      <c r="D54" s="343" t="n"/>
      <c r="E54" s="295">
        <f>+BMS!I130</f>
        <v/>
      </c>
      <c r="F54" s="299" t="inlineStr">
        <is>
          <t>Start 4.04.21 (4 manpower helper to rig raisa) done -add soil bag</t>
        </is>
      </c>
    </row>
    <row r="55" customFormat="1" s="424">
      <c r="A55" s="291" t="n">
        <v>4</v>
      </c>
      <c r="B55" s="300">
        <f>+'OVERALL WO'!B119</f>
        <v/>
      </c>
      <c r="C55" s="300" t="n"/>
      <c r="D55" s="343" t="n"/>
      <c r="E55" s="1738">
        <f>+'OVERALL WO'!E119</f>
        <v/>
      </c>
      <c r="F55" s="299" t="inlineStr">
        <is>
          <t>Start 9.04.21 by Rian - hold 11.04..21 - start 18.05.21 -19.05.21 Done angga</t>
        </is>
      </c>
    </row>
    <row r="56" customFormat="1" s="424">
      <c r="A56" s="291" t="n">
        <v>5</v>
      </c>
      <c r="B56" s="300">
        <f>+'OVERALL WO'!D120</f>
        <v/>
      </c>
      <c r="C56" s="300" t="n"/>
      <c r="D56" s="343" t="n"/>
      <c r="E56" s="1738">
        <f>+BMS!I50</f>
        <v/>
      </c>
      <c r="F56" s="299" t="inlineStr">
        <is>
          <t>Start 09.04.21 rahmadi - done 11.04.21 rahmadi</t>
        </is>
      </c>
    </row>
    <row r="57" customFormat="1" s="424">
      <c r="A57" s="291" t="n">
        <v>6</v>
      </c>
      <c r="B57" s="300">
        <f>+BMS!D51</f>
        <v/>
      </c>
      <c r="C57" s="300" t="n"/>
      <c r="D57" s="343" t="n"/>
      <c r="E57" s="1738">
        <f>+BMS!I51</f>
        <v/>
      </c>
      <c r="F57" s="299" t="inlineStr">
        <is>
          <t>Start 15.04.21  rian - Done 24.04.21 Rian</t>
        </is>
      </c>
    </row>
    <row r="58" customFormat="1" s="424">
      <c r="A58" s="291" t="n">
        <v>7</v>
      </c>
      <c r="B58" s="300">
        <f>+BMS!D52</f>
        <v/>
      </c>
      <c r="C58" s="300" t="n"/>
      <c r="D58" s="343" t="n"/>
      <c r="E58" s="1738">
        <f>+BMS!I52</f>
        <v/>
      </c>
      <c r="F58" s="299" t="inlineStr">
        <is>
          <t>Start 15.04.21  rian -19.04.21</t>
        </is>
      </c>
    </row>
    <row r="59" customFormat="1" s="424">
      <c r="A59" s="291" t="n">
        <v>8</v>
      </c>
      <c r="B59" s="300">
        <f>+'OVERALL WO'!D286</f>
        <v/>
      </c>
      <c r="C59" s="300" t="n"/>
      <c r="D59" s="343" t="n"/>
      <c r="E59" s="1738">
        <f>+'OVERALL WO'!E286</f>
        <v/>
      </c>
      <c r="F59" s="299" t="inlineStr">
        <is>
          <t>SMS 1st done - ada add SMS 2nd done</t>
        </is>
      </c>
    </row>
    <row r="60" customFormat="1" s="424">
      <c r="A60" s="291" t="n">
        <v>9</v>
      </c>
      <c r="B60" s="300" t="n">
        <v>4226822</v>
      </c>
      <c r="C60" s="300" t="n"/>
      <c r="D60" s="343" t="n"/>
      <c r="E60" s="295" t="inlineStr">
        <is>
          <t>HW - HL Perform site trimming high vegetation for inspection access</t>
        </is>
      </c>
      <c r="F60" s="299" t="inlineStr">
        <is>
          <t>Start 25.04.21 Rian - done 30.04.21</t>
        </is>
      </c>
    </row>
    <row r="61" customFormat="1" s="427">
      <c r="A61" s="290" t="n">
        <v>10</v>
      </c>
      <c r="B61" s="24">
        <f>+BMS!D57</f>
        <v/>
      </c>
      <c r="C61" s="24" t="n"/>
      <c r="D61" s="23" t="n"/>
      <c r="E61" s="1739">
        <f>+BMS!I57</f>
        <v/>
      </c>
      <c r="F61" s="298" t="inlineStr">
        <is>
          <t>Start 28.04.2021 Rahmadi -</t>
        </is>
      </c>
    </row>
    <row r="62" ht="20.25" customFormat="1" customHeight="1" s="313">
      <c r="A62" s="325" t="n"/>
      <c r="B62" s="326" t="inlineStr">
        <is>
          <t>May</t>
        </is>
      </c>
      <c r="C62" s="310" t="n"/>
      <c r="D62" s="310" t="n"/>
      <c r="E62" s="311" t="n"/>
      <c r="F62" s="312" t="n"/>
    </row>
    <row r="63" customFormat="1" s="424">
      <c r="A63" s="291" t="n">
        <v>1</v>
      </c>
      <c r="B63" s="300">
        <f>+'OVERALL WO'!D131</f>
        <v/>
      </c>
      <c r="C63" s="300" t="n"/>
      <c r="D63" s="343" t="n"/>
      <c r="E63" s="1738">
        <f>+'OVERALL WO'!E131</f>
        <v/>
      </c>
      <c r="F63" s="299" t="inlineStr">
        <is>
          <t>Start 1.05.21 - Ryan - 5.05.21 Done</t>
        </is>
      </c>
    </row>
    <row r="64" customFormat="1" s="424">
      <c r="A64" s="291" t="n">
        <v>2</v>
      </c>
      <c r="B64" s="300">
        <f>+'OVERALL WO'!D130</f>
        <v/>
      </c>
      <c r="C64" s="300" t="n"/>
      <c r="D64" s="343" t="n"/>
      <c r="E64" s="1738">
        <f>+'OVERALL WO'!E130</f>
        <v/>
      </c>
      <c r="F64" s="299" t="inlineStr">
        <is>
          <t>Start 1.05.21 - Angga - 17.05.21 done</t>
        </is>
      </c>
    </row>
    <row r="65" customFormat="1" s="424">
      <c r="A65" s="291" t="n">
        <v>3</v>
      </c>
      <c r="B65" s="300" t="n">
        <v>4225908</v>
      </c>
      <c r="C65" s="300" t="n"/>
      <c r="D65" s="343" t="n"/>
      <c r="E65" s="1738">
        <f>+'OVERALL WO'!E132</f>
        <v/>
      </c>
      <c r="F65" s="299" t="inlineStr">
        <is>
          <t>Start 8.05.21 Siswanto - hold - Done 17.08.21 rian</t>
        </is>
      </c>
    </row>
    <row r="66" customFormat="1" s="773">
      <c r="A66" s="769" t="n">
        <v>4</v>
      </c>
      <c r="B66" s="770" t="n"/>
      <c r="C66" s="770" t="n"/>
      <c r="D66" s="771" t="n"/>
      <c r="E66" s="774" t="inlineStr">
        <is>
          <t>SPU - lockdown mulai tanggal 10.05.21</t>
        </is>
      </c>
      <c r="F66" s="772" t="n"/>
    </row>
    <row r="67" customFormat="1" s="424">
      <c r="A67" s="291" t="n">
        <v>5</v>
      </c>
      <c r="B67" s="300">
        <f>+BMS!D36</f>
        <v/>
      </c>
      <c r="C67" s="300" t="n"/>
      <c r="D67" s="343" t="n"/>
      <c r="E67" s="1738">
        <f>+BMS!I36</f>
        <v/>
      </c>
      <c r="F67" s="299" t="inlineStr">
        <is>
          <t>Start Rommy 20.05.21 - Done Romi</t>
        </is>
      </c>
    </row>
    <row r="68" customFormat="1" s="424">
      <c r="A68" s="291" t="n">
        <v>6</v>
      </c>
      <c r="B68" s="300">
        <f>+BMS!D37</f>
        <v/>
      </c>
      <c r="C68" s="300" t="n"/>
      <c r="D68" s="343" t="n"/>
      <c r="E68" s="1738">
        <f>+BMS!I37</f>
        <v/>
      </c>
      <c r="F68" s="299" t="inlineStr">
        <is>
          <t>Start Rommy 20.05.21 - done 27.05.21 romi</t>
        </is>
      </c>
    </row>
    <row r="69" customFormat="1" s="424">
      <c r="A69" s="291" t="n">
        <v>7</v>
      </c>
      <c r="B69" s="300" t="n"/>
      <c r="C69" s="300" t="n"/>
      <c r="D69" s="343" t="n"/>
      <c r="E69" s="295" t="inlineStr">
        <is>
          <t>Leaking PWHT - CPU</t>
        </is>
      </c>
      <c r="F69" s="299" t="inlineStr">
        <is>
          <t>Start 16.05.21 Budiman - Done</t>
        </is>
      </c>
    </row>
    <row r="70" customFormat="1" s="424">
      <c r="A70" s="291" t="n">
        <v>8</v>
      </c>
      <c r="B70" s="300" t="n"/>
      <c r="C70" s="300" t="n"/>
      <c r="D70" s="343" t="n"/>
      <c r="E70" s="295" t="inlineStr">
        <is>
          <t>Site trimming at Halipad CPU</t>
        </is>
      </c>
      <c r="F70" s="299" t="inlineStr">
        <is>
          <t>Start 15.05.21 Budiman (16.05.21 Hold, moved to PWHT leaking - progress 30%</t>
        </is>
      </c>
    </row>
    <row r="71" customFormat="1" s="424">
      <c r="A71" s="291" t="n">
        <v>9</v>
      </c>
      <c r="B71" s="300" t="n"/>
      <c r="C71" s="300" t="n"/>
      <c r="D71" s="343" t="n"/>
      <c r="E71" s="295" t="inlineStr">
        <is>
          <t>Site trimming Bundari fence CPU</t>
        </is>
      </c>
      <c r="F71" s="299" t="inlineStr">
        <is>
          <t>start 12.05.21 - 14.05.21 done 100% by Budiman</t>
        </is>
      </c>
    </row>
    <row r="72" customFormat="1" s="424">
      <c r="A72" s="291" t="n">
        <v>10</v>
      </c>
      <c r="B72" s="300">
        <f>+'OVERALL WO'!D133</f>
        <v/>
      </c>
      <c r="C72" s="300" t="n"/>
      <c r="D72" s="343" t="n"/>
      <c r="E72" s="1738">
        <f>+'OVERALL WO'!E133</f>
        <v/>
      </c>
      <c r="F72" s="299" t="inlineStr">
        <is>
          <t>Start  24.05.21 Angga - done 27.5.21 angga</t>
        </is>
      </c>
    </row>
    <row r="73" customFormat="1" s="424">
      <c r="A73" s="291" t="n">
        <v>11</v>
      </c>
      <c r="B73" s="300">
        <f>+BMS!D64</f>
        <v/>
      </c>
      <c r="C73" s="300" t="n"/>
      <c r="D73" s="343" t="n"/>
      <c r="E73" s="1738">
        <f>+'OVERALL WO'!E134</f>
        <v/>
      </c>
      <c r="F73" s="299" t="inlineStr">
        <is>
          <t>Start 28.05.21 angga - 9.06.21 angga, done</t>
        </is>
      </c>
    </row>
    <row r="74" customFormat="1" s="424">
      <c r="A74" s="291" t="n">
        <v>12</v>
      </c>
      <c r="B74" s="300" t="n"/>
      <c r="C74" s="300" t="n"/>
      <c r="D74" s="343" t="n"/>
      <c r="E74" s="1738">
        <f>+'OVERALL WO'!E135</f>
        <v/>
      </c>
      <c r="F74" s="299" t="inlineStr">
        <is>
          <t>Start 28.05.21 rian - 30.5.21 Done Rian</t>
        </is>
      </c>
    </row>
    <row r="75" customFormat="1" s="424">
      <c r="A75" s="291" t="n">
        <v>13</v>
      </c>
      <c r="B75" s="300" t="n"/>
      <c r="C75" s="300" t="n"/>
      <c r="D75" s="343" t="n"/>
      <c r="E75" s="295" t="inlineStr">
        <is>
          <t>BSB, install plafon'</t>
        </is>
      </c>
      <c r="F75" s="299" t="inlineStr">
        <is>
          <t>Start 31.05.21 rian -1.06.21 rian Done</t>
        </is>
      </c>
    </row>
    <row r="76" ht="20.25" customFormat="1" customHeight="1" s="313">
      <c r="A76" s="325" t="n"/>
      <c r="B76" s="326" t="inlineStr">
        <is>
          <t>Juni</t>
        </is>
      </c>
      <c r="C76" s="310" t="n"/>
      <c r="D76" s="310" t="n"/>
      <c r="E76" s="311" t="n"/>
      <c r="F76" s="312" t="n"/>
    </row>
    <row r="77" customFormat="1" s="427">
      <c r="A77" s="290" t="n">
        <v>1</v>
      </c>
      <c r="B77" s="24" t="inlineStr">
        <is>
          <t>4188686 - 3rd</t>
        </is>
      </c>
      <c r="C77" s="24" t="n"/>
      <c r="D77" s="473" t="n"/>
      <c r="E77" s="1739">
        <f>+BMS!I67</f>
        <v/>
      </c>
      <c r="F77" s="1372" t="inlineStr">
        <is>
          <t>Start 1.6.21 siswanto/faruk -hold tgl 12.7.21 - starting 16.09.21 Imam -</t>
        </is>
      </c>
    </row>
    <row r="78" customFormat="1" s="427">
      <c r="A78" s="290" t="n">
        <v>2</v>
      </c>
      <c r="B78" s="24" t="inlineStr">
        <is>
          <t>4223868 - 2nd</t>
        </is>
      </c>
      <c r="C78" s="24" t="n"/>
      <c r="D78" s="23" t="n"/>
      <c r="E78" s="1739">
        <f>+BMS!I59</f>
        <v/>
      </c>
      <c r="F78" s="936" t="inlineStr">
        <is>
          <t>Start 1.6.21 siswanto/faruk - hold tgl 12.7.21</t>
        </is>
      </c>
    </row>
    <row r="79" customFormat="1" s="424">
      <c r="A79" s="291" t="n">
        <v>3</v>
      </c>
      <c r="B79" s="300" t="n">
        <v>14246361</v>
      </c>
      <c r="C79" s="300" t="n"/>
      <c r="D79" s="343" t="n"/>
      <c r="E79" s="1738">
        <f>+'OVERALL WO'!E137</f>
        <v/>
      </c>
      <c r="F79" s="299" t="inlineStr">
        <is>
          <t>Start 8.6.21 Romy - Done 27.06.21 Romi</t>
        </is>
      </c>
    </row>
    <row r="80" customFormat="1" s="424">
      <c r="A80" s="291" t="n">
        <v>4</v>
      </c>
      <c r="B80" s="300" t="n">
        <v>4227818</v>
      </c>
      <c r="C80" s="300" t="n"/>
      <c r="D80" s="343" t="n"/>
      <c r="E80" s="1738">
        <f>+BMS!I165</f>
        <v/>
      </c>
      <c r="F80" s="299" t="inlineStr">
        <is>
          <t>Start 13.06.21 Mr. Acong - 17.06 acong Done</t>
        </is>
      </c>
    </row>
    <row r="81" customFormat="1" s="424">
      <c r="A81" s="291" t="n">
        <v>5</v>
      </c>
      <c r="B81" s="300" t="n">
        <v>7258712</v>
      </c>
      <c r="C81" s="300" t="n"/>
      <c r="D81" s="343" t="n"/>
      <c r="E81" s="1738">
        <f>+'OVERALL WO'!E141</f>
        <v/>
      </c>
      <c r="F81" s="299" t="inlineStr">
        <is>
          <t>Start 13.06.21 Angga - 19.06.21 angga Done</t>
        </is>
      </c>
    </row>
    <row r="82" customFormat="1" s="424">
      <c r="A82" s="291" t="n">
        <v>6</v>
      </c>
      <c r="B82" s="300" t="n">
        <v>4224696</v>
      </c>
      <c r="C82" s="300" t="n"/>
      <c r="D82" s="343" t="n"/>
      <c r="E82" s="1738">
        <f>+'OVERALL WO'!E138</f>
        <v/>
      </c>
      <c r="F82" s="299" t="inlineStr">
        <is>
          <t>Start 10.06.21 Angga - cont. 20.6.21 - Done 22.06.21 angga</t>
        </is>
      </c>
    </row>
    <row r="83" customFormat="1" s="424">
      <c r="A83" s="291" t="n">
        <v>7</v>
      </c>
      <c r="B83" s="300" t="n">
        <v>4227476</v>
      </c>
      <c r="C83" s="300" t="n"/>
      <c r="D83" s="343" t="n"/>
      <c r="E83" s="1738">
        <f>+BMS!I70</f>
        <v/>
      </c>
      <c r="F83" s="299" t="inlineStr">
        <is>
          <t>Start 23.06.21 anggga - Done 27.06.21 Angga</t>
        </is>
      </c>
    </row>
    <row r="84" customFormat="1" s="760">
      <c r="A84" s="756" t="n">
        <v>8</v>
      </c>
      <c r="B84" s="757" t="n">
        <v>4227601</v>
      </c>
      <c r="C84" s="757" t="n"/>
      <c r="D84" s="758" t="n"/>
      <c r="E84" s="1740">
        <f>+'OVERALL WO'!E140</f>
        <v/>
      </c>
      <c r="F84" s="1016" t="inlineStr">
        <is>
          <t>Start 25.06.21 Bayu - hold tgl 12.07.21 -start kembali 26.07.21 A. Faruk -</t>
        </is>
      </c>
    </row>
    <row r="85" customFormat="1" s="424">
      <c r="A85" s="291" t="n">
        <v>9</v>
      </c>
      <c r="B85" s="300" t="n">
        <v>4228201</v>
      </c>
      <c r="C85" s="300" t="n"/>
      <c r="D85" s="343" t="n"/>
      <c r="E85" s="295" t="inlineStr">
        <is>
          <t>Site survey HN</t>
        </is>
      </c>
      <c r="F85" s="299" t="inlineStr">
        <is>
          <t>Start 24.06.21 - 25.06.21 Done menunggu info dishut</t>
        </is>
      </c>
    </row>
    <row r="86" ht="20.25" customFormat="1" customHeight="1" s="313">
      <c r="A86" s="325" t="n"/>
      <c r="B86" s="326" t="inlineStr">
        <is>
          <t>Juli</t>
        </is>
      </c>
      <c r="C86" s="310" t="n"/>
      <c r="D86" s="310" t="n"/>
      <c r="E86" s="311" t="n"/>
      <c r="F86" s="312" t="n"/>
    </row>
    <row r="87" customFormat="1" s="424">
      <c r="A87" s="291" t="n">
        <v>1</v>
      </c>
      <c r="B87" s="300" t="n">
        <v>4225908</v>
      </c>
      <c r="C87" s="300" t="n"/>
      <c r="D87" s="343" t="n"/>
      <c r="E87" s="1738">
        <f>+'OVERALL WO'!E132</f>
        <v/>
      </c>
      <c r="F87" s="299" t="inlineStr">
        <is>
          <t>Start 5.7.21 Rian - (ada additional foundation untuk LPS dan gayud 1 titik ) - Done 15.08.21 rian</t>
        </is>
      </c>
    </row>
    <row r="88" customFormat="1" s="424">
      <c r="A88" s="291" t="n">
        <v>2</v>
      </c>
      <c r="B88" s="300" t="n">
        <v>4227885</v>
      </c>
      <c r="C88" s="300" t="n"/>
      <c r="D88" s="343" t="n"/>
      <c r="E88" s="295" t="inlineStr">
        <is>
          <t>Site survey site trimming jalur pipa cold vent di SNPS - SPU (estimasi sd 7 hari)</t>
        </is>
      </c>
      <c r="F88" s="299" t="inlineStr">
        <is>
          <t>Start 7.7.2021 Arifin - Done.</t>
        </is>
      </c>
    </row>
    <row r="89" customFormat="1" s="424">
      <c r="A89" s="291" t="n">
        <v>3</v>
      </c>
      <c r="B89" s="300" t="n">
        <v>4222226</v>
      </c>
      <c r="C89" s="300" t="n"/>
      <c r="D89" s="343" t="n"/>
      <c r="E89" s="295" t="inlineStr">
        <is>
          <t>Site survey clearing and install sand bags GTS H - SPU</t>
        </is>
      </c>
      <c r="F89" s="299" t="inlineStr">
        <is>
          <t>Start 7.7.2021 Arifin - Done.</t>
        </is>
      </c>
    </row>
    <row r="90" customFormat="1" s="424">
      <c r="A90" s="291" t="n">
        <v>4</v>
      </c>
      <c r="B90" s="300" t="inlineStr">
        <is>
          <t>210380/VH</t>
        </is>
      </c>
      <c r="C90" s="300" t="n"/>
      <c r="D90" s="343" t="n"/>
      <c r="E90" s="295" t="inlineStr">
        <is>
          <t>Supply sandbag HCA for rig yani</t>
        </is>
      </c>
      <c r="F90" s="299" t="inlineStr">
        <is>
          <t>Start 15.07.21 fabrikasi - Done 18.07.21</t>
        </is>
      </c>
    </row>
    <row r="91" customFormat="1" s="424">
      <c r="A91" s="291" t="n">
        <v>5</v>
      </c>
      <c r="B91" s="300" t="n">
        <v>4222226</v>
      </c>
      <c r="C91" s="300" t="n"/>
      <c r="D91" s="343" t="n"/>
      <c r="E91" s="295" t="inlineStr">
        <is>
          <t>Supply sandbag SPU</t>
        </is>
      </c>
      <c r="F91" s="299" t="inlineStr">
        <is>
          <t>Start 13.07.21 fabrikasi - Done 6.08.21 Hendriyono</t>
        </is>
      </c>
    </row>
    <row r="92" customFormat="1" s="427">
      <c r="A92" s="290" t="n">
        <v>6</v>
      </c>
      <c r="B92" s="24" t="n">
        <v>4225491</v>
      </c>
      <c r="C92" s="24" t="n"/>
      <c r="D92" s="23" t="n"/>
      <c r="E92" s="1739">
        <f>+BMS!I105</f>
        <v/>
      </c>
      <c r="F92" s="298" t="inlineStr">
        <is>
          <t>Start 15.07.21 transfer material ke CPU - start 27.07.21 ahmad Nasir -</t>
        </is>
      </c>
    </row>
    <row r="93" customFormat="1" s="424">
      <c r="A93" s="291" t="n">
        <v>7</v>
      </c>
      <c r="B93" s="300" t="inlineStr">
        <is>
          <t>7270368 - 2nd</t>
        </is>
      </c>
      <c r="C93" s="300" t="n"/>
      <c r="D93" s="343" t="n"/>
      <c r="E93" s="1738">
        <f>+'OVERALL WO'!E206</f>
        <v/>
      </c>
      <c r="F93" s="299" t="inlineStr">
        <is>
          <t>Start 15.07.21 Budiman - Done 4.08.21 A Nasir</t>
        </is>
      </c>
    </row>
    <row r="94" customFormat="1" s="424">
      <c r="A94" s="291" t="n">
        <v>8</v>
      </c>
      <c r="B94" s="300" t="n">
        <v>4300260</v>
      </c>
      <c r="C94" s="300" t="n"/>
      <c r="D94" s="343" t="n"/>
      <c r="E94" s="1738">
        <f>+BMS!I76</f>
        <v/>
      </c>
      <c r="F94" s="299" t="inlineStr">
        <is>
          <t xml:space="preserve">Start 21.07.21 romi - Done 22.08.21 </t>
        </is>
      </c>
    </row>
    <row r="95" customFormat="1" s="424">
      <c r="A95" s="291" t="n">
        <v>9</v>
      </c>
      <c r="B95" s="300" t="inlineStr">
        <is>
          <t>4227312 - 3rd</t>
        </is>
      </c>
      <c r="C95" s="300" t="n"/>
      <c r="D95" s="343" t="n"/>
      <c r="E95" s="295">
        <f>+BMS!I148</f>
        <v/>
      </c>
      <c r="F95" s="299" t="inlineStr">
        <is>
          <t>Start 10.07.21 mobilisasi. 11.07.21 on site - Done 9.08.21 Arifin mane (demob)</t>
        </is>
      </c>
    </row>
    <row r="96" customFormat="1" s="424">
      <c r="A96" s="291" t="n">
        <v>10</v>
      </c>
      <c r="B96" s="300" t="n">
        <v>7266665</v>
      </c>
      <c r="C96" s="300" t="n"/>
      <c r="D96" s="343" t="n"/>
      <c r="E96" s="295" t="inlineStr">
        <is>
          <t>PJC atap keropos</t>
        </is>
      </c>
      <c r="F96" s="299" t="inlineStr">
        <is>
          <t>Done 100%  23.07.21 Ahmad nasir</t>
        </is>
      </c>
    </row>
    <row r="97" ht="20.25" customFormat="1" customHeight="1" s="313">
      <c r="A97" s="325" t="n"/>
      <c r="B97" s="326" t="inlineStr">
        <is>
          <t>Agustus</t>
        </is>
      </c>
      <c r="C97" s="310" t="n"/>
      <c r="D97" s="310" t="n"/>
      <c r="E97" s="311" t="n"/>
      <c r="F97" s="312" t="n"/>
    </row>
    <row r="98" customFormat="1" s="424">
      <c r="A98" s="291" t="n">
        <v>1</v>
      </c>
      <c r="B98" s="300" t="inlineStr">
        <is>
          <t>210398/VH</t>
        </is>
      </c>
      <c r="C98" s="300" t="n"/>
      <c r="D98" s="343" t="n"/>
      <c r="E98" s="295" t="inlineStr">
        <is>
          <t>Site survey penegaan pohon di HEA</t>
        </is>
      </c>
      <c r="F98" s="299" t="inlineStr">
        <is>
          <t>2.08.21 Angga - menunggu info kelanjutan dari p.fatkur, Done 7.8.21 Angga</t>
        </is>
      </c>
    </row>
    <row r="99" customFormat="1" s="424">
      <c r="A99" s="291" t="n">
        <v>2</v>
      </c>
      <c r="B99" s="300" t="inlineStr">
        <is>
          <t>4300550 - 2nd</t>
        </is>
      </c>
      <c r="C99" s="300" t="n"/>
      <c r="D99" s="343" t="n"/>
      <c r="E99" s="1738" t="inlineStr">
        <is>
          <t>HN Cluster, Perform Cutting trees - SMS #2nd</t>
        </is>
      </c>
      <c r="F99" s="299" t="inlineStr">
        <is>
          <t>Start 13.08.21 Angga - Done 24.08.21 angga</t>
        </is>
      </c>
    </row>
    <row r="100">
      <c r="A100" s="2" t="n">
        <v>3</v>
      </c>
      <c r="E100" s="1024" t="inlineStr">
        <is>
          <t>Revostrap, dikembalikan 2 pc (menunggu diaktualkan) excel &amp; Odoo</t>
        </is>
      </c>
      <c r="F100" s="1025" t="inlineStr">
        <is>
          <t>7.08.21 Arifin eng</t>
        </is>
      </c>
    </row>
    <row r="101" customFormat="1" s="427">
      <c r="A101" s="290" t="n">
        <v>4</v>
      </c>
      <c r="B101" s="24" t="inlineStr">
        <is>
          <t>4223227 - 2nd</t>
        </is>
      </c>
      <c r="C101" s="24" t="n"/>
      <c r="D101" s="23" t="n"/>
      <c r="E101" s="1739" t="inlineStr">
        <is>
          <t>Install Shelter and Bundwall at PK-6.3 #SMS-2nd (Repair Bundwall)</t>
        </is>
      </c>
      <c r="F101" s="298" t="inlineStr">
        <is>
          <t>Start 18.08.21 Imam - hold menunggu kesiapan team eni untuk removing elektrical JB Gas detektor</t>
        </is>
      </c>
    </row>
    <row r="102" customFormat="1" s="424">
      <c r="A102" s="291" t="n">
        <v>5</v>
      </c>
      <c r="B102" s="300" t="n">
        <v>7274598</v>
      </c>
      <c r="C102" s="300" t="n"/>
      <c r="D102" s="343" t="n"/>
      <c r="E102" s="295">
        <f>+BMS!I146</f>
        <v/>
      </c>
      <c r="F102" s="299" t="inlineStr">
        <is>
          <t>Start 23.08.21 suhendriyono - 29 agustus 21 done.</t>
        </is>
      </c>
    </row>
    <row r="103" customFormat="1" s="424">
      <c r="A103" s="291" t="n">
        <v>6</v>
      </c>
      <c r="B103" s="300" t="n"/>
      <c r="C103" s="300" t="n"/>
      <c r="D103" s="343" t="n"/>
      <c r="E103" s="295" t="inlineStr">
        <is>
          <t xml:space="preserve">Perform Site trimming to along Walkway &amp; burn pit area, at GTS -R </t>
        </is>
      </c>
      <c r="F103" s="299" t="inlineStr">
        <is>
          <t>Start 26.08.21 arifin mane - 02.09.21 - sama dgn cover wo 7273818</t>
        </is>
      </c>
    </row>
    <row r="104" customFormat="1" s="424">
      <c r="A104" s="291" t="n">
        <v>7</v>
      </c>
      <c r="B104" s="300" t="inlineStr">
        <is>
          <t>4300550 - 3rd</t>
        </is>
      </c>
      <c r="C104" s="300" t="n"/>
      <c r="D104" s="343" t="n"/>
      <c r="E104" s="295" t="inlineStr">
        <is>
          <t>HN Cluster, Perform Cutting trees - SMS #3rd</t>
        </is>
      </c>
      <c r="F104" s="299" t="inlineStr">
        <is>
          <t>Start 26.08.21 angga - Done 26.08.21</t>
        </is>
      </c>
    </row>
    <row r="105" customFormat="1" s="427">
      <c r="A105" s="290" t="n">
        <v>8</v>
      </c>
      <c r="B105" s="24" t="inlineStr">
        <is>
          <t>4223227 - 3rd</t>
        </is>
      </c>
      <c r="C105" s="24" t="n"/>
      <c r="D105" s="23" t="n"/>
      <c r="E105" s="1739">
        <f>+'OVERALL WO'!E337</f>
        <v/>
      </c>
      <c r="F105" s="298" t="inlineStr">
        <is>
          <t>Start 30.08.21 team bpn workshop -</t>
        </is>
      </c>
    </row>
    <row r="106" ht="20.25" customFormat="1" customHeight="1" s="313">
      <c r="A106" s="325" t="n"/>
      <c r="B106" s="326" t="inlineStr">
        <is>
          <t>SEPTEMBER</t>
        </is>
      </c>
      <c r="C106" s="310" t="n"/>
      <c r="D106" s="310" t="n"/>
      <c r="E106" s="311" t="n"/>
      <c r="F106" s="312" t="n"/>
    </row>
    <row r="107" customFormat="1" s="424">
      <c r="A107" s="291" t="n">
        <v>1</v>
      </c>
      <c r="B107" s="300" t="inlineStr">
        <is>
          <t>210448/VH</t>
        </is>
      </c>
      <c r="C107" s="300" t="n"/>
      <c r="D107" s="343" t="n"/>
      <c r="E107" s="1738">
        <f>+'OVERALL WO'!E153</f>
        <v/>
      </c>
      <c r="F107" s="299" t="inlineStr">
        <is>
          <t>Start 1.09.21 angga -  Done 03.09.21</t>
        </is>
      </c>
    </row>
    <row r="108" customFormat="1" s="424">
      <c r="A108" s="291" t="n">
        <v>2</v>
      </c>
      <c r="B108" s="300">
        <f>+'OVERALL WO'!B299</f>
        <v/>
      </c>
      <c r="C108" s="300" t="n"/>
      <c r="D108" s="343" t="n"/>
      <c r="E108" s="1738">
        <f>+'OVERALL WO'!E299</f>
        <v/>
      </c>
      <c r="F108" s="299" t="inlineStr">
        <is>
          <t>start 1.09.21 - 02.09.21 arifin mane - cover WO 7273818</t>
        </is>
      </c>
    </row>
    <row r="109" customFormat="1" s="760">
      <c r="A109" s="756" t="n">
        <v>3</v>
      </c>
      <c r="B109" s="757" t="n">
        <v>4227423</v>
      </c>
      <c r="C109" s="757" t="n"/>
      <c r="D109" s="758" t="n"/>
      <c r="E109" s="1740">
        <f>+'OVERALL WO'!E335</f>
        <v/>
      </c>
      <c r="F109" s="1264" t="inlineStr">
        <is>
          <t>Start 9/9/2021 Acong -</t>
        </is>
      </c>
    </row>
    <row r="110" customFormat="1" s="760">
      <c r="A110" s="756" t="n">
        <v>4</v>
      </c>
      <c r="B110" s="757">
        <f>+'OVERALL WO'!D312</f>
        <v/>
      </c>
      <c r="C110" s="757" t="n"/>
      <c r="D110" s="758" t="n"/>
      <c r="E110" s="1740">
        <f>+'OVERALL WO'!E312</f>
        <v/>
      </c>
      <c r="F110" s="1264" t="inlineStr">
        <is>
          <t>Start 4.09.21 Arifin mane -</t>
        </is>
      </c>
    </row>
    <row r="111" customFormat="1" s="427">
      <c r="A111" s="290" t="n">
        <v>5</v>
      </c>
      <c r="B111" s="24">
        <f>+BMS!D149</f>
        <v/>
      </c>
      <c r="C111" s="24" t="n"/>
      <c r="D111" s="23" t="n"/>
      <c r="E111" s="1282" t="inlineStr">
        <is>
          <t>Smoking corner SPU</t>
        </is>
      </c>
      <c r="F111" s="298" t="inlineStr">
        <is>
          <t>Start 12.09.21 siswanto</t>
        </is>
      </c>
    </row>
    <row r="112" customFormat="1" s="427">
      <c r="A112" s="290" t="n">
        <v>6</v>
      </c>
      <c r="B112" s="24">
        <f>+BMS!D156</f>
        <v/>
      </c>
      <c r="C112" s="24" t="n"/>
      <c r="D112" s="23" t="n"/>
      <c r="E112" s="1282">
        <f>+BMS!I156</f>
        <v/>
      </c>
      <c r="F112" s="298" t="inlineStr">
        <is>
          <t>lanjut jalan kembali 17.09.21 arifin mane -</t>
        </is>
      </c>
    </row>
  </sheetData>
  <mergeCells count="5">
    <mergeCell ref="C1:D1"/>
    <mergeCell ref="A1:A2"/>
    <mergeCell ref="B1:B2"/>
    <mergeCell ref="E1:E2"/>
    <mergeCell ref="F1:F2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K179"/>
  <sheetViews>
    <sheetView zoomScale="85" zoomScaleNormal="85" workbookViewId="0">
      <pane ySplit="1" topLeftCell="A161" activePane="bottomLeft" state="frozen"/>
      <selection pane="bottomLeft" activeCell="D179" sqref="D179"/>
    </sheetView>
  </sheetViews>
  <sheetFormatPr baseColWidth="8" defaultRowHeight="15"/>
  <cols>
    <col width="5" customWidth="1" style="1006" min="1" max="1"/>
    <col width="13.42578125" customWidth="1" style="1006" min="2" max="2"/>
    <col width="98.28515625" customWidth="1" min="3" max="3"/>
    <col width="16.28515625" customWidth="1" style="328" min="4" max="4"/>
    <col width="13.42578125" customWidth="1" style="328" min="5" max="5"/>
    <col width="23.140625" customWidth="1" style="1006" min="6" max="6"/>
    <col width="10.28515625" customWidth="1" min="7" max="7"/>
  </cols>
  <sheetData>
    <row r="1" ht="27" customFormat="1" customHeight="1" s="318">
      <c r="A1" s="317" t="inlineStr">
        <is>
          <t>No.</t>
        </is>
      </c>
      <c r="B1" s="317" t="inlineStr">
        <is>
          <t>Wo No.</t>
        </is>
      </c>
      <c r="D1" s="327" t="inlineStr">
        <is>
          <t>Date Sent</t>
        </is>
      </c>
      <c r="E1" s="327" t="inlineStr">
        <is>
          <t>Data Received</t>
        </is>
      </c>
      <c r="F1" s="317" t="inlineStr">
        <is>
          <t>Jobs Ket.</t>
        </is>
      </c>
      <c r="G1" s="318" t="inlineStr">
        <is>
          <t>Remark</t>
        </is>
      </c>
    </row>
    <row r="2" customFormat="1" s="354">
      <c r="A2" s="368" t="n">
        <v>1</v>
      </c>
      <c r="B2" s="368" t="n">
        <v>4222846</v>
      </c>
      <c r="C2" s="354" t="inlineStr">
        <is>
          <t>Swcr, Natif, HOC &amp; SMS actual original</t>
        </is>
      </c>
      <c r="D2" s="370" t="n"/>
      <c r="E2" s="369" t="n">
        <v>44200</v>
      </c>
      <c r="F2" s="481" t="n"/>
      <c r="G2" s="354" t="inlineStr">
        <is>
          <t>done completed dok</t>
        </is>
      </c>
    </row>
    <row r="3" customFormat="1" s="357">
      <c r="A3" s="371" t="n">
        <v>2</v>
      </c>
      <c r="B3" s="371" t="n">
        <v>7266763</v>
      </c>
      <c r="C3" s="357" t="inlineStr">
        <is>
          <t>SMS Actual, Swcr, HOC, FAC, Resume daily, &amp; dokumentasi</t>
        </is>
      </c>
      <c r="D3" s="372" t="n"/>
      <c r="E3" s="373" t="n">
        <v>44200</v>
      </c>
      <c r="F3" s="482" t="n"/>
      <c r="G3" s="374" t="inlineStr">
        <is>
          <t>done, SWCR Belum ada</t>
        </is>
      </c>
    </row>
    <row r="4" customFormat="1" s="354">
      <c r="A4" s="368" t="n">
        <v>3</v>
      </c>
      <c r="B4" s="368">
        <f>+BMS!D13</f>
        <v/>
      </c>
      <c r="C4" s="354" t="inlineStr">
        <is>
          <t>SMS Actual, partial AC, Dokumentasi, Resume daily, Summary progress final dgn timesheet &amp; Deductional note</t>
        </is>
      </c>
      <c r="D4" s="369" t="n">
        <v>44202</v>
      </c>
      <c r="E4" s="369" t="n">
        <v>44214</v>
      </c>
      <c r="F4" s="481" t="n"/>
      <c r="G4" s="354" t="inlineStr">
        <is>
          <t>Done partial actual</t>
        </is>
      </c>
    </row>
    <row r="5" customFormat="1" s="357">
      <c r="A5" s="371" t="n">
        <v>4</v>
      </c>
      <c r="B5" s="371">
        <f>+BMS!D20</f>
        <v/>
      </c>
      <c r="C5" s="357" t="inlineStr">
        <is>
          <t>Actual Partial SMS, patial AC, Dokumentasi, Resume daily, Summary progress dgn timesheet</t>
        </is>
      </c>
      <c r="D5" s="373" t="n">
        <v>44202</v>
      </c>
      <c r="E5" s="373" t="n">
        <v>44214</v>
      </c>
      <c r="F5" s="482" t="n"/>
      <c r="G5" s="374" t="inlineStr">
        <is>
          <t>Done partial, Natif approval belum ada</t>
        </is>
      </c>
    </row>
    <row r="6" customFormat="1" s="357">
      <c r="A6" s="371" t="n">
        <v>5</v>
      </c>
      <c r="B6" s="377">
        <f>+BMS!D14</f>
        <v/>
      </c>
      <c r="C6" s="357" t="inlineStr">
        <is>
          <t>SMS actual, FAC, HOC, SWCR, Dokumentasi, Resume daily, Summary progress dgn ts &amp; deductional note</t>
        </is>
      </c>
      <c r="D6" s="373" t="n">
        <v>43836</v>
      </c>
      <c r="E6" s="373" t="n">
        <v>44214</v>
      </c>
      <c r="F6" s="482" t="n"/>
      <c r="G6" s="374" t="inlineStr">
        <is>
          <t>HOC belum approval TTH HCA</t>
        </is>
      </c>
    </row>
    <row r="7" customFormat="1" s="357">
      <c r="A7" s="371" t="n">
        <v>6</v>
      </c>
      <c r="B7" s="377">
        <f>+BMS!D22</f>
        <v/>
      </c>
      <c r="C7" s="357" t="inlineStr">
        <is>
          <t>SMS Actual, Swcr, HOC, FAC, Resume daily, Summary Progress dgn ts &amp; dokumentasi</t>
        </is>
      </c>
      <c r="D7" s="373" t="n">
        <v>43836</v>
      </c>
      <c r="E7" s="373" t="n">
        <v>44214</v>
      </c>
      <c r="F7" s="482" t="n"/>
      <c r="G7" s="374" t="inlineStr">
        <is>
          <t>HOC &amp; SMS Actual Belum approve TTH HCA</t>
        </is>
      </c>
      <c r="K7" s="357" t="inlineStr">
        <is>
          <t>Supv Done. Sirkulasi ke Supt 15.01.21 terlampir dgn Fax No.</t>
        </is>
      </c>
    </row>
    <row r="8">
      <c r="A8" s="1006" t="n">
        <v>7</v>
      </c>
      <c r="B8" s="1006">
        <f>+BMS!D19</f>
        <v/>
      </c>
      <c r="C8" t="inlineStr">
        <is>
          <t>SMS Actual, HOC, FAC, Dokumentasi, Resume daily, Summary progress final dgn timesheet &amp; Deductional note</t>
        </is>
      </c>
      <c r="D8" s="329" t="n">
        <v>43836</v>
      </c>
      <c r="G8" t="inlineStr">
        <is>
          <t>TR #1</t>
        </is>
      </c>
    </row>
    <row r="9">
      <c r="A9" s="1006" t="n">
        <v>8</v>
      </c>
      <c r="B9" s="1006">
        <f>+BMS!D23</f>
        <v/>
      </c>
      <c r="C9" t="inlineStr">
        <is>
          <t>Partial SMS Actual, PAC, Resume daily, Summary Progress dgn ts &amp; dokumentasi</t>
        </is>
      </c>
      <c r="D9" s="329" t="n">
        <v>44204</v>
      </c>
      <c r="G9" t="inlineStr">
        <is>
          <t>HGD</t>
        </is>
      </c>
    </row>
    <row r="10" customFormat="1" s="357">
      <c r="A10" s="371" t="n">
        <v>9</v>
      </c>
      <c r="B10" s="377">
        <f>+BMS!D15</f>
        <v/>
      </c>
      <c r="C10" s="357" t="inlineStr">
        <is>
          <t>SMS actual, FAC, HOC, SWCR, Dokumentasi, Resume daily, Summary progress dgn ts &amp; deductional note</t>
        </is>
      </c>
      <c r="D10" s="373" t="n">
        <v>44204</v>
      </c>
      <c r="E10" s="373" t="n">
        <v>44214</v>
      </c>
      <c r="F10" s="482" t="n"/>
      <c r="G10" s="374" t="inlineStr">
        <is>
          <t>HOC belum approval TTH HCA</t>
        </is>
      </c>
    </row>
    <row r="11">
      <c r="A11" s="1006" t="n">
        <v>10</v>
      </c>
      <c r="B11" s="1006">
        <f>+'OVERALL WO'!D88</f>
        <v/>
      </c>
      <c r="C11" t="inlineStr">
        <is>
          <t>Summary progress &amp; TS</t>
        </is>
      </c>
      <c r="E11" s="329" t="n">
        <v>44205</v>
      </c>
      <c r="F11" s="483" t="n"/>
      <c r="G11" s="358" t="inlineStr">
        <is>
          <t>kurang SMS act, FAC HOC Natif apv</t>
        </is>
      </c>
    </row>
    <row r="12">
      <c r="A12" s="1006" t="n">
        <v>11</v>
      </c>
      <c r="B12" s="1006">
        <f>+BMS!D27</f>
        <v/>
      </c>
      <c r="C12" t="inlineStr">
        <is>
          <t>SMS actual, FAC, HOC, SWCR, Dokumentasi, Resume daily, Summary progress dgn ts</t>
        </is>
      </c>
      <c r="E12" s="329" t="n">
        <v>44240</v>
      </c>
      <c r="F12" s="483" t="n"/>
      <c r="G12" t="inlineStr">
        <is>
          <t>Assist GNS Scaffold</t>
        </is>
      </c>
    </row>
    <row r="13" customFormat="1" s="357">
      <c r="A13" s="371" t="n">
        <v>12</v>
      </c>
      <c r="B13" s="377" t="n">
        <v>4221650</v>
      </c>
      <c r="C13" s="357" t="inlineStr">
        <is>
          <t>SMS actual, FAC, HOC, SWCR, Dokumentasi, Resume daily, Summary progress dgn ts</t>
        </is>
      </c>
      <c r="D13" s="372" t="n"/>
      <c r="E13" s="373" t="n">
        <v>44214</v>
      </c>
      <c r="F13" s="482" t="n"/>
      <c r="G13" s="374" t="inlineStr">
        <is>
          <t>HOC belum approval TTH HCA</t>
        </is>
      </c>
    </row>
    <row r="14" customFormat="1" s="354">
      <c r="A14" s="368" t="n">
        <v>13</v>
      </c>
      <c r="B14" s="368" t="n">
        <v>4222951</v>
      </c>
      <c r="C14" s="354" t="inlineStr">
        <is>
          <t>SWCR, Natif, FAC, HOC &amp; SMS actual original</t>
        </is>
      </c>
      <c r="D14" s="370" t="n"/>
      <c r="E14" s="369" t="n">
        <v>44217</v>
      </c>
      <c r="F14" s="481" t="n"/>
      <c r="G14" s="354" t="inlineStr">
        <is>
          <t>Done, completed</t>
        </is>
      </c>
    </row>
    <row r="15" customFormat="1" s="354">
      <c r="A15" s="368" t="n">
        <v>14</v>
      </c>
      <c r="B15" s="368" t="n">
        <v>4221009</v>
      </c>
      <c r="C15" s="354" t="inlineStr">
        <is>
          <t>SMS partial actual, PAC,dokumentasi, resum daily &amp; Summary progress</t>
        </is>
      </c>
      <c r="D15" s="370" t="n"/>
      <c r="E15" s="369" t="n">
        <v>44217</v>
      </c>
      <c r="F15" s="481" t="n"/>
      <c r="G15" s="354" t="inlineStr">
        <is>
          <t>Done partial</t>
        </is>
      </c>
    </row>
    <row r="16">
      <c r="A16" s="1006" t="n">
        <v>15</v>
      </c>
      <c r="B16" s="1006" t="n">
        <v>4221039</v>
      </c>
      <c r="C16" t="inlineStr">
        <is>
          <t>SMS  Actual BQ, Deductional, FAC HOC, Dokumentasi, Summary Progress, Daily Activitie &amp; Fax No.</t>
        </is>
      </c>
      <c r="D16" s="329" t="n">
        <v>44532</v>
      </c>
      <c r="E16" s="329" t="n"/>
      <c r="F16" s="480" t="inlineStr">
        <is>
          <t>HDL 4 Trimming</t>
        </is>
      </c>
    </row>
    <row r="17">
      <c r="A17" s="1006">
        <f>+A16+1</f>
        <v/>
      </c>
      <c r="B17" s="1006" t="n">
        <v>4188686</v>
      </c>
      <c r="C17" t="inlineStr">
        <is>
          <t>SMS  Actual BQ, FAC Partial- HOC, Dokumentasi, Summary Progress &amp; Fax No. ( revsi jadi progress partial - ref.file excel)</t>
        </is>
      </c>
      <c r="D17" s="329" t="n">
        <v>44532</v>
      </c>
      <c r="F17" s="1006" t="inlineStr">
        <is>
          <t>Cluster SNP</t>
        </is>
      </c>
    </row>
    <row r="18">
      <c r="A18" s="1006">
        <f>+A17+1</f>
        <v/>
      </c>
      <c r="B18" s="1006" t="n">
        <v>7261453</v>
      </c>
      <c r="C18" t="inlineStr">
        <is>
          <t>SMS  Actual BQ, FAC  HOC, Dokumentasi, Summary Progress &amp; Fax No.</t>
        </is>
      </c>
      <c r="D18" s="329" t="n">
        <v>44532</v>
      </c>
      <c r="F18" s="1006" t="inlineStr">
        <is>
          <t>HZC 2nd</t>
        </is>
      </c>
    </row>
    <row r="19">
      <c r="A19" s="1006">
        <f>+A18+1</f>
        <v/>
      </c>
      <c r="B19" s="1006" t="n">
        <v>4219719</v>
      </c>
      <c r="C19" t="inlineStr">
        <is>
          <t>SMS  Parial Actual BQ(1st), FAC Partial, Dokumentasi, Summary Progress &amp; Fax No.</t>
        </is>
      </c>
      <c r="D19" s="329" t="n">
        <v>44532</v>
      </c>
      <c r="F19" s="1006" t="inlineStr">
        <is>
          <t>HGD</t>
        </is>
      </c>
    </row>
    <row r="20">
      <c r="A20" s="1006">
        <f>+A19+1</f>
        <v/>
      </c>
      <c r="B20" s="1006" t="n">
        <v>4223504</v>
      </c>
      <c r="C20" t="inlineStr">
        <is>
          <t>SMS  Actual BQ, FAC  HOC, Dokumentasi, Summary Progress &amp; Fax No.</t>
        </is>
      </c>
      <c r="D20" s="329" t="n">
        <v>44532</v>
      </c>
      <c r="F20" s="1006" t="inlineStr">
        <is>
          <t>HTC</t>
        </is>
      </c>
    </row>
    <row r="21">
      <c r="A21" s="1006">
        <f>+A20+1</f>
        <v/>
      </c>
      <c r="B21" s="1006" t="n">
        <v>4215747</v>
      </c>
      <c r="C21" t="inlineStr">
        <is>
          <t>SMS  Parial Actual BQ(1st), PAC, Dokumentasi, Summary Progress &amp; Fax No. (revisi - final progress 100%)</t>
        </is>
      </c>
      <c r="D21" s="329" t="n">
        <v>44532</v>
      </c>
      <c r="F21" s="1006" t="inlineStr">
        <is>
          <t>HOA</t>
        </is>
      </c>
    </row>
    <row r="22" ht="17.25" customHeight="1">
      <c r="A22" s="1006">
        <f>+A21+1</f>
        <v/>
      </c>
      <c r="B22" s="1006" t="n">
        <v>4205608</v>
      </c>
      <c r="C22" t="inlineStr">
        <is>
          <t>Summary Progress, Daily activitie &amp; Dokumentasi</t>
        </is>
      </c>
      <c r="D22" s="329" t="n">
        <v>44532</v>
      </c>
      <c r="F22" s="480" t="inlineStr">
        <is>
          <t>HDL IV Bundwall</t>
        </is>
      </c>
    </row>
    <row r="23" customFormat="1" s="354">
      <c r="A23" s="368">
        <f>+A22+1</f>
        <v/>
      </c>
      <c r="B23" s="368" t="n">
        <v>4223544</v>
      </c>
      <c r="C23" s="354" t="inlineStr">
        <is>
          <t>SMS Actual, FAC HOC, SWCR, Duductional, Time sheet daily &amp; Summary progress</t>
        </is>
      </c>
      <c r="D23" s="370" t="n"/>
      <c r="E23" s="370" t="inlineStr">
        <is>
          <t>17/2/21</t>
        </is>
      </c>
      <c r="F23" s="368" t="inlineStr">
        <is>
          <t>Trafo BSB</t>
        </is>
      </c>
      <c r="G23" s="354" t="inlineStr">
        <is>
          <t>Done, completed</t>
        </is>
      </c>
    </row>
    <row r="24" customFormat="1" s="354">
      <c r="A24" s="368">
        <f>+A23+1</f>
        <v/>
      </c>
      <c r="B24" s="368" t="n">
        <v>4221650</v>
      </c>
      <c r="C24" s="354" t="inlineStr">
        <is>
          <t>HOC</t>
        </is>
      </c>
      <c r="D24" s="370" t="n"/>
      <c r="E24" s="370" t="inlineStr">
        <is>
          <t>17/2/21</t>
        </is>
      </c>
      <c r="F24" s="368" t="inlineStr">
        <is>
          <t>BSB roof</t>
        </is>
      </c>
      <c r="G24" s="570" t="inlineStr">
        <is>
          <t>Done, completed ( masih ada sms 2 untuk perbaikan plafon,material on site)</t>
        </is>
      </c>
    </row>
    <row r="25" customFormat="1" s="354">
      <c r="A25" s="368">
        <f>+A24+1</f>
        <v/>
      </c>
      <c r="B25" s="368" t="n">
        <v>4221750</v>
      </c>
      <c r="C25" s="354" t="inlineStr">
        <is>
          <t>HOC</t>
        </is>
      </c>
      <c r="D25" s="370" t="n"/>
      <c r="E25" s="370" t="inlineStr">
        <is>
          <t>17/2/21</t>
        </is>
      </c>
      <c r="F25" s="368" t="inlineStr">
        <is>
          <t>HP 2</t>
        </is>
      </c>
      <c r="G25" s="354" t="inlineStr">
        <is>
          <t>Done completed</t>
        </is>
      </c>
    </row>
    <row r="26" customFormat="1" s="354">
      <c r="A26" s="368">
        <f>+A25+1</f>
        <v/>
      </c>
      <c r="B26" s="368" t="n">
        <v>4224209</v>
      </c>
      <c r="C26" s="354" t="inlineStr">
        <is>
          <t>HOC</t>
        </is>
      </c>
      <c r="D26" s="370" t="n"/>
      <c r="E26" s="370" t="inlineStr">
        <is>
          <t>17/2/21</t>
        </is>
      </c>
      <c r="F26" s="368" t="inlineStr">
        <is>
          <t>hgl switchgear</t>
        </is>
      </c>
      <c r="G26" s="354" t="inlineStr">
        <is>
          <t>done completed</t>
        </is>
      </c>
    </row>
    <row r="27" customFormat="1" s="354">
      <c r="A27" s="368">
        <f>+A26+1</f>
        <v/>
      </c>
      <c r="B27" s="368" t="n">
        <v>4224082</v>
      </c>
      <c r="C27" s="354" t="inlineStr">
        <is>
          <t>SMS Actual, FAC HOC, SWCR, Duductional, Time sheet daily &amp; Summary progress</t>
        </is>
      </c>
      <c r="D27" s="370" t="n"/>
      <c r="E27" s="370" t="inlineStr">
        <is>
          <t>17/2/21</t>
        </is>
      </c>
      <c r="F27" s="368" t="inlineStr">
        <is>
          <t>Assist Scaffold.</t>
        </is>
      </c>
      <c r="G27" s="354" t="inlineStr">
        <is>
          <t>done completed</t>
        </is>
      </c>
    </row>
    <row r="28" customFormat="1" s="354">
      <c r="A28" s="368">
        <f>+A27+1</f>
        <v/>
      </c>
      <c r="B28" s="368" t="n">
        <v>4221039</v>
      </c>
      <c r="C28" s="354" t="inlineStr">
        <is>
          <t>SMS Actual, FAC HOC, SWCR, Duductional, Time sheet daily</t>
        </is>
      </c>
      <c r="D28" s="370" t="n"/>
      <c r="E28" s="370" t="inlineStr">
        <is>
          <t>21/2/21</t>
        </is>
      </c>
      <c r="F28" s="368" t="inlineStr">
        <is>
          <t>HDL IV Trimming</t>
        </is>
      </c>
      <c r="G28" s="571" t="inlineStr">
        <is>
          <t>done completed</t>
        </is>
      </c>
    </row>
    <row r="29" customFormat="1" s="354">
      <c r="A29" s="368">
        <f>+A28+1</f>
        <v/>
      </c>
      <c r="B29" s="368" t="n">
        <v>4213661</v>
      </c>
      <c r="C29" s="354" t="inlineStr">
        <is>
          <t>Summary Progress claim</t>
        </is>
      </c>
      <c r="D29" s="370" t="n"/>
      <c r="E29" s="370" t="inlineStr">
        <is>
          <t>21/2/21</t>
        </is>
      </c>
      <c r="F29" s="368" t="inlineStr">
        <is>
          <t>HWTA #2nd</t>
        </is>
      </c>
      <c r="G29" s="354" t="inlineStr">
        <is>
          <t>done completed</t>
        </is>
      </c>
    </row>
    <row r="30">
      <c r="A30" s="1006">
        <f>+A29+1</f>
        <v/>
      </c>
      <c r="B30" s="1006" t="n">
        <v>4205608</v>
      </c>
      <c r="C30" t="inlineStr">
        <is>
          <t>Summary Progress claim</t>
        </is>
      </c>
      <c r="E30" s="328" t="inlineStr">
        <is>
          <t>21/2/21</t>
        </is>
      </c>
      <c r="F30" s="1006" t="inlineStr">
        <is>
          <t>HDL IV Bundwall</t>
        </is>
      </c>
    </row>
    <row r="31">
      <c r="A31" s="1006">
        <f>+A30+1</f>
        <v/>
      </c>
      <c r="B31" s="1006" t="n">
        <v>4188686</v>
      </c>
      <c r="C31" t="inlineStr">
        <is>
          <t>PAC PHOC, Summary claim ke 2 partial, SWCR</t>
        </is>
      </c>
      <c r="E31" s="328" t="inlineStr">
        <is>
          <t>21/2/21</t>
        </is>
      </c>
      <c r="F31" s="1006" t="inlineStr">
        <is>
          <t>Cluster SNP</t>
        </is>
      </c>
      <c r="G31" s="358" t="inlineStr">
        <is>
          <t>remaining daily report &amp; sms actual , deductional</t>
        </is>
      </c>
    </row>
    <row r="32">
      <c r="A32" s="1006">
        <f>+A31+1</f>
        <v/>
      </c>
      <c r="B32" s="1006" t="n">
        <v>4219719</v>
      </c>
      <c r="C32" t="inlineStr">
        <is>
          <t>PAC, Summary Progress, Daily timesheet, swcr, SMS actual partial</t>
        </is>
      </c>
      <c r="E32" s="328" t="inlineStr">
        <is>
          <t>21/2/21</t>
        </is>
      </c>
      <c r="F32" s="1006" t="inlineStr">
        <is>
          <t>HGD trimming</t>
        </is>
      </c>
      <c r="G32" t="inlineStr">
        <is>
          <t>Done</t>
        </is>
      </c>
    </row>
    <row r="33">
      <c r="A33" s="1006">
        <f>+A32+1</f>
        <v/>
      </c>
      <c r="B33" s="1006" t="n">
        <v>4223868</v>
      </c>
      <c r="C33" t="inlineStr">
        <is>
          <t>SMS Estimate</t>
        </is>
      </c>
      <c r="E33" s="328" t="inlineStr">
        <is>
          <t>21/2/21</t>
        </is>
      </c>
      <c r="F33" s="1006" t="inlineStr">
        <is>
          <t>Sirap roof tunu</t>
        </is>
      </c>
      <c r="G33" t="inlineStr">
        <is>
          <t>Done</t>
        </is>
      </c>
    </row>
    <row r="34" customFormat="1" s="354">
      <c r="A34" s="368">
        <f>+A33+1</f>
        <v/>
      </c>
      <c r="B34" s="368" t="n">
        <v>4221692</v>
      </c>
      <c r="C34" s="354" t="inlineStr">
        <is>
          <t xml:space="preserve">HOC &amp; SMS Actual </t>
        </is>
      </c>
      <c r="D34" s="370" t="n"/>
      <c r="E34" s="370" t="inlineStr">
        <is>
          <t>21/2/21</t>
        </is>
      </c>
      <c r="F34" s="368" t="inlineStr">
        <is>
          <t>LP #1</t>
        </is>
      </c>
      <c r="G34" s="354" t="inlineStr">
        <is>
          <t>done Completed</t>
        </is>
      </c>
    </row>
    <row r="35">
      <c r="A35" s="1006">
        <f>+A34+1</f>
        <v/>
      </c>
      <c r="B35" s="1006" t="n">
        <v>4222976</v>
      </c>
      <c r="C35" t="inlineStr">
        <is>
          <t>SMS actual BOQ</t>
        </is>
      </c>
      <c r="D35" s="328" t="inlineStr">
        <is>
          <t>23/2/21</t>
        </is>
      </c>
      <c r="G35" t="inlineStr">
        <is>
          <t>Resubmited</t>
        </is>
      </c>
    </row>
    <row r="36" customFormat="1" s="357">
      <c r="A36" s="1006">
        <f>+A35+1</f>
        <v/>
      </c>
      <c r="B36" s="371" t="n">
        <v>4225298</v>
      </c>
      <c r="C36" s="357" t="inlineStr">
        <is>
          <t>SMS Actual, FAC HOC, SWCR, Time sheet daily &amp; Summary progress</t>
        </is>
      </c>
      <c r="D36" s="328" t="inlineStr">
        <is>
          <t>23/2/21</t>
        </is>
      </c>
      <c r="E36" s="372" t="n"/>
      <c r="F36" s="371" t="n"/>
      <c r="G36" s="357" t="inlineStr">
        <is>
          <t>CPA Control room</t>
        </is>
      </c>
    </row>
    <row r="37" customFormat="1" s="354">
      <c r="A37" s="368">
        <f>+A36+1</f>
        <v/>
      </c>
      <c r="B37" s="368" t="n">
        <v>4215747</v>
      </c>
      <c r="C37" s="354" t="inlineStr">
        <is>
          <t>SMS  Parial Actual BQ (1st), PAC, Dokumentasi, Summary Progress &amp; Fax No. (revisi - final progress 100%)</t>
        </is>
      </c>
      <c r="D37" s="370" t="n"/>
      <c r="E37" s="370" t="inlineStr">
        <is>
          <t>25/2/21</t>
        </is>
      </c>
      <c r="F37" s="368" t="inlineStr">
        <is>
          <t>HOA</t>
        </is>
      </c>
      <c r="G37" s="354" t="inlineStr">
        <is>
          <t>Done Completed</t>
        </is>
      </c>
    </row>
    <row r="38" ht="21" customFormat="1" customHeight="1" s="583">
      <c r="A38" s="582" t="n"/>
      <c r="B38" s="585" t="inlineStr">
        <is>
          <t>March</t>
        </is>
      </c>
      <c r="D38" s="584" t="n"/>
      <c r="E38" s="584" t="n"/>
      <c r="F38" s="582" t="n"/>
    </row>
    <row r="39">
      <c r="A39" s="1006" t="n">
        <v>37</v>
      </c>
      <c r="B39" s="1006">
        <f>+BMS!D11</f>
        <v/>
      </c>
      <c r="C39" t="inlineStr">
        <is>
          <t>Daily report, summary weekly &amp; monthly, progress claim ke-satu</t>
        </is>
      </c>
      <c r="D39" s="329" t="n">
        <v>44442</v>
      </c>
      <c r="F39" s="1006" t="inlineStr">
        <is>
          <t>Tunu #2nd</t>
        </is>
      </c>
      <c r="G39" t="inlineStr">
        <is>
          <t>resubmited 12/3/21</t>
        </is>
      </c>
    </row>
    <row r="40">
      <c r="A40" s="1006">
        <f>+A39+1</f>
        <v/>
      </c>
      <c r="B40" s="1006">
        <f>+BMS!D12</f>
        <v/>
      </c>
      <c r="C40" t="inlineStr">
        <is>
          <t>SMS Actual &amp; BOQ,No Fax 0015, Cover later, Summary weekly &amp; montly, progress claim ke -tiga</t>
        </is>
      </c>
      <c r="D40" s="329" t="n">
        <v>44442</v>
      </c>
      <c r="F40" s="1006" t="inlineStr">
        <is>
          <t>Senipah #1st</t>
        </is>
      </c>
    </row>
    <row r="41">
      <c r="A41" s="1006">
        <f>+A40+1</f>
        <v/>
      </c>
      <c r="B41" s="1006">
        <f>+'OVERALL WO'!D71</f>
        <v/>
      </c>
      <c r="C41" t="inlineStr">
        <is>
          <t>SMS Actual &amp; BOQ, No Fax, FAC &amp; HOC, Summary weekly &amp; Monthly, progress claim ke satu</t>
        </is>
      </c>
      <c r="D41" s="329" t="n">
        <v>44442</v>
      </c>
      <c r="F41" s="1006" t="inlineStr">
        <is>
          <t>WHP #2nd</t>
        </is>
      </c>
      <c r="G41" s="358" t="inlineStr">
        <is>
          <t>resubmited</t>
        </is>
      </c>
    </row>
    <row r="42">
      <c r="A42" s="1006">
        <f>+A41+1</f>
        <v/>
      </c>
      <c r="B42" s="1006">
        <f>+BMS!D32</f>
        <v/>
      </c>
      <c r="C42" t="inlineStr">
        <is>
          <t>SMS actual &amp; BOQ, No Fax, FAC &amp; HOC, Summary wekly &amp; monthly, Progress claim, SWCR, timesheet daily, report dokumentasi</t>
        </is>
      </c>
      <c r="D42" s="329" t="n">
        <v>44442</v>
      </c>
      <c r="F42" s="1006" t="inlineStr">
        <is>
          <t>CPAControl room</t>
        </is>
      </c>
      <c r="G42" t="inlineStr">
        <is>
          <t>resubmited 12/3/21</t>
        </is>
      </c>
    </row>
    <row r="43">
      <c r="A43" s="1006">
        <f>+A42+1</f>
        <v/>
      </c>
      <c r="B43" s="1006">
        <f>+BMS!D38</f>
        <v/>
      </c>
      <c r="C43" t="inlineStr">
        <is>
          <t>SMS actual &amp; BOQ, No Fax, FAC &amp; HOC, Summary wekly &amp; monthly, Progress claim, SWCR, timesheet daily, report dokumentasi</t>
        </is>
      </c>
      <c r="D43" s="329" t="n">
        <v>44442</v>
      </c>
      <c r="F43" s="1006" t="inlineStr">
        <is>
          <t>HLA</t>
        </is>
      </c>
    </row>
    <row r="44">
      <c r="A44" s="1006">
        <f>+A43+1</f>
        <v/>
      </c>
      <c r="B44" s="1006">
        <f>+BMS!D31</f>
        <v/>
      </c>
      <c r="C44" t="inlineStr">
        <is>
          <t>SMS actual &amp; BOQ, No Fax, FAC &amp; HOC, Summary wekly &amp; monthly, Progress claim, SWCR, timesheet daily, report dokumentasi</t>
        </is>
      </c>
      <c r="D44" s="329" t="n">
        <v>44442</v>
      </c>
      <c r="F44" s="1006" t="inlineStr">
        <is>
          <t>HY</t>
        </is>
      </c>
    </row>
    <row r="45">
      <c r="A45" s="1006">
        <f>+A44+1</f>
        <v/>
      </c>
      <c r="B45" s="1006">
        <f>+'OVERALL WO'!D81</f>
        <v/>
      </c>
      <c r="C45" t="inlineStr">
        <is>
          <t>SMS Actual &amp; BOQ, No Fax, Cover later (belum ada Natif Wo validate)</t>
        </is>
      </c>
      <c r="D45" s="329" t="n">
        <v>44442</v>
      </c>
      <c r="F45" s="1006" t="inlineStr">
        <is>
          <t>HGL</t>
        </is>
      </c>
      <c r="G45" s="358" t="inlineStr">
        <is>
          <t>Belum ada natif WO approval dari asst planner</t>
        </is>
      </c>
    </row>
    <row r="46">
      <c r="A46" s="1006">
        <f>+A45+1</f>
        <v/>
      </c>
      <c r="B46" s="1006" t="n">
        <v>4205608</v>
      </c>
      <c r="C46" t="inlineStr">
        <is>
          <t xml:space="preserve">SMS Actual &amp; BOQ, No Fax,cover latter, FAC &amp; HOC </t>
        </is>
      </c>
      <c r="D46" s="329" t="n">
        <v>44533</v>
      </c>
      <c r="F46" s="1006" t="inlineStr">
        <is>
          <t>Bundwall #2nd</t>
        </is>
      </c>
    </row>
    <row r="47">
      <c r="A47" s="1006">
        <f>+A46+1</f>
        <v/>
      </c>
      <c r="B47" s="1006" t="n">
        <v>4205608</v>
      </c>
      <c r="C47" t="inlineStr">
        <is>
          <t>SMS Actual &amp; BOQ, No Fax,cover latter, FAC &amp; HOC,SWCR,Daily report &amp; timesheet, deductional</t>
        </is>
      </c>
      <c r="D47" s="329" t="n">
        <v>44533</v>
      </c>
      <c r="F47" s="1006" t="inlineStr">
        <is>
          <t>Bundwall #1nd</t>
        </is>
      </c>
    </row>
    <row r="48">
      <c r="A48" s="1006">
        <f>+A47+1</f>
        <v/>
      </c>
      <c r="B48" s="1006" t="n">
        <v>4222912</v>
      </c>
      <c r="C48" t="inlineStr">
        <is>
          <t>Daily report, summary weekly &amp; monthly, progress claim ke-satu</t>
        </is>
      </c>
      <c r="D48" s="329" t="n">
        <v>44533</v>
      </c>
      <c r="F48" s="1006" t="inlineStr">
        <is>
          <t>Pipeyard 2 - partial ke 1</t>
        </is>
      </c>
    </row>
    <row r="49">
      <c r="A49" s="1006">
        <f>+A48+1</f>
        <v/>
      </c>
      <c r="B49" s="1006" t="n">
        <v>7246456</v>
      </c>
      <c r="C49" t="inlineStr">
        <is>
          <t>SMS Estimate, Natif WO Approval</t>
        </is>
      </c>
      <c r="E49" s="328" t="inlineStr">
        <is>
          <t>13/3/2021</t>
        </is>
      </c>
      <c r="F49" s="1006" t="inlineStr">
        <is>
          <t>HDL IV Repair Fence</t>
        </is>
      </c>
    </row>
    <row r="50">
      <c r="A50" s="1006">
        <f>+A49+1</f>
        <v/>
      </c>
      <c r="B50" s="1006" t="n">
        <v>4207186</v>
      </c>
      <c r="C50" t="inlineStr">
        <is>
          <t>SMS Estimate, Natif WO Approval</t>
        </is>
      </c>
      <c r="E50" s="328" t="inlineStr">
        <is>
          <t>13/3/2021</t>
        </is>
      </c>
      <c r="F50" s="1006" t="inlineStr">
        <is>
          <t>HDL IV Repair Fence</t>
        </is>
      </c>
    </row>
    <row r="51" customFormat="1" s="354">
      <c r="A51" s="368" t="n">
        <v>49</v>
      </c>
      <c r="B51" s="368" t="n">
        <v>17269182</v>
      </c>
      <c r="C51" s="354" t="inlineStr">
        <is>
          <t>SMS Actual, Fax No, SWCR, HOC FAC, weekly,monthly, claim, daily report dan dokumentasi</t>
        </is>
      </c>
      <c r="D51" s="370" t="n"/>
      <c r="E51" s="370" t="inlineStr">
        <is>
          <t>13/3/2021</t>
        </is>
      </c>
      <c r="F51" s="368" t="inlineStr">
        <is>
          <t>HTC</t>
        </is>
      </c>
      <c r="G51" s="354" t="inlineStr">
        <is>
          <t>Done</t>
        </is>
      </c>
    </row>
    <row r="52" customFormat="1" s="354">
      <c r="A52" s="368" t="n">
        <v>50</v>
      </c>
      <c r="B52" s="368" t="n">
        <v>4222976</v>
      </c>
      <c r="C52" s="354" t="inlineStr">
        <is>
          <t>SMS actual &amp; BOQ</t>
        </is>
      </c>
      <c r="D52" s="370" t="n"/>
      <c r="E52" s="370" t="inlineStr">
        <is>
          <t>15/3/2021</t>
        </is>
      </c>
      <c r="F52" s="368" t="inlineStr">
        <is>
          <t>HGL MCT</t>
        </is>
      </c>
      <c r="G52" s="354" t="inlineStr">
        <is>
          <t>Done</t>
        </is>
      </c>
    </row>
    <row r="53" customFormat="1" s="357">
      <c r="A53" s="371" t="n">
        <v>51</v>
      </c>
      <c r="B53" s="371" t="n">
        <v>4225466</v>
      </c>
      <c r="C53" s="357" t="inlineStr">
        <is>
          <t>SMS Actual, SWCR, FAC HOC, Weekly monthl &amp; claim progress,timesheet, Natif WO</t>
        </is>
      </c>
      <c r="D53" s="372" t="n"/>
      <c r="E53" s="372" t="inlineStr">
        <is>
          <t>15/3/2021</t>
        </is>
      </c>
      <c r="F53" s="371" t="inlineStr">
        <is>
          <t>HY</t>
        </is>
      </c>
      <c r="G53" s="374" t="inlineStr">
        <is>
          <t>Done, HOC belum ttd RSES</t>
        </is>
      </c>
    </row>
    <row r="54" customFormat="1" s="357">
      <c r="A54" s="371" t="n">
        <v>52</v>
      </c>
      <c r="B54" s="371" t="n">
        <v>4225907</v>
      </c>
      <c r="C54" s="357" t="inlineStr">
        <is>
          <t>SMS Estimate, No fax, cover later, dwg. Natification</t>
        </is>
      </c>
      <c r="D54" s="372" t="inlineStr">
        <is>
          <t>15/3/2021</t>
        </is>
      </c>
      <c r="E54" s="372" t="n"/>
      <c r="F54" s="371" t="inlineStr">
        <is>
          <t>Guyed</t>
        </is>
      </c>
    </row>
    <row r="55" customFormat="1" s="357">
      <c r="A55" s="371" t="n">
        <v>53</v>
      </c>
      <c r="B55" s="371" t="n">
        <v>4222976</v>
      </c>
      <c r="C55" s="357" t="inlineStr">
        <is>
          <t>Natif WO</t>
        </is>
      </c>
      <c r="D55" s="372" t="inlineStr">
        <is>
          <t>15/3/2021</t>
        </is>
      </c>
      <c r="E55" s="372" t="n"/>
      <c r="F55" s="371" t="inlineStr">
        <is>
          <t>HGL</t>
        </is>
      </c>
      <c r="G55" s="357" t="inlineStr">
        <is>
          <t>Resubmited</t>
        </is>
      </c>
    </row>
    <row r="56">
      <c r="A56" s="1006" t="n">
        <v>54</v>
      </c>
      <c r="B56" s="1006" t="n">
        <v>4225466</v>
      </c>
      <c r="C56" s="357" t="inlineStr">
        <is>
          <t>HOC</t>
        </is>
      </c>
      <c r="D56" s="328" t="inlineStr">
        <is>
          <t>15/3/2021</t>
        </is>
      </c>
      <c r="F56" s="371" t="inlineStr">
        <is>
          <t>HY</t>
        </is>
      </c>
      <c r="G56" s="357" t="inlineStr">
        <is>
          <t>Resubmited</t>
        </is>
      </c>
    </row>
    <row r="57">
      <c r="A57" s="371" t="n">
        <v>55</v>
      </c>
      <c r="B57" s="1006" t="n">
        <v>4205608</v>
      </c>
      <c r="C57" t="inlineStr">
        <is>
          <t xml:space="preserve">No Fax,cover latter, FAC &amp; HOC </t>
        </is>
      </c>
      <c r="E57" s="328" t="inlineStr">
        <is>
          <t>20/3/2021</t>
        </is>
      </c>
      <c r="F57" s="1006" t="inlineStr">
        <is>
          <t>Bundwall #2nd</t>
        </is>
      </c>
      <c r="G57" s="374" t="inlineStr">
        <is>
          <t>kurang SMS ACTUAL kee RSES</t>
        </is>
      </c>
    </row>
    <row r="58" customFormat="1" s="354">
      <c r="A58" s="368" t="n">
        <v>56</v>
      </c>
      <c r="B58" s="368" t="n">
        <v>4205608</v>
      </c>
      <c r="C58" s="354" t="inlineStr">
        <is>
          <t>SMS Actual, BOQ, No Fax,cover latter, FAC &amp; HOC,SWCR,Daily report &amp; timesheet, deductional</t>
        </is>
      </c>
      <c r="D58" s="370" t="n"/>
      <c r="E58" s="370" t="inlineStr">
        <is>
          <t>20/3/2021</t>
        </is>
      </c>
      <c r="F58" s="368" t="inlineStr">
        <is>
          <t>Bundwall #1nd</t>
        </is>
      </c>
      <c r="G58" s="354" t="inlineStr">
        <is>
          <t>Done</t>
        </is>
      </c>
    </row>
    <row r="59" customFormat="1" s="354">
      <c r="A59" s="368" t="n">
        <v>57</v>
      </c>
      <c r="B59" s="368" t="n">
        <v>4225907</v>
      </c>
      <c r="C59" s="354" t="inlineStr">
        <is>
          <t>SMS Estimate, No fax, cover later, dwg. Natification</t>
        </is>
      </c>
      <c r="D59" s="370" t="n"/>
      <c r="E59" s="370" t="inlineStr">
        <is>
          <t>20/3/2021</t>
        </is>
      </c>
      <c r="F59" s="368" t="inlineStr">
        <is>
          <t>Guyed</t>
        </is>
      </c>
    </row>
    <row r="60" customFormat="1" s="354">
      <c r="A60" s="368" t="n">
        <v>58</v>
      </c>
      <c r="B60" s="368" t="n"/>
      <c r="C60" s="354" t="inlineStr">
        <is>
          <t>SMS actual &amp; BOQ, No Fax, FAC &amp; HOC, Summary wekly &amp; monthly, Progress claim, SWCR, timesheet daily, report dokumentasi</t>
        </is>
      </c>
      <c r="D60" s="369" t="n"/>
      <c r="E60" s="370" t="inlineStr">
        <is>
          <t>20/3/2021</t>
        </is>
      </c>
      <c r="F60" s="368" t="inlineStr">
        <is>
          <t>CPAControl room</t>
        </is>
      </c>
      <c r="G60" s="354" t="inlineStr">
        <is>
          <t>done</t>
        </is>
      </c>
    </row>
    <row r="61" customFormat="1" s="357">
      <c r="A61" s="371" t="n">
        <v>59</v>
      </c>
      <c r="B61" s="371">
        <f>+BMS!D40</f>
        <v/>
      </c>
      <c r="C61" s="357" t="inlineStr">
        <is>
          <t>SMS Actual &amp; BOQ, No Fax, FAC &amp; HOC, Summary weekly &amp; Monthly, progress claim, swcr &amp; daily report</t>
        </is>
      </c>
      <c r="D61" s="372" t="inlineStr">
        <is>
          <t>27/03/2021</t>
        </is>
      </c>
      <c r="E61" s="372" t="n"/>
      <c r="F61" s="357" t="inlineStr">
        <is>
          <t>HGC</t>
        </is>
      </c>
    </row>
    <row r="62">
      <c r="A62" s="1006" t="n">
        <v>60</v>
      </c>
      <c r="B62" s="1006">
        <f>+BMS!D44</f>
        <v/>
      </c>
      <c r="C62" s="357" t="inlineStr">
        <is>
          <t>SMS Actual &amp; BOQ, No Fax, FAC &amp; HOC, Summary weekly &amp; Monthly, progress claim, swcr &amp; daily report</t>
        </is>
      </c>
      <c r="D62" s="372" t="inlineStr">
        <is>
          <t>27/03/2021</t>
        </is>
      </c>
      <c r="F62" s="357" t="inlineStr">
        <is>
          <t>HGB - HGC</t>
        </is>
      </c>
    </row>
    <row r="63" ht="21" customFormat="1" customHeight="1" s="583">
      <c r="A63" s="582" t="n"/>
      <c r="B63" s="585" t="inlineStr">
        <is>
          <t>April</t>
        </is>
      </c>
      <c r="D63" s="584" t="n"/>
      <c r="E63" s="584" t="n"/>
      <c r="F63" s="582" t="n"/>
    </row>
    <row r="64" customFormat="1" s="354">
      <c r="A64" s="368" t="n">
        <v>61</v>
      </c>
      <c r="B64" s="368" t="n">
        <v>4224348</v>
      </c>
      <c r="C64" s="354" t="inlineStr">
        <is>
          <t>SMS approval</t>
        </is>
      </c>
      <c r="D64" s="370" t="n"/>
      <c r="E64" s="369" t="n">
        <v>44351</v>
      </c>
      <c r="F64" s="368" t="inlineStr">
        <is>
          <t>Repair rood #sms-3</t>
        </is>
      </c>
    </row>
    <row r="65" customFormat="1" s="354">
      <c r="A65" s="368" t="n">
        <v>62</v>
      </c>
      <c r="B65" s="368" t="n">
        <v>4224348</v>
      </c>
      <c r="C65" s="354" t="inlineStr">
        <is>
          <t>SMS approval</t>
        </is>
      </c>
      <c r="D65" s="370" t="n"/>
      <c r="E65" s="369" t="n">
        <v>44351</v>
      </c>
      <c r="F65" s="368" t="inlineStr">
        <is>
          <t>Repair rood #sms-2</t>
        </is>
      </c>
    </row>
    <row r="66" customFormat="1" s="354">
      <c r="A66" s="368" t="n">
        <v>63</v>
      </c>
      <c r="B66" s="368" t="n">
        <v>4224348</v>
      </c>
      <c r="C66" s="354" t="inlineStr">
        <is>
          <t>SMS approval</t>
        </is>
      </c>
      <c r="D66" s="370" t="n"/>
      <c r="E66" s="369" t="n">
        <v>44351</v>
      </c>
      <c r="F66" s="368" t="inlineStr">
        <is>
          <t>Repair rood #sms-1</t>
        </is>
      </c>
    </row>
    <row r="67" customFormat="1" s="354">
      <c r="A67" s="368" t="n">
        <v>64</v>
      </c>
      <c r="B67" s="368" t="n">
        <v>4225834</v>
      </c>
      <c r="C67" s="354" t="inlineStr">
        <is>
          <t>SMS Approval</t>
        </is>
      </c>
      <c r="D67" s="370" t="n"/>
      <c r="E67" s="369" t="n">
        <v>44351</v>
      </c>
      <c r="F67" s="368" t="inlineStr">
        <is>
          <t>hooper</t>
        </is>
      </c>
    </row>
    <row r="68">
      <c r="A68" s="1006" t="n">
        <v>65</v>
      </c>
      <c r="B68" s="1006" t="n">
        <v>4221038</v>
      </c>
      <c r="C68" s="357" t="inlineStr">
        <is>
          <t>SMS Actual &amp; BOQ, No Fax, FAC &amp; HOC, Summary weekly &amp; Monthly, progress claim, swcr &amp; daily report</t>
        </is>
      </c>
      <c r="E68" s="329" t="n">
        <v>44351</v>
      </c>
      <c r="F68" s="1006" t="inlineStr">
        <is>
          <t>HLA-HLB</t>
        </is>
      </c>
      <c r="G68" t="inlineStr">
        <is>
          <t>HOC belum di sign oleh RSES</t>
        </is>
      </c>
    </row>
    <row r="69" customFormat="1" s="354">
      <c r="A69" s="368" t="n">
        <v>66</v>
      </c>
      <c r="B69" s="368" t="n">
        <v>4217425</v>
      </c>
      <c r="C69" s="354" t="inlineStr">
        <is>
          <t>SMS Actual &amp; BOQ, No Fax, FAC &amp; HOC, Summary weekly &amp; Monthly, progress claim, swcr &amp; daily report</t>
        </is>
      </c>
      <c r="D69" s="370" t="n"/>
      <c r="E69" s="369" t="n">
        <v>44351</v>
      </c>
      <c r="F69" s="368" t="inlineStr">
        <is>
          <t>WHP SMS-2</t>
        </is>
      </c>
      <c r="G69" s="354" t="inlineStr">
        <is>
          <t>Done</t>
        </is>
      </c>
    </row>
    <row r="70" customFormat="1" s="354">
      <c r="A70" s="368" t="n">
        <v>67</v>
      </c>
      <c r="B70" s="368" t="n">
        <v>4188686</v>
      </c>
      <c r="C70" s="354" t="inlineStr">
        <is>
          <t>Summari ke satu</t>
        </is>
      </c>
      <c r="D70" s="370" t="n"/>
      <c r="E70" s="369" t="n">
        <v>44351</v>
      </c>
      <c r="F70" s="368" t="inlineStr">
        <is>
          <t>Tunu #2nd</t>
        </is>
      </c>
      <c r="G70" s="354" t="inlineStr">
        <is>
          <t>Done</t>
        </is>
      </c>
    </row>
    <row r="71" customFormat="1" s="354">
      <c r="A71" s="368" t="n">
        <v>68</v>
      </c>
      <c r="B71" s="368" t="n">
        <v>4222912</v>
      </c>
      <c r="C71" s="354" t="inlineStr">
        <is>
          <t>Summary progress, daily aktifitas dan daily report ke-satu</t>
        </is>
      </c>
      <c r="D71" s="370" t="n"/>
      <c r="E71" s="369" t="n">
        <v>44351</v>
      </c>
      <c r="F71" s="368" t="inlineStr">
        <is>
          <t>barbed layer</t>
        </is>
      </c>
      <c r="G71" s="354" t="inlineStr">
        <is>
          <t>Done</t>
        </is>
      </c>
    </row>
    <row r="72" customFormat="1" s="357">
      <c r="A72" s="371" t="n">
        <v>69</v>
      </c>
      <c r="B72" s="371" t="n">
        <v>4204886</v>
      </c>
      <c r="C72" s="357" t="inlineStr">
        <is>
          <t>SMS Actual BOQ, No Fax, FAC HOC, Summary weekly Monthly, Progress claim, Dokumentasi, Daily report</t>
        </is>
      </c>
      <c r="D72" s="372" t="inlineStr">
        <is>
          <t>14/4/2021</t>
        </is>
      </c>
      <c r="E72" s="372" t="n"/>
      <c r="F72" s="371" t="inlineStr">
        <is>
          <t>CPA Fresh water line</t>
        </is>
      </c>
    </row>
    <row r="73" customFormat="1" s="357">
      <c r="A73" s="371" t="n">
        <v>70</v>
      </c>
      <c r="B73" s="371" t="n">
        <v>4222912</v>
      </c>
      <c r="C73" s="357" t="inlineStr">
        <is>
          <t>Summary weekly, Monthly, Progress claim ke dua, daily report</t>
        </is>
      </c>
      <c r="D73" s="372" t="inlineStr">
        <is>
          <t>14/4/2021</t>
        </is>
      </c>
      <c r="E73" s="372" t="n"/>
      <c r="F73" s="371" t="inlineStr">
        <is>
          <t>Pipe yard</t>
        </is>
      </c>
    </row>
    <row r="74" customFormat="1" s="354">
      <c r="A74" s="368" t="n">
        <v>71</v>
      </c>
      <c r="B74" s="368" t="n">
        <v>4223868</v>
      </c>
      <c r="C74" s="354" t="inlineStr">
        <is>
          <t>Summary weekly, Monthly, Progress claim ke Satu, daily report</t>
        </is>
      </c>
      <c r="D74" s="370" t="inlineStr">
        <is>
          <t>14/4/2021</t>
        </is>
      </c>
      <c r="E74" s="370" t="inlineStr">
        <is>
          <t>16/4/2021</t>
        </is>
      </c>
      <c r="F74" s="368" t="inlineStr">
        <is>
          <t>Siraf roof tunu 1st</t>
        </is>
      </c>
    </row>
    <row r="75" customFormat="1" s="354">
      <c r="A75" s="368" t="n">
        <v>72</v>
      </c>
      <c r="B75" s="368" t="n">
        <v>4204886</v>
      </c>
      <c r="C75" s="354" t="inlineStr">
        <is>
          <t>Summary weekly, Monthly, Progress claim ke 3, (HOC FAC SWCR-copy)</t>
        </is>
      </c>
      <c r="D75" s="370" t="inlineStr">
        <is>
          <t>14/4/2021</t>
        </is>
      </c>
      <c r="E75" s="370" t="inlineStr">
        <is>
          <t>16/4/2021</t>
        </is>
      </c>
      <c r="F75" s="368" t="inlineStr">
        <is>
          <t>cluster senipah 1st</t>
        </is>
      </c>
      <c r="G75" s="571" t="inlineStr">
        <is>
          <t>done</t>
        </is>
      </c>
    </row>
    <row r="76" customFormat="1" s="354">
      <c r="A76" s="368" t="n">
        <v>73</v>
      </c>
      <c r="B76" s="368" t="n">
        <v>4225834</v>
      </c>
      <c r="C76" s="354" t="inlineStr">
        <is>
          <t>Summary weekly, Monthly, Progress claim ke 1</t>
        </is>
      </c>
      <c r="D76" s="370" t="inlineStr">
        <is>
          <t>14/4/2021</t>
        </is>
      </c>
      <c r="E76" s="370" t="inlineStr">
        <is>
          <t>16/4/2021</t>
        </is>
      </c>
      <c r="F76" s="368" t="inlineStr">
        <is>
          <t>Hooper barge</t>
        </is>
      </c>
    </row>
    <row r="77" customFormat="1" s="357">
      <c r="A77" s="371" t="n">
        <v>74</v>
      </c>
      <c r="B77" s="371" t="n">
        <v>4225907</v>
      </c>
      <c r="C77" s="357" t="inlineStr">
        <is>
          <t>Summary weekly, Monthly, Progress claim ke 1</t>
        </is>
      </c>
      <c r="D77" s="372" t="inlineStr">
        <is>
          <t>14/4/2021</t>
        </is>
      </c>
      <c r="E77" s="372" t="n"/>
      <c r="F77" s="371" t="inlineStr">
        <is>
          <t>Guyed</t>
        </is>
      </c>
    </row>
    <row r="78" customFormat="1" s="354">
      <c r="A78" s="368" t="n">
        <v>75</v>
      </c>
      <c r="B78" s="368" t="n">
        <v>4204886</v>
      </c>
      <c r="C78" s="354" t="inlineStr">
        <is>
          <t>Summary weekly, Monthly, Progress claim ke 2</t>
        </is>
      </c>
      <c r="D78" s="370" t="inlineStr">
        <is>
          <t>14/4/2021</t>
        </is>
      </c>
      <c r="E78" s="370" t="inlineStr">
        <is>
          <t>16/4/2021</t>
        </is>
      </c>
      <c r="F78" s="368" t="inlineStr">
        <is>
          <t>Cluster tunu 2nd</t>
        </is>
      </c>
    </row>
    <row r="79" customFormat="1" s="354">
      <c r="A79" s="368" t="n">
        <v>76</v>
      </c>
      <c r="B79" s="368" t="n">
        <v>7272212</v>
      </c>
      <c r="C79" s="354" t="inlineStr">
        <is>
          <t>Summary weekly, monthly, progress claim, daily manpower, timesheet &amp; daily report</t>
        </is>
      </c>
      <c r="D79" s="370" t="n"/>
      <c r="E79" s="370" t="inlineStr">
        <is>
          <t>19/4/2021</t>
        </is>
      </c>
      <c r="F79" s="368" t="inlineStr">
        <is>
          <t>puring concrete</t>
        </is>
      </c>
      <c r="G79" s="354" t="inlineStr">
        <is>
          <t>done</t>
        </is>
      </c>
    </row>
    <row r="80" customFormat="1" s="354">
      <c r="A80" s="368" t="n">
        <v>77</v>
      </c>
      <c r="B80" s="368" t="n">
        <v>4225948</v>
      </c>
      <c r="C80" s="354" t="inlineStr">
        <is>
          <t>No Fax, SMS Actual BQ, Natif WO, FAC HOC, SWCR, Daily actifity, progress weekly, monthly, claim</t>
        </is>
      </c>
      <c r="D80" s="370" t="n"/>
      <c r="E80" s="370" t="inlineStr">
        <is>
          <t>16/4/2021</t>
        </is>
      </c>
      <c r="F80" s="368" t="inlineStr">
        <is>
          <t>HGB-HGC</t>
        </is>
      </c>
      <c r="G80" s="354" t="inlineStr">
        <is>
          <t>done</t>
        </is>
      </c>
    </row>
    <row r="81" customFormat="1" s="354">
      <c r="A81" s="368" t="n">
        <v>78</v>
      </c>
      <c r="B81" s="368" t="n">
        <v>4205608</v>
      </c>
      <c r="C81" s="354" t="inlineStr">
        <is>
          <t>SMS actual Approval</t>
        </is>
      </c>
      <c r="D81" s="370" t="n"/>
      <c r="E81" s="370" t="inlineStr">
        <is>
          <t>16/4/2021</t>
        </is>
      </c>
      <c r="F81" s="368" t="inlineStr">
        <is>
          <t>Control box #2nd</t>
        </is>
      </c>
      <c r="G81" s="354" t="inlineStr">
        <is>
          <t>done</t>
        </is>
      </c>
    </row>
    <row r="82" customFormat="1" s="354">
      <c r="A82" s="368" t="n">
        <v>79</v>
      </c>
      <c r="B82" s="368" t="n">
        <v>4225965</v>
      </c>
      <c r="C82" s="354" t="inlineStr">
        <is>
          <t>No Fax, SMS Actual BQ, Natif WO, FAC HOC, SWCR, Daily actifity, progress weekly, monthly, claim</t>
        </is>
      </c>
      <c r="D82" s="370" t="n"/>
      <c r="E82" s="370" t="inlineStr">
        <is>
          <t>16/4/2021</t>
        </is>
      </c>
      <c r="F82" s="368" t="inlineStr">
        <is>
          <t>HGC-trimming</t>
        </is>
      </c>
      <c r="G82" s="354" t="inlineStr">
        <is>
          <t>done</t>
        </is>
      </c>
    </row>
    <row r="83" customFormat="1" s="354">
      <c r="A83" s="368" t="n">
        <v>80</v>
      </c>
      <c r="B83" s="368" t="n">
        <v>7272067</v>
      </c>
      <c r="C83" s="354" t="inlineStr">
        <is>
          <t>No Fax, SMS Actual BQ, Natif WO, FAC HOC, SWCR, Daily actifity, progress weekly, monthly, claim</t>
        </is>
      </c>
      <c r="D83" s="370" t="n"/>
      <c r="E83" s="370" t="inlineStr">
        <is>
          <t>16/4/2021</t>
        </is>
      </c>
      <c r="F83" s="368" t="inlineStr">
        <is>
          <t>HQ-Trimming</t>
        </is>
      </c>
      <c r="G83" s="354" t="inlineStr">
        <is>
          <t>done</t>
        </is>
      </c>
    </row>
    <row r="84" customFormat="1" s="354">
      <c r="A84" s="368" t="n">
        <v>81</v>
      </c>
      <c r="B84" s="368" t="n">
        <v>7271811</v>
      </c>
      <c r="C84" s="354" t="inlineStr">
        <is>
          <t>SMS Actual &amp; BOQ, No Fax, FAC &amp; HOC, Summary weekly &amp; Monthly, progress claim, swcr &amp; daily report</t>
        </is>
      </c>
      <c r="D84" s="369" t="n">
        <v>44320</v>
      </c>
      <c r="E84" s="370" t="inlineStr">
        <is>
          <t>19/04/2021</t>
        </is>
      </c>
      <c r="F84" s="368" t="inlineStr">
        <is>
          <t>CPA roof repair</t>
        </is>
      </c>
      <c r="G84" s="354" t="inlineStr">
        <is>
          <t>done</t>
        </is>
      </c>
    </row>
    <row r="85" customFormat="1" s="354">
      <c r="A85" s="368" t="n">
        <v>82</v>
      </c>
      <c r="B85" s="368" t="n">
        <v>4225466</v>
      </c>
      <c r="C85" s="354" t="inlineStr">
        <is>
          <t>HOC Approval</t>
        </is>
      </c>
      <c r="D85" s="370" t="n"/>
      <c r="E85" s="370" t="inlineStr">
        <is>
          <t>19/04/2021</t>
        </is>
      </c>
      <c r="F85" s="368" t="inlineStr">
        <is>
          <t>HLA-HLB</t>
        </is>
      </c>
      <c r="G85" s="354" t="inlineStr">
        <is>
          <t>done</t>
        </is>
      </c>
    </row>
    <row r="86" customFormat="1" s="354">
      <c r="A86" s="368" t="n">
        <v>83</v>
      </c>
      <c r="B86" s="368" t="n">
        <v>4225051</v>
      </c>
      <c r="C86" s="354" t="inlineStr">
        <is>
          <t>Summary progress weekly,montly,claim, Pac, timesheet</t>
        </is>
      </c>
      <c r="D86" s="370" t="n"/>
      <c r="E86" s="370" t="inlineStr">
        <is>
          <t>26/04/2021</t>
        </is>
      </c>
      <c r="F86" s="368" t="inlineStr">
        <is>
          <t>SPS excavation</t>
        </is>
      </c>
      <c r="G86" s="354" t="inlineStr">
        <is>
          <t>done</t>
        </is>
      </c>
    </row>
    <row r="87" customFormat="1" s="354">
      <c r="A87" s="368" t="n">
        <v>84</v>
      </c>
      <c r="B87" s="368" t="n">
        <v>7261453</v>
      </c>
      <c r="C87" s="354" t="inlineStr">
        <is>
          <t>No Fax, SMS Actual BQ, Natif WO, FAC HOC, SWCR, Daily actifity, progress weekly, monthly, claim</t>
        </is>
      </c>
      <c r="D87" s="370" t="n"/>
      <c r="E87" s="370" t="inlineStr">
        <is>
          <t>29/04/2021</t>
        </is>
      </c>
      <c r="F87" s="368" t="inlineStr">
        <is>
          <t>HZC-HKA</t>
        </is>
      </c>
      <c r="G87" s="354" t="inlineStr">
        <is>
          <t>done</t>
        </is>
      </c>
    </row>
    <row r="88" customFormat="1" s="354">
      <c r="A88" s="368" t="n">
        <v>85</v>
      </c>
      <c r="B88" s="368" t="n">
        <v>4225907</v>
      </c>
      <c r="C88" s="354" t="inlineStr">
        <is>
          <t>Summary progress weekly,monthly,claim, daily activitas, time sheet</t>
        </is>
      </c>
      <c r="D88" s="370" t="n"/>
      <c r="E88" s="370" t="inlineStr">
        <is>
          <t>29/04/2021</t>
        </is>
      </c>
      <c r="F88" s="368" t="inlineStr">
        <is>
          <t>guyed</t>
        </is>
      </c>
      <c r="G88" s="354" t="inlineStr">
        <is>
          <t>done</t>
        </is>
      </c>
    </row>
    <row r="89" ht="21" customFormat="1" customHeight="1" s="583">
      <c r="A89" s="582" t="n"/>
      <c r="B89" s="585" t="inlineStr">
        <is>
          <t>May</t>
        </is>
      </c>
      <c r="D89" s="584" t="n"/>
      <c r="E89" s="584" t="n"/>
      <c r="F89" s="582" t="n"/>
    </row>
    <row r="90" customFormat="1" s="354">
      <c r="A90" s="368" t="n">
        <v>86</v>
      </c>
      <c r="B90" s="368" t="n">
        <v>4226526</v>
      </c>
      <c r="C90" s="354" t="inlineStr">
        <is>
          <t>No Fax, SMS Actual BQ, Natif WO, FAC HOC, SWCR, Daily actifity, progress weekly, monthly, claim</t>
        </is>
      </c>
      <c r="D90" s="370" t="n"/>
      <c r="E90" s="369" t="n">
        <v>44260</v>
      </c>
      <c r="F90" s="368" t="inlineStr">
        <is>
          <t>HN</t>
        </is>
      </c>
      <c r="G90" s="354" t="inlineStr">
        <is>
          <t>done</t>
        </is>
      </c>
    </row>
    <row r="91" customFormat="1" s="354">
      <c r="A91" s="368" t="n">
        <v>87</v>
      </c>
      <c r="B91" s="368" t="n">
        <v>4213148</v>
      </c>
      <c r="C91" s="354" t="inlineStr">
        <is>
          <t>No Fax, SMS Actual BQ, Natif WO, FAC HOC, SWCR, Daily actifity, progress weekly, monthly, claim</t>
        </is>
      </c>
      <c r="D91" s="370" t="n"/>
      <c r="E91" s="369" t="n">
        <v>44260</v>
      </c>
      <c r="F91" s="368" t="inlineStr">
        <is>
          <t>HN</t>
        </is>
      </c>
      <c r="G91" s="354" t="inlineStr">
        <is>
          <t>done</t>
        </is>
      </c>
    </row>
    <row r="92" customFormat="1" s="357">
      <c r="A92" s="371" t="n">
        <v>88</v>
      </c>
      <c r="B92" s="371" t="n">
        <v>4222912</v>
      </c>
      <c r="C92" s="357" t="inlineStr">
        <is>
          <t>Summary weekly,monthly,claim, dokumentasi, timesheet</t>
        </is>
      </c>
      <c r="D92" s="372" t="n"/>
      <c r="E92" s="373" t="n">
        <v>44291</v>
      </c>
      <c r="F92" s="371" t="inlineStr">
        <is>
          <t>pipeyard</t>
        </is>
      </c>
    </row>
    <row r="93">
      <c r="A93" s="1006" t="n">
        <v>89</v>
      </c>
      <c r="B93" s="1006" t="n">
        <v>4225834</v>
      </c>
      <c r="C93" t="inlineStr">
        <is>
          <t>No Fax, SMS Actual BQ, Natif WO, FAC HOC, SWCR, Daily actifity, progress weekly, monthly, claim</t>
        </is>
      </c>
      <c r="D93" s="329" t="n">
        <v>44291</v>
      </c>
      <c r="E93" s="328" t="inlineStr">
        <is>
          <t xml:space="preserve"> </t>
        </is>
      </c>
      <c r="F93" s="1006" t="inlineStr">
        <is>
          <t>Barge</t>
        </is>
      </c>
      <c r="G93" t="inlineStr">
        <is>
          <t>resubmited HOC to RSES</t>
        </is>
      </c>
    </row>
    <row r="94">
      <c r="A94" s="1006" t="n">
        <v>90</v>
      </c>
      <c r="B94" s="1006" t="n">
        <v>4226822</v>
      </c>
      <c r="C94" t="inlineStr">
        <is>
          <t>No Fax, SMS Actual BQ, Natif WO, FAC HOC, SWCR, Daily actifity, progress weekly, monthly, claim</t>
        </is>
      </c>
      <c r="D94" s="329" t="n">
        <v>44291</v>
      </c>
      <c r="E94" s="328" t="inlineStr">
        <is>
          <t>19/5/2021</t>
        </is>
      </c>
      <c r="F94" s="1006" t="inlineStr">
        <is>
          <t>HW-HL</t>
        </is>
      </c>
      <c r="G94" t="inlineStr">
        <is>
          <t>resubmited HOC,SMS Actual,summary progress to RSES</t>
        </is>
      </c>
    </row>
    <row r="95">
      <c r="A95" s="1006" t="n">
        <v>91</v>
      </c>
      <c r="B95" s="1006" t="n">
        <v>4225907</v>
      </c>
      <c r="C95" t="inlineStr">
        <is>
          <t>No Fax, SMS Actual BQ, Natif WO, FAC HOC, SWCR, Daily actifity, progress weekly, monthly, claim</t>
        </is>
      </c>
      <c r="D95" s="329" t="n">
        <v>44291</v>
      </c>
      <c r="E95" s="328" t="inlineStr">
        <is>
          <t>19/5/2021</t>
        </is>
      </c>
      <c r="F95" s="1006" t="inlineStr">
        <is>
          <t>guyed</t>
        </is>
      </c>
      <c r="G95" t="inlineStr">
        <is>
          <t>resubmited HOC to RSES</t>
        </is>
      </c>
    </row>
    <row r="96">
      <c r="A96" s="1006" t="n">
        <v>92</v>
      </c>
      <c r="B96" s="1006" t="n">
        <v>4226931</v>
      </c>
      <c r="C96" t="inlineStr">
        <is>
          <t>No Fax, SMS Actual BQ, Natif WO, FAC HOC, Daily actifity, progress weekly, monthly, claim</t>
        </is>
      </c>
      <c r="D96" s="329" t="n">
        <v>44382</v>
      </c>
      <c r="E96" s="328" t="inlineStr">
        <is>
          <t>19/5/2021</t>
        </is>
      </c>
      <c r="F96" s="1006" t="inlineStr">
        <is>
          <t>asst scafolding</t>
        </is>
      </c>
      <c r="G96" t="inlineStr">
        <is>
          <t>resubmited HOC,SMS Actual,summary progress to RSES</t>
        </is>
      </c>
    </row>
    <row r="97" customFormat="1" s="354">
      <c r="A97" s="368" t="n">
        <v>93</v>
      </c>
      <c r="B97" s="368" t="n">
        <v>4188686</v>
      </c>
      <c r="C97" s="354" t="inlineStr">
        <is>
          <t>Summary claim ke-3, weekly report</t>
        </is>
      </c>
      <c r="D97" s="370" t="n"/>
      <c r="E97" s="370" t="inlineStr">
        <is>
          <t>24/5/21</t>
        </is>
      </c>
      <c r="F97" s="368" t="inlineStr">
        <is>
          <t>Cluster tunu 2nd</t>
        </is>
      </c>
      <c r="G97" s="354" t="inlineStr">
        <is>
          <t>done</t>
        </is>
      </c>
    </row>
    <row r="98" customFormat="1" s="354">
      <c r="A98" s="368" t="n">
        <v>94</v>
      </c>
      <c r="B98" s="368" t="n">
        <v>4225907</v>
      </c>
      <c r="C98" s="354" t="inlineStr">
        <is>
          <t>HOC Approval</t>
        </is>
      </c>
      <c r="D98" s="370" t="n"/>
      <c r="E98" s="370" t="inlineStr">
        <is>
          <t>24/5/21</t>
        </is>
      </c>
      <c r="F98" s="368" t="inlineStr">
        <is>
          <t>guyed wire</t>
        </is>
      </c>
      <c r="G98" s="354" t="inlineStr">
        <is>
          <t>done</t>
        </is>
      </c>
    </row>
    <row r="99" customFormat="1" s="354">
      <c r="A99" s="368" t="n">
        <v>95</v>
      </c>
      <c r="B99" s="368" t="n">
        <v>4223868</v>
      </c>
      <c r="C99" s="354" t="inlineStr">
        <is>
          <t>Summary progress claim ke-2, weekly report</t>
        </is>
      </c>
      <c r="D99" s="370" t="n"/>
      <c r="E99" s="370" t="inlineStr">
        <is>
          <t>24/5/21</t>
        </is>
      </c>
      <c r="F99" s="368" t="inlineStr">
        <is>
          <t>Sirap roof tunu</t>
        </is>
      </c>
      <c r="G99" s="354" t="inlineStr">
        <is>
          <t>done</t>
        </is>
      </c>
    </row>
    <row r="100" customFormat="1" s="354">
      <c r="A100" s="368" t="n">
        <v>96</v>
      </c>
      <c r="B100" s="368" t="n">
        <v>4226931</v>
      </c>
      <c r="C100" s="354" t="inlineStr">
        <is>
          <t>SMS Actual, HOC approval</t>
        </is>
      </c>
      <c r="D100" s="370" t="n"/>
      <c r="E100" s="370" t="inlineStr">
        <is>
          <t>24/5/21</t>
        </is>
      </c>
      <c r="F100" s="368" t="inlineStr">
        <is>
          <t>asst scafolding</t>
        </is>
      </c>
      <c r="G100" s="354" t="inlineStr">
        <is>
          <t>done</t>
        </is>
      </c>
    </row>
    <row r="101" customFormat="1" s="354">
      <c r="A101" s="368" t="n">
        <v>97</v>
      </c>
      <c r="B101" s="368" t="n">
        <v>4226822</v>
      </c>
      <c r="C101" s="354" t="inlineStr">
        <is>
          <t>SMS actual, SWCR,  HOC approval</t>
        </is>
      </c>
      <c r="D101" s="370" t="n"/>
      <c r="E101" s="370" t="inlineStr">
        <is>
          <t>24/5/21</t>
        </is>
      </c>
      <c r="F101" s="368" t="inlineStr">
        <is>
          <t>HW-HL</t>
        </is>
      </c>
      <c r="G101" s="354" t="inlineStr">
        <is>
          <t>done</t>
        </is>
      </c>
    </row>
    <row r="102" customFormat="1" s="357">
      <c r="A102" s="371" t="n">
        <v>98</v>
      </c>
      <c r="B102" s="371" t="n">
        <v>4193363</v>
      </c>
      <c r="C102" s="357" t="inlineStr">
        <is>
          <t>SMS Actual, BOQ, FAC, HOC, weekly, monthly, claim, timesheet &amp; dokumentasi</t>
        </is>
      </c>
      <c r="D102" s="372" t="inlineStr">
        <is>
          <t>27/5/2021</t>
        </is>
      </c>
      <c r="E102" s="372" t="n"/>
      <c r="F102" s="371" t="inlineStr">
        <is>
          <t>HFA -to burn pit</t>
        </is>
      </c>
    </row>
    <row r="103">
      <c r="A103" s="1006" t="n">
        <v>99</v>
      </c>
      <c r="B103" s="1006" t="n">
        <v>4226400</v>
      </c>
      <c r="C103" s="357" t="inlineStr">
        <is>
          <t>SMS Actual, BOQ, FAC, HOC, weekly, monthly, claim, timesheet &amp; dokumentasi</t>
        </is>
      </c>
      <c r="D103" s="372" t="inlineStr">
        <is>
          <t>27/5/2021</t>
        </is>
      </c>
      <c r="F103" s="371" t="inlineStr">
        <is>
          <t>HFA -HTC</t>
        </is>
      </c>
    </row>
    <row r="104" customFormat="1" s="354">
      <c r="A104" s="368" t="n">
        <v>100</v>
      </c>
      <c r="B104" s="368" t="n">
        <v>4226931</v>
      </c>
      <c r="C104" s="354" t="inlineStr">
        <is>
          <t>resubmited monthly progress</t>
        </is>
      </c>
      <c r="D104" s="370" t="inlineStr">
        <is>
          <t>27/5/2021</t>
        </is>
      </c>
      <c r="E104" s="370" t="inlineStr">
        <is>
          <t>30/5/21</t>
        </is>
      </c>
      <c r="F104" s="368" t="inlineStr">
        <is>
          <t>asst scafolding</t>
        </is>
      </c>
      <c r="G104" s="354" t="inlineStr">
        <is>
          <t>done</t>
        </is>
      </c>
    </row>
    <row r="105">
      <c r="A105" s="1006" t="n">
        <v>101</v>
      </c>
      <c r="B105" s="1006" t="n">
        <v>7272018</v>
      </c>
      <c r="C105" s="357" t="inlineStr">
        <is>
          <t>SMS Actual, BOQ, FAC, HOC, weekly, monthly, claim, timesheet &amp; dokumentasi</t>
        </is>
      </c>
      <c r="D105" s="328" t="inlineStr">
        <is>
          <t>29/5/2021</t>
        </is>
      </c>
      <c r="F105" s="1006" t="inlineStr">
        <is>
          <t>HA</t>
        </is>
      </c>
    </row>
    <row r="106">
      <c r="A106" s="1006" t="n">
        <v>102</v>
      </c>
      <c r="B106" s="1006" t="n">
        <v>7246456</v>
      </c>
      <c r="C106" s="357" t="inlineStr">
        <is>
          <t>SMS Actual, BOQ, FAC, HOC, weekly, monthly, claim, timesheet &amp; dokumentasi</t>
        </is>
      </c>
      <c r="D106" s="328" t="inlineStr">
        <is>
          <t>29/5/2021</t>
        </is>
      </c>
      <c r="F106" s="1006" t="inlineStr">
        <is>
          <t>HDL IV fance</t>
        </is>
      </c>
    </row>
    <row r="107" ht="21" customFormat="1" customHeight="1" s="583">
      <c r="A107" s="582" t="n"/>
      <c r="B107" s="585" t="inlineStr">
        <is>
          <t>Juni</t>
        </is>
      </c>
      <c r="D107" s="584" t="n"/>
      <c r="E107" s="584" t="n"/>
      <c r="F107" s="582" t="n"/>
    </row>
    <row r="108" customFormat="1" s="354">
      <c r="A108" s="368" t="n">
        <v>103</v>
      </c>
      <c r="B108" s="368" t="n">
        <v>4224348</v>
      </c>
      <c r="C108" s="354" t="inlineStr">
        <is>
          <t xml:space="preserve">summary progress claim,weekly,monthly ke 1 </t>
        </is>
      </c>
      <c r="D108" s="369" t="n">
        <v>44202</v>
      </c>
      <c r="E108" s="370" t="inlineStr">
        <is>
          <t>8/6/20-21</t>
        </is>
      </c>
      <c r="F108" s="368" t="inlineStr">
        <is>
          <t>Pipe yard Zona F</t>
        </is>
      </c>
      <c r="G108" s="354" t="inlineStr">
        <is>
          <t>done</t>
        </is>
      </c>
    </row>
    <row r="109" customFormat="1" s="354">
      <c r="A109" s="368" t="n">
        <v>104</v>
      </c>
      <c r="B109" s="368" t="n">
        <v>4227542</v>
      </c>
      <c r="C109" s="354" t="inlineStr">
        <is>
          <t>SMS Estimate cleaning Ditch pipe yard</t>
        </is>
      </c>
      <c r="D109" s="369" t="n">
        <v>44202</v>
      </c>
      <c r="E109" s="370" t="inlineStr">
        <is>
          <t>8/6/20-21</t>
        </is>
      </c>
      <c r="F109" s="368" t="inlineStr">
        <is>
          <t xml:space="preserve">Pipe yard </t>
        </is>
      </c>
      <c r="G109" s="354" t="inlineStr">
        <is>
          <t>done</t>
        </is>
      </c>
    </row>
    <row r="110">
      <c r="A110" s="1006" t="n">
        <v>105</v>
      </c>
      <c r="B110" s="1006" t="n">
        <v>4227417</v>
      </c>
      <c r="C110" s="357" t="inlineStr">
        <is>
          <t>SMS Actual, BOQ, FAC, HOC, weekly, monthly, claim, timesheet &amp; dokumentasi</t>
        </is>
      </c>
      <c r="D110" s="329" t="n">
        <v>44261</v>
      </c>
      <c r="F110" s="1006" t="inlineStr">
        <is>
          <t>HGL</t>
        </is>
      </c>
    </row>
    <row r="111">
      <c r="A111" s="1006" t="n">
        <v>106</v>
      </c>
      <c r="B111" s="1006" t="inlineStr">
        <is>
          <t>4221650 - 2nd</t>
        </is>
      </c>
      <c r="C111" s="357" t="inlineStr">
        <is>
          <t>SMS Actual, BOQ, FAC, HOC, weekly, monthly, claim, timesheet &amp; dokumentasi</t>
        </is>
      </c>
      <c r="D111" s="329" t="n">
        <v>44261</v>
      </c>
      <c r="F111" s="1006" t="inlineStr">
        <is>
          <t>BSB</t>
        </is>
      </c>
    </row>
    <row r="112" customFormat="1" s="354">
      <c r="A112" s="368" t="n">
        <v>107</v>
      </c>
      <c r="B112" s="368" t="n">
        <v>7272018</v>
      </c>
      <c r="C112" s="354" t="inlineStr">
        <is>
          <t>timesheet,weekly,monthly &amp; Claim</t>
        </is>
      </c>
      <c r="D112" s="370" t="n"/>
      <c r="E112" s="370" t="inlineStr">
        <is>
          <t>8/6/20-21</t>
        </is>
      </c>
      <c r="F112" s="368" t="inlineStr">
        <is>
          <t>HA trimming</t>
        </is>
      </c>
      <c r="G112" s="354" t="inlineStr">
        <is>
          <t>done</t>
        </is>
      </c>
      <c r="H112" s="570" t="inlineStr">
        <is>
          <t>waiting SMS actual, fac hoc</t>
        </is>
      </c>
    </row>
    <row r="113" customFormat="1" s="354">
      <c r="A113" s="368" t="n">
        <v>108</v>
      </c>
      <c r="B113" s="368" t="n">
        <v>4226400</v>
      </c>
      <c r="C113" s="354" t="inlineStr">
        <is>
          <t>timesheet,weekly,monthly &amp; Claim</t>
        </is>
      </c>
      <c r="D113" s="370" t="n"/>
      <c r="E113" s="370" t="inlineStr">
        <is>
          <t>8/6/20-21</t>
        </is>
      </c>
      <c r="F113" s="368" t="inlineStr">
        <is>
          <t>HFA -HTC</t>
        </is>
      </c>
      <c r="G113" s="354" t="inlineStr">
        <is>
          <t>done</t>
        </is>
      </c>
      <c r="H113" s="570" t="inlineStr">
        <is>
          <t>waiting SMS actual, fac hoc</t>
        </is>
      </c>
    </row>
    <row r="114" customFormat="1" s="354">
      <c r="A114" s="368" t="n">
        <v>109</v>
      </c>
      <c r="B114" s="368" t="n">
        <v>4193363</v>
      </c>
      <c r="C114" s="354" t="inlineStr">
        <is>
          <t>timesheet,weekly,monthly &amp; Claim</t>
        </is>
      </c>
      <c r="D114" s="370" t="n"/>
      <c r="E114" s="370" t="inlineStr">
        <is>
          <t>8/6/20-21</t>
        </is>
      </c>
      <c r="F114" s="368" t="inlineStr">
        <is>
          <t>HFA -to burn pit</t>
        </is>
      </c>
      <c r="G114" s="354" t="inlineStr">
        <is>
          <t>done</t>
        </is>
      </c>
      <c r="H114" s="570" t="inlineStr">
        <is>
          <t>waiting SMS actual, fac hoc</t>
        </is>
      </c>
    </row>
    <row r="115" customFormat="1" s="354">
      <c r="A115" s="368" t="n">
        <v>110</v>
      </c>
      <c r="B115" s="368" t="n">
        <v>4204886</v>
      </c>
      <c r="C115" s="354" t="inlineStr">
        <is>
          <t>timesheet,weekly,monthly, Claim drawings</t>
        </is>
      </c>
      <c r="D115" s="370" t="n"/>
      <c r="E115" s="370" t="inlineStr">
        <is>
          <t>8/6/20-21</t>
        </is>
      </c>
      <c r="F115" s="368" t="inlineStr">
        <is>
          <t>survey  fresh water</t>
        </is>
      </c>
      <c r="G115" s="354" t="inlineStr">
        <is>
          <t>done</t>
        </is>
      </c>
      <c r="H115" s="570" t="inlineStr">
        <is>
          <t>waiting SMS actual, fac hoc</t>
        </is>
      </c>
    </row>
    <row r="116">
      <c r="A116" s="1006" t="n">
        <v>111</v>
      </c>
      <c r="B116" s="1006" t="inlineStr">
        <is>
          <t>4188686 - 2nd</t>
        </is>
      </c>
      <c r="C116" t="inlineStr">
        <is>
          <t>SMS Actual, BOQ, FAC, HOC, weekly, monthly, claim, timesheet &amp; dokumentasi final, SWCR</t>
        </is>
      </c>
      <c r="D116" s="329" t="n">
        <v>44536</v>
      </c>
      <c r="F116" s="1006" t="inlineStr">
        <is>
          <t>Tunu 2nd</t>
        </is>
      </c>
      <c r="G116" t="inlineStr">
        <is>
          <t>sirkulate</t>
        </is>
      </c>
    </row>
    <row r="117">
      <c r="A117" s="1006" t="n">
        <v>112</v>
      </c>
      <c r="B117" s="1006" t="n">
        <v>4227542</v>
      </c>
      <c r="C117" t="inlineStr">
        <is>
          <t>SMS Actual, BOQ, FAC, HOC, weekly, monthly, claim, timesheet &amp; dokumentasi final &amp; SWCR</t>
        </is>
      </c>
      <c r="D117" s="329" t="n">
        <v>44536</v>
      </c>
      <c r="F117" s="1006" t="inlineStr">
        <is>
          <t>Bundwall</t>
        </is>
      </c>
    </row>
    <row r="118">
      <c r="A118" s="1006" t="n">
        <v>113</v>
      </c>
      <c r="B118" s="1006" t="inlineStr">
        <is>
          <t>4188686 - 2nd phase 2</t>
        </is>
      </c>
      <c r="C118" s="357" t="inlineStr">
        <is>
          <t xml:space="preserve">SMS Estimate BOQ </t>
        </is>
      </c>
      <c r="D118" s="329" t="n">
        <v>44536</v>
      </c>
      <c r="F118" s="1006" t="inlineStr">
        <is>
          <t>add Tunu phase 2</t>
        </is>
      </c>
    </row>
    <row r="119">
      <c r="A119" s="1006" t="n">
        <v>114</v>
      </c>
      <c r="B119" s="1006" t="n">
        <v>4223868</v>
      </c>
      <c r="C119" t="inlineStr">
        <is>
          <t>SMS Actual, BOQ, FAC, HOC, weekly, monthly, claim, timesheet &amp; dokumentasi final, SWCR</t>
        </is>
      </c>
      <c r="D119" s="329" t="n">
        <v>44536</v>
      </c>
      <c r="F119" s="1006" t="inlineStr">
        <is>
          <t>Sirap 1st</t>
        </is>
      </c>
      <c r="G119" t="inlineStr">
        <is>
          <t>sirkulate</t>
        </is>
      </c>
    </row>
    <row r="120">
      <c r="A120" s="1006" t="n">
        <v>115</v>
      </c>
      <c r="B120" s="1006" t="n">
        <v>7258712</v>
      </c>
      <c r="C120" t="inlineStr">
        <is>
          <t>SMS Estimasi</t>
        </is>
      </c>
      <c r="D120" s="328" t="inlineStr">
        <is>
          <t>15/6/2021</t>
        </is>
      </c>
      <c r="F120" s="1006" t="inlineStr">
        <is>
          <t>M3 pit flare</t>
        </is>
      </c>
      <c r="G120" t="inlineStr">
        <is>
          <t>sirkulate</t>
        </is>
      </c>
    </row>
    <row r="121">
      <c r="A121" s="1006" t="n">
        <v>116</v>
      </c>
      <c r="B121" s="1006" t="n">
        <v>4227601</v>
      </c>
      <c r="C121" t="inlineStr">
        <is>
          <t>SMS Estimasi</t>
        </is>
      </c>
      <c r="D121" s="328" t="inlineStr">
        <is>
          <t>15/6/2021</t>
        </is>
      </c>
      <c r="F121" s="1006" t="inlineStr">
        <is>
          <t>Clinik</t>
        </is>
      </c>
    </row>
    <row r="122" customFormat="1" s="354">
      <c r="A122" s="368" t="n">
        <v>117</v>
      </c>
      <c r="B122" s="368" t="n">
        <v>4226400</v>
      </c>
      <c r="C122" s="354" t="inlineStr">
        <is>
          <t>SMS actual, BOQ,SWCR,FAC,HOC,natif wo</t>
        </is>
      </c>
      <c r="D122" s="370" t="n"/>
      <c r="E122" s="370" t="inlineStr">
        <is>
          <t>18/06/2021</t>
        </is>
      </c>
      <c r="F122" s="368" t="inlineStr">
        <is>
          <t>HFA</t>
        </is>
      </c>
      <c r="G122" s="354" t="inlineStr">
        <is>
          <t>Done</t>
        </is>
      </c>
    </row>
    <row r="123" customFormat="1" s="354">
      <c r="A123" s="368" t="n">
        <v>118</v>
      </c>
      <c r="B123" s="368" t="n">
        <v>7246456</v>
      </c>
      <c r="C123" s="354" t="inlineStr">
        <is>
          <t>SMS actual,BOQ,SWCR,FAC,HOC,Deductinal note,natif WO, timesheet &amp; summary progress</t>
        </is>
      </c>
      <c r="D123" s="370" t="n"/>
      <c r="E123" s="370" t="inlineStr">
        <is>
          <t>18/06/2021</t>
        </is>
      </c>
      <c r="F123" s="368" t="inlineStr">
        <is>
          <t>Handil 4</t>
        </is>
      </c>
      <c r="G123" s="354" t="inlineStr">
        <is>
          <t>Done</t>
        </is>
      </c>
    </row>
    <row r="124" customFormat="1" s="354">
      <c r="A124" s="368" t="n">
        <v>119</v>
      </c>
      <c r="B124" s="368" t="n">
        <v>4227417</v>
      </c>
      <c r="C124" s="354" t="inlineStr">
        <is>
          <t>SMS actual,BOQ,SWCR,FAC,HOC,natif WO, timesheet &amp; summary progress</t>
        </is>
      </c>
      <c r="D124" s="370" t="n"/>
      <c r="E124" s="370" t="inlineStr">
        <is>
          <t>18/06/2021</t>
        </is>
      </c>
      <c r="F124" s="368" t="inlineStr">
        <is>
          <t>hgl</t>
        </is>
      </c>
      <c r="G124" s="354" t="inlineStr">
        <is>
          <t>Done</t>
        </is>
      </c>
    </row>
    <row r="125" customFormat="1" s="354">
      <c r="A125" s="368" t="n">
        <v>120</v>
      </c>
      <c r="B125" s="368" t="n">
        <v>4221650</v>
      </c>
      <c r="C125" s="354" t="inlineStr">
        <is>
          <t>SMS actual,BOQ,SWCR,FAC,HOC,natif WO, timesheet &amp; summary progress</t>
        </is>
      </c>
      <c r="D125" s="370" t="n"/>
      <c r="E125" s="370" t="inlineStr">
        <is>
          <t>18/06/2021</t>
        </is>
      </c>
      <c r="F125" s="368" t="inlineStr">
        <is>
          <t>BSB #2nd</t>
        </is>
      </c>
      <c r="G125" s="354" t="inlineStr">
        <is>
          <t>Done</t>
        </is>
      </c>
    </row>
    <row r="126" customFormat="1" s="354">
      <c r="A126" s="368" t="n">
        <v>121</v>
      </c>
      <c r="B126" s="368" t="n">
        <v>4221038</v>
      </c>
      <c r="C126" s="354" t="inlineStr">
        <is>
          <t>HOC Approval</t>
        </is>
      </c>
      <c r="D126" s="370" t="n"/>
      <c r="E126" s="370" t="inlineStr">
        <is>
          <t>18/06/2021</t>
        </is>
      </c>
      <c r="F126" s="368" t="inlineStr">
        <is>
          <t>HY</t>
        </is>
      </c>
      <c r="G126" s="354" t="inlineStr">
        <is>
          <t>Done</t>
        </is>
      </c>
    </row>
    <row r="127" customFormat="1" s="354">
      <c r="A127" s="368" t="n">
        <v>122</v>
      </c>
      <c r="B127" s="368" t="n">
        <v>7272018</v>
      </c>
      <c r="C127" s="354" t="inlineStr">
        <is>
          <t>SMS actual,BOQ,natif WO,SWCR,HOC,FAC</t>
        </is>
      </c>
      <c r="D127" s="370" t="n"/>
      <c r="E127" s="370" t="inlineStr">
        <is>
          <t>18/06/2021</t>
        </is>
      </c>
      <c r="F127" s="368" t="inlineStr">
        <is>
          <t>HA trimming</t>
        </is>
      </c>
      <c r="G127" s="354" t="inlineStr">
        <is>
          <t>Done</t>
        </is>
      </c>
    </row>
    <row r="128" customFormat="1" s="354">
      <c r="A128" s="368" t="n">
        <v>123</v>
      </c>
      <c r="B128" s="368" t="n">
        <v>7265133</v>
      </c>
      <c r="C128" s="354" t="inlineStr">
        <is>
          <t>SMS Actual,BOQ,SWCR,Natif,HOC,FAC</t>
        </is>
      </c>
      <c r="D128" s="370" t="n"/>
      <c r="E128" s="370" t="inlineStr">
        <is>
          <t>18/06/2021</t>
        </is>
      </c>
      <c r="F128" s="368" t="inlineStr">
        <is>
          <t>HGD gas  bottle</t>
        </is>
      </c>
      <c r="G128" s="354" t="inlineStr">
        <is>
          <t>Done</t>
        </is>
      </c>
    </row>
    <row r="129" customFormat="1" s="354">
      <c r="A129" s="368" t="n">
        <v>124</v>
      </c>
      <c r="B129" s="368" t="n">
        <v>4188686</v>
      </c>
      <c r="C129" s="354" t="inlineStr">
        <is>
          <t>SMS Actual,BOQ,Summary progress</t>
        </is>
      </c>
      <c r="D129" s="370" t="n"/>
      <c r="E129" s="370" t="inlineStr">
        <is>
          <t>18/06/2021</t>
        </is>
      </c>
      <c r="F129" s="368" t="inlineStr">
        <is>
          <t>fasad 1st SMS</t>
        </is>
      </c>
      <c r="G129" s="354" t="inlineStr">
        <is>
          <t>Done</t>
        </is>
      </c>
    </row>
    <row r="130" customFormat="1" s="354">
      <c r="A130" s="368" t="n">
        <v>125</v>
      </c>
      <c r="B130" s="368" t="n">
        <v>4222976</v>
      </c>
      <c r="C130" s="354" t="inlineStr">
        <is>
          <t>Natif Wo Approval</t>
        </is>
      </c>
      <c r="D130" s="370" t="n"/>
      <c r="E130" s="370" t="inlineStr">
        <is>
          <t>18/06/2021</t>
        </is>
      </c>
      <c r="F130" s="368" t="inlineStr">
        <is>
          <t>HGL Swichgear</t>
        </is>
      </c>
      <c r="G130" s="354" t="inlineStr">
        <is>
          <t>Done</t>
        </is>
      </c>
    </row>
    <row r="131" customFormat="1" s="354">
      <c r="A131" s="368" t="n">
        <v>126</v>
      </c>
      <c r="B131" s="368" t="n">
        <v>7261453</v>
      </c>
      <c r="C131" s="354" t="inlineStr">
        <is>
          <t>SMS Actual Approval</t>
        </is>
      </c>
      <c r="D131" s="370" t="n"/>
      <c r="E131" s="370" t="inlineStr">
        <is>
          <t>18/06/2021</t>
        </is>
      </c>
      <c r="F131" s="368" t="inlineStr">
        <is>
          <t>HZC-HKA</t>
        </is>
      </c>
      <c r="G131" s="354" t="inlineStr">
        <is>
          <t>Done</t>
        </is>
      </c>
    </row>
    <row r="132" customFormat="1" s="354">
      <c r="A132" s="368" t="n">
        <v>127</v>
      </c>
      <c r="B132" s="368" t="n">
        <v>4193363</v>
      </c>
      <c r="C132" s="354" t="inlineStr">
        <is>
          <t>SMS Actual,BOQ,SWCR,Natif,FAC,HOC</t>
        </is>
      </c>
      <c r="D132" s="370" t="n"/>
      <c r="E132" s="370" t="inlineStr">
        <is>
          <t>18/06/2021</t>
        </is>
      </c>
      <c r="F132" s="368" t="inlineStr">
        <is>
          <t>HFA</t>
        </is>
      </c>
      <c r="G132" s="354" t="inlineStr">
        <is>
          <t>Done</t>
        </is>
      </c>
    </row>
    <row r="133" customFormat="1" s="354">
      <c r="A133" s="368" t="n">
        <v>128</v>
      </c>
      <c r="B133" s="368" t="n">
        <v>4193363</v>
      </c>
      <c r="C133" s="354" t="inlineStr">
        <is>
          <t>SMS Actual,BOQ,SWCR,Natif,FAC,HOC</t>
        </is>
      </c>
      <c r="D133" s="370" t="n"/>
      <c r="E133" s="370" t="inlineStr">
        <is>
          <t>18/06/2021</t>
        </is>
      </c>
      <c r="F133" s="368" t="inlineStr">
        <is>
          <t>HFA</t>
        </is>
      </c>
      <c r="G133" s="354" t="inlineStr">
        <is>
          <t>Done</t>
        </is>
      </c>
    </row>
    <row r="134" customFormat="1" s="354">
      <c r="A134" s="368" t="n">
        <v>129</v>
      </c>
      <c r="B134" s="368" t="n">
        <v>4204886</v>
      </c>
      <c r="C134" s="354" t="inlineStr">
        <is>
          <t>FAC,HOC Approval</t>
        </is>
      </c>
      <c r="D134" s="370" t="n"/>
      <c r="E134" s="370" t="inlineStr">
        <is>
          <t>18/06/2021</t>
        </is>
      </c>
      <c r="F134" s="368" t="inlineStr">
        <is>
          <t>Site survey fresh water</t>
        </is>
      </c>
      <c r="G134" s="354" t="inlineStr">
        <is>
          <t>Done</t>
        </is>
      </c>
    </row>
    <row r="135">
      <c r="A135" s="1006" t="n">
        <v>130</v>
      </c>
      <c r="B135" s="1006" t="inlineStr">
        <is>
          <t>4188686 - 2nd</t>
        </is>
      </c>
      <c r="C135" t="inlineStr">
        <is>
          <t>SMS actual,BOQ,FAC,HOC,Deductinal note,natif WO &amp; summary progress</t>
        </is>
      </c>
      <c r="D135" s="328" t="inlineStr">
        <is>
          <t>22/06/21</t>
        </is>
      </c>
      <c r="F135" s="1006" t="inlineStr">
        <is>
          <t>Tunu phase 2</t>
        </is>
      </c>
    </row>
    <row r="136">
      <c r="A136" s="1006" t="n">
        <v>131</v>
      </c>
      <c r="B136" s="1006" t="n">
        <v>7258712</v>
      </c>
      <c r="C136" t="inlineStr">
        <is>
          <t>SMS actual,BOQ,FAC,HOC,Deductinal note,natif WO &amp; summary progress</t>
        </is>
      </c>
      <c r="D136" s="328" t="inlineStr">
        <is>
          <t>22/06/21</t>
        </is>
      </c>
      <c r="F136" s="1006" t="inlineStr">
        <is>
          <t>M3 pit flare</t>
        </is>
      </c>
    </row>
    <row r="137">
      <c r="A137" s="1006" t="n">
        <v>132</v>
      </c>
      <c r="B137" s="1006" t="n">
        <v>4224696</v>
      </c>
      <c r="C137" t="inlineStr">
        <is>
          <t>SMS actual,BOQ,FAC,HOC,natif WO,summary progress, Timehseet &amp; dokumentasi</t>
        </is>
      </c>
      <c r="D137" s="328" t="inlineStr">
        <is>
          <t>26/06/21</t>
        </is>
      </c>
      <c r="F137" s="1006" t="inlineStr">
        <is>
          <t>HS</t>
        </is>
      </c>
    </row>
    <row r="138">
      <c r="A138" s="1006" t="n">
        <v>133</v>
      </c>
      <c r="B138" s="1006" t="n">
        <v>4227542</v>
      </c>
      <c r="C138" t="inlineStr">
        <is>
          <t>SMS actual,BOQ,FAC,HOC,natif WO,summary progress,SWCR, Timehseet &amp; dokumentasi</t>
        </is>
      </c>
      <c r="D138" s="328" t="inlineStr">
        <is>
          <t>30/06/21</t>
        </is>
      </c>
      <c r="F138" s="1006" t="inlineStr">
        <is>
          <t>cleaning ditch</t>
        </is>
      </c>
    </row>
    <row r="139" ht="21" customFormat="1" customHeight="1" s="583">
      <c r="A139" s="582" t="n"/>
      <c r="B139" s="585" t="inlineStr">
        <is>
          <t>Juli</t>
        </is>
      </c>
      <c r="D139" s="584" t="n"/>
      <c r="E139" s="584" t="n"/>
      <c r="F139" s="582" t="n"/>
    </row>
    <row r="140" customFormat="1" s="354">
      <c r="A140" s="368" t="n">
        <v>134</v>
      </c>
      <c r="B140" s="368" t="n">
        <v>4226290</v>
      </c>
      <c r="C140" s="354" t="inlineStr">
        <is>
          <t>SMS Initial phase 1, SWCR,resum,time sheet, daily report, summary progress</t>
        </is>
      </c>
      <c r="D140" s="370" t="n"/>
      <c r="E140" s="369" t="n">
        <v>44384</v>
      </c>
      <c r="F140" s="368" t="inlineStr">
        <is>
          <t>Transit pit - phase 1 (revisi add)</t>
        </is>
      </c>
      <c r="H140" s="354" t="inlineStr">
        <is>
          <t>Done</t>
        </is>
      </c>
    </row>
    <row r="141" customFormat="1" s="354">
      <c r="A141" s="368" t="n">
        <v>135</v>
      </c>
      <c r="B141" s="368" t="n">
        <v>7258712</v>
      </c>
      <c r="C141" s="354" t="inlineStr">
        <is>
          <t>SMS actual, SWCR,resume, time sheet, daily report, summary progress</t>
        </is>
      </c>
      <c r="D141" s="370" t="n"/>
      <c r="E141" s="369" t="n">
        <v>44384</v>
      </c>
      <c r="F141" s="368" t="inlineStr">
        <is>
          <t>M3 Pit</t>
        </is>
      </c>
      <c r="G141" s="570" t="inlineStr">
        <is>
          <t>Done (SMS initial belum kembali</t>
        </is>
      </c>
    </row>
    <row r="142" customFormat="1" s="354">
      <c r="A142" s="368" t="n">
        <v>136</v>
      </c>
      <c r="B142" s="368" t="n">
        <v>4223868</v>
      </c>
      <c r="C142" s="354" t="inlineStr">
        <is>
          <t>SMS actual,SWCR,HOC,FAC,Daily activities &amp; Report,Summary progress, dokumentasi (final summary)</t>
        </is>
      </c>
      <c r="D142" s="370" t="n"/>
      <c r="E142" s="369" t="n">
        <v>44446</v>
      </c>
      <c r="F142" s="368" t="inlineStr">
        <is>
          <t>Sirap 1st</t>
        </is>
      </c>
      <c r="G142" s="354" t="inlineStr">
        <is>
          <t>Done</t>
        </is>
      </c>
    </row>
    <row r="143" customFormat="1" s="354">
      <c r="A143" s="368" t="n">
        <v>137</v>
      </c>
      <c r="B143" s="368" t="n">
        <v>4188686</v>
      </c>
      <c r="C143" s="354" t="inlineStr">
        <is>
          <t>SMS actual,SWCR,HOC,FAC,Daily activities &amp; Report,Summary progress, dokumentasi (final summary)</t>
        </is>
      </c>
      <c r="D143" s="370" t="n"/>
      <c r="E143" s="369" t="n">
        <v>44446</v>
      </c>
      <c r="F143" s="368" t="inlineStr">
        <is>
          <t>fasad 2nd</t>
        </is>
      </c>
      <c r="G143" s="354" t="inlineStr">
        <is>
          <t>Done</t>
        </is>
      </c>
    </row>
    <row r="144" customFormat="1" s="354">
      <c r="A144" s="368" t="n">
        <v>138</v>
      </c>
      <c r="B144" s="368" t="n">
        <v>4226646</v>
      </c>
      <c r="C144" s="354" t="inlineStr">
        <is>
          <t xml:space="preserve">Summary Progress partial ke 1 </t>
        </is>
      </c>
      <c r="D144" s="369" t="n">
        <v>44537</v>
      </c>
      <c r="E144" s="370" t="inlineStr">
        <is>
          <t>27/7/2021</t>
        </is>
      </c>
      <c r="F144" s="368" t="inlineStr">
        <is>
          <t>Miscellaneous</t>
        </is>
      </c>
      <c r="G144" s="354" t="inlineStr">
        <is>
          <t>partial ke 1</t>
        </is>
      </c>
    </row>
    <row r="145" customFormat="1" s="354">
      <c r="A145" s="368" t="n">
        <v>139</v>
      </c>
      <c r="B145" s="368" t="n">
        <v>4224348</v>
      </c>
      <c r="C145" s="354" t="inlineStr">
        <is>
          <t>Summary Progress partial ke 1, timesheet &amp; daily report</t>
        </is>
      </c>
      <c r="D145" s="369" t="n">
        <v>44537</v>
      </c>
      <c r="E145" s="370" t="inlineStr">
        <is>
          <t>27/7/2021</t>
        </is>
      </c>
      <c r="F145" s="368" t="inlineStr">
        <is>
          <t>Pipe yard zona A</t>
        </is>
      </c>
      <c r="G145" s="354" t="inlineStr">
        <is>
          <t>partial ke 1</t>
        </is>
      </c>
    </row>
    <row r="146" customFormat="1" s="354">
      <c r="A146" s="368" t="n">
        <v>140</v>
      </c>
      <c r="B146" s="368" t="inlineStr">
        <is>
          <t>4224348 - 6th</t>
        </is>
      </c>
      <c r="C146" s="354" t="inlineStr">
        <is>
          <t>Summary Progress partial ke 2, timesheet &amp; daily report</t>
        </is>
      </c>
      <c r="D146" s="369" t="n">
        <v>44537</v>
      </c>
      <c r="E146" s="370" t="inlineStr">
        <is>
          <t>27/7/2021</t>
        </is>
      </c>
      <c r="F146" s="368" t="inlineStr">
        <is>
          <t>Pipe yard zona F</t>
        </is>
      </c>
      <c r="G146" s="354" t="inlineStr">
        <is>
          <t>partial ke 2</t>
        </is>
      </c>
    </row>
    <row r="147" customFormat="1" s="354">
      <c r="A147" s="368" t="n">
        <v>141</v>
      </c>
      <c r="B147" s="368" t="inlineStr">
        <is>
          <t>4188686 - 3rd</t>
        </is>
      </c>
      <c r="C147" s="354" t="inlineStr">
        <is>
          <t>Summary Progress partial ke 2, timesheet &amp; daily report</t>
        </is>
      </c>
      <c r="D147" s="369" t="n">
        <v>44537</v>
      </c>
      <c r="E147" s="370" t="inlineStr">
        <is>
          <t>27/7/2021</t>
        </is>
      </c>
      <c r="F147" s="368" t="inlineStr">
        <is>
          <t>siraf tambora</t>
        </is>
      </c>
      <c r="G147" s="354" t="inlineStr">
        <is>
          <t>partial ke 1</t>
        </is>
      </c>
    </row>
    <row r="148" customFormat="1" s="354">
      <c r="A148" s="368" t="n">
        <v>142</v>
      </c>
      <c r="B148" s="368" t="inlineStr">
        <is>
          <t>4188686 - 3rd</t>
        </is>
      </c>
      <c r="C148" s="354" t="inlineStr">
        <is>
          <t>Summary Progress partial ke 2, timesheet &amp; daily report</t>
        </is>
      </c>
      <c r="D148" s="369" t="n">
        <v>44537</v>
      </c>
      <c r="E148" s="370" t="inlineStr">
        <is>
          <t>27/7/2021</t>
        </is>
      </c>
      <c r="F148" s="368" t="inlineStr">
        <is>
          <t>Fasad tambora</t>
        </is>
      </c>
      <c r="G148" s="354" t="inlineStr">
        <is>
          <t>partial ke 1</t>
        </is>
      </c>
    </row>
    <row r="149" customFormat="1" s="354">
      <c r="A149" s="368" t="n">
        <v>143</v>
      </c>
      <c r="B149" s="368" t="n">
        <v>4227476</v>
      </c>
      <c r="C149" s="354" t="inlineStr">
        <is>
          <t>SMS actual,BQ,FAC,HOC,SWCR,Sumari Progress,Timesheet actual dokumentasi</t>
        </is>
      </c>
      <c r="D149" s="370" t="n"/>
      <c r="E149" s="370" t="inlineStr">
        <is>
          <t>27/7/2021</t>
        </is>
      </c>
      <c r="F149" s="368" t="inlineStr">
        <is>
          <t>HS caterpilar</t>
        </is>
      </c>
      <c r="G149" s="354" t="inlineStr">
        <is>
          <t>Done</t>
        </is>
      </c>
    </row>
    <row r="150" customFormat="1" s="354">
      <c r="A150" s="368" t="n">
        <v>144</v>
      </c>
      <c r="B150" s="368" t="n">
        <v>4224696</v>
      </c>
      <c r="C150" s="354" t="inlineStr">
        <is>
          <t>SMS actual,BQ,FAC,HOC,SWCR,Sumari Progress,Timesheet actual dokumentasi</t>
        </is>
      </c>
      <c r="D150" s="370" t="n"/>
      <c r="E150" s="370" t="inlineStr">
        <is>
          <t>27/7/2021</t>
        </is>
      </c>
      <c r="F150" s="368" t="inlineStr">
        <is>
          <t>HS caterpilar</t>
        </is>
      </c>
      <c r="G150" s="354" t="inlineStr">
        <is>
          <t>Done</t>
        </is>
      </c>
    </row>
    <row r="151" customFormat="1" s="354">
      <c r="A151" s="368" t="n">
        <v>145</v>
      </c>
      <c r="B151" s="368" t="n">
        <v>4223227</v>
      </c>
      <c r="C151" s="354" t="inlineStr">
        <is>
          <t>SMS Estimasi,BQ,Drawing</t>
        </is>
      </c>
      <c r="D151" s="370" t="n"/>
      <c r="E151" s="370" t="inlineStr">
        <is>
          <t>27/7/2021</t>
        </is>
      </c>
      <c r="F151" s="368" t="inlineStr">
        <is>
          <t>PWK Shelter 21 #3rd</t>
        </is>
      </c>
      <c r="G151" s="354" t="inlineStr">
        <is>
          <t>Done</t>
        </is>
      </c>
    </row>
    <row r="152" customFormat="1" s="354">
      <c r="A152" s="368" t="n">
        <v>146</v>
      </c>
      <c r="B152" s="368" t="n">
        <v>4223227</v>
      </c>
      <c r="C152" s="354" t="inlineStr">
        <is>
          <t>SMS Estimasi,BQ,Drawing</t>
        </is>
      </c>
      <c r="D152" s="370" t="n"/>
      <c r="E152" s="370" t="inlineStr">
        <is>
          <t>27/7/2021</t>
        </is>
      </c>
      <c r="F152" s="368" t="inlineStr">
        <is>
          <t>PWK Shelter 21 #2nd</t>
        </is>
      </c>
      <c r="G152" s="354" t="inlineStr">
        <is>
          <t>Done</t>
        </is>
      </c>
    </row>
    <row r="153" ht="21" customFormat="1" customHeight="1" s="583">
      <c r="A153" s="582" t="n"/>
      <c r="B153" s="585" t="inlineStr">
        <is>
          <t>Agustus</t>
        </is>
      </c>
      <c r="D153" s="584" t="n"/>
      <c r="E153" s="584" t="n"/>
      <c r="F153" s="582" t="n"/>
    </row>
    <row r="154" customFormat="1" s="357">
      <c r="A154" s="371" t="n">
        <v>147</v>
      </c>
      <c r="B154" s="371" t="n">
        <v>4300550</v>
      </c>
      <c r="C154" s="357" t="inlineStr">
        <is>
          <t>SMS actual,BOQ,natif WO,SWCR,HOC,FAC,summary progress, daily activitie dan timesheet</t>
        </is>
      </c>
      <c r="D154" s="373" t="n">
        <v>44324</v>
      </c>
      <c r="E154" s="372" t="n"/>
      <c r="F154" s="371" t="inlineStr">
        <is>
          <t>HN clearing #1st</t>
        </is>
      </c>
    </row>
    <row r="155" customFormat="1" s="1181">
      <c r="A155" s="1180" t="n">
        <v>148</v>
      </c>
      <c r="B155" s="1180" t="n">
        <v>4224348</v>
      </c>
      <c r="C155" s="1181" t="inlineStr">
        <is>
          <t xml:space="preserve">Summary progress, time sheet &amp; daily activities ke 2 </t>
        </is>
      </c>
      <c r="D155" s="1182" t="n">
        <v>44324</v>
      </c>
      <c r="E155" s="1183" t="n"/>
      <c r="F155" s="1180" t="inlineStr">
        <is>
          <t>Pipe yard #1st</t>
        </is>
      </c>
      <c r="G155" s="1181" t="inlineStr">
        <is>
          <t>cancel</t>
        </is>
      </c>
    </row>
    <row r="156" customFormat="1" s="357">
      <c r="A156" s="371" t="n">
        <v>149</v>
      </c>
      <c r="B156" s="371" t="n">
        <v>4300398</v>
      </c>
      <c r="C156" s="357" t="inlineStr">
        <is>
          <t>SMS actual,BOQ,natif WO,SWCR,HOC,FAC,summary progress, daily activitie dan timesheet</t>
        </is>
      </c>
      <c r="D156" s="373" t="n">
        <v>44324</v>
      </c>
      <c r="E156" s="372" t="n"/>
      <c r="F156" s="371" t="inlineStr">
        <is>
          <t>HNA sandbags</t>
        </is>
      </c>
    </row>
    <row r="157" customFormat="1" s="1181">
      <c r="A157" s="1180" t="n">
        <v>150</v>
      </c>
      <c r="B157" s="1180" t="n">
        <v>4224348</v>
      </c>
      <c r="C157" s="1181" t="inlineStr">
        <is>
          <t>Summary progress, time sheet &amp; daily activities ke 1</t>
        </is>
      </c>
      <c r="D157" s="1182" t="n">
        <v>44385</v>
      </c>
      <c r="E157" s="1183" t="n"/>
      <c r="F157" s="1180" t="inlineStr">
        <is>
          <t>Pipe yard #2nd</t>
        </is>
      </c>
      <c r="G157" s="1181" t="inlineStr">
        <is>
          <t>cancel</t>
        </is>
      </c>
    </row>
    <row r="158" customFormat="1" s="1181">
      <c r="A158" s="1180" t="n">
        <v>151</v>
      </c>
      <c r="B158" s="1180" t="n">
        <v>4224348</v>
      </c>
      <c r="C158" s="1181" t="inlineStr">
        <is>
          <t>Summary progress, time sheet &amp; daily activities ke 1</t>
        </is>
      </c>
      <c r="D158" s="1182" t="n">
        <v>44385</v>
      </c>
      <c r="E158" s="1183" t="n"/>
      <c r="F158" s="1180" t="inlineStr">
        <is>
          <t>Pipe yard #7st</t>
        </is>
      </c>
      <c r="G158" s="1181" t="inlineStr">
        <is>
          <t>cancel</t>
        </is>
      </c>
    </row>
    <row r="159" customFormat="1" s="354">
      <c r="A159" s="368" t="n">
        <v>152</v>
      </c>
      <c r="B159" s="368" t="inlineStr">
        <is>
          <t>4188686 - 2nd</t>
        </is>
      </c>
      <c r="C159" s="354" t="inlineStr">
        <is>
          <t>SMS actual,BOQ,FAC,HOC,,natif WO &amp; summary progress</t>
        </is>
      </c>
      <c r="D159" s="370" t="n"/>
      <c r="E159" s="370" t="inlineStr">
        <is>
          <t>18/08/2021</t>
        </is>
      </c>
      <c r="F159" s="368" t="inlineStr">
        <is>
          <t>Tunu phase 2</t>
        </is>
      </c>
      <c r="G159" s="354" t="inlineStr">
        <is>
          <t>Done</t>
        </is>
      </c>
    </row>
    <row r="160" customFormat="1" s="354">
      <c r="A160" s="368" t="n">
        <v>153</v>
      </c>
      <c r="B160" s="368" t="n">
        <v>4223868</v>
      </c>
      <c r="C160" s="354" t="inlineStr">
        <is>
          <t>SMS Estimasi</t>
        </is>
      </c>
      <c r="D160" s="370" t="n"/>
      <c r="E160" s="370" t="inlineStr">
        <is>
          <t>18/08/2021</t>
        </is>
      </c>
      <c r="F160" s="368" t="inlineStr">
        <is>
          <t>Sirap #3rd</t>
        </is>
      </c>
      <c r="G160" s="354" t="inlineStr">
        <is>
          <t>Done</t>
        </is>
      </c>
    </row>
    <row r="161" customFormat="1" s="354">
      <c r="A161" s="368" t="n">
        <v>154</v>
      </c>
      <c r="B161" s="368" t="n">
        <v>41886886</v>
      </c>
      <c r="C161" s="354" t="inlineStr">
        <is>
          <t>SMS Estimasi approve</t>
        </is>
      </c>
      <c r="D161" s="370" t="n"/>
      <c r="E161" s="370" t="inlineStr">
        <is>
          <t>18/08/2021</t>
        </is>
      </c>
      <c r="F161" s="368" t="inlineStr">
        <is>
          <t>Cinema room fasat #5st</t>
        </is>
      </c>
      <c r="G161" s="354" t="inlineStr">
        <is>
          <t>Done</t>
        </is>
      </c>
    </row>
    <row r="162" customFormat="1" s="354">
      <c r="A162" s="368" t="n">
        <v>155</v>
      </c>
      <c r="B162" s="368" t="n">
        <v>4300550</v>
      </c>
      <c r="C162" s="354" t="inlineStr">
        <is>
          <t>SMS actual,BQ,FAC,HOC,SWCR,Sumari Progress,Timesheet actual dokumentasi</t>
        </is>
      </c>
      <c r="D162" s="370" t="n"/>
      <c r="E162" s="370" t="inlineStr">
        <is>
          <t>18/08/2021</t>
        </is>
      </c>
      <c r="F162" s="368" t="inlineStr">
        <is>
          <t>HN #1st</t>
        </is>
      </c>
      <c r="G162" s="354" t="inlineStr">
        <is>
          <t>Done</t>
        </is>
      </c>
    </row>
    <row r="163" customFormat="1" s="354">
      <c r="A163" s="368" t="n">
        <v>156</v>
      </c>
      <c r="B163" s="368" t="n">
        <v>4227542</v>
      </c>
      <c r="C163" s="354" t="inlineStr">
        <is>
          <t>SMS actual,BQ,FAC,HOC,SWCR,Sumari Progress,Timesheet actual dokumentasi</t>
        </is>
      </c>
      <c r="D163" s="370" t="n"/>
      <c r="E163" s="370" t="inlineStr">
        <is>
          <t>18/08/2021</t>
        </is>
      </c>
      <c r="F163" s="368" t="inlineStr">
        <is>
          <t>Sediment cleaning</t>
        </is>
      </c>
      <c r="G163" s="354" t="inlineStr">
        <is>
          <t>Done</t>
        </is>
      </c>
    </row>
    <row r="164" ht="21" customFormat="1" customHeight="1" s="583">
      <c r="A164" s="582" t="n"/>
      <c r="B164" s="585" t="inlineStr">
        <is>
          <t>September</t>
        </is>
      </c>
      <c r="D164" s="584" t="n"/>
      <c r="E164" s="584" t="n"/>
      <c r="F164" s="582" t="n"/>
    </row>
    <row r="165">
      <c r="A165" s="1006" t="n">
        <v>157</v>
      </c>
      <c r="B165" s="1006" t="inlineStr">
        <is>
          <t>4224348 - 7th</t>
        </is>
      </c>
      <c r="C165" s="357" t="inlineStr">
        <is>
          <t>Summary weekly,monthly,claim, dokumentasi, timesheet ke-1</t>
        </is>
      </c>
      <c r="D165" s="329" t="n">
        <v>44295</v>
      </c>
      <c r="E165" s="328" t="inlineStr">
        <is>
          <t>7/92021</t>
        </is>
      </c>
      <c r="F165" s="1006" t="inlineStr">
        <is>
          <t>Zona G</t>
        </is>
      </c>
      <c r="G165" s="374" t="inlineStr">
        <is>
          <t>resubmite weekly dan monthly (belum di sign)</t>
        </is>
      </c>
    </row>
    <row r="166" customFormat="1" s="354">
      <c r="A166" s="368" t="n">
        <v>158</v>
      </c>
      <c r="B166" s="368" t="inlineStr">
        <is>
          <t>4224348 - 1st</t>
        </is>
      </c>
      <c r="C166" s="354" t="inlineStr">
        <is>
          <t>Summary weekly,monthly,claim, dokumentasi, timesheet ke-1 dan ke 2</t>
        </is>
      </c>
      <c r="D166" s="369" t="n">
        <v>44295</v>
      </c>
      <c r="E166" s="370" t="inlineStr">
        <is>
          <t>7/92021</t>
        </is>
      </c>
      <c r="F166" s="368" t="inlineStr">
        <is>
          <t>Zona A</t>
        </is>
      </c>
      <c r="G166" s="354" t="inlineStr">
        <is>
          <t>done</t>
        </is>
      </c>
    </row>
    <row r="167" customFormat="1" s="354">
      <c r="A167" s="368" t="n">
        <v>159</v>
      </c>
      <c r="B167" s="368" t="inlineStr">
        <is>
          <t>4224348 - 2nd</t>
        </is>
      </c>
      <c r="C167" s="354" t="inlineStr">
        <is>
          <t>Summary weekly,monthly,claim, dokumentasi, timesheet ke-1</t>
        </is>
      </c>
      <c r="D167" s="369" t="n">
        <v>44295</v>
      </c>
      <c r="E167" s="370" t="inlineStr">
        <is>
          <t>7/92021</t>
        </is>
      </c>
      <c r="F167" s="368" t="inlineStr">
        <is>
          <t>Zona B</t>
        </is>
      </c>
      <c r="G167" s="354" t="inlineStr">
        <is>
          <t>done</t>
        </is>
      </c>
    </row>
    <row r="168" customFormat="1" s="354">
      <c r="A168" s="368" t="n">
        <v>160</v>
      </c>
      <c r="B168" s="368" t="inlineStr">
        <is>
          <t>4224348 - 3rd</t>
        </is>
      </c>
      <c r="C168" s="354" t="inlineStr">
        <is>
          <t>Summary weekly,monthly,claim, dokumentasi, timesheet ke-1</t>
        </is>
      </c>
      <c r="D168" s="369" t="n">
        <v>44295</v>
      </c>
      <c r="E168" s="370" t="inlineStr">
        <is>
          <t>7/92021</t>
        </is>
      </c>
      <c r="F168" s="368" t="inlineStr">
        <is>
          <t>Zona C</t>
        </is>
      </c>
      <c r="G168" s="354" t="inlineStr">
        <is>
          <t>done</t>
        </is>
      </c>
    </row>
    <row r="169" customFormat="1" s="354">
      <c r="A169" s="368" t="n">
        <v>161</v>
      </c>
      <c r="B169" s="368" t="inlineStr">
        <is>
          <t>4224348 - 4st</t>
        </is>
      </c>
      <c r="C169" s="354" t="inlineStr">
        <is>
          <t>Summary weekly,monthly,claim, dokumentasi, timesheet ke-1</t>
        </is>
      </c>
      <c r="D169" s="369" t="n">
        <v>44295</v>
      </c>
      <c r="E169" s="370" t="inlineStr">
        <is>
          <t>7/92021</t>
        </is>
      </c>
      <c r="F169" s="368" t="inlineStr">
        <is>
          <t>Zona D</t>
        </is>
      </c>
      <c r="G169" s="354" t="inlineStr">
        <is>
          <t>done</t>
        </is>
      </c>
    </row>
    <row r="170" customFormat="1" s="354">
      <c r="A170" s="368" t="n">
        <v>162</v>
      </c>
      <c r="B170" s="368" t="inlineStr">
        <is>
          <t>4224348 - 5st</t>
        </is>
      </c>
      <c r="C170" s="354" t="inlineStr">
        <is>
          <t>Summary weekly,monthly,claim, dokumentasi, timesheet ke-1</t>
        </is>
      </c>
      <c r="D170" s="369" t="n">
        <v>44295</v>
      </c>
      <c r="E170" s="370" t="inlineStr">
        <is>
          <t>7/92021</t>
        </is>
      </c>
      <c r="F170" s="368" t="inlineStr">
        <is>
          <t>Zona E</t>
        </is>
      </c>
      <c r="G170" s="354" t="inlineStr">
        <is>
          <t>done</t>
        </is>
      </c>
    </row>
    <row r="171">
      <c r="A171" s="1006" t="n">
        <v>163</v>
      </c>
      <c r="B171" s="1006" t="n">
        <v>4301260</v>
      </c>
      <c r="C171" s="357" t="inlineStr">
        <is>
          <t>SMS actual,BOQ,natif WO,HOC,FAC,summary progress, daily activitie dan timesheet</t>
        </is>
      </c>
      <c r="D171" s="329" t="n">
        <v>44295</v>
      </c>
      <c r="F171" s="1006" t="inlineStr">
        <is>
          <t>HN - Asst 8" piping</t>
        </is>
      </c>
    </row>
    <row r="172">
      <c r="A172" s="1006" t="n">
        <v>164</v>
      </c>
      <c r="B172" s="1006" t="inlineStr">
        <is>
          <t>4228201 - 2nd</t>
        </is>
      </c>
      <c r="C172" s="357" t="inlineStr">
        <is>
          <t>SMS actual,BOQ,natif WO,HOC,FAC,summary progress, daily activitie dan timesheet</t>
        </is>
      </c>
      <c r="D172" s="329" t="n">
        <v>44295</v>
      </c>
      <c r="F172" s="1006" t="inlineStr">
        <is>
          <t>HN Cleaning</t>
        </is>
      </c>
    </row>
    <row r="173">
      <c r="A173" s="1006" t="n">
        <v>165</v>
      </c>
      <c r="B173" s="1006" t="n">
        <v>4227601</v>
      </c>
      <c r="C173" s="357" t="inlineStr">
        <is>
          <t>Summary weekly,monthly,claim, dokumentasi, timesheet ke-1</t>
        </is>
      </c>
      <c r="D173" s="329" t="n">
        <v>44295</v>
      </c>
      <c r="F173" s="1006" t="inlineStr">
        <is>
          <t>CPA CR</t>
        </is>
      </c>
    </row>
    <row r="174">
      <c r="A174" s="1006" t="n">
        <v>166</v>
      </c>
      <c r="B174" s="1006" t="inlineStr">
        <is>
          <t>4300550 - 3rd</t>
        </is>
      </c>
      <c r="C174" s="357" t="inlineStr">
        <is>
          <t>SMS actual,BOQ,natif WO,HOC,FAC,summary progress, daily activitie dan timesheet</t>
        </is>
      </c>
      <c r="D174" s="329" t="n">
        <v>44295</v>
      </c>
      <c r="F174" s="1006" t="inlineStr">
        <is>
          <t>HN Cutting</t>
        </is>
      </c>
    </row>
    <row r="175">
      <c r="A175" s="1006" t="n">
        <v>167</v>
      </c>
      <c r="B175" s="1006" t="n">
        <v>4300260</v>
      </c>
      <c r="C175" s="357" t="inlineStr">
        <is>
          <t>SMS actual,BOQ,natif WO,FAC,summary progress, daily activitie dan timesheet, deductional note</t>
        </is>
      </c>
      <c r="E175" s="329" t="n">
        <v>44386</v>
      </c>
      <c r="F175" s="1006" t="inlineStr">
        <is>
          <t>barge hooper</t>
        </is>
      </c>
      <c r="G175" s="358" t="inlineStr">
        <is>
          <t>resubmited HOC (belum kembali)</t>
        </is>
      </c>
    </row>
    <row r="176">
      <c r="A176" s="1006" t="n">
        <v>168</v>
      </c>
      <c r="B176" s="1006" t="n">
        <v>4222912</v>
      </c>
      <c r="C176" s="357" t="inlineStr">
        <is>
          <t>SMS actual,BOQ,natif WO,FAC,summary progress,HOC,SWCR</t>
        </is>
      </c>
      <c r="E176" s="329" t="n">
        <v>44386</v>
      </c>
      <c r="F176" s="1006" t="inlineStr">
        <is>
          <t>pipe yard barbed</t>
        </is>
      </c>
      <c r="G176" s="358" t="inlineStr">
        <is>
          <t>belum kembali timesheet dan daily activities</t>
        </is>
      </c>
    </row>
    <row r="177" customFormat="1" s="354">
      <c r="A177" s="368" t="n">
        <v>169</v>
      </c>
      <c r="B177" s="368" t="inlineStr">
        <is>
          <t>210397/VH</t>
        </is>
      </c>
      <c r="C177" s="354" t="inlineStr">
        <is>
          <t>SWCR</t>
        </is>
      </c>
      <c r="D177" s="370" t="n"/>
      <c r="E177" s="369" t="n">
        <v>44386</v>
      </c>
      <c r="F177" s="368" t="inlineStr">
        <is>
          <t>cleaning HN</t>
        </is>
      </c>
      <c r="G177" s="354" t="inlineStr">
        <is>
          <t>Done</t>
        </is>
      </c>
    </row>
    <row r="178" customFormat="1" s="354">
      <c r="A178" s="368" t="n">
        <v>170</v>
      </c>
      <c r="B178" s="368" t="inlineStr">
        <is>
          <t>21036/VH</t>
        </is>
      </c>
      <c r="C178" s="354" t="inlineStr">
        <is>
          <t>SWCR</t>
        </is>
      </c>
      <c r="D178" s="370" t="n"/>
      <c r="E178" s="369" t="n">
        <v>44386</v>
      </c>
      <c r="F178" s="368" t="inlineStr">
        <is>
          <t>cutting trees HN</t>
        </is>
      </c>
      <c r="G178" s="354" t="inlineStr">
        <is>
          <t>Done</t>
        </is>
      </c>
    </row>
    <row r="179" customFormat="1" s="354">
      <c r="A179" s="368" t="n">
        <v>171</v>
      </c>
      <c r="B179" s="368" t="inlineStr">
        <is>
          <t>210398/VH</t>
        </is>
      </c>
      <c r="C179" s="354" t="inlineStr">
        <is>
          <t>SWCR</t>
        </is>
      </c>
      <c r="D179" s="370" t="n"/>
      <c r="E179" s="369" t="n">
        <v>44386</v>
      </c>
      <c r="F179" s="368" t="inlineStr">
        <is>
          <t>HEA</t>
        </is>
      </c>
      <c r="G179" s="354" t="inlineStr">
        <is>
          <t>Done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5"/>
  <sheetViews>
    <sheetView workbookViewId="0">
      <selection activeCell="E21" sqref="E21"/>
    </sheetView>
  </sheetViews>
  <sheetFormatPr baseColWidth="8" defaultRowHeight="15"/>
  <cols>
    <col width="4.85546875" customWidth="1" style="996" min="1" max="1"/>
    <col width="17.42578125" bestFit="1" customWidth="1" style="996" min="2" max="2"/>
    <col width="26.85546875" customWidth="1" style="996" min="3" max="3"/>
    <col width="16.85546875" customWidth="1" style="996" min="4" max="4"/>
    <col width="79.85546875" customWidth="1" style="1006" min="5" max="5"/>
    <col width="14" customWidth="1" style="996" min="6" max="6"/>
    <col width="20.28515625" customWidth="1" style="998" min="7" max="7"/>
    <col width="18.85546875" customWidth="1" style="1001" min="8" max="8"/>
    <col width="7.5703125" customWidth="1" style="1003" min="9" max="9"/>
    <col width="19" customWidth="1" style="996" min="10" max="10"/>
    <col width="18.140625" customWidth="1" style="996" min="11" max="11"/>
    <col width="18.140625" customWidth="1" style="1013" min="12" max="12"/>
    <col width="29.140625" customWidth="1" style="1006" min="13" max="13"/>
    <col width="12" customWidth="1" min="14" max="14"/>
  </cols>
  <sheetData>
    <row r="1" ht="30" customHeight="1">
      <c r="A1" s="1003" t="inlineStr">
        <is>
          <t>No.</t>
        </is>
      </c>
      <c r="B1" s="1003" t="inlineStr">
        <is>
          <t>No. Work Order</t>
        </is>
      </c>
      <c r="C1" s="1003" t="inlineStr">
        <is>
          <t>No. CRO. Lama.</t>
        </is>
      </c>
      <c r="D1" s="1003" t="inlineStr">
        <is>
          <t>No. CRO Baru.</t>
        </is>
      </c>
      <c r="E1" s="1003" t="inlineStr">
        <is>
          <t>Job Description</t>
        </is>
      </c>
      <c r="F1" s="1003" t="inlineStr">
        <is>
          <t>Status SMS</t>
        </is>
      </c>
      <c r="G1" s="999" t="inlineStr">
        <is>
          <t>Estimate / Internal SMS (Value)</t>
        </is>
      </c>
      <c r="H1" s="999" t="inlineStr">
        <is>
          <t>Total Progress (Value)</t>
        </is>
      </c>
      <c r="I1" s="1030" t="inlineStr">
        <is>
          <t>%</t>
        </is>
      </c>
      <c r="J1" s="1003" t="inlineStr">
        <is>
          <t>Job Status</t>
        </is>
      </c>
      <c r="K1" s="1030" t="inlineStr">
        <is>
          <t>Total Invoice Previous Month</t>
        </is>
      </c>
      <c r="L1" s="999" t="inlineStr">
        <is>
          <t>Invoice This Month</t>
        </is>
      </c>
      <c r="M1" s="1003" t="inlineStr">
        <is>
          <t>Remark</t>
        </is>
      </c>
      <c r="N1" s="1003" t="inlineStr">
        <is>
          <t>Updated</t>
        </is>
      </c>
    </row>
    <row r="2">
      <c r="A2" s="1008" t="n"/>
      <c r="B2" s="1008" t="inlineStr">
        <is>
          <t>PERIODE JULI</t>
        </is>
      </c>
      <c r="C2" s="1008">
        <f>IFERROR(VLOOKUP(Table14[[#This Row],[No. Work Order]], 'OVERALL WO'!D5:P149, 6, FALSE), "")</f>
        <v/>
      </c>
      <c r="D2" s="1008" t="n"/>
      <c r="E2" s="1015">
        <f>IFERROR(VLOOKUP(Table14[[#This Row],[No. Work Order]], 'OVERALL WO'!D5:P149, 2, FALSE), "")</f>
        <v/>
      </c>
      <c r="F2" s="1008">
        <f>IFERROR(VLOOKUP(Table14[[#This Row],[No. Work Order]], 'OVERALL WO'!D5:P149, 4, FALSE), "")</f>
        <v/>
      </c>
      <c r="G2" s="1010">
        <f>SUMIF('OVERALL WO'!D5:P149, Table14[[#This Row],[No. Work Order]], 'OVERALL WO'!H5:H149)</f>
        <v/>
      </c>
      <c r="H2" s="1011">
        <f>SUMIF('OVERALL WO'!D5:P149, Table14[[#This Row],[No. Work Order]], 'OVERALL WO'!L5:L149)</f>
        <v/>
      </c>
      <c r="I2" s="1008" t="n"/>
      <c r="J2" s="1008">
        <f>IFERROR(VLOOKUP(Table14[[#This Row],[No. Work Order]], 'OVERALL WO'!D5:P149, 13, FALSE), "")</f>
        <v/>
      </c>
      <c r="K2" s="1014" t="n"/>
      <c r="L2" s="1011" t="n"/>
      <c r="M2" s="1015" t="n"/>
      <c r="N2" s="1012" t="n"/>
    </row>
    <row r="3">
      <c r="A3" s="1003" t="n">
        <v>1</v>
      </c>
      <c r="B3" s="1003" t="n">
        <v>4225051</v>
      </c>
      <c r="C3" s="1003">
        <f>IFERROR(VLOOKUP(Table14[[#This Row],[No. Work Order]], 'OVERALL WO'!D314:P337, 6, FALSE), "")</f>
        <v/>
      </c>
      <c r="D3" s="1003" t="n">
        <v>3700065881</v>
      </c>
      <c r="E3" s="1005">
        <f>IFERROR(VLOOKUP(Table14[[#This Row],[No. Work Order]], 'OVERALL WO'!D314:P337, 2, FALSE), "")</f>
        <v/>
      </c>
      <c r="F3" s="1003">
        <f>IFERROR(VLOOKUP(Table14[[#This Row],[No. Work Order]], 'OVERALL WO'!D314:P337, 4, FALSE), "")</f>
        <v/>
      </c>
      <c r="G3" s="997">
        <f>SUMIF('OVERALL WO'!D314:P337, Table14[[#This Row],[No. Work Order]], 'OVERALL WO'!H314:H337)</f>
        <v/>
      </c>
      <c r="H3" s="1000">
        <f>SUMIF('OVERALL WO'!D314:P337, Table14[[#This Row],[No. Work Order]], 'OVERALL WO'!L314:L337)</f>
        <v/>
      </c>
      <c r="I3" s="1002">
        <f>Table14[[#This Row],[Total Progress (Value)]]/Table14[[#This Row],[Estimate / Internal SMS (Value)]]*100</f>
        <v/>
      </c>
      <c r="J3" s="1003">
        <f>IFERROR(VLOOKUP(Table14[[#This Row],[No. Work Order]], 'OVERALL WO'!D314:P337, 13, FALSE), "")</f>
        <v/>
      </c>
      <c r="K3" s="1001" t="n">
        <v>0</v>
      </c>
      <c r="L3" s="1000">
        <f>+Table14[[#This Row],[Total Progress (Value)]]</f>
        <v/>
      </c>
      <c r="M3" s="1005" t="n"/>
      <c r="N3" s="992" t="n"/>
    </row>
    <row r="4">
      <c r="A4" s="1003" t="n"/>
      <c r="B4" s="1003" t="n"/>
      <c r="C4" s="1003">
        <f>IFERROR(VLOOKUP(Table14[[#This Row],[No. Work Order]], 'OVERALL WO'!D13:P164, 6, FALSE), "")</f>
        <v/>
      </c>
      <c r="D4" s="1003" t="n"/>
      <c r="E4" s="1005">
        <f>IFERROR(VLOOKUP(Table14[[#This Row],[No. Work Order]], 'OVERALL WO'!D13:P164, 2, FALSE), "")</f>
        <v/>
      </c>
      <c r="F4" s="1003">
        <f>IFERROR(VLOOKUP(Table14[[#This Row],[No. Work Order]], 'OVERALL WO'!D13:P164, 4, FALSE), "")</f>
        <v/>
      </c>
      <c r="G4" s="997">
        <f>SUMIF('OVERALL WO'!D13:P164, Table14[[#This Row],[No. Work Order]], 'OVERALL WO'!H13:H164)</f>
        <v/>
      </c>
      <c r="H4" s="1000">
        <f>SUMIF('OVERALL WO'!D13:P164, Table14[[#This Row],[No. Work Order]], 'OVERALL WO'!L13:L164)</f>
        <v/>
      </c>
      <c r="I4" s="1003" t="n"/>
      <c r="J4" s="1003">
        <f>IFERROR(VLOOKUP(Table14[[#This Row],[No. Work Order]], 'OVERALL WO'!D13:P164, 13, FALSE), "")</f>
        <v/>
      </c>
      <c r="K4" s="1001" t="n"/>
      <c r="L4" s="1000">
        <f>+Table14[[#This Row],[Total Progress (Value)]]</f>
        <v/>
      </c>
      <c r="M4" s="1005" t="n"/>
      <c r="N4" s="992" t="n"/>
    </row>
    <row r="5">
      <c r="A5" s="1008" t="n"/>
      <c r="B5" s="1008" t="inlineStr">
        <is>
          <t>PERIODE AGUSTUS</t>
        </is>
      </c>
      <c r="C5" s="1008">
        <f>IFERROR(VLOOKUP(Table14[[#This Row],[No. Work Order]], 'OVERALL WO'!D14:P165, 6, FALSE), "")</f>
        <v/>
      </c>
      <c r="D5" s="1008" t="n"/>
      <c r="E5" s="1015">
        <f>IFERROR(VLOOKUP(Table14[[#This Row],[No. Work Order]], 'OVERALL WO'!D14:P165, 2, FALSE), "")</f>
        <v/>
      </c>
      <c r="F5" s="1008">
        <f>IFERROR(VLOOKUP(Table14[[#This Row],[No. Work Order]], 'OVERALL WO'!D14:P165, 4, FALSE), "")</f>
        <v/>
      </c>
      <c r="G5" s="1010" t="n"/>
      <c r="H5" s="1011" t="n"/>
      <c r="I5" s="1008" t="n"/>
      <c r="J5" s="1008">
        <f>IFERROR(VLOOKUP(Table14[[#This Row],[No. Work Order]], 'OVERALL WO'!D14:P165, 13, FALSE), "")</f>
        <v/>
      </c>
      <c r="K5" s="1014" t="n"/>
      <c r="L5" s="1011">
        <f>SUBTOTAL(109,L2:L4)</f>
        <v/>
      </c>
      <c r="M5" s="1015" t="n"/>
      <c r="N5" s="1012" t="n"/>
    </row>
    <row r="6">
      <c r="A6" s="996" t="n">
        <v>1</v>
      </c>
      <c r="B6" s="1003" t="inlineStr">
        <is>
          <t>4225051 - 2nd</t>
        </is>
      </c>
      <c r="C6" s="1003">
        <f>IFERROR(VLOOKUP(Table14[[#This Row],[No. Work Order]], 'OVERALL WO'!D317:P341, 6, FALSE), "")</f>
        <v/>
      </c>
      <c r="D6" s="1003" t="n">
        <v>3700065589</v>
      </c>
      <c r="E6" s="1005">
        <f>IFERROR(VLOOKUP(Table14[[#This Row],[No. Work Order]], 'OVERALL WO'!D317:P341, 2, FALSE), "")</f>
        <v/>
      </c>
      <c r="F6" s="1003">
        <f>IFERROR(VLOOKUP(Table14[[#This Row],[No. Work Order]], 'OVERALL WO'!D317:P341, 4, FALSE), "")</f>
        <v/>
      </c>
      <c r="G6" s="997">
        <f>SUMIF('OVERALL WO'!D317:P341, Table14[[#This Row],[No. Work Order]], 'OVERALL WO'!H317:H341)</f>
        <v/>
      </c>
      <c r="H6" s="1000">
        <f>SUMIF('OVERALL WO'!D317:P341, Table14[[#This Row],[No. Work Order]], 'OVERALL WO'!L317:L341)</f>
        <v/>
      </c>
      <c r="I6" s="1002">
        <f>Table14[[#This Row],[Total Progress (Value)]]/Table14[[#This Row],[Estimate / Internal SMS (Value)]]*100</f>
        <v/>
      </c>
      <c r="J6" s="1003">
        <f>IFERROR(VLOOKUP(Table14[[#This Row],[No. Work Order]], 'OVERALL WO'!D317:P341, 13, FALSE), "")</f>
        <v/>
      </c>
      <c r="K6" s="1001" t="n">
        <v>0</v>
      </c>
      <c r="L6" s="1000">
        <f>+Table14[[#This Row],[Total Progress (Value)]]</f>
        <v/>
      </c>
    </row>
    <row r="7">
      <c r="C7" s="996">
        <f>IFERROR(VLOOKUP(Table14[[#This Row],[No. Work Order]], 'OVERALL WO'!D6:P157, 6, FALSE), "")</f>
        <v/>
      </c>
      <c r="E7" s="1006">
        <f>IFERROR(VLOOKUP(Table14[[#This Row],[No. Work Order]], 'OVERALL WO'!D6:P157, 2, FALSE), "")</f>
        <v/>
      </c>
      <c r="F7" s="996">
        <f>IFERROR(VLOOKUP(Table14[[#This Row],[No. Work Order]], 'OVERALL WO'!D6:P157, 4, FALSE), "")</f>
        <v/>
      </c>
      <c r="G7" s="998">
        <f>SUMIF('OVERALL WO'!D6:P157, Table14[[#This Row],[No. Work Order]], 'OVERALL WO'!H6:H157)</f>
        <v/>
      </c>
      <c r="H7" s="1001">
        <f>SUMIF('OVERALL WO'!D6:P157, Table14[[#This Row],[No. Work Order]], 'OVERALL WO'!L6:L157)</f>
        <v/>
      </c>
      <c r="I7" s="1002" t="n"/>
      <c r="J7" s="996">
        <f>IFERROR(VLOOKUP(Table14[[#This Row],[No. Work Order]], 'OVERALL WO'!D6:P157, 13, FALSE), "")</f>
        <v/>
      </c>
      <c r="K7" s="1013" t="n"/>
    </row>
    <row r="8">
      <c r="A8" s="1008" t="n"/>
      <c r="B8" s="1008" t="inlineStr">
        <is>
          <t>PERIODE SEPTEMBER</t>
        </is>
      </c>
      <c r="C8" s="1008" t="n"/>
      <c r="D8" s="1008" t="n"/>
      <c r="E8" s="1015" t="n"/>
      <c r="F8" s="1008" t="n"/>
      <c r="G8" s="1010" t="n"/>
      <c r="H8" s="1011" t="n"/>
      <c r="I8" s="1008" t="n"/>
      <c r="J8" s="1008" t="n"/>
      <c r="K8" s="1014" t="n"/>
      <c r="L8" s="1011" t="n"/>
      <c r="M8" s="1015" t="n"/>
      <c r="N8" s="1012" t="n"/>
    </row>
    <row r="9">
      <c r="A9" s="996" t="n">
        <v>1</v>
      </c>
      <c r="B9" s="1003" t="n">
        <v>4227818</v>
      </c>
      <c r="C9" s="1003">
        <f>IFERROR(VLOOKUP(Table14[[#This Row],[No. Work Order]], 'OVERALL WO'!D320:P344, 6, FALSE), "")</f>
        <v/>
      </c>
      <c r="D9" s="1003" t="n">
        <v>3700065592</v>
      </c>
      <c r="E9" s="1005">
        <f>IFERROR(VLOOKUP(Table14[[#This Row],[No. Work Order]], 'OVERALL WO'!D320:P344, 2, FALSE), "")</f>
        <v/>
      </c>
      <c r="F9" s="1003">
        <f>IFERROR(VLOOKUP(Table14[[#This Row],[No. Work Order]], 'OVERALL WO'!D320:P344, 4, FALSE), "")</f>
        <v/>
      </c>
      <c r="G9" s="997">
        <f>SUMIF('OVERALL WO'!D320:P344, Table14[[#This Row],[No. Work Order]], 'OVERALL WO'!H320:H344)</f>
        <v/>
      </c>
      <c r="H9" s="1000">
        <f>SUMIF('OVERALL WO'!D320:P344, Table14[[#This Row],[No. Work Order]], 'OVERALL WO'!L320:L344)</f>
        <v/>
      </c>
      <c r="I9" s="1002">
        <f>Table14[[#This Row],[Total Progress (Value)]]/Table14[[#This Row],[Estimate / Internal SMS (Value)]]*100</f>
        <v/>
      </c>
      <c r="J9" s="1003">
        <f>IFERROR(VLOOKUP(Table14[[#This Row],[No. Work Order]], 'OVERALL WO'!D320:P344, 13, FALSE), "")</f>
        <v/>
      </c>
      <c r="K9" s="1001" t="n">
        <v>0</v>
      </c>
      <c r="L9" s="1000">
        <f>+Table14[[#This Row],[Total Progress (Value)]]</f>
        <v/>
      </c>
    </row>
    <row r="10">
      <c r="A10" s="996" t="n">
        <v>2</v>
      </c>
      <c r="B10" s="996" t="n">
        <v>4223227</v>
      </c>
      <c r="C10" s="1003">
        <f>IFERROR(VLOOKUP(Table14[[#This Row],[No. Work Order]], 'OVERALL WO'!D321:P345, 6, FALSE), "")</f>
        <v/>
      </c>
      <c r="D10" s="1003" t="n"/>
      <c r="E10" s="1005">
        <f>IFERROR(VLOOKUP(Table14[[#This Row],[No. Work Order]], 'OVERALL WO'!D321:P345, 2, FALSE), "")</f>
        <v/>
      </c>
      <c r="F10" s="1003">
        <f>IFERROR(VLOOKUP(Table14[[#This Row],[No. Work Order]], 'OVERALL WO'!D321:P345, 4, FALSE), "")</f>
        <v/>
      </c>
      <c r="G10" s="997">
        <f>SUMIF('OVERALL WO'!D321:P345, Table14[[#This Row],[No. Work Order]], 'OVERALL WO'!H321:H345)</f>
        <v/>
      </c>
      <c r="H10" s="1000">
        <f>SUMIF('OVERALL WO'!D321:P345, Table14[[#This Row],[No. Work Order]], 'OVERALL WO'!L321:L345)</f>
        <v/>
      </c>
      <c r="I10" s="1002">
        <f>Table14[[#This Row],[Total Progress (Value)]]/Table14[[#This Row],[Estimate / Internal SMS (Value)]]*100</f>
        <v/>
      </c>
      <c r="J10" s="1003">
        <f>IFERROR(VLOOKUP(Table14[[#This Row],[No. Work Order]], 'OVERALL WO'!D321:P345, 13, FALSE), "")</f>
        <v/>
      </c>
      <c r="K10" s="1001" t="n">
        <v>0</v>
      </c>
      <c r="L10" s="1000">
        <f>+Table14[[#This Row],[Total Progress (Value)]]</f>
        <v/>
      </c>
    </row>
    <row r="11">
      <c r="A11" s="996" t="n">
        <v>3</v>
      </c>
      <c r="B11" s="996" t="inlineStr">
        <is>
          <t>4223227 - 2nd</t>
        </is>
      </c>
      <c r="C11" s="1003">
        <f>IFERROR(VLOOKUP(Table14[[#This Row],[No. Work Order]], 'OVERALL WO'!D322:P346, 6, FALSE), "")</f>
        <v/>
      </c>
      <c r="D11" s="1003" t="n"/>
      <c r="E11" s="1005">
        <f>IFERROR(VLOOKUP(Table14[[#This Row],[No. Work Order]], 'OVERALL WO'!D322:P346, 2, FALSE), "")</f>
        <v/>
      </c>
      <c r="F11" s="1003">
        <f>IFERROR(VLOOKUP(Table14[[#This Row],[No. Work Order]], 'OVERALL WO'!D322:P346, 4, FALSE), "")</f>
        <v/>
      </c>
      <c r="G11" s="997">
        <f>SUMIF('OVERALL WO'!D322:P346, Table14[[#This Row],[No. Work Order]], 'OVERALL WO'!H322:H346)</f>
        <v/>
      </c>
      <c r="H11" s="1000">
        <f>SUMIF('OVERALL WO'!D322:P346, Table14[[#This Row],[No. Work Order]], 'OVERALL WO'!L322:L346)</f>
        <v/>
      </c>
      <c r="I11" s="1002">
        <f>Table14[[#This Row],[Total Progress (Value)]]/Table14[[#This Row],[Estimate / Internal SMS (Value)]]*100</f>
        <v/>
      </c>
      <c r="J11" s="1003">
        <f>IFERROR(VLOOKUP(Table14[[#This Row],[No. Work Order]], 'OVERALL WO'!D322:P346, 13, FALSE), "")</f>
        <v/>
      </c>
      <c r="K11" s="1001" t="n">
        <v>0</v>
      </c>
      <c r="L11" s="1000">
        <f>+Table14[[#This Row],[Total Progress (Value)]]</f>
        <v/>
      </c>
    </row>
    <row r="12">
      <c r="A12" s="996" t="n">
        <v>4</v>
      </c>
      <c r="B12" s="996" t="inlineStr">
        <is>
          <t>4223227 - 3rd</t>
        </is>
      </c>
      <c r="C12" s="1003">
        <f>IFERROR(VLOOKUP(Table14[[#This Row],[No. Work Order]], 'OVERALL WO'!D323:P347, 6, FALSE), "")</f>
        <v/>
      </c>
      <c r="D12" s="1003" t="n"/>
      <c r="E12" s="1005">
        <f>IFERROR(VLOOKUP(Table14[[#This Row],[No. Work Order]], 'OVERALL WO'!D323:P347, 2, FALSE), "")</f>
        <v/>
      </c>
      <c r="F12" s="1003">
        <f>IFERROR(VLOOKUP(Table14[[#This Row],[No. Work Order]], 'OVERALL WO'!D323:P347, 4, FALSE), "")</f>
        <v/>
      </c>
      <c r="G12" s="997">
        <f>SUMIF('OVERALL WO'!D323:P347, Table14[[#This Row],[No. Work Order]], 'OVERALL WO'!H323:H347)</f>
        <v/>
      </c>
      <c r="H12" s="1000">
        <f>SUMIF('OVERALL WO'!D323:P347, Table14[[#This Row],[No. Work Order]], 'OVERALL WO'!L323:L347)</f>
        <v/>
      </c>
      <c r="I12" s="1002">
        <f>Table14[[#This Row],[Total Progress (Value)]]/Table14[[#This Row],[Estimate / Internal SMS (Value)]]*100</f>
        <v/>
      </c>
      <c r="J12" s="1003">
        <f>IFERROR(VLOOKUP(Table14[[#This Row],[No. Work Order]], 'OVERALL WO'!D323:P347, 13, FALSE), "")</f>
        <v/>
      </c>
      <c r="K12" s="1001" t="n">
        <v>0</v>
      </c>
      <c r="L12" s="1000">
        <f>+Table14[[#This Row],[Total Progress (Value)]]</f>
        <v/>
      </c>
    </row>
    <row r="13">
      <c r="B13" s="996" t="n">
        <v>4227423</v>
      </c>
      <c r="C13" s="1003">
        <f>IFERROR(VLOOKUP(Table14[[#This Row],[No. Work Order]], 'OVERALL WO'!D324:P348, 6, FALSE), "")</f>
        <v/>
      </c>
      <c r="D13" s="1003" t="n"/>
      <c r="E13" s="1005">
        <f>IFERROR(VLOOKUP(Table14[[#This Row],[No. Work Order]], 'OVERALL WO'!D324:P348, 2, FALSE), "")</f>
        <v/>
      </c>
      <c r="F13" s="1003">
        <f>IFERROR(VLOOKUP(Table14[[#This Row],[No. Work Order]], 'OVERALL WO'!D324:P348, 4, FALSE), "")</f>
        <v/>
      </c>
      <c r="G13" s="997">
        <f>SUMIF('OVERALL WO'!D324:P348, Table14[[#This Row],[No. Work Order]], 'OVERALL WO'!H324:H348)</f>
        <v/>
      </c>
      <c r="H13" s="1000">
        <f>SUMIF('OVERALL WO'!D324:P348, Table14[[#This Row],[No. Work Order]], 'OVERALL WO'!L324:L348)</f>
        <v/>
      </c>
      <c r="I13" s="1002">
        <f>Table14[[#This Row],[Total Progress (Value)]]/Table14[[#This Row],[Estimate / Internal SMS (Value)]]*100</f>
        <v/>
      </c>
      <c r="J13" s="1003">
        <f>IFERROR(VLOOKUP(Table14[[#This Row],[No. Work Order]], 'OVERALL WO'!D324:P348, 13, FALSE), "")</f>
        <v/>
      </c>
      <c r="K13" s="1001" t="n">
        <v>0</v>
      </c>
      <c r="L13" s="1000">
        <f>+Table14[[#This Row],[Total Progress (Value)]]</f>
        <v/>
      </c>
    </row>
    <row r="14">
      <c r="A14" s="1008" t="n"/>
      <c r="B14" s="1008" t="n"/>
      <c r="C14" s="1008" t="n"/>
      <c r="D14" s="1008" t="n"/>
      <c r="E14" s="1015" t="n"/>
      <c r="F14" s="1008" t="n"/>
      <c r="G14" s="1010" t="n"/>
      <c r="H14" s="1011">
        <f>SUBTOTAL(109,Table14[Total Progress (Value)])</f>
        <v/>
      </c>
      <c r="I14" s="1008" t="n"/>
      <c r="J14" s="1008" t="n"/>
      <c r="K14" s="1014" t="n"/>
      <c r="L14" s="1011">
        <f>SUBTOTAL(109,Table14[Invoice This Month])</f>
        <v/>
      </c>
      <c r="M14" s="1015" t="n"/>
      <c r="N14" s="1012" t="n"/>
    </row>
    <row r="15" customFormat="1" s="1197">
      <c r="A15" s="1191" t="n"/>
      <c r="B15" s="1191" t="n"/>
      <c r="C15" s="1191" t="n"/>
      <c r="D15" s="1191" t="n"/>
      <c r="E15" s="1192" t="n"/>
      <c r="F15" s="1191" t="n"/>
      <c r="G15" s="1193" t="n"/>
      <c r="H15" s="1194" t="n"/>
      <c r="I15" s="1195" t="n"/>
      <c r="J15" s="1191" t="n"/>
      <c r="K15" s="1191" t="n"/>
      <c r="L15" s="1196" t="n"/>
      <c r="M15" s="1192" t="n"/>
    </row>
  </sheetData>
  <conditionalFormatting sqref="J1:J5 J7 J15:J1048576">
    <cfRule type="cellIs" priority="13" operator="equal" dxfId="30">
      <formula>"Hold"</formula>
    </cfRule>
    <cfRule type="containsText" priority="14" operator="containsText" dxfId="29" text="Job Completed">
      <formula>NOT(ISERROR(SEARCH("Job Completed",J1)))</formula>
    </cfRule>
  </conditionalFormatting>
  <conditionalFormatting sqref="J6">
    <cfRule type="cellIs" priority="11" operator="equal" dxfId="30">
      <formula>"Hold"</formula>
    </cfRule>
    <cfRule type="containsText" priority="12" operator="containsText" dxfId="29" text="Job Completed">
      <formula>NOT(ISERROR(SEARCH("Job Completed",J6)))</formula>
    </cfRule>
  </conditionalFormatting>
  <conditionalFormatting sqref="J8">
    <cfRule type="cellIs" priority="9" operator="equal" dxfId="30">
      <formula>"Hold"</formula>
    </cfRule>
    <cfRule type="containsText" priority="10" operator="containsText" dxfId="29" text="Job Completed">
      <formula>NOT(ISERROR(SEARCH("Job Completed",J8)))</formula>
    </cfRule>
  </conditionalFormatting>
  <conditionalFormatting sqref="J9:J12">
    <cfRule type="cellIs" priority="7" operator="equal" dxfId="30">
      <formula>"Hold"</formula>
    </cfRule>
    <cfRule type="containsText" priority="8" operator="containsText" dxfId="29" text="Job Completed">
      <formula>NOT(ISERROR(SEARCH("Job Completed",J9)))</formula>
    </cfRule>
  </conditionalFormatting>
  <conditionalFormatting sqref="J11:J12">
    <cfRule type="cellIs" priority="6" operator="equal" dxfId="30">
      <formula>"Waiting info"</formula>
    </cfRule>
  </conditionalFormatting>
  <conditionalFormatting sqref="J13">
    <cfRule type="cellIs" priority="4" operator="equal" dxfId="30">
      <formula>"Hold"</formula>
    </cfRule>
    <cfRule type="containsText" priority="5" operator="containsText" dxfId="29" text="Job Completed">
      <formula>NOT(ISERROR(SEARCH("Job Completed",J13)))</formula>
    </cfRule>
    <cfRule type="cellIs" priority="3" operator="equal" dxfId="30">
      <formula>"Waiting info"</formula>
    </cfRule>
  </conditionalFormatting>
  <conditionalFormatting sqref="J14">
    <cfRule type="cellIs" priority="1" operator="equal" dxfId="30">
      <formula>"Hold"</formula>
    </cfRule>
    <cfRule type="containsText" priority="2" operator="containsText" dxfId="29" text="Job Completed">
      <formula>NOT(ISERROR(SEARCH("Job Completed",J14)))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1"/>
  <sheetViews>
    <sheetView view="pageBreakPreview" topLeftCell="A45" zoomScale="85" zoomScaleNormal="55" zoomScaleSheetLayoutView="85" zoomScalePageLayoutView="55" workbookViewId="0">
      <selection activeCell="B55" sqref="B55"/>
    </sheetView>
  </sheetViews>
  <sheetFormatPr baseColWidth="8" defaultRowHeight="15"/>
  <cols>
    <col width="4.85546875" customWidth="1" style="996" min="1" max="1"/>
    <col width="17.42578125" bestFit="1" customWidth="1" style="996" min="2" max="2"/>
    <col width="17.42578125" customWidth="1" style="996" min="3" max="3"/>
    <col width="25.85546875" customWidth="1" style="996" min="4" max="4"/>
    <col width="18.5703125" customWidth="1" style="996" min="5" max="5"/>
    <col width="79.85546875" customWidth="1" style="1006" min="6" max="6"/>
    <col width="14" customWidth="1" style="996" min="7" max="7"/>
    <col width="20.28515625" customWidth="1" style="998" min="8" max="8"/>
    <col width="18.85546875" customWidth="1" style="1001" min="9" max="9"/>
    <col width="7.5703125" customWidth="1" style="1003" min="10" max="10"/>
    <col width="19" customWidth="1" style="996" min="11" max="11"/>
    <col width="18.140625" customWidth="1" style="996" min="12" max="12"/>
    <col width="18.140625" customWidth="1" style="1013" min="13" max="13"/>
    <col width="63.42578125" customWidth="1" style="1006" min="14" max="14"/>
    <col width="12" customWidth="1" min="15" max="15"/>
  </cols>
  <sheetData>
    <row r="1" ht="54.75" customFormat="1" customHeight="1" s="992">
      <c r="A1" s="1003" t="inlineStr">
        <is>
          <t>No.</t>
        </is>
      </c>
      <c r="B1" s="1003" t="inlineStr">
        <is>
          <t>No. Work Order</t>
        </is>
      </c>
      <c r="C1" s="1003" t="inlineStr">
        <is>
          <t>No Item.</t>
        </is>
      </c>
      <c r="D1" s="1003" t="inlineStr">
        <is>
          <t>No. CRO. Lama.</t>
        </is>
      </c>
      <c r="E1" s="1003" t="inlineStr">
        <is>
          <t>No. CRO Baru.</t>
        </is>
      </c>
      <c r="F1" s="1003" t="inlineStr">
        <is>
          <t>Job Description</t>
        </is>
      </c>
      <c r="G1" s="1003" t="inlineStr">
        <is>
          <t>Status SMS</t>
        </is>
      </c>
      <c r="H1" s="999" t="inlineStr">
        <is>
          <t>Estimate / Internal SMS (Value)</t>
        </is>
      </c>
      <c r="I1" s="999" t="inlineStr">
        <is>
          <t>Total Progress (Value)</t>
        </is>
      </c>
      <c r="J1" s="1030" t="inlineStr">
        <is>
          <t>%</t>
        </is>
      </c>
      <c r="K1" s="1003" t="inlineStr">
        <is>
          <t>Job Status</t>
        </is>
      </c>
      <c r="L1" s="1030" t="inlineStr">
        <is>
          <t>Total Invoice Previous Month</t>
        </is>
      </c>
      <c r="M1" s="999" t="inlineStr">
        <is>
          <t>Invoice This Month</t>
        </is>
      </c>
      <c r="N1" s="1003" t="inlineStr">
        <is>
          <t>Remark</t>
        </is>
      </c>
      <c r="O1" s="1003" t="inlineStr">
        <is>
          <t>Updated</t>
        </is>
      </c>
    </row>
    <row r="2" customFormat="1" s="1012">
      <c r="A2" s="1008" t="n"/>
      <c r="B2" s="1057" t="inlineStr">
        <is>
          <t>PERIODE JULI</t>
        </is>
      </c>
      <c r="C2" s="1008" t="n"/>
      <c r="D2" s="1008">
        <f>IFERROR(VLOOKUP(Table1[[#This Row],[No. Work Order]], 'OVERALL WO'!D5:P149, 6, FALSE), "")</f>
        <v/>
      </c>
      <c r="E2" s="1008" t="n"/>
      <c r="F2" s="1015">
        <f>IFERROR(VLOOKUP(Table1[[#This Row],[No. Work Order]], 'OVERALL WO'!D5:P149, 2, FALSE), "")</f>
        <v/>
      </c>
      <c r="G2" s="1008">
        <f>IFERROR(VLOOKUP(Table1[[#This Row],[No. Work Order]], 'OVERALL WO'!D5:P149, 4, FALSE), "")</f>
        <v/>
      </c>
      <c r="H2" s="1010">
        <f>SUMIF('OVERALL WO'!D5:P149, Table1[[#This Row],[No. Work Order]], 'OVERALL WO'!H5:H149)</f>
        <v/>
      </c>
      <c r="I2" s="1011">
        <f>SUMIF('OVERALL WO'!D5:P149, Table1[[#This Row],[No. Work Order]], 'OVERALL WO'!L5:L149)</f>
        <v/>
      </c>
      <c r="J2" s="1008" t="n"/>
      <c r="K2" s="1008">
        <f>IFERROR(VLOOKUP(Table1[[#This Row],[No. Work Order]], 'OVERALL WO'!D5:P149, 13, FALSE), "")</f>
        <v/>
      </c>
      <c r="L2" s="1014" t="n"/>
      <c r="M2" s="1011" t="n"/>
      <c r="N2" s="1015" t="n"/>
    </row>
    <row r="3" hidden="1" customFormat="1" s="992">
      <c r="A3" s="1003" t="n">
        <v>1</v>
      </c>
      <c r="B3" s="1005" t="n">
        <v>4204886</v>
      </c>
      <c r="C3" s="1003" t="inlineStr">
        <is>
          <t xml:space="preserve">190285/VC </t>
        </is>
      </c>
      <c r="D3" s="1030">
        <f>IFERROR(VLOOKUP(Table1[[#This Row],[No. Work Order]], 'OVERALL WO'!D6:P157, 6, FALSE), "")</f>
        <v/>
      </c>
      <c r="E3" s="1003" t="n">
        <v>3700066074</v>
      </c>
      <c r="F3" s="1005">
        <f>IFERROR(VLOOKUP(Table1[[#This Row],[No. Work Order]], 'OVERALL WO'!D6:P157, 2, FALSE), "")</f>
        <v/>
      </c>
      <c r="G3" s="1003">
        <f>IFERROR(VLOOKUP(Table1[[#This Row],[No. Work Order]], 'OVERALL WO'!D6:P157, 4, FALSE), "")</f>
        <v/>
      </c>
      <c r="H3" s="997">
        <f>SUMIF('OVERALL WO'!D6:P157, Table1[[#This Row],[No. Work Order]], 'OVERALL WO'!H6:H157)</f>
        <v/>
      </c>
      <c r="I3" s="1000">
        <f>SUMIF('OVERALL WO'!D6:P157, Table1[[#This Row],[No. Work Order]], 'OVERALL WO'!L6:L157)</f>
        <v/>
      </c>
      <c r="J3" s="1002">
        <f>Table1[[#This Row],[Total Progress (Value)]]/Table1[[#This Row],[Estimate / Internal SMS (Value)]]*100</f>
        <v/>
      </c>
      <c r="K3" s="1003">
        <f>IFERROR(VLOOKUP(Table1[[#This Row],[No. Work Order]], 'OVERALL WO'!D6:P157, 13, FALSE), "")</f>
        <v/>
      </c>
      <c r="L3" s="1001" t="n"/>
      <c r="M3" s="1000">
        <f>+Table1[[#This Row],[Total Progress (Value)]]</f>
        <v/>
      </c>
      <c r="N3" s="1005" t="n"/>
    </row>
    <row r="4" hidden="1" customFormat="1" s="992">
      <c r="A4" s="1003" t="n">
        <v>2</v>
      </c>
      <c r="B4" s="1005" t="n">
        <v>7246456</v>
      </c>
      <c r="C4" s="1003" t="inlineStr">
        <is>
          <t xml:space="preserve">190428/VH </t>
        </is>
      </c>
      <c r="D4" s="1030">
        <f>IFERROR(VLOOKUP(Table1[[#This Row],[No. Work Order]], 'OVERALL WO'!D7:P158, 6, FALSE), "")</f>
        <v/>
      </c>
      <c r="E4" s="1003" t="n">
        <v>3700066075</v>
      </c>
      <c r="F4" s="1005">
        <f>IFERROR(VLOOKUP(Table1[[#This Row],[No. Work Order]], 'OVERALL WO'!D7:P158, 2, FALSE), "")</f>
        <v/>
      </c>
      <c r="G4" s="1003">
        <f>IFERROR(VLOOKUP(Table1[[#This Row],[No. Work Order]], 'OVERALL WO'!D7:P158, 4, FALSE), "")</f>
        <v/>
      </c>
      <c r="H4" s="997">
        <f>SUMIF('OVERALL WO'!D7:P158, Table1[[#This Row],[No. Work Order]], 'OVERALL WO'!H7:H158)</f>
        <v/>
      </c>
      <c r="I4" s="1000">
        <f>SUMIF('OVERALL WO'!D7:P158, Table1[[#This Row],[No. Work Order]], 'OVERALL WO'!L7:L158)</f>
        <v/>
      </c>
      <c r="J4" s="1003">
        <f>Table1[[#This Row],[Total Progress (Value)]]/Table1[[#This Row],[Estimate / Internal SMS (Value)]]*100</f>
        <v/>
      </c>
      <c r="K4" s="1003">
        <f>IFERROR(VLOOKUP(Table1[[#This Row],[No. Work Order]], 'OVERALL WO'!D7:P158, 13, FALSE), "")</f>
        <v/>
      </c>
      <c r="L4" s="1001" t="n"/>
      <c r="M4" s="1000">
        <f>+Table1[[#This Row],[Total Progress (Value)]]</f>
        <v/>
      </c>
      <c r="N4" s="1005" t="n"/>
    </row>
    <row r="5" hidden="1" customFormat="1" s="992">
      <c r="A5" s="1003" t="n">
        <v>3</v>
      </c>
      <c r="B5" s="1005" t="n">
        <v>4226400</v>
      </c>
      <c r="C5" s="1003" t="inlineStr">
        <is>
          <t>210236/VH</t>
        </is>
      </c>
      <c r="D5" s="1030">
        <f>IFERROR(VLOOKUP(Table1[[#This Row],[No. Work Order]], 'OVERALL WO'!D8:P159, 6, FALSE), "")</f>
        <v/>
      </c>
      <c r="E5" s="1003" t="n">
        <v>3700066076</v>
      </c>
      <c r="F5" s="1005">
        <f>IFERROR(VLOOKUP(Table1[[#This Row],[No. Work Order]], 'OVERALL WO'!D8:P159, 2, FALSE), "")</f>
        <v/>
      </c>
      <c r="G5" s="1003">
        <f>IFERROR(VLOOKUP(Table1[[#This Row],[No. Work Order]], 'OVERALL WO'!D8:P159, 4, FALSE), "")</f>
        <v/>
      </c>
      <c r="H5" s="997">
        <f>SUMIF('OVERALL WO'!D8:P159, Table1[[#This Row],[No. Work Order]], 'OVERALL WO'!H8:H159)</f>
        <v/>
      </c>
      <c r="I5" s="1000">
        <f>SUMIF('OVERALL WO'!D8:P159, Table1[[#This Row],[No. Work Order]], 'OVERALL WO'!L8:L159)</f>
        <v/>
      </c>
      <c r="J5" s="1003">
        <f>Table1[[#This Row],[Total Progress (Value)]]/Table1[[#This Row],[Estimate / Internal SMS (Value)]]*100</f>
        <v/>
      </c>
      <c r="K5" s="1003">
        <f>IFERROR(VLOOKUP(Table1[[#This Row],[No. Work Order]], 'OVERALL WO'!D8:P159, 13, FALSE), "")</f>
        <v/>
      </c>
      <c r="L5" s="1001" t="n"/>
      <c r="M5" s="1000">
        <f>+Table1[[#This Row],[Total Progress (Value)]]</f>
        <v/>
      </c>
      <c r="N5" s="1005" t="n"/>
    </row>
    <row r="6" hidden="1" customFormat="1" s="992">
      <c r="A6" s="1003" t="n">
        <v>4</v>
      </c>
      <c r="B6" s="1005" t="n">
        <v>4226526</v>
      </c>
      <c r="C6" s="1003" t="inlineStr">
        <is>
          <t>210247/VH</t>
        </is>
      </c>
      <c r="D6" s="1030">
        <f>IFERROR(VLOOKUP(Table1[[#This Row],[No. Work Order]], 'OVERALL WO'!D9:P160, 6, FALSE), "")</f>
        <v/>
      </c>
      <c r="E6" s="1003" t="n">
        <v>3700066455</v>
      </c>
      <c r="F6" s="1005">
        <f>IFERROR(VLOOKUP(Table1[[#This Row],[No. Work Order]], 'OVERALL WO'!D9:P160, 2, FALSE), "")</f>
        <v/>
      </c>
      <c r="G6" s="1003">
        <f>IFERROR(VLOOKUP(Table1[[#This Row],[No. Work Order]], 'OVERALL WO'!D9:P160, 4, FALSE), "")</f>
        <v/>
      </c>
      <c r="H6" s="997">
        <f>SUMIF('OVERALL WO'!D9:P160, Table1[[#This Row],[No. Work Order]], 'OVERALL WO'!H9:H160)</f>
        <v/>
      </c>
      <c r="I6" s="1000">
        <f>SUMIF('OVERALL WO'!D9:P160, Table1[[#This Row],[No. Work Order]], 'OVERALL WO'!L9:L160)</f>
        <v/>
      </c>
      <c r="J6" s="1003">
        <f>Table1[[#This Row],[Total Progress (Value)]]/Table1[[#This Row],[Estimate / Internal SMS (Value)]]*100</f>
        <v/>
      </c>
      <c r="K6" s="1003">
        <f>IFERROR(VLOOKUP(Table1[[#This Row],[No. Work Order]], 'OVERALL WO'!D9:P160, 13, FALSE), "")</f>
        <v/>
      </c>
      <c r="L6" s="1001" t="n"/>
      <c r="M6" s="1000">
        <f>+Table1[[#This Row],[Total Progress (Value)]]</f>
        <v/>
      </c>
      <c r="N6" s="1005" t="n"/>
    </row>
    <row r="7" hidden="1" customFormat="1" s="992">
      <c r="A7" s="1003" t="n">
        <v>5</v>
      </c>
      <c r="B7" s="1005" t="n">
        <v>4213148</v>
      </c>
      <c r="C7" s="1003" t="inlineStr">
        <is>
          <t>190827/VH</t>
        </is>
      </c>
      <c r="D7" s="1030">
        <f>IFERROR(VLOOKUP(Table1[[#This Row],[No. Work Order]], 'OVERALL WO'!D10:P161, 6, FALSE), "")</f>
        <v/>
      </c>
      <c r="E7" s="1003" t="n">
        <v>3700066109</v>
      </c>
      <c r="F7" s="1005">
        <f>IFERROR(VLOOKUP(Table1[[#This Row],[No. Work Order]], 'OVERALL WO'!D10:P161, 2, FALSE), "")</f>
        <v/>
      </c>
      <c r="G7" s="1003">
        <f>IFERROR(VLOOKUP(Table1[[#This Row],[No. Work Order]], 'OVERALL WO'!D10:P161, 4, FALSE), "")</f>
        <v/>
      </c>
      <c r="H7" s="997">
        <f>SUMIF('OVERALL WO'!D10:P161, Table1[[#This Row],[No. Work Order]], 'OVERALL WO'!H10:H161)</f>
        <v/>
      </c>
      <c r="I7" s="1000">
        <f>SUMIF('OVERALL WO'!D10:P161, Table1[[#This Row],[No. Work Order]], 'OVERALL WO'!L10:L161)</f>
        <v/>
      </c>
      <c r="J7" s="1003">
        <f>Table1[[#This Row],[Total Progress (Value)]]/Table1[[#This Row],[Estimate / Internal SMS (Value)]]*100</f>
        <v/>
      </c>
      <c r="K7" s="1003">
        <f>IFERROR(VLOOKUP(Table1[[#This Row],[No. Work Order]], 'OVERALL WO'!D10:P161, 13, FALSE), "")</f>
        <v/>
      </c>
      <c r="L7" s="1001" t="n"/>
      <c r="M7" s="1000">
        <f>+Table1[[#This Row],[Total Progress (Value)]]</f>
        <v/>
      </c>
      <c r="N7" s="1005" t="n"/>
    </row>
    <row r="8" hidden="1" customFormat="1" s="992">
      <c r="A8" s="1003" t="n">
        <v>6</v>
      </c>
      <c r="B8" s="1005" t="n">
        <v>4226822</v>
      </c>
      <c r="C8" s="1003" t="inlineStr">
        <is>
          <t>210262/VH</t>
        </is>
      </c>
      <c r="D8" s="1030">
        <f>IFERROR(VLOOKUP(Table1[[#This Row],[No. Work Order]], 'OVERALL WO'!D11:P162, 6, FALSE), "")</f>
        <v/>
      </c>
      <c r="E8" s="1003" t="n">
        <v>3700066077</v>
      </c>
      <c r="F8" s="1005">
        <f>IFERROR(VLOOKUP(Table1[[#This Row],[No. Work Order]], 'OVERALL WO'!D11:P162, 2, FALSE), "")</f>
        <v/>
      </c>
      <c r="G8" s="1003">
        <f>IFERROR(VLOOKUP(Table1[[#This Row],[No. Work Order]], 'OVERALL WO'!D11:P162, 4, FALSE), "")</f>
        <v/>
      </c>
      <c r="H8" s="997">
        <f>SUMIF('OVERALL WO'!D11:P162, Table1[[#This Row],[No. Work Order]], 'OVERALL WO'!H11:H162)</f>
        <v/>
      </c>
      <c r="I8" s="1000">
        <f>SUMIF('OVERALL WO'!D11:P162, Table1[[#This Row],[No. Work Order]], 'OVERALL WO'!L11:L162)</f>
        <v/>
      </c>
      <c r="J8" s="1003">
        <f>Table1[[#This Row],[Total Progress (Value)]]/Table1[[#This Row],[Estimate / Internal SMS (Value)]]*100</f>
        <v/>
      </c>
      <c r="K8" s="1003">
        <f>IFERROR(VLOOKUP(Table1[[#This Row],[No. Work Order]], 'OVERALL WO'!D11:P162, 13, FALSE), "")</f>
        <v/>
      </c>
      <c r="L8" s="1001" t="n"/>
      <c r="M8" s="1000">
        <f>+Table1[[#This Row],[Total Progress (Value)]]</f>
        <v/>
      </c>
      <c r="N8" s="1005" t="n"/>
    </row>
    <row r="9" hidden="1" customFormat="1" s="992">
      <c r="A9" s="1003" t="n">
        <v>7</v>
      </c>
      <c r="B9" s="1005" t="inlineStr">
        <is>
          <t>4224348 - 6th</t>
        </is>
      </c>
      <c r="C9" s="1003" t="inlineStr">
        <is>
          <t>210002/VHB</t>
        </is>
      </c>
      <c r="D9" s="1030">
        <f>IFERROR(VLOOKUP(Table1[[#This Row],[No. Work Order]], 'OVERALL WO'!D12:P163, 6, FALSE), "")</f>
        <v/>
      </c>
      <c r="E9" s="1003" t="n">
        <v>3700066095</v>
      </c>
      <c r="F9" s="1005">
        <f>IFERROR(VLOOKUP(Table1[[#This Row],[No. Work Order]], 'OVERALL WO'!D12:P163, 2, FALSE), "")</f>
        <v/>
      </c>
      <c r="G9" s="1003">
        <f>IFERROR(VLOOKUP(Table1[[#This Row],[No. Work Order]], 'OVERALL WO'!D12:P163, 4, FALSE), "")</f>
        <v/>
      </c>
      <c r="H9" s="997">
        <f>SUMIF('OVERALL WO'!D12:P163, Table1[[#This Row],[No. Work Order]], 'OVERALL WO'!H12:H163)</f>
        <v/>
      </c>
      <c r="I9" s="1000">
        <f>SUMIF('OVERALL WO'!D12:P163, Table1[[#This Row],[No. Work Order]], 'OVERALL WO'!L12:L163)</f>
        <v/>
      </c>
      <c r="J9" s="1003">
        <f>Table1[[#This Row],[Total Progress (Value)]]/Table1[[#This Row],[Estimate / Internal SMS (Value)]]*100</f>
        <v/>
      </c>
      <c r="K9" s="1003">
        <f>IFERROR(VLOOKUP(Table1[[#This Row],[No. Work Order]], 'OVERALL WO'!D12:P163, 13, FALSE), "")</f>
        <v/>
      </c>
      <c r="L9" s="1001" t="n"/>
      <c r="M9" s="1000" t="n">
        <v>102564269</v>
      </c>
      <c r="N9" s="1005" t="n"/>
    </row>
    <row r="10" hidden="1" customFormat="1" s="992">
      <c r="A10" s="1003" t="n">
        <v>8</v>
      </c>
      <c r="B10" s="1005" t="n">
        <v>4193363</v>
      </c>
      <c r="C10" s="1003" t="inlineStr">
        <is>
          <t>180341/VH</t>
        </is>
      </c>
      <c r="D10" s="1030">
        <f>IFERROR(VLOOKUP(Table1[[#This Row],[No. Work Order]], 'OVERALL WO'!D13:P164, 6, FALSE), "")</f>
        <v/>
      </c>
      <c r="E10" s="1003" t="n">
        <v>3700066096</v>
      </c>
      <c r="F10" s="1005">
        <f>IFERROR(VLOOKUP(Table1[[#This Row],[No. Work Order]], 'OVERALL WO'!D13:P164, 2, FALSE), "")</f>
        <v/>
      </c>
      <c r="G10" s="1003">
        <f>IFERROR(VLOOKUP(Table1[[#This Row],[No. Work Order]], 'OVERALL WO'!D13:P164, 4, FALSE), "")</f>
        <v/>
      </c>
      <c r="H10" s="997">
        <f>SUMIF('OVERALL WO'!D13:P164, Table1[[#This Row],[No. Work Order]], 'OVERALL WO'!H13:H164)</f>
        <v/>
      </c>
      <c r="I10" s="1000">
        <f>SUMIF('OVERALL WO'!D13:P164, Table1[[#This Row],[No. Work Order]], 'OVERALL WO'!L13:L164)</f>
        <v/>
      </c>
      <c r="J10" s="1003">
        <f>Table1[[#This Row],[Total Progress (Value)]]/Table1[[#This Row],[Estimate / Internal SMS (Value)]]*100</f>
        <v/>
      </c>
      <c r="K10" s="1003">
        <f>IFERROR(VLOOKUP(Table1[[#This Row],[No. Work Order]], 'OVERALL WO'!D13:P164, 13, FALSE), "")</f>
        <v/>
      </c>
      <c r="L10" s="1001" t="n"/>
      <c r="M10" s="1000">
        <f>+Table1[[#This Row],[Total Progress (Value)]]</f>
        <v/>
      </c>
      <c r="N10" s="1005" t="n"/>
    </row>
    <row r="11" hidden="1" customFormat="1" s="992">
      <c r="A11" s="1003" t="n">
        <v>9</v>
      </c>
      <c r="B11" s="1005" t="n">
        <v>4226931</v>
      </c>
      <c r="C11" s="1003" t="inlineStr">
        <is>
          <t>210269/VHB</t>
        </is>
      </c>
      <c r="D11" s="1030">
        <f>IFERROR(VLOOKUP(Table1[[#This Row],[No. Work Order]], 'OVERALL WO'!D12:P163, 6, FALSE), "")</f>
        <v/>
      </c>
      <c r="E11" s="1003" t="n">
        <v>3700066104</v>
      </c>
      <c r="F11" s="1005">
        <f>IFERROR(VLOOKUP(Table1[[#This Row],[No. Work Order]], 'OVERALL WO'!D12:P163, 2, FALSE), "")</f>
        <v/>
      </c>
      <c r="G11" s="1003">
        <f>IFERROR(VLOOKUP(Table1[[#This Row],[No. Work Order]], 'OVERALL WO'!D12:P163, 4, FALSE), "")</f>
        <v/>
      </c>
      <c r="H11" s="997">
        <f>SUMIF('OVERALL WO'!D12:P163, Table1[[#This Row],[No. Work Order]], 'OVERALL WO'!H12:H163)</f>
        <v/>
      </c>
      <c r="I11" s="1000">
        <f>SUMIF('OVERALL WO'!D12:P163, Table1[[#This Row],[No. Work Order]], 'OVERALL WO'!L12:L163)</f>
        <v/>
      </c>
      <c r="J11" s="1003">
        <f>Table1[[#This Row],[Total Progress (Value)]]/Table1[[#This Row],[Estimate / Internal SMS (Value)]]*100</f>
        <v/>
      </c>
      <c r="K11" s="1003">
        <f>IFERROR(VLOOKUP(Table1[[#This Row],[No. Work Order]], 'OVERALL WO'!D12:P163, 13, FALSE), "")</f>
        <v/>
      </c>
      <c r="L11" s="1001" t="n"/>
      <c r="M11" s="1000">
        <f>+Table1[[#This Row],[Total Progress (Value)]]</f>
        <v/>
      </c>
      <c r="N11" s="1005" t="n"/>
    </row>
    <row r="12" hidden="1" customFormat="1" s="992">
      <c r="A12" s="1003" t="n">
        <v>10</v>
      </c>
      <c r="B12" s="1005" t="n">
        <v>7272018</v>
      </c>
      <c r="C12" s="1003" t="inlineStr">
        <is>
          <t>210218/VH</t>
        </is>
      </c>
      <c r="D12" s="1030">
        <f>IFERROR(VLOOKUP(Table1[[#This Row],[No. Work Order]], 'OVERALL WO'!D13:P164, 6, FALSE), "")</f>
        <v/>
      </c>
      <c r="E12" s="1003" t="n">
        <v>3700066108</v>
      </c>
      <c r="F12" s="1005">
        <f>IFERROR(VLOOKUP(Table1[[#This Row],[No. Work Order]], 'OVERALL WO'!D13:P164, 2, FALSE), "")</f>
        <v/>
      </c>
      <c r="G12" s="1003">
        <f>IFERROR(VLOOKUP(Table1[[#This Row],[No. Work Order]], 'OVERALL WO'!D13:P164, 4, FALSE), "")</f>
        <v/>
      </c>
      <c r="H12" s="997">
        <f>SUMIF('OVERALL WO'!D13:P164, Table1[[#This Row],[No. Work Order]], 'OVERALL WO'!H13:H164)</f>
        <v/>
      </c>
      <c r="I12" s="1000">
        <f>SUMIF('OVERALL WO'!D13:P164, Table1[[#This Row],[No. Work Order]], 'OVERALL WO'!L13:L164)</f>
        <v/>
      </c>
      <c r="J12" s="1003">
        <f>Table1[[#This Row],[Total Progress (Value)]]/Table1[[#This Row],[Estimate / Internal SMS (Value)]]*100</f>
        <v/>
      </c>
      <c r="K12" s="1003">
        <f>IFERROR(VLOOKUP(Table1[[#This Row],[No. Work Order]], 'OVERALL WO'!D13:P164, 13, FALSE), "")</f>
        <v/>
      </c>
      <c r="L12" s="1001" t="n"/>
      <c r="M12" s="1000">
        <f>+Table1[[#This Row],[Total Progress (Value)]]</f>
        <v/>
      </c>
      <c r="N12" s="1005" t="n"/>
    </row>
    <row r="13" hidden="1" customFormat="1" s="992">
      <c r="A13" s="1003" t="n">
        <v>11</v>
      </c>
      <c r="B13" s="1005" t="n">
        <v>4227417</v>
      </c>
      <c r="C13" s="1003" t="inlineStr">
        <is>
          <t>210315/VC</t>
        </is>
      </c>
      <c r="D13" s="1030">
        <f>IFERROR(VLOOKUP(Table1[[#This Row],[No. Work Order]], 'OVERALL WO'!D12:P163, 6, FALSE), "")</f>
        <v/>
      </c>
      <c r="E13" s="1003" t="n">
        <v>3700066059</v>
      </c>
      <c r="F13" s="1005">
        <f>IFERROR(VLOOKUP(Table1[[#This Row],[No. Work Order]], 'OVERALL WO'!D12:P163, 2, FALSE), "")</f>
        <v/>
      </c>
      <c r="G13" s="1003">
        <f>IFERROR(VLOOKUP(Table1[[#This Row],[No. Work Order]], 'OVERALL WO'!D12:P163, 4, FALSE), "")</f>
        <v/>
      </c>
      <c r="H13" s="997">
        <f>SUMIF('OVERALL WO'!D12:P163, Table1[[#This Row],[No. Work Order]], 'OVERALL WO'!H12:H163)</f>
        <v/>
      </c>
      <c r="I13" s="1000">
        <f>SUMIF('OVERALL WO'!D12:P163, Table1[[#This Row],[No. Work Order]], 'OVERALL WO'!L12:L163)</f>
        <v/>
      </c>
      <c r="J13" s="1003">
        <f>Table1[[#This Row],[Total Progress (Value)]]/Table1[[#This Row],[Estimate / Internal SMS (Value)]]*100</f>
        <v/>
      </c>
      <c r="K13" s="1003">
        <f>IFERROR(VLOOKUP(Table1[[#This Row],[No. Work Order]], 'OVERALL WO'!D12:P163, 13, FALSE), "")</f>
        <v/>
      </c>
      <c r="L13" s="1001" t="n"/>
      <c r="M13" s="1000">
        <f>+Table1[[#This Row],[Total Progress (Value)]]</f>
        <v/>
      </c>
      <c r="N13" s="1005" t="n"/>
    </row>
    <row r="14" hidden="1" customFormat="1" s="992">
      <c r="A14" s="1003" t="n">
        <v>12</v>
      </c>
      <c r="B14" s="1005" t="inlineStr">
        <is>
          <t>4221650 - 2nd</t>
        </is>
      </c>
      <c r="C14" s="1003" t="inlineStr">
        <is>
          <t>200483/VC</t>
        </is>
      </c>
      <c r="D14" s="1030">
        <f>IFERROR(VLOOKUP(Table1[[#This Row],[No. Work Order]], 'OVERALL WO'!D13:P164, 6, FALSE), "")</f>
        <v/>
      </c>
      <c r="E14" s="1003" t="n">
        <v>3700066060</v>
      </c>
      <c r="F14" s="1005">
        <f>IFERROR(VLOOKUP(Table1[[#This Row],[No. Work Order]], 'OVERALL WO'!D13:P164, 2, FALSE), "")</f>
        <v/>
      </c>
      <c r="G14" s="1003">
        <f>IFERROR(VLOOKUP(Table1[[#This Row],[No. Work Order]], 'OVERALL WO'!D13:P164, 4, FALSE), "")</f>
        <v/>
      </c>
      <c r="H14" s="997">
        <f>SUMIF('OVERALL WO'!D13:P164, Table1[[#This Row],[No. Work Order]], 'OVERALL WO'!H13:H164)</f>
        <v/>
      </c>
      <c r="I14" s="1000">
        <f>SUMIF('OVERALL WO'!D13:P164, Table1[[#This Row],[No. Work Order]], 'OVERALL WO'!L13:L164)</f>
        <v/>
      </c>
      <c r="J14" s="1003">
        <f>Table1[[#This Row],[Total Progress (Value)]]/Table1[[#This Row],[Estimate / Internal SMS (Value)]]*100</f>
        <v/>
      </c>
      <c r="K14" s="1003">
        <f>IFERROR(VLOOKUP(Table1[[#This Row],[No. Work Order]], 'OVERALL WO'!D13:P164, 13, FALSE), "")</f>
        <v/>
      </c>
      <c r="L14" s="1001" t="n"/>
      <c r="M14" s="1000">
        <f>+Table1[[#This Row],[Total Progress (Value)]]</f>
        <v/>
      </c>
      <c r="N14" s="1005" t="n"/>
    </row>
    <row r="15" customFormat="1" s="1012">
      <c r="A15" s="1008" t="n"/>
      <c r="B15" s="1057" t="inlineStr">
        <is>
          <t>PERIODE AGUSTUS</t>
        </is>
      </c>
      <c r="C15" s="1008" t="n"/>
      <c r="D15" s="1008">
        <f>IFERROR(VLOOKUP(Table1[[#This Row],[No. Work Order]], 'OVERALL WO'!D14:P165, 6, FALSE), "")</f>
        <v/>
      </c>
      <c r="E15" s="1008" t="n"/>
      <c r="F15" s="1015">
        <f>IFERROR(VLOOKUP(Table1[[#This Row],[No. Work Order]], 'OVERALL WO'!D14:P165, 2, FALSE), "")</f>
        <v/>
      </c>
      <c r="G15" s="1008">
        <f>IFERROR(VLOOKUP(Table1[[#This Row],[No. Work Order]], 'OVERALL WO'!D14:P165, 4, FALSE), "")</f>
        <v/>
      </c>
      <c r="H15" s="1010" t="n"/>
      <c r="I15" s="1011" t="n"/>
      <c r="J15" s="1008" t="n"/>
      <c r="K15" s="1008">
        <f>IFERROR(VLOOKUP(Table1[[#This Row],[No. Work Order]], 'OVERALL WO'!D14:P165, 13, FALSE), "")</f>
        <v/>
      </c>
      <c r="L15" s="1014" t="n"/>
      <c r="M15" s="1011" t="n"/>
      <c r="N15" s="1015" t="n"/>
    </row>
    <row r="16" hidden="1">
      <c r="A16" s="996" t="n">
        <v>1</v>
      </c>
      <c r="B16" s="1006" t="inlineStr">
        <is>
          <t>4188686 - 2nd</t>
        </is>
      </c>
      <c r="C16" s="996" t="inlineStr">
        <is>
          <t>180017/VH</t>
        </is>
      </c>
      <c r="D16" s="1044">
        <f>IFERROR(VLOOKUP(Table1[[#This Row],[No. Work Order]], 'OVERALL WO'!D5:P149, 6, FALSE), "")</f>
        <v/>
      </c>
      <c r="E16" s="996" t="n">
        <v>3700066456</v>
      </c>
      <c r="F16" s="1006">
        <f>IFERROR(VLOOKUP(Table1[[#This Row],[No. Work Order]], 'OVERALL WO'!D5:P149, 2, FALSE), "")</f>
        <v/>
      </c>
      <c r="G16" s="996">
        <f>IFERROR(VLOOKUP(Table1[[#This Row],[No. Work Order]], 'OVERALL WO'!D5:P149, 4, FALSE), "")</f>
        <v/>
      </c>
      <c r="H16" s="998">
        <f>SUMIF('OVERALL WO'!D5:P149, Table1[[#This Row],[No. Work Order]], 'OVERALL WO'!H5:H149)</f>
        <v/>
      </c>
      <c r="I16" s="1001">
        <f>SUMIF('OVERALL WO'!D5:P149, Table1[[#This Row],[No. Work Order]], 'OVERALL WO'!L5:L149)</f>
        <v/>
      </c>
      <c r="J16" s="1002">
        <f>Table1[[#This Row],[Total Progress (Value)]]/Table1[[#This Row],[Estimate / Internal SMS (Value)]]*100</f>
        <v/>
      </c>
      <c r="K16" s="996">
        <f>IFERROR(VLOOKUP(Table1[[#This Row],[No. Work Order]], 'OVERALL WO'!D5:P149, 13, FALSE), "")</f>
        <v/>
      </c>
      <c r="L16" s="1013" t="n">
        <v>411620649</v>
      </c>
      <c r="M16" s="1013" t="n">
        <v>35753830</v>
      </c>
      <c r="N16" s="1006" t="inlineStr">
        <is>
          <t>Sisa nilai CRO lama</t>
        </is>
      </c>
    </row>
    <row r="17" hidden="1">
      <c r="A17" s="996" t="n">
        <v>2</v>
      </c>
      <c r="B17" s="1006" t="inlineStr">
        <is>
          <t>4188686 - 3rd</t>
        </is>
      </c>
      <c r="C17" s="996" t="inlineStr">
        <is>
          <t>180017/VH</t>
        </is>
      </c>
      <c r="D17" s="1044">
        <f>IFERROR(VLOOKUP(Table1[[#This Row],[No. Work Order]], 'OVERALL WO'!D6:P157, 6, FALSE), "")</f>
        <v/>
      </c>
      <c r="E17" s="996" t="n">
        <v>3700066180</v>
      </c>
      <c r="F17" s="1006">
        <f>IFERROR(VLOOKUP(Table1[[#This Row],[No. Work Order]], 'OVERALL WO'!D6:P157, 2, FALSE), "")</f>
        <v/>
      </c>
      <c r="G17" s="996">
        <f>IFERROR(VLOOKUP(Table1[[#This Row],[No. Work Order]], 'OVERALL WO'!D6:P157, 4, FALSE), "")</f>
        <v/>
      </c>
      <c r="H17" s="998">
        <f>SUMIF('OVERALL WO'!D6:P157, Table1[[#This Row],[No. Work Order]], 'OVERALL WO'!H6:H157)</f>
        <v/>
      </c>
      <c r="I17" s="1001">
        <f>SUMIF('OVERALL WO'!D6:P157, Table1[[#This Row],[No. Work Order]], 'OVERALL WO'!L6:L157)</f>
        <v/>
      </c>
      <c r="J17" s="1002">
        <f>Table1[[#This Row],[Total Progress (Value)]]/Table1[[#This Row],[Estimate / Internal SMS (Value)]]*100</f>
        <v/>
      </c>
      <c r="K17" s="996">
        <f>IFERROR(VLOOKUP(Table1[[#This Row],[No. Work Order]], 'OVERALL WO'!D6:P157, 13, FALSE), "")</f>
        <v/>
      </c>
      <c r="L17" s="1013" t="n"/>
      <c r="M17" s="1013" t="n">
        <v>356601241</v>
      </c>
    </row>
    <row r="18" hidden="1">
      <c r="A18" s="996" t="n">
        <v>3</v>
      </c>
      <c r="B18" s="1006" t="n">
        <v>4223868</v>
      </c>
      <c r="C18" s="996" t="inlineStr">
        <is>
          <t>200634/VHB</t>
        </is>
      </c>
      <c r="D18" s="1044">
        <f>IFERROR(VLOOKUP(Table1[[#This Row],[No. Work Order]], 'OVERALL WO'!D7:P158, 6, FALSE), "")</f>
        <v/>
      </c>
      <c r="E18" s="996" t="n">
        <v>3700066457</v>
      </c>
      <c r="F18" s="1006">
        <f>IFERROR(VLOOKUP(Table1[[#This Row],[No. Work Order]], 'OVERALL WO'!D7:P158, 2, FALSE), "")</f>
        <v/>
      </c>
      <c r="G18" s="996">
        <f>IFERROR(VLOOKUP(Table1[[#This Row],[No. Work Order]], 'OVERALL WO'!D7:P158, 4, FALSE), "")</f>
        <v/>
      </c>
      <c r="H18" s="998">
        <f>SUMIF('OVERALL WO'!D7:P158, Table1[[#This Row],[No. Work Order]], 'OVERALL WO'!H7:H158)</f>
        <v/>
      </c>
      <c r="I18" s="1001">
        <f>SUMIF('OVERALL WO'!D7:P158, Table1[[#This Row],[No. Work Order]], 'OVERALL WO'!L7:L158)</f>
        <v/>
      </c>
      <c r="J18" s="1002">
        <f>Table1[[#This Row],[Total Progress (Value)]]/Table1[[#This Row],[Estimate / Internal SMS (Value)]]*100</f>
        <v/>
      </c>
      <c r="K18" s="996">
        <f>IFERROR(VLOOKUP(Table1[[#This Row],[No. Work Order]], 'OVERALL WO'!D7:P158, 13, FALSE), "")</f>
        <v/>
      </c>
      <c r="L18" s="1013" t="n">
        <v>394860562</v>
      </c>
      <c r="M18" s="1013" t="n">
        <v>96376145</v>
      </c>
      <c r="N18" s="1006" t="inlineStr">
        <is>
          <t>Sisa nilai CRO lama</t>
        </is>
      </c>
    </row>
    <row r="19" hidden="1">
      <c r="A19" s="996" t="n">
        <v>4</v>
      </c>
      <c r="B19" s="1006" t="n">
        <v>4224348</v>
      </c>
      <c r="C19" s="996" t="inlineStr">
        <is>
          <t>210002/VHB</t>
        </is>
      </c>
      <c r="D19" s="1044">
        <f>IFERROR(VLOOKUP(Table1[[#This Row],[No. Work Order]], 'OVERALL WO'!D8:P159, 6, FALSE), "")</f>
        <v/>
      </c>
      <c r="E19" s="996" t="n">
        <v>3700066181</v>
      </c>
      <c r="F19" s="1006">
        <f>IFERROR(VLOOKUP(Table1[[#This Row],[No. Work Order]], 'OVERALL WO'!D8:P159, 2, FALSE), "")</f>
        <v/>
      </c>
      <c r="G19" s="996">
        <f>IFERROR(VLOOKUP(Table1[[#This Row],[No. Work Order]], 'OVERALL WO'!D8:P159, 4, FALSE), "")</f>
        <v/>
      </c>
      <c r="H19" s="998">
        <f>SUMIF('OVERALL WO'!D8:P159, Table1[[#This Row],[No. Work Order]], 'OVERALL WO'!H8:H159)</f>
        <v/>
      </c>
      <c r="I19" s="1001">
        <f>SUMIF('OVERALL WO'!D8:P159, Table1[[#This Row],[No. Work Order]], 'OVERALL WO'!L8:L159)</f>
        <v/>
      </c>
      <c r="J19" s="1002">
        <f>Table1[[#This Row],[Total Progress (Value)]]/Table1[[#This Row],[Estimate / Internal SMS (Value)]]*100</f>
        <v/>
      </c>
      <c r="K19" s="996">
        <f>IFERROR(VLOOKUP(Table1[[#This Row],[No. Work Order]], 'OVERALL WO'!D8:P159, 13, FALSE), "")</f>
        <v/>
      </c>
      <c r="L19" s="1013" t="n"/>
      <c r="M19" s="1013" t="n">
        <v>427919395</v>
      </c>
    </row>
    <row r="20" hidden="1">
      <c r="A20" s="996" t="n">
        <v>5</v>
      </c>
      <c r="B20" s="1006" t="n">
        <v>4226646</v>
      </c>
      <c r="C20" s="996" t="inlineStr">
        <is>
          <t>210251/VC</t>
        </is>
      </c>
      <c r="D20" s="1044">
        <f>IFERROR(VLOOKUP(Table1[[#This Row],[No. Work Order]], 'OVERALL WO'!D9:P160, 6, FALSE), "")</f>
        <v/>
      </c>
      <c r="E20" s="996" t="n">
        <v>3700066183</v>
      </c>
      <c r="F20" s="1006">
        <f>IFERROR(VLOOKUP(Table1[[#This Row],[No. Work Order]], 'OVERALL WO'!D9:P160, 2, FALSE), "")</f>
        <v/>
      </c>
      <c r="G20" s="996">
        <f>IFERROR(VLOOKUP(Table1[[#This Row],[No. Work Order]], 'OVERALL WO'!D9:P160, 4, FALSE), "")</f>
        <v/>
      </c>
      <c r="H20" s="998">
        <f>SUMIF('OVERALL WO'!D9:P160, Table1[[#This Row],[No. Work Order]], 'OVERALL WO'!H9:H160)</f>
        <v/>
      </c>
      <c r="I20" s="1001">
        <f>SUMIF('OVERALL WO'!D9:P160, Table1[[#This Row],[No. Work Order]], 'OVERALL WO'!L9:L160)</f>
        <v/>
      </c>
      <c r="J20" s="1002">
        <f>Table1[[#This Row],[Total Progress (Value)]]/Table1[[#This Row],[Estimate / Internal SMS (Value)]]*100</f>
        <v/>
      </c>
      <c r="K20" s="996">
        <f>IFERROR(VLOOKUP(Table1[[#This Row],[No. Work Order]], 'OVERALL WO'!D9:P160, 13, FALSE), "")</f>
        <v/>
      </c>
      <c r="L20" s="1013" t="n"/>
      <c r="M20" s="1013" t="n">
        <v>136319448</v>
      </c>
    </row>
    <row r="21" hidden="1" customFormat="1" s="1053">
      <c r="A21" s="1046" t="n">
        <v>6</v>
      </c>
      <c r="B21" s="1048" t="inlineStr">
        <is>
          <t>4224348 - 6th</t>
        </is>
      </c>
      <c r="C21" s="1046" t="inlineStr">
        <is>
          <t>210002/VHB</t>
        </is>
      </c>
      <c r="D21" s="1047">
        <f>IFERROR(VLOOKUP(Table1[[#This Row],[No. Work Order]], 'OVERALL WO'!D10:P161, 6, FALSE), "")</f>
        <v/>
      </c>
      <c r="E21" s="1046" t="n">
        <v>3700066095</v>
      </c>
      <c r="F21" s="1048">
        <f>IFERROR(VLOOKUP(Table1[[#This Row],[No. Work Order]], 'OVERALL WO'!D10:P161, 2, FALSE), "")</f>
        <v/>
      </c>
      <c r="G21" s="1046">
        <f>IFERROR(VLOOKUP(Table1[[#This Row],[No. Work Order]], 'OVERALL WO'!D10:P161, 4, FALSE), "")</f>
        <v/>
      </c>
      <c r="H21" s="1049">
        <f>SUMIF('OVERALL WO'!D10:P161, Table1[[#This Row],[No. Work Order]], 'OVERALL WO'!H10:H161)</f>
        <v/>
      </c>
      <c r="I21" s="1050">
        <f>SUMIF('OVERALL WO'!D10:P161, Table1[[#This Row],[No. Work Order]], 'OVERALL WO'!L10:L161)</f>
        <v/>
      </c>
      <c r="J21" s="1051">
        <f>Table1[[#This Row],[Total Progress (Value)]]/Table1[[#This Row],[Estimate / Internal SMS (Value)]]*100</f>
        <v/>
      </c>
      <c r="K21" s="1046">
        <f>IFERROR(VLOOKUP(Table1[[#This Row],[No. Work Order]], 'OVERALL WO'!D10:P161, 13, FALSE), "")</f>
        <v/>
      </c>
      <c r="L21" s="1052" t="n">
        <v>102564268</v>
      </c>
      <c r="M21" s="1052" t="n">
        <v>81535613</v>
      </c>
      <c r="N21" s="1048" t="n"/>
    </row>
    <row r="22" hidden="1">
      <c r="A22" s="996" t="n">
        <v>7</v>
      </c>
      <c r="B22" s="1006" t="inlineStr">
        <is>
          <t>4223868 - 2nd</t>
        </is>
      </c>
      <c r="C22" s="996" t="inlineStr">
        <is>
          <t>200634/VHB</t>
        </is>
      </c>
      <c r="D22" s="1044">
        <f>IFERROR(VLOOKUP(Table1[[#This Row],[No. Work Order]], 'OVERALL WO'!D11:P162, 6, FALSE), "")</f>
        <v/>
      </c>
      <c r="E22" s="996" t="n">
        <v>3700066185</v>
      </c>
      <c r="F22" s="1006">
        <f>IFERROR(VLOOKUP(Table1[[#This Row],[No. Work Order]], 'OVERALL WO'!D11:P162, 2, FALSE), "")</f>
        <v/>
      </c>
      <c r="G22" s="996">
        <f>IFERROR(VLOOKUP(Table1[[#This Row],[No. Work Order]], 'OVERALL WO'!D11:P162, 4, FALSE), "")</f>
        <v/>
      </c>
      <c r="H22" s="998">
        <f>SUMIF('OVERALL WO'!D11:P162, Table1[[#This Row],[No. Work Order]], 'OVERALL WO'!H11:H162)</f>
        <v/>
      </c>
      <c r="I22" s="1000">
        <f>SUMIF('OVERALL WO'!D11:P162, Table1[[#This Row],[No. Work Order]], 'OVERALL WO'!L11:L162)</f>
        <v/>
      </c>
      <c r="J22" s="1002">
        <f>Table1[[#This Row],[Total Progress (Value)]]/Table1[[#This Row],[Estimate / Internal SMS (Value)]]*100</f>
        <v/>
      </c>
      <c r="K22" s="996">
        <f>IFERROR(VLOOKUP(Table1[[#This Row],[No. Work Order]], 'OVERALL WO'!D11:P162, 13, FALSE), "")</f>
        <v/>
      </c>
      <c r="L22" s="1013" t="n"/>
      <c r="M22" s="1013" t="n">
        <v>439790680</v>
      </c>
    </row>
    <row r="23" hidden="1">
      <c r="A23" s="996" t="n">
        <v>8</v>
      </c>
      <c r="B23" s="1006" t="n">
        <v>4226290</v>
      </c>
      <c r="C23" s="996" t="inlineStr">
        <is>
          <t>210231/VC</t>
        </is>
      </c>
      <c r="D23" s="1044">
        <f>IFERROR(VLOOKUP(Table1[[#This Row],[No. Work Order]], 'OVERALL WO'!D12:P163, 6, FALSE), "")</f>
        <v/>
      </c>
      <c r="E23" s="996" t="n">
        <v>3700066211</v>
      </c>
      <c r="F23" s="1006">
        <f>IFERROR(VLOOKUP(Table1[[#This Row],[No. Work Order]], 'OVERALL WO'!D12:P163, 2, FALSE), "")</f>
        <v/>
      </c>
      <c r="G23" s="996">
        <f>IFERROR(VLOOKUP(Table1[[#This Row],[No. Work Order]], 'OVERALL WO'!D12:P163, 4, FALSE), "")</f>
        <v/>
      </c>
      <c r="H23" s="998">
        <f>SUMIF('OVERALL WO'!D12:P163, Table1[[#This Row],[No. Work Order]], 'OVERALL WO'!H12:H163)</f>
        <v/>
      </c>
      <c r="I23" s="1001">
        <f>SUMIF('OVERALL WO'!D12:P163, Table1[[#This Row],[No. Work Order]], 'OVERALL WO'!L12:L163)</f>
        <v/>
      </c>
      <c r="J23" s="1002">
        <f>Table1[[#This Row],[Total Progress (Value)]]/Table1[[#This Row],[Estimate / Internal SMS (Value)]]*100</f>
        <v/>
      </c>
      <c r="K23" s="996">
        <f>IFERROR(VLOOKUP(Table1[[#This Row],[No. Work Order]], 'OVERALL WO'!D12:P163, 13, FALSE), "")</f>
        <v/>
      </c>
      <c r="L23" s="1013" t="n"/>
      <c r="M23" s="1013">
        <f>+Table1[[#This Row],[Total Progress (Value)]]</f>
        <v/>
      </c>
    </row>
    <row r="24" hidden="1">
      <c r="A24" s="996" t="n">
        <v>9</v>
      </c>
      <c r="B24" s="1006" t="n">
        <v>4224696</v>
      </c>
      <c r="C24" s="996" t="inlineStr">
        <is>
          <t>210039/VH</t>
        </is>
      </c>
      <c r="D24" s="1044">
        <f>IFERROR(VLOOKUP(Table1[[#This Row],[No. Work Order]], 'OVERALL WO'!D13:P164, 6, FALSE), "")</f>
        <v/>
      </c>
      <c r="E24" s="996" t="n">
        <v>3700066212</v>
      </c>
      <c r="F24" s="1006">
        <f>IFERROR(VLOOKUP(Table1[[#This Row],[No. Work Order]], 'OVERALL WO'!D13:P164, 2, FALSE), "")</f>
        <v/>
      </c>
      <c r="G24" s="996">
        <f>IFERROR(VLOOKUP(Table1[[#This Row],[No. Work Order]], 'OVERALL WO'!D13:P164, 4, FALSE), "")</f>
        <v/>
      </c>
      <c r="H24" s="998">
        <f>SUMIF('OVERALL WO'!D13:P164, Table1[[#This Row],[No. Work Order]], 'OVERALL WO'!H13:H164)</f>
        <v/>
      </c>
      <c r="I24" s="1001">
        <f>SUMIF('OVERALL WO'!D13:P164, Table1[[#This Row],[No. Work Order]], 'OVERALL WO'!L13:L164)</f>
        <v/>
      </c>
      <c r="J24" s="1002">
        <f>Table1[[#This Row],[Total Progress (Value)]]/Table1[[#This Row],[Estimate / Internal SMS (Value)]]*100</f>
        <v/>
      </c>
      <c r="K24" s="996">
        <f>IFERROR(VLOOKUP(Table1[[#This Row],[No. Work Order]], 'OVERALL WO'!D13:P164, 13, FALSE), "")</f>
        <v/>
      </c>
      <c r="L24" s="1013" t="n"/>
      <c r="M24" s="1013">
        <f>+Table1[[#This Row],[Total Progress (Value)]]</f>
        <v/>
      </c>
    </row>
    <row r="25" hidden="1">
      <c r="A25" s="996" t="n">
        <v>10</v>
      </c>
      <c r="B25" s="1006" t="n">
        <v>4227476</v>
      </c>
      <c r="C25" s="996" t="inlineStr">
        <is>
          <t>210318/VH</t>
        </is>
      </c>
      <c r="D25" s="1044">
        <f>IFERROR(VLOOKUP(Table1[[#This Row],[No. Work Order]], 'OVERALL WO'!D14:P165, 6, FALSE), "")</f>
        <v/>
      </c>
      <c r="E25" s="996" t="n">
        <v>3700066217</v>
      </c>
      <c r="F25" s="1006">
        <f>IFERROR(VLOOKUP(Table1[[#This Row],[No. Work Order]], 'OVERALL WO'!D14:P165, 2, FALSE), "")</f>
        <v/>
      </c>
      <c r="G25" s="996">
        <f>IFERROR(VLOOKUP(Table1[[#This Row],[No. Work Order]], 'OVERALL WO'!D14:P165, 4, FALSE), "")</f>
        <v/>
      </c>
      <c r="H25" s="998">
        <f>SUMIF('OVERALL WO'!D14:P165, Table1[[#This Row],[No. Work Order]], 'OVERALL WO'!H14:H165)</f>
        <v/>
      </c>
      <c r="I25" s="1001">
        <f>SUMIF('OVERALL WO'!D14:P165, Table1[[#This Row],[No. Work Order]], 'OVERALL WO'!L14:L165)</f>
        <v/>
      </c>
      <c r="J25" s="1002">
        <f>Table1[[#This Row],[Total Progress (Value)]]/Table1[[#This Row],[Estimate / Internal SMS (Value)]]*100</f>
        <v/>
      </c>
      <c r="K25" s="996">
        <f>IFERROR(VLOOKUP(Table1[[#This Row],[No. Work Order]], 'OVERALL WO'!D14:P165, 13, FALSE), "")</f>
        <v/>
      </c>
      <c r="L25" s="1013" t="n"/>
      <c r="M25" s="1013">
        <f>+Table1[[#This Row],[Total Progress (Value)]]</f>
        <v/>
      </c>
    </row>
    <row r="26" hidden="1">
      <c r="A26" s="996" t="n">
        <v>11</v>
      </c>
      <c r="B26" s="1006" t="n">
        <v>7258712</v>
      </c>
      <c r="C26" s="996" t="inlineStr">
        <is>
          <t>200140/VC</t>
        </is>
      </c>
      <c r="D26" s="1044">
        <f>IFERROR(VLOOKUP(Table1[[#This Row],[No. Work Order]], 'OVERALL WO'!D15:P166, 6, FALSE), "")</f>
        <v/>
      </c>
      <c r="E26" s="996" t="n">
        <v>3700066187</v>
      </c>
      <c r="F26" s="1006">
        <f>IFERROR(VLOOKUP(Table1[[#This Row],[No. Work Order]], 'OVERALL WO'!D15:P166, 2, FALSE), "")</f>
        <v/>
      </c>
      <c r="G26" s="996">
        <f>IFERROR(VLOOKUP(Table1[[#This Row],[No. Work Order]], 'OVERALL WO'!D15:P166, 4, FALSE), "")</f>
        <v/>
      </c>
      <c r="H26" s="998">
        <f>SUMIF('OVERALL WO'!D15:P166, Table1[[#This Row],[No. Work Order]], 'OVERALL WO'!H15:H166)</f>
        <v/>
      </c>
      <c r="I26" s="1001">
        <f>SUMIF('OVERALL WO'!D15:P166, Table1[[#This Row],[No. Work Order]], 'OVERALL WO'!L15:L166)</f>
        <v/>
      </c>
      <c r="J26" s="1002">
        <f>Table1[[#This Row],[Total Progress (Value)]]/Table1[[#This Row],[Estimate / Internal SMS (Value)]]*100</f>
        <v/>
      </c>
      <c r="K26" s="996">
        <f>IFERROR(VLOOKUP(Table1[[#This Row],[No. Work Order]], 'OVERALL WO'!D15:P166, 13, FALSE), "")</f>
        <v/>
      </c>
      <c r="L26" s="1013" t="n"/>
      <c r="M26" s="1013">
        <f>+Table1[[#This Row],[Total Progress (Value)]]</f>
        <v/>
      </c>
    </row>
    <row r="27" customFormat="1" s="1012">
      <c r="A27" s="1008" t="n"/>
      <c r="B27" s="1057" t="inlineStr">
        <is>
          <t>PERIODE SEPTEMBER</t>
        </is>
      </c>
      <c r="C27" s="1008" t="n"/>
      <c r="D27" s="1008">
        <f>IFERROR(VLOOKUP(Table1[[#This Row],[No. Work Order]], 'OVERALL WO'!D59:P212, 6, FALSE), "")</f>
        <v/>
      </c>
      <c r="E27" s="1008" t="n"/>
      <c r="F27" s="1015">
        <f>IFERROR(VLOOKUP(Table1[[#This Row],[No. Work Order]], 'OVERALL WO'!D59:P212, 2, FALSE), "")</f>
        <v/>
      </c>
      <c r="G27" s="1008">
        <f>IFERROR(VLOOKUP(Table1[[#This Row],[No. Work Order]], 'OVERALL WO'!D59:P212, 4, FALSE), "")</f>
        <v/>
      </c>
      <c r="H27" s="1010">
        <f>SUMIF('OVERALL WO'!D59:P212, Table1[[#This Row],[No. Work Order]], 'OVERALL WO'!H59:H212)</f>
        <v/>
      </c>
      <c r="I27" s="1011">
        <f>SUMIF('OVERALL WO'!D59:P212, Table1[[#This Row],[No. Work Order]], 'OVERALL WO'!L59:L212)</f>
        <v/>
      </c>
      <c r="J27" s="1008" t="n"/>
      <c r="K27" s="1008">
        <f>IFERROR(VLOOKUP(Table1[[#This Row],[No. Work Order]], 'OVERALL WO'!D59:P212, 13, FALSE), "")</f>
        <v/>
      </c>
      <c r="L27" s="1014" t="n"/>
      <c r="M27" s="1011" t="n"/>
      <c r="N27" s="1015" t="n"/>
    </row>
    <row r="28" ht="30" customFormat="1" customHeight="1" s="1056">
      <c r="A28" s="1017" t="n">
        <v>1</v>
      </c>
      <c r="B28" s="1017" t="n">
        <v>4205596</v>
      </c>
      <c r="C28" s="1017" t="inlineStr">
        <is>
          <t>190326/VHB</t>
        </is>
      </c>
      <c r="D28" s="1045">
        <f>IFERROR(VLOOKUP(Table1[[#This Row],[No. Work Order]], 'OVERALL WO'!D17:P168, 6, FALSE), "")</f>
        <v/>
      </c>
      <c r="E28" s="1017" t="n"/>
      <c r="F28" s="1018">
        <f>IFERROR(VLOOKUP(Table1[[#This Row],[No. Work Order]], 'OVERALL WO'!D17:P168, 2, FALSE), "")</f>
        <v/>
      </c>
      <c r="G28" s="1017">
        <f>IFERROR(VLOOKUP(Table1[[#This Row],[No. Work Order]], 'OVERALL WO'!D17:P168, 4, FALSE), "")</f>
        <v/>
      </c>
      <c r="H28" s="1019">
        <f>SUMIF('OVERALL WO'!D17:P168, Table1[[#This Row],[No. Work Order]], 'OVERALL WO'!H17:H168)</f>
        <v/>
      </c>
      <c r="I28" s="1020">
        <f>SUMIF('OVERALL WO'!D17:P168, Table1[[#This Row],[No. Work Order]], 'OVERALL WO'!L17:L168)</f>
        <v/>
      </c>
      <c r="J28" s="1055">
        <f>Table1[[#This Row],[Total Progress (Value)]]/Table1[[#This Row],[Estimate / Internal SMS (Value)]]*100</f>
        <v/>
      </c>
      <c r="K28" s="1017">
        <f>IFERROR(VLOOKUP(Table1[[#This Row],[No. Work Order]], 'OVERALL WO'!D17:P168, 13, FALSE), "")</f>
        <v/>
      </c>
      <c r="L28" s="1020">
        <f>ROUND(3245083636.29,0)</f>
        <v/>
      </c>
      <c r="M28" s="1020" t="n"/>
      <c r="N28" s="1018" t="inlineStr">
        <is>
          <t>Menunggu HOC &amp; Punch list closing</t>
        </is>
      </c>
    </row>
    <row r="29" ht="30" customFormat="1" customHeight="1" s="1056">
      <c r="A29" s="1017" t="n">
        <v>2</v>
      </c>
      <c r="B29" s="1017" t="n">
        <v>4211905</v>
      </c>
      <c r="C29" s="1017" t="inlineStr">
        <is>
          <t>SUB 19289/VC</t>
        </is>
      </c>
      <c r="D29" s="1045">
        <f>IFERROR(VLOOKUP(Table1[[#This Row],[No. Work Order]], 'OVERALL WO'!D18:P169, 6, FALSE), "")</f>
        <v/>
      </c>
      <c r="E29" s="1017" t="n"/>
      <c r="F29" s="1018">
        <f>IFERROR(VLOOKUP(Table1[[#This Row],[No. Work Order]], 'OVERALL WO'!D18:P169, 2, FALSE), "")</f>
        <v/>
      </c>
      <c r="G29" s="1017">
        <f>IFERROR(VLOOKUP(Table1[[#This Row],[No. Work Order]], 'OVERALL WO'!D18:P169, 4, FALSE), "")</f>
        <v/>
      </c>
      <c r="H29" s="1019">
        <f>SUMIF('OVERALL WO'!D18:P169, Table1[[#This Row],[No. Work Order]], 'OVERALL WO'!H18:H169)</f>
        <v/>
      </c>
      <c r="I29" s="1020">
        <f>SUMIF('OVERALL WO'!D18:P169, Table1[[#This Row],[No. Work Order]], 'OVERALL WO'!L18:L169)</f>
        <v/>
      </c>
      <c r="J29" s="1055">
        <f>Table1[[#This Row],[Total Progress (Value)]]/Table1[[#This Row],[Estimate / Internal SMS (Value)]]*100</f>
        <v/>
      </c>
      <c r="K29" s="1017">
        <f>IFERROR(VLOOKUP(Table1[[#This Row],[No. Work Order]], 'OVERALL WO'!D18:P169, 13, FALSE), "")</f>
        <v/>
      </c>
      <c r="L29" s="1020" t="n">
        <v>5089483736</v>
      </c>
      <c r="M29" s="1020" t="n"/>
      <c r="N29" s="1018" t="inlineStr">
        <is>
          <t>Menunggu HOC &amp; aktual kalkulasi dari team ENG</t>
        </is>
      </c>
    </row>
    <row r="30">
      <c r="A30" s="996" t="n">
        <v>3</v>
      </c>
      <c r="B30" s="996" t="n">
        <v>4222976</v>
      </c>
      <c r="C30" s="996" t="inlineStr">
        <is>
          <t>200568/VC</t>
        </is>
      </c>
      <c r="D30" s="1044">
        <f>IFERROR(VLOOKUP(Table1[[#This Row],[No. Work Order]], 'OVERALL WO'!D19:P170, 6, FALSE), "")</f>
        <v/>
      </c>
      <c r="E30" s="996" t="n">
        <v>3700066736</v>
      </c>
      <c r="F30" s="1006">
        <f>IFERROR(VLOOKUP(Table1[[#This Row],[No. Work Order]], 'OVERALL WO'!D19:P170, 2, FALSE), "")</f>
        <v/>
      </c>
      <c r="G30" s="996">
        <f>IFERROR(VLOOKUP(Table1[[#This Row],[No. Work Order]], 'OVERALL WO'!D19:P170, 4, FALSE), "")</f>
        <v/>
      </c>
      <c r="H30" s="998">
        <f>SUMIF('OVERALL WO'!D19:P170, Table1[[#This Row],[No. Work Order]], 'OVERALL WO'!H19:H170)</f>
        <v/>
      </c>
      <c r="I30" s="1013">
        <f>SUMIF('OVERALL WO'!D19:P170, Table1[[#This Row],[No. Work Order]], 'OVERALL WO'!L19:L170)</f>
        <v/>
      </c>
      <c r="J30" s="1054">
        <f>Table1[[#This Row],[Total Progress (Value)]]/Table1[[#This Row],[Estimate / Internal SMS (Value)]]*100</f>
        <v/>
      </c>
      <c r="K30" s="996">
        <f>IFERROR(VLOOKUP(Table1[[#This Row],[No. Work Order]], 'OVERALL WO'!D19:P170, 13, FALSE), "")</f>
        <v/>
      </c>
      <c r="L30" s="1013" t="n"/>
      <c r="M30" s="1013">
        <f>+Table1[[#This Row],[Total Progress (Value)]]</f>
        <v/>
      </c>
      <c r="N30" s="1006" t="inlineStr">
        <is>
          <t>Plan Sep</t>
        </is>
      </c>
    </row>
    <row r="31" ht="30" customHeight="1">
      <c r="A31" s="996" t="n">
        <v>4</v>
      </c>
      <c r="B31" s="996" t="n">
        <v>4216521</v>
      </c>
      <c r="C31" s="996" t="inlineStr">
        <is>
          <t>200092/VHB</t>
        </is>
      </c>
      <c r="D31" s="1044">
        <f>IFERROR(VLOOKUP(Table1[[#This Row],[No. Work Order]], 'OVERALL WO'!D20:P171, 6, FALSE), "")</f>
        <v/>
      </c>
      <c r="F31" s="1006">
        <f>IFERROR(VLOOKUP(Table1[[#This Row],[No. Work Order]], 'OVERALL WO'!D20:P171, 2, FALSE), "")</f>
        <v/>
      </c>
      <c r="G31" s="996">
        <f>IFERROR(VLOOKUP(Table1[[#This Row],[No. Work Order]], 'OVERALL WO'!D20:P171, 4, FALSE), "")</f>
        <v/>
      </c>
      <c r="H31" s="998">
        <f>SUMIF('OVERALL WO'!D20:P171, Table1[[#This Row],[No. Work Order]], 'OVERALL WO'!H20:H171)</f>
        <v/>
      </c>
      <c r="I31" s="1013">
        <f>SUMIF('OVERALL WO'!D20:P171, Table1[[#This Row],[No. Work Order]], 'OVERALL WO'!L20:L171)</f>
        <v/>
      </c>
      <c r="J31" s="1054">
        <f>Table1[[#This Row],[Total Progress (Value)]]/Table1[[#This Row],[Estimate / Internal SMS (Value)]]*100</f>
        <v/>
      </c>
      <c r="K31" s="996">
        <f>IFERROR(VLOOKUP(Table1[[#This Row],[No. Work Order]], 'OVERALL WO'!D20:P171, 13, FALSE), "")</f>
        <v/>
      </c>
      <c r="L31" s="1013" t="n"/>
    </row>
    <row r="32">
      <c r="A32" s="996" t="n">
        <v>5</v>
      </c>
      <c r="B32" s="996" t="n">
        <v>7265133</v>
      </c>
      <c r="C32" s="996" t="inlineStr">
        <is>
          <t>200476/VH</t>
        </is>
      </c>
      <c r="D32" s="1044">
        <f>IFERROR(VLOOKUP(Table1[[#This Row],[No. Work Order]], 'OVERALL WO'!D21:P172, 6, FALSE), "")</f>
        <v/>
      </c>
      <c r="F32" s="1006">
        <f>IFERROR(VLOOKUP(Table1[[#This Row],[No. Work Order]], 'OVERALL WO'!D21:P172, 2, FALSE), "")</f>
        <v/>
      </c>
      <c r="G32" s="996">
        <f>IFERROR(VLOOKUP(Table1[[#This Row],[No. Work Order]], 'OVERALL WO'!D21:P172, 4, FALSE), "")</f>
        <v/>
      </c>
      <c r="H32" s="998">
        <f>SUMIF('OVERALL WO'!D21:P172, Table1[[#This Row],[No. Work Order]], 'OVERALL WO'!H21:H172)</f>
        <v/>
      </c>
      <c r="I32" s="1013">
        <f>SUMIF('OVERALL WO'!D21:P172, Table1[[#This Row],[No. Work Order]], 'OVERALL WO'!L21:L172)</f>
        <v/>
      </c>
      <c r="J32" s="1054">
        <f>Table1[[#This Row],[Total Progress (Value)]]/Table1[[#This Row],[Estimate / Internal SMS (Value)]]*100</f>
        <v/>
      </c>
      <c r="K32" s="996">
        <f>IFERROR(VLOOKUP(Table1[[#This Row],[No. Work Order]], 'OVERALL WO'!D21:P172, 13, FALSE), "")</f>
        <v/>
      </c>
      <c r="L32" s="1013" t="n"/>
    </row>
    <row r="33" customFormat="1" s="1056">
      <c r="A33" s="1017" t="n">
        <v>6</v>
      </c>
      <c r="B33" s="1017" t="n">
        <v>7260027</v>
      </c>
      <c r="C33" s="1017" t="inlineStr">
        <is>
          <t>200216/VH</t>
        </is>
      </c>
      <c r="D33" s="1045">
        <f>IFERROR(VLOOKUP(Table1[[#This Row],[No. Work Order]], 'OVERALL WO'!D22:P173, 6, FALSE), "")</f>
        <v/>
      </c>
      <c r="E33" s="1017" t="inlineStr">
        <is>
          <t>SMS Internal Circulate</t>
        </is>
      </c>
      <c r="F33" s="1018">
        <f>IFERROR(VLOOKUP(Table1[[#This Row],[No. Work Order]], 'OVERALL WO'!D22:P173, 2, FALSE), "")</f>
        <v/>
      </c>
      <c r="G33" s="1017">
        <f>IFERROR(VLOOKUP(Table1[[#This Row],[No. Work Order]], 'OVERALL WO'!D22:P173, 4, FALSE), "")</f>
        <v/>
      </c>
      <c r="H33" s="1019">
        <f>SUMIF('OVERALL WO'!D22:P173, Table1[[#This Row],[No. Work Order]], 'OVERALL WO'!H22:H173)</f>
        <v/>
      </c>
      <c r="I33" s="1020">
        <f>SUMIF('OVERALL WO'!D22:P173, Table1[[#This Row],[No. Work Order]], 'OVERALL WO'!L22:L173)</f>
        <v/>
      </c>
      <c r="J33" s="1055">
        <f>Table1[[#This Row],[Total Progress (Value)]]/Table1[[#This Row],[Estimate / Internal SMS (Value)]]*100</f>
        <v/>
      </c>
      <c r="K33" s="1017">
        <f>IFERROR(VLOOKUP(Table1[[#This Row],[No. Work Order]], 'OVERALL WO'!D22:P173, 13, FALSE), "")</f>
        <v/>
      </c>
      <c r="L33" s="1020" t="n"/>
      <c r="M33" s="1020" t="n"/>
      <c r="N33" s="1018" t="n"/>
    </row>
    <row r="34" ht="30" customFormat="1" customHeight="1" s="358">
      <c r="A34" s="1265" t="n">
        <v>7</v>
      </c>
      <c r="B34" s="1265" t="n">
        <v>4222912</v>
      </c>
      <c r="C34" s="1265" t="inlineStr">
        <is>
          <t>200570/VHB</t>
        </is>
      </c>
      <c r="D34" s="1266">
        <f>IFERROR(VLOOKUP(Table1[[#This Row],[No. Work Order]], 'OVERALL WO'!D23:P174, 6, FALSE), "")</f>
        <v/>
      </c>
      <c r="E34" s="1265" t="n"/>
      <c r="F34" s="1267">
        <f>IFERROR(VLOOKUP(Table1[[#This Row],[No. Work Order]], 'OVERALL WO'!D23:P174, 2, FALSE), "")</f>
        <v/>
      </c>
      <c r="G34" s="1265">
        <f>IFERROR(VLOOKUP(Table1[[#This Row],[No. Work Order]], 'OVERALL WO'!D23:P174, 4, FALSE), "")</f>
        <v/>
      </c>
      <c r="H34" s="1268">
        <f>SUMIF('OVERALL WO'!D23:P174, Table1[[#This Row],[No. Work Order]], 'OVERALL WO'!H23:H174)</f>
        <v/>
      </c>
      <c r="I34" s="1269">
        <f>SUMIF('OVERALL WO'!D23:P174, Table1[[#This Row],[No. Work Order]], 'OVERALL WO'!L23:L174)</f>
        <v/>
      </c>
      <c r="J34" s="1270">
        <f>Table1[[#This Row],[Total Progress (Value)]]/Table1[[#This Row],[Estimate / Internal SMS (Value)]]*100</f>
        <v/>
      </c>
      <c r="K34" s="1265">
        <f>IFERROR(VLOOKUP(Table1[[#This Row],[No. Work Order]], 'OVERALL WO'!D23:P174, 13, FALSE), "")</f>
        <v/>
      </c>
      <c r="L34" s="1269" t="n"/>
      <c r="M34" s="1269" t="n"/>
      <c r="N34" s="1267" t="n"/>
      <c r="O34" s="358" t="inlineStr">
        <is>
          <t>Submited SMS Internal</t>
        </is>
      </c>
    </row>
    <row r="35">
      <c r="A35" s="996" t="n">
        <v>8</v>
      </c>
      <c r="B35" s="996" t="n">
        <v>4219719</v>
      </c>
      <c r="C35" s="996" t="inlineStr">
        <is>
          <t>200344/VH</t>
        </is>
      </c>
      <c r="D35" s="1044">
        <f>IFERROR(VLOOKUP(Table1[[#This Row],[No. Work Order]], 'OVERALL WO'!D24:P175, 6, FALSE), "")</f>
        <v/>
      </c>
      <c r="F35" s="1006">
        <f>IFERROR(VLOOKUP(Table1[[#This Row],[No. Work Order]], 'OVERALL WO'!D24:P175, 2, FALSE), "")</f>
        <v/>
      </c>
      <c r="G35" s="996">
        <f>IFERROR(VLOOKUP(Table1[[#This Row],[No. Work Order]], 'OVERALL WO'!D24:P175, 4, FALSE), "")</f>
        <v/>
      </c>
      <c r="H35" s="998">
        <f>SUMIF('OVERALL WO'!D24:P175, Table1[[#This Row],[No. Work Order]], 'OVERALL WO'!H24:H175)</f>
        <v/>
      </c>
      <c r="I35" s="1013">
        <f>SUMIF('OVERALL WO'!D24:P175, Table1[[#This Row],[No. Work Order]], 'OVERALL WO'!L24:L175)</f>
        <v/>
      </c>
      <c r="J35" s="1054">
        <f>Table1[[#This Row],[Total Progress (Value)]]/Table1[[#This Row],[Estimate / Internal SMS (Value)]]*100</f>
        <v/>
      </c>
      <c r="K35" s="996">
        <f>IFERROR(VLOOKUP(Table1[[#This Row],[No. Work Order]], 'OVERALL WO'!D24:P175, 13, FALSE), "")</f>
        <v/>
      </c>
      <c r="L35" s="1013" t="n"/>
    </row>
    <row r="36" ht="30" customHeight="1">
      <c r="A36" s="996" t="n">
        <v>9</v>
      </c>
      <c r="B36" s="996" t="n">
        <v>4207186</v>
      </c>
      <c r="C36" s="996" t="inlineStr">
        <is>
          <t>190462/VH</t>
        </is>
      </c>
      <c r="D36" s="1044">
        <f>IFERROR(VLOOKUP(Table1[[#This Row],[No. Work Order]], 'OVERALL WO'!D25:P176, 6, FALSE), "")</f>
        <v/>
      </c>
      <c r="F36" s="1006">
        <f>IFERROR(VLOOKUP(Table1[[#This Row],[No. Work Order]], 'OVERALL WO'!D25:P176, 2, FALSE), "")</f>
        <v/>
      </c>
      <c r="G36" s="996">
        <f>IFERROR(VLOOKUP(Table1[[#This Row],[No. Work Order]], 'OVERALL WO'!D25:P176, 4, FALSE), "")</f>
        <v/>
      </c>
      <c r="H36" s="998">
        <f>SUMIF('OVERALL WO'!D25:P176, Table1[[#This Row],[No. Work Order]], 'OVERALL WO'!H25:H176)</f>
        <v/>
      </c>
      <c r="I36" s="1013">
        <f>SUMIF('OVERALL WO'!D25:P176, Table1[[#This Row],[No. Work Order]], 'OVERALL WO'!L25:L176)</f>
        <v/>
      </c>
      <c r="J36" s="1054">
        <f>Table1[[#This Row],[Total Progress (Value)]]/Table1[[#This Row],[Estimate / Internal SMS (Value)]]*100</f>
        <v/>
      </c>
      <c r="K36" s="996">
        <f>IFERROR(VLOOKUP(Table1[[#This Row],[No. Work Order]], 'OVERALL WO'!D25:P176, 13, FALSE), "")</f>
        <v/>
      </c>
      <c r="L36" s="1013" t="n"/>
    </row>
    <row r="37" customFormat="1" s="1206">
      <c r="A37" s="1199" t="n"/>
      <c r="B37" s="1199" t="n">
        <v>4224348</v>
      </c>
      <c r="C37" s="1199" t="inlineStr">
        <is>
          <t>210002/VHB</t>
        </is>
      </c>
      <c r="D37" s="1199">
        <f>IFERROR(VLOOKUP(Table1[[#This Row],[No. Work Order]], 'OVERALL WO'!D40:P185, 6, FALSE), "")</f>
        <v/>
      </c>
      <c r="E37" s="1199" t="n">
        <v>3700066181</v>
      </c>
      <c r="F37" s="1205">
        <f>IFERROR(VLOOKUP(Table1[[#This Row],[No. Work Order]], 'OVERALL WO'!D40:P185, 2, FALSE), "")</f>
        <v/>
      </c>
      <c r="G37" s="1199">
        <f>IFERROR(VLOOKUP(Table1[[#This Row],[No. Work Order]], 'OVERALL WO'!D40:P185, 4, FALSE), "")</f>
        <v/>
      </c>
      <c r="H37" s="1201">
        <f>SUMIF('OVERALL WO'!D40:P185, Table1[[#This Row],[No. Work Order]], 'OVERALL WO'!H40:H185)</f>
        <v/>
      </c>
      <c r="I37" s="1202">
        <f>SUMIF('OVERALL WO'!D40:P185, Table1[[#This Row],[No. Work Order]], 'OVERALL WO'!L40:L185)</f>
        <v/>
      </c>
      <c r="J37" s="1203">
        <f>Table1[[#This Row],[Total Progress (Value)]]/Table1[[#This Row],[Estimate / Internal SMS (Value)]]*100</f>
        <v/>
      </c>
      <c r="K37" s="1199">
        <f>IFERROR(VLOOKUP(Table1[[#This Row],[No. Work Order]], 'OVERALL WO'!D40:P185, 13, FALSE), "")</f>
        <v/>
      </c>
      <c r="L37" s="1204" t="n">
        <v>427919395</v>
      </c>
      <c r="M37" s="1204" t="n">
        <v>277606580</v>
      </c>
      <c r="N37" s="1205" t="inlineStr">
        <is>
          <t>Plan Sep</t>
        </is>
      </c>
    </row>
    <row r="38" customFormat="1" s="1206">
      <c r="A38" s="1199" t="n">
        <v>10</v>
      </c>
      <c r="B38" s="1199" t="inlineStr">
        <is>
          <t>4224348 - 2nd</t>
        </is>
      </c>
      <c r="C38" s="1199" t="inlineStr">
        <is>
          <t>210002/VHB</t>
        </is>
      </c>
      <c r="D38" s="1207">
        <f>IFERROR(VLOOKUP(Table1[[#This Row],[No. Work Order]], 'OVERALL WO'!D26:P177, 6, FALSE), "")</f>
        <v/>
      </c>
      <c r="E38" s="1199" t="n">
        <v>3700066742</v>
      </c>
      <c r="F38" s="1205">
        <f>IFERROR(VLOOKUP(Table1[[#This Row],[No. Work Order]], 'OVERALL WO'!D26:P177, 2, FALSE), "")</f>
        <v/>
      </c>
      <c r="G38" s="1199">
        <f>IFERROR(VLOOKUP(Table1[[#This Row],[No. Work Order]], 'OVERALL WO'!D26:P177, 4, FALSE), "")</f>
        <v/>
      </c>
      <c r="H38" s="1201">
        <f>SUMIF('OVERALL WO'!D26:P177, Table1[[#This Row],[No. Work Order]], 'OVERALL WO'!H26:H177)</f>
        <v/>
      </c>
      <c r="I38" s="1204">
        <f>SUMIF('OVERALL WO'!D26:P177, Table1[[#This Row],[No. Work Order]], 'OVERALL WO'!L26:L177)</f>
        <v/>
      </c>
      <c r="J38" s="1208">
        <f>Table1[[#This Row],[Total Progress (Value)]]/Table1[[#This Row],[Estimate / Internal SMS (Value)]]*100</f>
        <v/>
      </c>
      <c r="K38" s="1199">
        <f>IFERROR(VLOOKUP(Table1[[#This Row],[No. Work Order]], 'OVERALL WO'!D26:P177, 13, FALSE), "")</f>
        <v/>
      </c>
      <c r="L38" s="1204" t="n"/>
      <c r="M38" s="1204" t="n">
        <v>170327675</v>
      </c>
      <c r="N38" s="1205" t="inlineStr">
        <is>
          <t>Plan Sep</t>
        </is>
      </c>
    </row>
    <row r="39" customFormat="1" s="1206">
      <c r="A39" s="1199" t="n">
        <v>11</v>
      </c>
      <c r="B39" s="1199" t="inlineStr">
        <is>
          <t>4224348 - 3rd</t>
        </is>
      </c>
      <c r="C39" s="1199" t="inlineStr">
        <is>
          <t>210002/VHB</t>
        </is>
      </c>
      <c r="D39" s="1207">
        <f>IFERROR(VLOOKUP(Table1[[#This Row],[No. Work Order]], 'OVERALL WO'!D27:P178, 6, FALSE), "")</f>
        <v/>
      </c>
      <c r="E39" s="1199" t="n">
        <v>3700066749</v>
      </c>
      <c r="F39" s="1205">
        <f>IFERROR(VLOOKUP(Table1[[#This Row],[No. Work Order]], 'OVERALL WO'!D27:P178, 2, FALSE), "")</f>
        <v/>
      </c>
      <c r="G39" s="1199">
        <f>IFERROR(VLOOKUP(Table1[[#This Row],[No. Work Order]], 'OVERALL WO'!D27:P178, 4, FALSE), "")</f>
        <v/>
      </c>
      <c r="H39" s="1201">
        <f>SUMIF('OVERALL WO'!D27:P178, Table1[[#This Row],[No. Work Order]], 'OVERALL WO'!H27:H178)</f>
        <v/>
      </c>
      <c r="I39" s="1204">
        <f>SUMIF('OVERALL WO'!D27:P178, Table1[[#This Row],[No. Work Order]], 'OVERALL WO'!L27:L178)</f>
        <v/>
      </c>
      <c r="J39" s="1208">
        <f>Table1[[#This Row],[Total Progress (Value)]]/Table1[[#This Row],[Estimate / Internal SMS (Value)]]*100</f>
        <v/>
      </c>
      <c r="K39" s="1199">
        <f>IFERROR(VLOOKUP(Table1[[#This Row],[No. Work Order]], 'OVERALL WO'!D27:P178, 13, FALSE), "")</f>
        <v/>
      </c>
      <c r="L39" s="1204" t="n"/>
      <c r="M39" s="1204" t="n">
        <v>37078145</v>
      </c>
      <c r="N39" s="1205" t="inlineStr">
        <is>
          <t>Plan Sep</t>
        </is>
      </c>
    </row>
    <row r="40" customFormat="1" s="1206">
      <c r="A40" s="1199" t="n">
        <v>12</v>
      </c>
      <c r="B40" s="1199" t="inlineStr">
        <is>
          <t>4224348 - 4th</t>
        </is>
      </c>
      <c r="C40" s="1199" t="inlineStr">
        <is>
          <t>210002/VHB</t>
        </is>
      </c>
      <c r="D40" s="1207">
        <f>IFERROR(VLOOKUP(Table1[[#This Row],[No. Work Order]], 'OVERALL WO'!D28:P179, 6, FALSE), "")</f>
        <v/>
      </c>
      <c r="E40" s="1199" t="n">
        <v>3700066782</v>
      </c>
      <c r="F40" s="1205">
        <f>IFERROR(VLOOKUP(Table1[[#This Row],[No. Work Order]], 'OVERALL WO'!D28:P179, 2, FALSE), "")</f>
        <v/>
      </c>
      <c r="G40" s="1199">
        <f>IFERROR(VLOOKUP(Table1[[#This Row],[No. Work Order]], 'OVERALL WO'!D28:P179, 4, FALSE), "")</f>
        <v/>
      </c>
      <c r="H40" s="1201">
        <f>SUMIF('OVERALL WO'!D28:P179, Table1[[#This Row],[No. Work Order]], 'OVERALL WO'!H28:H179)</f>
        <v/>
      </c>
      <c r="I40" s="1204">
        <f>SUMIF('OVERALL WO'!D28:P179, Table1[[#This Row],[No. Work Order]], 'OVERALL WO'!L28:L179)</f>
        <v/>
      </c>
      <c r="J40" s="1208">
        <f>Table1[[#This Row],[Total Progress (Value)]]/Table1[[#This Row],[Estimate / Internal SMS (Value)]]*100</f>
        <v/>
      </c>
      <c r="K40" s="1199">
        <f>IFERROR(VLOOKUP(Table1[[#This Row],[No. Work Order]], 'OVERALL WO'!D28:P179, 13, FALSE), "")</f>
        <v/>
      </c>
      <c r="L40" s="1204" t="n"/>
      <c r="M40" s="1204" t="n">
        <v>213226848</v>
      </c>
      <c r="N40" s="1205" t="inlineStr">
        <is>
          <t>Plan Sep</t>
        </is>
      </c>
    </row>
    <row r="41" customFormat="1" s="1206">
      <c r="A41" s="1199" t="n">
        <v>13</v>
      </c>
      <c r="B41" s="1199" t="inlineStr">
        <is>
          <t>4224348 - 5th</t>
        </is>
      </c>
      <c r="C41" s="1199" t="inlineStr">
        <is>
          <t>210002/VHB</t>
        </is>
      </c>
      <c r="D41" s="1207">
        <f>IFERROR(VLOOKUP(Table1[[#This Row],[No. Work Order]], 'OVERALL WO'!D29:P180, 6, FALSE), "")</f>
        <v/>
      </c>
      <c r="E41" s="1199" t="n">
        <v>3700066801</v>
      </c>
      <c r="F41" s="1205">
        <f>IFERROR(VLOOKUP(Table1[[#This Row],[No. Work Order]], 'OVERALL WO'!D29:P180, 2, FALSE), "")</f>
        <v/>
      </c>
      <c r="G41" s="1199">
        <f>IFERROR(VLOOKUP(Table1[[#This Row],[No. Work Order]], 'OVERALL WO'!D29:P180, 4, FALSE), "")</f>
        <v/>
      </c>
      <c r="H41" s="1201">
        <f>SUMIF('OVERALL WO'!D29:P180, Table1[[#This Row],[No. Work Order]], 'OVERALL WO'!H29:H180)</f>
        <v/>
      </c>
      <c r="I41" s="1204">
        <f>SUMIF('OVERALL WO'!D29:P180, Table1[[#This Row],[No. Work Order]], 'OVERALL WO'!L29:L180)</f>
        <v/>
      </c>
      <c r="J41" s="1208">
        <f>Table1[[#This Row],[Total Progress (Value)]]/Table1[[#This Row],[Estimate / Internal SMS (Value)]]*100</f>
        <v/>
      </c>
      <c r="K41" s="1199">
        <f>IFERROR(VLOOKUP(Table1[[#This Row],[No. Work Order]], 'OVERALL WO'!D29:P180, 13, FALSE), "")</f>
        <v/>
      </c>
      <c r="L41" s="1204" t="n"/>
      <c r="M41" s="1204" t="n">
        <v>258878731</v>
      </c>
      <c r="N41" s="1205" t="inlineStr">
        <is>
          <t>Plan Sep</t>
        </is>
      </c>
    </row>
    <row r="42" customFormat="1" s="1206">
      <c r="A42" s="1199" t="n">
        <v>14</v>
      </c>
      <c r="B42" s="1199" t="inlineStr">
        <is>
          <t>4224348 - 7th</t>
        </is>
      </c>
      <c r="C42" s="1199" t="inlineStr">
        <is>
          <t>210002/VHB</t>
        </is>
      </c>
      <c r="D42" s="1207">
        <f>IFERROR(VLOOKUP(Table1[[#This Row],[No. Work Order]], 'OVERALL WO'!D30:P181, 6, FALSE), "")</f>
        <v/>
      </c>
      <c r="E42" s="1199" t="n">
        <v>3700066805</v>
      </c>
      <c r="F42" s="1205">
        <f>IFERROR(VLOOKUP(Table1[[#This Row],[No. Work Order]], 'OVERALL WO'!D30:P181, 2, FALSE), "")</f>
        <v/>
      </c>
      <c r="G42" s="1199">
        <f>IFERROR(VLOOKUP(Table1[[#This Row],[No. Work Order]], 'OVERALL WO'!D30:P181, 4, FALSE), "")</f>
        <v/>
      </c>
      <c r="H42" s="1201">
        <f>SUMIF('OVERALL WO'!D30:P181, Table1[[#This Row],[No. Work Order]], 'OVERALL WO'!H30:H181)</f>
        <v/>
      </c>
      <c r="I42" s="1204">
        <f>SUMIF('OVERALL WO'!D30:P181, Table1[[#This Row],[No. Work Order]], 'OVERALL WO'!L30:L181)</f>
        <v/>
      </c>
      <c r="J42" s="1208">
        <f>Table1[[#This Row],[Total Progress (Value)]]/Table1[[#This Row],[Estimate / Internal SMS (Value)]]*100</f>
        <v/>
      </c>
      <c r="K42" s="1199">
        <f>IFERROR(VLOOKUP(Table1[[#This Row],[No. Work Order]], 'OVERALL WO'!D30:P181, 13, FALSE), "")</f>
        <v/>
      </c>
      <c r="L42" s="1204" t="n"/>
      <c r="M42" s="1204" t="n">
        <v>341130563</v>
      </c>
      <c r="N42" s="1205" t="inlineStr">
        <is>
          <t>Plan Sep</t>
        </is>
      </c>
    </row>
    <row r="43" customFormat="1" s="1206">
      <c r="A43" s="1199" t="n">
        <v>15</v>
      </c>
      <c r="B43" s="1199" t="n">
        <v>4227542</v>
      </c>
      <c r="C43" s="1199" t="inlineStr">
        <is>
          <t>210327/VHB</t>
        </is>
      </c>
      <c r="D43" s="1207">
        <f>IFERROR(VLOOKUP(Table1[[#This Row],[No. Work Order]], 'OVERALL WO'!D31:P182, 6, FALSE), "")</f>
        <v/>
      </c>
      <c r="E43" s="1199" t="n">
        <v>3700066658</v>
      </c>
      <c r="F43" s="1205">
        <f>IFERROR(VLOOKUP(Table1[[#This Row],[No. Work Order]], 'OVERALL WO'!D31:P182, 2, FALSE), "")</f>
        <v/>
      </c>
      <c r="G43" s="1199">
        <f>IFERROR(VLOOKUP(Table1[[#This Row],[No. Work Order]], 'OVERALL WO'!D31:P182, 4, FALSE), "")</f>
        <v/>
      </c>
      <c r="H43" s="1201">
        <f>SUMIF('OVERALL WO'!D31:P182, Table1[[#This Row],[No. Work Order]], 'OVERALL WO'!H31:H182)</f>
        <v/>
      </c>
      <c r="I43" s="1204">
        <f>SUMIF('OVERALL WO'!D31:P182, Table1[[#This Row],[No. Work Order]], 'OVERALL WO'!L31:L182)</f>
        <v/>
      </c>
      <c r="J43" s="1208">
        <f>Table1[[#This Row],[Total Progress (Value)]]/Table1[[#This Row],[Estimate / Internal SMS (Value)]]*100</f>
        <v/>
      </c>
      <c r="K43" s="1199">
        <f>IFERROR(VLOOKUP(Table1[[#This Row],[No. Work Order]], 'OVERALL WO'!D31:P182, 13, FALSE), "")</f>
        <v/>
      </c>
      <c r="L43" s="1204" t="n"/>
      <c r="M43" s="1204" t="n">
        <v>85778350</v>
      </c>
      <c r="N43" s="1205" t="inlineStr">
        <is>
          <t>Plan Sep</t>
        </is>
      </c>
      <c r="O43" s="1206" t="inlineStr">
        <is>
          <t>Submited SMS Internal</t>
        </is>
      </c>
    </row>
    <row r="44" customFormat="1" s="358">
      <c r="A44" s="1265" t="n">
        <v>16</v>
      </c>
      <c r="B44" s="1265" t="n">
        <v>4227601</v>
      </c>
      <c r="C44" s="1265" t="inlineStr">
        <is>
          <t>21330/VC</t>
        </is>
      </c>
      <c r="D44" s="1266">
        <f>IFERROR(VLOOKUP(Table1[[#This Row],[No. Work Order]], 'OVERALL WO'!D32:P183, 6, FALSE), "")</f>
        <v/>
      </c>
      <c r="E44" s="1265" t="n"/>
      <c r="F44" s="1267">
        <f>IFERROR(VLOOKUP(Table1[[#This Row],[No. Work Order]], 'OVERALL WO'!D32:P183, 2, FALSE), "")</f>
        <v/>
      </c>
      <c r="G44" s="1265">
        <f>IFERROR(VLOOKUP(Table1[[#This Row],[No. Work Order]], 'OVERALL WO'!D32:P183, 4, FALSE), "")</f>
        <v/>
      </c>
      <c r="H44" s="1268">
        <f>SUMIF('OVERALL WO'!D32:P183, Table1[[#This Row],[No. Work Order]], 'OVERALL WO'!H32:H183)</f>
        <v/>
      </c>
      <c r="I44" s="1269">
        <f>SUMIF('OVERALL WO'!D32:P183, Table1[[#This Row],[No. Work Order]], 'OVERALL WO'!L32:L183)</f>
        <v/>
      </c>
      <c r="J44" s="1270">
        <f>Table1[[#This Row],[Total Progress (Value)]]/Table1[[#This Row],[Estimate / Internal SMS (Value)]]*100</f>
        <v/>
      </c>
      <c r="K44" s="1265">
        <f>IFERROR(VLOOKUP(Table1[[#This Row],[No. Work Order]], 'OVERALL WO'!D32:P183, 13, FALSE), "")</f>
        <v/>
      </c>
      <c r="L44" s="1269" t="n"/>
      <c r="M44" s="1269" t="n"/>
      <c r="N44" s="1267" t="inlineStr">
        <is>
          <t>Plan Sep</t>
        </is>
      </c>
      <c r="O44" s="358" t="inlineStr">
        <is>
          <t>Submited SMS Internal</t>
        </is>
      </c>
    </row>
    <row r="45" ht="30" customFormat="1" customHeight="1" s="1206">
      <c r="A45" s="1199" t="n">
        <v>17</v>
      </c>
      <c r="B45" s="1207" t="inlineStr">
        <is>
          <t>4188686 - 2nd - Phase 2</t>
        </is>
      </c>
      <c r="C45" s="1199" t="inlineStr">
        <is>
          <t>180017/VH</t>
        </is>
      </c>
      <c r="D45" s="1207">
        <f>IFERROR(VLOOKUP(Table1[[#This Row],[No. Work Order]], 'OVERALL WO'!D33:P184, 6, FALSE), "")</f>
        <v/>
      </c>
      <c r="E45" s="1199" t="n">
        <v>3700066816</v>
      </c>
      <c r="F45" s="1210">
        <f>IFERROR(VLOOKUP(Table1[[#This Row],[No. Work Order]], 'OVERALL WO'!D33:P184, 2, FALSE), "")</f>
        <v/>
      </c>
      <c r="G45" s="1199">
        <f>IFERROR(VLOOKUP(Table1[[#This Row],[No. Work Order]], 'OVERALL WO'!D33:P184, 4, FALSE), "")</f>
        <v/>
      </c>
      <c r="H45" s="1201">
        <f>SUMIF('OVERALL WO'!D33:P184, Table1[[#This Row],[No. Work Order]], 'OVERALL WO'!H33:H184)</f>
        <v/>
      </c>
      <c r="I45" s="1204">
        <f>SUMIF('OVERALL WO'!D33:P184, Table1[[#This Row],[No. Work Order]], 'OVERALL WO'!L33:L184)</f>
        <v/>
      </c>
      <c r="J45" s="1208">
        <f>Table1[[#This Row],[Total Progress (Value)]]/Table1[[#This Row],[Estimate / Internal SMS (Value)]]*100</f>
        <v/>
      </c>
      <c r="K45" s="1199">
        <f>IFERROR(VLOOKUP(Table1[[#This Row],[No. Work Order]], 'OVERALL WO'!D33:P184, 13, FALSE), "")</f>
        <v/>
      </c>
      <c r="L45" s="1204" t="n"/>
      <c r="M45" s="1204" t="n">
        <v>130011815</v>
      </c>
      <c r="N45" s="1205" t="inlineStr">
        <is>
          <t>Plan Sep</t>
        </is>
      </c>
    </row>
    <row r="46" customFormat="1" s="358">
      <c r="A46" s="1265" t="n">
        <v>18</v>
      </c>
      <c r="B46" s="1265" t="n">
        <v>4228201</v>
      </c>
      <c r="C46" s="1265" t="inlineStr">
        <is>
          <t>210362/VH</t>
        </is>
      </c>
      <c r="D46" s="1266">
        <f>IFERROR(VLOOKUP(Table1[[#This Row],[No. Work Order]], 'OVERALL WO'!D34:P185, 6, FALSE), "")</f>
        <v/>
      </c>
      <c r="E46" s="1265" t="n"/>
      <c r="F46" s="1267">
        <f>IFERROR(VLOOKUP(Table1[[#This Row],[No. Work Order]], 'OVERALL WO'!D34:P185, 2, FALSE), "")</f>
        <v/>
      </c>
      <c r="G46" s="1265">
        <f>IFERROR(VLOOKUP(Table1[[#This Row],[No. Work Order]], 'OVERALL WO'!D34:P185, 4, FALSE), "")</f>
        <v/>
      </c>
      <c r="H46" s="1268">
        <f>SUMIF('OVERALL WO'!D34:P185, Table1[[#This Row],[No. Work Order]], 'OVERALL WO'!H34:H185)</f>
        <v/>
      </c>
      <c r="I46" s="1269">
        <f>SUMIF('OVERALL WO'!D34:P185, Table1[[#This Row],[No. Work Order]], 'OVERALL WO'!L34:L185)</f>
        <v/>
      </c>
      <c r="J46" s="1270">
        <f>Table1[[#This Row],[Total Progress (Value)]]/Table1[[#This Row],[Estimate / Internal SMS (Value)]]*100</f>
        <v/>
      </c>
      <c r="K46" s="1265">
        <f>IFERROR(VLOOKUP(Table1[[#This Row],[No. Work Order]], 'OVERALL WO'!D34:P185, 13, FALSE), "")</f>
        <v/>
      </c>
      <c r="L46" s="1269" t="n"/>
      <c r="M46" s="1269" t="n"/>
      <c r="N46" s="1267" t="n"/>
      <c r="O46" s="358" t="inlineStr">
        <is>
          <t>Submited SMS Internal</t>
        </is>
      </c>
    </row>
    <row r="47" customFormat="1" s="1206">
      <c r="A47" s="1199" t="n">
        <v>19</v>
      </c>
      <c r="B47" s="1199" t="n">
        <v>4217251</v>
      </c>
      <c r="C47" s="1199" t="inlineStr">
        <is>
          <t>200139/VC</t>
        </is>
      </c>
      <c r="D47" s="1207">
        <f>IFERROR(VLOOKUP(Table1[[#This Row],[No. Work Order]], 'OVERALL WO'!D35:P186, 6, FALSE), "")</f>
        <v/>
      </c>
      <c r="E47" s="1199" t="n"/>
      <c r="F47" s="1205">
        <f>IFERROR(VLOOKUP(Table1[[#This Row],[No. Work Order]], 'OVERALL WO'!D35:P186, 2, FALSE), "")</f>
        <v/>
      </c>
      <c r="G47" s="1199">
        <f>IFERROR(VLOOKUP(Table1[[#This Row],[No. Work Order]], 'OVERALL WO'!D35:P186, 4, FALSE), "")</f>
        <v/>
      </c>
      <c r="H47" s="1201">
        <f>SUMIF('OVERALL WO'!D35:P186, Table1[[#This Row],[No. Work Order]], 'OVERALL WO'!H35:H186)</f>
        <v/>
      </c>
      <c r="I47" s="1204">
        <f>SUMIF('OVERALL WO'!D35:P186, Table1[[#This Row],[No. Work Order]], 'OVERALL WO'!L35:L186)</f>
        <v/>
      </c>
      <c r="J47" s="1208">
        <f>Table1[[#This Row],[Total Progress (Value)]]/Table1[[#This Row],[Estimate / Internal SMS (Value)]]*100</f>
        <v/>
      </c>
      <c r="K47" s="1199">
        <f>IFERROR(VLOOKUP(Table1[[#This Row],[No. Work Order]], 'OVERALL WO'!D35:P186, 13, FALSE), "")</f>
        <v/>
      </c>
      <c r="L47" s="1204" t="n"/>
      <c r="M47" s="1204" t="n"/>
      <c r="N47" s="1205" t="n"/>
    </row>
    <row r="48" customFormat="1" s="1206">
      <c r="A48" s="1199" t="n">
        <v>20</v>
      </c>
      <c r="B48" s="1199" t="n">
        <v>4300260</v>
      </c>
      <c r="C48" s="1199" t="inlineStr">
        <is>
          <t>210378/VHB</t>
        </is>
      </c>
      <c r="D48" s="1207">
        <f>IFERROR(VLOOKUP(Table1[[#This Row],[No. Work Order]], 'OVERALL WO'!D36:P187, 6, FALSE), "")</f>
        <v/>
      </c>
      <c r="E48" s="1199" t="n">
        <v>3700066817</v>
      </c>
      <c r="F48" s="1205">
        <f>IFERROR(VLOOKUP(Table1[[#This Row],[No. Work Order]], 'OVERALL WO'!D36:P187, 2, FALSE), "")</f>
        <v/>
      </c>
      <c r="G48" s="1199">
        <f>IFERROR(VLOOKUP(Table1[[#This Row],[No. Work Order]], 'OVERALL WO'!D36:P187, 4, FALSE), "")</f>
        <v/>
      </c>
      <c r="H48" s="1201">
        <f>SUMIF('OVERALL WO'!D36:P187, Table1[[#This Row],[No. Work Order]], 'OVERALL WO'!H36:H187)</f>
        <v/>
      </c>
      <c r="I48" s="1204">
        <f>SUMIF('OVERALL WO'!D36:P187, Table1[[#This Row],[No. Work Order]], 'OVERALL WO'!L36:L187)</f>
        <v/>
      </c>
      <c r="J48" s="1208">
        <f>Table1[[#This Row],[Total Progress (Value)]]/Table1[[#This Row],[Estimate / Internal SMS (Value)]]*100</f>
        <v/>
      </c>
      <c r="K48" s="1199">
        <f>IFERROR(VLOOKUP(Table1[[#This Row],[No. Work Order]], 'OVERALL WO'!D36:P187, 13, FALSE), "")</f>
        <v/>
      </c>
      <c r="L48" s="1204" t="n"/>
      <c r="M48" s="1204">
        <f>+Table1[[#This Row],[Total Progress (Value)]]</f>
        <v/>
      </c>
      <c r="N48" s="1205" t="inlineStr">
        <is>
          <t>Plan Sep</t>
        </is>
      </c>
    </row>
    <row r="49" customFormat="1" s="1206">
      <c r="A49" s="1199" t="n">
        <v>21</v>
      </c>
      <c r="B49" s="1199" t="inlineStr">
        <is>
          <t>4223868 - 3rd</t>
        </is>
      </c>
      <c r="C49" s="1199" t="inlineStr">
        <is>
          <t>200634/VB</t>
        </is>
      </c>
      <c r="D49" s="1207">
        <f>IFERROR(VLOOKUP(Table1[[#This Row],[No. Work Order]], 'OVERALL WO'!D37:P188, 6, FALSE), "")</f>
        <v/>
      </c>
      <c r="E49" s="1199" t="n"/>
      <c r="F49" s="1205">
        <f>IFERROR(VLOOKUP(Table1[[#This Row],[No. Work Order]], 'OVERALL WO'!D37:P188, 2, FALSE), "")</f>
        <v/>
      </c>
      <c r="G49" s="1199">
        <f>IFERROR(VLOOKUP(Table1[[#This Row],[No. Work Order]], 'OVERALL WO'!D37:P188, 4, FALSE), "")</f>
        <v/>
      </c>
      <c r="H49" s="1201">
        <f>SUMIF('OVERALL WO'!D37:P188, Table1[[#This Row],[No. Work Order]], 'OVERALL WO'!H37:H188)</f>
        <v/>
      </c>
      <c r="I49" s="1204">
        <f>SUMIF('OVERALL WO'!D37:P188, Table1[[#This Row],[No. Work Order]], 'OVERALL WO'!L37:L188)</f>
        <v/>
      </c>
      <c r="J49" s="1208">
        <f>Table1[[#This Row],[Total Progress (Value)]]/Table1[[#This Row],[Estimate / Internal SMS (Value)]]*100</f>
        <v/>
      </c>
      <c r="K49" s="1199">
        <f>IFERROR(VLOOKUP(Table1[[#This Row],[No. Work Order]], 'OVERALL WO'!D37:P188, 13, FALSE), "")</f>
        <v/>
      </c>
      <c r="L49" s="1204" t="n"/>
      <c r="M49" s="1204" t="n"/>
      <c r="N49" s="1205" t="n"/>
    </row>
    <row r="50" customFormat="1" s="1206">
      <c r="A50" s="1199" t="n">
        <v>22</v>
      </c>
      <c r="B50" s="1199" t="inlineStr">
        <is>
          <t>4188686 - 5rd</t>
        </is>
      </c>
      <c r="C50" s="1199" t="inlineStr">
        <is>
          <t>180017/VH</t>
        </is>
      </c>
      <c r="D50" s="1207">
        <f>IFERROR(VLOOKUP(Table1[[#This Row],[No. Work Order]], 'OVERALL WO'!D38:P189, 6, FALSE), "")</f>
        <v/>
      </c>
      <c r="E50" s="1199" t="n"/>
      <c r="F50" s="1205">
        <f>IFERROR(VLOOKUP(Table1[[#This Row],[No. Work Order]], 'OVERALL WO'!D38:P189, 2, FALSE), "")</f>
        <v/>
      </c>
      <c r="G50" s="1199">
        <f>IFERROR(VLOOKUP(Table1[[#This Row],[No. Work Order]], 'OVERALL WO'!D38:P189, 4, FALSE), "")</f>
        <v/>
      </c>
      <c r="H50" s="1201">
        <f>SUMIF('OVERALL WO'!D38:P189, Table1[[#This Row],[No. Work Order]], 'OVERALL WO'!H38:H189)</f>
        <v/>
      </c>
      <c r="I50" s="1204">
        <f>SUMIF('OVERALL WO'!D38:P189, Table1[[#This Row],[No. Work Order]], 'OVERALL WO'!L38:L189)</f>
        <v/>
      </c>
      <c r="J50" s="1208">
        <f>Table1[[#This Row],[Total Progress (Value)]]/Table1[[#This Row],[Estimate / Internal SMS (Value)]]*100</f>
        <v/>
      </c>
      <c r="K50" s="1199">
        <f>IFERROR(VLOOKUP(Table1[[#This Row],[No. Work Order]], 'OVERALL WO'!D38:P189, 13, FALSE), "")</f>
        <v/>
      </c>
      <c r="L50" s="1204" t="n"/>
      <c r="M50" s="1204" t="n"/>
      <c r="N50" s="1205" t="n"/>
    </row>
    <row r="51" customFormat="1" s="1206">
      <c r="A51" s="1199" t="n">
        <v>23</v>
      </c>
      <c r="B51" s="1199" t="n">
        <v>4300398</v>
      </c>
      <c r="C51" s="1199" t="inlineStr">
        <is>
          <t>210380/VH</t>
        </is>
      </c>
      <c r="D51" s="1207">
        <f>IFERROR(VLOOKUP(Table1[[#This Row],[No. Work Order]], 'OVERALL WO'!D39:P190, 6, FALSE), "")</f>
        <v/>
      </c>
      <c r="E51" s="1199" t="n">
        <v>3700066652</v>
      </c>
      <c r="F51" s="1205">
        <f>IFERROR(VLOOKUP(Table1[[#This Row],[No. Work Order]], 'OVERALL WO'!D39:P190, 2, FALSE), "")</f>
        <v/>
      </c>
      <c r="G51" s="1199">
        <f>IFERROR(VLOOKUP(Table1[[#This Row],[No. Work Order]], 'OVERALL WO'!D39:P190, 4, FALSE), "")</f>
        <v/>
      </c>
      <c r="H51" s="1201">
        <f>SUMIF('OVERALL WO'!D39:P190, Table1[[#This Row],[No. Work Order]], 'OVERALL WO'!H39:H190)</f>
        <v/>
      </c>
      <c r="I51" s="1204">
        <f>SUMIF('OVERALL WO'!D39:P190, Table1[[#This Row],[No. Work Order]], 'OVERALL WO'!L39:L190)</f>
        <v/>
      </c>
      <c r="J51" s="1208">
        <f>Table1[[#This Row],[Total Progress (Value)]]/Table1[[#This Row],[Estimate / Internal SMS (Value)]]*100</f>
        <v/>
      </c>
      <c r="K51" s="1199">
        <f>IFERROR(VLOOKUP(Table1[[#This Row],[No. Work Order]], 'OVERALL WO'!D39:P190, 13, FALSE), "")</f>
        <v/>
      </c>
      <c r="L51" s="1204" t="n"/>
      <c r="M51" s="1204">
        <f>+Table1[[#This Row],[Total Progress (Value)]]</f>
        <v/>
      </c>
      <c r="N51" s="1205" t="inlineStr">
        <is>
          <t>Plan Sep</t>
        </is>
      </c>
    </row>
    <row r="52" customFormat="1" s="1206">
      <c r="A52" s="1199" t="n">
        <v>24</v>
      </c>
      <c r="B52" s="1199" t="n">
        <v>4300550</v>
      </c>
      <c r="C52" s="1199" t="inlineStr">
        <is>
          <t>210397/VH</t>
        </is>
      </c>
      <c r="D52" s="1207">
        <f>IFERROR(VLOOKUP(Table1[[#This Row],[No. Work Order]], 'OVERALL WO'!D40:P191, 6, FALSE), "")</f>
        <v/>
      </c>
      <c r="E52" s="1199" t="n">
        <v>3700066669</v>
      </c>
      <c r="F52" s="1205">
        <f>IFERROR(VLOOKUP(Table1[[#This Row],[No. Work Order]], 'OVERALL WO'!D40:P191, 2, FALSE), "")</f>
        <v/>
      </c>
      <c r="G52" s="1199">
        <f>IFERROR(VLOOKUP(Table1[[#This Row],[No. Work Order]], 'OVERALL WO'!D40:P191, 4, FALSE), "")</f>
        <v/>
      </c>
      <c r="H52" s="1201">
        <f>SUMIF('OVERALL WO'!D40:P191, Table1[[#This Row],[No. Work Order]], 'OVERALL WO'!H40:H191)</f>
        <v/>
      </c>
      <c r="I52" s="1204">
        <f>SUMIF('OVERALL WO'!D40:P191, Table1[[#This Row],[No. Work Order]], 'OVERALL WO'!L40:L191)</f>
        <v/>
      </c>
      <c r="J52" s="1208">
        <f>Table1[[#This Row],[Total Progress (Value)]]/Table1[[#This Row],[Estimate / Internal SMS (Value)]]*100</f>
        <v/>
      </c>
      <c r="K52" s="1199">
        <f>IFERROR(VLOOKUP(Table1[[#This Row],[No. Work Order]], 'OVERALL WO'!D40:P191, 13, FALSE), "")</f>
        <v/>
      </c>
      <c r="L52" s="1204" t="n"/>
      <c r="M52" s="1204">
        <f>+Table1[[#This Row],[Total Progress (Value)]]</f>
        <v/>
      </c>
      <c r="N52" s="1205" t="inlineStr">
        <is>
          <t>Plan Sep</t>
        </is>
      </c>
    </row>
    <row r="53" customFormat="1" s="358">
      <c r="A53" s="1265" t="n">
        <v>25</v>
      </c>
      <c r="B53" s="1265" t="inlineStr">
        <is>
          <t>210398/VH</t>
        </is>
      </c>
      <c r="C53" s="1265" t="inlineStr">
        <is>
          <t>210398/VH</t>
        </is>
      </c>
      <c r="D53" s="1266">
        <f>IFERROR(VLOOKUP(Table1[[#This Row],[No. Work Order]], 'OVERALL WO'!D41:P192, 6, FALSE), "")</f>
        <v/>
      </c>
      <c r="E53" s="1265" t="n"/>
      <c r="F53" s="1267">
        <f>IFERROR(VLOOKUP(Table1[[#This Row],[No. Work Order]], 'OVERALL WO'!D41:P192, 2, FALSE), "")</f>
        <v/>
      </c>
      <c r="G53" s="1265">
        <f>IFERROR(VLOOKUP(Table1[[#This Row],[No. Work Order]], 'OVERALL WO'!D41:P192, 4, FALSE), "")</f>
        <v/>
      </c>
      <c r="H53" s="1268">
        <f>SUMIF('OVERALL WO'!D41:P192, Table1[[#This Row],[No. Work Order]], 'OVERALL WO'!H41:H192)</f>
        <v/>
      </c>
      <c r="I53" s="1269">
        <f>SUMIF('OVERALL WO'!D41:P192, Table1[[#This Row],[No. Work Order]], 'OVERALL WO'!L41:L192)</f>
        <v/>
      </c>
      <c r="J53" s="1270">
        <f>Table1[[#This Row],[Total Progress (Value)]]/Table1[[#This Row],[Estimate / Internal SMS (Value)]]*100</f>
        <v/>
      </c>
      <c r="K53" s="1265">
        <f>IFERROR(VLOOKUP(Table1[[#This Row],[No. Work Order]], 'OVERALL WO'!D41:P192, 13, FALSE), "")</f>
        <v/>
      </c>
      <c r="L53" s="1269" t="n"/>
      <c r="M53" s="1269" t="n"/>
      <c r="N53" s="1267" t="n"/>
      <c r="O53" s="358" t="inlineStr">
        <is>
          <t>Submited SMS Internal</t>
        </is>
      </c>
    </row>
    <row r="54" customFormat="1" s="1277">
      <c r="A54" s="1278" t="n">
        <v>26</v>
      </c>
      <c r="B54" s="1278" t="n">
        <v>4225908</v>
      </c>
      <c r="C54" s="1278" t="inlineStr">
        <is>
          <t>210186/VHB</t>
        </is>
      </c>
      <c r="D54" s="1272">
        <f>IFERROR(VLOOKUP(Table1[[#This Row],[No. Work Order]], 'OVERALL WO'!D51:P202, 6, FALSE), "")</f>
        <v/>
      </c>
      <c r="E54" s="1278" t="n"/>
      <c r="F54" s="1279">
        <f>IFERROR(VLOOKUP(Table1[[#This Row],[No. Work Order]], 'OVERALL WO'!D51:P202, 2, FALSE), "")</f>
        <v/>
      </c>
      <c r="G54" s="1278">
        <f>IFERROR(VLOOKUP(Table1[[#This Row],[No. Work Order]], 'OVERALL WO'!D51:P202, 4, FALSE), "")</f>
        <v/>
      </c>
      <c r="H54" s="1274">
        <f>SUMIF('OVERALL WO'!D42:P193, Table1[[#This Row],[No. Work Order]], 'OVERALL WO'!H42:H193)</f>
        <v/>
      </c>
      <c r="I54" s="1275">
        <f>SUMIF('OVERALL WO'!D42:P193, Table1[[#This Row],[No. Work Order]], 'OVERALL WO'!L42:L193)</f>
        <v/>
      </c>
      <c r="J54" s="1276">
        <f>Table1[[#This Row],[Total Progress (Value)]]/Table1[[#This Row],[Estimate / Internal SMS (Value)]]*100</f>
        <v/>
      </c>
      <c r="K54" s="1278">
        <f>IFERROR(VLOOKUP(Table1[[#This Row],[No. Work Order]], 'OVERALL WO'!D51:P202, 13, FALSE), "")</f>
        <v/>
      </c>
      <c r="L54" s="1275" t="n"/>
      <c r="M54" s="1275" t="n"/>
      <c r="N54" s="1279" t="inlineStr">
        <is>
          <t>Dokumen sirkulasi (nilai actual = 4225908 + 4225908 - phase 2) done</t>
        </is>
      </c>
      <c r="O54" s="1277" t="inlineStr">
        <is>
          <t>Submited SMS Internal</t>
        </is>
      </c>
    </row>
    <row r="55" customFormat="1" s="1277">
      <c r="A55" s="1278" t="n"/>
      <c r="B55" s="1278" t="inlineStr">
        <is>
          <t>4225908 - Phase 2</t>
        </is>
      </c>
      <c r="C55" s="1278" t="inlineStr">
        <is>
          <t>210186/VHB</t>
        </is>
      </c>
      <c r="D55" s="1278">
        <f>IFERROR(VLOOKUP(Table1[[#This Row],[No. Work Order]], 'OVERALL WO'!D57:P202, 6, FALSE), "")</f>
        <v/>
      </c>
      <c r="E55" s="1278" t="n"/>
      <c r="F55" s="1279">
        <f>IFERROR(VLOOKUP(Table1[[#This Row],[No. Work Order]], 'OVERALL WO'!D57:P202, 2, FALSE), "")</f>
        <v/>
      </c>
      <c r="G55" s="1278">
        <f>IFERROR(VLOOKUP(Table1[[#This Row],[No. Work Order]], 'OVERALL WO'!D57:P202, 4, FALSE), "")</f>
        <v/>
      </c>
      <c r="H55" s="1274">
        <f>SUMIF('OVERALL WO'!D57:P202, Table1[[#This Row],[No. Work Order]], 'OVERALL WO'!H57:H202)</f>
        <v/>
      </c>
      <c r="I55" s="1280">
        <f>SUMIF('OVERALL WO'!D57:P202, Table1[[#This Row],[No. Work Order]], 'OVERALL WO'!L57:L202)</f>
        <v/>
      </c>
      <c r="J55" s="1281">
        <f>Table1[[#This Row],[Total Progress (Value)]]/Table1[[#This Row],[Estimate / Internal SMS (Value)]]*100</f>
        <v/>
      </c>
      <c r="K55" s="1278">
        <f>IFERROR(VLOOKUP(Table1[[#This Row],[No. Work Order]], 'OVERALL WO'!D57:P202, 13, FALSE), "")</f>
        <v/>
      </c>
      <c r="L55" s="1275" t="n"/>
      <c r="M55" s="1275" t="n"/>
      <c r="N55" s="1279" t="inlineStr">
        <is>
          <t>Dokumen sirkulasi (nilai actual = 4225908 + 4225908 - phase 2) done</t>
        </is>
      </c>
      <c r="O55" s="1277" t="inlineStr">
        <is>
          <t>Submited SMS Internal</t>
        </is>
      </c>
    </row>
    <row r="56" customFormat="1" s="1220">
      <c r="A56" s="1214" t="n">
        <v>27</v>
      </c>
      <c r="B56" s="1214" t="inlineStr">
        <is>
          <t>4228201 - 2nd</t>
        </is>
      </c>
      <c r="C56" s="1214" t="inlineStr">
        <is>
          <t>210362/VH</t>
        </is>
      </c>
      <c r="D56" s="1212">
        <f>IFERROR(VLOOKUP(Table1[[#This Row],[No. Work Order]], 'OVERALL WO'!D43:P194, 6, FALSE), "")</f>
        <v/>
      </c>
      <c r="E56" s="1214" t="n">
        <v>3700068120</v>
      </c>
      <c r="F56" s="1219">
        <f>IFERROR(VLOOKUP(Table1[[#This Row],[No. Work Order]], 'OVERALL WO'!D57:P202, 2, FALSE), "")</f>
        <v/>
      </c>
      <c r="G56" s="1214">
        <f>IFERROR(VLOOKUP(Table1[[#This Row],[No. Work Order]], 'OVERALL WO'!D57:P202, 4, FALSE), "")</f>
        <v/>
      </c>
      <c r="H56" s="1215">
        <f>SUMIF('OVERALL WO'!D57:P202, Table1[[#This Row],[No. Work Order]], 'OVERALL WO'!H57:H202)</f>
        <v/>
      </c>
      <c r="I56" s="1216">
        <f>SUMIF('OVERALL WO'!D57:P202, Table1[[#This Row],[No. Work Order]], 'OVERALL WO'!L57:L202)</f>
        <v/>
      </c>
      <c r="J56" s="1217">
        <f>Table1[[#This Row],[Total Progress (Value)]]/Table1[[#This Row],[Estimate / Internal SMS (Value)]]*100</f>
        <v/>
      </c>
      <c r="K56" s="1214">
        <f>IFERROR(VLOOKUP(Table1[[#This Row],[No. Work Order]], 'OVERALL WO'!D57:P202, 13, FALSE), "")</f>
        <v/>
      </c>
      <c r="L56" s="1218" t="n"/>
      <c r="M56" s="1218">
        <f>+Table1[[#This Row],[Total Progress (Value)]]</f>
        <v/>
      </c>
      <c r="N56" s="1219" t="n"/>
      <c r="O56" s="1220" t="inlineStr">
        <is>
          <t>Submited SMS Internal</t>
        </is>
      </c>
    </row>
    <row r="57" customFormat="1" s="1230">
      <c r="A57" s="1224" t="n">
        <v>28</v>
      </c>
      <c r="B57" s="1224" t="inlineStr">
        <is>
          <t>4300550 - 3rd</t>
        </is>
      </c>
      <c r="C57" s="1224" t="inlineStr">
        <is>
          <t>210397/VH</t>
        </is>
      </c>
      <c r="D57" s="1222">
        <f>IFERROR(VLOOKUP(Table1[[#This Row],[No. Work Order]], 'OVERALL WO'!D44:P195, 6, FALSE), "")</f>
        <v/>
      </c>
      <c r="E57" s="1224" t="n">
        <v>3700068119</v>
      </c>
      <c r="F57" s="1229">
        <f>IFERROR(VLOOKUP(Table1[[#This Row],[No. Work Order]], 'OVERALL WO'!D58:P203, 2, FALSE), "")</f>
        <v/>
      </c>
      <c r="G57" s="1224">
        <f>IFERROR(VLOOKUP(Table1[[#This Row],[No. Work Order]], 'OVERALL WO'!D58:P203, 4, FALSE), "")</f>
        <v/>
      </c>
      <c r="H57" s="1225">
        <f>SUMIF('OVERALL WO'!D58:P203, Table1[[#This Row],[No. Work Order]], 'OVERALL WO'!H58:H203)</f>
        <v/>
      </c>
      <c r="I57" s="1226">
        <f>SUMIF('OVERALL WO'!D58:P203, Table1[[#This Row],[No. Work Order]], 'OVERALL WO'!L58:L203)</f>
        <v/>
      </c>
      <c r="J57" s="1227">
        <f>Table1[[#This Row],[Total Progress (Value)]]/Table1[[#This Row],[Estimate / Internal SMS (Value)]]*100</f>
        <v/>
      </c>
      <c r="K57" s="1224">
        <f>IFERROR(VLOOKUP(Table1[[#This Row],[No. Work Order]], 'OVERALL WO'!D58:P203, 13, FALSE), "")</f>
        <v/>
      </c>
      <c r="L57" s="1228" t="n"/>
      <c r="M57" s="1228">
        <f>+Table1[[#This Row],[Total Progress (Value)]]</f>
        <v/>
      </c>
      <c r="N57" s="1229" t="n"/>
      <c r="O57" s="1230" t="inlineStr">
        <is>
          <t>Submited SMS Internal</t>
        </is>
      </c>
    </row>
    <row r="58" customFormat="1" s="1230">
      <c r="A58" s="1224" t="n">
        <v>29</v>
      </c>
      <c r="B58" s="1224" t="n">
        <v>4301260</v>
      </c>
      <c r="C58" s="1224" t="inlineStr">
        <is>
          <t>210448/VH</t>
        </is>
      </c>
      <c r="D58" s="1222">
        <f>IFERROR(VLOOKUP(Table1[[#This Row],[No. Work Order]], 'OVERALL WO'!D45:P196, 6, FALSE), "")</f>
        <v/>
      </c>
      <c r="E58" s="1224" t="n">
        <v>3700068180</v>
      </c>
      <c r="F58" s="1229">
        <f>IFERROR(VLOOKUP(Table1[[#This Row],[No. Work Order]], 'OVERALL WO'!D59:P204, 2, FALSE), "")</f>
        <v/>
      </c>
      <c r="G58" s="1224">
        <f>IFERROR(VLOOKUP(Table1[[#This Row],[No. Work Order]], 'OVERALL WO'!D60:P205, 4, FALSE), "")</f>
        <v/>
      </c>
      <c r="H58" s="1225">
        <f>SUMIF('OVERALL WO'!D60:P205, Table1[[#This Row],[No. Work Order]], 'OVERALL WO'!H60:H205)</f>
        <v/>
      </c>
      <c r="I58" s="1226">
        <f>SUMIF('OVERALL WO'!D60:P205, Table1[[#This Row],[No. Work Order]], 'OVERALL WO'!L60:L205)</f>
        <v/>
      </c>
      <c r="J58" s="1227">
        <f>Table1[[#This Row],[Total Progress (Value)]]/Table1[[#This Row],[Estimate / Internal SMS (Value)]]*100</f>
        <v/>
      </c>
      <c r="K58" s="1224">
        <f>IFERROR(VLOOKUP(Table1[[#This Row],[No. Work Order]], 'OVERALL WO'!D60:P205, 13, FALSE), "")</f>
        <v/>
      </c>
      <c r="L58" s="1228" t="n"/>
      <c r="M58" s="1228">
        <f>+Table1[[#This Row],[Total Progress (Value)]]</f>
        <v/>
      </c>
      <c r="N58" s="1229" t="n"/>
      <c r="O58" s="1230" t="inlineStr">
        <is>
          <t>Submited SMS Internal</t>
        </is>
      </c>
    </row>
    <row r="59" ht="17.25" customFormat="1" customHeight="1" s="1012">
      <c r="A59" s="1008" t="n"/>
      <c r="B59" s="1057" t="n"/>
      <c r="C59" s="1008" t="n"/>
      <c r="D59" s="1008">
        <f>IFERROR(VLOOKUP(Table1[[#This Row],[No. Work Order]], 'OVERALL WO'!D52:P203, 6, FALSE), "")</f>
        <v/>
      </c>
      <c r="E59" s="1008" t="n"/>
      <c r="F59" s="1015">
        <f>IFERROR(VLOOKUP(Table1[[#This Row],[No. Work Order]], 'OVERALL WO'!D52:P203, 2, FALSE), "")</f>
        <v/>
      </c>
      <c r="G59" s="1008">
        <f>IFERROR(VLOOKUP(Table1[[#This Row],[No. Work Order]], 'OVERALL WO'!D52:P203, 4, FALSE), "")</f>
        <v/>
      </c>
      <c r="H59" s="1010" t="n"/>
      <c r="I59" s="1011">
        <f>SUBTOTAL(109,I2:I58)</f>
        <v/>
      </c>
      <c r="J59" s="1008" t="n"/>
      <c r="K59" s="1008">
        <f>IFERROR(VLOOKUP(Table1[[#This Row],[No. Work Order]], 'OVERALL WO'!D52:P203, 13, FALSE), "")</f>
        <v/>
      </c>
      <c r="L59" s="1014">
        <f>SUBTOTAL(109,L28:L58)</f>
        <v/>
      </c>
      <c r="M59" s="1014">
        <f>SUBTOTAL(109,M28:M58)</f>
        <v/>
      </c>
      <c r="N59" s="1015" t="n"/>
    </row>
    <row r="60">
      <c r="D60" s="996" t="n"/>
      <c r="F60" s="1006" t="n"/>
      <c r="G60" s="996" t="n"/>
      <c r="I60" s="1001">
        <f>+L28+L29</f>
        <v/>
      </c>
      <c r="J60" s="1003" t="n"/>
      <c r="K60" s="996" t="n"/>
      <c r="L60" s="1013" t="n"/>
    </row>
    <row r="61">
      <c r="H61" s="1013" t="inlineStr">
        <is>
          <t>Total Rencana Invoice</t>
        </is>
      </c>
      <c r="I61" s="1001">
        <f>I59-Table1[[#Totals],[Total Progress (Value)]]</f>
        <v/>
      </c>
    </row>
  </sheetData>
  <conditionalFormatting sqref="K1:K26 K28:K58 K60:K1048576">
    <cfRule type="cellIs" priority="9" operator="equal" dxfId="30">
      <formula>"Hold"</formula>
    </cfRule>
    <cfRule type="containsText" priority="10" operator="containsText" dxfId="29" text="Job Completed">
      <formula>NOT(ISERROR(SEARCH("Job Completed",K1)))</formula>
    </cfRule>
  </conditionalFormatting>
  <conditionalFormatting sqref="K27">
    <cfRule type="cellIs" priority="7" operator="equal" dxfId="30">
      <formula>"Hold"</formula>
    </cfRule>
    <cfRule type="containsText" priority="8" operator="containsText" dxfId="29" text="Job Completed">
      <formula>NOT(ISERROR(SEARCH("Job Completed",K27)))</formula>
    </cfRule>
  </conditionalFormatting>
  <conditionalFormatting sqref="K42">
    <cfRule type="cellIs" priority="4" operator="equal" dxfId="31">
      <formula>"Onprogress'"</formula>
    </cfRule>
  </conditionalFormatting>
  <conditionalFormatting sqref="K28:K58">
    <cfRule type="cellIs" priority="3" operator="equal" dxfId="31">
      <formula>"Onprogress"</formula>
    </cfRule>
  </conditionalFormatting>
  <conditionalFormatting sqref="K59">
    <cfRule type="cellIs" priority="1" operator="equal" dxfId="30">
      <formula>"Hold"</formula>
    </cfRule>
    <cfRule type="containsText" priority="2" operator="containsText" dxfId="29" text="Job Completed">
      <formula>NOT(ISERROR(SEARCH("Job Completed",K59)))</formula>
    </cfRule>
  </conditionalFormatting>
  <pageMargins left="0.7" right="0.7" top="0.75" bottom="0.75" header="0.3" footer="0.3"/>
  <pageSetup orientation="portrait" scale="2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IdeaPad 330</dc:creator>
  <dcterms:created xsi:type="dcterms:W3CDTF">2021-01-02T15:34:14Z</dcterms:created>
  <dcterms:modified xsi:type="dcterms:W3CDTF">2021-09-17T10:28:20Z</dcterms:modified>
  <cp:lastModifiedBy>natanegara</cp:lastModifiedBy>
  <cp:lastPrinted>2021-04-14T05:46:33Z</cp:lastPrinted>
</cp:coreProperties>
</file>