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CAFB6AAD-FDF9-413E-B03D-56CAAB4DDD88}" xr6:coauthVersionLast="47" xr6:coauthVersionMax="47" xr10:uidLastSave="{00000000-0000-0000-0000-000000000000}"/>
  <bookViews>
    <workbookView xWindow="-110" yWindow="-110" windowWidth="34620" windowHeight="14020" firstSheet="6" activeTab="19" xr2:uid="{02454ED2-5616-494F-84FC-2DE3FC8B32E3}"/>
  </bookViews>
  <sheets>
    <sheet name="Dynamic (Bank 0x13 - 0x26)" sheetId="2" r:id="rId1"/>
    <sheet name="Flood Banks (Bank 0x27 - 0x30)" sheetId="22" r:id="rId2"/>
    <sheet name="Div Banks (Bank 0x31 - 0x3A)" sheetId="23" r:id="rId3"/>
    <sheet name="Bank0x1" sheetId="6" r:id="rId4"/>
    <sheet name="Bank0x2" sheetId="7" r:id="rId5"/>
    <sheet name="Bank0x3" sheetId="3" r:id="rId6"/>
    <sheet name="Bank0x4" sheetId="8" r:id="rId7"/>
    <sheet name="Bank0x5" sheetId="9" r:id="rId8"/>
    <sheet name="Bank0x6" sheetId="10" r:id="rId9"/>
    <sheet name="Bank0x7" sheetId="11" r:id="rId10"/>
    <sheet name="Bank0x8" sheetId="12" r:id="rId11"/>
    <sheet name="Bank0x9" sheetId="13" r:id="rId12"/>
    <sheet name="Bank0xA" sheetId="14" r:id="rId13"/>
    <sheet name="Bank0xB" sheetId="15" r:id="rId14"/>
    <sheet name="Bank0xC" sheetId="16" r:id="rId15"/>
    <sheet name="Bank0xD" sheetId="17" r:id="rId16"/>
    <sheet name="Bank0xE" sheetId="18" r:id="rId17"/>
    <sheet name="Bank0xF" sheetId="21" r:id="rId18"/>
    <sheet name="Bank0x10" sheetId="19" r:id="rId19"/>
    <sheet name="Bank0x11" sheetId="24" r:id="rId20"/>
    <sheet name="BANK0x3C" sheetId="1" r:id="rId21"/>
    <sheet name="BANK0x3D" sheetId="5" r:id="rId22"/>
    <sheet name="BANK0x3E" sheetId="20" r:id="rId23"/>
    <sheet name="Golden" sheetId="4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4" l="1"/>
  <c r="E3" i="24"/>
  <c r="E2" i="24"/>
  <c r="E9" i="24" s="1"/>
  <c r="B3" i="22"/>
  <c r="B4" i="22" s="1"/>
  <c r="E2" i="23"/>
  <c r="E10" i="23" s="1"/>
  <c r="E2" i="22"/>
  <c r="E4" i="22"/>
  <c r="E12" i="21"/>
  <c r="E2" i="21"/>
  <c r="B3" i="19"/>
  <c r="E3" i="19"/>
  <c r="B4" i="19"/>
  <c r="E4" i="19"/>
  <c r="B3" i="20"/>
  <c r="E4" i="20"/>
  <c r="E3" i="20"/>
  <c r="E2" i="20"/>
  <c r="E13" i="20" s="1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12" i="10"/>
  <c r="E2" i="9"/>
  <c r="E12" i="9" s="1"/>
  <c r="E2" i="8"/>
  <c r="E12" i="8" s="1"/>
  <c r="E2" i="3"/>
  <c r="E2" i="7"/>
  <c r="E12" i="7" s="1"/>
  <c r="E2" i="6"/>
  <c r="E12" i="6"/>
  <c r="E5" i="5"/>
  <c r="B5" i="5"/>
  <c r="B4" i="5"/>
  <c r="E4" i="5"/>
  <c r="D3" i="5"/>
  <c r="E3" i="5" s="1"/>
  <c r="E2" i="5"/>
  <c r="E9" i="1"/>
  <c r="E4" i="4"/>
  <c r="B3" i="4"/>
  <c r="B4" i="4" s="1"/>
  <c r="E2" i="4"/>
  <c r="E3" i="4"/>
  <c r="E13" i="1"/>
  <c r="E3" i="1"/>
  <c r="E4" i="1"/>
  <c r="E5" i="1"/>
  <c r="E6" i="1"/>
  <c r="E2" i="1"/>
  <c r="B3" i="1"/>
  <c r="B4" i="1" s="1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0" i="22" l="1"/>
  <c r="E12" i="19"/>
  <c r="B5" i="18"/>
  <c r="B6" i="18" s="1"/>
  <c r="E12" i="18"/>
  <c r="E12" i="3"/>
  <c r="E10" i="4"/>
  <c r="E13" i="5"/>
  <c r="B3" i="5"/>
  <c r="B5" i="1"/>
  <c r="B6" i="1" s="1"/>
  <c r="B4" i="20" s="1"/>
  <c r="B9" i="1" s="1"/>
  <c r="G4" i="2"/>
  <c r="G5" i="2" s="1"/>
  <c r="G6" i="2" s="1"/>
  <c r="H6" i="2" s="1"/>
  <c r="F9" i="2"/>
  <c r="D9" i="2"/>
</calcChain>
</file>

<file path=xl/sharedStrings.xml><?xml version="1.0" encoding="utf-8"?>
<sst xmlns="http://schemas.openxmlformats.org/spreadsheetml/2006/main" count="252" uniqueCount="66">
  <si>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</si>
  <si>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</si>
  <si>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</si>
  <si>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</si>
  <si>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</si>
  <si>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</si>
  <si>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</si>
  <si>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</si>
  <si>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</si>
  <si>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</si>
  <si>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</si>
  <si>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</si>
  <si>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</si>
  <si>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</si>
  <si>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</si>
  <si>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</si>
  <si>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</si>
  <si>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</si>
  <si>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</si>
  <si>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</si>
  <si>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</si>
  <si>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</si>
  <si>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</si>
  <si>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</si>
  <si>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</si>
  <si>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</si>
  <si>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</si>
  <si>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</si>
  <si>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</si>
  <si>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</si>
  <si>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</si>
  <si>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</si>
  <si>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</si>
  <si>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</si>
  <si>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</si>
  <si>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</si>
  <si>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</si>
  <si>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</si>
  <si>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</si>
  <si>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</si>
  <si>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</si>
  <si>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</si>
  <si>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</si>
  <si>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</si>
  <si>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</si>
  <si>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</si>
  <si>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0x14</t>
  </si>
  <si>
    <t>0x13</t>
  </si>
  <si>
    <t>Memory Management</t>
  </si>
  <si>
    <t>dynamic memory management data</t>
  </si>
  <si>
    <t>memory area</t>
  </si>
  <si>
    <t xml:space="preserve"> </t>
  </si>
  <si>
    <t>pictureFile</t>
  </si>
  <si>
    <t>allocationArray</t>
  </si>
  <si>
    <t>Allocation Segment</t>
  </si>
  <si>
    <t>0x15-0x1A</t>
  </si>
  <si>
    <t>Init code meka driver</t>
  </si>
  <si>
    <t xml:space="preserve">Vacant </t>
  </si>
  <si>
    <t>Vacant</t>
  </si>
  <si>
    <t xml:space="preserve">   </t>
  </si>
  <si>
    <t>0x1B-0x20</t>
  </si>
  <si>
    <t>0x21-0x26</t>
  </si>
  <si>
    <t>Mult Table</t>
  </si>
  <si>
    <t>Flood Queue</t>
  </si>
  <si>
    <t>Division Tables</t>
  </si>
  <si>
    <t>Identical For Every Bank. Holds precomputed division results to 4 decimal places. Bank 3B holds division table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</si>
</sst>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D32" sqref="D32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47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46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55</v>
      </c>
      <c r="F4"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15</v>
      </c>
      <c r="D5">
        <f>B5*C5</f>
        <v>48000</v>
      </c>
      <c r="E5" s="2" t="s">
        <v>60</v>
      </c>
      <c r="F5">
        <v>6</v>
      </c>
      <c r="G5">
        <f>H4+1</f>
        <v>130</v>
      </c>
      <c r="H5">
        <f>G5+C5 -1</f>
        <v>144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61</v>
      </c>
      <c r="F6">
        <f>D6/8000</f>
        <v>6</v>
      </c>
      <c r="G6">
        <f>H5+1</f>
        <v>145</v>
      </c>
      <c r="H6">
        <f>G6+C6 - 1</f>
        <v>150</v>
      </c>
    </row>
    <row r="9" spans="1:9" x14ac:dyDescent="0.35">
      <c r="A9" s="1" t="s">
        <v>2</v>
      </c>
      <c r="B9">
        <f>SUM(B2:B8)</f>
        <v>13060</v>
      </c>
      <c r="C9">
        <f>SUM(C2:C6)</f>
        <v>181</v>
      </c>
      <c r="D9">
        <f>SUM(D2:D8)</f>
        <v>160000</v>
      </c>
      <c r="F9">
        <f>SUM(F2:F6)</f>
        <v>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57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D2" sqref="D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58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39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39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39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39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39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40</v>
      </c>
    </row>
    <row r="3" spans="1:6" x14ac:dyDescent="0.35">
      <c r="A3" t="s">
        <v>41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43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42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44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23A-2CF2-4342-A127-6A0CAC1D7ECC}">
  <dimension ref="A1:M34"/>
  <sheetViews>
    <sheetView workbookViewId="0">
      <selection activeCell="M34" sqref="M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  <row r="34" spans="13:13" x14ac:dyDescent="0.35">
      <c r="M34" t="s">
        <v>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workbookViewId="0">
      <selection activeCell="E3" sqref="E3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48</v>
      </c>
    </row>
    <row r="3" spans="1:6" x14ac:dyDescent="0.35">
      <c r="A3" t="s">
        <v>53</v>
      </c>
      <c r="B3">
        <f>B4-E3</f>
        <v>7971</v>
      </c>
      <c r="C3">
        <v>186</v>
      </c>
      <c r="D3">
        <v>1</v>
      </c>
      <c r="E3">
        <f>C3*D3</f>
        <v>186</v>
      </c>
      <c r="F3" t="s">
        <v>54</v>
      </c>
    </row>
    <row r="4" spans="1:6" x14ac:dyDescent="0.35">
      <c r="A4" t="s">
        <v>50</v>
      </c>
      <c r="B4">
        <f>8192-E4</f>
        <v>8157</v>
      </c>
      <c r="C4">
        <v>7</v>
      </c>
      <c r="D4">
        <v>5</v>
      </c>
      <c r="E4">
        <f>C4*D4</f>
        <v>35</v>
      </c>
      <c r="F4" t="s">
        <v>49</v>
      </c>
    </row>
    <row r="12" spans="1:6" x14ac:dyDescent="0.35">
      <c r="A12" s="1" t="s">
        <v>2</v>
      </c>
      <c r="E12">
        <f>SUM(E2:E10)</f>
        <v>1807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1C6A-559C-4191-936B-FDDAE6C4B3A5}">
  <dimension ref="A1:F10"/>
  <sheetViews>
    <sheetView workbookViewId="0">
      <selection activeCell="I8" sqref="I8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2128</v>
      </c>
      <c r="D2">
        <v>1</v>
      </c>
      <c r="E2">
        <f>C2</f>
        <v>2128</v>
      </c>
      <c r="F2" t="s">
        <v>48</v>
      </c>
    </row>
    <row r="3" spans="1:6" x14ac:dyDescent="0.35">
      <c r="A3" t="s">
        <v>63</v>
      </c>
      <c r="B3">
        <f>C2</f>
        <v>2128</v>
      </c>
      <c r="C3">
        <v>1</v>
      </c>
      <c r="D3">
        <v>1</v>
      </c>
      <c r="E3">
        <v>5728</v>
      </c>
    </row>
    <row r="4" spans="1:6" x14ac:dyDescent="0.35">
      <c r="A4" t="s">
        <v>62</v>
      </c>
      <c r="B4">
        <f>B3+E3+1</f>
        <v>7857</v>
      </c>
      <c r="C4">
        <v>336</v>
      </c>
      <c r="D4">
        <v>1</v>
      </c>
      <c r="E4">
        <f>C4 * D4</f>
        <v>336</v>
      </c>
    </row>
    <row r="10" spans="1:6" x14ac:dyDescent="0.35">
      <c r="E10">
        <f>SUM(E2:E8)</f>
        <v>8192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8641-C02D-4ECA-9797-EDC79FC57C57}">
  <dimension ref="A1:F9"/>
  <sheetViews>
    <sheetView tabSelected="1" workbookViewId="0">
      <selection activeCell="E6" sqref="E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7856</v>
      </c>
      <c r="D2">
        <v>1</v>
      </c>
      <c r="E2">
        <f>C2</f>
        <v>7856</v>
      </c>
      <c r="F2" t="s">
        <v>48</v>
      </c>
    </row>
    <row r="3" spans="1:6" x14ac:dyDescent="0.35">
      <c r="A3" t="s">
        <v>62</v>
      </c>
      <c r="B3">
        <f>E2</f>
        <v>7856</v>
      </c>
      <c r="C3">
        <v>336</v>
      </c>
      <c r="D3">
        <v>1</v>
      </c>
      <c r="E3">
        <f>C3 * D3</f>
        <v>336</v>
      </c>
    </row>
    <row r="9" spans="1:6" x14ac:dyDescent="0.35">
      <c r="E9">
        <f>SUM(E2:E7)</f>
        <v>8192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A7" sqref="A7:E8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>B2+ E2+1</f>
        <v>186</v>
      </c>
      <c r="C3">
        <v>5</v>
      </c>
      <c r="D3">
        <v>255</v>
      </c>
      <c r="E3">
        <f t="shared" ref="E3:E6" si="0">C3*D3</f>
        <v>1275</v>
      </c>
    </row>
    <row r="4" spans="1:6" x14ac:dyDescent="0.35">
      <c r="A4" t="s">
        <v>17</v>
      </c>
      <c r="B4">
        <f>B3+ E3+1</f>
        <v>1462</v>
      </c>
      <c r="C4">
        <v>5</v>
      </c>
      <c r="D4">
        <v>255</v>
      </c>
      <c r="E4">
        <f t="shared" si="0"/>
        <v>1275</v>
      </c>
    </row>
    <row r="5" spans="1:6" x14ac:dyDescent="0.35">
      <c r="A5" t="s">
        <v>18</v>
      </c>
      <c r="B5">
        <f>B4+ E4+1</f>
        <v>2738</v>
      </c>
      <c r="C5">
        <v>5</v>
      </c>
      <c r="D5">
        <v>255</v>
      </c>
      <c r="E5">
        <f t="shared" si="0"/>
        <v>1275</v>
      </c>
    </row>
    <row r="6" spans="1:6" x14ac:dyDescent="0.35">
      <c r="A6" t="s">
        <v>19</v>
      </c>
      <c r="B6">
        <f>B5+ E5+1</f>
        <v>4014</v>
      </c>
      <c r="C6">
        <v>5</v>
      </c>
      <c r="D6">
        <v>255</v>
      </c>
      <c r="E6">
        <f t="shared" si="0"/>
        <v>1275</v>
      </c>
    </row>
    <row r="9" spans="1:6" x14ac:dyDescent="0.35">
      <c r="A9" t="s">
        <v>28</v>
      </c>
      <c r="B9">
        <f>BANK0x3E!B4+ BANK0x3E!E4+1</f>
        <v>5874</v>
      </c>
      <c r="C9">
        <v>10</v>
      </c>
      <c r="D9">
        <v>20</v>
      </c>
      <c r="E9">
        <f t="shared" ref="E9" si="1">C9*D9</f>
        <v>200</v>
      </c>
    </row>
    <row r="13" spans="1:6" x14ac:dyDescent="0.35">
      <c r="A13" s="1" t="s">
        <v>2</v>
      </c>
      <c r="E13">
        <f>SUM(E2:E11)</f>
        <v>5485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E3" sqref="E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6" spans="1:6" x14ac:dyDescent="0.35">
      <c r="A6" t="s">
        <v>51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7A9-D68D-4611-9022-3CBE081861CE}">
  <dimension ref="A1:F13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52</v>
      </c>
      <c r="B2">
        <v>0</v>
      </c>
      <c r="C2">
        <v>6</v>
      </c>
      <c r="D2">
        <v>256</v>
      </c>
      <c r="E2">
        <f t="shared" ref="E2" si="0">C2*D2</f>
        <v>1536</v>
      </c>
    </row>
    <row r="3" spans="1:6" x14ac:dyDescent="0.35">
      <c r="A3" t="s">
        <v>20</v>
      </c>
      <c r="B3">
        <f>E2 + 1</f>
        <v>1537</v>
      </c>
      <c r="C3">
        <v>8</v>
      </c>
      <c r="D3">
        <v>255</v>
      </c>
      <c r="E3">
        <f>C3*D3</f>
        <v>2040</v>
      </c>
    </row>
    <row r="4" spans="1:6" x14ac:dyDescent="0.35">
      <c r="A4" t="s">
        <v>21</v>
      </c>
      <c r="B4">
        <f>B3+ E3+1</f>
        <v>3578</v>
      </c>
      <c r="C4">
        <v>9</v>
      </c>
      <c r="D4">
        <v>255</v>
      </c>
      <c r="E4">
        <f>C4*D4</f>
        <v>2295</v>
      </c>
    </row>
    <row r="6" spans="1:6" x14ac:dyDescent="0.35">
      <c r="A6" t="s">
        <v>51</v>
      </c>
    </row>
    <row r="13" spans="1:6" x14ac:dyDescent="0.35">
      <c r="A13" s="1" t="s">
        <v>2</v>
      </c>
      <c r="E13">
        <f>SUM(E2:E11)</f>
        <v>5871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45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E7AF-6CB8-422B-A8C0-1FDCC7BE361F}">
  <dimension ref="A1:F10"/>
  <sheetViews>
    <sheetView workbookViewId="0">
      <selection activeCell="A20" sqref="A20"/>
    </sheetView>
  </sheetViews>
  <sheetFormatPr defaultRowHeight="14.5" x14ac:dyDescent="0.35"/>
  <cols>
    <col min="1" max="1" width="100.4531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64</v>
      </c>
    </row>
    <row r="7" spans="1:6" x14ac:dyDescent="0.35">
      <c r="A7" t="s">
        <v>65</v>
      </c>
    </row>
    <row r="10" spans="1:6" x14ac:dyDescent="0.35">
      <c r="A10" s="1" t="s">
        <v>2</v>
      </c>
      <c r="E10">
        <f>SUM(E2:E8)</f>
        <v>8191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D2" sqref="D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E2" sqref="E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D6" sqref="D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 t="s">
        <v>36</v>
      </c>
      <c r="D2">
        <v>1</v>
      </c>
      <c r="E2" t="str">
        <f>C2</f>
        <v>TBD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B3" sqref="B3:B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4" sqref="F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v>8191</v>
      </c>
      <c r="F2" t="s">
        <v>56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Dynamic (Bank 0x13 - 0x26)</vt:lpstr>
      <vt:lpstr>Flood Banks (Bank 0x27 - 0x30)</vt:lpstr>
      <vt:lpstr>Div Banks (Bank 0x31 - 0x3A)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Bank0xF</vt:lpstr>
      <vt:lpstr>Bank0x10</vt:lpstr>
      <vt:lpstr>Bank0x11</vt:lpstr>
      <vt:lpstr>BANK0x3C</vt:lpstr>
      <vt:lpstr>BANK0x3D</vt:lpstr>
      <vt:lpstr>BANK0x3E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2023-08-12T01:43:15Z</dcterms:modified>
</cp:coreProperties>
</file>