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83db6265b6cc30/zeroG-sample/"/>
    </mc:Choice>
  </mc:AlternateContent>
  <xr:revisionPtr revIDLastSave="164" documentId="8_{02A60401-ED1B-A34A-91EB-29ACEE9E5A4C}" xr6:coauthVersionLast="47" xr6:coauthVersionMax="47" xr10:uidLastSave="{FA923FC0-304C-584C-A92B-7B51A70586EE}"/>
  <bookViews>
    <workbookView xWindow="17120" yWindow="1500" windowWidth="22520" windowHeight="15720" tabRatio="500" activeTab="2" xr2:uid="{00000000-000D-0000-FFFF-FFFF00000000}"/>
  </bookViews>
  <sheets>
    <sheet name="airport_x_months_intermediate" sheetId="1" r:id="rId1"/>
    <sheet name="Sheet1" sheetId="2" r:id="rId2"/>
    <sheet name="Sheet4" sheetId="5" r:id="rId3"/>
    <sheet name="Sheet2" sheetId="3" r:id="rId4"/>
    <sheet name="Sheet3" sheetId="4" r:id="rId5"/>
  </sheets>
  <definedNames>
    <definedName name="_xlnm._FilterDatabase" localSheetId="0" hidden="1">airport_x_months_intermediate!$A$1:$E$33</definedName>
    <definedName name="_xlnm._FilterDatabase" localSheetId="1" hidden="1">Sheet1!$A$1:$C$37</definedName>
    <definedName name="_xlchart.v1.0" hidden="1">Sheet4!$A$2:$A$13</definedName>
    <definedName name="_xlchart.v1.1" hidden="1">Sheet4!$B$1</definedName>
    <definedName name="_xlchart.v1.2" hidden="1">Sheet4!$B$2:$B$13</definedName>
    <definedName name="_xlchart.v1.3" hidden="1">Sheet4!$A$2:$A$13</definedName>
    <definedName name="_xlchart.v1.4" hidden="1">Sheet4!$B$1</definedName>
    <definedName name="_xlchart.v1.5" hidden="1">Sheet4!$B$2:$B$13</definedName>
    <definedName name="_xlchart.v2.6" hidden="1">Sheet4!$A$2:$A$13</definedName>
    <definedName name="_xlchart.v2.7" hidden="1">Sheet4!$B$1</definedName>
    <definedName name="_xlchart.v2.8" hidden="1">Sheet4!$B$2:$B$13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16" i="5" l="1"/>
  <c r="B16" i="5"/>
  <c r="C14" i="5"/>
  <c r="C15" i="5"/>
  <c r="C3" i="5"/>
  <c r="C4" i="5"/>
  <c r="C5" i="5"/>
  <c r="C6" i="5"/>
  <c r="C7" i="5"/>
  <c r="C8" i="5"/>
  <c r="C9" i="5"/>
  <c r="C10" i="5"/>
  <c r="C11" i="5"/>
  <c r="C12" i="5"/>
  <c r="C13" i="5"/>
  <c r="C2" i="5"/>
  <c r="C2" i="4"/>
  <c r="C1" i="4"/>
  <c r="G31" i="1"/>
  <c r="G32" i="1"/>
  <c r="G33" i="1"/>
  <c r="G34" i="1"/>
  <c r="I8" i="1" s="1"/>
  <c r="H4" i="1"/>
  <c r="I4" i="1" s="1"/>
  <c r="H5" i="1"/>
  <c r="I5" i="1" s="1"/>
  <c r="H6" i="1"/>
  <c r="I6" i="1" s="1"/>
  <c r="H7" i="1"/>
  <c r="I7" i="1" s="1"/>
  <c r="H8" i="1"/>
  <c r="H9" i="1"/>
  <c r="H10" i="1"/>
  <c r="H11" i="1"/>
  <c r="H12" i="1"/>
  <c r="I12" i="1" s="1"/>
  <c r="H13" i="1"/>
  <c r="I13" i="1" s="1"/>
  <c r="H14" i="1"/>
  <c r="I14" i="1" s="1"/>
  <c r="H15" i="1"/>
  <c r="I15" i="1" s="1"/>
  <c r="H16" i="1"/>
  <c r="H17" i="1"/>
  <c r="H18" i="1"/>
  <c r="H19" i="1"/>
  <c r="H20" i="1"/>
  <c r="I20" i="1" s="1"/>
  <c r="H21" i="1"/>
  <c r="I21" i="1" s="1"/>
  <c r="H22" i="1"/>
  <c r="I22" i="1" s="1"/>
  <c r="H23" i="1"/>
  <c r="I23" i="1" s="1"/>
  <c r="H24" i="1"/>
  <c r="H25" i="1"/>
  <c r="H26" i="1"/>
  <c r="H27" i="1"/>
  <c r="H28" i="1"/>
  <c r="I28" i="1" s="1"/>
  <c r="H29" i="1"/>
  <c r="I29" i="1" s="1"/>
  <c r="H30" i="1"/>
  <c r="I30" i="1" s="1"/>
  <c r="H31" i="1"/>
  <c r="I31" i="1" s="1"/>
  <c r="H32" i="1"/>
  <c r="H33" i="1"/>
  <c r="H34" i="1"/>
  <c r="H2" i="1"/>
  <c r="F34" i="1"/>
  <c r="B3" i="1"/>
  <c r="G3" i="1" s="1"/>
  <c r="M12" i="1"/>
  <c r="M1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  <c r="E11" i="1"/>
  <c r="E32" i="1"/>
  <c r="E20" i="1"/>
  <c r="E7" i="1"/>
  <c r="E34" i="1"/>
  <c r="E4" i="1"/>
  <c r="E19" i="1"/>
  <c r="E22" i="1"/>
  <c r="E33" i="1"/>
  <c r="E21" i="1"/>
  <c r="E27" i="1"/>
  <c r="E30" i="1"/>
  <c r="E28" i="1"/>
  <c r="E5" i="1"/>
  <c r="E8" i="1"/>
  <c r="E6" i="1"/>
  <c r="E9" i="1"/>
  <c r="E10" i="1"/>
  <c r="E23" i="1"/>
  <c r="E24" i="1"/>
  <c r="E29" i="1"/>
  <c r="E12" i="1"/>
  <c r="E26" i="1"/>
  <c r="E18" i="1"/>
  <c r="E13" i="1"/>
  <c r="E31" i="1"/>
  <c r="E14" i="1"/>
  <c r="E15" i="1"/>
  <c r="E17" i="1"/>
  <c r="E16" i="1"/>
  <c r="E25" i="1"/>
  <c r="E2" i="1"/>
  <c r="H3" i="1" l="1"/>
  <c r="I3" i="1" s="1"/>
  <c r="I11" i="1"/>
  <c r="I34" i="1"/>
  <c r="I26" i="1"/>
  <c r="I18" i="1"/>
  <c r="I10" i="1"/>
  <c r="I33" i="1"/>
  <c r="I25" i="1"/>
  <c r="I17" i="1"/>
  <c r="I9" i="1"/>
  <c r="I27" i="1"/>
  <c r="I19" i="1"/>
  <c r="I32" i="1"/>
  <c r="I24" i="1"/>
  <c r="I16" i="1"/>
</calcChain>
</file>

<file path=xl/sharedStrings.xml><?xml version="1.0" encoding="utf-8"?>
<sst xmlns="http://schemas.openxmlformats.org/spreadsheetml/2006/main" count="132" uniqueCount="50">
  <si>
    <t>Value</t>
  </si>
  <si>
    <t>Std. Error</t>
  </si>
  <si>
    <t>t value</t>
  </si>
  <si>
    <t>(Intercept)</t>
  </si>
  <si>
    <t>covid</t>
  </si>
  <si>
    <t>arr_flights_n</t>
  </si>
  <si>
    <t>top30</t>
  </si>
  <si>
    <t>ATL</t>
  </si>
  <si>
    <t>ADK</t>
  </si>
  <si>
    <t>ITO</t>
  </si>
  <si>
    <t>sep</t>
  </si>
  <si>
    <t>mar</t>
  </si>
  <si>
    <t>CDB</t>
  </si>
  <si>
    <t>oct</t>
  </si>
  <si>
    <t>jul</t>
  </si>
  <si>
    <t>feb</t>
  </si>
  <si>
    <t>extra_tue</t>
  </si>
  <si>
    <t>EKO</t>
  </si>
  <si>
    <t>LIH</t>
  </si>
  <si>
    <t>HIB</t>
  </si>
  <si>
    <t>BTM</t>
  </si>
  <si>
    <t>KOA</t>
  </si>
  <si>
    <t>apr</t>
  </si>
  <si>
    <t>may</t>
  </si>
  <si>
    <t>extra_sat</t>
  </si>
  <si>
    <t>BJI</t>
  </si>
  <si>
    <t>extra_thu</t>
  </si>
  <si>
    <t>OGG</t>
  </si>
  <si>
    <t>OTZ</t>
  </si>
  <si>
    <t>BQN</t>
  </si>
  <si>
    <t>LWS</t>
  </si>
  <si>
    <t>PIH</t>
  </si>
  <si>
    <t>ELM</t>
  </si>
  <si>
    <t>ABR</t>
  </si>
  <si>
    <t>jan</t>
  </si>
  <si>
    <t>absolute t value</t>
  </si>
  <si>
    <t>transformed</t>
  </si>
  <si>
    <t>transformed + baseline</t>
  </si>
  <si>
    <t>exp(x)</t>
  </si>
  <si>
    <t>rough effect on delay risk</t>
  </si>
  <si>
    <t>non-covid</t>
  </si>
  <si>
    <t>default</t>
  </si>
  <si>
    <t>Order</t>
  </si>
  <si>
    <t>jun</t>
  </si>
  <si>
    <t>aug</t>
  </si>
  <si>
    <t>nov</t>
  </si>
  <si>
    <t>dec</t>
  </si>
  <si>
    <t>effect</t>
  </si>
  <si>
    <t>percent</t>
  </si>
  <si>
    <t>top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</si>
</sst>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2" fontId="0" fillId="0" borderId="0" xfId="0" applyNumberFormat="1"/>
    <xf numFmtId="2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effect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Sheet4!$B$2:$B$13</c:f>
              <c:numCache>
                <c:formatCode>General</c:formatCode>
                <c:ptCount val="12"/>
                <c:pt idx="0">
                  <c:v>-0.21088479232813101</c:v>
                </c:pt>
                <c:pt idx="1">
                  <c:v>0.41050461808264899</c:v>
                </c:pt>
                <c:pt idx="2">
                  <c:v>-0.29111056887987202</c:v>
                </c:pt>
                <c:pt idx="3">
                  <c:v>-0.29017647528420198</c:v>
                </c:pt>
                <c:pt idx="4">
                  <c:v>-0.22413161706937901</c:v>
                </c:pt>
                <c:pt idx="5">
                  <c:v>0</c:v>
                </c:pt>
                <c:pt idx="6">
                  <c:v>0.168792518014661</c:v>
                </c:pt>
                <c:pt idx="7">
                  <c:v>0</c:v>
                </c:pt>
                <c:pt idx="8">
                  <c:v>-0.43290434872772499</c:v>
                </c:pt>
                <c:pt idx="9">
                  <c:v>-0.33777278736888999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F-DF4F-B74E-6D61FBC90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2688"/>
        <c:axId val="18754336"/>
      </c:radarChart>
      <c:catAx>
        <c:axId val="1875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754336"/>
        <c:crosses val="autoZero"/>
        <c:auto val="1"/>
        <c:lblAlgn val="ctr"/>
        <c:lblOffset val="100"/>
        <c:noMultiLvlLbl val="0"/>
      </c:catAx>
      <c:valAx>
        <c:axId val="18754336"/>
        <c:scaling>
          <c:orientation val="minMax"/>
          <c:max val="1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>
            <a:solidFill>
              <a:srgbClr val="00B05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752688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"/>
          <c:order val="0"/>
          <c:tx>
            <c:strRef>
              <c:f>Sheet4!$C$1</c:f>
              <c:strCache>
                <c:ptCount val="1"/>
                <c:pt idx="0">
                  <c:v>percent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Sheet4!$A$2:$A$13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Sheet4!$C$2:$C$13</c:f>
              <c:numCache>
                <c:formatCode>General</c:formatCode>
                <c:ptCount val="12"/>
                <c:pt idx="0">
                  <c:v>0.8365869365477191</c:v>
                </c:pt>
                <c:pt idx="1">
                  <c:v>1.3891353446499994</c:v>
                </c:pt>
                <c:pt idx="2">
                  <c:v>0.78054907997205281</c:v>
                </c:pt>
                <c:pt idx="3">
                  <c:v>0.7811828053553368</c:v>
                </c:pt>
                <c:pt idx="4">
                  <c:v>0.82710747808059415</c:v>
                </c:pt>
                <c:pt idx="5">
                  <c:v>1</c:v>
                </c:pt>
                <c:pt idx="6">
                  <c:v>1.1484031417699436</c:v>
                </c:pt>
                <c:pt idx="7">
                  <c:v>1</c:v>
                </c:pt>
                <c:pt idx="8">
                  <c:v>0.68930896063171543</c:v>
                </c:pt>
                <c:pt idx="9">
                  <c:v>0.7494435824066823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C3-7E4A-A5FD-D0984ED41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130992"/>
        <c:axId val="1922150928"/>
      </c:radarChart>
      <c:catAx>
        <c:axId val="192213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22150928"/>
        <c:crosses val="autoZero"/>
        <c:auto val="1"/>
        <c:lblAlgn val="ctr"/>
        <c:lblOffset val="100"/>
        <c:noMultiLvlLbl val="0"/>
      </c:catAx>
      <c:valAx>
        <c:axId val="19221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2213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12</xdr:row>
      <xdr:rowOff>133350</xdr:rowOff>
    </xdr:from>
    <xdr:to>
      <xdr:col>10</xdr:col>
      <xdr:colOff>254000</xdr:colOff>
      <xdr:row>29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4C94B5-0F96-0BF4-757A-C06FEA5F5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330200</xdr:colOff>
      <xdr:row>12</xdr:row>
      <xdr:rowOff>133350</xdr:rowOff>
    </xdr:from>
    <xdr:to>
      <xdr:col>8</xdr:col>
      <xdr:colOff>774700</xdr:colOff>
      <xdr:row>29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1173CD-D156-D2D6-074F-91DC7E962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zoomScaleNormal="100" workbookViewId="0">
      <selection activeCell="B17" sqref="B17"/>
    </sheetView>
  </sheetViews>
  <sheetFormatPr baseColWidth="10" defaultColWidth="11.5" defaultRowHeight="13" x14ac:dyDescent="0.15"/>
  <cols>
    <col min="1" max="1" width="11.5" style="2"/>
    <col min="2" max="2" width="18.6640625" customWidth="1"/>
    <col min="3" max="3" width="19.83203125" customWidth="1"/>
    <col min="4" max="4" width="17.6640625" customWidth="1"/>
    <col min="11" max="11" width="14.5" customWidth="1"/>
  </cols>
  <sheetData>
    <row r="1" spans="1:13" s="4" customFormat="1" ht="42" x14ac:dyDescent="0.15">
      <c r="A1" s="3"/>
      <c r="B1" s="4" t="s">
        <v>0</v>
      </c>
      <c r="C1" s="4" t="s">
        <v>1</v>
      </c>
      <c r="D1" s="4" t="s">
        <v>2</v>
      </c>
      <c r="E1" s="4" t="s">
        <v>35</v>
      </c>
      <c r="F1" s="4" t="s">
        <v>38</v>
      </c>
      <c r="G1" s="4" t="s">
        <v>36</v>
      </c>
      <c r="H1" s="4" t="s">
        <v>37</v>
      </c>
      <c r="I1" s="4" t="s">
        <v>39</v>
      </c>
    </row>
    <row r="2" spans="1:13" x14ac:dyDescent="0.15">
      <c r="A2" s="2" t="s">
        <v>3</v>
      </c>
      <c r="B2">
        <v>-1.6571043047340199</v>
      </c>
      <c r="C2">
        <v>1.65954134310916E-2</v>
      </c>
      <c r="D2">
        <v>-99.853149884740006</v>
      </c>
      <c r="E2">
        <f>ABS(D2)</f>
        <v>99.853149884740006</v>
      </c>
      <c r="F2">
        <f>EXP(B2)</f>
        <v>0.1906903625786123</v>
      </c>
      <c r="G2">
        <f>1/(1+EXP(-B2))</f>
        <v>0.16015109265321065</v>
      </c>
      <c r="H2">
        <f>1/(1+EXP(-B2-B$34))</f>
        <v>0.48924694044091716</v>
      </c>
    </row>
    <row r="3" spans="1:13" x14ac:dyDescent="0.15">
      <c r="A3" s="2" t="s">
        <v>41</v>
      </c>
      <c r="B3" t="e">
        <f>#REF!+#REF!</f>
        <v>#REF!</v>
      </c>
      <c r="F3" t="e">
        <f t="shared" ref="F3:F33" si="0">EXP(B3)</f>
        <v>#REF!</v>
      </c>
      <c r="G3" t="e">
        <f t="shared" ref="G3:G34" si="1">1/(1+EXP(-B3))</f>
        <v>#REF!</v>
      </c>
      <c r="H3" t="e">
        <f>1/(1+EXP(-B3-B$34))</f>
        <v>#REF!</v>
      </c>
      <c r="I3" t="e">
        <f>H3/G$34</f>
        <v>#REF!</v>
      </c>
    </row>
    <row r="4" spans="1:13" x14ac:dyDescent="0.15">
      <c r="A4" s="2" t="s">
        <v>9</v>
      </c>
      <c r="B4">
        <v>-1.2182869810121399</v>
      </c>
      <c r="C4">
        <v>8.9117906129930397E-2</v>
      </c>
      <c r="D4">
        <v>-13.670507240553</v>
      </c>
      <c r="E4">
        <f>ABS(D4)</f>
        <v>13.670507240553</v>
      </c>
      <c r="F4">
        <f t="shared" si="0"/>
        <v>0.29573633521991866</v>
      </c>
      <c r="G4">
        <f t="shared" si="1"/>
        <v>0.22823805058281774</v>
      </c>
      <c r="H4">
        <f t="shared" ref="H4:H34" si="2">1/(1+EXP(-B4-B$34))</f>
        <v>0.59767777589976767</v>
      </c>
      <c r="I4">
        <f t="shared" ref="I4:I34" si="3">H4/G$34</f>
        <v>0.7166590760326973</v>
      </c>
    </row>
    <row r="5" spans="1:13" x14ac:dyDescent="0.15">
      <c r="A5" s="2" t="s">
        <v>17</v>
      </c>
      <c r="B5">
        <v>-0.91258987932636904</v>
      </c>
      <c r="C5">
        <v>9.6488630614142798E-2</v>
      </c>
      <c r="D5">
        <v>-9.4580042593392104</v>
      </c>
      <c r="E5">
        <f>ABS(D5)</f>
        <v>9.4580042593392104</v>
      </c>
      <c r="F5">
        <f t="shared" si="0"/>
        <v>0.40148308366336077</v>
      </c>
      <c r="G5">
        <f t="shared" si="1"/>
        <v>0.2864701603203923</v>
      </c>
      <c r="H5">
        <f t="shared" si="2"/>
        <v>0.66851927231695818</v>
      </c>
      <c r="I5">
        <f t="shared" si="3"/>
        <v>0.8016031770421207</v>
      </c>
    </row>
    <row r="6" spans="1:13" x14ac:dyDescent="0.15">
      <c r="A6" s="2" t="s">
        <v>19</v>
      </c>
      <c r="B6">
        <v>-0.82396884684483396</v>
      </c>
      <c r="C6">
        <v>9.1866385392376806E-2</v>
      </c>
      <c r="D6">
        <v>-8.9692093938987991</v>
      </c>
      <c r="E6">
        <f>ABS(D6)</f>
        <v>8.9692093938987991</v>
      </c>
      <c r="F6">
        <f t="shared" si="0"/>
        <v>0.43868711292279117</v>
      </c>
      <c r="G6">
        <f t="shared" si="1"/>
        <v>0.30492183392924704</v>
      </c>
      <c r="H6">
        <f t="shared" si="2"/>
        <v>0.68785636343195644</v>
      </c>
      <c r="I6">
        <f t="shared" si="3"/>
        <v>0.8247897541752125</v>
      </c>
    </row>
    <row r="7" spans="1:13" x14ac:dyDescent="0.15">
      <c r="A7" s="2" t="s">
        <v>7</v>
      </c>
      <c r="B7">
        <v>-0.82163365803947896</v>
      </c>
      <c r="C7">
        <v>0.100093072447607</v>
      </c>
      <c r="D7">
        <v>-8.2086965456031908</v>
      </c>
      <c r="E7">
        <f>ABS(D7)</f>
        <v>8.2086965456031908</v>
      </c>
      <c r="F7">
        <f t="shared" si="0"/>
        <v>0.4397127271933583</v>
      </c>
      <c r="G7">
        <f t="shared" si="1"/>
        <v>0.30541698971471504</v>
      </c>
      <c r="H7">
        <f t="shared" si="2"/>
        <v>0.68835753170905656</v>
      </c>
      <c r="I7">
        <f t="shared" si="3"/>
        <v>0.825390691350537</v>
      </c>
    </row>
    <row r="8" spans="1:13" x14ac:dyDescent="0.15">
      <c r="A8" s="2" t="s">
        <v>18</v>
      </c>
      <c r="B8">
        <v>-0.81994753757453798</v>
      </c>
      <c r="C8">
        <v>8.9119713179208596E-2</v>
      </c>
      <c r="D8">
        <v>-9.2005181381780901</v>
      </c>
      <c r="E8">
        <f>ABS(D8)</f>
        <v>9.2005181381780901</v>
      </c>
      <c r="F8">
        <f t="shared" si="0"/>
        <v>0.44045476122495686</v>
      </c>
      <c r="G8">
        <f t="shared" si="1"/>
        <v>0.30577479632223642</v>
      </c>
      <c r="H8">
        <f t="shared" si="2"/>
        <v>0.68871912577403971</v>
      </c>
      <c r="I8">
        <f t="shared" si="3"/>
        <v>0.82582426890513094</v>
      </c>
    </row>
    <row r="9" spans="1:13" x14ac:dyDescent="0.15">
      <c r="A9" s="2" t="s">
        <v>20</v>
      </c>
      <c r="B9">
        <v>-0.78792306696636705</v>
      </c>
      <c r="C9">
        <v>9.0463721786623902E-2</v>
      </c>
      <c r="D9">
        <v>-8.7098236884928895</v>
      </c>
      <c r="E9">
        <f>ABS(D9)</f>
        <v>8.7098236884928895</v>
      </c>
      <c r="F9">
        <f t="shared" si="0"/>
        <v>0.45478838007183853</v>
      </c>
      <c r="G9">
        <f t="shared" si="1"/>
        <v>0.31261480109524986</v>
      </c>
      <c r="H9">
        <f t="shared" si="2"/>
        <v>0.69554287146900162</v>
      </c>
      <c r="I9">
        <f t="shared" si="3"/>
        <v>0.83400643575493794</v>
      </c>
    </row>
    <row r="10" spans="1:13" x14ac:dyDescent="0.15">
      <c r="A10" s="2" t="s">
        <v>21</v>
      </c>
      <c r="B10">
        <v>-0.70093235877818005</v>
      </c>
      <c r="C10">
        <v>8.9123338718952894E-2</v>
      </c>
      <c r="D10">
        <v>-7.8647452940306</v>
      </c>
      <c r="E10">
        <f>ABS(D10)</f>
        <v>7.8647452940306</v>
      </c>
      <c r="F10">
        <f t="shared" si="0"/>
        <v>0.49612252389627748</v>
      </c>
      <c r="G10">
        <f t="shared" si="1"/>
        <v>0.33160554431347655</v>
      </c>
      <c r="H10">
        <f t="shared" si="2"/>
        <v>0.71364494577567184</v>
      </c>
      <c r="I10">
        <f t="shared" si="3"/>
        <v>0.85571213800790102</v>
      </c>
    </row>
    <row r="11" spans="1:13" x14ac:dyDescent="0.15">
      <c r="A11" s="2" t="s">
        <v>4</v>
      </c>
      <c r="B11">
        <v>-0.66759535298476802</v>
      </c>
      <c r="C11">
        <v>9.73849732678592E-3</v>
      </c>
      <c r="D11">
        <v>-68.552193483540293</v>
      </c>
      <c r="E11">
        <f>ABS(D11)</f>
        <v>68.552193483540293</v>
      </c>
      <c r="F11">
        <f t="shared" si="0"/>
        <v>0.51294053691056818</v>
      </c>
      <c r="G11">
        <f t="shared" si="1"/>
        <v>0.33903549042184783</v>
      </c>
      <c r="H11">
        <f t="shared" si="2"/>
        <v>0.72040875731864373</v>
      </c>
      <c r="I11">
        <f t="shared" si="3"/>
        <v>0.86382243945511161</v>
      </c>
      <c r="K11" t="s">
        <v>4</v>
      </c>
      <c r="L11">
        <v>2.7777E-2</v>
      </c>
      <c r="M11">
        <f>B$13*L11</f>
        <v>-1.7546066526945188E-2</v>
      </c>
    </row>
    <row r="12" spans="1:13" x14ac:dyDescent="0.15">
      <c r="A12" s="2" t="s">
        <v>25</v>
      </c>
      <c r="B12">
        <v>-0.65072173259921895</v>
      </c>
      <c r="C12">
        <v>8.9126832887365406E-2</v>
      </c>
      <c r="D12">
        <v>-7.3010754619944001</v>
      </c>
      <c r="E12">
        <f>ABS(D12)</f>
        <v>7.3010754619944001</v>
      </c>
      <c r="F12">
        <f t="shared" si="0"/>
        <v>0.52166913523922465</v>
      </c>
      <c r="G12">
        <f t="shared" si="1"/>
        <v>0.3428269149700614</v>
      </c>
      <c r="H12">
        <f t="shared" si="2"/>
        <v>0.72379476836366197</v>
      </c>
      <c r="I12">
        <f t="shared" si="3"/>
        <v>0.86788251269994021</v>
      </c>
      <c r="K12" t="s">
        <v>40</v>
      </c>
      <c r="L12">
        <v>4.4563999999999999E-2</v>
      </c>
      <c r="M12">
        <f>B$13*L12</f>
        <v>-2.8150012913805859E-2</v>
      </c>
    </row>
    <row r="13" spans="1:13" x14ac:dyDescent="0.15">
      <c r="A13" s="2" t="s">
        <v>28</v>
      </c>
      <c r="B13">
        <v>-0.63167608190031999</v>
      </c>
      <c r="C13">
        <v>9.3332112479158E-2</v>
      </c>
      <c r="D13">
        <v>-6.7680465503379699</v>
      </c>
      <c r="E13">
        <f>ABS(D13)</f>
        <v>6.7680465503379699</v>
      </c>
      <c r="F13">
        <f t="shared" si="0"/>
        <v>0.53169988120309275</v>
      </c>
      <c r="G13">
        <f t="shared" si="1"/>
        <v>0.34713058852329637</v>
      </c>
      <c r="H13">
        <f t="shared" si="2"/>
        <v>0.7275860226664882</v>
      </c>
      <c r="I13">
        <f t="shared" si="3"/>
        <v>0.87242850205277855</v>
      </c>
    </row>
    <row r="14" spans="1:13" x14ac:dyDescent="0.15">
      <c r="A14" s="2" t="s">
        <v>30</v>
      </c>
      <c r="B14">
        <v>-0.62285759370338301</v>
      </c>
      <c r="C14">
        <v>9.0463356651545507E-2</v>
      </c>
      <c r="D14">
        <v>-6.8851921568924297</v>
      </c>
      <c r="E14">
        <f>ABS(D14)</f>
        <v>6.8851921568924297</v>
      </c>
      <c r="F14">
        <f t="shared" si="0"/>
        <v>0.53640940525098313</v>
      </c>
      <c r="G14">
        <f t="shared" si="1"/>
        <v>0.34913181565909307</v>
      </c>
      <c r="H14">
        <f t="shared" si="2"/>
        <v>0.72933037545371915</v>
      </c>
      <c r="I14">
        <f t="shared" si="3"/>
        <v>0.87452010777609657</v>
      </c>
    </row>
    <row r="15" spans="1:13" x14ac:dyDescent="0.15">
      <c r="A15" s="2" t="s">
        <v>31</v>
      </c>
      <c r="B15">
        <v>-0.59633486232937205</v>
      </c>
      <c r="C15">
        <v>8.9125809062566994E-2</v>
      </c>
      <c r="D15">
        <v>-6.6909335085052701</v>
      </c>
      <c r="E15">
        <f>ABS(D15)</f>
        <v>6.6909335085052701</v>
      </c>
      <c r="F15">
        <f t="shared" si="0"/>
        <v>0.55082679696071257</v>
      </c>
      <c r="G15">
        <f t="shared" si="1"/>
        <v>0.35518266645908797</v>
      </c>
      <c r="H15">
        <f t="shared" si="2"/>
        <v>0.73453420645306289</v>
      </c>
      <c r="I15">
        <f t="shared" si="3"/>
        <v>0.88075987921515619</v>
      </c>
    </row>
    <row r="16" spans="1:13" x14ac:dyDescent="0.15">
      <c r="A16" s="2" t="s">
        <v>33</v>
      </c>
      <c r="B16">
        <v>-0.57324298494610304</v>
      </c>
      <c r="C16">
        <v>9.3329697817082793E-2</v>
      </c>
      <c r="D16">
        <v>-6.1421283723601503</v>
      </c>
      <c r="E16">
        <f>ABS(D16)</f>
        <v>6.1421283723601503</v>
      </c>
      <c r="F16">
        <f t="shared" si="0"/>
        <v>0.56369441880490201</v>
      </c>
      <c r="G16">
        <f t="shared" si="1"/>
        <v>0.36048886024401205</v>
      </c>
      <c r="H16">
        <f t="shared" si="2"/>
        <v>0.73901252437324194</v>
      </c>
      <c r="I16">
        <f t="shared" si="3"/>
        <v>0.88612970776202593</v>
      </c>
    </row>
    <row r="17" spans="1:9" x14ac:dyDescent="0.15">
      <c r="A17" s="2" t="s">
        <v>32</v>
      </c>
      <c r="B17">
        <v>-0.56941127457001595</v>
      </c>
      <c r="C17">
        <v>9.4871671428649093E-2</v>
      </c>
      <c r="D17">
        <v>-6.0019104332767901</v>
      </c>
      <c r="E17">
        <f>ABS(D17)</f>
        <v>6.0019104332767901</v>
      </c>
      <c r="F17">
        <f t="shared" si="0"/>
        <v>0.5658584759307268</v>
      </c>
      <c r="G17">
        <f t="shared" si="1"/>
        <v>0.3613726812663498</v>
      </c>
      <c r="H17">
        <f t="shared" si="2"/>
        <v>0.73975088078920925</v>
      </c>
      <c r="I17">
        <f t="shared" si="3"/>
        <v>0.88701505074814135</v>
      </c>
    </row>
    <row r="18" spans="1:9" x14ac:dyDescent="0.15">
      <c r="A18" s="2" t="s">
        <v>27</v>
      </c>
      <c r="B18">
        <v>-0.53333993404119795</v>
      </c>
      <c r="C18">
        <v>8.9163517774365E-2</v>
      </c>
      <c r="D18">
        <v>-5.9815936759118804</v>
      </c>
      <c r="E18">
        <f>ABS(D18)</f>
        <v>5.9815936759118804</v>
      </c>
      <c r="F18">
        <f t="shared" si="0"/>
        <v>0.58664234724249675</v>
      </c>
      <c r="G18">
        <f t="shared" si="1"/>
        <v>0.36973823890560537</v>
      </c>
      <c r="H18">
        <f t="shared" si="2"/>
        <v>0.74663503624645944</v>
      </c>
      <c r="I18">
        <f t="shared" si="3"/>
        <v>0.89526965329184671</v>
      </c>
    </row>
    <row r="19" spans="1:9" x14ac:dyDescent="0.15">
      <c r="A19" s="2" t="s">
        <v>10</v>
      </c>
      <c r="B19">
        <v>-0.43290434872772499</v>
      </c>
      <c r="C19">
        <v>2.21952917502025E-2</v>
      </c>
      <c r="D19">
        <v>-19.504332432295001</v>
      </c>
      <c r="E19">
        <f>ABS(D19)</f>
        <v>19.504332432295001</v>
      </c>
      <c r="F19">
        <f t="shared" si="0"/>
        <v>0.64862253040815288</v>
      </c>
      <c r="G19">
        <f t="shared" si="1"/>
        <v>0.39343301358836341</v>
      </c>
      <c r="H19">
        <f t="shared" si="2"/>
        <v>0.76516009947621388</v>
      </c>
      <c r="I19">
        <f t="shared" si="3"/>
        <v>0.91748254999475098</v>
      </c>
    </row>
    <row r="20" spans="1:9" x14ac:dyDescent="0.15">
      <c r="A20" s="2" t="s">
        <v>6</v>
      </c>
      <c r="B20">
        <v>-0.363602016670316</v>
      </c>
      <c r="C20">
        <v>2.92599850538298E-2</v>
      </c>
      <c r="D20">
        <v>-12.4265961175782</v>
      </c>
      <c r="E20">
        <f>ABS(D20)</f>
        <v>12.4265961175782</v>
      </c>
      <c r="F20">
        <f t="shared" si="0"/>
        <v>0.6951678048938259</v>
      </c>
      <c r="G20">
        <f t="shared" si="1"/>
        <v>0.4100878997860431</v>
      </c>
      <c r="H20">
        <f t="shared" si="2"/>
        <v>0.77738353170949037</v>
      </c>
      <c r="I20">
        <f t="shared" si="3"/>
        <v>0.93213933330421994</v>
      </c>
    </row>
    <row r="21" spans="1:9" x14ac:dyDescent="0.15">
      <c r="A21" s="2" t="s">
        <v>13</v>
      </c>
      <c r="B21">
        <v>-0.33777278736888999</v>
      </c>
      <c r="C21">
        <v>2.2559446915476299E-2</v>
      </c>
      <c r="D21">
        <v>-14.9725650914416</v>
      </c>
      <c r="E21">
        <f>ABS(D21)</f>
        <v>14.9725650914416</v>
      </c>
      <c r="F21">
        <f t="shared" si="0"/>
        <v>0.71335735328709537</v>
      </c>
      <c r="G21">
        <f t="shared" si="1"/>
        <v>0.41635059488232928</v>
      </c>
      <c r="H21">
        <f t="shared" si="2"/>
        <v>0.78182145352030352</v>
      </c>
      <c r="I21">
        <f t="shared" si="3"/>
        <v>0.93746072398108538</v>
      </c>
    </row>
    <row r="22" spans="1:9" x14ac:dyDescent="0.15">
      <c r="A22" s="2" t="s">
        <v>11</v>
      </c>
      <c r="B22">
        <v>-0.29111056887987202</v>
      </c>
      <c r="C22">
        <v>1.7072520952430701E-2</v>
      </c>
      <c r="D22">
        <v>-17.051410842663199</v>
      </c>
      <c r="E22">
        <f>ABS(D22)</f>
        <v>17.051410842663199</v>
      </c>
      <c r="F22">
        <f t="shared" si="0"/>
        <v>0.74743303061608535</v>
      </c>
      <c r="G22">
        <f t="shared" si="1"/>
        <v>0.42773200318444582</v>
      </c>
      <c r="H22">
        <f t="shared" si="2"/>
        <v>0.78967622067416421</v>
      </c>
      <c r="I22">
        <f t="shared" si="3"/>
        <v>0.94687916046630249</v>
      </c>
    </row>
    <row r="23" spans="1:9" x14ac:dyDescent="0.15">
      <c r="A23" s="2" t="s">
        <v>22</v>
      </c>
      <c r="B23">
        <v>-0.29017647528420198</v>
      </c>
      <c r="C23">
        <v>1.78988298023177E-2</v>
      </c>
      <c r="D23">
        <v>-16.212036121301502</v>
      </c>
      <c r="E23">
        <f>ABS(D23)</f>
        <v>16.212036121301502</v>
      </c>
      <c r="F23">
        <f t="shared" si="0"/>
        <v>0.74813152920391635</v>
      </c>
      <c r="G23">
        <f t="shared" si="1"/>
        <v>0.42796066354607132</v>
      </c>
      <c r="H23">
        <f t="shared" si="2"/>
        <v>0.78983132014025459</v>
      </c>
      <c r="I23">
        <f t="shared" si="3"/>
        <v>0.94706513599449427</v>
      </c>
    </row>
    <row r="24" spans="1:9" x14ac:dyDescent="0.15">
      <c r="A24" s="2" t="s">
        <v>23</v>
      </c>
      <c r="B24">
        <v>-0.22413161706937901</v>
      </c>
      <c r="C24">
        <v>1.6968651865163002E-2</v>
      </c>
      <c r="D24">
        <v>-13.208569475665</v>
      </c>
      <c r="E24">
        <f>ABS(D24)</f>
        <v>13.208569475665</v>
      </c>
      <c r="F24">
        <f t="shared" si="0"/>
        <v>0.79920993777685456</v>
      </c>
      <c r="G24">
        <f t="shared" si="1"/>
        <v>0.4442004910023879</v>
      </c>
      <c r="H24">
        <f t="shared" si="2"/>
        <v>0.80058487009161339</v>
      </c>
      <c r="I24">
        <f t="shared" si="3"/>
        <v>0.95995942365745845</v>
      </c>
    </row>
    <row r="25" spans="1:9" x14ac:dyDescent="0.15">
      <c r="A25" s="2" t="s">
        <v>34</v>
      </c>
      <c r="B25">
        <v>-0.21088479232813101</v>
      </c>
      <c r="C25">
        <v>2.24519326457178E-2</v>
      </c>
      <c r="D25">
        <v>-9.3927233639885408</v>
      </c>
      <c r="E25">
        <f>ABS(D25)</f>
        <v>9.3927233639885408</v>
      </c>
      <c r="F25">
        <f t="shared" si="0"/>
        <v>0.80986736444045571</v>
      </c>
      <c r="G25">
        <f t="shared" si="1"/>
        <v>0.44747332337849893</v>
      </c>
      <c r="H25">
        <f t="shared" si="2"/>
        <v>0.80269129077780266</v>
      </c>
      <c r="I25">
        <f t="shared" si="3"/>
        <v>0.96248517509673193</v>
      </c>
    </row>
    <row r="26" spans="1:9" x14ac:dyDescent="0.15">
      <c r="A26" s="2" t="s">
        <v>26</v>
      </c>
      <c r="B26">
        <v>0.126041308652174</v>
      </c>
      <c r="C26">
        <v>1.22009852943243E-2</v>
      </c>
      <c r="D26">
        <v>10.3304205038921</v>
      </c>
      <c r="E26">
        <f>ABS(D26)</f>
        <v>10.3304205038921</v>
      </c>
      <c r="F26">
        <f t="shared" si="0"/>
        <v>1.1343290249183673</v>
      </c>
      <c r="G26">
        <f t="shared" si="1"/>
        <v>0.53146867782569396</v>
      </c>
      <c r="H26">
        <f t="shared" si="2"/>
        <v>0.85070316335127505</v>
      </c>
      <c r="I26">
        <f t="shared" si="3"/>
        <v>1.0200548984904201</v>
      </c>
    </row>
    <row r="27" spans="1:9" x14ac:dyDescent="0.15">
      <c r="A27" s="2" t="s">
        <v>14</v>
      </c>
      <c r="B27">
        <v>0.168792518014661</v>
      </c>
      <c r="C27">
        <v>1.6773208492269098E-2</v>
      </c>
      <c r="D27">
        <v>10.0632218393076</v>
      </c>
      <c r="E27">
        <f>ABS(D27)</f>
        <v>10.0632218393076</v>
      </c>
      <c r="F27">
        <f t="shared" si="0"/>
        <v>1.1838744808123631</v>
      </c>
      <c r="G27">
        <f t="shared" si="1"/>
        <v>0.54209822552255049</v>
      </c>
      <c r="H27">
        <f t="shared" si="2"/>
        <v>0.85605187094653545</v>
      </c>
      <c r="I27">
        <f t="shared" si="3"/>
        <v>1.0264683874936169</v>
      </c>
    </row>
    <row r="28" spans="1:9" x14ac:dyDescent="0.15">
      <c r="A28" s="2" t="s">
        <v>16</v>
      </c>
      <c r="B28">
        <v>0.22380815296429599</v>
      </c>
      <c r="C28">
        <v>1.6140297647447399E-2</v>
      </c>
      <c r="D28">
        <v>13.8664204250094</v>
      </c>
      <c r="E28">
        <f>ABS(D28)</f>
        <v>13.8664204250094</v>
      </c>
      <c r="F28">
        <f t="shared" si="0"/>
        <v>1.2508310281833703</v>
      </c>
      <c r="G28">
        <f t="shared" si="1"/>
        <v>0.55571964866367918</v>
      </c>
      <c r="H28">
        <f t="shared" si="2"/>
        <v>0.86269939508966564</v>
      </c>
      <c r="I28">
        <f t="shared" si="3"/>
        <v>1.034439251899858</v>
      </c>
    </row>
    <row r="29" spans="1:9" x14ac:dyDescent="0.15">
      <c r="A29" s="2" t="s">
        <v>24</v>
      </c>
      <c r="B29">
        <v>0.243063410072728</v>
      </c>
      <c r="C29">
        <v>1.65628297402859E-2</v>
      </c>
      <c r="D29">
        <v>14.675234478896099</v>
      </c>
      <c r="E29">
        <f>ABS(D29)</f>
        <v>14.675234478896099</v>
      </c>
      <c r="F29">
        <f t="shared" si="0"/>
        <v>1.275149478876124</v>
      </c>
      <c r="G29">
        <f t="shared" si="1"/>
        <v>0.56046843986093664</v>
      </c>
      <c r="H29">
        <f t="shared" si="2"/>
        <v>0.86496427629022909</v>
      </c>
      <c r="I29">
        <f t="shared" si="3"/>
        <v>1.0371550090084036</v>
      </c>
    </row>
    <row r="30" spans="1:9" x14ac:dyDescent="0.15">
      <c r="A30" s="2" t="s">
        <v>15</v>
      </c>
      <c r="B30">
        <v>0.41050461808264899</v>
      </c>
      <c r="C30">
        <v>2.5103922664770399E-2</v>
      </c>
      <c r="D30">
        <v>16.3522101133116</v>
      </c>
      <c r="E30">
        <f>ABS(D30)</f>
        <v>16.3522101133116</v>
      </c>
      <c r="F30">
        <f t="shared" si="0"/>
        <v>1.507578344494348</v>
      </c>
      <c r="G30">
        <f t="shared" si="1"/>
        <v>0.60120887062388084</v>
      </c>
      <c r="H30">
        <f t="shared" si="2"/>
        <v>0.88335479675210948</v>
      </c>
      <c r="I30">
        <f t="shared" si="3"/>
        <v>1.0592065791577712</v>
      </c>
    </row>
    <row r="31" spans="1:9" x14ac:dyDescent="0.15">
      <c r="A31" s="2" t="s">
        <v>29</v>
      </c>
      <c r="B31">
        <v>0.75732859122989205</v>
      </c>
      <c r="C31">
        <v>0.110766317600503</v>
      </c>
      <c r="D31">
        <v>6.8371740402287697</v>
      </c>
      <c r="E31">
        <f>ABS(D31)</f>
        <v>6.8371740402287697</v>
      </c>
      <c r="F31">
        <f t="shared" si="0"/>
        <v>2.1325716336826219</v>
      </c>
      <c r="G31">
        <f t="shared" si="1"/>
        <v>0.68077346125221427</v>
      </c>
      <c r="H31">
        <f t="shared" si="2"/>
        <v>0.91462134529078298</v>
      </c>
      <c r="I31">
        <f t="shared" si="3"/>
        <v>1.0966974424456426</v>
      </c>
    </row>
    <row r="32" spans="1:9" x14ac:dyDescent="0.15">
      <c r="A32" s="2" t="s">
        <v>5</v>
      </c>
      <c r="B32">
        <v>1.2814442436055</v>
      </c>
      <c r="C32">
        <v>9.4588197417165107E-2</v>
      </c>
      <c r="D32">
        <v>13.5476124780549</v>
      </c>
      <c r="E32">
        <f>ABS(D32)</f>
        <v>13.5476124780549</v>
      </c>
      <c r="F32">
        <f t="shared" si="0"/>
        <v>3.6018379023074325</v>
      </c>
      <c r="G32">
        <f t="shared" si="1"/>
        <v>0.78269551834961748</v>
      </c>
      <c r="H32">
        <f t="shared" si="2"/>
        <v>0.94762500997035104</v>
      </c>
      <c r="I32">
        <f t="shared" si="3"/>
        <v>1.1362712341921148</v>
      </c>
    </row>
    <row r="33" spans="1:9" x14ac:dyDescent="0.15">
      <c r="A33" s="2" t="s">
        <v>12</v>
      </c>
      <c r="B33">
        <v>1.4020340674445499</v>
      </c>
      <c r="C33">
        <v>0.13413775289153501</v>
      </c>
      <c r="D33">
        <v>10.452195874924501</v>
      </c>
      <c r="E33">
        <f>ABS(D33)</f>
        <v>10.452195874924501</v>
      </c>
      <c r="F33">
        <f t="shared" si="0"/>
        <v>4.063456911822982</v>
      </c>
      <c r="G33">
        <f t="shared" si="1"/>
        <v>0.80250646595509922</v>
      </c>
      <c r="H33">
        <f t="shared" si="2"/>
        <v>0.95329706236472345</v>
      </c>
      <c r="I33">
        <f t="shared" si="3"/>
        <v>1.1430724371012251</v>
      </c>
    </row>
    <row r="34" spans="1:9" x14ac:dyDescent="0.15">
      <c r="A34" s="2" t="s">
        <v>8</v>
      </c>
      <c r="B34">
        <v>1.61408543341479</v>
      </c>
      <c r="C34">
        <v>0.11335161347081001</v>
      </c>
      <c r="D34">
        <v>14.2396335084409</v>
      </c>
      <c r="E34">
        <f>ABS(D34)</f>
        <v>14.2396335084409</v>
      </c>
      <c r="F34">
        <f t="shared" ref="F34" si="4">EXP(B34)</f>
        <v>5.0232916872821516</v>
      </c>
      <c r="G34">
        <f t="shared" si="1"/>
        <v>0.8339778227723148</v>
      </c>
      <c r="H34">
        <f t="shared" si="2"/>
        <v>0.96188074223511533</v>
      </c>
      <c r="I34">
        <f t="shared" si="3"/>
        <v>1.1533648928908262</v>
      </c>
    </row>
  </sheetData>
  <autoFilter ref="A1:E33" xr:uid="{00000000-0001-0000-0000-000000000000}">
    <sortState xmlns:xlrd2="http://schemas.microsoft.com/office/spreadsheetml/2017/richdata2" ref="A2:E34">
      <sortCondition ref="B1:B34"/>
    </sortState>
  </autoFilter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B6A83-63C3-834D-AFA7-0A2188F6D16A}">
  <dimension ref="A1:C37"/>
  <sheetViews>
    <sheetView zoomScale="125" workbookViewId="0">
      <selection activeCell="B15" sqref="A4:B15"/>
    </sheetView>
  </sheetViews>
  <sheetFormatPr baseColWidth="10" defaultRowHeight="13" x14ac:dyDescent="0.15"/>
  <cols>
    <col min="3" max="3" width="10.83203125" style="5"/>
  </cols>
  <sheetData>
    <row r="1" spans="1:3" ht="14" x14ac:dyDescent="0.15">
      <c r="A1" s="3"/>
      <c r="B1" s="4" t="s">
        <v>0</v>
      </c>
      <c r="C1" s="5" t="s">
        <v>42</v>
      </c>
    </row>
    <row r="2" spans="1:3" x14ac:dyDescent="0.15">
      <c r="A2" s="2" t="s">
        <v>3</v>
      </c>
      <c r="B2">
        <v>-1.6571043047340199</v>
      </c>
      <c r="C2" s="5">
        <v>0</v>
      </c>
    </row>
    <row r="3" spans="1:3" x14ac:dyDescent="0.15">
      <c r="A3" s="2" t="s">
        <v>4</v>
      </c>
      <c r="B3">
        <v>-0.66759535298476802</v>
      </c>
      <c r="C3" s="5">
        <v>1</v>
      </c>
    </row>
    <row r="4" spans="1:3" x14ac:dyDescent="0.15">
      <c r="A4" s="2" t="s">
        <v>34</v>
      </c>
      <c r="B4">
        <v>-0.21088479232813101</v>
      </c>
      <c r="C4" s="5">
        <v>2</v>
      </c>
    </row>
    <row r="5" spans="1:3" x14ac:dyDescent="0.15">
      <c r="A5" s="2" t="s">
        <v>15</v>
      </c>
      <c r="B5">
        <v>0.41050461808264899</v>
      </c>
      <c r="C5" s="5">
        <v>3</v>
      </c>
    </row>
    <row r="6" spans="1:3" x14ac:dyDescent="0.15">
      <c r="A6" s="2" t="s">
        <v>11</v>
      </c>
      <c r="B6">
        <v>-0.29111056887987202</v>
      </c>
      <c r="C6" s="5">
        <v>4</v>
      </c>
    </row>
    <row r="7" spans="1:3" x14ac:dyDescent="0.15">
      <c r="A7" s="2" t="s">
        <v>22</v>
      </c>
      <c r="B7">
        <v>-0.29017647528420198</v>
      </c>
      <c r="C7" s="5">
        <v>5</v>
      </c>
    </row>
    <row r="8" spans="1:3" x14ac:dyDescent="0.15">
      <c r="A8" s="2" t="s">
        <v>23</v>
      </c>
      <c r="B8">
        <v>-0.22413161706937901</v>
      </c>
      <c r="C8" s="5">
        <v>6</v>
      </c>
    </row>
    <row r="9" spans="1:3" x14ac:dyDescent="0.15">
      <c r="A9" s="2" t="s">
        <v>43</v>
      </c>
      <c r="B9">
        <v>0</v>
      </c>
    </row>
    <row r="10" spans="1:3" x14ac:dyDescent="0.15">
      <c r="A10" s="2" t="s">
        <v>14</v>
      </c>
      <c r="B10">
        <v>0.168792518014661</v>
      </c>
      <c r="C10" s="5">
        <v>7</v>
      </c>
    </row>
    <row r="11" spans="1:3" x14ac:dyDescent="0.15">
      <c r="A11" s="2" t="s">
        <v>44</v>
      </c>
      <c r="B11">
        <v>0</v>
      </c>
    </row>
    <row r="12" spans="1:3" x14ac:dyDescent="0.15">
      <c r="A12" s="2" t="s">
        <v>10</v>
      </c>
      <c r="B12">
        <v>-0.43290434872772499</v>
      </c>
      <c r="C12" s="5">
        <v>7.5</v>
      </c>
    </row>
    <row r="13" spans="1:3" x14ac:dyDescent="0.15">
      <c r="A13" s="2" t="s">
        <v>13</v>
      </c>
      <c r="B13">
        <v>-0.33777278736888999</v>
      </c>
      <c r="C13" s="5">
        <v>8</v>
      </c>
    </row>
    <row r="14" spans="1:3" x14ac:dyDescent="0.15">
      <c r="A14" s="2" t="s">
        <v>45</v>
      </c>
      <c r="B14">
        <v>0</v>
      </c>
    </row>
    <row r="15" spans="1:3" x14ac:dyDescent="0.15">
      <c r="A15" s="2" t="s">
        <v>46</v>
      </c>
      <c r="B15">
        <v>0</v>
      </c>
    </row>
    <row r="16" spans="1:3" x14ac:dyDescent="0.15">
      <c r="A16" s="2" t="s">
        <v>16</v>
      </c>
      <c r="B16">
        <v>0.22380815296429599</v>
      </c>
      <c r="C16" s="5">
        <v>10</v>
      </c>
    </row>
    <row r="17" spans="1:3" x14ac:dyDescent="0.15">
      <c r="A17" s="2" t="s">
        <v>26</v>
      </c>
      <c r="B17">
        <v>0.126041308652174</v>
      </c>
      <c r="C17" s="5">
        <v>11</v>
      </c>
    </row>
    <row r="18" spans="1:3" x14ac:dyDescent="0.15">
      <c r="A18" s="2" t="s">
        <v>24</v>
      </c>
      <c r="B18">
        <v>0.243063410072728</v>
      </c>
      <c r="C18" s="5">
        <v>12</v>
      </c>
    </row>
    <row r="19" spans="1:3" x14ac:dyDescent="0.15">
      <c r="A19" s="2" t="s">
        <v>5</v>
      </c>
      <c r="B19">
        <v>1.2814442436055</v>
      </c>
      <c r="C19" s="5">
        <v>13</v>
      </c>
    </row>
    <row r="20" spans="1:3" x14ac:dyDescent="0.15">
      <c r="A20" s="2" t="s">
        <v>6</v>
      </c>
      <c r="B20">
        <v>-0.363602016670316</v>
      </c>
      <c r="C20" s="5">
        <v>14</v>
      </c>
    </row>
    <row r="21" spans="1:3" x14ac:dyDescent="0.15">
      <c r="A21" s="2" t="s">
        <v>9</v>
      </c>
      <c r="B21">
        <v>-1.2182869810121399</v>
      </c>
      <c r="C21" s="5">
        <v>15</v>
      </c>
    </row>
    <row r="22" spans="1:3" x14ac:dyDescent="0.15">
      <c r="A22" s="2" t="s">
        <v>17</v>
      </c>
      <c r="B22">
        <v>-0.91258987932636904</v>
      </c>
      <c r="C22" s="5">
        <v>15</v>
      </c>
    </row>
    <row r="23" spans="1:3" x14ac:dyDescent="0.15">
      <c r="A23" s="2" t="s">
        <v>19</v>
      </c>
      <c r="B23">
        <v>-0.82396884684483396</v>
      </c>
      <c r="C23" s="5">
        <v>15</v>
      </c>
    </row>
    <row r="24" spans="1:3" x14ac:dyDescent="0.15">
      <c r="A24" s="2" t="s">
        <v>7</v>
      </c>
      <c r="B24">
        <v>-0.82163365803947896</v>
      </c>
      <c r="C24" s="5">
        <v>15</v>
      </c>
    </row>
    <row r="25" spans="1:3" x14ac:dyDescent="0.15">
      <c r="A25" s="2" t="s">
        <v>18</v>
      </c>
      <c r="B25">
        <v>-0.81994753757453798</v>
      </c>
      <c r="C25" s="5">
        <v>15</v>
      </c>
    </row>
    <row r="26" spans="1:3" x14ac:dyDescent="0.15">
      <c r="A26" s="2" t="s">
        <v>20</v>
      </c>
      <c r="B26">
        <v>-0.78792306696636705</v>
      </c>
      <c r="C26" s="5">
        <v>15</v>
      </c>
    </row>
    <row r="27" spans="1:3" x14ac:dyDescent="0.15">
      <c r="A27" s="2" t="s">
        <v>21</v>
      </c>
      <c r="B27">
        <v>-0.70093235877818005</v>
      </c>
      <c r="C27" s="5">
        <v>15</v>
      </c>
    </row>
    <row r="28" spans="1:3" x14ac:dyDescent="0.15">
      <c r="A28" s="2" t="s">
        <v>25</v>
      </c>
      <c r="B28">
        <v>-0.65072173259921895</v>
      </c>
      <c r="C28" s="5">
        <v>15</v>
      </c>
    </row>
    <row r="29" spans="1:3" x14ac:dyDescent="0.15">
      <c r="A29" s="2" t="s">
        <v>28</v>
      </c>
      <c r="B29">
        <v>-0.63167608190031999</v>
      </c>
      <c r="C29" s="5">
        <v>15</v>
      </c>
    </row>
    <row r="30" spans="1:3" x14ac:dyDescent="0.15">
      <c r="A30" s="2" t="s">
        <v>30</v>
      </c>
      <c r="B30">
        <v>-0.62285759370338301</v>
      </c>
      <c r="C30" s="5">
        <v>15</v>
      </c>
    </row>
    <row r="31" spans="1:3" x14ac:dyDescent="0.15">
      <c r="A31" s="2" t="s">
        <v>31</v>
      </c>
      <c r="B31">
        <v>-0.59633486232937205</v>
      </c>
      <c r="C31" s="5">
        <v>15</v>
      </c>
    </row>
    <row r="32" spans="1:3" x14ac:dyDescent="0.15">
      <c r="A32" s="2" t="s">
        <v>33</v>
      </c>
      <c r="B32">
        <v>-0.57324298494610304</v>
      </c>
      <c r="C32" s="5">
        <v>15</v>
      </c>
    </row>
    <row r="33" spans="1:3" x14ac:dyDescent="0.15">
      <c r="A33" s="2" t="s">
        <v>32</v>
      </c>
      <c r="B33">
        <v>-0.56941127457001595</v>
      </c>
      <c r="C33" s="5">
        <v>15</v>
      </c>
    </row>
    <row r="34" spans="1:3" x14ac:dyDescent="0.15">
      <c r="A34" s="2" t="s">
        <v>27</v>
      </c>
      <c r="B34">
        <v>-0.53333993404119795</v>
      </c>
      <c r="C34" s="5">
        <v>15</v>
      </c>
    </row>
    <row r="35" spans="1:3" x14ac:dyDescent="0.15">
      <c r="A35" s="2" t="s">
        <v>29</v>
      </c>
      <c r="B35">
        <v>0.75732859122989205</v>
      </c>
      <c r="C35" s="5">
        <v>15</v>
      </c>
    </row>
    <row r="36" spans="1:3" x14ac:dyDescent="0.15">
      <c r="A36" s="2" t="s">
        <v>12</v>
      </c>
      <c r="B36">
        <v>1.4020340674445499</v>
      </c>
      <c r="C36" s="5">
        <v>15</v>
      </c>
    </row>
    <row r="37" spans="1:3" x14ac:dyDescent="0.15">
      <c r="A37" s="2" t="s">
        <v>8</v>
      </c>
      <c r="B37">
        <v>1.61408543341479</v>
      </c>
      <c r="C37" s="5">
        <v>15</v>
      </c>
    </row>
  </sheetData>
  <autoFilter ref="A1:C37" xr:uid="{FBDB6A83-63C3-834D-AFA7-0A2188F6D16A}">
    <sortState xmlns:xlrd2="http://schemas.microsoft.com/office/spreadsheetml/2017/richdata2" ref="A2:C37">
      <sortCondition ref="C1:C37"/>
    </sortState>
  </autoFilter>
  <sortState xmlns:xlrd2="http://schemas.microsoft.com/office/spreadsheetml/2017/richdata2" ref="A21:C37">
    <sortCondition ref="B21:B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7ACD1-5BA8-784F-9506-7A33B1AAE80D}">
  <dimension ref="A1:C16"/>
  <sheetViews>
    <sheetView tabSelected="1" workbookViewId="0">
      <selection activeCell="C15" sqref="C15:C16"/>
    </sheetView>
  </sheetViews>
  <sheetFormatPr baseColWidth="10" defaultRowHeight="13" x14ac:dyDescent="0.15"/>
  <sheetData>
    <row r="1" spans="1:3" x14ac:dyDescent="0.15">
      <c r="B1" s="1" t="s">
        <v>47</v>
      </c>
      <c r="C1" s="1" t="s">
        <v>48</v>
      </c>
    </row>
    <row r="2" spans="1:3" x14ac:dyDescent="0.15">
      <c r="A2" s="2" t="s">
        <v>34</v>
      </c>
      <c r="B2">
        <v>-0.21088479232813101</v>
      </c>
      <c r="C2">
        <f>(1+EXP(1.6))/(1+EXP(-B2+1.6))</f>
        <v>0.8365869365477191</v>
      </c>
    </row>
    <row r="3" spans="1:3" x14ac:dyDescent="0.15">
      <c r="A3" s="2" t="s">
        <v>15</v>
      </c>
      <c r="B3">
        <v>0.41050461808264899</v>
      </c>
      <c r="C3">
        <f t="shared" ref="C3:C16" si="0">(1+EXP(1.6))/(1+EXP(-B3+1.6))</f>
        <v>1.3891353446499994</v>
      </c>
    </row>
    <row r="4" spans="1:3" x14ac:dyDescent="0.15">
      <c r="A4" s="2" t="s">
        <v>11</v>
      </c>
      <c r="B4">
        <v>-0.29111056887987202</v>
      </c>
      <c r="C4">
        <f t="shared" si="0"/>
        <v>0.78054907997205281</v>
      </c>
    </row>
    <row r="5" spans="1:3" x14ac:dyDescent="0.15">
      <c r="A5" s="2" t="s">
        <v>22</v>
      </c>
      <c r="B5">
        <v>-0.29017647528420198</v>
      </c>
      <c r="C5">
        <f t="shared" si="0"/>
        <v>0.7811828053553368</v>
      </c>
    </row>
    <row r="6" spans="1:3" x14ac:dyDescent="0.15">
      <c r="A6" s="2" t="s">
        <v>23</v>
      </c>
      <c r="B6">
        <v>-0.22413161706937901</v>
      </c>
      <c r="C6">
        <f t="shared" si="0"/>
        <v>0.82710747808059415</v>
      </c>
    </row>
    <row r="7" spans="1:3" x14ac:dyDescent="0.15">
      <c r="A7" s="2" t="s">
        <v>43</v>
      </c>
      <c r="B7">
        <v>0</v>
      </c>
      <c r="C7">
        <f t="shared" si="0"/>
        <v>1</v>
      </c>
    </row>
    <row r="8" spans="1:3" x14ac:dyDescent="0.15">
      <c r="A8" s="2" t="s">
        <v>14</v>
      </c>
      <c r="B8">
        <v>0.168792518014661</v>
      </c>
      <c r="C8">
        <f t="shared" si="0"/>
        <v>1.1484031417699436</v>
      </c>
    </row>
    <row r="9" spans="1:3" x14ac:dyDescent="0.15">
      <c r="A9" s="2" t="s">
        <v>44</v>
      </c>
      <c r="B9">
        <v>0</v>
      </c>
      <c r="C9">
        <f t="shared" si="0"/>
        <v>1</v>
      </c>
    </row>
    <row r="10" spans="1:3" x14ac:dyDescent="0.15">
      <c r="A10" s="2" t="s">
        <v>10</v>
      </c>
      <c r="B10">
        <v>-0.43290434872772499</v>
      </c>
      <c r="C10">
        <f t="shared" si="0"/>
        <v>0.68930896063171543</v>
      </c>
    </row>
    <row r="11" spans="1:3" x14ac:dyDescent="0.15">
      <c r="A11" s="2" t="s">
        <v>13</v>
      </c>
      <c r="B11">
        <v>-0.33777278736888999</v>
      </c>
      <c r="C11">
        <f t="shared" si="0"/>
        <v>0.7494435824066823</v>
      </c>
    </row>
    <row r="12" spans="1:3" x14ac:dyDescent="0.15">
      <c r="A12" s="2" t="s">
        <v>45</v>
      </c>
      <c r="B12">
        <v>0</v>
      </c>
      <c r="C12">
        <f t="shared" si="0"/>
        <v>1</v>
      </c>
    </row>
    <row r="13" spans="1:3" x14ac:dyDescent="0.15">
      <c r="A13" s="2" t="s">
        <v>46</v>
      </c>
      <c r="B13">
        <v>0</v>
      </c>
      <c r="C13">
        <f t="shared" si="0"/>
        <v>1</v>
      </c>
    </row>
    <row r="14" spans="1:3" x14ac:dyDescent="0.15">
      <c r="C14">
        <f t="shared" si="0"/>
        <v>1</v>
      </c>
    </row>
    <row r="15" spans="1:3" x14ac:dyDescent="0.15">
      <c r="A15" t="s">
        <v>49</v>
      </c>
      <c r="B15">
        <v>-0.36</v>
      </c>
      <c r="C15">
        <f t="shared" si="0"/>
        <v>0.73500333750011237</v>
      </c>
    </row>
    <row r="16" spans="1:3" x14ac:dyDescent="0.15">
      <c r="A16" t="s">
        <v>7</v>
      </c>
      <c r="B16">
        <f>B15-0.82</f>
        <v>-1.18</v>
      </c>
      <c r="C16">
        <f t="shared" si="0"/>
        <v>0.34774374320051415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70970-9ADA-4F4E-867E-D371D917392F}">
  <dimension ref="A1:D33"/>
  <sheetViews>
    <sheetView workbookViewId="0">
      <selection activeCell="F37" sqref="F37"/>
    </sheetView>
  </sheetViews>
  <sheetFormatPr baseColWidth="10" defaultRowHeight="13" x14ac:dyDescent="0.15"/>
  <cols>
    <col min="2" max="4" width="10.83203125" style="5"/>
  </cols>
  <sheetData>
    <row r="1" spans="1:4" ht="14" x14ac:dyDescent="0.15">
      <c r="A1" s="3"/>
      <c r="B1" s="6" t="s">
        <v>0</v>
      </c>
      <c r="C1" s="6" t="s">
        <v>1</v>
      </c>
      <c r="D1" s="6" t="s">
        <v>2</v>
      </c>
    </row>
    <row r="2" spans="1:4" x14ac:dyDescent="0.15">
      <c r="A2" s="2" t="s">
        <v>3</v>
      </c>
      <c r="B2" s="5">
        <v>-1.6571043047340199</v>
      </c>
      <c r="C2" s="5">
        <v>1.65954134310916E-2</v>
      </c>
      <c r="D2" s="5">
        <v>-99.853149884740006</v>
      </c>
    </row>
    <row r="3" spans="1:4" x14ac:dyDescent="0.15">
      <c r="A3" s="2" t="s">
        <v>4</v>
      </c>
      <c r="B3" s="5">
        <v>-0.66759535298476802</v>
      </c>
      <c r="C3" s="5">
        <v>9.73849732678592E-3</v>
      </c>
      <c r="D3" s="5">
        <v>-68.552193483540293</v>
      </c>
    </row>
    <row r="4" spans="1:4" x14ac:dyDescent="0.15">
      <c r="A4" s="2" t="s">
        <v>10</v>
      </c>
      <c r="B4" s="5">
        <v>-0.43290434872772499</v>
      </c>
      <c r="C4" s="5">
        <v>2.21952917502025E-2</v>
      </c>
      <c r="D4" s="5">
        <v>-19.504332432295001</v>
      </c>
    </row>
    <row r="5" spans="1:4" x14ac:dyDescent="0.15">
      <c r="A5" s="2" t="s">
        <v>11</v>
      </c>
      <c r="B5" s="5">
        <v>-0.29111056887987202</v>
      </c>
      <c r="C5" s="5">
        <v>1.7072520952430701E-2</v>
      </c>
      <c r="D5" s="5">
        <v>-17.051410842663199</v>
      </c>
    </row>
    <row r="6" spans="1:4" x14ac:dyDescent="0.15">
      <c r="A6" s="2" t="s">
        <v>15</v>
      </c>
      <c r="B6" s="5">
        <v>0.41050461808264899</v>
      </c>
      <c r="C6" s="5">
        <v>2.5103922664770399E-2</v>
      </c>
      <c r="D6" s="5">
        <v>16.3522101133116</v>
      </c>
    </row>
    <row r="7" spans="1:4" x14ac:dyDescent="0.15">
      <c r="A7" s="2" t="s">
        <v>22</v>
      </c>
      <c r="B7" s="5">
        <v>-0.29017647528420198</v>
      </c>
      <c r="C7" s="5">
        <v>1.78988298023177E-2</v>
      </c>
      <c r="D7" s="5">
        <v>-16.212036121301502</v>
      </c>
    </row>
    <row r="8" spans="1:4" x14ac:dyDescent="0.15">
      <c r="A8" s="2" t="s">
        <v>13</v>
      </c>
      <c r="B8" s="5">
        <v>-0.33777278736888999</v>
      </c>
      <c r="C8" s="5">
        <v>2.2559446915476299E-2</v>
      </c>
      <c r="D8" s="5">
        <v>-14.9725650914416</v>
      </c>
    </row>
    <row r="9" spans="1:4" x14ac:dyDescent="0.15">
      <c r="A9" s="2" t="s">
        <v>24</v>
      </c>
      <c r="B9" s="5">
        <v>0.243063410072728</v>
      </c>
      <c r="C9" s="5">
        <v>1.65628297402859E-2</v>
      </c>
      <c r="D9" s="5">
        <v>14.675234478896099</v>
      </c>
    </row>
    <row r="10" spans="1:4" x14ac:dyDescent="0.15">
      <c r="A10" s="2" t="s">
        <v>8</v>
      </c>
      <c r="B10" s="5">
        <v>1.61408543341479</v>
      </c>
      <c r="C10" s="5">
        <v>0.11335161347081001</v>
      </c>
      <c r="D10" s="5">
        <v>14.2396335084409</v>
      </c>
    </row>
    <row r="11" spans="1:4" x14ac:dyDescent="0.15">
      <c r="A11" s="2" t="s">
        <v>16</v>
      </c>
      <c r="B11" s="5">
        <v>0.22380815296429599</v>
      </c>
      <c r="C11" s="5">
        <v>1.6140297647447399E-2</v>
      </c>
      <c r="D11" s="5">
        <v>13.8664204250094</v>
      </c>
    </row>
    <row r="12" spans="1:4" x14ac:dyDescent="0.15">
      <c r="A12" s="2" t="s">
        <v>9</v>
      </c>
      <c r="B12" s="5">
        <v>-1.2182869810121399</v>
      </c>
      <c r="C12" s="5">
        <v>8.9117906129930397E-2</v>
      </c>
      <c r="D12" s="5">
        <v>-13.670507240553</v>
      </c>
    </row>
    <row r="13" spans="1:4" x14ac:dyDescent="0.15">
      <c r="A13" s="2" t="s">
        <v>5</v>
      </c>
      <c r="B13" s="5">
        <v>1.2814442436055</v>
      </c>
      <c r="C13" s="5">
        <v>9.4588197417165107E-2</v>
      </c>
      <c r="D13" s="5">
        <v>13.5476124780549</v>
      </c>
    </row>
    <row r="14" spans="1:4" x14ac:dyDescent="0.15">
      <c r="A14" s="2" t="s">
        <v>23</v>
      </c>
      <c r="B14" s="5">
        <v>-0.22413161706937901</v>
      </c>
      <c r="C14" s="5">
        <v>1.6968651865163002E-2</v>
      </c>
      <c r="D14" s="5">
        <v>-13.208569475665</v>
      </c>
    </row>
    <row r="15" spans="1:4" x14ac:dyDescent="0.15">
      <c r="A15" s="2" t="s">
        <v>6</v>
      </c>
      <c r="B15" s="5">
        <v>-0.363602016670316</v>
      </c>
      <c r="C15" s="5">
        <v>2.92599850538298E-2</v>
      </c>
      <c r="D15" s="5">
        <v>-12.4265961175782</v>
      </c>
    </row>
    <row r="16" spans="1:4" x14ac:dyDescent="0.15">
      <c r="A16" s="2" t="s">
        <v>12</v>
      </c>
      <c r="B16" s="5">
        <v>1.4020340674445499</v>
      </c>
      <c r="C16" s="5">
        <v>0.13413775289153501</v>
      </c>
      <c r="D16" s="5">
        <v>10.452195874924501</v>
      </c>
    </row>
    <row r="17" spans="1:4" x14ac:dyDescent="0.15">
      <c r="A17" s="2" t="s">
        <v>26</v>
      </c>
      <c r="B17" s="5">
        <v>0.126041308652174</v>
      </c>
      <c r="C17" s="5">
        <v>1.22009852943243E-2</v>
      </c>
      <c r="D17" s="5">
        <v>10.3304205038921</v>
      </c>
    </row>
    <row r="18" spans="1:4" x14ac:dyDescent="0.15">
      <c r="A18" s="2" t="s">
        <v>14</v>
      </c>
      <c r="B18" s="5">
        <v>0.168792518014661</v>
      </c>
      <c r="C18" s="5">
        <v>1.6773208492269098E-2</v>
      </c>
      <c r="D18" s="5">
        <v>10.0632218393076</v>
      </c>
    </row>
    <row r="19" spans="1:4" x14ac:dyDescent="0.15">
      <c r="A19" s="2" t="s">
        <v>17</v>
      </c>
      <c r="B19" s="5">
        <v>-0.91258987932636904</v>
      </c>
      <c r="C19" s="5">
        <v>9.6488630614142798E-2</v>
      </c>
      <c r="D19" s="5">
        <v>-9.4580042593392104</v>
      </c>
    </row>
    <row r="20" spans="1:4" x14ac:dyDescent="0.15">
      <c r="A20" s="2" t="s">
        <v>34</v>
      </c>
      <c r="B20" s="5">
        <v>-0.21088479232813101</v>
      </c>
      <c r="C20" s="5">
        <v>2.24519326457178E-2</v>
      </c>
      <c r="D20" s="5">
        <v>-9.3927233639885408</v>
      </c>
    </row>
    <row r="21" spans="1:4" x14ac:dyDescent="0.15">
      <c r="A21" s="2" t="s">
        <v>18</v>
      </c>
      <c r="B21" s="5">
        <v>-0.81994753757453798</v>
      </c>
      <c r="C21" s="5">
        <v>8.9119713179208596E-2</v>
      </c>
      <c r="D21" s="5">
        <v>-9.2005181381780901</v>
      </c>
    </row>
    <row r="22" spans="1:4" x14ac:dyDescent="0.15">
      <c r="A22" s="2" t="s">
        <v>19</v>
      </c>
      <c r="B22" s="5">
        <v>-0.82396884684483396</v>
      </c>
      <c r="C22" s="5">
        <v>9.1866385392376806E-2</v>
      </c>
      <c r="D22" s="5">
        <v>-8.9692093938987991</v>
      </c>
    </row>
    <row r="23" spans="1:4" x14ac:dyDescent="0.15">
      <c r="A23" s="2" t="s">
        <v>20</v>
      </c>
      <c r="B23" s="5">
        <v>-0.78792306696636705</v>
      </c>
      <c r="C23" s="5">
        <v>9.0463721786623902E-2</v>
      </c>
      <c r="D23" s="5">
        <v>-8.7098236884928895</v>
      </c>
    </row>
    <row r="24" spans="1:4" x14ac:dyDescent="0.15">
      <c r="A24" s="2" t="s">
        <v>7</v>
      </c>
      <c r="B24" s="5">
        <v>-0.82163365803947896</v>
      </c>
      <c r="C24" s="5">
        <v>0.100093072447607</v>
      </c>
      <c r="D24" s="5">
        <v>-8.2086965456031908</v>
      </c>
    </row>
    <row r="25" spans="1:4" x14ac:dyDescent="0.15">
      <c r="A25" s="2" t="s">
        <v>21</v>
      </c>
      <c r="B25" s="5">
        <v>-0.70093235877818005</v>
      </c>
      <c r="C25" s="5">
        <v>8.9123338718952894E-2</v>
      </c>
      <c r="D25" s="5">
        <v>-7.8647452940306</v>
      </c>
    </row>
    <row r="26" spans="1:4" x14ac:dyDescent="0.15">
      <c r="A26" s="2" t="s">
        <v>25</v>
      </c>
      <c r="B26" s="5">
        <v>-0.65072173259921895</v>
      </c>
      <c r="C26" s="5">
        <v>8.9126832887365406E-2</v>
      </c>
      <c r="D26" s="5">
        <v>-7.3010754619944001</v>
      </c>
    </row>
    <row r="27" spans="1:4" x14ac:dyDescent="0.15">
      <c r="A27" s="2" t="s">
        <v>30</v>
      </c>
      <c r="B27" s="5">
        <v>-0.62285759370338301</v>
      </c>
      <c r="C27" s="5">
        <v>9.0463356651545507E-2</v>
      </c>
      <c r="D27" s="5">
        <v>-6.8851921568924297</v>
      </c>
    </row>
    <row r="28" spans="1:4" x14ac:dyDescent="0.15">
      <c r="A28" s="2" t="s">
        <v>29</v>
      </c>
      <c r="B28" s="5">
        <v>0.75732859122989205</v>
      </c>
      <c r="C28" s="5">
        <v>0.110766317600503</v>
      </c>
      <c r="D28" s="5">
        <v>6.8371740402287697</v>
      </c>
    </row>
    <row r="29" spans="1:4" x14ac:dyDescent="0.15">
      <c r="A29" s="2" t="s">
        <v>28</v>
      </c>
      <c r="B29" s="5">
        <v>-0.63167608190031999</v>
      </c>
      <c r="C29" s="5">
        <v>9.3332112479158E-2</v>
      </c>
      <c r="D29" s="5">
        <v>-6.7680465503379699</v>
      </c>
    </row>
    <row r="30" spans="1:4" x14ac:dyDescent="0.15">
      <c r="A30" s="2" t="s">
        <v>31</v>
      </c>
      <c r="B30" s="5">
        <v>-0.59633486232937205</v>
      </c>
      <c r="C30" s="5">
        <v>8.9125809062566994E-2</v>
      </c>
      <c r="D30" s="5">
        <v>-6.6909335085052701</v>
      </c>
    </row>
    <row r="31" spans="1:4" x14ac:dyDescent="0.15">
      <c r="A31" s="2" t="s">
        <v>33</v>
      </c>
      <c r="B31" s="5">
        <v>-0.57324298494610304</v>
      </c>
      <c r="C31" s="5">
        <v>9.3329697817082793E-2</v>
      </c>
      <c r="D31" s="5">
        <v>-6.1421283723601503</v>
      </c>
    </row>
    <row r="32" spans="1:4" x14ac:dyDescent="0.15">
      <c r="A32" s="2" t="s">
        <v>32</v>
      </c>
      <c r="B32" s="5">
        <v>-0.56941127457001595</v>
      </c>
      <c r="C32" s="5">
        <v>9.4871671428649093E-2</v>
      </c>
      <c r="D32" s="5">
        <v>-6.0019104332767901</v>
      </c>
    </row>
    <row r="33" spans="1:4" x14ac:dyDescent="0.15">
      <c r="A33" s="2" t="s">
        <v>27</v>
      </c>
      <c r="B33" s="5">
        <v>-0.53333993404119795</v>
      </c>
      <c r="C33" s="5">
        <v>8.9163517774365E-2</v>
      </c>
      <c r="D33" s="5">
        <v>-5.9815936759118804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87585-F30F-9243-B4D2-2CED69B9D7FB}">
  <dimension ref="B1:C2"/>
  <sheetViews>
    <sheetView workbookViewId="0">
      <selection activeCell="G20" sqref="G20"/>
    </sheetView>
  </sheetViews>
  <sheetFormatPr baseColWidth="10" defaultRowHeight="13" x14ac:dyDescent="0.15"/>
  <sheetData>
    <row r="1" spans="2:3" x14ac:dyDescent="0.15">
      <c r="B1">
        <v>0.42</v>
      </c>
      <c r="C1">
        <f>(1+EXP(1.6))/(1+EXP(-B1+1.6))</f>
        <v>1.3992733456195918</v>
      </c>
    </row>
    <row r="2" spans="2:3" x14ac:dyDescent="0.15">
      <c r="B2">
        <v>-0.67</v>
      </c>
      <c r="C2">
        <f>(1+EXP(1.6))/(1+EXP(-B2+1.6))</f>
        <v>0.55743131361363207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airport_x_months_intermediate</vt:lpstr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Immanuel Albrecht</cp:lastModifiedBy>
  <dcterms:created xsi:type="dcterms:W3CDTF">2022-06-07T14:06:45Z</dcterms:created>
  <dcterms:modified xsi:type="dcterms:W3CDTF">2022-06-07T18:47:01Z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