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8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9" i="1" l="1"/>
  <c r="R107" i="1"/>
  <c r="S107" i="1"/>
  <c r="T107" i="1"/>
  <c r="U107" i="1"/>
  <c r="Q107" i="1"/>
  <c r="R106" i="1"/>
  <c r="S106" i="1"/>
  <c r="T106" i="1"/>
  <c r="U106" i="1"/>
  <c r="Q106" i="1"/>
  <c r="R105" i="1"/>
  <c r="S105" i="1"/>
  <c r="T105" i="1"/>
  <c r="U105" i="1"/>
  <c r="Q105" i="1"/>
  <c r="Q90" i="1"/>
  <c r="R92" i="1"/>
  <c r="S92" i="1"/>
  <c r="T92" i="1"/>
  <c r="U92" i="1"/>
  <c r="Q92" i="1"/>
  <c r="Q91" i="1"/>
  <c r="R91" i="1"/>
  <c r="S91" i="1"/>
  <c r="T91" i="1"/>
  <c r="U91" i="1"/>
  <c r="Q76" i="1"/>
  <c r="R90" i="1"/>
  <c r="S90" i="1"/>
  <c r="T90" i="1"/>
  <c r="U90" i="1"/>
  <c r="Q75" i="1"/>
  <c r="R77" i="1"/>
  <c r="S77" i="1"/>
  <c r="T77" i="1"/>
  <c r="U77" i="1"/>
  <c r="Q77" i="1"/>
  <c r="R76" i="1"/>
  <c r="S76" i="1"/>
  <c r="T76" i="1"/>
  <c r="U76" i="1"/>
  <c r="R75" i="1"/>
  <c r="S75" i="1"/>
  <c r="T75" i="1"/>
  <c r="U75" i="1"/>
  <c r="Q60" i="1"/>
  <c r="R62" i="1"/>
  <c r="S62" i="1"/>
  <c r="T62" i="1"/>
  <c r="U62" i="1"/>
  <c r="Q62" i="1"/>
  <c r="Q61" i="1"/>
  <c r="R61" i="1"/>
  <c r="S61" i="1"/>
  <c r="T61" i="1"/>
  <c r="U61" i="1"/>
  <c r="R60" i="1"/>
  <c r="S60" i="1"/>
  <c r="T60" i="1"/>
  <c r="U60" i="1"/>
  <c r="R103" i="1"/>
  <c r="R104" i="1"/>
  <c r="S103" i="1"/>
  <c r="S104" i="1"/>
  <c r="T103" i="1"/>
  <c r="T104" i="1"/>
  <c r="U103" i="1"/>
  <c r="U104" i="1"/>
  <c r="Q103" i="1"/>
  <c r="Q104" i="1"/>
  <c r="R88" i="1"/>
  <c r="R89" i="1"/>
  <c r="S88" i="1"/>
  <c r="S89" i="1"/>
  <c r="T88" i="1"/>
  <c r="T89" i="1"/>
  <c r="U88" i="1"/>
  <c r="U89" i="1"/>
  <c r="Q88" i="1"/>
  <c r="R74" i="1"/>
  <c r="S74" i="1"/>
  <c r="T74" i="1"/>
  <c r="U74" i="1"/>
  <c r="Q74" i="1"/>
  <c r="Q58" i="1"/>
  <c r="Q59" i="1"/>
  <c r="R73" i="1"/>
  <c r="S73" i="1"/>
  <c r="T73" i="1"/>
  <c r="U73" i="1"/>
  <c r="Q73" i="1"/>
  <c r="R58" i="1"/>
  <c r="R59" i="1"/>
  <c r="S58" i="1"/>
  <c r="S59" i="1"/>
  <c r="T58" i="1"/>
  <c r="T59" i="1"/>
  <c r="U58" i="1"/>
  <c r="U59" i="1"/>
  <c r="C34" i="1"/>
  <c r="E71" i="1"/>
  <c r="I34" i="1"/>
  <c r="D34" i="1"/>
  <c r="R100" i="1"/>
  <c r="S100" i="1"/>
  <c r="T100" i="1"/>
  <c r="U100" i="1"/>
  <c r="Q100" i="1"/>
  <c r="U99" i="1"/>
  <c r="R99" i="1"/>
  <c r="S99" i="1"/>
  <c r="T99" i="1"/>
  <c r="Q99" i="1"/>
  <c r="R98" i="1"/>
  <c r="S98" i="1"/>
  <c r="T98" i="1"/>
  <c r="U98" i="1"/>
  <c r="Q98" i="1"/>
  <c r="R83" i="1"/>
  <c r="S83" i="1"/>
  <c r="T83" i="1"/>
  <c r="U83" i="1"/>
  <c r="Q83" i="1"/>
  <c r="R85" i="1"/>
  <c r="S85" i="1"/>
  <c r="T85" i="1"/>
  <c r="U85" i="1"/>
  <c r="Q85" i="1"/>
  <c r="R84" i="1"/>
  <c r="S84" i="1"/>
  <c r="T84" i="1"/>
  <c r="U84" i="1"/>
  <c r="Q84" i="1"/>
  <c r="R70" i="1"/>
  <c r="S70" i="1"/>
  <c r="T70" i="1"/>
  <c r="U70" i="1"/>
  <c r="Q70" i="1"/>
  <c r="R69" i="1"/>
  <c r="S69" i="1"/>
  <c r="T69" i="1"/>
  <c r="U69" i="1"/>
  <c r="Q69" i="1"/>
  <c r="R68" i="1"/>
  <c r="S68" i="1"/>
  <c r="T68" i="1"/>
  <c r="U68" i="1"/>
  <c r="Q68" i="1"/>
  <c r="R55" i="1"/>
  <c r="S55" i="1"/>
  <c r="T55" i="1"/>
  <c r="U55" i="1"/>
  <c r="Q55" i="1"/>
  <c r="R54" i="1"/>
  <c r="S54" i="1"/>
  <c r="T54" i="1"/>
  <c r="U54" i="1"/>
  <c r="Q54" i="1"/>
  <c r="R53" i="1"/>
  <c r="S53" i="1"/>
  <c r="T53" i="1"/>
  <c r="U53" i="1"/>
  <c r="Q53" i="1"/>
  <c r="Q12" i="1"/>
  <c r="G145" i="1"/>
  <c r="T16" i="1"/>
  <c r="F145" i="1"/>
  <c r="T15" i="1"/>
  <c r="E145" i="1"/>
  <c r="T14" i="1"/>
  <c r="D145" i="1"/>
  <c r="T13" i="1"/>
  <c r="C145" i="1"/>
  <c r="T12" i="1"/>
  <c r="G108" i="1"/>
  <c r="S16" i="1"/>
  <c r="F108" i="1"/>
  <c r="S15" i="1"/>
  <c r="E108" i="1"/>
  <c r="S14" i="1"/>
  <c r="D108" i="1"/>
  <c r="S13" i="1"/>
  <c r="C108" i="1"/>
  <c r="S12" i="1"/>
  <c r="G71" i="1"/>
  <c r="R16" i="1"/>
  <c r="F71" i="1"/>
  <c r="R15" i="1"/>
  <c r="R14" i="1"/>
  <c r="D71" i="1"/>
  <c r="R13" i="1"/>
  <c r="C71" i="1"/>
  <c r="R12" i="1"/>
  <c r="G34" i="1"/>
  <c r="Q16" i="1"/>
  <c r="F34" i="1"/>
  <c r="Q15" i="1"/>
  <c r="E34" i="1"/>
  <c r="Q14" i="1"/>
  <c r="Q13" i="1"/>
  <c r="M145" i="1"/>
  <c r="T25" i="1"/>
  <c r="L145" i="1"/>
  <c r="T24" i="1"/>
  <c r="K145" i="1"/>
  <c r="T23" i="1"/>
  <c r="J145" i="1"/>
  <c r="T22" i="1"/>
  <c r="I145" i="1"/>
  <c r="T21" i="1"/>
  <c r="M108" i="1"/>
  <c r="S25" i="1"/>
  <c r="L108" i="1"/>
  <c r="S24" i="1"/>
  <c r="K108" i="1"/>
  <c r="S23" i="1"/>
  <c r="J108" i="1"/>
  <c r="S22" i="1"/>
  <c r="I108" i="1"/>
  <c r="S21" i="1"/>
  <c r="M71" i="1"/>
  <c r="R25" i="1"/>
  <c r="L71" i="1"/>
  <c r="R24" i="1"/>
  <c r="K71" i="1"/>
  <c r="R23" i="1"/>
  <c r="J71" i="1"/>
  <c r="R22" i="1"/>
  <c r="I71" i="1"/>
  <c r="R21" i="1"/>
  <c r="M34" i="1"/>
  <c r="Q25" i="1"/>
  <c r="L34" i="1"/>
  <c r="Q24" i="1"/>
  <c r="K34" i="1"/>
  <c r="Q23" i="1"/>
  <c r="J34" i="1"/>
  <c r="Q22" i="1"/>
  <c r="Q21" i="1"/>
  <c r="D146" i="1"/>
  <c r="E146" i="1"/>
  <c r="F146" i="1"/>
  <c r="G146" i="1"/>
  <c r="I146" i="1"/>
  <c r="J146" i="1"/>
  <c r="K146" i="1"/>
  <c r="L146" i="1"/>
  <c r="M146" i="1"/>
  <c r="C146" i="1"/>
  <c r="D109" i="1"/>
  <c r="E109" i="1"/>
  <c r="F109" i="1"/>
  <c r="G109" i="1"/>
  <c r="I109" i="1"/>
  <c r="J109" i="1"/>
  <c r="K109" i="1"/>
  <c r="L109" i="1"/>
  <c r="M109" i="1"/>
  <c r="C109" i="1"/>
  <c r="D72" i="1"/>
  <c r="E72" i="1"/>
  <c r="F72" i="1"/>
  <c r="G72" i="1"/>
  <c r="I72" i="1"/>
  <c r="J72" i="1"/>
  <c r="K72" i="1"/>
  <c r="L72" i="1"/>
  <c r="M72" i="1"/>
  <c r="C72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C35" i="1"/>
  <c r="J35" i="1"/>
  <c r="K35" i="1"/>
  <c r="L35" i="1"/>
  <c r="M35" i="1"/>
  <c r="I35" i="1"/>
  <c r="D35" i="1"/>
  <c r="E35" i="1"/>
  <c r="F35" i="1"/>
  <c r="G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<sst xmlns="http://schemas.openxmlformats.org/spreadsheetml/2006/main" count="110" uniqueCount="29">
  <si>
    <t>MySQL</t>
  </si>
  <si>
    <t>n</t>
  </si>
  <si>
    <t>average</t>
  </si>
  <si>
    <t>std_dev</t>
  </si>
  <si>
    <t>SMALL</t>
  </si>
  <si>
    <t>MEDIUM</t>
  </si>
  <si>
    <t>LARGE</t>
  </si>
  <si>
    <t>EX-LARGE</t>
  </si>
  <si>
    <t>Small</t>
  </si>
  <si>
    <t>Medium</t>
  </si>
  <si>
    <t>Large</t>
  </si>
  <si>
    <t>Extra Large</t>
  </si>
  <si>
    <t>MYSQL</t>
  </si>
  <si>
    <t>PostgreSql</t>
  </si>
  <si>
    <t>Size:</t>
  </si>
  <si>
    <t>For Regression</t>
  </si>
  <si>
    <t>s1</t>
  </si>
  <si>
    <t>s2</t>
  </si>
  <si>
    <t>diff mean</t>
  </si>
  <si>
    <t xml:space="preserve">diff mean </t>
  </si>
  <si>
    <t>EXTRA LARGE</t>
  </si>
  <si>
    <t>/</t>
  </si>
  <si>
    <t>c1</t>
  </si>
  <si>
    <t>c2</t>
  </si>
  <si>
    <t>zscore</t>
  </si>
  <si>
    <t>alpha/2</t>
  </si>
  <si>
    <t>alpha</t>
  </si>
  <si>
    <t>90% confident?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</si>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</sst>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0" applyFont="1"/>
    <xf numFmtId="2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Configuration</a:t>
            </a:r>
            <a:r>
              <a:rPr lang="en-US" baseline="0"/>
              <a:t> [1,000]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3915311038902"/>
          <c:y val="0.292571224051539"/>
          <c:w val="0.528731648681136"/>
          <c:h val="0.639224622784221"/>
        </c:manualLayout>
      </c:layout>
      <c:radarChart>
        <c:radarStyle val="marker"/>
        <c:varyColors val="0"/>
        <c:ser>
          <c:idx val="0"/>
          <c:order val="0"/>
          <c:tx>
            <c:v>MySQL</c:v>
          </c:tx>
          <c:spPr>
            <a:ln w="12700" cmpd="sng"/>
          </c:spPr>
          <c:cat>
            <c:strLit>
              <c:ptCount val="5"/>
              <c:pt idx="0">
                <c:v>_x0007_Query 1</c:v>
              </c:pt>
              <c:pt idx="1">
                <c:v>_x0008_ Query 2</c:v>
              </c:pt>
              <c:pt idx="2">
                <c:v>_x0008_ Query 3</c:v>
              </c:pt>
              <c:pt idx="3">
                <c:v>_x0008_ Query 4</c:v>
              </c:pt>
              <c:pt idx="4">
                <c:v>_x0008_ Query 5</c:v>
              </c:pt>
            </c:strLit>
          </c:cat>
          <c:val>
            <c:numRef>
              <c:f>Sheet1!$Q$12:$Q$16</c:f>
              <c:numCache>
                <c:formatCode>General</c:formatCode>
                <c:ptCount val="5"/>
                <c:pt idx="0">
                  <c:v>0.311166666666667</c:v>
                </c:pt>
                <c:pt idx="1">
                  <c:v>5.324066666666667</c:v>
                </c:pt>
                <c:pt idx="2">
                  <c:v>0.417033333333333</c:v>
                </c:pt>
                <c:pt idx="3">
                  <c:v>1.8029</c:v>
                </c:pt>
                <c:pt idx="4">
                  <c:v>2.437533333333334</c:v>
                </c:pt>
              </c:numCache>
            </c:numRef>
          </c:val>
        </c:ser>
        <c:ser>
          <c:idx val="1"/>
          <c:order val="1"/>
          <c:tx>
            <c:v>PostgreSql</c:v>
          </c:tx>
          <c:spPr>
            <a:ln w="12700" cmpd="sng"/>
          </c:spPr>
          <c:cat>
            <c:strLit>
              <c:ptCount val="5"/>
              <c:pt idx="0">
                <c:v>_x0007_Query 1</c:v>
              </c:pt>
              <c:pt idx="1">
                <c:v>_x0008_ Query 2</c:v>
              </c:pt>
              <c:pt idx="2">
                <c:v>_x0008_ Query 3</c:v>
              </c:pt>
              <c:pt idx="3">
                <c:v>_x0008_ Query 4</c:v>
              </c:pt>
              <c:pt idx="4">
                <c:v>_x0008_ Query 5</c:v>
              </c:pt>
            </c:strLit>
          </c:cat>
          <c:val>
            <c:numRef>
              <c:f>Sheet1!$Q$21:$Q$25</c:f>
              <c:numCache>
                <c:formatCode>General</c:formatCode>
                <c:ptCount val="5"/>
                <c:pt idx="0">
                  <c:v>1.718866666666666</c:v>
                </c:pt>
                <c:pt idx="1">
                  <c:v>4.354466666666666</c:v>
                </c:pt>
                <c:pt idx="2">
                  <c:v>2.057566666666666</c:v>
                </c:pt>
                <c:pt idx="3">
                  <c:v>6.886933333333332</c:v>
                </c:pt>
                <c:pt idx="4">
                  <c:v>3.956933333333332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53992"/>
        <c:axId val="2092757240"/>
      </c:radarChart>
      <c:catAx>
        <c:axId val="20927539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92757240"/>
        <c:crosses val="autoZero"/>
        <c:auto val="1"/>
        <c:lblAlgn val="ctr"/>
        <c:lblOffset val="100"/>
        <c:noMultiLvlLbl val="0"/>
      </c:catAx>
      <c:valAx>
        <c:axId val="2092757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2753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385592486579"/>
          <c:y val="0.589358625626342"/>
          <c:w val="0.194081959030671"/>
          <c:h val="0.1825719398711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Medium Configuration [10,000]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5082239720035"/>
          <c:y val="0.221172717993584"/>
          <c:w val="0.540348206474191"/>
          <c:h val="0.734135680956547"/>
        </c:manualLayout>
      </c:layout>
      <c:radarChart>
        <c:radarStyle val="marker"/>
        <c:varyColors val="0"/>
        <c:ser>
          <c:idx val="0"/>
          <c:order val="0"/>
          <c:tx>
            <c:v>MySQL</c:v>
          </c:tx>
          <c:spPr>
            <a:ln w="12700" cmpd="sng"/>
          </c:spPr>
          <c:cat>
            <c:strLit>
              <c:ptCount val="5"/>
              <c:pt idx="0">
                <c:v>_x0007_Query 1</c:v>
              </c:pt>
              <c:pt idx="1">
                <c:v>_x0008_ Query 2</c:v>
              </c:pt>
              <c:pt idx="2">
                <c:v>_x0008_ Query 3</c:v>
              </c:pt>
              <c:pt idx="3">
                <c:v>_x0008_ Query 4</c:v>
              </c:pt>
              <c:pt idx="4">
                <c:v>_x0008_ Query 5</c:v>
              </c:pt>
            </c:strLit>
          </c:cat>
          <c:val>
            <c:numRef>
              <c:f>Sheet1!$R$12:$R$16</c:f>
              <c:numCache>
                <c:formatCode>General</c:formatCode>
                <c:ptCount val="5"/>
                <c:pt idx="0">
                  <c:v>1.163866666666667</c:v>
                </c:pt>
                <c:pt idx="1">
                  <c:v>43.3851</c:v>
                </c:pt>
                <c:pt idx="2">
                  <c:v>1.687433333333334</c:v>
                </c:pt>
                <c:pt idx="3">
                  <c:v>14.88473333333333</c:v>
                </c:pt>
                <c:pt idx="4">
                  <c:v>25.78506666666667</c:v>
                </c:pt>
              </c:numCache>
            </c:numRef>
          </c:val>
        </c:ser>
        <c:ser>
          <c:idx val="1"/>
          <c:order val="1"/>
          <c:tx>
            <c:v>PostgreSql</c:v>
          </c:tx>
          <c:spPr>
            <a:ln w="12700" cmpd="sng"/>
          </c:spPr>
          <c:cat>
            <c:strLit>
              <c:ptCount val="5"/>
              <c:pt idx="0">
                <c:v>_x0007_Query 1</c:v>
              </c:pt>
              <c:pt idx="1">
                <c:v>_x0008_ Query 2</c:v>
              </c:pt>
              <c:pt idx="2">
                <c:v>_x0008_ Query 3</c:v>
              </c:pt>
              <c:pt idx="3">
                <c:v>_x0008_ Query 4</c:v>
              </c:pt>
              <c:pt idx="4">
                <c:v>_x0008_ Query 5</c:v>
              </c:pt>
            </c:strLit>
          </c:cat>
          <c:val>
            <c:numRef>
              <c:f>Sheet1!$R$21:$R$25</c:f>
              <c:numCache>
                <c:formatCode>General</c:formatCode>
                <c:ptCount val="5"/>
                <c:pt idx="0">
                  <c:v>4.200433333333331</c:v>
                </c:pt>
                <c:pt idx="1">
                  <c:v>23.3558</c:v>
                </c:pt>
                <c:pt idx="2">
                  <c:v>7.8892</c:v>
                </c:pt>
                <c:pt idx="3">
                  <c:v>54.04926666666666</c:v>
                </c:pt>
                <c:pt idx="4">
                  <c:v>10.9564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04456"/>
        <c:axId val="2091001192"/>
      </c:radarChart>
      <c:catAx>
        <c:axId val="20910044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91001192"/>
        <c:crosses val="autoZero"/>
        <c:auto val="1"/>
        <c:lblAlgn val="ctr"/>
        <c:lblOffset val="100"/>
        <c:noMultiLvlLbl val="0"/>
      </c:catAx>
      <c:valAx>
        <c:axId val="2091001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1004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314452628905"/>
          <c:y val="0.575079091676041"/>
          <c:w val="0.201646981627297"/>
          <c:h val="0.17931172665916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 Configuration</a:t>
            </a:r>
            <a:r>
              <a:rPr lang="en-US" baseline="0"/>
              <a:t> [100,000]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5627134446032"/>
          <c:y val="0.238861267341582"/>
          <c:w val="0.508590080086143"/>
          <c:h val="0.687420265648612"/>
        </c:manualLayout>
      </c:layout>
      <c:radarChart>
        <c:radarStyle val="marker"/>
        <c:varyColors val="0"/>
        <c:ser>
          <c:idx val="0"/>
          <c:order val="0"/>
          <c:tx>
            <c:v>MySQL</c:v>
          </c:tx>
          <c:spPr>
            <a:ln w="12700" cmpd="sng"/>
          </c:spPr>
          <c:cat>
            <c:strLit>
              <c:ptCount val="5"/>
              <c:pt idx="0">
                <c:v>_x0007_Query 1</c:v>
              </c:pt>
              <c:pt idx="1">
                <c:v>_x0008_ Query 2</c:v>
              </c:pt>
              <c:pt idx="2">
                <c:v>_x0008_ Query 3</c:v>
              </c:pt>
              <c:pt idx="3">
                <c:v>_x0008_ Query 4</c:v>
              </c:pt>
              <c:pt idx="4">
                <c:v>_x0008_ Query 5</c:v>
              </c:pt>
            </c:strLit>
          </c:cat>
          <c:val>
            <c:numRef>
              <c:f>Sheet1!$S$12:$S$16</c:f>
              <c:numCache>
                <c:formatCode>General</c:formatCode>
                <c:ptCount val="5"/>
                <c:pt idx="0">
                  <c:v>9.5801</c:v>
                </c:pt>
                <c:pt idx="1">
                  <c:v>577.2221666666666</c:v>
                </c:pt>
                <c:pt idx="2">
                  <c:v>13.33123333333333</c:v>
                </c:pt>
                <c:pt idx="3">
                  <c:v>140.8356666666667</c:v>
                </c:pt>
                <c:pt idx="4">
                  <c:v>245.6928333333334</c:v>
                </c:pt>
              </c:numCache>
            </c:numRef>
          </c:val>
        </c:ser>
        <c:ser>
          <c:idx val="1"/>
          <c:order val="1"/>
          <c:tx>
            <c:v>PostgreSql</c:v>
          </c:tx>
          <c:spPr>
            <a:ln w="12700" cmpd="sng"/>
          </c:spPr>
          <c:val>
            <c:numRef>
              <c:f>Sheet1!$S$21:$S$25</c:f>
              <c:numCache>
                <c:formatCode>General</c:formatCode>
                <c:ptCount val="5"/>
                <c:pt idx="0">
                  <c:v>34.6763</c:v>
                </c:pt>
                <c:pt idx="1">
                  <c:v>332.8497666666664</c:v>
                </c:pt>
                <c:pt idx="2">
                  <c:v>32.31613333333332</c:v>
                </c:pt>
                <c:pt idx="3">
                  <c:v>702.7535666666663</c:v>
                </c:pt>
                <c:pt idx="4">
                  <c:v>75.7799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75336"/>
        <c:axId val="2090972072"/>
      </c:radarChart>
      <c:catAx>
        <c:axId val="20909753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90972072"/>
        <c:crosses val="autoZero"/>
        <c:auto val="1"/>
        <c:lblAlgn val="ctr"/>
        <c:lblOffset val="100"/>
        <c:noMultiLvlLbl val="0"/>
      </c:catAx>
      <c:valAx>
        <c:axId val="2090972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097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246455679526"/>
          <c:y val="0.551601424821897"/>
          <c:w val="0.193082824106446"/>
          <c:h val="0.17851478565179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Extra-Large Configuration</a:t>
            </a:r>
            <a:r>
              <a:rPr lang="en-US" baseline="0"/>
              <a:t> [1,000,000]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309143021534"/>
          <c:y val="0.239886880337141"/>
          <c:w val="0.534311242344707"/>
          <c:h val="0.695493948673082"/>
        </c:manualLayout>
      </c:layout>
      <c:radarChart>
        <c:radarStyle val="marker"/>
        <c:varyColors val="0"/>
        <c:ser>
          <c:idx val="0"/>
          <c:order val="0"/>
          <c:tx>
            <c:v>MySQL</c:v>
          </c:tx>
          <c:spPr>
            <a:ln w="12700" cap="rnd" cmpd="sng">
              <a:round/>
            </a:ln>
          </c:spPr>
          <c:cat>
            <c:strLit>
              <c:ptCount val="5"/>
              <c:pt idx="0">
                <c:v>_x0007_Query 1</c:v>
              </c:pt>
              <c:pt idx="1">
                <c:v>_x0008_ Query 2</c:v>
              </c:pt>
              <c:pt idx="2">
                <c:v>_x0008_ Query 3</c:v>
              </c:pt>
              <c:pt idx="3">
                <c:v>_x0008_ Query 4</c:v>
              </c:pt>
              <c:pt idx="4">
                <c:v>_x0008_ Query 5</c:v>
              </c:pt>
            </c:strLit>
          </c:cat>
          <c:val>
            <c:numRef>
              <c:f>Sheet1!$T$12:$T$16</c:f>
              <c:numCache>
                <c:formatCode>General</c:formatCode>
                <c:ptCount val="5"/>
                <c:pt idx="0">
                  <c:v>128.172</c:v>
                </c:pt>
                <c:pt idx="1">
                  <c:v>6919.294933333334</c:v>
                </c:pt>
                <c:pt idx="2">
                  <c:v>129.7343666666667</c:v>
                </c:pt>
                <c:pt idx="3">
                  <c:v>1921.3449</c:v>
                </c:pt>
                <c:pt idx="4">
                  <c:v>2855.033333333333</c:v>
                </c:pt>
              </c:numCache>
            </c:numRef>
          </c:val>
        </c:ser>
        <c:ser>
          <c:idx val="1"/>
          <c:order val="1"/>
          <c:tx>
            <c:v>PostgreSql</c:v>
          </c:tx>
          <c:spPr>
            <a:ln w="12700" cmpd="sng"/>
          </c:spPr>
          <c:val>
            <c:numRef>
              <c:f>Sheet1!$T$21:$T$25</c:f>
              <c:numCache>
                <c:formatCode>General</c:formatCode>
                <c:ptCount val="5"/>
                <c:pt idx="0">
                  <c:v>109.2299666666666</c:v>
                </c:pt>
                <c:pt idx="1">
                  <c:v>3070.222233333333</c:v>
                </c:pt>
                <c:pt idx="2">
                  <c:v>103.0397</c:v>
                </c:pt>
                <c:pt idx="3">
                  <c:v>11682.47279999999</c:v>
                </c:pt>
                <c:pt idx="4">
                  <c:v>478.1699666666665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40152"/>
        <c:axId val="2090936888"/>
      </c:radarChart>
      <c:catAx>
        <c:axId val="20909401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090936888"/>
        <c:crosses val="autoZero"/>
        <c:auto val="1"/>
        <c:lblAlgn val="ctr"/>
        <c:lblOffset val="100"/>
        <c:noMultiLvlLbl val="0"/>
      </c:catAx>
      <c:valAx>
        <c:axId val="2090936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0940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742416331923"/>
          <c:y val="0.562052049831799"/>
          <c:w val="0.202463366168298"/>
          <c:h val="0.18011581511952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 1 Execution Times vs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MySQL</c:v>
          </c:tx>
          <c:cat>
            <c:numRef>
              <c:f>Sheet1!$P$37:$P$40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Sheet1!$Q$37:$Q$40</c:f>
              <c:numCache>
                <c:formatCode>General</c:formatCode>
                <c:ptCount val="4"/>
                <c:pt idx="0">
                  <c:v>0.311166666666667</c:v>
                </c:pt>
                <c:pt idx="1">
                  <c:v>1.163866666666667</c:v>
                </c:pt>
                <c:pt idx="2">
                  <c:v>9.5801</c:v>
                </c:pt>
                <c:pt idx="3">
                  <c:v>128.172</c:v>
                </c:pt>
              </c:numCache>
            </c:numRef>
          </c:val>
          <c:smooth val="1"/>
        </c:ser>
        <c:ser>
          <c:idx val="1"/>
          <c:order val="1"/>
          <c:tx>
            <c:v>PostgreSQL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Sheet1!$Q$44:$Q$47</c:f>
              <c:numCache>
                <c:formatCode>General</c:formatCode>
                <c:ptCount val="4"/>
                <c:pt idx="0">
                  <c:v>1.718866666666666</c:v>
                </c:pt>
                <c:pt idx="1">
                  <c:v>4.200433333333331</c:v>
                </c:pt>
                <c:pt idx="2">
                  <c:v>34.6763</c:v>
                </c:pt>
                <c:pt idx="3">
                  <c:v>109.2299666666666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6568"/>
        <c:axId val="2090903576"/>
      </c:lineChart>
      <c:catAx>
        <c:axId val="20909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0903576"/>
        <c:crosses val="autoZero"/>
        <c:auto val="1"/>
        <c:lblAlgn val="ctr"/>
        <c:lblOffset val="100"/>
        <c:noMultiLvlLbl val="0"/>
      </c:catAx>
      <c:valAx>
        <c:axId val="2090903576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Execuition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90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 2 Execution Times vs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MySQL</c:v>
          </c:tx>
          <c:cat>
            <c:numRef>
              <c:f>Sheet1!$P$37:$P$40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Sheet1!$R$37:$R$40</c:f>
              <c:numCache>
                <c:formatCode>General</c:formatCode>
                <c:ptCount val="4"/>
                <c:pt idx="0">
                  <c:v>5.324066666666667</c:v>
                </c:pt>
                <c:pt idx="1">
                  <c:v>43.3851</c:v>
                </c:pt>
                <c:pt idx="2">
                  <c:v>577.2221666666666</c:v>
                </c:pt>
                <c:pt idx="3">
                  <c:v>6919.294933333334</c:v>
                </c:pt>
              </c:numCache>
            </c:numRef>
          </c:val>
          <c:smooth val="0"/>
        </c:ser>
        <c:ser>
          <c:idx val="1"/>
          <c:order val="1"/>
          <c:tx>
            <c:v>PostgreSql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Sheet1!$R$44:$R$47</c:f>
              <c:numCache>
                <c:formatCode>General</c:formatCode>
                <c:ptCount val="4"/>
                <c:pt idx="0">
                  <c:v>4.354466666666666</c:v>
                </c:pt>
                <c:pt idx="1">
                  <c:v>23.3558</c:v>
                </c:pt>
                <c:pt idx="2">
                  <c:v>332.8497666666664</c:v>
                </c:pt>
                <c:pt idx="3">
                  <c:v>3070.222233333333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0792"/>
        <c:axId val="2090867800"/>
      </c:lineChart>
      <c:catAx>
        <c:axId val="209087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0867800"/>
        <c:crosses val="autoZero"/>
        <c:auto val="1"/>
        <c:lblAlgn val="ctr"/>
        <c:lblOffset val="100"/>
        <c:noMultiLvlLbl val="0"/>
      </c:catAx>
      <c:valAx>
        <c:axId val="2090867800"/>
        <c:scaling>
          <c:orientation val="minMax"/>
          <c:max val="7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87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</a:t>
            </a:r>
            <a:r>
              <a:rPr lang="en-US" baseline="0"/>
              <a:t> 3 Execution Time vs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Sheet1!$S$37:$S$40</c:f>
              <c:numCache>
                <c:formatCode>General</c:formatCode>
                <c:ptCount val="4"/>
                <c:pt idx="0">
                  <c:v>0.417033333333333</c:v>
                </c:pt>
                <c:pt idx="1">
                  <c:v>1.687433333333334</c:v>
                </c:pt>
                <c:pt idx="2">
                  <c:v>13.33123333333333</c:v>
                </c:pt>
                <c:pt idx="3">
                  <c:v>129.7343666666667</c:v>
                </c:pt>
              </c:numCache>
            </c:numRef>
          </c:val>
          <c:smooth val="0"/>
        </c:ser>
        <c:ser>
          <c:idx val="1"/>
          <c:order val="1"/>
          <c:tx>
            <c:v>PostgreSql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Sheet1!$S$44:$S$47</c:f>
              <c:numCache>
                <c:formatCode>General</c:formatCode>
                <c:ptCount val="4"/>
                <c:pt idx="0">
                  <c:v>2.057566666666666</c:v>
                </c:pt>
                <c:pt idx="1">
                  <c:v>7.8892</c:v>
                </c:pt>
                <c:pt idx="2">
                  <c:v>32.31613333333332</c:v>
                </c:pt>
                <c:pt idx="3">
                  <c:v>103.0397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611624"/>
        <c:axId val="2046614600"/>
      </c:lineChart>
      <c:catAx>
        <c:axId val="204661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6614600"/>
        <c:crosses val="autoZero"/>
        <c:auto val="1"/>
        <c:lblAlgn val="ctr"/>
        <c:lblOffset val="100"/>
        <c:noMultiLvlLbl val="0"/>
      </c:catAx>
      <c:valAx>
        <c:axId val="2046614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661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 4 Execution</a:t>
            </a:r>
            <a:r>
              <a:rPr lang="en-US" baseline="0"/>
              <a:t> Time vs Size</a:t>
            </a:r>
            <a:endParaRPr lang="en-US"/>
          </a:p>
        </c:rich>
      </c:tx>
      <c:layout>
        <c:manualLayout>
          <c:xMode val="edge"/>
          <c:yMode val="edge"/>
          <c:x val="0.198556867891513"/>
          <c:y val="0.03703703703703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Sheet1!$T$37:$T$40</c:f>
              <c:numCache>
                <c:formatCode>General</c:formatCode>
                <c:ptCount val="4"/>
                <c:pt idx="0">
                  <c:v>1.8029</c:v>
                </c:pt>
                <c:pt idx="1">
                  <c:v>14.88473333333333</c:v>
                </c:pt>
                <c:pt idx="2">
                  <c:v>140.8356666666667</c:v>
                </c:pt>
                <c:pt idx="3">
                  <c:v>1921.3449</c:v>
                </c:pt>
              </c:numCache>
            </c:numRef>
          </c:val>
          <c:smooth val="0"/>
        </c:ser>
        <c:ser>
          <c:idx val="1"/>
          <c:order val="1"/>
          <c:tx>
            <c:v>PostgreSql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Sheet1!$T$44:$T$47</c:f>
              <c:numCache>
                <c:formatCode>General</c:formatCode>
                <c:ptCount val="4"/>
                <c:pt idx="0">
                  <c:v>6.886933333333332</c:v>
                </c:pt>
                <c:pt idx="1">
                  <c:v>54.04926666666666</c:v>
                </c:pt>
                <c:pt idx="2">
                  <c:v>702.7535666666663</c:v>
                </c:pt>
                <c:pt idx="3">
                  <c:v>11682.47279999999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07416"/>
        <c:axId val="2092810360"/>
      </c:lineChart>
      <c:catAx>
        <c:axId val="20928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810360"/>
        <c:crosses val="autoZero"/>
        <c:auto val="1"/>
        <c:lblAlgn val="ctr"/>
        <c:lblOffset val="100"/>
        <c:noMultiLvlLbl val="0"/>
      </c:catAx>
      <c:valAx>
        <c:axId val="2092810360"/>
        <c:scaling>
          <c:orientation val="minMax"/>
          <c:max val="12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0.0361111111111111"/>
              <c:y val="0.314215514727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9280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Query 5 Execution Time vs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Sheet1!$U$37:$U$40</c:f>
              <c:numCache>
                <c:formatCode>General</c:formatCode>
                <c:ptCount val="4"/>
                <c:pt idx="0">
                  <c:v>2.437533333333334</c:v>
                </c:pt>
                <c:pt idx="1">
                  <c:v>25.78506666666667</c:v>
                </c:pt>
                <c:pt idx="2">
                  <c:v>245.6928333333334</c:v>
                </c:pt>
                <c:pt idx="3">
                  <c:v>2855.033333333333</c:v>
                </c:pt>
              </c:numCache>
            </c:numRef>
          </c:val>
          <c:smooth val="0"/>
        </c:ser>
        <c:ser>
          <c:idx val="1"/>
          <c:order val="1"/>
          <c:tx>
            <c:v>PostgreSql</c:v>
          </c:tx>
          <c:cat>
            <c:numRef>
              <c:f>Sheet1!$P$44:$P$47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Sheet1!$U$44:$U$47</c:f>
              <c:numCache>
                <c:formatCode>General</c:formatCode>
                <c:ptCount val="4"/>
                <c:pt idx="0">
                  <c:v>3.956933333333332</c:v>
                </c:pt>
                <c:pt idx="1">
                  <c:v>10.9564</c:v>
                </c:pt>
                <c:pt idx="2">
                  <c:v>75.7799</c:v>
                </c:pt>
                <c:pt idx="3">
                  <c:v>478.1699666666665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46920"/>
        <c:axId val="2092849896"/>
      </c:lineChart>
      <c:catAx>
        <c:axId val="20928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92849896"/>
        <c:crosses val="autoZero"/>
        <c:auto val="1"/>
        <c:lblAlgn val="ctr"/>
        <c:lblOffset val="100"/>
        <c:noMultiLvlLbl val="0"/>
      </c:catAx>
      <c:valAx>
        <c:axId val="209284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84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31750</xdr:colOff>
      <xdr:row>1</xdr:row>
      <xdr:rowOff>25400</xdr:rowOff>
    </xdr:from>
    <xdr:to>
      <xdr:col>26</xdr:col>
      <xdr:colOff>812800</xdr:colOff>
      <xdr:row>15</xdr:row>
      <xdr:rowOff>152400</xdr:rowOff>
    </xdr:to>
    <xdr:graphicFrame macro="">
      <xdr:nvGraphicFramePr>
        <xdr:cNvPr id="3" name="Chart 2" title="Small Configuration [1,000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25400</xdr:colOff>
      <xdr:row>1</xdr:row>
      <xdr:rowOff>12700</xdr:rowOff>
    </xdr:from>
    <xdr:to>
      <xdr:col>33</xdr:col>
      <xdr:colOff>622300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</xdr:colOff>
      <xdr:row>18</xdr:row>
      <xdr:rowOff>12700</xdr:rowOff>
    </xdr:from>
    <xdr:to>
      <xdr:col>26</xdr:col>
      <xdr:colOff>812800</xdr:colOff>
      <xdr:row>33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38100</xdr:colOff>
      <xdr:row>18</xdr:row>
      <xdr:rowOff>12700</xdr:rowOff>
    </xdr:from>
    <xdr:to>
      <xdr:col>33</xdr:col>
      <xdr:colOff>615950</xdr:colOff>
      <xdr:row>32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596900</xdr:colOff>
      <xdr:row>35</xdr:row>
      <xdr:rowOff>82550</xdr:rowOff>
    </xdr:from>
    <xdr:to>
      <xdr:col>27</xdr:col>
      <xdr:colOff>215900</xdr:colOff>
      <xdr:row>49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88900</xdr:colOff>
      <xdr:row>35</xdr:row>
      <xdr:rowOff>44450</xdr:rowOff>
    </xdr:from>
    <xdr:to>
      <xdr:col>33</xdr:col>
      <xdr:colOff>533400</xdr:colOff>
      <xdr:row>49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520700</xdr:colOff>
      <xdr:row>52</xdr:row>
      <xdr:rowOff>31750</xdr:rowOff>
    </xdr:from>
    <xdr:to>
      <xdr:col>27</xdr:col>
      <xdr:colOff>139700</xdr:colOff>
      <xdr:row>66</xdr:row>
      <xdr:rowOff>107950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101600</xdr:colOff>
      <xdr:row>52</xdr:row>
      <xdr:rowOff>19050</xdr:rowOff>
    </xdr:from>
    <xdr:to>
      <xdr:col>33</xdr:col>
      <xdr:colOff>546100</xdr:colOff>
      <xdr:row>66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520700</xdr:colOff>
      <xdr:row>68</xdr:row>
      <xdr:rowOff>146050</xdr:rowOff>
    </xdr:from>
    <xdr:to>
      <xdr:col>27</xdr:col>
      <xdr:colOff>139700</xdr:colOff>
      <xdr:row>83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abSelected="1" topLeftCell="P73" workbookViewId="0">
      <selection activeCell="AB71" sqref="AB71"/>
    </sheetView>
  </sheetViews>
  <sheetFormatPr baseColWidth="10" defaultRowHeight="15" x14ac:dyDescent="0"/>
  <cols>
    <col min="16" max="16" width="13.5" customWidth="1"/>
  </cols>
  <sheetData>
    <row r="1" spans="1:20">
      <c r="E1" t="s">
        <v>12</v>
      </c>
      <c r="H1" t="s">
        <v>4</v>
      </c>
      <c r="K1" t="s">
        <v>13</v>
      </c>
    </row>
    <row r="2" spans="1:20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I2">
        <v>1</v>
      </c>
      <c r="J2">
        <v>2</v>
      </c>
      <c r="K2">
        <v>3</v>
      </c>
      <c r="L2">
        <v>4</v>
      </c>
      <c r="M2">
        <v>5</v>
      </c>
    </row>
    <row r="3" spans="1:20">
      <c r="A3">
        <v>1</v>
      </c>
      <c r="C3">
        <v>0.36</v>
      </c>
      <c r="D3">
        <v>5.5860000000000003</v>
      </c>
      <c r="E3">
        <v>0.42599999999999999</v>
      </c>
      <c r="F3">
        <v>1.6839999999999999</v>
      </c>
      <c r="G3">
        <v>2.4580000000000002</v>
      </c>
      <c r="I3">
        <v>1.69</v>
      </c>
      <c r="J3">
        <v>4.1909999999999998</v>
      </c>
      <c r="K3">
        <v>3.1150000000000002</v>
      </c>
      <c r="L3">
        <v>7.01</v>
      </c>
      <c r="M3">
        <v>4.5999999999999996</v>
      </c>
    </row>
    <row r="4" spans="1:20">
      <c r="A4">
        <v>2</v>
      </c>
      <c r="C4">
        <v>0.21199999999999999</v>
      </c>
      <c r="D4">
        <v>5.0419999999999998</v>
      </c>
      <c r="E4">
        <v>0.37</v>
      </c>
      <c r="F4">
        <v>1.968</v>
      </c>
      <c r="G4">
        <v>2.1960000000000002</v>
      </c>
      <c r="I4">
        <v>1.4929999999999899</v>
      </c>
      <c r="J4">
        <v>3.8330000000000002</v>
      </c>
      <c r="K4">
        <v>1.843</v>
      </c>
      <c r="L4">
        <v>6.8449999999999998</v>
      </c>
      <c r="M4">
        <v>3.78</v>
      </c>
    </row>
    <row r="5" spans="1:20">
      <c r="A5">
        <v>3</v>
      </c>
      <c r="C5">
        <v>0.25800000000000001</v>
      </c>
      <c r="D5">
        <v>5.6360000000000001</v>
      </c>
      <c r="E5">
        <v>0.41099999999999998</v>
      </c>
      <c r="F5">
        <v>1.911</v>
      </c>
      <c r="G5">
        <v>2.5609999999999999</v>
      </c>
      <c r="I5">
        <v>1.5489999999999999</v>
      </c>
      <c r="J5">
        <v>3.63</v>
      </c>
      <c r="K5">
        <v>1.7509999999999999</v>
      </c>
      <c r="L5">
        <v>6.4710000000000001</v>
      </c>
      <c r="M5">
        <v>4.0029999999999903</v>
      </c>
    </row>
    <row r="6" spans="1:20">
      <c r="A6">
        <v>4</v>
      </c>
      <c r="C6">
        <v>0.24099999999999999</v>
      </c>
      <c r="D6">
        <v>4.8490000000000002</v>
      </c>
      <c r="E6">
        <v>0.32400000000000001</v>
      </c>
      <c r="F6">
        <v>1.6220000000000001</v>
      </c>
      <c r="G6">
        <v>2.4609999999999999</v>
      </c>
      <c r="I6">
        <v>1.5489999999999999</v>
      </c>
      <c r="J6">
        <v>3.8530000000000002</v>
      </c>
      <c r="K6">
        <v>2.5179999999999998</v>
      </c>
      <c r="L6">
        <v>6.2290000000000001</v>
      </c>
      <c r="M6">
        <v>3.92</v>
      </c>
    </row>
    <row r="7" spans="1:20">
      <c r="A7">
        <v>5</v>
      </c>
      <c r="C7">
        <v>0.25600000000000001</v>
      </c>
      <c r="D7">
        <v>5.13</v>
      </c>
      <c r="E7">
        <v>0.41499999999999998</v>
      </c>
      <c r="F7">
        <v>1.9350000000000001</v>
      </c>
      <c r="G7">
        <v>1.964</v>
      </c>
      <c r="I7">
        <v>1.859</v>
      </c>
      <c r="J7">
        <v>4.2889999999999997</v>
      </c>
      <c r="K7">
        <v>1.7789999999999999</v>
      </c>
      <c r="L7">
        <v>6.39</v>
      </c>
      <c r="M7">
        <v>3.5259999999999998</v>
      </c>
    </row>
    <row r="8" spans="1:20">
      <c r="A8">
        <v>6</v>
      </c>
      <c r="C8">
        <v>0.30099999999999999</v>
      </c>
      <c r="D8">
        <v>5.3390000000000004</v>
      </c>
      <c r="E8">
        <v>0.34799999999999998</v>
      </c>
      <c r="F8">
        <v>1.4370000000000001</v>
      </c>
      <c r="G8">
        <v>2.3090000000000002</v>
      </c>
      <c r="I8">
        <v>1.5329999999999999</v>
      </c>
      <c r="J8">
        <v>3.786</v>
      </c>
      <c r="K8">
        <v>2.093</v>
      </c>
      <c r="L8">
        <v>7.2240000000000002</v>
      </c>
      <c r="M8">
        <v>3.7639999999999998</v>
      </c>
      <c r="R8" t="s">
        <v>12</v>
      </c>
    </row>
    <row r="9" spans="1:20">
      <c r="A9">
        <v>7</v>
      </c>
      <c r="C9">
        <v>0.34</v>
      </c>
      <c r="D9">
        <v>5.2220000000000004</v>
      </c>
      <c r="E9">
        <v>0.35599999999999998</v>
      </c>
      <c r="F9">
        <v>2.036</v>
      </c>
      <c r="G9">
        <v>2.1589999999999998</v>
      </c>
      <c r="I9">
        <v>1.5429999999999999</v>
      </c>
      <c r="J9">
        <v>4.2030000000000003</v>
      </c>
      <c r="K9">
        <v>1.827</v>
      </c>
      <c r="L9">
        <v>6.4020000000000001</v>
      </c>
      <c r="M9">
        <v>3.8769999999999998</v>
      </c>
    </row>
    <row r="10" spans="1:20">
      <c r="A10">
        <v>8</v>
      </c>
      <c r="C10">
        <v>0.247</v>
      </c>
      <c r="D10">
        <v>5.4850000000000003</v>
      </c>
      <c r="E10">
        <v>0.39800000000000002</v>
      </c>
      <c r="F10">
        <v>1.6539999999999999</v>
      </c>
      <c r="G10">
        <v>2.4239999999999999</v>
      </c>
      <c r="I10">
        <v>1.56</v>
      </c>
      <c r="J10">
        <v>3.5019999999999998</v>
      </c>
      <c r="K10">
        <v>1.9330000000000001</v>
      </c>
      <c r="L10">
        <v>8.9420000000000002</v>
      </c>
      <c r="M10">
        <v>4.04</v>
      </c>
      <c r="Q10" t="s">
        <v>8</v>
      </c>
      <c r="R10" t="s">
        <v>9</v>
      </c>
      <c r="S10" t="s">
        <v>10</v>
      </c>
      <c r="T10" t="s">
        <v>11</v>
      </c>
    </row>
    <row r="11" spans="1:20">
      <c r="A11">
        <v>9</v>
      </c>
      <c r="C11">
        <v>0.34899999999999998</v>
      </c>
      <c r="D11">
        <v>5.3049999999999997</v>
      </c>
      <c r="E11">
        <v>0.313</v>
      </c>
      <c r="F11">
        <v>1.778</v>
      </c>
      <c r="G11">
        <v>2.0680000000000001</v>
      </c>
      <c r="I11">
        <v>1.5289999999999999</v>
      </c>
      <c r="J11">
        <v>3.468</v>
      </c>
      <c r="K11">
        <v>1.752</v>
      </c>
      <c r="L11">
        <v>6.7619999999999996</v>
      </c>
      <c r="M11">
        <v>4.3899999999999997</v>
      </c>
      <c r="P11" t="s">
        <v>14</v>
      </c>
      <c r="Q11" s="2">
        <v>1000</v>
      </c>
      <c r="R11" s="2">
        <v>10000</v>
      </c>
      <c r="S11" s="2">
        <v>100000</v>
      </c>
      <c r="T11" s="2">
        <v>1000000</v>
      </c>
    </row>
    <row r="12" spans="1:20">
      <c r="A12">
        <v>10</v>
      </c>
      <c r="C12">
        <v>0.34899999999999998</v>
      </c>
      <c r="D12">
        <v>5.5190000000000001</v>
      </c>
      <c r="E12">
        <v>0.47899999999999998</v>
      </c>
      <c r="F12">
        <v>2.2570000000000001</v>
      </c>
      <c r="G12">
        <v>2.1309999999999998</v>
      </c>
      <c r="I12">
        <v>1.788</v>
      </c>
      <c r="J12">
        <v>3.9550000000000001</v>
      </c>
      <c r="K12">
        <v>2.1749999999999998</v>
      </c>
      <c r="L12">
        <v>7.5620000000000003</v>
      </c>
      <c r="M12">
        <v>4.17</v>
      </c>
      <c r="P12">
        <v>1</v>
      </c>
      <c r="Q12">
        <f>C34</f>
        <v>0.31116666666666676</v>
      </c>
      <c r="R12">
        <f>C71</f>
        <v>1.1638666666666666</v>
      </c>
      <c r="S12">
        <f>C108</f>
        <v>9.5800999999999998</v>
      </c>
      <c r="T12">
        <f>C145</f>
        <v>128.172</v>
      </c>
    </row>
    <row r="13" spans="1:20">
      <c r="A13">
        <f>A12+1</f>
        <v>11</v>
      </c>
      <c r="C13">
        <v>0.26</v>
      </c>
      <c r="D13">
        <v>5.2450000000000001</v>
      </c>
      <c r="E13">
        <v>0.47799999999999998</v>
      </c>
      <c r="F13">
        <v>1.5840000000000001</v>
      </c>
      <c r="G13">
        <v>2.4529999999999998</v>
      </c>
      <c r="I13">
        <v>1.66899999999999</v>
      </c>
      <c r="J13">
        <v>3.8919999999999999</v>
      </c>
      <c r="K13">
        <v>1.8779999999999999</v>
      </c>
      <c r="L13">
        <v>6.4530000000000003</v>
      </c>
      <c r="M13">
        <v>3.2469999999999999</v>
      </c>
      <c r="P13">
        <v>2</v>
      </c>
      <c r="Q13">
        <f>D34</f>
        <v>5.3240666666666669</v>
      </c>
      <c r="R13">
        <f>D71</f>
        <v>43.385099999999994</v>
      </c>
      <c r="S13">
        <f>D108</f>
        <v>577.22216666666668</v>
      </c>
      <c r="T13">
        <f>D145</f>
        <v>6919.2949333333336</v>
      </c>
    </row>
    <row r="14" spans="1:20">
      <c r="A14">
        <f t="shared" ref="A14:A32" si="0">A13+1</f>
        <v>12</v>
      </c>
      <c r="C14">
        <v>0.29599999999999999</v>
      </c>
      <c r="D14">
        <v>4.5640000000000001</v>
      </c>
      <c r="E14">
        <v>0.308</v>
      </c>
      <c r="F14">
        <v>1.93</v>
      </c>
      <c r="G14">
        <v>2.2869999999999999</v>
      </c>
      <c r="I14">
        <v>1.645</v>
      </c>
      <c r="J14">
        <v>3.827</v>
      </c>
      <c r="K14">
        <v>1.718</v>
      </c>
      <c r="L14">
        <v>7.2290000000000001</v>
      </c>
      <c r="M14">
        <v>4.7009999999999996</v>
      </c>
      <c r="P14">
        <v>3</v>
      </c>
      <c r="Q14">
        <f>E34</f>
        <v>0.41703333333333331</v>
      </c>
      <c r="R14">
        <f>E71</f>
        <v>1.6874333333333338</v>
      </c>
      <c r="S14">
        <f>E108</f>
        <v>13.331233333333332</v>
      </c>
      <c r="T14">
        <f>E145</f>
        <v>129.73436666666669</v>
      </c>
    </row>
    <row r="15" spans="1:20">
      <c r="A15">
        <f t="shared" si="0"/>
        <v>13</v>
      </c>
      <c r="C15">
        <v>0.26100000000000001</v>
      </c>
      <c r="D15">
        <v>5.125</v>
      </c>
      <c r="E15">
        <v>0.42799999999999999</v>
      </c>
      <c r="F15">
        <v>1.7909999999999999</v>
      </c>
      <c r="G15">
        <v>1.6990000000000001</v>
      </c>
      <c r="I15">
        <v>1.649</v>
      </c>
      <c r="J15">
        <v>3.4020000000000001</v>
      </c>
      <c r="K15">
        <v>1.899</v>
      </c>
      <c r="L15">
        <v>6.6719999999999997</v>
      </c>
      <c r="M15">
        <v>3.7090000000000001</v>
      </c>
      <c r="P15">
        <v>4</v>
      </c>
      <c r="Q15">
        <f>F34</f>
        <v>1.8029000000000002</v>
      </c>
      <c r="R15">
        <f>F71</f>
        <v>14.884733333333333</v>
      </c>
      <c r="S15">
        <f>F108</f>
        <v>140.83566666666667</v>
      </c>
      <c r="T15">
        <f>F145</f>
        <v>1921.3449000000003</v>
      </c>
    </row>
    <row r="16" spans="1:20">
      <c r="A16">
        <f t="shared" si="0"/>
        <v>14</v>
      </c>
      <c r="C16">
        <v>0.34200000000000003</v>
      </c>
      <c r="D16">
        <v>5.5149999999999997</v>
      </c>
      <c r="E16">
        <v>0.48</v>
      </c>
      <c r="F16">
        <v>1.8</v>
      </c>
      <c r="G16">
        <v>2.7</v>
      </c>
      <c r="I16">
        <v>1.5980000000000001</v>
      </c>
      <c r="J16">
        <v>20.187999999999999</v>
      </c>
      <c r="K16">
        <v>1.7</v>
      </c>
      <c r="L16">
        <v>6.444</v>
      </c>
      <c r="M16">
        <v>3.86</v>
      </c>
      <c r="P16">
        <v>5</v>
      </c>
      <c r="Q16">
        <f>G34</f>
        <v>2.437533333333334</v>
      </c>
      <c r="R16">
        <f>G71</f>
        <v>25.785066666666673</v>
      </c>
      <c r="S16">
        <f>G108</f>
        <v>245.69283333333337</v>
      </c>
      <c r="T16">
        <f>G145</f>
        <v>2855.0333333333333</v>
      </c>
    </row>
    <row r="17" spans="1:20">
      <c r="A17">
        <f t="shared" si="0"/>
        <v>15</v>
      </c>
      <c r="C17">
        <v>0.36</v>
      </c>
      <c r="D17">
        <v>4.6150000000000002</v>
      </c>
      <c r="E17">
        <v>0.40400000000000003</v>
      </c>
      <c r="F17">
        <v>1.758</v>
      </c>
      <c r="G17">
        <v>2.2240000000000002</v>
      </c>
      <c r="I17">
        <v>2.0699999999999998</v>
      </c>
      <c r="J17">
        <v>4.5510000000000002</v>
      </c>
      <c r="K17">
        <v>1.6779999999999999</v>
      </c>
      <c r="L17">
        <v>6.5459999999999896</v>
      </c>
      <c r="M17">
        <v>4.0369999999999999</v>
      </c>
    </row>
    <row r="18" spans="1:20">
      <c r="A18">
        <f t="shared" si="0"/>
        <v>16</v>
      </c>
      <c r="C18">
        <v>0.443</v>
      </c>
      <c r="D18">
        <v>5.056</v>
      </c>
      <c r="E18">
        <v>0.33200000000000002</v>
      </c>
      <c r="F18">
        <v>4.2039999999999997</v>
      </c>
      <c r="G18">
        <v>2.6680000000000001</v>
      </c>
      <c r="I18">
        <v>2.3739999999999899</v>
      </c>
      <c r="J18">
        <v>3.887</v>
      </c>
      <c r="K18">
        <v>1.823</v>
      </c>
      <c r="L18">
        <v>6.5380000000000003</v>
      </c>
      <c r="M18">
        <v>3.419</v>
      </c>
      <c r="R18" t="s">
        <v>13</v>
      </c>
    </row>
    <row r="19" spans="1:20">
      <c r="A19">
        <f t="shared" si="0"/>
        <v>17</v>
      </c>
      <c r="C19">
        <v>0.378</v>
      </c>
      <c r="D19">
        <v>4.8869999999999996</v>
      </c>
      <c r="E19">
        <v>0.36699999999999999</v>
      </c>
      <c r="F19">
        <v>1.3919999999999999</v>
      </c>
      <c r="G19">
        <v>2.1709999999999998</v>
      </c>
      <c r="I19">
        <v>1.59</v>
      </c>
      <c r="J19">
        <v>4.0369999999999999</v>
      </c>
      <c r="K19">
        <v>1.655</v>
      </c>
      <c r="L19">
        <v>7.3109999999999999</v>
      </c>
      <c r="M19">
        <v>3.8159999999999998</v>
      </c>
      <c r="Q19" t="s">
        <v>8</v>
      </c>
      <c r="R19" t="s">
        <v>9</v>
      </c>
      <c r="S19" t="s">
        <v>10</v>
      </c>
      <c r="T19" t="s">
        <v>11</v>
      </c>
    </row>
    <row r="20" spans="1:20">
      <c r="A20">
        <f t="shared" si="0"/>
        <v>18</v>
      </c>
      <c r="C20">
        <v>0.34300000000000003</v>
      </c>
      <c r="D20">
        <v>4.6459999999999999</v>
      </c>
      <c r="E20">
        <v>0.47399999999999998</v>
      </c>
      <c r="F20">
        <v>1.3009999999999999</v>
      </c>
      <c r="G20">
        <v>4.2220000000000004</v>
      </c>
      <c r="I20">
        <v>2.0179999999999998</v>
      </c>
      <c r="J20">
        <v>3.2330000000000001</v>
      </c>
      <c r="K20">
        <v>2.169</v>
      </c>
      <c r="L20">
        <v>6.5229999999999997</v>
      </c>
      <c r="M20">
        <v>4.2249999999999996</v>
      </c>
      <c r="P20" t="s">
        <v>14</v>
      </c>
      <c r="Q20" s="2">
        <v>1000</v>
      </c>
      <c r="R20" s="2">
        <v>10000</v>
      </c>
      <c r="S20" s="2">
        <v>100000</v>
      </c>
      <c r="T20" s="2">
        <v>1000000</v>
      </c>
    </row>
    <row r="21" spans="1:20">
      <c r="A21">
        <f t="shared" si="0"/>
        <v>19</v>
      </c>
      <c r="C21">
        <v>0.42899999999999999</v>
      </c>
      <c r="D21">
        <v>5.218</v>
      </c>
      <c r="E21">
        <v>0.38100000000000001</v>
      </c>
      <c r="F21">
        <v>1.5229999999999999</v>
      </c>
      <c r="G21">
        <v>2.4510000000000001</v>
      </c>
      <c r="I21">
        <v>1.68</v>
      </c>
      <c r="J21">
        <v>3.4729999999999999</v>
      </c>
      <c r="K21">
        <v>2.0720000000000001</v>
      </c>
      <c r="L21">
        <v>6.4039999999999999</v>
      </c>
      <c r="M21">
        <v>4.3869999999999996</v>
      </c>
      <c r="P21">
        <v>1</v>
      </c>
      <c r="Q21">
        <f>I34</f>
        <v>1.7188666666666657</v>
      </c>
      <c r="R21">
        <f>I71</f>
        <v>4.2004333333333319</v>
      </c>
      <c r="S21">
        <f>I108</f>
        <v>34.676299999999991</v>
      </c>
      <c r="T21">
        <f>I145</f>
        <v>109.22996666666661</v>
      </c>
    </row>
    <row r="22" spans="1:20">
      <c r="A22">
        <f t="shared" si="0"/>
        <v>20</v>
      </c>
      <c r="C22">
        <v>0.379</v>
      </c>
      <c r="D22">
        <v>5.9770000000000003</v>
      </c>
      <c r="E22">
        <v>0.35299999999999998</v>
      </c>
      <c r="F22">
        <v>1.788</v>
      </c>
      <c r="G22">
        <v>2.6880000000000002</v>
      </c>
      <c r="I22">
        <v>1.7709999999999999</v>
      </c>
      <c r="J22">
        <v>3.6509999999999998</v>
      </c>
      <c r="K22">
        <v>1.784</v>
      </c>
      <c r="L22">
        <v>6.7619999999999996</v>
      </c>
      <c r="M22">
        <v>4.3489999999999904</v>
      </c>
      <c r="P22">
        <v>2</v>
      </c>
      <c r="Q22">
        <f>J34</f>
        <v>4.3544666666666663</v>
      </c>
      <c r="R22">
        <f>J71</f>
        <v>23.355799999999999</v>
      </c>
      <c r="S22">
        <f>J108</f>
        <v>332.84976666666643</v>
      </c>
      <c r="T22">
        <f>J145</f>
        <v>3070.2222333333334</v>
      </c>
    </row>
    <row r="23" spans="1:20">
      <c r="A23">
        <f t="shared" si="0"/>
        <v>21</v>
      </c>
      <c r="C23">
        <v>0.23400000000000001</v>
      </c>
      <c r="D23">
        <v>5.649</v>
      </c>
      <c r="E23">
        <v>0.36699999999999999</v>
      </c>
      <c r="F23">
        <v>1.5369999999999999</v>
      </c>
      <c r="G23">
        <v>2.8420000000000001</v>
      </c>
      <c r="I23">
        <v>1.6459999999999999</v>
      </c>
      <c r="J23">
        <v>3.7709999999999999</v>
      </c>
      <c r="K23">
        <v>2.3780000000000001</v>
      </c>
      <c r="L23">
        <v>6.5189999999999904</v>
      </c>
      <c r="M23">
        <v>4.5579999999999998</v>
      </c>
      <c r="P23">
        <v>3</v>
      </c>
      <c r="Q23">
        <f>K34</f>
        <v>2.0575666666666659</v>
      </c>
      <c r="R23">
        <f>K71</f>
        <v>7.8891999999999998</v>
      </c>
      <c r="S23">
        <f>K108</f>
        <v>32.316133333333319</v>
      </c>
      <c r="T23">
        <f>K145</f>
        <v>103.03969999999997</v>
      </c>
    </row>
    <row r="24" spans="1:20">
      <c r="A24">
        <f t="shared" si="0"/>
        <v>22</v>
      </c>
      <c r="C24">
        <v>0.29599999999999999</v>
      </c>
      <c r="D24">
        <v>4.7279999999999998</v>
      </c>
      <c r="E24">
        <v>0.5</v>
      </c>
      <c r="F24">
        <v>1.417</v>
      </c>
      <c r="G24">
        <v>2.2429999999999999</v>
      </c>
      <c r="I24">
        <v>1.5469999999999999</v>
      </c>
      <c r="J24">
        <v>3.4510000000000001</v>
      </c>
      <c r="K24">
        <v>2.0699999999999998</v>
      </c>
      <c r="L24">
        <v>8.6989999999999998</v>
      </c>
      <c r="M24">
        <v>3.8570000000000002</v>
      </c>
      <c r="P24">
        <v>4</v>
      </c>
      <c r="Q24">
        <f>L34</f>
        <v>6.8869333333333325</v>
      </c>
      <c r="R24">
        <f>L71</f>
        <v>54.049266666666661</v>
      </c>
      <c r="S24">
        <f>L108</f>
        <v>702.7535666666663</v>
      </c>
      <c r="T24">
        <f>L145</f>
        <v>11682.472799999987</v>
      </c>
    </row>
    <row r="25" spans="1:20">
      <c r="A25">
        <f t="shared" si="0"/>
        <v>23</v>
      </c>
      <c r="C25">
        <v>0.34699999999999998</v>
      </c>
      <c r="D25">
        <v>6.9690000000000003</v>
      </c>
      <c r="E25">
        <v>0.28999999999999998</v>
      </c>
      <c r="F25">
        <v>2.0129999999999999</v>
      </c>
      <c r="G25">
        <v>2.2989999999999999</v>
      </c>
      <c r="I25">
        <v>1.5820000000000001</v>
      </c>
      <c r="J25">
        <v>3.5840000000000001</v>
      </c>
      <c r="K25">
        <v>1.7709999999999999</v>
      </c>
      <c r="L25">
        <v>6.6269999999999998</v>
      </c>
      <c r="M25">
        <v>3.6819999999999999</v>
      </c>
      <c r="P25">
        <v>5</v>
      </c>
      <c r="Q25">
        <f>M34</f>
        <v>3.9569333333333319</v>
      </c>
      <c r="R25">
        <f>M71</f>
        <v>10.956399999999999</v>
      </c>
      <c r="S25">
        <f>M108</f>
        <v>75.779899999999998</v>
      </c>
      <c r="T25">
        <f>M145</f>
        <v>478.1699666666666</v>
      </c>
    </row>
    <row r="26" spans="1:20">
      <c r="A26">
        <f t="shared" si="0"/>
        <v>24</v>
      </c>
      <c r="C26">
        <v>0.32400000000000001</v>
      </c>
      <c r="D26">
        <v>5.7439999999999998</v>
      </c>
      <c r="E26">
        <v>0.48799999999999999</v>
      </c>
      <c r="F26">
        <v>1.7629999999999999</v>
      </c>
      <c r="G26">
        <v>2.161</v>
      </c>
      <c r="I26">
        <v>1.532</v>
      </c>
      <c r="J26">
        <v>3.9839999999999902</v>
      </c>
      <c r="K26">
        <v>1.8</v>
      </c>
      <c r="L26">
        <v>6.5609999999999999</v>
      </c>
      <c r="M26">
        <v>3.3519999999999999</v>
      </c>
    </row>
    <row r="27" spans="1:20">
      <c r="A27">
        <f t="shared" si="0"/>
        <v>25</v>
      </c>
      <c r="C27">
        <v>0.27700000000000002</v>
      </c>
      <c r="D27">
        <v>6.1210000000000004</v>
      </c>
      <c r="E27">
        <v>0.51500000000000001</v>
      </c>
      <c r="F27">
        <v>1.661</v>
      </c>
      <c r="G27">
        <v>2.8620000000000001</v>
      </c>
      <c r="I27">
        <v>1.6060000000000001</v>
      </c>
      <c r="J27">
        <v>4.9569999999999999</v>
      </c>
      <c r="K27">
        <v>1.774</v>
      </c>
      <c r="L27">
        <v>7.04</v>
      </c>
      <c r="M27">
        <v>3.5449999999999999</v>
      </c>
    </row>
    <row r="28" spans="1:20">
      <c r="A28">
        <f t="shared" si="0"/>
        <v>26</v>
      </c>
      <c r="C28">
        <v>0.33700000000000002</v>
      </c>
      <c r="D28">
        <v>5.2880000000000003</v>
      </c>
      <c r="E28">
        <v>0.36199999999999999</v>
      </c>
      <c r="F28">
        <v>1.466</v>
      </c>
      <c r="G28">
        <v>2.0569999999999999</v>
      </c>
      <c r="I28">
        <v>1.6519999999999999</v>
      </c>
      <c r="J28">
        <v>3.3839999999999999</v>
      </c>
      <c r="K28">
        <v>1.8180000000000001</v>
      </c>
      <c r="L28">
        <v>8.1539999999999999</v>
      </c>
      <c r="M28">
        <v>3.5659999999999998</v>
      </c>
    </row>
    <row r="29" spans="1:20">
      <c r="A29">
        <f t="shared" si="0"/>
        <v>27</v>
      </c>
      <c r="C29">
        <v>0.23100000000000001</v>
      </c>
      <c r="D29">
        <v>5.2859999999999996</v>
      </c>
      <c r="E29">
        <v>0.39400000000000002</v>
      </c>
      <c r="F29">
        <v>1.9530000000000001</v>
      </c>
      <c r="G29">
        <v>3.7269999999999999</v>
      </c>
      <c r="I29">
        <v>1.722</v>
      </c>
      <c r="J29">
        <v>3.5509999999999899</v>
      </c>
      <c r="K29">
        <v>1.9079999999999999</v>
      </c>
      <c r="L29">
        <v>6.0869999999999997</v>
      </c>
      <c r="M29">
        <v>5.0250000000000004</v>
      </c>
    </row>
    <row r="30" spans="1:20">
      <c r="A30">
        <f t="shared" si="0"/>
        <v>28</v>
      </c>
      <c r="C30">
        <v>0.252</v>
      </c>
      <c r="D30">
        <v>5.3860000000000001</v>
      </c>
      <c r="E30">
        <v>0.53</v>
      </c>
      <c r="F30">
        <v>1.766</v>
      </c>
      <c r="G30">
        <v>2.2330000000000001</v>
      </c>
      <c r="I30">
        <v>1.9789999999999901</v>
      </c>
      <c r="J30">
        <v>3.5129999999999999</v>
      </c>
      <c r="K30">
        <v>5.1710000000000003</v>
      </c>
      <c r="L30">
        <v>6.3419999999999996</v>
      </c>
      <c r="M30">
        <v>3.5910000000000002</v>
      </c>
    </row>
    <row r="31" spans="1:20">
      <c r="A31">
        <f t="shared" si="0"/>
        <v>29</v>
      </c>
      <c r="C31">
        <v>0.314</v>
      </c>
      <c r="D31">
        <v>5.0309999999999997</v>
      </c>
      <c r="E31">
        <v>0.71799999999999997</v>
      </c>
      <c r="F31">
        <v>1.5149999999999999</v>
      </c>
      <c r="G31">
        <v>2.2149999999999999</v>
      </c>
      <c r="I31">
        <v>1.5980000000000001</v>
      </c>
      <c r="J31">
        <v>3.5680000000000001</v>
      </c>
      <c r="K31">
        <v>1.9689999999999901</v>
      </c>
      <c r="L31">
        <v>6.8329999999999904</v>
      </c>
      <c r="M31">
        <v>3.70799999999999</v>
      </c>
    </row>
    <row r="32" spans="1:20">
      <c r="A32">
        <f t="shared" si="0"/>
        <v>30</v>
      </c>
      <c r="C32">
        <v>0.31900000000000001</v>
      </c>
      <c r="D32">
        <v>5.5590000000000002</v>
      </c>
      <c r="E32">
        <v>0.502</v>
      </c>
      <c r="F32">
        <v>1.643</v>
      </c>
      <c r="G32">
        <v>2.1930000000000001</v>
      </c>
      <c r="I32">
        <v>2.5449999999999999</v>
      </c>
      <c r="J32">
        <v>4.0199999999999996</v>
      </c>
      <c r="K32">
        <v>1.9059999999999999</v>
      </c>
      <c r="L32">
        <v>7.0270000000000001</v>
      </c>
      <c r="M32">
        <v>4.0039999999999996</v>
      </c>
    </row>
    <row r="34" spans="1:21">
      <c r="A34" t="s">
        <v>2</v>
      </c>
      <c r="C34">
        <f>AVERAGE(C3:C32)</f>
        <v>0.31116666666666676</v>
      </c>
      <c r="D34">
        <f>AVERAGE(D3:D32)</f>
        <v>5.3240666666666669</v>
      </c>
      <c r="E34">
        <f t="shared" ref="E34:G34" si="1">AVERAGE(E3:E32)</f>
        <v>0.41703333333333331</v>
      </c>
      <c r="F34">
        <f t="shared" si="1"/>
        <v>1.8029000000000002</v>
      </c>
      <c r="G34">
        <f t="shared" si="1"/>
        <v>2.437533333333334</v>
      </c>
      <c r="I34">
        <f>AVERAGE(I3:I32)</f>
        <v>1.7188666666666657</v>
      </c>
      <c r="J34">
        <f t="shared" ref="J34:M34" si="2">AVERAGE(J3:J32)</f>
        <v>4.3544666666666663</v>
      </c>
      <c r="K34">
        <f t="shared" si="2"/>
        <v>2.0575666666666659</v>
      </c>
      <c r="L34">
        <f t="shared" si="2"/>
        <v>6.8869333333333325</v>
      </c>
      <c r="M34">
        <f t="shared" si="2"/>
        <v>3.9569333333333319</v>
      </c>
      <c r="R34" t="s">
        <v>15</v>
      </c>
    </row>
    <row r="35" spans="1:21">
      <c r="A35" t="s">
        <v>3</v>
      </c>
      <c r="C35">
        <f>_xlfn.STDEV.P(C3:C32)</f>
        <v>5.7861376486295683E-2</v>
      </c>
      <c r="D35">
        <f t="shared" ref="D35:G35" si="3">_xlfn.STDEV.P(D3:D32)</f>
        <v>0.48416828571157877</v>
      </c>
      <c r="E35">
        <f t="shared" si="3"/>
        <v>8.6990606133970541E-2</v>
      </c>
      <c r="F35">
        <f t="shared" si="3"/>
        <v>0.49607253165909859</v>
      </c>
      <c r="G35">
        <f t="shared" si="3"/>
        <v>0.4869547366599401</v>
      </c>
      <c r="I35">
        <f>_xlfn.STDEV.P(I3:I32)</f>
        <v>0.24640586212362808</v>
      </c>
      <c r="J35">
        <f t="shared" ref="J35:M35" si="4">_xlfn.STDEV.P(J3:J32)</f>
        <v>2.962889420068787</v>
      </c>
      <c r="K35">
        <f t="shared" si="4"/>
        <v>0.64832587913452633</v>
      </c>
      <c r="L35">
        <f t="shared" si="4"/>
        <v>0.66935132445940226</v>
      </c>
      <c r="M35">
        <f t="shared" si="4"/>
        <v>0.41818448347855508</v>
      </c>
      <c r="R35" t="s">
        <v>0</v>
      </c>
    </row>
    <row r="36" spans="1:21">
      <c r="P36" t="s">
        <v>14</v>
      </c>
      <c r="Q36">
        <v>1</v>
      </c>
      <c r="R36">
        <v>2</v>
      </c>
      <c r="S36">
        <v>3</v>
      </c>
      <c r="T36">
        <v>4</v>
      </c>
      <c r="U36">
        <v>5</v>
      </c>
    </row>
    <row r="37" spans="1:21">
      <c r="P37">
        <v>1000</v>
      </c>
      <c r="Q37">
        <v>0.31116666666666676</v>
      </c>
      <c r="R37">
        <v>5.3240666666666669</v>
      </c>
      <c r="S37">
        <v>0.41703333333333331</v>
      </c>
      <c r="T37">
        <v>1.8029000000000002</v>
      </c>
      <c r="U37">
        <v>2.437533333333334</v>
      </c>
    </row>
    <row r="38" spans="1:21">
      <c r="E38" s="1" t="s">
        <v>0</v>
      </c>
      <c r="F38" s="1"/>
      <c r="G38" s="1"/>
      <c r="H38" s="1" t="s">
        <v>5</v>
      </c>
      <c r="I38" s="1"/>
      <c r="J38" s="1"/>
      <c r="K38" s="1" t="s">
        <v>13</v>
      </c>
      <c r="P38">
        <v>10000</v>
      </c>
      <c r="Q38">
        <v>1.1638666666666666</v>
      </c>
      <c r="R38">
        <v>43.385099999999994</v>
      </c>
      <c r="S38">
        <v>1.6874333333333338</v>
      </c>
      <c r="T38">
        <v>14.884733333333333</v>
      </c>
      <c r="U38">
        <v>25.785066666666673</v>
      </c>
    </row>
    <row r="39" spans="1:21">
      <c r="A39" t="s">
        <v>1</v>
      </c>
      <c r="C39">
        <v>1</v>
      </c>
      <c r="D39">
        <v>2</v>
      </c>
      <c r="E39" s="1">
        <v>3</v>
      </c>
      <c r="F39" s="1">
        <v>4</v>
      </c>
      <c r="G39" s="1">
        <v>5</v>
      </c>
      <c r="H39" s="1"/>
      <c r="I39" s="1">
        <v>1</v>
      </c>
      <c r="J39" s="1">
        <v>2</v>
      </c>
      <c r="K39" s="1">
        <v>3</v>
      </c>
      <c r="L39" s="1">
        <v>4</v>
      </c>
      <c r="M39" s="1">
        <v>5</v>
      </c>
      <c r="P39">
        <v>100000</v>
      </c>
      <c r="Q39">
        <v>9.5800999999999998</v>
      </c>
      <c r="R39">
        <v>577.22216666666668</v>
      </c>
      <c r="S39">
        <v>13.331233333333332</v>
      </c>
      <c r="T39">
        <v>140.83566666666667</v>
      </c>
      <c r="U39">
        <v>245.69283333333337</v>
      </c>
    </row>
    <row r="40" spans="1:21">
      <c r="A40">
        <v>1</v>
      </c>
      <c r="C40">
        <v>1.278</v>
      </c>
      <c r="D40">
        <v>41.387999999999998</v>
      </c>
      <c r="E40">
        <v>1.7410000000000001</v>
      </c>
      <c r="F40">
        <v>14.726000000000001</v>
      </c>
      <c r="G40">
        <v>29.323</v>
      </c>
      <c r="I40">
        <v>3.2829999999999999</v>
      </c>
      <c r="J40">
        <v>31.552999999999901</v>
      </c>
      <c r="K40">
        <v>10.694000000000001</v>
      </c>
      <c r="L40">
        <v>56.533000000000001</v>
      </c>
      <c r="M40">
        <v>13.145</v>
      </c>
      <c r="P40">
        <v>1000000</v>
      </c>
      <c r="Q40">
        <v>128.172</v>
      </c>
      <c r="R40">
        <v>6919.2949333333336</v>
      </c>
      <c r="S40">
        <v>129.73436666666669</v>
      </c>
      <c r="T40">
        <v>1921.3449000000003</v>
      </c>
      <c r="U40">
        <v>2855.0333333333333</v>
      </c>
    </row>
    <row r="41" spans="1:21">
      <c r="A41">
        <v>2</v>
      </c>
      <c r="C41">
        <v>1.1970000000000001</v>
      </c>
      <c r="D41">
        <v>46.466000000000001</v>
      </c>
      <c r="E41">
        <v>1.625</v>
      </c>
      <c r="F41">
        <v>19.658000000000001</v>
      </c>
      <c r="G41">
        <v>26.387</v>
      </c>
      <c r="I41">
        <v>4.8729999999999896</v>
      </c>
      <c r="J41">
        <v>25.314</v>
      </c>
      <c r="K41">
        <v>9.7769999999999992</v>
      </c>
      <c r="L41">
        <v>47.097000000000001</v>
      </c>
      <c r="M41">
        <v>8.85</v>
      </c>
    </row>
    <row r="42" spans="1:21">
      <c r="A42">
        <v>3</v>
      </c>
      <c r="C42">
        <v>1.661</v>
      </c>
      <c r="D42">
        <v>45.813000000000002</v>
      </c>
      <c r="E42">
        <v>1.5760000000000001</v>
      </c>
      <c r="F42">
        <v>15.646000000000001</v>
      </c>
      <c r="G42">
        <v>27.47</v>
      </c>
      <c r="I42">
        <v>5.399</v>
      </c>
      <c r="J42">
        <v>24.346</v>
      </c>
      <c r="K42">
        <v>7.1909999999999998</v>
      </c>
      <c r="L42">
        <v>59.256999999999998</v>
      </c>
      <c r="M42">
        <v>10.452999999999999</v>
      </c>
      <c r="R42" t="s">
        <v>13</v>
      </c>
    </row>
    <row r="43" spans="1:21">
      <c r="A43">
        <v>4</v>
      </c>
      <c r="C43">
        <v>1.2330000000000001</v>
      </c>
      <c r="D43">
        <v>44.94</v>
      </c>
      <c r="E43">
        <v>1.395</v>
      </c>
      <c r="F43">
        <v>15.962999999999999</v>
      </c>
      <c r="G43">
        <v>29.183</v>
      </c>
      <c r="I43">
        <v>5.782</v>
      </c>
      <c r="J43">
        <v>22.341000000000001</v>
      </c>
      <c r="K43">
        <v>6.8540000000000001</v>
      </c>
      <c r="L43">
        <v>60.978999999999999</v>
      </c>
      <c r="M43">
        <v>8.3070000000000004</v>
      </c>
      <c r="P43" t="s">
        <v>14</v>
      </c>
      <c r="Q43">
        <v>1</v>
      </c>
      <c r="R43">
        <v>2</v>
      </c>
      <c r="S43">
        <v>3</v>
      </c>
      <c r="T43">
        <v>4</v>
      </c>
      <c r="U43">
        <v>5</v>
      </c>
    </row>
    <row r="44" spans="1:21">
      <c r="A44">
        <v>5</v>
      </c>
      <c r="C44">
        <v>1.244</v>
      </c>
      <c r="D44">
        <v>41.744</v>
      </c>
      <c r="E44">
        <v>1.891</v>
      </c>
      <c r="F44">
        <v>10.317</v>
      </c>
      <c r="G44">
        <v>21.224</v>
      </c>
      <c r="I44">
        <v>3.3540000000000001</v>
      </c>
      <c r="J44">
        <v>22.558</v>
      </c>
      <c r="K44">
        <v>6.6280000000000001</v>
      </c>
      <c r="L44">
        <v>61.564</v>
      </c>
      <c r="M44">
        <v>9.0540000000000003</v>
      </c>
      <c r="P44">
        <v>1000</v>
      </c>
      <c r="Q44">
        <v>1.7188666666666657</v>
      </c>
      <c r="R44">
        <v>4.3544666666666663</v>
      </c>
      <c r="S44">
        <v>2.0575666666666659</v>
      </c>
      <c r="T44">
        <v>6.8869333333333325</v>
      </c>
      <c r="U44">
        <v>3.9569333333333319</v>
      </c>
    </row>
    <row r="45" spans="1:21">
      <c r="A45">
        <v>6</v>
      </c>
      <c r="C45">
        <v>0.85599999999999998</v>
      </c>
      <c r="D45">
        <v>44.082999999999998</v>
      </c>
      <c r="E45">
        <v>1.605</v>
      </c>
      <c r="F45">
        <v>10.956</v>
      </c>
      <c r="G45">
        <v>21.768000000000001</v>
      </c>
      <c r="I45">
        <v>3.847</v>
      </c>
      <c r="J45">
        <v>25.356000000000002</v>
      </c>
      <c r="K45">
        <v>9.6509999999999998</v>
      </c>
      <c r="L45">
        <v>53.607999999999997</v>
      </c>
      <c r="M45">
        <v>9.1909999999999901</v>
      </c>
      <c r="P45">
        <v>10000</v>
      </c>
      <c r="Q45">
        <v>4.2004333333333319</v>
      </c>
      <c r="R45">
        <v>23.355799999999999</v>
      </c>
      <c r="S45">
        <v>7.8891999999999998</v>
      </c>
      <c r="T45">
        <v>54.049266666666661</v>
      </c>
      <c r="U45">
        <v>10.956399999999999</v>
      </c>
    </row>
    <row r="46" spans="1:21">
      <c r="A46">
        <v>7</v>
      </c>
      <c r="C46">
        <v>1.0880000000000001</v>
      </c>
      <c r="D46">
        <v>44.094999999999999</v>
      </c>
      <c r="E46">
        <v>1.593</v>
      </c>
      <c r="F46">
        <v>12.39</v>
      </c>
      <c r="G46">
        <v>22.832000000000001</v>
      </c>
      <c r="I46">
        <v>5.444</v>
      </c>
      <c r="J46">
        <v>22.884</v>
      </c>
      <c r="K46">
        <v>9.173</v>
      </c>
      <c r="L46">
        <v>57.228000000000002</v>
      </c>
      <c r="M46">
        <v>11.885</v>
      </c>
      <c r="P46">
        <v>100000</v>
      </c>
      <c r="Q46">
        <v>34.676299999999991</v>
      </c>
      <c r="R46">
        <v>332.84976666666643</v>
      </c>
      <c r="S46">
        <v>32.316133333333319</v>
      </c>
      <c r="T46">
        <v>702.7535666666663</v>
      </c>
      <c r="U46">
        <v>75.779899999999998</v>
      </c>
    </row>
    <row r="47" spans="1:21">
      <c r="A47">
        <v>8</v>
      </c>
      <c r="C47">
        <v>1.204</v>
      </c>
      <c r="D47">
        <v>36.131999999999998</v>
      </c>
      <c r="E47">
        <v>1.4259999999999999</v>
      </c>
      <c r="F47">
        <v>34.777000000000001</v>
      </c>
      <c r="G47">
        <v>29.004999999999999</v>
      </c>
      <c r="I47">
        <v>5.3280000000000003</v>
      </c>
      <c r="J47">
        <v>21.45</v>
      </c>
      <c r="K47">
        <v>7.2539999999999996</v>
      </c>
      <c r="L47">
        <v>62.334000000000003</v>
      </c>
      <c r="M47">
        <v>7.9450000000000003</v>
      </c>
      <c r="P47">
        <v>1000000</v>
      </c>
      <c r="Q47">
        <v>109.22996666666661</v>
      </c>
      <c r="R47">
        <v>3070.2222333333334</v>
      </c>
      <c r="S47">
        <v>103.03969999999997</v>
      </c>
      <c r="T47">
        <v>11682.472799999987</v>
      </c>
      <c r="U47">
        <v>478.1699666666666</v>
      </c>
    </row>
    <row r="48" spans="1:21">
      <c r="A48">
        <v>9</v>
      </c>
      <c r="C48">
        <v>1.22</v>
      </c>
      <c r="D48">
        <v>52.814999999999998</v>
      </c>
      <c r="E48">
        <v>1.962</v>
      </c>
      <c r="F48">
        <v>10.645</v>
      </c>
      <c r="G48">
        <v>25.858000000000001</v>
      </c>
      <c r="I48">
        <v>3.3359999999999999</v>
      </c>
      <c r="J48">
        <v>23.556999999999999</v>
      </c>
      <c r="K48">
        <v>7.11</v>
      </c>
      <c r="L48">
        <v>57.107999999999997</v>
      </c>
      <c r="M48">
        <v>10.651999999999999</v>
      </c>
    </row>
    <row r="49" spans="1:21">
      <c r="A49">
        <v>10</v>
      </c>
      <c r="C49">
        <v>1.3169999999999999</v>
      </c>
      <c r="D49">
        <v>44.554000000000002</v>
      </c>
      <c r="E49">
        <v>2.0209999999999999</v>
      </c>
      <c r="F49">
        <v>13.946</v>
      </c>
      <c r="G49">
        <v>20.605</v>
      </c>
      <c r="I49">
        <v>4.8860000000000001</v>
      </c>
      <c r="J49">
        <v>23.965</v>
      </c>
      <c r="K49">
        <v>2.6379999999999999</v>
      </c>
      <c r="L49">
        <v>55.385999999999903</v>
      </c>
      <c r="M49">
        <v>12.988</v>
      </c>
    </row>
    <row r="50" spans="1:21">
      <c r="A50">
        <f>A49+1</f>
        <v>11</v>
      </c>
      <c r="C50">
        <v>1.0680000000000001</v>
      </c>
      <c r="D50">
        <v>42.755000000000003</v>
      </c>
      <c r="E50">
        <v>1.548</v>
      </c>
      <c r="F50">
        <v>23.149000000000001</v>
      </c>
      <c r="G50">
        <v>25.367999999999999</v>
      </c>
      <c r="I50">
        <v>3.9589999999999899</v>
      </c>
      <c r="J50">
        <v>23.074000000000002</v>
      </c>
      <c r="K50">
        <v>9.4019999999999992</v>
      </c>
      <c r="L50">
        <v>54.094000000000001</v>
      </c>
      <c r="M50">
        <v>8.0169999999999995</v>
      </c>
    </row>
    <row r="51" spans="1:21">
      <c r="A51">
        <f t="shared" ref="A51:A69" si="5">A50+1</f>
        <v>12</v>
      </c>
      <c r="C51">
        <v>1.3069999999999999</v>
      </c>
      <c r="D51">
        <v>39.200000000000003</v>
      </c>
      <c r="E51">
        <v>1.8160000000000001</v>
      </c>
      <c r="F51">
        <v>10.839</v>
      </c>
      <c r="G51">
        <v>25.707000000000001</v>
      </c>
      <c r="I51">
        <v>4.2569999999999997</v>
      </c>
      <c r="J51">
        <v>21.515999999999998</v>
      </c>
      <c r="K51">
        <v>6.694</v>
      </c>
      <c r="L51">
        <v>48.533000000000001</v>
      </c>
      <c r="M51">
        <v>30.969000000000001</v>
      </c>
      <c r="S51" t="s">
        <v>4</v>
      </c>
    </row>
    <row r="52" spans="1:21">
      <c r="A52">
        <f t="shared" si="5"/>
        <v>13</v>
      </c>
      <c r="C52">
        <v>0.89600000000000002</v>
      </c>
      <c r="D52">
        <v>49.058999999999997</v>
      </c>
      <c r="E52">
        <v>1.6779999999999999</v>
      </c>
      <c r="F52">
        <v>12.022</v>
      </c>
      <c r="G52">
        <v>22.718</v>
      </c>
      <c r="I52">
        <v>5.508</v>
      </c>
      <c r="J52">
        <v>24.225000000000001</v>
      </c>
      <c r="K52">
        <v>6.9939999999999998</v>
      </c>
      <c r="L52">
        <v>49.991</v>
      </c>
      <c r="M52">
        <v>8.4339999999999993</v>
      </c>
      <c r="Q52">
        <v>1</v>
      </c>
      <c r="R52">
        <v>2</v>
      </c>
      <c r="S52">
        <v>3</v>
      </c>
      <c r="T52">
        <v>4</v>
      </c>
      <c r="U52">
        <v>5</v>
      </c>
    </row>
    <row r="53" spans="1:21">
      <c r="A53">
        <f t="shared" si="5"/>
        <v>14</v>
      </c>
      <c r="C53">
        <v>1.07</v>
      </c>
      <c r="D53">
        <v>46.463999999999999</v>
      </c>
      <c r="E53">
        <v>1.6990000000000001</v>
      </c>
      <c r="F53">
        <v>12.526</v>
      </c>
      <c r="G53">
        <v>23.463000000000001</v>
      </c>
      <c r="I53">
        <v>3.3370000000000002</v>
      </c>
      <c r="J53">
        <v>24.917000000000002</v>
      </c>
      <c r="K53">
        <v>9.8710000000000004</v>
      </c>
      <c r="L53">
        <v>61.552999999999997</v>
      </c>
      <c r="M53">
        <v>11.344999999999899</v>
      </c>
      <c r="P53" t="s">
        <v>19</v>
      </c>
      <c r="Q53">
        <f>C34-I34</f>
        <v>-1.4076999999999988</v>
      </c>
      <c r="R53">
        <f>D34-J34</f>
        <v>0.96960000000000068</v>
      </c>
      <c r="S53">
        <f>E34-K34</f>
        <v>-1.6405333333333325</v>
      </c>
      <c r="T53">
        <f>F34-L34</f>
        <v>-5.0840333333333323</v>
      </c>
      <c r="U53">
        <f>G34-M34</f>
        <v>-1.5193999999999979</v>
      </c>
    </row>
    <row r="54" spans="1:21">
      <c r="A54">
        <f t="shared" si="5"/>
        <v>15</v>
      </c>
      <c r="C54">
        <v>1.1659999999999999</v>
      </c>
      <c r="D54">
        <v>41.555</v>
      </c>
      <c r="E54">
        <v>1.9710000000000001</v>
      </c>
      <c r="F54">
        <v>11.492000000000001</v>
      </c>
      <c r="G54">
        <v>29.463000000000001</v>
      </c>
      <c r="I54">
        <v>4.6520000000000001</v>
      </c>
      <c r="J54">
        <v>21.367000000000001</v>
      </c>
      <c r="K54">
        <v>8.5589999999999993</v>
      </c>
      <c r="L54">
        <v>50.725999999999999</v>
      </c>
      <c r="M54">
        <v>9.5380000000000003</v>
      </c>
      <c r="P54" t="s">
        <v>16</v>
      </c>
      <c r="Q54">
        <f>C35</f>
        <v>5.7861376486295683E-2</v>
      </c>
      <c r="R54">
        <f>D35</f>
        <v>0.48416828571157877</v>
      </c>
      <c r="S54">
        <f>E35</f>
        <v>8.6990606133970541E-2</v>
      </c>
      <c r="T54">
        <f>F35</f>
        <v>0.49607253165909859</v>
      </c>
      <c r="U54">
        <f>G35</f>
        <v>0.4869547366599401</v>
      </c>
    </row>
    <row r="55" spans="1:21">
      <c r="A55">
        <f t="shared" si="5"/>
        <v>16</v>
      </c>
      <c r="C55">
        <v>1.0309999999999999</v>
      </c>
      <c r="D55">
        <v>43.872999999999998</v>
      </c>
      <c r="E55">
        <v>1.663</v>
      </c>
      <c r="F55">
        <v>13.276</v>
      </c>
      <c r="G55">
        <v>19.931000000000001</v>
      </c>
      <c r="I55">
        <v>3.7519999999999998</v>
      </c>
      <c r="J55">
        <v>24.847000000000001</v>
      </c>
      <c r="K55">
        <v>8.7229999999999901</v>
      </c>
      <c r="L55">
        <v>54.616</v>
      </c>
      <c r="M55">
        <v>8.45399999999999</v>
      </c>
      <c r="P55" t="s">
        <v>17</v>
      </c>
      <c r="Q55">
        <f>I35</f>
        <v>0.24640586212362808</v>
      </c>
      <c r="R55">
        <f>J35</f>
        <v>2.962889420068787</v>
      </c>
      <c r="S55">
        <f>K35</f>
        <v>0.64832587913452633</v>
      </c>
      <c r="T55">
        <f>L35</f>
        <v>0.66935132445940226</v>
      </c>
      <c r="U55">
        <f>M35</f>
        <v>0.41818448347855508</v>
      </c>
    </row>
    <row r="56" spans="1:21">
      <c r="A56">
        <f t="shared" si="5"/>
        <v>17</v>
      </c>
      <c r="C56">
        <v>1.1819999999999999</v>
      </c>
      <c r="D56">
        <v>40.823</v>
      </c>
      <c r="E56">
        <v>1.4330000000000001</v>
      </c>
      <c r="F56">
        <v>18.495000000000001</v>
      </c>
      <c r="G56">
        <v>19.736000000000001</v>
      </c>
      <c r="I56">
        <v>2.9260000000000002</v>
      </c>
      <c r="J56">
        <v>27.126000000000001</v>
      </c>
      <c r="K56">
        <v>8.6999999999999993</v>
      </c>
      <c r="L56">
        <v>49.209000000000003</v>
      </c>
      <c r="M56">
        <v>9.0779999999999994</v>
      </c>
      <c r="P56" t="s">
        <v>1</v>
      </c>
      <c r="Q56">
        <v>30</v>
      </c>
      <c r="R56">
        <v>30</v>
      </c>
      <c r="S56">
        <v>30</v>
      </c>
      <c r="T56">
        <v>30</v>
      </c>
      <c r="U56">
        <v>30</v>
      </c>
    </row>
    <row r="57" spans="1:21">
      <c r="A57">
        <f t="shared" si="5"/>
        <v>18</v>
      </c>
      <c r="C57">
        <v>1.145</v>
      </c>
      <c r="D57">
        <v>46.927</v>
      </c>
      <c r="E57">
        <v>1.9279999999999999</v>
      </c>
      <c r="F57">
        <v>12.016999999999999</v>
      </c>
      <c r="G57">
        <v>20.574000000000002</v>
      </c>
      <c r="I57">
        <v>4.0119999999999996</v>
      </c>
      <c r="J57">
        <v>20.390999999999998</v>
      </c>
      <c r="K57">
        <v>7.53</v>
      </c>
      <c r="L57">
        <v>48.74</v>
      </c>
      <c r="M57">
        <v>24.771000000000001</v>
      </c>
      <c r="P57" t="s">
        <v>26</v>
      </c>
      <c r="Q57">
        <v>0.9</v>
      </c>
      <c r="R57">
        <v>0.9</v>
      </c>
      <c r="S57">
        <v>0.9</v>
      </c>
      <c r="T57">
        <v>0.9</v>
      </c>
      <c r="U57">
        <v>0.9</v>
      </c>
    </row>
    <row r="58" spans="1:21">
      <c r="A58">
        <f t="shared" si="5"/>
        <v>19</v>
      </c>
      <c r="C58">
        <v>1.2529999999999999</v>
      </c>
      <c r="D58">
        <v>44.561</v>
      </c>
      <c r="E58">
        <v>1.3049999999999999</v>
      </c>
      <c r="F58">
        <v>12.183</v>
      </c>
      <c r="G58">
        <v>26.628</v>
      </c>
      <c r="I58">
        <v>3.645</v>
      </c>
      <c r="J58">
        <v>19.175999999999998</v>
      </c>
      <c r="K58">
        <v>7.3410000000000002</v>
      </c>
      <c r="L58">
        <v>62.9939999999999</v>
      </c>
      <c r="M58">
        <v>13.483000000000001</v>
      </c>
      <c r="P58" t="s">
        <v>25</v>
      </c>
      <c r="Q58">
        <f>(1-(1-Q57)/2)</f>
        <v>0.95</v>
      </c>
      <c r="R58">
        <f t="shared" ref="R58:U58" si="6">(1-(1-R57)/2)</f>
        <v>0.95</v>
      </c>
      <c r="S58">
        <f t="shared" si="6"/>
        <v>0.95</v>
      </c>
      <c r="T58">
        <f t="shared" si="6"/>
        <v>0.95</v>
      </c>
      <c r="U58">
        <f t="shared" si="6"/>
        <v>0.95</v>
      </c>
    </row>
    <row r="59" spans="1:21">
      <c r="A59">
        <f t="shared" si="5"/>
        <v>20</v>
      </c>
      <c r="C59">
        <v>1.024</v>
      </c>
      <c r="D59">
        <v>36.587000000000003</v>
      </c>
      <c r="E59">
        <v>2.3199999999999998</v>
      </c>
      <c r="F59">
        <v>15.327999999999999</v>
      </c>
      <c r="G59">
        <v>21.173999999999999</v>
      </c>
      <c r="I59">
        <v>4.8540000000000001</v>
      </c>
      <c r="J59">
        <v>21.338999999999999</v>
      </c>
      <c r="K59">
        <v>6.9009999999999998</v>
      </c>
      <c r="L59">
        <v>49.658999999999999</v>
      </c>
      <c r="M59">
        <v>9</v>
      </c>
      <c r="P59" t="s">
        <v>24</v>
      </c>
      <c r="Q59" s="4">
        <f>NORMSINV(Q58)</f>
        <v>1.6448536269514715</v>
      </c>
      <c r="R59" s="4">
        <f>NORMSINV(R58)</f>
        <v>1.6448536269514715</v>
      </c>
      <c r="S59" s="4">
        <f t="shared" ref="S59:U59" si="7">NORMSINV(S58)</f>
        <v>1.6448536269514715</v>
      </c>
      <c r="T59" s="4">
        <f t="shared" si="7"/>
        <v>1.6448536269514715</v>
      </c>
      <c r="U59" s="4">
        <f t="shared" si="7"/>
        <v>1.6448536269514715</v>
      </c>
    </row>
    <row r="60" spans="1:21">
      <c r="A60">
        <f t="shared" si="5"/>
        <v>21</v>
      </c>
      <c r="C60">
        <v>1.23</v>
      </c>
      <c r="D60">
        <v>41.344000000000001</v>
      </c>
      <c r="E60">
        <v>1.444</v>
      </c>
      <c r="F60">
        <v>16.64</v>
      </c>
      <c r="G60">
        <v>20.09</v>
      </c>
      <c r="I60">
        <v>2.968</v>
      </c>
      <c r="J60">
        <v>22.152000000000001</v>
      </c>
      <c r="K60">
        <v>9.4949999999999992</v>
      </c>
      <c r="L60">
        <v>51.978000000000002</v>
      </c>
      <c r="M60">
        <v>9.5980000000000008</v>
      </c>
      <c r="P60" t="s">
        <v>28</v>
      </c>
      <c r="Q60">
        <f>SQRT((Q54*Q54/Q56) +(Q55*Q55/Q56))</f>
        <v>4.6211033234418976E-2</v>
      </c>
      <c r="R60">
        <f t="shared" ref="R60:U60" si="8">SQRT((R54*R54/R56) +(R55*R55/R56))</f>
        <v>0.54812202547864708</v>
      </c>
      <c r="S60">
        <f t="shared" si="8"/>
        <v>0.11942833431408589</v>
      </c>
      <c r="T60">
        <f t="shared" si="8"/>
        <v>0.15210951671106615</v>
      </c>
      <c r="U60">
        <f t="shared" si="8"/>
        <v>0.11718975748442888</v>
      </c>
    </row>
    <row r="61" spans="1:21">
      <c r="A61">
        <f t="shared" si="5"/>
        <v>22</v>
      </c>
      <c r="C61">
        <v>1.1910000000000001</v>
      </c>
      <c r="D61">
        <v>42.77</v>
      </c>
      <c r="E61">
        <v>1.1479999999999999</v>
      </c>
      <c r="F61">
        <v>17.452999999999999</v>
      </c>
      <c r="G61">
        <v>19.98</v>
      </c>
      <c r="I61">
        <v>3.3460000000000001</v>
      </c>
      <c r="J61">
        <v>21.707000000000001</v>
      </c>
      <c r="K61">
        <v>9.2430000000000003</v>
      </c>
      <c r="L61">
        <v>57.154999999999902</v>
      </c>
      <c r="M61">
        <v>9.1880000000000006</v>
      </c>
      <c r="P61" t="s">
        <v>22</v>
      </c>
      <c r="Q61">
        <f>Q53-Q59*Q60</f>
        <v>-1.4837103856208078</v>
      </c>
      <c r="R61">
        <f t="shared" ref="R61:U61" si="9">R53-R59*R60</f>
        <v>6.8019498379461196E-2</v>
      </c>
      <c r="S61">
        <f t="shared" si="9"/>
        <v>-1.8369754621906296</v>
      </c>
      <c r="T61">
        <f t="shared" si="9"/>
        <v>-5.3342312235893647</v>
      </c>
      <c r="U61">
        <f t="shared" si="9"/>
        <v>-1.7121599976398241</v>
      </c>
    </row>
    <row r="62" spans="1:21">
      <c r="A62">
        <f t="shared" si="5"/>
        <v>23</v>
      </c>
      <c r="C62">
        <v>1.198</v>
      </c>
      <c r="D62">
        <v>46.438000000000002</v>
      </c>
      <c r="E62">
        <v>1.4890000000000001</v>
      </c>
      <c r="F62">
        <v>12.042</v>
      </c>
      <c r="G62">
        <v>35.747999999999998</v>
      </c>
      <c r="I62">
        <v>2.976</v>
      </c>
      <c r="J62">
        <v>23.728999999999999</v>
      </c>
      <c r="K62">
        <v>9.2159999999999993</v>
      </c>
      <c r="L62">
        <v>53.368000000000002</v>
      </c>
      <c r="M62">
        <v>10.757</v>
      </c>
      <c r="P62" t="s">
        <v>23</v>
      </c>
      <c r="Q62">
        <f>Q53+Q59*Q60</f>
        <v>-1.3316896143791899</v>
      </c>
      <c r="R62">
        <f t="shared" ref="R62:U62" si="10">R53+R59*R60</f>
        <v>1.8711805016205401</v>
      </c>
      <c r="S62">
        <f t="shared" si="10"/>
        <v>-1.4440912044760355</v>
      </c>
      <c r="T62">
        <f t="shared" si="10"/>
        <v>-4.8338354430772998</v>
      </c>
      <c r="U62">
        <f t="shared" si="10"/>
        <v>-1.3266400023601717</v>
      </c>
    </row>
    <row r="63" spans="1:21">
      <c r="A63">
        <f t="shared" si="5"/>
        <v>24</v>
      </c>
      <c r="C63">
        <v>1.157</v>
      </c>
      <c r="D63">
        <v>43.162999999999997</v>
      </c>
      <c r="E63">
        <v>1.5549999999999999</v>
      </c>
      <c r="F63">
        <v>14.138999999999999</v>
      </c>
      <c r="G63">
        <v>36.707000000000001</v>
      </c>
      <c r="I63">
        <v>3.4409999999999998</v>
      </c>
      <c r="J63">
        <v>24.202000000000002</v>
      </c>
      <c r="K63">
        <v>6.7439999999999998</v>
      </c>
      <c r="L63">
        <v>51.472999999999999</v>
      </c>
      <c r="M63">
        <v>9.1829999999999998</v>
      </c>
      <c r="P63" t="s">
        <v>27</v>
      </c>
      <c r="Q63" t="s">
        <v>0</v>
      </c>
      <c r="R63" t="s">
        <v>13</v>
      </c>
      <c r="S63" t="s">
        <v>0</v>
      </c>
      <c r="T63" t="s">
        <v>0</v>
      </c>
      <c r="U63" t="s">
        <v>0</v>
      </c>
    </row>
    <row r="64" spans="1:21">
      <c r="A64">
        <f t="shared" si="5"/>
        <v>25</v>
      </c>
      <c r="C64">
        <v>1.0760000000000001</v>
      </c>
      <c r="D64">
        <v>44.347000000000001</v>
      </c>
      <c r="E64">
        <v>2.86</v>
      </c>
      <c r="F64">
        <v>13.951000000000001</v>
      </c>
      <c r="G64">
        <v>47.497999999999998</v>
      </c>
      <c r="I64">
        <v>7.2329999999999997</v>
      </c>
      <c r="J64">
        <v>24.303999999999998</v>
      </c>
      <c r="K64">
        <v>7.1559999999999997</v>
      </c>
      <c r="L64">
        <v>53.686999999999998</v>
      </c>
      <c r="M64">
        <v>8.3420000000000005</v>
      </c>
    </row>
    <row r="65" spans="1:21">
      <c r="A65">
        <f t="shared" si="5"/>
        <v>26</v>
      </c>
      <c r="C65">
        <v>1.171</v>
      </c>
      <c r="D65">
        <v>41.533999999999999</v>
      </c>
      <c r="E65">
        <v>2.0019999999999998</v>
      </c>
      <c r="F65">
        <v>19.634</v>
      </c>
      <c r="G65">
        <v>33.082999999999998</v>
      </c>
      <c r="I65">
        <v>3.3690000000000002</v>
      </c>
      <c r="J65">
        <v>23.936</v>
      </c>
      <c r="K65">
        <v>6.9870000000000001</v>
      </c>
      <c r="L65">
        <v>51.655000000000001</v>
      </c>
      <c r="M65">
        <v>6.8570000000000002</v>
      </c>
    </row>
    <row r="66" spans="1:21">
      <c r="A66">
        <f t="shared" si="5"/>
        <v>27</v>
      </c>
      <c r="C66">
        <v>1.04</v>
      </c>
      <c r="D66">
        <v>36.040999999999997</v>
      </c>
      <c r="E66">
        <v>1.619</v>
      </c>
      <c r="F66">
        <v>12.535</v>
      </c>
      <c r="G66">
        <v>24.032</v>
      </c>
      <c r="I66">
        <v>3.07099999999999</v>
      </c>
      <c r="J66">
        <v>21.382000000000001</v>
      </c>
      <c r="K66">
        <v>5.9029999999999996</v>
      </c>
      <c r="L66">
        <v>48.99</v>
      </c>
      <c r="M66">
        <v>12.14</v>
      </c>
      <c r="S66" t="s">
        <v>5</v>
      </c>
    </row>
    <row r="67" spans="1:21">
      <c r="A67">
        <f t="shared" si="5"/>
        <v>28</v>
      </c>
      <c r="C67">
        <v>0.996</v>
      </c>
      <c r="D67">
        <v>41.398000000000003</v>
      </c>
      <c r="E67">
        <v>1.744</v>
      </c>
      <c r="F67">
        <v>11.138999999999999</v>
      </c>
      <c r="G67">
        <v>22.591000000000001</v>
      </c>
      <c r="I67">
        <v>3.234</v>
      </c>
      <c r="J67">
        <v>22.224</v>
      </c>
      <c r="K67">
        <v>9.3799999999999901</v>
      </c>
      <c r="L67">
        <v>48.084000000000003</v>
      </c>
      <c r="M67">
        <v>8.2249999999999996</v>
      </c>
      <c r="Q67">
        <v>1</v>
      </c>
      <c r="R67">
        <v>2</v>
      </c>
      <c r="S67">
        <v>3</v>
      </c>
      <c r="T67">
        <v>4</v>
      </c>
      <c r="U67">
        <v>5</v>
      </c>
    </row>
    <row r="68" spans="1:21">
      <c r="A68">
        <f t="shared" si="5"/>
        <v>29</v>
      </c>
      <c r="C68">
        <v>1.222</v>
      </c>
      <c r="D68">
        <v>40.987000000000002</v>
      </c>
      <c r="E68">
        <v>1.4239999999999999</v>
      </c>
      <c r="F68">
        <v>17.006</v>
      </c>
      <c r="G68">
        <v>25.658000000000001</v>
      </c>
      <c r="I68">
        <v>5.1739999999999897</v>
      </c>
      <c r="J68">
        <v>23.873999999999999</v>
      </c>
      <c r="K68">
        <v>8.0109999999999992</v>
      </c>
      <c r="L68">
        <v>53.716999999999999</v>
      </c>
      <c r="M68">
        <v>11.177</v>
      </c>
      <c r="P68" t="s">
        <v>18</v>
      </c>
      <c r="Q68">
        <f>C71-I71</f>
        <v>-3.0365666666666655</v>
      </c>
      <c r="R68">
        <f>D71-J71</f>
        <v>20.029299999999996</v>
      </c>
      <c r="S68">
        <f>E71-K71</f>
        <v>-6.201766666666666</v>
      </c>
      <c r="T68">
        <f>F71-L71</f>
        <v>-39.164533333333324</v>
      </c>
      <c r="U68">
        <f>G71-M71</f>
        <v>14.828666666666674</v>
      </c>
    </row>
    <row r="69" spans="1:21">
      <c r="A69">
        <f t="shared" si="5"/>
        <v>30</v>
      </c>
      <c r="C69">
        <v>1.1950000000000001</v>
      </c>
      <c r="D69">
        <v>49.697000000000003</v>
      </c>
      <c r="E69">
        <v>1.1419999999999999</v>
      </c>
      <c r="F69">
        <v>11.651999999999999</v>
      </c>
      <c r="G69">
        <v>19.748000000000001</v>
      </c>
      <c r="I69">
        <v>4.7670000000000003</v>
      </c>
      <c r="J69">
        <v>21.861999999999998</v>
      </c>
      <c r="K69">
        <v>6.8559999999999999</v>
      </c>
      <c r="L69">
        <v>50.161999999999999</v>
      </c>
      <c r="M69">
        <v>7.6660000000000004</v>
      </c>
      <c r="P69" t="s">
        <v>16</v>
      </c>
      <c r="Q69">
        <f>C72</f>
        <v>0.14367457054824384</v>
      </c>
      <c r="R69">
        <f>D72</f>
        <v>3.7416280088574632</v>
      </c>
      <c r="S69">
        <f>E72</f>
        <v>0.33955192860919048</v>
      </c>
      <c r="T69">
        <f>F72</f>
        <v>4.8275396558587627</v>
      </c>
      <c r="U69">
        <f>G72</f>
        <v>6.1039787075498566</v>
      </c>
    </row>
    <row r="70" spans="1:21">
      <c r="P70" t="s">
        <v>17</v>
      </c>
      <c r="Q70">
        <f>I72</f>
        <v>1.0506603537246906</v>
      </c>
      <c r="R70">
        <f>J72</f>
        <v>2.2602127539975707</v>
      </c>
      <c r="S70">
        <f>K72</f>
        <v>1.5880405410442093</v>
      </c>
      <c r="T70">
        <f>L72</f>
        <v>4.6366950221994108</v>
      </c>
      <c r="U70">
        <f>M72</f>
        <v>4.8902449263814942</v>
      </c>
    </row>
    <row r="71" spans="1:21">
      <c r="A71" t="s">
        <v>2</v>
      </c>
      <c r="C71">
        <f>AVERAGE(C40:C69)</f>
        <v>1.1638666666666666</v>
      </c>
      <c r="D71">
        <f t="shared" ref="D71:G71" si="11">AVERAGE(D40:D69)</f>
        <v>43.385099999999994</v>
      </c>
      <c r="E71">
        <f>AVERAGE(E40:E69)</f>
        <v>1.6874333333333338</v>
      </c>
      <c r="F71">
        <f t="shared" si="11"/>
        <v>14.884733333333333</v>
      </c>
      <c r="G71">
        <f t="shared" si="11"/>
        <v>25.785066666666673</v>
      </c>
      <c r="I71">
        <f>AVERAGE(I40:I69)</f>
        <v>4.2004333333333319</v>
      </c>
      <c r="J71">
        <f t="shared" ref="J71:M71" si="12">AVERAGE(J40:J69)</f>
        <v>23.355799999999999</v>
      </c>
      <c r="K71">
        <f t="shared" si="12"/>
        <v>7.8891999999999998</v>
      </c>
      <c r="L71">
        <f t="shared" si="12"/>
        <v>54.049266666666661</v>
      </c>
      <c r="M71">
        <f t="shared" si="12"/>
        <v>10.956399999999999</v>
      </c>
      <c r="P71" t="s">
        <v>1</v>
      </c>
      <c r="Q71">
        <v>30</v>
      </c>
      <c r="R71">
        <v>30</v>
      </c>
      <c r="S71">
        <v>30</v>
      </c>
      <c r="T71">
        <v>30</v>
      </c>
      <c r="U71">
        <v>30</v>
      </c>
    </row>
    <row r="72" spans="1:21">
      <c r="A72" t="s">
        <v>3</v>
      </c>
      <c r="C72">
        <f>_xlfn.STDEV.P(C40:C69)</f>
        <v>0.14367457054824384</v>
      </c>
      <c r="D72">
        <f t="shared" ref="D72:M72" si="13">_xlfn.STDEV.P(D40:D69)</f>
        <v>3.7416280088574632</v>
      </c>
      <c r="E72">
        <f t="shared" si="13"/>
        <v>0.33955192860919048</v>
      </c>
      <c r="F72">
        <f t="shared" si="13"/>
        <v>4.8275396558587627</v>
      </c>
      <c r="G72">
        <f t="shared" si="13"/>
        <v>6.1039787075498566</v>
      </c>
      <c r="I72">
        <f t="shared" si="13"/>
        <v>1.0506603537246906</v>
      </c>
      <c r="J72">
        <f t="shared" si="13"/>
        <v>2.2602127539975707</v>
      </c>
      <c r="K72">
        <f t="shared" si="13"/>
        <v>1.5880405410442093</v>
      </c>
      <c r="L72">
        <f t="shared" si="13"/>
        <v>4.6366950221994108</v>
      </c>
      <c r="M72">
        <f t="shared" si="13"/>
        <v>4.8902449263814942</v>
      </c>
      <c r="P72" t="s">
        <v>26</v>
      </c>
      <c r="Q72">
        <v>0.9</v>
      </c>
      <c r="R72">
        <v>0.9</v>
      </c>
      <c r="S72">
        <v>0.9</v>
      </c>
      <c r="T72">
        <v>0.9</v>
      </c>
      <c r="U72">
        <v>0.9</v>
      </c>
    </row>
    <row r="73" spans="1:21">
      <c r="P73" t="s">
        <v>25</v>
      </c>
      <c r="Q73">
        <f>(1-(1-Q72)/2)</f>
        <v>0.95</v>
      </c>
      <c r="R73">
        <f t="shared" ref="R73:U73" si="14">(1-(1-R72)/2)</f>
        <v>0.95</v>
      </c>
      <c r="S73">
        <f t="shared" si="14"/>
        <v>0.95</v>
      </c>
      <c r="T73">
        <f t="shared" si="14"/>
        <v>0.95</v>
      </c>
      <c r="U73">
        <f t="shared" si="14"/>
        <v>0.95</v>
      </c>
    </row>
    <row r="74" spans="1:21">
      <c r="P74" t="s">
        <v>24</v>
      </c>
      <c r="Q74" s="4">
        <f>NORMSINV(Q73)</f>
        <v>1.6448536269514715</v>
      </c>
      <c r="R74" s="4">
        <f t="shared" ref="R74:U74" si="15">NORMSINV(R73)</f>
        <v>1.6448536269514715</v>
      </c>
      <c r="S74" s="4">
        <f t="shared" si="15"/>
        <v>1.6448536269514715</v>
      </c>
      <c r="T74" s="4">
        <f t="shared" si="15"/>
        <v>1.6448536269514715</v>
      </c>
      <c r="U74" s="4">
        <f t="shared" si="15"/>
        <v>1.6448536269514715</v>
      </c>
    </row>
    <row r="75" spans="1:21">
      <c r="E75" t="s">
        <v>0</v>
      </c>
      <c r="H75" t="s">
        <v>6</v>
      </c>
      <c r="K75" t="s">
        <v>13</v>
      </c>
      <c r="P75" t="s">
        <v>28</v>
      </c>
      <c r="Q75">
        <f>SQRT((Q69*Q69/Q71) +(Q70*Q70/Q71))</f>
        <v>0.19360867414375785</v>
      </c>
      <c r="R75">
        <f t="shared" ref="R75:U75" si="16">SQRT((R69*R69/R71) +(R70*R70/R71))</f>
        <v>0.79808817077646976</v>
      </c>
      <c r="S75">
        <f t="shared" si="16"/>
        <v>0.29648880092521795</v>
      </c>
      <c r="T75">
        <f t="shared" si="16"/>
        <v>1.222075827677068</v>
      </c>
      <c r="U75">
        <f t="shared" si="16"/>
        <v>1.4279711890443492</v>
      </c>
    </row>
    <row r="76" spans="1:21">
      <c r="A76" t="s">
        <v>1</v>
      </c>
      <c r="C76">
        <v>1</v>
      </c>
      <c r="D76">
        <v>2</v>
      </c>
      <c r="E76">
        <v>3</v>
      </c>
      <c r="F76">
        <v>4</v>
      </c>
      <c r="G76">
        <v>5</v>
      </c>
      <c r="I76">
        <v>1</v>
      </c>
      <c r="J76">
        <v>2</v>
      </c>
      <c r="K76">
        <v>3</v>
      </c>
      <c r="L76">
        <v>4</v>
      </c>
      <c r="M76">
        <v>5</v>
      </c>
      <c r="P76" s="1" t="s">
        <v>22</v>
      </c>
      <c r="Q76">
        <f>Q68-Q74*Q75</f>
        <v>-3.3550245965412913</v>
      </c>
      <c r="R76">
        <f t="shared" ref="R76:U76" si="17">R68-R74*R75</f>
        <v>18.716561777671252</v>
      </c>
      <c r="S76">
        <f t="shared" si="17"/>
        <v>-6.6894473462190032</v>
      </c>
      <c r="T76">
        <f t="shared" si="17"/>
        <v>-41.174669190897674</v>
      </c>
      <c r="U76">
        <f t="shared" si="17"/>
        <v>12.47986307718487</v>
      </c>
    </row>
    <row r="77" spans="1:21">
      <c r="A77">
        <v>1</v>
      </c>
      <c r="C77">
        <v>11.177</v>
      </c>
      <c r="D77">
        <v>559.51800000000003</v>
      </c>
      <c r="E77">
        <v>9.7759999999999998</v>
      </c>
      <c r="F77">
        <v>154.364</v>
      </c>
      <c r="G77">
        <v>239.852</v>
      </c>
      <c r="I77">
        <v>52.268000000000001</v>
      </c>
      <c r="J77">
        <v>337.72899999999998</v>
      </c>
      <c r="K77">
        <v>47.579000000000001</v>
      </c>
      <c r="L77">
        <v>665.38599999999997</v>
      </c>
      <c r="M77">
        <v>96.914000000000001</v>
      </c>
      <c r="P77" s="1" t="s">
        <v>23</v>
      </c>
      <c r="Q77">
        <f>Q68+Q74*Q75</f>
        <v>-2.7181087367920398</v>
      </c>
      <c r="R77">
        <f t="shared" ref="R77:U77" si="18">R68+R74*R75</f>
        <v>21.342038222328739</v>
      </c>
      <c r="S77">
        <f t="shared" si="18"/>
        <v>-5.7140859871143288</v>
      </c>
      <c r="T77">
        <f t="shared" si="18"/>
        <v>-37.154397475768974</v>
      </c>
      <c r="U77">
        <f t="shared" si="18"/>
        <v>17.177470256148478</v>
      </c>
    </row>
    <row r="78" spans="1:21">
      <c r="A78">
        <v>2</v>
      </c>
      <c r="C78">
        <v>10.083</v>
      </c>
      <c r="D78">
        <v>563.70299999999997</v>
      </c>
      <c r="E78">
        <v>13.391</v>
      </c>
      <c r="F78">
        <v>147.995</v>
      </c>
      <c r="G78">
        <v>241.58799999999999</v>
      </c>
      <c r="I78">
        <v>12.603</v>
      </c>
      <c r="J78">
        <v>339.94</v>
      </c>
      <c r="K78">
        <v>43.863</v>
      </c>
      <c r="L78">
        <v>708.77800000000002</v>
      </c>
      <c r="M78">
        <v>114.206</v>
      </c>
      <c r="P78" s="1" t="s">
        <v>27</v>
      </c>
      <c r="Q78" t="s">
        <v>0</v>
      </c>
      <c r="R78" t="s">
        <v>13</v>
      </c>
      <c r="S78" t="s">
        <v>0</v>
      </c>
      <c r="T78" t="s">
        <v>0</v>
      </c>
      <c r="U78" t="s">
        <v>13</v>
      </c>
    </row>
    <row r="79" spans="1:21">
      <c r="A79">
        <v>3</v>
      </c>
      <c r="C79">
        <v>10.221</v>
      </c>
      <c r="D79">
        <v>636.31299999999999</v>
      </c>
      <c r="E79">
        <v>12.685</v>
      </c>
      <c r="F79">
        <v>144.90600000000001</v>
      </c>
      <c r="G79">
        <v>262.99900000000002</v>
      </c>
      <c r="I79">
        <v>41.461999999999897</v>
      </c>
      <c r="J79">
        <v>307.27800000000002</v>
      </c>
      <c r="K79">
        <v>13.169</v>
      </c>
      <c r="L79">
        <v>610.41999999999996</v>
      </c>
      <c r="M79">
        <v>71.34</v>
      </c>
    </row>
    <row r="80" spans="1:21">
      <c r="A80">
        <v>4</v>
      </c>
      <c r="C80">
        <v>10.141999999999999</v>
      </c>
      <c r="D80">
        <v>681.28399999999999</v>
      </c>
      <c r="E80">
        <v>17.004999999999999</v>
      </c>
      <c r="F80">
        <v>137.87700000000001</v>
      </c>
      <c r="G80">
        <v>238.34700000000001</v>
      </c>
      <c r="I80">
        <v>53.067999999999998</v>
      </c>
      <c r="J80">
        <v>344.065</v>
      </c>
      <c r="K80">
        <v>42.795999999999999</v>
      </c>
      <c r="L80">
        <v>659.23400000000004</v>
      </c>
      <c r="M80">
        <v>78.778999999999996</v>
      </c>
    </row>
    <row r="81" spans="1:26">
      <c r="A81">
        <v>5</v>
      </c>
      <c r="C81">
        <v>10.85</v>
      </c>
      <c r="D81">
        <v>587.62800000000004</v>
      </c>
      <c r="E81">
        <v>15.234</v>
      </c>
      <c r="F81">
        <v>142.46600000000001</v>
      </c>
      <c r="G81">
        <v>256.17700000000002</v>
      </c>
      <c r="I81">
        <v>28.91</v>
      </c>
      <c r="J81">
        <v>347.59699999999998</v>
      </c>
      <c r="K81">
        <v>12.481999999999999</v>
      </c>
      <c r="L81">
        <v>729.38199999999995</v>
      </c>
      <c r="M81">
        <v>86.96</v>
      </c>
      <c r="S81" t="s">
        <v>6</v>
      </c>
    </row>
    <row r="82" spans="1:26">
      <c r="A82">
        <v>6</v>
      </c>
      <c r="C82">
        <v>7.48</v>
      </c>
      <c r="D82">
        <v>573.19200000000001</v>
      </c>
      <c r="E82">
        <v>11.067</v>
      </c>
      <c r="F82">
        <v>129.4</v>
      </c>
      <c r="G82">
        <v>241.10499999999999</v>
      </c>
      <c r="I82">
        <v>36.765999999999998</v>
      </c>
      <c r="J82">
        <v>351.084</v>
      </c>
      <c r="K82">
        <v>15.04</v>
      </c>
      <c r="L82">
        <v>656.39199999999903</v>
      </c>
      <c r="M82">
        <v>88.018000000000001</v>
      </c>
      <c r="Q82">
        <v>1</v>
      </c>
      <c r="R82">
        <v>2</v>
      </c>
      <c r="S82">
        <v>3</v>
      </c>
      <c r="T82">
        <v>4</v>
      </c>
      <c r="U82">
        <v>5</v>
      </c>
    </row>
    <row r="83" spans="1:26">
      <c r="A83">
        <v>7</v>
      </c>
      <c r="C83">
        <v>9.5830000000000002</v>
      </c>
      <c r="D83">
        <v>593.16899999999998</v>
      </c>
      <c r="E83">
        <v>11.288</v>
      </c>
      <c r="F83">
        <v>148.31299999999999</v>
      </c>
      <c r="G83">
        <v>224.37700000000001</v>
      </c>
      <c r="I83">
        <v>29.631999999999898</v>
      </c>
      <c r="J83">
        <v>312.15300000000002</v>
      </c>
      <c r="K83">
        <v>14.815999999999899</v>
      </c>
      <c r="L83">
        <v>571.23099999999999</v>
      </c>
      <c r="M83">
        <v>68.119</v>
      </c>
      <c r="P83" t="s">
        <v>18</v>
      </c>
      <c r="Q83">
        <f>C108-I108</f>
        <v>-25.096199999999989</v>
      </c>
      <c r="R83">
        <f>D108-J108</f>
        <v>244.37240000000025</v>
      </c>
      <c r="S83">
        <f>E108-K108</f>
        <v>-18.984899999999989</v>
      </c>
      <c r="T83">
        <f>F108-L108</f>
        <v>-561.91789999999969</v>
      </c>
      <c r="U83">
        <f>G108-M108</f>
        <v>169.91293333333337</v>
      </c>
    </row>
    <row r="84" spans="1:26">
      <c r="A84">
        <v>8</v>
      </c>
      <c r="C84">
        <v>10.09</v>
      </c>
      <c r="D84">
        <v>614.14</v>
      </c>
      <c r="E84">
        <v>11.722</v>
      </c>
      <c r="F84">
        <v>168.69399999999999</v>
      </c>
      <c r="G84">
        <v>222.11199999999999</v>
      </c>
      <c r="I84">
        <v>15.138999999999999</v>
      </c>
      <c r="J84">
        <v>356.57299999999998</v>
      </c>
      <c r="K84">
        <v>36.609000000000002</v>
      </c>
      <c r="L84">
        <v>638.85899999999901</v>
      </c>
      <c r="M84">
        <v>88.765000000000001</v>
      </c>
      <c r="P84" t="s">
        <v>16</v>
      </c>
      <c r="Q84">
        <f>C109</f>
        <v>0.96001754671464201</v>
      </c>
      <c r="R84">
        <f>D109</f>
        <v>37.48582808661012</v>
      </c>
      <c r="S84">
        <f>E109</f>
        <v>4.9500613308209536</v>
      </c>
      <c r="T84">
        <f>F109</f>
        <v>15.914105938513272</v>
      </c>
      <c r="U84">
        <f>G109</f>
        <v>28.411485415917362</v>
      </c>
    </row>
    <row r="85" spans="1:26">
      <c r="A85">
        <v>9</v>
      </c>
      <c r="C85">
        <v>8.43</v>
      </c>
      <c r="D85">
        <v>562.46799999999996</v>
      </c>
      <c r="E85">
        <v>9.5399999999999991</v>
      </c>
      <c r="F85">
        <v>170.88200000000001</v>
      </c>
      <c r="G85">
        <v>230.73099999999999</v>
      </c>
      <c r="I85">
        <v>20.23</v>
      </c>
      <c r="J85">
        <v>324.517</v>
      </c>
      <c r="K85">
        <v>14.624000000000001</v>
      </c>
      <c r="L85">
        <v>742.59199999999998</v>
      </c>
      <c r="M85">
        <v>68.656999999999996</v>
      </c>
      <c r="P85" t="s">
        <v>17</v>
      </c>
      <c r="Q85">
        <f>I109</f>
        <v>18.664344323066885</v>
      </c>
      <c r="R85">
        <f>J109</f>
        <v>21.491806387060375</v>
      </c>
      <c r="S85">
        <f>K109</f>
        <v>15.481972485729614</v>
      </c>
      <c r="T85">
        <f>L109</f>
        <v>108.56521422066665</v>
      </c>
      <c r="U85">
        <f>M109</f>
        <v>16.489080557245487</v>
      </c>
    </row>
    <row r="86" spans="1:26">
      <c r="A86">
        <v>10</v>
      </c>
      <c r="C86">
        <v>8.7140000000000004</v>
      </c>
      <c r="D86">
        <v>665.42499999999995</v>
      </c>
      <c r="E86">
        <v>13.852</v>
      </c>
      <c r="F86">
        <v>167.417</v>
      </c>
      <c r="G86">
        <v>338.36399999999998</v>
      </c>
      <c r="I86">
        <v>53.704000000000001</v>
      </c>
      <c r="J86">
        <v>332.14</v>
      </c>
      <c r="K86">
        <v>37.212000000000003</v>
      </c>
      <c r="L86">
        <v>602.36900000000003</v>
      </c>
      <c r="M86">
        <v>78.728999999999999</v>
      </c>
      <c r="P86" t="s">
        <v>1</v>
      </c>
      <c r="Q86">
        <v>30</v>
      </c>
      <c r="R86">
        <v>30</v>
      </c>
      <c r="S86">
        <v>30</v>
      </c>
      <c r="T86">
        <v>30</v>
      </c>
      <c r="U86">
        <v>30</v>
      </c>
    </row>
    <row r="87" spans="1:26">
      <c r="A87">
        <f>A86+1</f>
        <v>11</v>
      </c>
      <c r="C87">
        <v>11.333</v>
      </c>
      <c r="D87">
        <v>523.04700000000003</v>
      </c>
      <c r="E87">
        <v>13.042999999999999</v>
      </c>
      <c r="F87">
        <v>133.09299999999999</v>
      </c>
      <c r="G87">
        <v>247.256</v>
      </c>
      <c r="I87">
        <v>21.215999999999902</v>
      </c>
      <c r="J87">
        <v>317.00599999999997</v>
      </c>
      <c r="K87">
        <v>10.956</v>
      </c>
      <c r="L87">
        <v>618.10699999999997</v>
      </c>
      <c r="M87">
        <v>94.893000000000001</v>
      </c>
      <c r="P87" t="s">
        <v>26</v>
      </c>
      <c r="Q87">
        <v>0.9</v>
      </c>
      <c r="R87">
        <v>0.9</v>
      </c>
      <c r="S87">
        <v>0.9</v>
      </c>
      <c r="T87">
        <v>0.9</v>
      </c>
      <c r="U87">
        <v>0.9</v>
      </c>
      <c r="Z87" s="3"/>
    </row>
    <row r="88" spans="1:26">
      <c r="A88">
        <f t="shared" ref="A88:A106" si="19">A87+1</f>
        <v>12</v>
      </c>
      <c r="C88">
        <v>9.98</v>
      </c>
      <c r="D88">
        <v>528.97</v>
      </c>
      <c r="E88">
        <v>11.146000000000001</v>
      </c>
      <c r="F88">
        <v>148.40600000000001</v>
      </c>
      <c r="G88">
        <v>212.928</v>
      </c>
      <c r="I88">
        <v>36.725000000000001</v>
      </c>
      <c r="J88">
        <v>310.83</v>
      </c>
      <c r="K88">
        <v>19.997999999999902</v>
      </c>
      <c r="L88">
        <v>681.32299999999998</v>
      </c>
      <c r="M88">
        <v>72.914000000000001</v>
      </c>
      <c r="P88" t="s">
        <v>25</v>
      </c>
      <c r="Q88">
        <f>(1-(1-Q87)/2)</f>
        <v>0.95</v>
      </c>
      <c r="R88">
        <f t="shared" ref="R88:U88" si="20">(1-(1-R87)/2)</f>
        <v>0.95</v>
      </c>
      <c r="S88">
        <f t="shared" si="20"/>
        <v>0.95</v>
      </c>
      <c r="T88">
        <f t="shared" si="20"/>
        <v>0.95</v>
      </c>
      <c r="U88">
        <f t="shared" si="20"/>
        <v>0.95</v>
      </c>
    </row>
    <row r="89" spans="1:26">
      <c r="A89">
        <f t="shared" si="19"/>
        <v>13</v>
      </c>
      <c r="C89">
        <v>9.5210000000000008</v>
      </c>
      <c r="D89">
        <v>558.71600000000001</v>
      </c>
      <c r="E89">
        <v>12.263999999999999</v>
      </c>
      <c r="F89">
        <v>160.821</v>
      </c>
      <c r="G89">
        <v>241.869</v>
      </c>
      <c r="I89">
        <v>13.108000000000001</v>
      </c>
      <c r="J89">
        <v>320.75799999999998</v>
      </c>
      <c r="K89">
        <v>48.122999999999998</v>
      </c>
      <c r="L89">
        <v>644.14300000000003</v>
      </c>
      <c r="M89">
        <v>57.26</v>
      </c>
      <c r="P89" t="s">
        <v>24</v>
      </c>
      <c r="Q89" s="4">
        <f>NORMSINV(Q88)</f>
        <v>1.6448536269514715</v>
      </c>
      <c r="R89" s="4">
        <f t="shared" ref="R89:U89" si="21">NORMSINV(R88)</f>
        <v>1.6448536269514715</v>
      </c>
      <c r="S89" s="4">
        <f t="shared" si="21"/>
        <v>1.6448536269514715</v>
      </c>
      <c r="T89" s="4">
        <f t="shared" si="21"/>
        <v>1.6448536269514715</v>
      </c>
      <c r="U89" s="4">
        <f t="shared" si="21"/>
        <v>1.6448536269514715</v>
      </c>
    </row>
    <row r="90" spans="1:26">
      <c r="A90">
        <f t="shared" si="19"/>
        <v>14</v>
      </c>
      <c r="C90">
        <v>10.069000000000001</v>
      </c>
      <c r="D90">
        <v>634.33000000000004</v>
      </c>
      <c r="E90">
        <v>9.33</v>
      </c>
      <c r="F90">
        <v>155.22900000000001</v>
      </c>
      <c r="G90">
        <v>232.19900000000001</v>
      </c>
      <c r="I90">
        <v>42.778999999999897</v>
      </c>
      <c r="J90">
        <v>336.28300000000002</v>
      </c>
      <c r="K90">
        <v>41.467999999999897</v>
      </c>
      <c r="L90">
        <v>613.38199999999995</v>
      </c>
      <c r="M90">
        <v>95.926000000000002</v>
      </c>
      <c r="P90" t="s">
        <v>28</v>
      </c>
      <c r="Q90">
        <f>SQRT((Q84*Q84/Q86) +(Q85*Q85/Q86))</f>
        <v>3.412132191167272</v>
      </c>
      <c r="R90">
        <f t="shared" ref="R90:U90" si="22">SQRT((R84*R84/R86) +(R85*R85/R86))</f>
        <v>7.8889903222101818</v>
      </c>
      <c r="S90">
        <f t="shared" si="22"/>
        <v>2.967572404215145</v>
      </c>
      <c r="T90">
        <f t="shared" si="22"/>
        <v>20.033026486780493</v>
      </c>
      <c r="U90">
        <f t="shared" si="22"/>
        <v>5.9975058181497856</v>
      </c>
    </row>
    <row r="91" spans="1:26">
      <c r="A91">
        <f t="shared" si="19"/>
        <v>15</v>
      </c>
      <c r="C91">
        <v>9.9870000000000001</v>
      </c>
      <c r="D91">
        <v>585.36599999999999</v>
      </c>
      <c r="E91">
        <v>12.776</v>
      </c>
      <c r="F91">
        <v>138.66499999999999</v>
      </c>
      <c r="G91">
        <v>276.25799999999998</v>
      </c>
      <c r="I91">
        <v>12.73</v>
      </c>
      <c r="J91">
        <v>310.921999999999</v>
      </c>
      <c r="K91">
        <v>44.81</v>
      </c>
      <c r="L91">
        <v>699.05700000000002</v>
      </c>
      <c r="M91">
        <v>67.22</v>
      </c>
      <c r="P91" s="1" t="s">
        <v>22</v>
      </c>
      <c r="Q91">
        <f>Q83-Q89*Q90</f>
        <v>-30.708658010279347</v>
      </c>
      <c r="R91">
        <f t="shared" ref="R91:U91" si="23">R83-R89*R90</f>
        <v>231.39616565552777</v>
      </c>
      <c r="S91">
        <f t="shared" si="23"/>
        <v>-23.866122232314368</v>
      </c>
      <c r="T91">
        <f t="shared" si="23"/>
        <v>-594.8692962755955</v>
      </c>
      <c r="U91">
        <f t="shared" si="23"/>
        <v>160.04791413568714</v>
      </c>
    </row>
    <row r="92" spans="1:26">
      <c r="A92">
        <f t="shared" si="19"/>
        <v>16</v>
      </c>
      <c r="C92">
        <v>9.5039999999999996</v>
      </c>
      <c r="D92">
        <v>580.10799999999995</v>
      </c>
      <c r="E92">
        <v>15.141999999999999</v>
      </c>
      <c r="F92">
        <v>163.11099999999999</v>
      </c>
      <c r="G92">
        <v>259.15800000000002</v>
      </c>
      <c r="I92">
        <v>45.872</v>
      </c>
      <c r="J92">
        <v>304.39299999999997</v>
      </c>
      <c r="K92">
        <v>48.615000000000002</v>
      </c>
      <c r="L92">
        <v>734.61</v>
      </c>
      <c r="M92">
        <v>82.683999999999997</v>
      </c>
      <c r="P92" s="1" t="s">
        <v>23</v>
      </c>
      <c r="Q92">
        <f>Q83+Q89*Q90</f>
        <v>-19.483741989720631</v>
      </c>
      <c r="R92">
        <f t="shared" ref="R92:U92" si="24">R83+R89*R90</f>
        <v>257.34863434447271</v>
      </c>
      <c r="S92">
        <f t="shared" si="24"/>
        <v>-14.10367776768561</v>
      </c>
      <c r="T92">
        <f t="shared" si="24"/>
        <v>-528.96650372440388</v>
      </c>
      <c r="U92">
        <f t="shared" si="24"/>
        <v>179.7779525309796</v>
      </c>
    </row>
    <row r="93" spans="1:26">
      <c r="A93">
        <f t="shared" si="19"/>
        <v>17</v>
      </c>
      <c r="C93">
        <v>8.9849999999999994</v>
      </c>
      <c r="D93">
        <v>542.91899999999998</v>
      </c>
      <c r="E93">
        <v>14.151999999999999</v>
      </c>
      <c r="F93">
        <v>139.16300000000001</v>
      </c>
      <c r="G93">
        <v>233.56399999999999</v>
      </c>
      <c r="I93">
        <v>11.403</v>
      </c>
      <c r="J93">
        <v>339.40899999999999</v>
      </c>
      <c r="K93">
        <v>36.146999999999998</v>
      </c>
      <c r="L93">
        <v>596.89800000000002</v>
      </c>
      <c r="M93">
        <v>55.677</v>
      </c>
      <c r="P93" s="1" t="s">
        <v>27</v>
      </c>
      <c r="Q93" t="s">
        <v>0</v>
      </c>
      <c r="R93" t="s">
        <v>13</v>
      </c>
      <c r="S93" t="s">
        <v>0</v>
      </c>
      <c r="T93" t="s">
        <v>0</v>
      </c>
      <c r="U93" t="s">
        <v>13</v>
      </c>
    </row>
    <row r="94" spans="1:26">
      <c r="A94">
        <f t="shared" si="19"/>
        <v>18</v>
      </c>
      <c r="C94">
        <v>10.192</v>
      </c>
      <c r="D94">
        <v>594.40300000000002</v>
      </c>
      <c r="E94">
        <v>18.536000000000001</v>
      </c>
      <c r="F94">
        <v>126.06100000000001</v>
      </c>
      <c r="G94">
        <v>218.90100000000001</v>
      </c>
      <c r="I94">
        <v>49.56</v>
      </c>
      <c r="J94">
        <v>413.31099999999998</v>
      </c>
      <c r="K94">
        <v>60.894999999999897</v>
      </c>
      <c r="L94">
        <v>587.93600000000004</v>
      </c>
      <c r="M94">
        <v>72.162999999999997</v>
      </c>
    </row>
    <row r="95" spans="1:26">
      <c r="A95">
        <f t="shared" si="19"/>
        <v>19</v>
      </c>
      <c r="C95">
        <v>9.1449999999999996</v>
      </c>
      <c r="D95">
        <v>543.86500000000001</v>
      </c>
      <c r="E95">
        <v>12.879</v>
      </c>
      <c r="F95">
        <v>132.53200000000001</v>
      </c>
      <c r="G95">
        <v>235.78100000000001</v>
      </c>
      <c r="I95">
        <v>12.837</v>
      </c>
      <c r="J95">
        <v>351.04</v>
      </c>
      <c r="K95">
        <v>32.634999999999998</v>
      </c>
      <c r="L95">
        <v>713.40099999999995</v>
      </c>
      <c r="M95">
        <v>54.515999999999998</v>
      </c>
    </row>
    <row r="96" spans="1:26">
      <c r="A96">
        <f t="shared" si="19"/>
        <v>20</v>
      </c>
      <c r="C96">
        <v>9.9239999999999995</v>
      </c>
      <c r="D96">
        <v>570.86400000000003</v>
      </c>
      <c r="E96">
        <v>37.1</v>
      </c>
      <c r="F96">
        <v>122.01600000000001</v>
      </c>
      <c r="G96">
        <v>305.08999999999997</v>
      </c>
      <c r="I96">
        <v>12.705</v>
      </c>
      <c r="J96">
        <v>343.77100000000002</v>
      </c>
      <c r="K96">
        <v>53.076000000000001</v>
      </c>
      <c r="L96">
        <v>712.08299999999997</v>
      </c>
      <c r="M96">
        <v>80.950999999999993</v>
      </c>
      <c r="S96" t="s">
        <v>20</v>
      </c>
    </row>
    <row r="97" spans="1:21">
      <c r="A97">
        <f t="shared" si="19"/>
        <v>21</v>
      </c>
      <c r="C97">
        <v>11.787000000000001</v>
      </c>
      <c r="D97">
        <v>568.77800000000002</v>
      </c>
      <c r="E97">
        <v>9.2509999999999994</v>
      </c>
      <c r="F97">
        <v>140.386</v>
      </c>
      <c r="G97">
        <v>223.25899999999999</v>
      </c>
      <c r="I97">
        <v>17.042000000000002</v>
      </c>
      <c r="J97">
        <v>335.423</v>
      </c>
      <c r="K97">
        <v>34.950000000000003</v>
      </c>
      <c r="L97">
        <v>581.57000000000005</v>
      </c>
      <c r="M97">
        <v>54.267999999999901</v>
      </c>
      <c r="Q97">
        <v>1</v>
      </c>
      <c r="R97">
        <v>2</v>
      </c>
      <c r="S97">
        <v>3</v>
      </c>
      <c r="T97">
        <v>4</v>
      </c>
      <c r="U97">
        <v>5</v>
      </c>
    </row>
    <row r="98" spans="1:21">
      <c r="A98">
        <f t="shared" si="19"/>
        <v>22</v>
      </c>
      <c r="C98">
        <v>8.8249999999999993</v>
      </c>
      <c r="D98">
        <v>517.03099999999995</v>
      </c>
      <c r="E98">
        <v>12.94</v>
      </c>
      <c r="F98">
        <v>117.468</v>
      </c>
      <c r="G98">
        <v>251.38900000000001</v>
      </c>
      <c r="I98">
        <v>29.052</v>
      </c>
      <c r="J98">
        <v>335.40799999999899</v>
      </c>
      <c r="K98">
        <v>40.634999999999998</v>
      </c>
      <c r="L98">
        <v>619.17399999999998</v>
      </c>
      <c r="M98">
        <v>76.707999999999998</v>
      </c>
      <c r="P98" t="s">
        <v>18</v>
      </c>
      <c r="Q98">
        <f>C145-I145</f>
        <v>18.942033333333384</v>
      </c>
      <c r="R98">
        <f>D145-J145</f>
        <v>3849.0727000000002</v>
      </c>
      <c r="S98">
        <f>E145-K145</f>
        <v>26.69466666666672</v>
      </c>
      <c r="T98">
        <f>F145-L145</f>
        <v>-9761.1278999999868</v>
      </c>
      <c r="U98">
        <f>G145-M145</f>
        <v>2376.8633666666665</v>
      </c>
    </row>
    <row r="99" spans="1:21">
      <c r="A99">
        <f t="shared" si="19"/>
        <v>23</v>
      </c>
      <c r="C99">
        <v>9.1310000000000002</v>
      </c>
      <c r="D99">
        <v>551.81200000000001</v>
      </c>
      <c r="E99">
        <v>9.4049999999999994</v>
      </c>
      <c r="F99">
        <v>143.23400000000001</v>
      </c>
      <c r="G99">
        <v>231.40199999999999</v>
      </c>
      <c r="I99">
        <v>50.677</v>
      </c>
      <c r="J99">
        <v>310.07499999999999</v>
      </c>
      <c r="K99">
        <v>19.966999999999999</v>
      </c>
      <c r="L99">
        <v>749.92099999999903</v>
      </c>
      <c r="M99">
        <v>42.973999999999997</v>
      </c>
      <c r="P99" t="s">
        <v>16</v>
      </c>
      <c r="Q99">
        <f>C146</f>
        <v>11.333809874294991</v>
      </c>
      <c r="R99">
        <f>D146</f>
        <v>188.94894421702637</v>
      </c>
      <c r="S99">
        <f>E146</f>
        <v>16.630969483633578</v>
      </c>
      <c r="T99">
        <f>F146</f>
        <v>197.81299045990212</v>
      </c>
      <c r="U99">
        <f>G146</f>
        <v>586.81074835187712</v>
      </c>
    </row>
    <row r="100" spans="1:21">
      <c r="A100">
        <f t="shared" si="19"/>
        <v>24</v>
      </c>
      <c r="C100">
        <v>8.6940000000000008</v>
      </c>
      <c r="D100">
        <v>587.64700000000005</v>
      </c>
      <c r="E100">
        <v>14.364000000000001</v>
      </c>
      <c r="F100">
        <v>119.85899999999999</v>
      </c>
      <c r="G100">
        <v>213.11199999999999</v>
      </c>
      <c r="I100">
        <v>41.335999999999999</v>
      </c>
      <c r="J100">
        <v>329.94799999999998</v>
      </c>
      <c r="K100">
        <v>10.308</v>
      </c>
      <c r="L100">
        <v>712.04599999999903</v>
      </c>
      <c r="M100">
        <v>98.034999999999997</v>
      </c>
      <c r="P100" t="s">
        <v>17</v>
      </c>
      <c r="Q100">
        <f>I146</f>
        <v>16.190142230141685</v>
      </c>
      <c r="R100">
        <f>J146</f>
        <v>220.21492605477997</v>
      </c>
      <c r="S100">
        <f>K146</f>
        <v>16.607373206199657</v>
      </c>
      <c r="T100">
        <f>L146</f>
        <v>463.33336589108393</v>
      </c>
      <c r="U100">
        <f>M146</f>
        <v>50.620315133013101</v>
      </c>
    </row>
    <row r="101" spans="1:21">
      <c r="A101">
        <f t="shared" si="19"/>
        <v>25</v>
      </c>
      <c r="C101">
        <v>8.5289999999999999</v>
      </c>
      <c r="D101">
        <v>556.71699999999998</v>
      </c>
      <c r="E101">
        <v>10.992000000000001</v>
      </c>
      <c r="F101">
        <v>112.679</v>
      </c>
      <c r="G101">
        <v>309.18400000000003</v>
      </c>
      <c r="I101">
        <v>48.912999999999997</v>
      </c>
      <c r="J101">
        <v>310.3</v>
      </c>
      <c r="K101">
        <v>20.524999999999999</v>
      </c>
      <c r="L101">
        <v>832.98799999999903</v>
      </c>
      <c r="M101">
        <v>85.412000000000006</v>
      </c>
      <c r="P101" t="s">
        <v>1</v>
      </c>
      <c r="Q101">
        <v>30</v>
      </c>
      <c r="R101">
        <v>30</v>
      </c>
      <c r="S101">
        <v>30</v>
      </c>
      <c r="T101">
        <v>30</v>
      </c>
      <c r="U101">
        <v>30</v>
      </c>
    </row>
    <row r="102" spans="1:21">
      <c r="A102">
        <f t="shared" si="19"/>
        <v>26</v>
      </c>
      <c r="C102">
        <v>9.0790000000000006</v>
      </c>
      <c r="D102">
        <v>552.43100000000004</v>
      </c>
      <c r="E102">
        <v>11.646000000000001</v>
      </c>
      <c r="F102">
        <v>113.688</v>
      </c>
      <c r="G102">
        <v>243.16</v>
      </c>
      <c r="I102">
        <v>33.609000000000002</v>
      </c>
      <c r="J102">
        <v>341.988</v>
      </c>
      <c r="K102">
        <v>38.542999999999999</v>
      </c>
      <c r="L102">
        <v>1023.546</v>
      </c>
      <c r="M102">
        <v>55.213000000000001</v>
      </c>
      <c r="P102" t="s">
        <v>26</v>
      </c>
      <c r="Q102">
        <v>0.9</v>
      </c>
      <c r="R102">
        <v>0.9</v>
      </c>
      <c r="S102">
        <v>0.9</v>
      </c>
      <c r="T102">
        <v>0.9</v>
      </c>
      <c r="U102">
        <v>0.9</v>
      </c>
    </row>
    <row r="103" spans="1:21">
      <c r="A103">
        <f t="shared" si="19"/>
        <v>27</v>
      </c>
      <c r="C103">
        <v>10.029</v>
      </c>
      <c r="D103">
        <v>554.31200000000001</v>
      </c>
      <c r="E103">
        <v>9.3460000000000001</v>
      </c>
      <c r="F103">
        <v>148.09</v>
      </c>
      <c r="G103">
        <v>216.29599999999999</v>
      </c>
      <c r="I103">
        <v>36.042999999999999</v>
      </c>
      <c r="J103">
        <v>348.53299999999899</v>
      </c>
      <c r="K103">
        <v>15.8639999999999</v>
      </c>
      <c r="L103">
        <v>946.24199999999996</v>
      </c>
      <c r="M103">
        <v>72.77</v>
      </c>
      <c r="P103" t="s">
        <v>25</v>
      </c>
      <c r="Q103">
        <f>(1-(1-Q102)/2)</f>
        <v>0.95</v>
      </c>
      <c r="R103">
        <f t="shared" ref="R103:U103" si="25">(1-(1-R102)/2)</f>
        <v>0.95</v>
      </c>
      <c r="S103">
        <f t="shared" si="25"/>
        <v>0.95</v>
      </c>
      <c r="T103">
        <f t="shared" si="25"/>
        <v>0.95</v>
      </c>
      <c r="U103">
        <f t="shared" si="25"/>
        <v>0.95</v>
      </c>
    </row>
    <row r="104" spans="1:21">
      <c r="A104">
        <f t="shared" si="19"/>
        <v>28</v>
      </c>
      <c r="C104">
        <v>8.9350000000000005</v>
      </c>
      <c r="D104">
        <v>573.33799999999997</v>
      </c>
      <c r="E104">
        <v>14.599</v>
      </c>
      <c r="F104">
        <v>135.518</v>
      </c>
      <c r="G104">
        <v>242.81299999999999</v>
      </c>
      <c r="I104">
        <v>49.241999999999997</v>
      </c>
      <c r="J104">
        <v>335.61200000000002</v>
      </c>
      <c r="K104">
        <v>52.323999999999998</v>
      </c>
      <c r="L104">
        <v>744.50099999999998</v>
      </c>
      <c r="M104">
        <v>78.152000000000001</v>
      </c>
      <c r="P104" t="s">
        <v>24</v>
      </c>
      <c r="Q104" s="4">
        <f>NORMSINV(Q103)</f>
        <v>1.6448536269514715</v>
      </c>
      <c r="R104" s="4">
        <f t="shared" ref="R104:U104" si="26">NORMSINV(R103)</f>
        <v>1.6448536269514715</v>
      </c>
      <c r="S104" s="4">
        <f t="shared" si="26"/>
        <v>1.6448536269514715</v>
      </c>
      <c r="T104" s="4">
        <f t="shared" si="26"/>
        <v>1.6448536269514715</v>
      </c>
      <c r="U104" s="4">
        <f t="shared" si="26"/>
        <v>1.6448536269514715</v>
      </c>
    </row>
    <row r="105" spans="1:21">
      <c r="A105">
        <f t="shared" si="19"/>
        <v>29</v>
      </c>
      <c r="C105">
        <v>8.8870000000000005</v>
      </c>
      <c r="D105">
        <v>575.45799999999997</v>
      </c>
      <c r="E105">
        <v>12.91</v>
      </c>
      <c r="F105">
        <v>138.86699999999999</v>
      </c>
      <c r="G105">
        <v>251.22499999999999</v>
      </c>
      <c r="I105">
        <v>32.614999999999903</v>
      </c>
      <c r="J105">
        <v>303.63200000000001</v>
      </c>
      <c r="K105">
        <v>10.705</v>
      </c>
      <c r="L105">
        <v>752.24099999999999</v>
      </c>
      <c r="M105">
        <v>47.536999999999999</v>
      </c>
      <c r="P105" t="s">
        <v>28</v>
      </c>
      <c r="Q105">
        <f>SQRT((Q99*Q99/Q101) +(Q100*Q100/Q101))</f>
        <v>3.6082126309244571</v>
      </c>
      <c r="R105">
        <f t="shared" ref="R105:U105" si="27">SQRT((R99*R99/R101) +(R100*R100/R101))</f>
        <v>52.97682423413756</v>
      </c>
      <c r="S105">
        <f t="shared" si="27"/>
        <v>4.2910526710647181</v>
      </c>
      <c r="T105">
        <f t="shared" si="27"/>
        <v>91.979669337423047</v>
      </c>
      <c r="U105">
        <f t="shared" si="27"/>
        <v>107.53437755518861</v>
      </c>
    </row>
    <row r="106" spans="1:21">
      <c r="A106">
        <f t="shared" si="19"/>
        <v>30</v>
      </c>
      <c r="C106">
        <v>8.0969999999999995</v>
      </c>
      <c r="D106">
        <v>579.71299999999997</v>
      </c>
      <c r="E106">
        <v>12.555999999999999</v>
      </c>
      <c r="F106">
        <v>123.87</v>
      </c>
      <c r="G106">
        <v>230.28899999999999</v>
      </c>
      <c r="I106">
        <v>99.043000000000006</v>
      </c>
      <c r="J106">
        <v>333.77499999999998</v>
      </c>
      <c r="K106">
        <v>50.75</v>
      </c>
      <c r="L106">
        <v>934.79499999999996</v>
      </c>
      <c r="M106">
        <v>87.637</v>
      </c>
      <c r="P106" s="1" t="s">
        <v>22</v>
      </c>
      <c r="Q106">
        <f>Q98-Q104*Q105</f>
        <v>13.00705170054518</v>
      </c>
      <c r="R106">
        <f t="shared" ref="R106:U106" si="28">R98-R104*R105</f>
        <v>3761.9335785141084</v>
      </c>
      <c r="S106">
        <f t="shared" si="28"/>
        <v>19.636513117226119</v>
      </c>
      <c r="T106">
        <f t="shared" si="28"/>
        <v>-9912.4209927154443</v>
      </c>
      <c r="U106">
        <f t="shared" si="28"/>
        <v>2199.9850557230457</v>
      </c>
    </row>
    <row r="107" spans="1:21">
      <c r="P107" s="1" t="s">
        <v>23</v>
      </c>
      <c r="Q107">
        <f>Q98+Q104*Q105</f>
        <v>24.877014966121589</v>
      </c>
      <c r="R107">
        <f t="shared" ref="R107:U107" si="29">R98+R104*R105</f>
        <v>3936.211821485892</v>
      </c>
      <c r="S107">
        <f t="shared" si="29"/>
        <v>33.752820216107324</v>
      </c>
      <c r="T107">
        <f t="shared" si="29"/>
        <v>-9609.8348072845292</v>
      </c>
      <c r="U107">
        <f t="shared" si="29"/>
        <v>2553.7416776102873</v>
      </c>
    </row>
    <row r="108" spans="1:21">
      <c r="A108" t="s">
        <v>2</v>
      </c>
      <c r="C108">
        <f>AVERAGE(C77:C106)</f>
        <v>9.5800999999999998</v>
      </c>
      <c r="D108">
        <f t="shared" ref="D108:M108" si="30">AVERAGE(D77:D106)</f>
        <v>577.22216666666668</v>
      </c>
      <c r="E108">
        <f t="shared" si="30"/>
        <v>13.331233333333332</v>
      </c>
      <c r="F108">
        <f t="shared" si="30"/>
        <v>140.83566666666667</v>
      </c>
      <c r="G108">
        <f t="shared" si="30"/>
        <v>245.69283333333337</v>
      </c>
      <c r="I108">
        <f t="shared" si="30"/>
        <v>34.676299999999991</v>
      </c>
      <c r="J108">
        <f t="shared" si="30"/>
        <v>332.84976666666643</v>
      </c>
      <c r="K108">
        <f t="shared" si="30"/>
        <v>32.316133333333319</v>
      </c>
      <c r="L108">
        <f t="shared" si="30"/>
        <v>702.7535666666663</v>
      </c>
      <c r="M108">
        <f t="shared" si="30"/>
        <v>75.779899999999998</v>
      </c>
      <c r="P108" s="1" t="s">
        <v>27</v>
      </c>
      <c r="Q108" t="s">
        <v>13</v>
      </c>
      <c r="R108" t="s">
        <v>13</v>
      </c>
      <c r="S108" t="s">
        <v>13</v>
      </c>
      <c r="T108" t="s">
        <v>0</v>
      </c>
      <c r="U108" t="s">
        <v>13</v>
      </c>
    </row>
    <row r="109" spans="1:21">
      <c r="A109" t="s">
        <v>3</v>
      </c>
      <c r="C109">
        <f>_xlfn.STDEV.P(C77:C106)</f>
        <v>0.96001754671464201</v>
      </c>
      <c r="D109">
        <f t="shared" ref="D109:M109" si="31">_xlfn.STDEV.P(D77:D106)</f>
        <v>37.48582808661012</v>
      </c>
      <c r="E109">
        <f t="shared" si="31"/>
        <v>4.9500613308209536</v>
      </c>
      <c r="F109">
        <f t="shared" si="31"/>
        <v>15.914105938513272</v>
      </c>
      <c r="G109">
        <f t="shared" si="31"/>
        <v>28.411485415917362</v>
      </c>
      <c r="I109">
        <f t="shared" si="31"/>
        <v>18.664344323066885</v>
      </c>
      <c r="J109">
        <f t="shared" si="31"/>
        <v>21.491806387060375</v>
      </c>
      <c r="K109">
        <f t="shared" si="31"/>
        <v>15.481972485729614</v>
      </c>
      <c r="L109">
        <f t="shared" si="31"/>
        <v>108.56521422066665</v>
      </c>
      <c r="M109">
        <f t="shared" si="31"/>
        <v>16.489080557245487</v>
      </c>
    </row>
    <row r="112" spans="1:21">
      <c r="E112" t="s">
        <v>0</v>
      </c>
      <c r="H112" t="s">
        <v>7</v>
      </c>
      <c r="K112" t="s">
        <v>13</v>
      </c>
    </row>
    <row r="113" spans="1:14">
      <c r="A113" s="1" t="s">
        <v>1</v>
      </c>
      <c r="C113">
        <v>1</v>
      </c>
      <c r="D113">
        <v>2</v>
      </c>
      <c r="E113">
        <v>3</v>
      </c>
      <c r="F113">
        <v>4</v>
      </c>
      <c r="G113">
        <v>5</v>
      </c>
      <c r="I113">
        <v>1</v>
      </c>
      <c r="J113">
        <v>2</v>
      </c>
      <c r="K113">
        <v>3</v>
      </c>
      <c r="L113">
        <v>4</v>
      </c>
      <c r="M113">
        <v>5</v>
      </c>
      <c r="N113" t="s">
        <v>21</v>
      </c>
    </row>
    <row r="114" spans="1:14">
      <c r="A114" s="1">
        <v>1</v>
      </c>
      <c r="C114">
        <v>152.381</v>
      </c>
      <c r="D114">
        <v>7148.31</v>
      </c>
      <c r="E114">
        <v>138.58500000000001</v>
      </c>
      <c r="F114">
        <v>1779.43</v>
      </c>
      <c r="G114">
        <v>2610.91</v>
      </c>
      <c r="I114">
        <v>128.197</v>
      </c>
      <c r="J114">
        <v>3157.2930000000001</v>
      </c>
      <c r="K114">
        <v>108.03599999999901</v>
      </c>
      <c r="L114">
        <v>11930.422</v>
      </c>
      <c r="M114">
        <v>440.84800000000001</v>
      </c>
    </row>
    <row r="115" spans="1:14">
      <c r="A115" s="1">
        <v>2</v>
      </c>
      <c r="C115">
        <v>120.361</v>
      </c>
      <c r="D115">
        <v>6516.5749999999998</v>
      </c>
      <c r="E115">
        <v>148.55600000000001</v>
      </c>
      <c r="F115">
        <v>1846.165</v>
      </c>
      <c r="G115">
        <v>2209.7860000000001</v>
      </c>
      <c r="I115">
        <v>124.227</v>
      </c>
      <c r="J115">
        <v>2937.576</v>
      </c>
      <c r="K115">
        <v>94.203999999999994</v>
      </c>
      <c r="L115">
        <v>11072.578</v>
      </c>
      <c r="M115">
        <v>438.88200000000001</v>
      </c>
    </row>
    <row r="116" spans="1:14">
      <c r="A116" s="1">
        <v>3</v>
      </c>
      <c r="C116">
        <v>140.98699999999999</v>
      </c>
      <c r="D116">
        <v>6949.71</v>
      </c>
      <c r="E116">
        <v>128.86500000000001</v>
      </c>
      <c r="F116">
        <v>1825.806</v>
      </c>
      <c r="G116">
        <v>2534.2150000000001</v>
      </c>
      <c r="I116">
        <v>152.30099999999999</v>
      </c>
      <c r="J116">
        <v>3075.8980000000001</v>
      </c>
      <c r="K116">
        <v>100.40300000000001</v>
      </c>
      <c r="L116">
        <v>11571.351000000001</v>
      </c>
      <c r="M116">
        <v>423.15</v>
      </c>
    </row>
    <row r="117" spans="1:14">
      <c r="A117" s="1">
        <v>4</v>
      </c>
      <c r="C117">
        <v>117.496</v>
      </c>
      <c r="D117">
        <v>7315.2280000000001</v>
      </c>
      <c r="E117">
        <v>119.911</v>
      </c>
      <c r="F117">
        <v>1862.125</v>
      </c>
      <c r="G117">
        <v>2403.1709999999998</v>
      </c>
      <c r="I117">
        <v>114.717</v>
      </c>
      <c r="J117">
        <v>3041.8879999999999</v>
      </c>
      <c r="K117">
        <v>94.97</v>
      </c>
      <c r="L117">
        <v>11349.545</v>
      </c>
      <c r="M117">
        <v>431.5</v>
      </c>
    </row>
    <row r="118" spans="1:14">
      <c r="A118" s="1">
        <v>5</v>
      </c>
      <c r="C118">
        <v>146.40299999999999</v>
      </c>
      <c r="D118">
        <v>7194.5190000000002</v>
      </c>
      <c r="E118">
        <v>113.89100000000001</v>
      </c>
      <c r="F118">
        <v>1655.1</v>
      </c>
      <c r="G118">
        <v>3197.248</v>
      </c>
      <c r="I118">
        <v>97.912000000000006</v>
      </c>
      <c r="J118">
        <v>3029.6080000000002</v>
      </c>
      <c r="K118">
        <v>116.77</v>
      </c>
      <c r="L118">
        <v>11485.053</v>
      </c>
      <c r="M118">
        <v>423.21100000000001</v>
      </c>
    </row>
    <row r="119" spans="1:14">
      <c r="A119" s="1">
        <v>6</v>
      </c>
      <c r="C119">
        <v>115.217</v>
      </c>
      <c r="D119">
        <v>6868.5320000000002</v>
      </c>
      <c r="E119">
        <v>138.08199999999999</v>
      </c>
      <c r="F119">
        <v>1701.3420000000001</v>
      </c>
      <c r="G119">
        <v>3329.8989999999999</v>
      </c>
      <c r="I119">
        <v>106.37</v>
      </c>
      <c r="J119">
        <v>3038.3150000000001</v>
      </c>
      <c r="K119">
        <v>88.712000000000003</v>
      </c>
      <c r="L119">
        <v>11470.383</v>
      </c>
      <c r="M119">
        <v>433.24099999999999</v>
      </c>
    </row>
    <row r="120" spans="1:14">
      <c r="A120" s="1">
        <v>7</v>
      </c>
      <c r="C120">
        <v>116.342</v>
      </c>
      <c r="D120">
        <v>7104.2160000000003</v>
      </c>
      <c r="E120">
        <v>117.44</v>
      </c>
      <c r="F120">
        <v>1785.23</v>
      </c>
      <c r="G120">
        <v>2326.35</v>
      </c>
      <c r="I120">
        <v>108.02200000000001</v>
      </c>
      <c r="J120">
        <v>3113.3939999999998</v>
      </c>
      <c r="K120">
        <v>89.281000000000006</v>
      </c>
      <c r="L120">
        <v>11102.280999999901</v>
      </c>
      <c r="M120">
        <v>416.78100000000001</v>
      </c>
    </row>
    <row r="121" spans="1:14">
      <c r="A121" s="1">
        <v>8</v>
      </c>
      <c r="C121">
        <v>119.889</v>
      </c>
      <c r="D121">
        <v>7396.3010000000004</v>
      </c>
      <c r="E121">
        <v>128.655</v>
      </c>
      <c r="F121">
        <v>1719.2750000000001</v>
      </c>
      <c r="G121">
        <v>2922.605</v>
      </c>
      <c r="I121">
        <v>101.006</v>
      </c>
      <c r="J121">
        <v>2979.8960000000002</v>
      </c>
      <c r="K121">
        <v>112.02</v>
      </c>
      <c r="L121">
        <v>11860.187</v>
      </c>
      <c r="M121">
        <v>593.93100000000004</v>
      </c>
    </row>
    <row r="122" spans="1:14">
      <c r="A122" s="1">
        <v>9</v>
      </c>
      <c r="C122">
        <v>132.32900000000001</v>
      </c>
      <c r="D122">
        <v>6827.3580000000002</v>
      </c>
      <c r="E122">
        <v>119.364</v>
      </c>
      <c r="F122">
        <v>2002.857</v>
      </c>
      <c r="G122">
        <v>2906.0479999999998</v>
      </c>
      <c r="I122">
        <v>144.28700000000001</v>
      </c>
      <c r="J122">
        <v>3003.3989999999999</v>
      </c>
      <c r="K122">
        <v>99.471000000000004</v>
      </c>
      <c r="L122">
        <v>11665.375</v>
      </c>
      <c r="M122">
        <v>426.48700000000002</v>
      </c>
    </row>
    <row r="123" spans="1:14">
      <c r="A123" s="1">
        <v>10</v>
      </c>
      <c r="C123">
        <v>118.017</v>
      </c>
      <c r="D123">
        <v>6801.5950000000003</v>
      </c>
      <c r="E123">
        <v>117.492</v>
      </c>
      <c r="F123">
        <v>2074.3470000000002</v>
      </c>
      <c r="G123">
        <v>2260.7629999999999</v>
      </c>
      <c r="I123">
        <v>93.305999999999997</v>
      </c>
      <c r="J123">
        <v>3054.1689999999999</v>
      </c>
      <c r="K123">
        <v>92.558000000000007</v>
      </c>
      <c r="L123">
        <v>12114.212</v>
      </c>
      <c r="M123">
        <v>509.791</v>
      </c>
    </row>
    <row r="124" spans="1:14">
      <c r="A124" s="1">
        <v>11</v>
      </c>
      <c r="C124">
        <v>146.91399999999999</v>
      </c>
      <c r="D124">
        <v>6794.3130000000001</v>
      </c>
      <c r="E124">
        <v>121.065</v>
      </c>
      <c r="F124">
        <v>1838.1120000000001</v>
      </c>
      <c r="G124">
        <v>3113.4859999999999</v>
      </c>
      <c r="I124">
        <v>96.454999999999998</v>
      </c>
      <c r="J124">
        <v>3185.5140000000001</v>
      </c>
      <c r="K124">
        <v>111.044</v>
      </c>
      <c r="L124">
        <v>11185.482</v>
      </c>
      <c r="M124">
        <v>540.649</v>
      </c>
    </row>
    <row r="125" spans="1:14">
      <c r="A125" s="1">
        <v>12</v>
      </c>
      <c r="C125">
        <v>149.94900000000001</v>
      </c>
      <c r="D125">
        <v>6964.28</v>
      </c>
      <c r="E125">
        <v>115.98099999999999</v>
      </c>
      <c r="F125">
        <v>1586.5820000000001</v>
      </c>
      <c r="G125">
        <v>3599.2730000000001</v>
      </c>
      <c r="I125">
        <v>136.274</v>
      </c>
      <c r="J125">
        <v>2958.47</v>
      </c>
      <c r="K125">
        <v>93.994</v>
      </c>
      <c r="L125">
        <v>12683.137999999901</v>
      </c>
      <c r="M125">
        <v>465.26</v>
      </c>
    </row>
    <row r="126" spans="1:14">
      <c r="A126" s="1">
        <v>13</v>
      </c>
      <c r="C126">
        <v>123.97199999999999</v>
      </c>
      <c r="D126">
        <v>6695.3950000000004</v>
      </c>
      <c r="E126">
        <v>111.31100000000001</v>
      </c>
      <c r="F126">
        <v>1911.441</v>
      </c>
      <c r="G126">
        <v>2498.453</v>
      </c>
      <c r="I126">
        <v>98.968999999999994</v>
      </c>
      <c r="J126">
        <v>3320.0459999999998</v>
      </c>
      <c r="K126">
        <v>91.076999999999998</v>
      </c>
      <c r="L126">
        <v>11089.3409999999</v>
      </c>
      <c r="M126">
        <v>444.06099999999998</v>
      </c>
    </row>
    <row r="127" spans="1:14">
      <c r="A127" s="1">
        <v>14</v>
      </c>
      <c r="C127">
        <v>129.678</v>
      </c>
      <c r="D127">
        <v>6933.4030000000002</v>
      </c>
      <c r="E127">
        <v>182.07</v>
      </c>
      <c r="F127">
        <v>1773.395</v>
      </c>
      <c r="G127">
        <v>3127.5050000000001</v>
      </c>
      <c r="I127">
        <v>94.992999999999995</v>
      </c>
      <c r="J127">
        <v>3299.8130000000001</v>
      </c>
      <c r="K127">
        <v>112.346</v>
      </c>
      <c r="L127">
        <v>11972.204</v>
      </c>
      <c r="M127">
        <v>450.89699999999999</v>
      </c>
    </row>
    <row r="128" spans="1:14">
      <c r="A128" s="1">
        <v>15</v>
      </c>
      <c r="C128">
        <v>124.63200000000001</v>
      </c>
      <c r="D128">
        <v>6740.2240000000002</v>
      </c>
      <c r="E128">
        <v>142.13499999999999</v>
      </c>
      <c r="F128">
        <v>1850.5419999999999</v>
      </c>
      <c r="G128">
        <v>2434.9119999999998</v>
      </c>
      <c r="I128">
        <v>123.544</v>
      </c>
      <c r="J128">
        <v>3337.328</v>
      </c>
      <c r="K128">
        <v>93.658000000000001</v>
      </c>
      <c r="L128">
        <v>12179.302</v>
      </c>
      <c r="M128">
        <v>462.12299999999999</v>
      </c>
    </row>
    <row r="129" spans="1:13">
      <c r="A129" s="1">
        <v>16</v>
      </c>
      <c r="C129">
        <v>128.42099999999999</v>
      </c>
      <c r="D129">
        <v>6733.1610000000001</v>
      </c>
      <c r="E129">
        <v>110.413</v>
      </c>
      <c r="F129">
        <v>1880.318</v>
      </c>
      <c r="G129">
        <v>3020.2710000000002</v>
      </c>
      <c r="I129">
        <v>104.039999999999</v>
      </c>
      <c r="J129">
        <v>3066.4409999999998</v>
      </c>
      <c r="K129">
        <v>134.06299999999999</v>
      </c>
      <c r="L129">
        <v>11606.263000000001</v>
      </c>
      <c r="M129">
        <v>464.06299999999999</v>
      </c>
    </row>
    <row r="130" spans="1:13">
      <c r="A130" s="1">
        <v>17</v>
      </c>
      <c r="C130">
        <v>119.03100000000001</v>
      </c>
      <c r="D130">
        <v>6817.0640000000003</v>
      </c>
      <c r="E130">
        <v>115.964</v>
      </c>
      <c r="F130">
        <v>2079.703</v>
      </c>
      <c r="G130">
        <v>2905.846</v>
      </c>
      <c r="I130">
        <v>104.688</v>
      </c>
      <c r="J130">
        <v>3693.0259999999998</v>
      </c>
      <c r="K130">
        <v>93.08</v>
      </c>
      <c r="L130">
        <v>11227.31</v>
      </c>
      <c r="M130">
        <v>422.27499999999998</v>
      </c>
    </row>
    <row r="131" spans="1:13">
      <c r="A131" s="1">
        <v>18</v>
      </c>
      <c r="C131">
        <v>124.355</v>
      </c>
      <c r="D131">
        <v>6944.5730000000003</v>
      </c>
      <c r="E131">
        <v>125.89700000000001</v>
      </c>
      <c r="F131">
        <v>1985.1590000000001</v>
      </c>
      <c r="G131">
        <v>3144.6610000000001</v>
      </c>
      <c r="I131">
        <v>114.392</v>
      </c>
      <c r="J131">
        <v>3572.4690000000001</v>
      </c>
      <c r="K131">
        <v>91.342999999999904</v>
      </c>
      <c r="L131">
        <v>11460.812</v>
      </c>
      <c r="M131">
        <v>595.28700000000003</v>
      </c>
    </row>
    <row r="132" spans="1:13">
      <c r="A132" s="1">
        <v>19</v>
      </c>
      <c r="C132">
        <v>118.932</v>
      </c>
      <c r="D132">
        <v>6820.2939999999999</v>
      </c>
      <c r="E132">
        <v>118.64400000000001</v>
      </c>
      <c r="F132">
        <v>1731.482</v>
      </c>
      <c r="G132">
        <v>2210.8870000000002</v>
      </c>
      <c r="I132">
        <v>92.760999999999996</v>
      </c>
      <c r="J132">
        <v>3095.3519999999999</v>
      </c>
      <c r="K132">
        <v>122.648</v>
      </c>
      <c r="L132">
        <v>11896.019</v>
      </c>
      <c r="M132">
        <v>549.87699999999995</v>
      </c>
    </row>
    <row r="133" spans="1:13">
      <c r="A133" s="1">
        <v>20</v>
      </c>
      <c r="C133">
        <v>132.678</v>
      </c>
      <c r="D133">
        <v>7159.2560000000003</v>
      </c>
      <c r="E133">
        <v>134.44399999999999</v>
      </c>
      <c r="F133">
        <v>2526.9450000000002</v>
      </c>
      <c r="G133">
        <v>2473.0349999999999</v>
      </c>
      <c r="I133">
        <v>94.661000000000001</v>
      </c>
      <c r="J133">
        <v>2998.165</v>
      </c>
      <c r="K133">
        <v>94.597999999999999</v>
      </c>
      <c r="L133">
        <v>12038.782999999999</v>
      </c>
      <c r="M133">
        <v>495.73200000000003</v>
      </c>
    </row>
    <row r="134" spans="1:13">
      <c r="A134" s="1">
        <v>21</v>
      </c>
      <c r="C134">
        <v>120.066</v>
      </c>
      <c r="D134">
        <v>6929.0379999999996</v>
      </c>
      <c r="E134">
        <v>128.34700000000001</v>
      </c>
      <c r="F134">
        <v>2296.8690000000001</v>
      </c>
      <c r="G134">
        <v>2668.4050000000002</v>
      </c>
      <c r="I134">
        <v>112.45099999999999</v>
      </c>
      <c r="J134">
        <v>2797.8910000000001</v>
      </c>
      <c r="K134">
        <v>95.432000000000002</v>
      </c>
      <c r="L134">
        <v>11661.661</v>
      </c>
      <c r="M134">
        <v>536.12</v>
      </c>
    </row>
    <row r="135" spans="1:13">
      <c r="A135" s="1">
        <v>22</v>
      </c>
      <c r="C135">
        <v>124.22799999999999</v>
      </c>
      <c r="D135">
        <v>6945.6450000000004</v>
      </c>
      <c r="E135">
        <v>179.50399999999999</v>
      </c>
      <c r="F135">
        <v>1837.777</v>
      </c>
      <c r="G135">
        <v>2449.7779999999998</v>
      </c>
      <c r="I135">
        <v>92.887</v>
      </c>
      <c r="J135">
        <v>3336.6979999999999</v>
      </c>
      <c r="K135">
        <v>106.762</v>
      </c>
      <c r="L135">
        <v>11225.017</v>
      </c>
      <c r="M135">
        <v>519.95100000000002</v>
      </c>
    </row>
    <row r="136" spans="1:13">
      <c r="A136" s="1">
        <v>23</v>
      </c>
      <c r="C136">
        <v>126.04</v>
      </c>
      <c r="D136">
        <v>6880.8919999999998</v>
      </c>
      <c r="E136">
        <v>124.277</v>
      </c>
      <c r="F136">
        <v>1996.9480000000001</v>
      </c>
      <c r="G136">
        <v>2298.04</v>
      </c>
      <c r="I136">
        <v>132.04300000000001</v>
      </c>
      <c r="J136">
        <v>2877.2820000000002</v>
      </c>
      <c r="K136">
        <v>88.004999999999995</v>
      </c>
      <c r="L136">
        <v>12586.054</v>
      </c>
      <c r="M136">
        <v>487.71499999999997</v>
      </c>
    </row>
    <row r="137" spans="1:13">
      <c r="A137" s="1">
        <v>24</v>
      </c>
      <c r="C137">
        <v>120.282</v>
      </c>
      <c r="D137">
        <v>7073.7650000000003</v>
      </c>
      <c r="E137">
        <v>119.58799999999999</v>
      </c>
      <c r="F137">
        <v>1933.5519999999999</v>
      </c>
      <c r="G137">
        <v>2294.605</v>
      </c>
      <c r="I137">
        <v>97.298000000000002</v>
      </c>
      <c r="J137">
        <v>2820.6509999999998</v>
      </c>
      <c r="K137">
        <v>103.727</v>
      </c>
      <c r="L137">
        <v>11705.842999999901</v>
      </c>
      <c r="M137">
        <v>445.64599999999899</v>
      </c>
    </row>
    <row r="138" spans="1:13">
      <c r="A138" s="1">
        <v>25</v>
      </c>
      <c r="C138">
        <v>114.834</v>
      </c>
      <c r="D138">
        <v>6853.8220000000001</v>
      </c>
      <c r="E138">
        <v>137.762</v>
      </c>
      <c r="F138">
        <v>2162.0569999999998</v>
      </c>
      <c r="G138">
        <v>3056.5479999999998</v>
      </c>
      <c r="I138">
        <v>96.504000000000005</v>
      </c>
      <c r="J138">
        <v>2870.3470000000002</v>
      </c>
      <c r="K138">
        <v>103.178</v>
      </c>
      <c r="L138">
        <v>11494.489</v>
      </c>
      <c r="M138">
        <v>545.255</v>
      </c>
    </row>
    <row r="139" spans="1:13">
      <c r="A139" s="1">
        <v>26</v>
      </c>
      <c r="C139">
        <v>119.01</v>
      </c>
      <c r="D139">
        <v>6904.3519999999999</v>
      </c>
      <c r="E139">
        <v>134.29599999999999</v>
      </c>
      <c r="F139">
        <v>2127.8850000000002</v>
      </c>
      <c r="G139">
        <v>4565.1090000000004</v>
      </c>
      <c r="I139">
        <v>120.827</v>
      </c>
      <c r="J139">
        <v>2799.88</v>
      </c>
      <c r="K139">
        <v>93.11</v>
      </c>
      <c r="L139">
        <v>11145.087</v>
      </c>
      <c r="M139">
        <v>469.72500000000002</v>
      </c>
    </row>
    <row r="140" spans="1:13">
      <c r="A140" s="1">
        <v>27</v>
      </c>
      <c r="C140">
        <v>137.70599999999999</v>
      </c>
      <c r="D140">
        <v>6820.9409999999998</v>
      </c>
      <c r="E140">
        <v>137.87299999999999</v>
      </c>
      <c r="F140">
        <v>1923.123</v>
      </c>
      <c r="G140">
        <v>4470.3860000000004</v>
      </c>
      <c r="I140">
        <v>93.418000000000006</v>
      </c>
      <c r="J140">
        <v>2832.1550000000002</v>
      </c>
      <c r="K140">
        <v>97.586999999999904</v>
      </c>
      <c r="L140">
        <v>12869.054</v>
      </c>
      <c r="M140">
        <v>433.510999999999</v>
      </c>
    </row>
    <row r="141" spans="1:13">
      <c r="A141" s="1">
        <v>28</v>
      </c>
      <c r="C141">
        <v>122.94199999999999</v>
      </c>
      <c r="D141">
        <v>6871.5559999999996</v>
      </c>
      <c r="E141">
        <v>126.53400000000001</v>
      </c>
      <c r="F141">
        <v>1752.0909999999999</v>
      </c>
      <c r="G141">
        <v>3079.2849999999999</v>
      </c>
      <c r="I141">
        <v>100.538</v>
      </c>
      <c r="J141">
        <v>3177.5639999999999</v>
      </c>
      <c r="K141">
        <v>104.027</v>
      </c>
      <c r="L141">
        <v>11542.254999999999</v>
      </c>
      <c r="M141">
        <v>511.84899999999999</v>
      </c>
    </row>
    <row r="142" spans="1:13">
      <c r="A142" s="1">
        <v>29</v>
      </c>
      <c r="C142">
        <v>150.47800000000001</v>
      </c>
      <c r="D142">
        <v>6938.5259999999998</v>
      </c>
      <c r="E142">
        <v>123.358</v>
      </c>
      <c r="F142">
        <v>2065.1280000000002</v>
      </c>
      <c r="G142">
        <v>2306.5239999999999</v>
      </c>
      <c r="I142">
        <v>101.402999999999</v>
      </c>
      <c r="J142">
        <v>2825.4389999999999</v>
      </c>
      <c r="K142">
        <v>93.644000000000005</v>
      </c>
      <c r="L142">
        <v>11863.210999999999</v>
      </c>
      <c r="M142">
        <v>476.113</v>
      </c>
    </row>
    <row r="143" spans="1:13">
      <c r="A143" s="1">
        <v>30</v>
      </c>
      <c r="C143">
        <v>131.59</v>
      </c>
      <c r="D143">
        <v>6636.0039999999999</v>
      </c>
      <c r="E143">
        <v>131.727</v>
      </c>
      <c r="F143">
        <v>2129.5610000000001</v>
      </c>
      <c r="G143">
        <v>3232.9960000000001</v>
      </c>
      <c r="I143">
        <v>98.408000000000001</v>
      </c>
      <c r="J143">
        <v>2810.7</v>
      </c>
      <c r="K143">
        <v>171.44300000000001</v>
      </c>
      <c r="L143">
        <v>11421.472</v>
      </c>
      <c r="M143">
        <v>491.16800000000001</v>
      </c>
    </row>
    <row r="144" spans="1:13">
      <c r="A144" s="1"/>
    </row>
    <row r="145" spans="1:13">
      <c r="A145" s="1" t="s">
        <v>2</v>
      </c>
      <c r="C145">
        <f>AVERAGE(C114:C143)</f>
        <v>128.172</v>
      </c>
      <c r="D145">
        <f t="shared" ref="D145:M145" si="32">AVERAGE(D114:D143)</f>
        <v>6919.2949333333336</v>
      </c>
      <c r="E145">
        <f t="shared" si="32"/>
        <v>129.73436666666669</v>
      </c>
      <c r="F145">
        <f t="shared" si="32"/>
        <v>1921.3449000000003</v>
      </c>
      <c r="G145">
        <f t="shared" si="32"/>
        <v>2855.0333333333333</v>
      </c>
      <c r="I145">
        <f t="shared" si="32"/>
        <v>109.22996666666661</v>
      </c>
      <c r="J145">
        <f t="shared" si="32"/>
        <v>3070.2222333333334</v>
      </c>
      <c r="K145">
        <f t="shared" si="32"/>
        <v>103.03969999999997</v>
      </c>
      <c r="L145">
        <f t="shared" si="32"/>
        <v>11682.472799999987</v>
      </c>
      <c r="M145">
        <f t="shared" si="32"/>
        <v>478.1699666666666</v>
      </c>
    </row>
    <row r="146" spans="1:13">
      <c r="A146" s="1" t="s">
        <v>3</v>
      </c>
      <c r="C146">
        <f>_xlfn.STDEV.P(C114:C143)</f>
        <v>11.333809874294991</v>
      </c>
      <c r="D146">
        <f t="shared" ref="D146:M146" si="33">_xlfn.STDEV.P(D114:D143)</f>
        <v>188.94894421702637</v>
      </c>
      <c r="E146">
        <f t="shared" si="33"/>
        <v>16.630969483633578</v>
      </c>
      <c r="F146">
        <f t="shared" si="33"/>
        <v>197.81299045990212</v>
      </c>
      <c r="G146">
        <f t="shared" si="33"/>
        <v>586.81074835187712</v>
      </c>
      <c r="I146">
        <f t="shared" si="33"/>
        <v>16.190142230141685</v>
      </c>
      <c r="J146">
        <f t="shared" si="33"/>
        <v>220.21492605477997</v>
      </c>
      <c r="K146">
        <f t="shared" si="33"/>
        <v>16.607373206199657</v>
      </c>
      <c r="L146">
        <f t="shared" si="33"/>
        <v>463.33336589108393</v>
      </c>
      <c r="M146">
        <f t="shared" si="33"/>
        <v>50.620315133013101</v>
      </c>
    </row>
  </sheetData>
  <pageMargins left="0.75" right="0.75" top="1" bottom="1" header="0.5" footer="0.5"/>
  <pageSetup orientation="portrait" horizontalDpi="4294967292" verticalDpi="4294967292"/>
  <ignoredErrors>
    <ignoredError sqref="C34:M35 C71:M72 C108:M109 C145:M14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Tournour</dc:creator>
  <cp:lastModifiedBy>Dominick Tournour</cp:lastModifiedBy>
  <dcterms:created xsi:type="dcterms:W3CDTF">2015-04-07T01:58:10Z</dcterms:created>
  <dcterms:modified xsi:type="dcterms:W3CDTF">2015-04-12T23:26:34Z</dcterms:modified>
</cp:coreProperties>
</file>