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Uni\Spring 2015\SE655\Project\Results\Redis\"/>
    </mc:Choice>
  </mc:AlternateContent>
  <bookViews>
    <workbookView xWindow="0" yWindow="0" windowWidth="28800" windowHeight="12435" activeTab="4"/>
  </bookViews>
  <sheets>
    <sheet name="1k_1k" sheetId="1" r:id="rId1"/>
    <sheet name="10k_1k" sheetId="3" r:id="rId2"/>
    <sheet name="100k_10k" sheetId="4" r:id="rId3"/>
    <sheet name="1M_100k" sheetId="6" r:id="rId4"/>
    <sheet name="Aggregation" sheetId="5" r:id="rId5"/>
  </sheets>
  <calcPr calcId="152511"/>
</workbook>
</file>

<file path=xl/calcChain.xml><?xml version="1.0" encoding="utf-8"?>
<calcChain xmlns="http://schemas.openxmlformats.org/spreadsheetml/2006/main">
  <c r="E4" i="5" l="1"/>
  <c r="E3" i="5"/>
  <c r="E2" i="5"/>
  <c r="D35" i="6"/>
  <c r="C35" i="6"/>
  <c r="B35" i="6"/>
  <c r="D34" i="6"/>
  <c r="C34" i="6"/>
  <c r="B34" i="6"/>
  <c r="A38" i="5"/>
  <c r="A39" i="5"/>
  <c r="A40" i="5"/>
  <c r="A41" i="5"/>
  <c r="N8" i="4" l="1"/>
  <c r="N9" i="4" s="1"/>
  <c r="N10" i="4" s="1"/>
  <c r="N8" i="3"/>
  <c r="N9" i="3" s="1"/>
  <c r="N10" i="3" s="1"/>
  <c r="N8" i="1"/>
  <c r="I35" i="4"/>
  <c r="P15" i="4" s="1"/>
  <c r="H35" i="4"/>
  <c r="O15" i="4" s="1"/>
  <c r="G35" i="4"/>
  <c r="D35" i="4"/>
  <c r="P14" i="4" s="1"/>
  <c r="C35" i="4"/>
  <c r="O14" i="4" s="1"/>
  <c r="B35" i="4"/>
  <c r="N14" i="4" s="1"/>
  <c r="I34" i="4"/>
  <c r="J4" i="5" s="1"/>
  <c r="C47" i="5" s="1"/>
  <c r="H34" i="4"/>
  <c r="J3" i="5" s="1"/>
  <c r="C46" i="5" s="1"/>
  <c r="G34" i="4"/>
  <c r="J2" i="5" s="1"/>
  <c r="C45" i="5" s="1"/>
  <c r="D34" i="4"/>
  <c r="D4" i="5" s="1"/>
  <c r="B47" i="5" s="1"/>
  <c r="C34" i="4"/>
  <c r="D3" i="5" s="1"/>
  <c r="B46" i="5" s="1"/>
  <c r="B34" i="4"/>
  <c r="D2" i="5" s="1"/>
  <c r="B45" i="5" s="1"/>
  <c r="N15" i="4"/>
  <c r="P13" i="4"/>
  <c r="I35" i="3"/>
  <c r="H35" i="3"/>
  <c r="O15" i="3" s="1"/>
  <c r="G35" i="3"/>
  <c r="N15" i="3" s="1"/>
  <c r="D35" i="3"/>
  <c r="P14" i="3" s="1"/>
  <c r="C35" i="3"/>
  <c r="O14" i="3" s="1"/>
  <c r="B35" i="3"/>
  <c r="I34" i="3"/>
  <c r="I4" i="5" s="1"/>
  <c r="C44" i="5" s="1"/>
  <c r="H34" i="3"/>
  <c r="I3" i="5" s="1"/>
  <c r="C43" i="5" s="1"/>
  <c r="G34" i="3"/>
  <c r="I2" i="5" s="1"/>
  <c r="C42" i="5" s="1"/>
  <c r="D34" i="3"/>
  <c r="C4" i="5" s="1"/>
  <c r="B44" i="5" s="1"/>
  <c r="C34" i="3"/>
  <c r="C3" i="5" s="1"/>
  <c r="B43" i="5" s="1"/>
  <c r="B34" i="3"/>
  <c r="C2" i="5" s="1"/>
  <c r="B42" i="5" s="1"/>
  <c r="P15" i="3"/>
  <c r="N14" i="3"/>
  <c r="P13" i="3"/>
  <c r="O13" i="4" l="1"/>
  <c r="O19" i="4" s="1"/>
  <c r="N9" i="1"/>
  <c r="N10" i="1" s="1"/>
  <c r="O17" i="4"/>
  <c r="N17" i="4"/>
  <c r="N13" i="4"/>
  <c r="N19" i="4" s="1"/>
  <c r="P17" i="4"/>
  <c r="P19" i="4" s="1"/>
  <c r="N13" i="3"/>
  <c r="N19" i="3" s="1"/>
  <c r="P17" i="3"/>
  <c r="P18" i="3" s="1"/>
  <c r="O13" i="3"/>
  <c r="N17" i="3"/>
  <c r="O17" i="3"/>
  <c r="P19" i="3"/>
  <c r="N18" i="4" l="1"/>
  <c r="O18" i="4"/>
  <c r="P18" i="4"/>
  <c r="O18" i="3"/>
  <c r="N18" i="3"/>
  <c r="O19" i="3"/>
  <c r="N21" i="1"/>
  <c r="I35" i="1"/>
  <c r="H35" i="1"/>
  <c r="G35" i="1"/>
  <c r="G37" i="1" s="1"/>
  <c r="I34" i="1"/>
  <c r="H34" i="1"/>
  <c r="G34" i="1"/>
  <c r="G38" i="1" l="1"/>
  <c r="G39" i="1"/>
  <c r="H2" i="5"/>
  <c r="C39" i="5" s="1"/>
  <c r="O21" i="1"/>
  <c r="H37" i="1"/>
  <c r="H38" i="1" s="1"/>
  <c r="H3" i="5"/>
  <c r="C40" i="5" s="1"/>
  <c r="H39" i="1"/>
  <c r="P21" i="1"/>
  <c r="I37" i="1"/>
  <c r="I39" i="1" s="1"/>
  <c r="I38" i="1"/>
  <c r="H4" i="5"/>
  <c r="C41" i="5" s="1"/>
  <c r="C35" i="1"/>
  <c r="D35" i="1"/>
  <c r="B35" i="1"/>
  <c r="C34" i="1"/>
  <c r="D34" i="1"/>
  <c r="B34" i="1"/>
  <c r="B2" i="5" l="1"/>
  <c r="B39" i="5" s="1"/>
  <c r="B38" i="1"/>
  <c r="N19" i="1"/>
  <c r="B4" i="5"/>
  <c r="B41" i="5" s="1"/>
  <c r="D38" i="1"/>
  <c r="P19" i="1"/>
  <c r="O20" i="1"/>
  <c r="O23" i="1" s="1"/>
  <c r="C37" i="1"/>
  <c r="C38" i="1" s="1"/>
  <c r="C39" i="1"/>
  <c r="B3" i="5"/>
  <c r="B40" i="5" s="1"/>
  <c r="O19" i="1"/>
  <c r="B37" i="1"/>
  <c r="B39" i="1" s="1"/>
  <c r="N20" i="1"/>
  <c r="N23" i="1" s="1"/>
  <c r="P20" i="1"/>
  <c r="P23" i="1" s="1"/>
  <c r="D37" i="1"/>
  <c r="D39" i="1" s="1"/>
  <c r="N25" i="1" l="1"/>
  <c r="N24" i="1"/>
  <c r="O25" i="1"/>
  <c r="O24" i="1"/>
  <c r="P24" i="1"/>
  <c r="P25" i="1"/>
</calcChain>
</file>

<file path=xl/sharedStrings.xml><?xml version="1.0" encoding="utf-8"?>
<sst xmlns="http://schemas.openxmlformats.org/spreadsheetml/2006/main" count="163" uniqueCount="41">
  <si>
    <t>A</t>
  </si>
  <si>
    <t>B</t>
  </si>
  <si>
    <t>F</t>
  </si>
  <si>
    <t>1000 records, 1000 operations</t>
  </si>
  <si>
    <t>Repetition</t>
  </si>
  <si>
    <t>Workload</t>
  </si>
  <si>
    <t>Look at p. 65 and 66 of Lilja for formulas required</t>
  </si>
  <si>
    <t>Redis</t>
  </si>
  <si>
    <t>MongoDB</t>
  </si>
  <si>
    <t>avg</t>
  </si>
  <si>
    <t>stddev</t>
  </si>
  <si>
    <t>s1</t>
  </si>
  <si>
    <t>s2</t>
  </si>
  <si>
    <t>n</t>
  </si>
  <si>
    <t>alpha</t>
  </si>
  <si>
    <t>zscore</t>
  </si>
  <si>
    <t>sx</t>
  </si>
  <si>
    <t>c1</t>
  </si>
  <si>
    <t>c2</t>
  </si>
  <si>
    <t>1-alpha/2</t>
  </si>
  <si>
    <t>diff of means</t>
  </si>
  <si>
    <t>CL</t>
  </si>
  <si>
    <t>1k</t>
  </si>
  <si>
    <t>10k</t>
  </si>
  <si>
    <t>100k</t>
  </si>
  <si>
    <t>X</t>
  </si>
  <si>
    <t>Y</t>
  </si>
  <si>
    <t>Series</t>
  </si>
  <si>
    <t>Time</t>
  </si>
  <si>
    <t>Size</t>
  </si>
  <si>
    <t>Type</t>
  </si>
  <si>
    <t>Constant</t>
  </si>
  <si>
    <t>Pretty useless</t>
  </si>
  <si>
    <t>MongoDB could not load 1 million records</t>
  </si>
  <si>
    <t>1M</t>
  </si>
  <si>
    <t>WL-A</t>
  </si>
  <si>
    <t>WL-B</t>
  </si>
  <si>
    <t>WL-F</t>
  </si>
  <si>
    <t>1k Size</t>
  </si>
  <si>
    <t>10k Size</t>
  </si>
  <si>
    <t>100k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</si>
</sst>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Redis Execution Times for Workload</a:t>
            </a:r>
            <a:r>
              <a:rPr lang="en-US" sz="1050" baseline="0"/>
              <a:t> F on 1M Records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'1M_100k'!$D$3:$D$32</c:f>
              <c:numCache>
                <c:formatCode>General</c:formatCode>
                <c:ptCount val="30"/>
                <c:pt idx="0">
                  <c:v>14283</c:v>
                </c:pt>
                <c:pt idx="1">
                  <c:v>13797</c:v>
                </c:pt>
                <c:pt idx="2">
                  <c:v>10101</c:v>
                </c:pt>
                <c:pt idx="3">
                  <c:v>8899</c:v>
                </c:pt>
                <c:pt idx="4">
                  <c:v>8847</c:v>
                </c:pt>
                <c:pt idx="5">
                  <c:v>8779</c:v>
                </c:pt>
                <c:pt idx="6">
                  <c:v>8801</c:v>
                </c:pt>
                <c:pt idx="7">
                  <c:v>8706</c:v>
                </c:pt>
                <c:pt idx="8">
                  <c:v>8735</c:v>
                </c:pt>
                <c:pt idx="9">
                  <c:v>13375</c:v>
                </c:pt>
                <c:pt idx="10">
                  <c:v>13482</c:v>
                </c:pt>
                <c:pt idx="11">
                  <c:v>13507</c:v>
                </c:pt>
                <c:pt idx="12">
                  <c:v>13475</c:v>
                </c:pt>
                <c:pt idx="13">
                  <c:v>12429</c:v>
                </c:pt>
                <c:pt idx="14">
                  <c:v>8759</c:v>
                </c:pt>
                <c:pt idx="15">
                  <c:v>8621</c:v>
                </c:pt>
                <c:pt idx="16">
                  <c:v>8753</c:v>
                </c:pt>
                <c:pt idx="17">
                  <c:v>8713</c:v>
                </c:pt>
                <c:pt idx="18">
                  <c:v>8568</c:v>
                </c:pt>
                <c:pt idx="19">
                  <c:v>8696</c:v>
                </c:pt>
                <c:pt idx="20">
                  <c:v>10148</c:v>
                </c:pt>
                <c:pt idx="21">
                  <c:v>13586</c:v>
                </c:pt>
                <c:pt idx="22">
                  <c:v>13762</c:v>
                </c:pt>
                <c:pt idx="23">
                  <c:v>13559</c:v>
                </c:pt>
                <c:pt idx="24">
                  <c:v>13935</c:v>
                </c:pt>
                <c:pt idx="25">
                  <c:v>10506</c:v>
                </c:pt>
                <c:pt idx="26">
                  <c:v>8689</c:v>
                </c:pt>
                <c:pt idx="27">
                  <c:v>8670</c:v>
                </c:pt>
                <c:pt idx="28">
                  <c:v>8494</c:v>
                </c:pt>
                <c:pt idx="29">
                  <c:v>8724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11376"/>
        <c:axId val="228012496"/>
      </c:barChart>
      <c:catAx>
        <c:axId val="2280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2496"/>
        <c:crosses val="autoZero"/>
        <c:auto val="1"/>
        <c:lblAlgn val="ctr"/>
        <c:lblOffset val="100"/>
        <c:noMultiLvlLbl val="0"/>
      </c:catAx>
      <c:valAx>
        <c:axId val="2280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Records</a:t>
            </a:r>
            <a:r>
              <a:rPr lang="en-US" baseline="0"/>
              <a:t> Workload vs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Aggregation!$D$2:$D$4</c:f>
              <c:numCache>
                <c:formatCode>General</c:formatCode>
                <c:ptCount val="3"/>
                <c:pt idx="0">
                  <c:v>878.5333333333333</c:v>
                </c:pt>
                <c:pt idx="1">
                  <c:v>851.5333333333333</c:v>
                </c:pt>
                <c:pt idx="2">
                  <c:v>1209.0999999999999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F</c:v>
                </c:pt>
              </c:strCache>
            </c:strRef>
          </c:xVal>
          <c:yVal>
            <c:numRef>
              <c:f>Aggregation!$J$2:$J$4</c:f>
              <c:numCache>
                <c:formatCode>General</c:formatCode>
                <c:ptCount val="3"/>
                <c:pt idx="0">
                  <c:v>1974.2666666666667</c:v>
                </c:pt>
                <c:pt idx="1">
                  <c:v>1523.6</c:v>
                </c:pt>
                <c:pt idx="2">
                  <c:v>2441.6333333333332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26944"/>
        <c:axId val="252627504"/>
      </c:scatterChart>
      <c:valAx>
        <c:axId val="25262694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7504"/>
        <c:crosses val="autoZero"/>
        <c:crossBetween val="midCat"/>
      </c:valAx>
      <c:valAx>
        <c:axId val="2526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Size for </a:t>
            </a:r>
            <a:r>
              <a:rPr lang="en-US" sz="1400" b="0" i="0" u="none" strike="noStrike" baseline="0">
                <a:effectLst/>
              </a:rPr>
              <a:t>Workload 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Aggregation!$B$1:$D$1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Aggregation!$B$2:$D$2</c:f>
              <c:numCache>
                <c:formatCode>General</c:formatCode>
                <c:ptCount val="3"/>
                <c:pt idx="0">
                  <c:v>246.83333333333334</c:v>
                </c:pt>
                <c:pt idx="1">
                  <c:v>236.43333333333334</c:v>
                </c:pt>
                <c:pt idx="2">
                  <c:v>878.5333333333333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Aggregation!$H$1:$J$1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Aggregation!$H$2:$J$2</c:f>
              <c:numCache>
                <c:formatCode>General</c:formatCode>
                <c:ptCount val="3"/>
                <c:pt idx="0">
                  <c:v>559.26666666666665</c:v>
                </c:pt>
                <c:pt idx="1">
                  <c:v>570.5333333333333</c:v>
                </c:pt>
                <c:pt idx="2">
                  <c:v>1974.2666666666667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0304"/>
        <c:axId val="252630864"/>
      </c:scatterChart>
      <c:valAx>
        <c:axId val="25263030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(#records)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0864"/>
        <c:crosses val="autoZero"/>
        <c:crossBetween val="midCat"/>
      </c:valAx>
      <c:valAx>
        <c:axId val="2526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56605424321961"/>
          <c:y val="0.2042818606007582"/>
          <c:w val="0.34753433945756779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Size for Workload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Aggregation!$B$1:$D$1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Aggregation!$B$3:$D$3</c:f>
              <c:numCache>
                <c:formatCode>General</c:formatCode>
                <c:ptCount val="3"/>
                <c:pt idx="0">
                  <c:v>239.7</c:v>
                </c:pt>
                <c:pt idx="1">
                  <c:v>232.8</c:v>
                </c:pt>
                <c:pt idx="2">
                  <c:v>851.5333333333333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Aggregation!$H$1:$J$1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Aggregation!$H$3:$J$3</c:f>
              <c:numCache>
                <c:formatCode>General</c:formatCode>
                <c:ptCount val="3"/>
                <c:pt idx="0">
                  <c:v>493.46666666666664</c:v>
                </c:pt>
                <c:pt idx="1">
                  <c:v>498.96666666666664</c:v>
                </c:pt>
                <c:pt idx="2">
                  <c:v>1523.6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3664"/>
        <c:axId val="252634224"/>
      </c:scatterChart>
      <c:valAx>
        <c:axId val="25263366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(#records)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4224"/>
        <c:crosses val="autoZero"/>
        <c:crossBetween val="midCat"/>
      </c:valAx>
      <c:valAx>
        <c:axId val="252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45494313210849"/>
          <c:y val="0.19502260134149893"/>
          <c:w val="0.34753433945756779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Size for Workload 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Aggregation!$B$1:$D$1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Aggregation!$B$4:$D$4</c:f>
              <c:numCache>
                <c:formatCode>General</c:formatCode>
                <c:ptCount val="3"/>
                <c:pt idx="0">
                  <c:v>288.93333333333334</c:v>
                </c:pt>
                <c:pt idx="1">
                  <c:v>286.33333333333331</c:v>
                </c:pt>
                <c:pt idx="2">
                  <c:v>1209.0999999999999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Aggregation!$H$1:$J$1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Aggregation!$H$4:$J$4</c:f>
              <c:numCache>
                <c:formatCode>General</c:formatCode>
                <c:ptCount val="3"/>
                <c:pt idx="0">
                  <c:v>644.63333333333333</c:v>
                </c:pt>
                <c:pt idx="1">
                  <c:v>649.26666666666665</c:v>
                </c:pt>
                <c:pt idx="2">
                  <c:v>2441.6333333333332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7024"/>
        <c:axId val="252637584"/>
      </c:scatterChart>
      <c:valAx>
        <c:axId val="2526370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(#records)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7584"/>
        <c:crosses val="autoZero"/>
        <c:crossBetween val="midCat"/>
      </c:valAx>
      <c:valAx>
        <c:axId val="252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56605424321958"/>
          <c:y val="0.19039297171186931"/>
          <c:w val="0.34753433945756779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Aggregation!$B$2:$B$4</c:f>
              <c:numCache>
                <c:formatCode>General</c:formatCode>
                <c:ptCount val="3"/>
                <c:pt idx="0">
                  <c:v>246.83333333333334</c:v>
                </c:pt>
                <c:pt idx="1">
                  <c:v>239.7</c:v>
                </c:pt>
                <c:pt idx="2">
                  <c:v>288.93333333333334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Aggregation!$H$2:$H$4</c:f>
              <c:numCache>
                <c:formatCode>General</c:formatCode>
                <c:ptCount val="3"/>
                <c:pt idx="0">
                  <c:v>559.26666666666665</c:v>
                </c:pt>
                <c:pt idx="1">
                  <c:v>493.46666666666664</c:v>
                </c:pt>
                <c:pt idx="2">
                  <c:v>644.63333333333333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640384"/>
        <c:axId val="252640944"/>
      </c:barChart>
      <c:catAx>
        <c:axId val="25264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40944"/>
        <c:crosses val="autoZero"/>
        <c:auto val="1"/>
        <c:lblAlgn val="ctr"/>
        <c:lblOffset val="100"/>
        <c:noMultiLvlLbl val="0"/>
      </c:catAx>
      <c:valAx>
        <c:axId val="2526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Execution</a:t>
            </a:r>
            <a:r>
              <a:rPr lang="en-US" sz="1050" baseline="0"/>
              <a:t> Times for Redis vs MongoDB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Aggregation!$B$39:$B$47</c:f>
              <c:numCache>
                <c:formatCode>General</c:formatCode>
                <c:ptCount val="9"/>
                <c:pt idx="0">
                  <c:v>246.83333333333334</c:v>
                </c:pt>
                <c:pt idx="1">
                  <c:v>239.7</c:v>
                </c:pt>
                <c:pt idx="2">
                  <c:v>288.93333333333334</c:v>
                </c:pt>
                <c:pt idx="3">
                  <c:v>236.43333333333334</c:v>
                </c:pt>
                <c:pt idx="4">
                  <c:v>232.8</c:v>
                </c:pt>
                <c:pt idx="5">
                  <c:v>286.33333333333331</c:v>
                </c:pt>
                <c:pt idx="6">
                  <c:v>878.5333333333333</c:v>
                </c:pt>
                <c:pt idx="7">
                  <c:v>851.5333333333333</c:v>
                </c:pt>
                <c:pt idx="8">
                  <c:v>1209.0999999999999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Aggregation!$C$39:$C$47</c:f>
              <c:numCache>
                <c:formatCode>General</c:formatCode>
                <c:ptCount val="9"/>
                <c:pt idx="0">
                  <c:v>559.26666666666665</c:v>
                </c:pt>
                <c:pt idx="1">
                  <c:v>493.46666666666664</c:v>
                </c:pt>
                <c:pt idx="2">
                  <c:v>644.63333333333333</c:v>
                </c:pt>
                <c:pt idx="3">
                  <c:v>570.5333333333333</c:v>
                </c:pt>
                <c:pt idx="4">
                  <c:v>498.96666666666664</c:v>
                </c:pt>
                <c:pt idx="5">
                  <c:v>649.26666666666665</c:v>
                </c:pt>
                <c:pt idx="6">
                  <c:v>1974.2666666666667</c:v>
                </c:pt>
                <c:pt idx="7">
                  <c:v>1523.6</c:v>
                </c:pt>
                <c:pt idx="8">
                  <c:v>2441.6333333333332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59328"/>
        <c:axId val="252959888"/>
      </c:barChart>
      <c:catAx>
        <c:axId val="2529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9888"/>
        <c:crosses val="autoZero"/>
        <c:auto val="1"/>
        <c:lblAlgn val="ctr"/>
        <c:lblOffset val="100"/>
        <c:noMultiLvlLbl val="0"/>
      </c:catAx>
      <c:valAx>
        <c:axId val="25295988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59230096237962"/>
          <c:y val="0.18134186351706039"/>
          <c:w val="0.11659282589676291"/>
          <c:h val="0.125000874890638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Redis Execution Times for Workload</a:t>
            </a:r>
            <a:r>
              <a:rPr lang="en-US" sz="1050" baseline="0"/>
              <a:t> B on 1M Records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'1M_100k'!$C$3:$C$32</c:f>
              <c:numCache>
                <c:formatCode>General</c:formatCode>
                <c:ptCount val="30"/>
                <c:pt idx="0">
                  <c:v>9428</c:v>
                </c:pt>
                <c:pt idx="1">
                  <c:v>7112</c:v>
                </c:pt>
                <c:pt idx="2">
                  <c:v>6308</c:v>
                </c:pt>
                <c:pt idx="3">
                  <c:v>6149</c:v>
                </c:pt>
                <c:pt idx="4">
                  <c:v>6310</c:v>
                </c:pt>
                <c:pt idx="5">
                  <c:v>6205</c:v>
                </c:pt>
                <c:pt idx="6">
                  <c:v>6277</c:v>
                </c:pt>
                <c:pt idx="7">
                  <c:v>6338</c:v>
                </c:pt>
                <c:pt idx="8">
                  <c:v>6193</c:v>
                </c:pt>
                <c:pt idx="9">
                  <c:v>6189</c:v>
                </c:pt>
                <c:pt idx="10">
                  <c:v>6936</c:v>
                </c:pt>
                <c:pt idx="11">
                  <c:v>9495</c:v>
                </c:pt>
                <c:pt idx="12">
                  <c:v>9560</c:v>
                </c:pt>
                <c:pt idx="13">
                  <c:v>9906</c:v>
                </c:pt>
                <c:pt idx="14">
                  <c:v>9433</c:v>
                </c:pt>
                <c:pt idx="15">
                  <c:v>9549</c:v>
                </c:pt>
                <c:pt idx="16">
                  <c:v>9567</c:v>
                </c:pt>
                <c:pt idx="17">
                  <c:v>7170</c:v>
                </c:pt>
                <c:pt idx="18">
                  <c:v>6390</c:v>
                </c:pt>
                <c:pt idx="19">
                  <c:v>6218</c:v>
                </c:pt>
                <c:pt idx="20">
                  <c:v>6267</c:v>
                </c:pt>
                <c:pt idx="21">
                  <c:v>6323</c:v>
                </c:pt>
                <c:pt idx="22">
                  <c:v>6335</c:v>
                </c:pt>
                <c:pt idx="23">
                  <c:v>6262</c:v>
                </c:pt>
                <c:pt idx="24">
                  <c:v>6185</c:v>
                </c:pt>
                <c:pt idx="25">
                  <c:v>6087</c:v>
                </c:pt>
                <c:pt idx="26">
                  <c:v>7157</c:v>
                </c:pt>
                <c:pt idx="27">
                  <c:v>9449</c:v>
                </c:pt>
                <c:pt idx="28">
                  <c:v>9366</c:v>
                </c:pt>
                <c:pt idx="29">
                  <c:v>9672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36944"/>
        <c:axId val="228337504"/>
      </c:barChart>
      <c:catAx>
        <c:axId val="2283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7504"/>
        <c:crosses val="autoZero"/>
        <c:auto val="1"/>
        <c:lblAlgn val="ctr"/>
        <c:lblOffset val="100"/>
        <c:noMultiLvlLbl val="0"/>
      </c:catAx>
      <c:valAx>
        <c:axId val="228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Redis Execution Times for Workload</a:t>
            </a:r>
            <a:r>
              <a:rPr lang="en-US" sz="1050" baseline="0"/>
              <a:t> A on 1M Records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'1M_100k'!$B$3:$B$32</c:f>
              <c:numCache>
                <c:formatCode>General</c:formatCode>
                <c:ptCount val="30"/>
                <c:pt idx="0">
                  <c:v>5803</c:v>
                </c:pt>
                <c:pt idx="1">
                  <c:v>5799</c:v>
                </c:pt>
                <c:pt idx="2">
                  <c:v>5798</c:v>
                </c:pt>
                <c:pt idx="3">
                  <c:v>5630</c:v>
                </c:pt>
                <c:pt idx="4">
                  <c:v>5681</c:v>
                </c:pt>
                <c:pt idx="5">
                  <c:v>5758</c:v>
                </c:pt>
                <c:pt idx="6">
                  <c:v>5778</c:v>
                </c:pt>
                <c:pt idx="7">
                  <c:v>6864</c:v>
                </c:pt>
                <c:pt idx="8">
                  <c:v>9112</c:v>
                </c:pt>
                <c:pt idx="9">
                  <c:v>9004</c:v>
                </c:pt>
                <c:pt idx="10">
                  <c:v>8895</c:v>
                </c:pt>
                <c:pt idx="11">
                  <c:v>9071</c:v>
                </c:pt>
                <c:pt idx="12">
                  <c:v>9060</c:v>
                </c:pt>
                <c:pt idx="13">
                  <c:v>9129</c:v>
                </c:pt>
                <c:pt idx="14">
                  <c:v>6940</c:v>
                </c:pt>
                <c:pt idx="15">
                  <c:v>5907</c:v>
                </c:pt>
                <c:pt idx="16">
                  <c:v>5900</c:v>
                </c:pt>
                <c:pt idx="17">
                  <c:v>5801</c:v>
                </c:pt>
                <c:pt idx="18">
                  <c:v>5838</c:v>
                </c:pt>
                <c:pt idx="19">
                  <c:v>5715</c:v>
                </c:pt>
                <c:pt idx="20">
                  <c:v>5825</c:v>
                </c:pt>
                <c:pt idx="21">
                  <c:v>5817</c:v>
                </c:pt>
                <c:pt idx="22">
                  <c:v>5803</c:v>
                </c:pt>
                <c:pt idx="23">
                  <c:v>5817</c:v>
                </c:pt>
                <c:pt idx="24">
                  <c:v>7426</c:v>
                </c:pt>
                <c:pt idx="25">
                  <c:v>9164</c:v>
                </c:pt>
                <c:pt idx="26">
                  <c:v>8978</c:v>
                </c:pt>
                <c:pt idx="27">
                  <c:v>9140</c:v>
                </c:pt>
                <c:pt idx="28">
                  <c:v>9163</c:v>
                </c:pt>
                <c:pt idx="29">
                  <c:v>9013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39744"/>
        <c:axId val="228340304"/>
      </c:barChart>
      <c:catAx>
        <c:axId val="2283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40304"/>
        <c:crosses val="autoZero"/>
        <c:auto val="1"/>
        <c:lblAlgn val="ctr"/>
        <c:lblOffset val="100"/>
        <c:noMultiLvlLbl val="0"/>
      </c:catAx>
      <c:valAx>
        <c:axId val="2283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Redis Size vs Workload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Aggregation!$A$2</c:f>
              <c:strCache>
                <c:ptCount val="1"/>
                <c:pt idx="0">
                  <c:v>WL-A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Aggregation!$B$1:$E$1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</c:strCache>
            </c:strRef>
          </c:xVal>
          <c:yVal>
            <c:numRef>
              <c:f>Aggregation!$B$2:$E$2</c:f>
              <c:numCache>
                <c:formatCode>General</c:formatCode>
                <c:ptCount val="4"/>
                <c:pt idx="0">
                  <c:v>246.83333333333334</c:v>
                </c:pt>
                <c:pt idx="1">
                  <c:v>236.43333333333334</c:v>
                </c:pt>
                <c:pt idx="2">
                  <c:v>878.5333333333333</c:v>
                </c:pt>
                <c:pt idx="3">
                  <c:v>7120.9666666666662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Aggregation!$A$3</c:f>
              <c:strCache>
                <c:ptCount val="1"/>
                <c:pt idx="0">
                  <c:v>WL-B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Aggregation!$B$1:$E$1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</c:strCache>
            </c:strRef>
          </c:xVal>
          <c:yVal>
            <c:numRef>
              <c:f>Aggregation!$B$3:$E$3</c:f>
              <c:numCache>
                <c:formatCode>General</c:formatCode>
                <c:ptCount val="4"/>
                <c:pt idx="0">
                  <c:v>239.7</c:v>
                </c:pt>
                <c:pt idx="1">
                  <c:v>232.8</c:v>
                </c:pt>
                <c:pt idx="2">
                  <c:v>851.5333333333333</c:v>
                </c:pt>
                <c:pt idx="3">
                  <c:v>7461.2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Aggregation!$A$4</c:f>
              <c:strCache>
                <c:ptCount val="1"/>
                <c:pt idx="0">
                  <c:v>WL-F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Aggregation!$B$1:$E$1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</c:strCache>
            </c:strRef>
          </c:xVal>
          <c:yVal>
            <c:numRef>
              <c:f>Aggregation!$B$4:$E$4</c:f>
              <c:numCache>
                <c:formatCode>General</c:formatCode>
                <c:ptCount val="4"/>
                <c:pt idx="0">
                  <c:v>288.93333333333334</c:v>
                </c:pt>
                <c:pt idx="1">
                  <c:v>286.33333333333331</c:v>
                </c:pt>
                <c:pt idx="2">
                  <c:v>1209.0999999999999</c:v>
                </c:pt>
                <c:pt idx="3">
                  <c:v>10646.633333333333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43664"/>
        <c:axId val="228344224"/>
      </c:scatterChart>
      <c:valAx>
        <c:axId val="22834366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(#records)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44224"/>
        <c:crosses val="autoZero"/>
        <c:crossBetween val="midCat"/>
      </c:valAx>
      <c:valAx>
        <c:axId val="2283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2217847769028"/>
          <c:y val="0.18576334208223969"/>
          <c:w val="0.4152445319335083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MongoDB Size</a:t>
            </a:r>
            <a:r>
              <a:rPr lang="en-US" baseline="0"/>
              <a:t> vs </a:t>
            </a:r>
            <a:r>
              <a:rPr lang="en-US"/>
              <a:t>Workload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Aggregation!$G$2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Aggregation!$H$1:$J$1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Aggregation!$H$2:$J$2</c:f>
              <c:numCache>
                <c:formatCode>General</c:formatCode>
                <c:ptCount val="3"/>
                <c:pt idx="0">
                  <c:v>559.26666666666665</c:v>
                </c:pt>
                <c:pt idx="1">
                  <c:v>570.5333333333333</c:v>
                </c:pt>
                <c:pt idx="2">
                  <c:v>1974.2666666666667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Aggregation!$G$3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Aggregation!$H$1:$J$1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Aggregation!$H$3:$J$3</c:f>
              <c:numCache>
                <c:formatCode>General</c:formatCode>
                <c:ptCount val="3"/>
                <c:pt idx="0">
                  <c:v>493.46666666666664</c:v>
                </c:pt>
                <c:pt idx="1">
                  <c:v>498.96666666666664</c:v>
                </c:pt>
                <c:pt idx="2">
                  <c:v>1523.6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Aggregation!$G$4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Aggregation!$H$1:$J$1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xVal>
          <c:yVal>
            <c:numRef>
              <c:f>Aggregation!$H$4:$J$4</c:f>
              <c:numCache>
                <c:formatCode>General</c:formatCode>
                <c:ptCount val="3"/>
                <c:pt idx="0">
                  <c:v>644.63333333333333</c:v>
                </c:pt>
                <c:pt idx="1">
                  <c:v>649.26666666666665</c:v>
                </c:pt>
                <c:pt idx="2">
                  <c:v>2441.6333333333332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48144"/>
        <c:axId val="228348704"/>
      </c:scatterChart>
      <c:valAx>
        <c:axId val="22834814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(#records)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48704"/>
        <c:crosses val="autoZero"/>
        <c:crossBetween val="midCat"/>
      </c:valAx>
      <c:valAx>
        <c:axId val="2283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4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82217847769027"/>
          <c:y val="0.19039297171186936"/>
          <c:w val="0.28746675415573053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Redis Workload</a:t>
            </a:r>
            <a:r>
              <a:rPr lang="en-US" baseline="0"/>
              <a:t> vs </a:t>
            </a: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Aggregation!$A$1:$B$1</c:f>
              <c:strCache>
                <c:ptCount val="1"/>
                <c:pt idx="0">
                  <c:v>Redis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Aggregation!$B$2:$B$4</c:f>
              <c:numCache>
                <c:formatCode>General</c:formatCode>
                <c:ptCount val="3"/>
                <c:pt idx="0">
                  <c:v>246.83333333333334</c:v>
                </c:pt>
                <c:pt idx="1">
                  <c:v>239.7</c:v>
                </c:pt>
                <c:pt idx="2">
                  <c:v>288.93333333333334</c:v>
                </c:pt>
              </c:numCache>
            </c:numRef>
          </c:yVal>
          <c:smooth val="0"/>
        </c:ser>
        <c:ser>
          <c:idx val="1"/>
          <c:order val="1"/>
          <c:tx>
            <c:v>Redis 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Aggregation!$C$2:$C$4</c:f>
              <c:numCache>
                <c:formatCode>General</c:formatCode>
                <c:ptCount val="3"/>
                <c:pt idx="0">
                  <c:v>236.43333333333334</c:v>
                </c:pt>
                <c:pt idx="1">
                  <c:v>232.8</c:v>
                </c:pt>
                <c:pt idx="2">
                  <c:v>286.33333333333331</c:v>
                </c:pt>
              </c:numCache>
            </c:numRef>
          </c:yVal>
          <c:smooth val="0"/>
        </c:ser>
        <c:ser>
          <c:idx val="2"/>
          <c:order val="2"/>
          <c:tx>
            <c:v>Redis 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Aggregation!$D$2:$D$4</c:f>
              <c:numCache>
                <c:formatCode>General</c:formatCode>
                <c:ptCount val="3"/>
                <c:pt idx="0">
                  <c:v>878.5333333333333</c:v>
                </c:pt>
                <c:pt idx="1">
                  <c:v>851.5333333333333</c:v>
                </c:pt>
                <c:pt idx="2">
                  <c:v>1209.0999999999999</c:v>
                </c:pt>
              </c:numCache>
            </c:numRef>
          </c:yVal>
          <c:smooth val="0"/>
        </c:ser>
        <c:ser>
          <c:idx val="3"/>
          <c:order val="3"/>
          <c:tx>
            <c:v>Redis 1M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Aggregation!$E$2:$E$4</c:f>
              <c:numCache>
                <c:formatCode>General</c:formatCode>
                <c:ptCount val="3"/>
                <c:pt idx="0">
                  <c:v>7120.9666666666662</c:v>
                </c:pt>
                <c:pt idx="1">
                  <c:v>7461.2</c:v>
                </c:pt>
                <c:pt idx="2">
                  <c:v>10646.633333333333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85344"/>
        <c:axId val="252385904"/>
      </c:scatterChart>
      <c:valAx>
        <c:axId val="25238534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85904"/>
        <c:crosses val="autoZero"/>
        <c:crossBetween val="midCat"/>
      </c:valAx>
      <c:valAx>
        <c:axId val="2523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31299212598428"/>
          <c:y val="0.17187445319335079"/>
          <c:w val="0.7824849081364828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MongoDB Workload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MongoDB 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F</c:v>
                </c:pt>
              </c:strCache>
            </c:strRef>
          </c:xVal>
          <c:yVal>
            <c:numRef>
              <c:f>Aggregation!$H$2:$H$4</c:f>
              <c:numCache>
                <c:formatCode>General</c:formatCode>
                <c:ptCount val="3"/>
                <c:pt idx="0">
                  <c:v>559.26666666666665</c:v>
                </c:pt>
                <c:pt idx="1">
                  <c:v>493.46666666666664</c:v>
                </c:pt>
                <c:pt idx="2">
                  <c:v>644.63333333333333</c:v>
                </c:pt>
              </c:numCache>
            </c:numRef>
          </c:yVal>
          <c:smooth val="0"/>
        </c:ser>
        <c:ser>
          <c:idx val="1"/>
          <c:order val="1"/>
          <c:tx>
            <c:v>MongoDB 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F</c:v>
                </c:pt>
              </c:strCache>
            </c:strRef>
          </c:xVal>
          <c:yVal>
            <c:numRef>
              <c:f>Aggregation!$I$2:$I$4</c:f>
              <c:numCache>
                <c:formatCode>General</c:formatCode>
                <c:ptCount val="3"/>
                <c:pt idx="0">
                  <c:v>570.5333333333333</c:v>
                </c:pt>
                <c:pt idx="1">
                  <c:v>498.96666666666664</c:v>
                </c:pt>
                <c:pt idx="2">
                  <c:v>649.26666666666665</c:v>
                </c:pt>
              </c:numCache>
            </c:numRef>
          </c:yVal>
          <c:smooth val="0"/>
        </c:ser>
        <c:ser>
          <c:idx val="2"/>
          <c:order val="2"/>
          <c:tx>
            <c:v>MongoDB 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Aggregation!$G$2:$G$4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F</c:v>
                </c:pt>
              </c:strCache>
            </c:strRef>
          </c:xVal>
          <c:yVal>
            <c:numRef>
              <c:f>Aggregation!$J$2:$J$4</c:f>
              <c:numCache>
                <c:formatCode>General</c:formatCode>
                <c:ptCount val="3"/>
                <c:pt idx="0">
                  <c:v>1974.2666666666667</c:v>
                </c:pt>
                <c:pt idx="1">
                  <c:v>1523.6</c:v>
                </c:pt>
                <c:pt idx="2">
                  <c:v>2441.6333333333332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89824"/>
        <c:axId val="252390384"/>
      </c:scatterChart>
      <c:valAx>
        <c:axId val="2523898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0384"/>
        <c:crosses val="autoZero"/>
        <c:crossBetween val="midCat"/>
      </c:valAx>
      <c:valAx>
        <c:axId val="2523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 Records</a:t>
            </a:r>
            <a:r>
              <a:rPr lang="en-US" baseline="0"/>
              <a:t> Workload vs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Aggregation!$B$2:$B$4</c:f>
              <c:numCache>
                <c:formatCode>General</c:formatCode>
                <c:ptCount val="3"/>
                <c:pt idx="0">
                  <c:v>246.83333333333334</c:v>
                </c:pt>
                <c:pt idx="1">
                  <c:v>239.7</c:v>
                </c:pt>
                <c:pt idx="2">
                  <c:v>288.93333333333334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F</c:v>
                </c:pt>
              </c:strCache>
            </c:strRef>
          </c:xVal>
          <c:yVal>
            <c:numRef>
              <c:f>Aggregation!$H$2:$H$4</c:f>
              <c:numCache>
                <c:formatCode>General</c:formatCode>
                <c:ptCount val="3"/>
                <c:pt idx="0">
                  <c:v>559.26666666666665</c:v>
                </c:pt>
                <c:pt idx="1">
                  <c:v>493.46666666666664</c:v>
                </c:pt>
                <c:pt idx="2">
                  <c:v>644.63333333333333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93744"/>
        <c:axId val="252394304"/>
      </c:scatterChart>
      <c:valAx>
        <c:axId val="25239374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4304"/>
        <c:crosses val="autoZero"/>
        <c:crossBetween val="midCat"/>
      </c:valAx>
      <c:valAx>
        <c:axId val="2523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Records</a:t>
            </a:r>
            <a:r>
              <a:rPr lang="en-US" baseline="0"/>
              <a:t> Workload vs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Aggregation!$A$2:$A$4</c:f>
              <c:strCache>
                <c:ptCount val="3"/>
                <c:pt idx="0">
                  <c:v>WL-A</c:v>
                </c:pt>
                <c:pt idx="1">
                  <c:v>WL-B</c:v>
                </c:pt>
                <c:pt idx="2">
                  <c:v>WL-F</c:v>
                </c:pt>
              </c:strCache>
            </c:strRef>
          </c:xVal>
          <c:yVal>
            <c:numRef>
              <c:f>Aggregation!$C$2:$C$4</c:f>
              <c:numCache>
                <c:formatCode>General</c:formatCode>
                <c:ptCount val="3"/>
                <c:pt idx="0">
                  <c:v>236.43333333333334</c:v>
                </c:pt>
                <c:pt idx="1">
                  <c:v>232.8</c:v>
                </c:pt>
                <c:pt idx="2">
                  <c:v>286.33333333333331</c:v>
                </c:pt>
              </c:numCache>
            </c:numRef>
          </c:yVal>
          <c:smooth val="0"/>
        </c:ser>
        <c:ser>
          <c:idx val="1"/>
          <c:order val="1"/>
          <c:tx>
            <c:v>MongoDB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Aggregation!$G$2:$G$4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F</c:v>
                </c:pt>
              </c:strCache>
            </c:strRef>
          </c:xVal>
          <c:yVal>
            <c:numRef>
              <c:f>Aggregation!$I$2:$I$4</c:f>
              <c:numCache>
                <c:formatCode>General</c:formatCode>
                <c:ptCount val="3"/>
                <c:pt idx="0">
                  <c:v>570.5333333333333</c:v>
                </c:pt>
                <c:pt idx="1">
                  <c:v>498.96666666666664</c:v>
                </c:pt>
                <c:pt idx="2">
                  <c:v>649.26666666666665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97104"/>
        <c:axId val="252397664"/>
      </c:scatterChart>
      <c:valAx>
        <c:axId val="25239710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7664"/>
        <c:crosses val="autoZero"/>
        <c:crossBetween val="midCat"/>
      </c:valAx>
      <c:valAx>
        <c:axId val="2523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5</xdr:row>
      <xdr:rowOff>152400</xdr:rowOff>
    </xdr:from>
    <xdr:to>
      <xdr:col>16</xdr:col>
      <xdr:colOff>138112</xdr:colOff>
      <xdr:row>23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228600</xdr:colOff>
      <xdr:row>43</xdr:row>
      <xdr:rowOff>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62</xdr:row>
      <xdr:rowOff>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0.09791</cdr:x>
      <cdr:y>0.80324</cdr:y>
    </cdr:from>
    <cdr:to>
      <cdr:x>1</cdr:x>
      <cdr:y>0.89005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645" y="2203439"/>
          <a:ext cx="4124355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0.25938</cdr:x>
      <cdr:y>0.79977</cdr:y>
    </cdr:from>
    <cdr:to>
      <cdr:x>0.31528</cdr:x>
      <cdr:y>0.88658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85863" y="2193925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1k</a:t>
          </a:r>
        </a:p>
      </cdr:txBody>
    </cdr:sp>
  </cdr:relSizeAnchor>
  <cdr:relSizeAnchor xmlns:cdr="http://schemas.openxmlformats.org/drawingml/2006/chartDrawing">
    <cdr:from>
      <cdr:x>0.52361</cdr:x>
      <cdr:y>0.79977</cdr:y>
    </cdr:from>
    <cdr:to>
      <cdr:x>0.57952</cdr:x>
      <cdr:y>0.88658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393950" y="2193925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10k</a:t>
          </a:r>
        </a:p>
      </cdr:txBody>
    </cdr:sp>
  </cdr:relSizeAnchor>
  <cdr:relSizeAnchor xmlns:cdr="http://schemas.openxmlformats.org/drawingml/2006/chartDrawing">
    <cdr:from>
      <cdr:x>0.79653</cdr:x>
      <cdr:y>0.7963</cdr:y>
    </cdr:from>
    <cdr:to>
      <cdr:x>0.85244</cdr:x>
      <cdr:y>0.88311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641725" y="2184400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100k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0.09791</cdr:x>
      <cdr:y>0.80671</cdr:y>
    </cdr:from>
    <cdr:to>
      <cdr:x>1</cdr:x>
      <cdr:y>0.89352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645" y="2212964"/>
          <a:ext cx="4124355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0.25903</cdr:x>
      <cdr:y>0.80324</cdr:y>
    </cdr:from>
    <cdr:to>
      <cdr:x>0.31494</cdr:x>
      <cdr:y>0.89005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84275" y="2203450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1k</a:t>
          </a:r>
        </a:p>
      </cdr:txBody>
    </cdr:sp>
  </cdr:relSizeAnchor>
  <cdr:relSizeAnchor xmlns:cdr="http://schemas.openxmlformats.org/drawingml/2006/chartDrawing">
    <cdr:from>
      <cdr:x>0.52326</cdr:x>
      <cdr:y>0.80324</cdr:y>
    </cdr:from>
    <cdr:to>
      <cdr:x>0.57917</cdr:x>
      <cdr:y>0.89005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92362" y="2203450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10k</a:t>
          </a:r>
        </a:p>
      </cdr:txBody>
    </cdr:sp>
  </cdr:relSizeAnchor>
  <cdr:relSizeAnchor xmlns:cdr="http://schemas.openxmlformats.org/drawingml/2006/chartDrawing">
    <cdr:from>
      <cdr:x>0.79618</cdr:x>
      <cdr:y>0.79977</cdr:y>
    </cdr:from>
    <cdr:to>
      <cdr:x>0.85209</cdr:x>
      <cdr:y>0.88658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40137" y="2193925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100k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0.09236</cdr:x>
      <cdr:y>0.81365</cdr:y>
    </cdr:from>
    <cdr:to>
      <cdr:x>0.99445</cdr:x>
      <cdr:y>0.90046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2255" y="2232014"/>
          <a:ext cx="4124355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0.25903</cdr:x>
      <cdr:y>0.79977</cdr:y>
    </cdr:from>
    <cdr:to>
      <cdr:x>0.31494</cdr:x>
      <cdr:y>0.88658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84275" y="2193925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1k</a:t>
          </a:r>
        </a:p>
      </cdr:txBody>
    </cdr:sp>
  </cdr:relSizeAnchor>
  <cdr:relSizeAnchor xmlns:cdr="http://schemas.openxmlformats.org/drawingml/2006/chartDrawing">
    <cdr:from>
      <cdr:x>0.52326</cdr:x>
      <cdr:y>0.79977</cdr:y>
    </cdr:from>
    <cdr:to>
      <cdr:x>0.57917</cdr:x>
      <cdr:y>0.88658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92362" y="2193925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10k</a:t>
          </a:r>
        </a:p>
      </cdr:txBody>
    </cdr:sp>
  </cdr:relSizeAnchor>
  <cdr:relSizeAnchor xmlns:cdr="http://schemas.openxmlformats.org/drawingml/2006/chartDrawing">
    <cdr:from>
      <cdr:x>0.79618</cdr:x>
      <cdr:y>0.7963</cdr:y>
    </cdr:from>
    <cdr:to>
      <cdr:x>0.85209</cdr:x>
      <cdr:y>0.88311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40137" y="2184400"/>
          <a:ext cx="255617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100k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0.8434</cdr:y>
    </cdr:from>
    <cdr:to>
      <cdr:x>0.20208</cdr:x>
      <cdr:y>0.9625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625" y="2892028"/>
          <a:ext cx="345281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1k</a:t>
          </a:r>
        </a:p>
        <a:p xmlns:a="http://schemas.openxmlformats.org/drawingml/2006/main">
          <a:pPr algn="ctr"/>
          <a:r>
            <a:rPr lang="en-US" sz="900"/>
            <a:t>A</a:t>
          </a:r>
        </a:p>
      </cdr:txBody>
    </cdr:sp>
  </cdr:relSizeAnchor>
  <cdr:relSizeAnchor xmlns:cdr="http://schemas.openxmlformats.org/drawingml/2006/chartDrawing">
    <cdr:from>
      <cdr:x>0.42153</cdr:x>
      <cdr:y>0.85046</cdr:y>
    </cdr:from>
    <cdr:to>
      <cdr:x>0.48194</cdr:x>
      <cdr:y>0.96956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09031" y="2916238"/>
          <a:ext cx="345282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10k</a:t>
          </a:r>
        </a:p>
        <a:p xmlns:a="http://schemas.openxmlformats.org/drawingml/2006/main">
          <a:pPr algn="ctr"/>
          <a:r>
            <a:rPr lang="en-US" sz="900"/>
            <a:t>A</a:t>
          </a:r>
        </a:p>
      </cdr:txBody>
    </cdr:sp>
  </cdr:relSizeAnchor>
  <cdr:relSizeAnchor xmlns:cdr="http://schemas.openxmlformats.org/drawingml/2006/chartDrawing">
    <cdr:from>
      <cdr:x>0.32778</cdr:x>
      <cdr:y>0.84421</cdr:y>
    </cdr:from>
    <cdr:to>
      <cdr:x>0.38819</cdr:x>
      <cdr:y>0.96331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73250" y="2894806"/>
          <a:ext cx="345281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1k</a:t>
          </a:r>
        </a:p>
        <a:p xmlns:a="http://schemas.openxmlformats.org/drawingml/2006/main">
          <a:pPr algn="ctr"/>
          <a:r>
            <a:rPr lang="en-US" sz="900"/>
            <a:t>F</a:t>
          </a:r>
        </a:p>
      </cdr:txBody>
    </cdr:sp>
  </cdr:relSizeAnchor>
  <cdr:relSizeAnchor xmlns:cdr="http://schemas.openxmlformats.org/drawingml/2006/chartDrawing">
    <cdr:from>
      <cdr:x>0.23486</cdr:x>
      <cdr:y>0.8463</cdr:y>
    </cdr:from>
    <cdr:to>
      <cdr:x>0.29528</cdr:x>
      <cdr:y>0.96539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42231" y="2901950"/>
          <a:ext cx="345282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1k</a:t>
          </a:r>
        </a:p>
        <a:p xmlns:a="http://schemas.openxmlformats.org/drawingml/2006/main">
          <a:pPr algn="ctr"/>
          <a:r>
            <a:rPr lang="en-US" sz="900"/>
            <a:t>B</a:t>
          </a:r>
        </a:p>
      </cdr:txBody>
    </cdr:sp>
  </cdr:relSizeAnchor>
  <cdr:relSizeAnchor xmlns:cdr="http://schemas.openxmlformats.org/drawingml/2006/chartDrawing">
    <cdr:from>
      <cdr:x>0.70778</cdr:x>
      <cdr:y>0.84699</cdr:y>
    </cdr:from>
    <cdr:to>
      <cdr:x>0.76819</cdr:x>
      <cdr:y>0.96609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044950" y="2904331"/>
          <a:ext cx="345281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100k</a:t>
          </a:r>
        </a:p>
        <a:p xmlns:a="http://schemas.openxmlformats.org/drawingml/2006/main">
          <a:pPr algn="ctr"/>
          <a:r>
            <a:rPr lang="en-US" sz="900"/>
            <a:t>A</a:t>
          </a:r>
        </a:p>
      </cdr:txBody>
    </cdr:sp>
  </cdr:relSizeAnchor>
  <cdr:relSizeAnchor xmlns:cdr="http://schemas.openxmlformats.org/drawingml/2006/chartDrawing">
    <cdr:from>
      <cdr:x>0.60819</cdr:x>
      <cdr:y>0.84977</cdr:y>
    </cdr:from>
    <cdr:to>
      <cdr:x>0.66861</cdr:x>
      <cdr:y>0.96887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475831" y="2913856"/>
          <a:ext cx="345282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10k</a:t>
          </a:r>
        </a:p>
        <a:p xmlns:a="http://schemas.openxmlformats.org/drawingml/2006/main">
          <a:pPr algn="ctr"/>
          <a:r>
            <a:rPr lang="en-US" sz="900"/>
            <a:t>F</a:t>
          </a:r>
        </a:p>
      </cdr:txBody>
    </cdr:sp>
  </cdr:relSizeAnchor>
  <cdr:relSizeAnchor xmlns:cdr="http://schemas.openxmlformats.org/drawingml/2006/chartDrawing">
    <cdr:from>
      <cdr:x>0.51819</cdr:x>
      <cdr:y>0.84421</cdr:y>
    </cdr:from>
    <cdr:to>
      <cdr:x>0.57861</cdr:x>
      <cdr:y>0.96331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961481" y="2894806"/>
          <a:ext cx="345282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10k</a:t>
          </a:r>
        </a:p>
        <a:p xmlns:a="http://schemas.openxmlformats.org/drawingml/2006/main">
          <a:pPr algn="ctr"/>
          <a:r>
            <a:rPr lang="en-US" sz="900"/>
            <a:t>B</a:t>
          </a:r>
        </a:p>
      </cdr:txBody>
    </cdr:sp>
  </cdr:relSizeAnchor>
  <cdr:relSizeAnchor xmlns:cdr="http://schemas.openxmlformats.org/drawingml/2006/chartDrawing">
    <cdr:from>
      <cdr:x>0.89903</cdr:x>
      <cdr:y>0.84699</cdr:y>
    </cdr:from>
    <cdr:to>
      <cdr:x>0.95944</cdr:x>
      <cdr:y>0.96609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37944" y="2904331"/>
          <a:ext cx="345281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100k</a:t>
          </a:r>
        </a:p>
        <a:p xmlns:a="http://schemas.openxmlformats.org/drawingml/2006/main">
          <a:pPr algn="ctr"/>
          <a:r>
            <a:rPr lang="en-US" sz="900"/>
            <a:t>F</a:t>
          </a:r>
        </a:p>
      </cdr:txBody>
    </cdr:sp>
  </cdr:relSizeAnchor>
  <cdr:relSizeAnchor xmlns:cdr="http://schemas.openxmlformats.org/drawingml/2006/chartDrawing">
    <cdr:from>
      <cdr:x>0.80319</cdr:x>
      <cdr:y>0.84352</cdr:y>
    </cdr:from>
    <cdr:to>
      <cdr:x>0.86361</cdr:x>
      <cdr:y>0.96262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590256" y="2892425"/>
          <a:ext cx="345282" cy="4083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100k</a:t>
          </a:r>
        </a:p>
        <a:p xmlns:a="http://schemas.openxmlformats.org/drawingml/2006/main">
          <a:pPr algn="ctr"/>
          <a:r>
            <a:rPr lang="en-US" sz="900"/>
            <a:t>B</a:t>
          </a:r>
        </a:p>
      </cdr:txBody>
    </cdr:sp>
  </cdr:relSizeAnchor>
  <cdr:relSizeAnchor xmlns:cdr="http://schemas.openxmlformats.org/drawingml/2006/chartDrawing">
    <cdr:from>
      <cdr:x>0.44444</cdr:x>
      <cdr:y>0.93484</cdr:y>
    </cdr:from>
    <cdr:to>
      <cdr:x>0.64792</cdr:x>
      <cdr:y>0.99028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540000" y="3205560"/>
          <a:ext cx="1162844" cy="1901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Size &amp; Workload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109537</xdr:rowOff>
    </xdr:from>
    <xdr:to>
      <xdr:col>7</xdr:col>
      <xdr:colOff>533400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20</xdr:row>
      <xdr:rowOff>128587</xdr:rowOff>
    </xdr:from>
    <xdr:to>
      <xdr:col>7</xdr:col>
      <xdr:colOff>523875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5</xdr:row>
      <xdr:rowOff>128587</xdr:rowOff>
    </xdr:from>
    <xdr:to>
      <xdr:col>15</xdr:col>
      <xdr:colOff>514350</xdr:colOff>
      <xdr:row>20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21</xdr:row>
      <xdr:rowOff>0</xdr:rowOff>
    </xdr:from>
    <xdr:to>
      <xdr:col>15</xdr:col>
      <xdr:colOff>533400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309562</xdr:colOff>
      <xdr:row>7</xdr:row>
      <xdr:rowOff>185737</xdr:rowOff>
    </xdr:from>
    <xdr:to>
      <xdr:col>24</xdr:col>
      <xdr:colOff>4762</xdr:colOff>
      <xdr:row>22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304800</xdr:colOff>
      <xdr:row>23</xdr:row>
      <xdr:rowOff>57150</xdr:rowOff>
    </xdr:from>
    <xdr:to>
      <xdr:col>24</xdr:col>
      <xdr:colOff>0</xdr:colOff>
      <xdr:row>37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314325</xdr:colOff>
      <xdr:row>38</xdr:row>
      <xdr:rowOff>161925</xdr:rowOff>
    </xdr:from>
    <xdr:to>
      <xdr:col>24</xdr:col>
      <xdr:colOff>9525</xdr:colOff>
      <xdr:row>53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290512</xdr:colOff>
      <xdr:row>8</xdr:row>
      <xdr:rowOff>4762</xdr:rowOff>
    </xdr:from>
    <xdr:to>
      <xdr:col>31</xdr:col>
      <xdr:colOff>595312</xdr:colOff>
      <xdr:row>22</xdr:row>
      <xdr:rowOff>80962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266700</xdr:colOff>
      <xdr:row>23</xdr:row>
      <xdr:rowOff>76200</xdr:rowOff>
    </xdr:from>
    <xdr:to>
      <xdr:col>31</xdr:col>
      <xdr:colOff>571500</xdr:colOff>
      <xdr:row>37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266700</xdr:colOff>
      <xdr:row>38</xdr:row>
      <xdr:rowOff>152400</xdr:rowOff>
    </xdr:from>
    <xdr:to>
      <xdr:col>31</xdr:col>
      <xdr:colOff>571500</xdr:colOff>
      <xdr:row>53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390525</xdr:colOff>
      <xdr:row>55</xdr:row>
      <xdr:rowOff>166687</xdr:rowOff>
    </xdr:from>
    <xdr:to>
      <xdr:col>15</xdr:col>
      <xdr:colOff>85725</xdr:colOff>
      <xdr:row>70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228600</xdr:colOff>
      <xdr:row>36</xdr:row>
      <xdr:rowOff>52387</xdr:rowOff>
    </xdr:from>
    <xdr:to>
      <xdr:col>16</xdr:col>
      <xdr:colOff>457200</xdr:colOff>
      <xdr:row>54</xdr:row>
      <xdr:rowOff>52387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0.04375</cdr:x>
      <cdr:y>0.8125</cdr:y>
    </cdr:from>
    <cdr:to>
      <cdr:x>0.96875</cdr:x>
      <cdr:y>0.89931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11" y="2228838"/>
          <a:ext cx="4229114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0.21875</cdr:x>
      <cdr:y>0.79977</cdr:y>
    </cdr:from>
    <cdr:to>
      <cdr:x>0.30486</cdr:x>
      <cdr:y>0.88658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00125" y="2193925"/>
          <a:ext cx="393714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1k</a:t>
          </a:r>
        </a:p>
      </cdr:txBody>
    </cdr:sp>
  </cdr:relSizeAnchor>
  <cdr:relSizeAnchor xmlns:cdr="http://schemas.openxmlformats.org/drawingml/2006/chartDrawing">
    <cdr:from>
      <cdr:x>0.41736</cdr:x>
      <cdr:y>0.80324</cdr:y>
    </cdr:from>
    <cdr:to>
      <cdr:x>0.50348</cdr:x>
      <cdr:y>0.89005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08175" y="2203450"/>
          <a:ext cx="393714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10k</a:t>
          </a:r>
        </a:p>
      </cdr:txBody>
    </cdr:sp>
  </cdr:relSizeAnchor>
  <cdr:relSizeAnchor xmlns:cdr="http://schemas.openxmlformats.org/drawingml/2006/chartDrawing">
    <cdr:from>
      <cdr:x>0.61528</cdr:x>
      <cdr:y>0.80324</cdr:y>
    </cdr:from>
    <cdr:to>
      <cdr:x>0.70139</cdr:x>
      <cdr:y>0.89005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813050" y="2203450"/>
          <a:ext cx="393714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100k</a:t>
          </a:r>
        </a:p>
      </cdr:txBody>
    </cdr:sp>
  </cdr:relSizeAnchor>
  <cdr:relSizeAnchor xmlns:cdr="http://schemas.openxmlformats.org/drawingml/2006/chartDrawing">
    <cdr:from>
      <cdr:x>0.81319</cdr:x>
      <cdr:y>0.7963</cdr:y>
    </cdr:from>
    <cdr:to>
      <cdr:x>0.89931</cdr:x>
      <cdr:y>0.88311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17925" y="2184400"/>
          <a:ext cx="393714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0.13125</cdr:x>
      <cdr:y>0.79977</cdr:y>
    </cdr:from>
    <cdr:to>
      <cdr:x>0.99167</cdr:x>
      <cdr:y>0.88658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75" y="2193920"/>
          <a:ext cx="3933825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1k                                 1</a:t>
          </a:r>
          <a:r>
            <a:rPr lang="en-US" sz="1100" baseline="0"/>
            <a:t>0k                                  100k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0.07986</cdr:x>
      <cdr:y>0.89699</cdr:y>
    </cdr:from>
    <cdr:to>
      <cdr:x>0.98194</cdr:x>
      <cdr:y>0.9838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120" y="2460614"/>
          <a:ext cx="4124310" cy="238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A                                        B</a:t>
          </a:r>
          <a:r>
            <a:rPr lang="en-US" sz="1100"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100" baseline="0"/>
            <a:t>F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0.07569</cdr:x>
      <cdr:y>0.78935</cdr:y>
    </cdr:from>
    <cdr:to>
      <cdr:x>0.97778</cdr:x>
      <cdr:y>0.87616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6075" y="2165350"/>
          <a:ext cx="4124325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A                                        B</a:t>
          </a:r>
          <a:r>
            <a:rPr lang="en-US" sz="1100"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100" baseline="0"/>
            <a:t>F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0.79282</cdr:y>
    </cdr:from>
    <cdr:to>
      <cdr:x>0.97153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988" y="2174875"/>
          <a:ext cx="4160837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A                                        B</a:t>
          </a:r>
          <a:r>
            <a:rPr lang="en-US" sz="1100"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100" baseline="0"/>
            <a:t>F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0.06111</cdr:x>
      <cdr:y>0.79282</cdr:y>
    </cdr:from>
    <cdr:to>
      <cdr:x>0.97118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9400" y="2174875"/>
          <a:ext cx="4160837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A                                        B</a:t>
          </a:r>
          <a:r>
            <a:rPr lang="en-US" sz="1100"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100" baseline="0"/>
            <a:t>F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0.06944</cdr:x>
      <cdr:y>0.79977</cdr:y>
    </cdr:from>
    <cdr:to>
      <cdr:x>0.97951</cdr:x>
      <cdr:y>0.88657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" y="2193925"/>
          <a:ext cx="4160837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A                                        B</a:t>
          </a:r>
          <a:r>
            <a:rPr lang="en-US" sz="1100">
              <a:effectLst/>
              <a:latin typeface="+mn-lt"/>
              <a:ea typeface="+mn-ea"/>
              <a:cs typeface="+mn-cs"/>
            </a:rPr>
            <a:t>                                        </a:t>
          </a:r>
          <a:r>
            <a:rPr lang="en-US" sz="1100" baseline="0"/>
            <a:t>F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7" zoomScaleNormal="100" workbookViewId="0">
      <selection activeCell="R21" sqref="R21"/>
    </sheetView>
  </sheetViews>
  <sheetFormatPr defaultRowHeight="15" x14ac:dyDescent="0.25"/>
  <cols>
    <col min="1" max="1" width="10.42578125" bestFit="1" customWidth="1"/>
    <col min="2" max="5" width="6.7109375" customWidth="1"/>
    <col min="6" max="6" width="10.42578125" bestFit="1" customWidth="1"/>
    <col min="7" max="9" width="6.7109375" customWidth="1"/>
    <col min="10" max="10" width="9.140625" customWidth="1"/>
    <col min="13" max="13" width="12.7109375" bestFit="1" customWidth="1"/>
  </cols>
  <sheetData>
    <row r="1" spans="1:14" x14ac:dyDescent="0.25">
      <c r="A1" t="s">
        <v>7</v>
      </c>
      <c r="C1" t="s">
        <v>5</v>
      </c>
      <c r="F1" t="s">
        <v>8</v>
      </c>
      <c r="H1" t="s">
        <v>5</v>
      </c>
      <c r="N1" t="s">
        <v>3</v>
      </c>
    </row>
    <row r="2" spans="1:14" x14ac:dyDescent="0.25">
      <c r="A2" t="s">
        <v>4</v>
      </c>
      <c r="B2" t="s">
        <v>0</v>
      </c>
      <c r="C2" t="s">
        <v>1</v>
      </c>
      <c r="D2" t="s">
        <v>2</v>
      </c>
      <c r="F2" t="s">
        <v>4</v>
      </c>
      <c r="G2" t="s">
        <v>0</v>
      </c>
      <c r="H2" t="s">
        <v>1</v>
      </c>
      <c r="I2" t="s">
        <v>2</v>
      </c>
    </row>
    <row r="3" spans="1:14" x14ac:dyDescent="0.25">
      <c r="A3">
        <v>1</v>
      </c>
      <c r="B3">
        <v>218</v>
      </c>
      <c r="C3">
        <v>221</v>
      </c>
      <c r="D3">
        <v>278</v>
      </c>
      <c r="F3">
        <v>1</v>
      </c>
      <c r="G3">
        <v>522</v>
      </c>
      <c r="H3">
        <v>459</v>
      </c>
      <c r="I3">
        <v>631</v>
      </c>
      <c r="N3" t="s">
        <v>6</v>
      </c>
    </row>
    <row r="4" spans="1:14" x14ac:dyDescent="0.25">
      <c r="A4">
        <v>2</v>
      </c>
      <c r="B4">
        <v>214</v>
      </c>
      <c r="C4">
        <v>245</v>
      </c>
      <c r="D4">
        <v>264</v>
      </c>
      <c r="F4">
        <v>2</v>
      </c>
      <c r="G4">
        <v>573</v>
      </c>
      <c r="H4">
        <v>530</v>
      </c>
      <c r="I4">
        <v>694</v>
      </c>
    </row>
    <row r="5" spans="1:14" x14ac:dyDescent="0.25">
      <c r="A5">
        <v>3</v>
      </c>
      <c r="B5">
        <v>216</v>
      </c>
      <c r="C5">
        <v>245</v>
      </c>
      <c r="D5">
        <v>303</v>
      </c>
      <c r="F5">
        <v>3</v>
      </c>
      <c r="G5">
        <v>651</v>
      </c>
      <c r="H5">
        <v>457</v>
      </c>
      <c r="I5">
        <v>654</v>
      </c>
    </row>
    <row r="6" spans="1:14" x14ac:dyDescent="0.25">
      <c r="A6">
        <v>4</v>
      </c>
      <c r="B6">
        <v>259</v>
      </c>
      <c r="C6">
        <v>244</v>
      </c>
      <c r="D6">
        <v>316</v>
      </c>
      <c r="F6">
        <v>4</v>
      </c>
      <c r="G6">
        <v>551</v>
      </c>
      <c r="H6">
        <v>553</v>
      </c>
      <c r="I6">
        <v>641</v>
      </c>
    </row>
    <row r="7" spans="1:14" x14ac:dyDescent="0.25">
      <c r="A7">
        <v>5</v>
      </c>
      <c r="B7">
        <v>245</v>
      </c>
      <c r="C7">
        <v>244</v>
      </c>
      <c r="D7">
        <v>251</v>
      </c>
      <c r="F7">
        <v>5</v>
      </c>
      <c r="G7">
        <v>582</v>
      </c>
      <c r="H7">
        <v>471</v>
      </c>
      <c r="I7">
        <v>641</v>
      </c>
      <c r="M7" t="s">
        <v>21</v>
      </c>
      <c r="N7">
        <v>0.95</v>
      </c>
    </row>
    <row r="8" spans="1:14" x14ac:dyDescent="0.25">
      <c r="A8">
        <v>6</v>
      </c>
      <c r="B8">
        <v>235</v>
      </c>
      <c r="C8">
        <v>294</v>
      </c>
      <c r="D8">
        <v>301</v>
      </c>
      <c r="F8">
        <v>6</v>
      </c>
      <c r="G8">
        <v>604</v>
      </c>
      <c r="H8">
        <v>467</v>
      </c>
      <c r="I8">
        <v>661</v>
      </c>
      <c r="M8" t="s">
        <v>14</v>
      </c>
      <c r="N8">
        <f>1-N7</f>
        <v>5.0000000000000044E-2</v>
      </c>
    </row>
    <row r="9" spans="1:14" x14ac:dyDescent="0.25">
      <c r="A9">
        <v>7</v>
      </c>
      <c r="B9">
        <v>211</v>
      </c>
      <c r="C9">
        <v>214</v>
      </c>
      <c r="D9">
        <v>287</v>
      </c>
      <c r="F9">
        <v>7</v>
      </c>
      <c r="G9">
        <v>561</v>
      </c>
      <c r="H9">
        <v>515</v>
      </c>
      <c r="I9">
        <v>676</v>
      </c>
      <c r="M9" t="s">
        <v>19</v>
      </c>
      <c r="N9">
        <f>1-N8/2</f>
        <v>0.97499999999999998</v>
      </c>
    </row>
    <row r="10" spans="1:14" x14ac:dyDescent="0.25">
      <c r="A10">
        <v>8</v>
      </c>
      <c r="B10">
        <v>245</v>
      </c>
      <c r="C10">
        <v>238</v>
      </c>
      <c r="D10">
        <v>284</v>
      </c>
      <c r="F10">
        <v>8</v>
      </c>
      <c r="G10">
        <v>530</v>
      </c>
      <c r="H10">
        <v>469</v>
      </c>
      <c r="I10">
        <v>635</v>
      </c>
      <c r="M10" t="s">
        <v>15</v>
      </c>
      <c r="N10">
        <f>_xlfn.NORM.S.INV(N9)</f>
        <v>1.9599639845400536</v>
      </c>
    </row>
    <row r="11" spans="1:14" x14ac:dyDescent="0.25">
      <c r="A11">
        <v>9</v>
      </c>
      <c r="B11">
        <v>241</v>
      </c>
      <c r="C11">
        <v>266</v>
      </c>
      <c r="D11">
        <v>293</v>
      </c>
      <c r="F11">
        <v>9</v>
      </c>
      <c r="G11">
        <v>540</v>
      </c>
      <c r="H11">
        <v>487</v>
      </c>
      <c r="I11">
        <v>668</v>
      </c>
    </row>
    <row r="12" spans="1:14" x14ac:dyDescent="0.25">
      <c r="A12">
        <v>10</v>
      </c>
      <c r="B12">
        <v>238</v>
      </c>
      <c r="C12">
        <v>217</v>
      </c>
      <c r="D12">
        <v>255</v>
      </c>
      <c r="F12">
        <v>10</v>
      </c>
      <c r="G12">
        <v>600</v>
      </c>
      <c r="H12">
        <v>550</v>
      </c>
      <c r="I12">
        <v>631</v>
      </c>
    </row>
    <row r="13" spans="1:14" x14ac:dyDescent="0.25">
      <c r="A13">
        <v>11</v>
      </c>
      <c r="B13">
        <v>243</v>
      </c>
      <c r="C13">
        <v>237</v>
      </c>
      <c r="D13">
        <v>279</v>
      </c>
      <c r="F13">
        <v>11</v>
      </c>
      <c r="G13">
        <v>531</v>
      </c>
      <c r="H13">
        <v>455</v>
      </c>
      <c r="I13">
        <v>623</v>
      </c>
    </row>
    <row r="14" spans="1:14" x14ac:dyDescent="0.25">
      <c r="A14">
        <v>12</v>
      </c>
      <c r="B14">
        <v>219</v>
      </c>
      <c r="C14">
        <v>252</v>
      </c>
      <c r="D14">
        <v>336</v>
      </c>
      <c r="F14">
        <v>12</v>
      </c>
      <c r="G14">
        <v>533</v>
      </c>
      <c r="H14">
        <v>495</v>
      </c>
      <c r="I14">
        <v>625</v>
      </c>
    </row>
    <row r="15" spans="1:14" x14ac:dyDescent="0.25">
      <c r="A15">
        <v>13</v>
      </c>
      <c r="B15">
        <v>263</v>
      </c>
      <c r="C15">
        <v>250</v>
      </c>
      <c r="D15">
        <v>268</v>
      </c>
      <c r="F15">
        <v>13</v>
      </c>
      <c r="G15">
        <v>536</v>
      </c>
      <c r="H15">
        <v>523</v>
      </c>
      <c r="I15">
        <v>628</v>
      </c>
    </row>
    <row r="16" spans="1:14" x14ac:dyDescent="0.25">
      <c r="A16">
        <v>14</v>
      </c>
      <c r="B16">
        <v>264</v>
      </c>
      <c r="C16">
        <v>258</v>
      </c>
      <c r="D16">
        <v>268</v>
      </c>
      <c r="F16">
        <v>14</v>
      </c>
      <c r="G16">
        <v>617</v>
      </c>
      <c r="H16">
        <v>465</v>
      </c>
      <c r="I16">
        <v>688</v>
      </c>
    </row>
    <row r="17" spans="1:16" x14ac:dyDescent="0.25">
      <c r="A17">
        <v>15</v>
      </c>
      <c r="B17">
        <v>245</v>
      </c>
      <c r="C17">
        <v>235</v>
      </c>
      <c r="D17">
        <v>299</v>
      </c>
      <c r="F17">
        <v>15</v>
      </c>
      <c r="G17">
        <v>542</v>
      </c>
      <c r="H17">
        <v>523</v>
      </c>
      <c r="I17">
        <v>647</v>
      </c>
      <c r="O17" t="s">
        <v>5</v>
      </c>
    </row>
    <row r="18" spans="1:16" x14ac:dyDescent="0.25">
      <c r="A18">
        <v>16</v>
      </c>
      <c r="B18">
        <v>299</v>
      </c>
      <c r="C18">
        <v>215</v>
      </c>
      <c r="D18">
        <v>337</v>
      </c>
      <c r="F18">
        <v>16</v>
      </c>
      <c r="G18">
        <v>519</v>
      </c>
      <c r="H18">
        <v>465</v>
      </c>
      <c r="I18">
        <v>630</v>
      </c>
      <c r="M18" s="2" t="s">
        <v>38</v>
      </c>
      <c r="N18" t="s">
        <v>0</v>
      </c>
      <c r="O18" t="s">
        <v>1</v>
      </c>
      <c r="P18" t="s">
        <v>2</v>
      </c>
    </row>
    <row r="19" spans="1:16" x14ac:dyDescent="0.25">
      <c r="A19">
        <v>17</v>
      </c>
      <c r="B19">
        <v>290</v>
      </c>
      <c r="C19">
        <v>243</v>
      </c>
      <c r="D19">
        <v>282</v>
      </c>
      <c r="F19">
        <v>17</v>
      </c>
      <c r="G19">
        <v>539</v>
      </c>
      <c r="H19">
        <v>469</v>
      </c>
      <c r="I19">
        <v>668</v>
      </c>
      <c r="M19" t="s">
        <v>20</v>
      </c>
      <c r="N19">
        <f>B34-G34</f>
        <v>-312.43333333333328</v>
      </c>
      <c r="O19">
        <f>C34-H34</f>
        <v>-253.76666666666665</v>
      </c>
      <c r="P19">
        <f>D34-I34</f>
        <v>-355.7</v>
      </c>
    </row>
    <row r="20" spans="1:16" x14ac:dyDescent="0.25">
      <c r="A20">
        <v>18</v>
      </c>
      <c r="B20">
        <v>244</v>
      </c>
      <c r="C20">
        <v>245</v>
      </c>
      <c r="D20">
        <v>286</v>
      </c>
      <c r="F20">
        <v>18</v>
      </c>
      <c r="G20">
        <v>575</v>
      </c>
      <c r="H20">
        <v>530</v>
      </c>
      <c r="I20">
        <v>623</v>
      </c>
      <c r="M20" t="s">
        <v>11</v>
      </c>
      <c r="N20">
        <f>B35</f>
        <v>23.349637161111424</v>
      </c>
      <c r="O20">
        <f>C35</f>
        <v>17.479797863057037</v>
      </c>
      <c r="P20">
        <f>D35</f>
        <v>23.427808737101774</v>
      </c>
    </row>
    <row r="21" spans="1:16" x14ac:dyDescent="0.25">
      <c r="A21">
        <v>19</v>
      </c>
      <c r="B21">
        <v>234</v>
      </c>
      <c r="C21">
        <v>236</v>
      </c>
      <c r="D21">
        <v>260</v>
      </c>
      <c r="F21">
        <v>19</v>
      </c>
      <c r="G21">
        <v>563</v>
      </c>
      <c r="H21">
        <v>456</v>
      </c>
      <c r="I21">
        <v>619</v>
      </c>
      <c r="M21" t="s">
        <v>12</v>
      </c>
      <c r="N21">
        <f>G35</f>
        <v>32.61383482852365</v>
      </c>
      <c r="O21">
        <f>H35</f>
        <v>32.808264541456957</v>
      </c>
      <c r="P21">
        <f>I35</f>
        <v>21.276721760856134</v>
      </c>
    </row>
    <row r="22" spans="1:16" x14ac:dyDescent="0.25">
      <c r="A22">
        <v>20</v>
      </c>
      <c r="B22">
        <v>269</v>
      </c>
      <c r="C22">
        <v>217</v>
      </c>
      <c r="D22">
        <v>285</v>
      </c>
      <c r="F22">
        <v>20</v>
      </c>
      <c r="G22">
        <v>553</v>
      </c>
      <c r="H22">
        <v>503</v>
      </c>
      <c r="I22">
        <v>617</v>
      </c>
      <c r="M22" t="s">
        <v>13</v>
      </c>
      <c r="N22">
        <v>30</v>
      </c>
      <c r="O22">
        <v>30</v>
      </c>
      <c r="P22">
        <v>30</v>
      </c>
    </row>
    <row r="23" spans="1:16" x14ac:dyDescent="0.25">
      <c r="A23">
        <v>21</v>
      </c>
      <c r="B23">
        <v>222</v>
      </c>
      <c r="C23">
        <v>232</v>
      </c>
      <c r="D23">
        <v>346</v>
      </c>
      <c r="F23">
        <v>21</v>
      </c>
      <c r="G23">
        <v>568</v>
      </c>
      <c r="H23">
        <v>486</v>
      </c>
      <c r="I23">
        <v>618</v>
      </c>
      <c r="M23" t="s">
        <v>16</v>
      </c>
      <c r="N23">
        <f>SQRT(((N20^2)/N22)+((N21^2)/N22))</f>
        <v>7.3231773108348213</v>
      </c>
      <c r="O23">
        <f>SQRT(((O20^2)/O22)+((O21^2)/O22))</f>
        <v>6.7870601283018823</v>
      </c>
      <c r="P23">
        <f>SQRT(((P20^2)/P22)+((P21^2)/P22))</f>
        <v>5.7780074740666763</v>
      </c>
    </row>
    <row r="24" spans="1:16" x14ac:dyDescent="0.25">
      <c r="A24">
        <v>22</v>
      </c>
      <c r="B24">
        <v>276</v>
      </c>
      <c r="C24">
        <v>245</v>
      </c>
      <c r="D24">
        <v>301</v>
      </c>
      <c r="F24">
        <v>22</v>
      </c>
      <c r="G24">
        <v>586</v>
      </c>
      <c r="H24">
        <v>474</v>
      </c>
      <c r="I24">
        <v>647</v>
      </c>
      <c r="M24" t="s">
        <v>17</v>
      </c>
      <c r="N24">
        <f>N19-$N$10*N23</f>
        <v>-326.78649711497042</v>
      </c>
      <c r="O24">
        <f>O19-$N$10*O23</f>
        <v>-267.06906007904615</v>
      </c>
      <c r="P24">
        <f>P19-$N$10*P23</f>
        <v>-367.02468655157395</v>
      </c>
    </row>
    <row r="25" spans="1:16" x14ac:dyDescent="0.25">
      <c r="A25">
        <v>23</v>
      </c>
      <c r="B25">
        <v>280</v>
      </c>
      <c r="C25">
        <v>232</v>
      </c>
      <c r="D25">
        <v>255</v>
      </c>
      <c r="F25">
        <v>23</v>
      </c>
      <c r="G25">
        <v>523</v>
      </c>
      <c r="H25">
        <v>538</v>
      </c>
      <c r="I25">
        <v>648</v>
      </c>
      <c r="M25" t="s">
        <v>18</v>
      </c>
      <c r="N25">
        <f>N19+$N$10*N23</f>
        <v>-298.08016955169614</v>
      </c>
      <c r="O25">
        <f>O19+$N$10*O23</f>
        <v>-240.46427325428718</v>
      </c>
      <c r="P25">
        <f>P19+$N$10*P23</f>
        <v>-344.37531344842603</v>
      </c>
    </row>
    <row r="26" spans="1:16" x14ac:dyDescent="0.25">
      <c r="A26">
        <v>24</v>
      </c>
      <c r="B26">
        <v>269</v>
      </c>
      <c r="C26">
        <v>210</v>
      </c>
      <c r="D26">
        <v>278</v>
      </c>
      <c r="F26">
        <v>24</v>
      </c>
      <c r="G26">
        <v>520</v>
      </c>
      <c r="H26">
        <v>471</v>
      </c>
      <c r="I26">
        <v>639</v>
      </c>
    </row>
    <row r="27" spans="1:16" x14ac:dyDescent="0.25">
      <c r="A27">
        <v>25</v>
      </c>
      <c r="B27">
        <v>255</v>
      </c>
      <c r="C27">
        <v>222</v>
      </c>
      <c r="D27">
        <v>293</v>
      </c>
      <c r="F27">
        <v>25</v>
      </c>
      <c r="G27">
        <v>581</v>
      </c>
      <c r="H27">
        <v>499</v>
      </c>
      <c r="I27">
        <v>680</v>
      </c>
    </row>
    <row r="28" spans="1:16" x14ac:dyDescent="0.25">
      <c r="A28">
        <v>26</v>
      </c>
      <c r="B28">
        <v>262</v>
      </c>
      <c r="C28">
        <v>240</v>
      </c>
      <c r="D28">
        <v>293</v>
      </c>
      <c r="F28">
        <v>26</v>
      </c>
      <c r="G28">
        <v>560</v>
      </c>
      <c r="H28">
        <v>546</v>
      </c>
      <c r="I28">
        <v>637</v>
      </c>
    </row>
    <row r="29" spans="1:16" x14ac:dyDescent="0.25">
      <c r="A29">
        <v>27</v>
      </c>
      <c r="B29">
        <v>219</v>
      </c>
      <c r="C29">
        <v>241</v>
      </c>
      <c r="D29">
        <v>298</v>
      </c>
      <c r="F29">
        <v>27</v>
      </c>
      <c r="G29">
        <v>520</v>
      </c>
      <c r="H29">
        <v>483</v>
      </c>
      <c r="I29">
        <v>670</v>
      </c>
    </row>
    <row r="30" spans="1:16" x14ac:dyDescent="0.25">
      <c r="A30">
        <v>28</v>
      </c>
      <c r="B30">
        <v>223</v>
      </c>
      <c r="C30">
        <v>236</v>
      </c>
      <c r="D30">
        <v>301</v>
      </c>
      <c r="F30">
        <v>28</v>
      </c>
      <c r="G30">
        <v>544</v>
      </c>
      <c r="H30">
        <v>464</v>
      </c>
      <c r="I30">
        <v>635</v>
      </c>
    </row>
    <row r="31" spans="1:16" x14ac:dyDescent="0.25">
      <c r="A31">
        <v>29</v>
      </c>
      <c r="B31">
        <v>268</v>
      </c>
      <c r="C31">
        <v>263</v>
      </c>
      <c r="D31">
        <v>302</v>
      </c>
      <c r="F31">
        <v>29</v>
      </c>
      <c r="G31">
        <v>608</v>
      </c>
      <c r="H31">
        <v>547</v>
      </c>
      <c r="I31">
        <v>634</v>
      </c>
    </row>
    <row r="32" spans="1:16" x14ac:dyDescent="0.25">
      <c r="A32">
        <v>30</v>
      </c>
      <c r="B32">
        <v>239</v>
      </c>
      <c r="C32">
        <v>254</v>
      </c>
      <c r="D32">
        <v>269</v>
      </c>
      <c r="F32">
        <v>30</v>
      </c>
      <c r="G32">
        <v>546</v>
      </c>
      <c r="H32">
        <v>454</v>
      </c>
      <c r="I32">
        <v>631</v>
      </c>
    </row>
    <row r="34" spans="1:9" x14ac:dyDescent="0.25">
      <c r="A34" t="s">
        <v>9</v>
      </c>
      <c r="B34">
        <f>AVERAGE(B3:B32)</f>
        <v>246.83333333333334</v>
      </c>
      <c r="C34">
        <f t="shared" ref="C34:D34" si="0">AVERAGE(C3:C32)</f>
        <v>239.7</v>
      </c>
      <c r="D34">
        <f t="shared" si="0"/>
        <v>288.93333333333334</v>
      </c>
      <c r="F34" t="s">
        <v>9</v>
      </c>
      <c r="G34">
        <f>AVERAGE(G3:G32)</f>
        <v>559.26666666666665</v>
      </c>
      <c r="H34">
        <f t="shared" ref="H34:I34" si="1">AVERAGE(H3:H32)</f>
        <v>493.46666666666664</v>
      </c>
      <c r="I34">
        <f t="shared" si="1"/>
        <v>644.63333333333333</v>
      </c>
    </row>
    <row r="35" spans="1:9" x14ac:dyDescent="0.25">
      <c r="A35" t="s">
        <v>10</v>
      </c>
      <c r="B35">
        <f>_xlfn.STDEV.P(B3:B32)</f>
        <v>23.349637161111424</v>
      </c>
      <c r="C35">
        <f t="shared" ref="C35:D35" si="2">_xlfn.STDEV.P(C3:C32)</f>
        <v>17.479797863057037</v>
      </c>
      <c r="D35">
        <f t="shared" si="2"/>
        <v>23.427808737101774</v>
      </c>
      <c r="F35" t="s">
        <v>10</v>
      </c>
      <c r="G35">
        <f>_xlfn.STDEV.P(G3:G32)</f>
        <v>32.61383482852365</v>
      </c>
      <c r="H35">
        <f t="shared" ref="H35:I35" si="3">_xlfn.STDEV.P(H3:H32)</f>
        <v>32.808264541456957</v>
      </c>
      <c r="I35">
        <f t="shared" si="3"/>
        <v>21.276721760856134</v>
      </c>
    </row>
    <row r="37" spans="1:9" x14ac:dyDescent="0.25">
      <c r="B37">
        <f>_xlfn.CONFIDENCE.NORM($N$8,B35,30)</f>
        <v>8.3554068133162112</v>
      </c>
      <c r="C37">
        <f>_xlfn.CONFIDENCE.NORM($N$8,C35,30)</f>
        <v>6.2549503939882642</v>
      </c>
      <c r="D37">
        <f>_xlfn.CONFIDENCE.NORM($N$8,D35,30)</f>
        <v>8.3833796385096253</v>
      </c>
      <c r="G37">
        <f t="shared" ref="G37:I37" si="4">_xlfn.CONFIDENCE.NORM($N$8,G35,30)</f>
        <v>11.670496455870632</v>
      </c>
      <c r="H37">
        <f t="shared" si="4"/>
        <v>11.740070956619608</v>
      </c>
      <c r="I37">
        <f t="shared" si="4"/>
        <v>7.613637194404637</v>
      </c>
    </row>
    <row r="38" spans="1:9" x14ac:dyDescent="0.25">
      <c r="B38">
        <f>B34-B37</f>
        <v>238.47792652001712</v>
      </c>
      <c r="C38">
        <f t="shared" ref="C38:D38" si="5">C34-C37</f>
        <v>233.44504960601174</v>
      </c>
      <c r="D38">
        <f t="shared" si="5"/>
        <v>280.54995369482373</v>
      </c>
      <c r="G38">
        <f t="shared" ref="G38" si="6">G34-G37</f>
        <v>547.596170210796</v>
      </c>
      <c r="H38">
        <f t="shared" ref="H38" si="7">H34-H37</f>
        <v>481.72659571004704</v>
      </c>
      <c r="I38">
        <f t="shared" ref="I38" si="8">I34-I37</f>
        <v>637.01969613892868</v>
      </c>
    </row>
    <row r="39" spans="1:9" x14ac:dyDescent="0.25">
      <c r="B39">
        <f>B34+B37</f>
        <v>255.18874014664956</v>
      </c>
      <c r="C39">
        <f t="shared" ref="C39:D39" si="9">C34+C37</f>
        <v>245.95495039398824</v>
      </c>
      <c r="D39">
        <f t="shared" si="9"/>
        <v>297.31671297184295</v>
      </c>
      <c r="G39">
        <f t="shared" ref="G39:I39" si="10">G34+G37</f>
        <v>570.9371631225373</v>
      </c>
      <c r="H39">
        <f t="shared" si="10"/>
        <v>505.20673762328624</v>
      </c>
      <c r="I39">
        <f t="shared" si="10"/>
        <v>652.24697052773797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M11" sqref="M11:P19"/>
    </sheetView>
  </sheetViews>
  <sheetFormatPr defaultRowHeight="15" x14ac:dyDescent="0.25"/>
  <cols>
    <col min="1" max="1" width="10.42578125" bestFit="1" customWidth="1"/>
    <col min="2" max="5" width="6.7109375" customWidth="1"/>
    <col min="6" max="6" width="10.42578125" bestFit="1" customWidth="1"/>
    <col min="7" max="9" width="6.7109375" customWidth="1"/>
    <col min="10" max="10" width="9.140625" customWidth="1"/>
    <col min="13" max="13" width="12.7109375" bestFit="1" customWidth="1"/>
  </cols>
  <sheetData>
    <row r="1" spans="1:16" x14ac:dyDescent="0.25">
      <c r="A1" t="s">
        <v>7</v>
      </c>
      <c r="C1" t="s">
        <v>5</v>
      </c>
      <c r="F1" t="s">
        <v>8</v>
      </c>
      <c r="H1" t="s">
        <v>5</v>
      </c>
    </row>
    <row r="2" spans="1:16" x14ac:dyDescent="0.25">
      <c r="A2" t="s">
        <v>4</v>
      </c>
      <c r="B2" t="s">
        <v>0</v>
      </c>
      <c r="C2" t="s">
        <v>1</v>
      </c>
      <c r="D2" t="s">
        <v>2</v>
      </c>
      <c r="F2" t="s">
        <v>4</v>
      </c>
      <c r="G2" t="s">
        <v>0</v>
      </c>
      <c r="H2" t="s">
        <v>1</v>
      </c>
      <c r="I2" t="s">
        <v>2</v>
      </c>
    </row>
    <row r="3" spans="1:16" x14ac:dyDescent="0.25">
      <c r="A3">
        <v>1</v>
      </c>
      <c r="B3">
        <v>214</v>
      </c>
      <c r="C3">
        <v>216</v>
      </c>
      <c r="D3">
        <v>257</v>
      </c>
      <c r="F3">
        <v>1</v>
      </c>
      <c r="G3">
        <v>525</v>
      </c>
      <c r="H3">
        <v>473</v>
      </c>
      <c r="I3">
        <v>624</v>
      </c>
    </row>
    <row r="4" spans="1:16" x14ac:dyDescent="0.25">
      <c r="A4">
        <v>2</v>
      </c>
      <c r="B4">
        <v>212</v>
      </c>
      <c r="C4">
        <v>214</v>
      </c>
      <c r="D4">
        <v>261</v>
      </c>
      <c r="F4">
        <v>2</v>
      </c>
      <c r="G4">
        <v>583</v>
      </c>
      <c r="H4">
        <v>546</v>
      </c>
      <c r="I4">
        <v>693</v>
      </c>
    </row>
    <row r="5" spans="1:16" x14ac:dyDescent="0.25">
      <c r="A5">
        <v>3</v>
      </c>
      <c r="B5">
        <v>223</v>
      </c>
      <c r="C5">
        <v>209</v>
      </c>
      <c r="D5">
        <v>260</v>
      </c>
      <c r="F5">
        <v>3</v>
      </c>
      <c r="G5">
        <v>637</v>
      </c>
      <c r="H5">
        <v>481</v>
      </c>
      <c r="I5">
        <v>716</v>
      </c>
    </row>
    <row r="6" spans="1:16" x14ac:dyDescent="0.25">
      <c r="A6">
        <v>4</v>
      </c>
      <c r="B6">
        <v>253</v>
      </c>
      <c r="C6">
        <v>241</v>
      </c>
      <c r="D6">
        <v>288</v>
      </c>
      <c r="F6">
        <v>4</v>
      </c>
      <c r="G6">
        <v>547</v>
      </c>
      <c r="H6">
        <v>466</v>
      </c>
      <c r="I6">
        <v>617</v>
      </c>
    </row>
    <row r="7" spans="1:16" x14ac:dyDescent="0.25">
      <c r="A7">
        <v>5</v>
      </c>
      <c r="B7">
        <v>253</v>
      </c>
      <c r="C7">
        <v>232</v>
      </c>
      <c r="D7">
        <v>282</v>
      </c>
      <c r="F7">
        <v>5</v>
      </c>
      <c r="G7">
        <v>593</v>
      </c>
      <c r="H7">
        <v>475</v>
      </c>
      <c r="I7">
        <v>636</v>
      </c>
      <c r="M7" t="s">
        <v>21</v>
      </c>
      <c r="N7">
        <v>0.95</v>
      </c>
    </row>
    <row r="8" spans="1:16" x14ac:dyDescent="0.25">
      <c r="A8">
        <v>6</v>
      </c>
      <c r="B8">
        <v>249</v>
      </c>
      <c r="C8">
        <v>250</v>
      </c>
      <c r="D8">
        <v>281</v>
      </c>
      <c r="F8">
        <v>6</v>
      </c>
      <c r="G8">
        <v>621</v>
      </c>
      <c r="H8">
        <v>532</v>
      </c>
      <c r="I8">
        <v>626</v>
      </c>
      <c r="M8" t="s">
        <v>14</v>
      </c>
      <c r="N8">
        <f>1-N7</f>
        <v>5.0000000000000044E-2</v>
      </c>
    </row>
    <row r="9" spans="1:16" x14ac:dyDescent="0.25">
      <c r="A9">
        <v>7</v>
      </c>
      <c r="B9">
        <v>213</v>
      </c>
      <c r="C9">
        <v>227</v>
      </c>
      <c r="D9">
        <v>277</v>
      </c>
      <c r="F9">
        <v>7</v>
      </c>
      <c r="G9">
        <v>538</v>
      </c>
      <c r="H9">
        <v>470</v>
      </c>
      <c r="I9">
        <v>705</v>
      </c>
      <c r="M9" t="s">
        <v>19</v>
      </c>
      <c r="N9">
        <f>1-N8/2</f>
        <v>0.97499999999999998</v>
      </c>
    </row>
    <row r="10" spans="1:16" x14ac:dyDescent="0.25">
      <c r="A10">
        <v>8</v>
      </c>
      <c r="B10">
        <v>229</v>
      </c>
      <c r="C10">
        <v>243</v>
      </c>
      <c r="D10">
        <v>354</v>
      </c>
      <c r="F10">
        <v>8</v>
      </c>
      <c r="G10">
        <v>520</v>
      </c>
      <c r="H10">
        <v>505</v>
      </c>
      <c r="I10">
        <v>657</v>
      </c>
      <c r="M10" t="s">
        <v>15</v>
      </c>
      <c r="N10">
        <f>_xlfn.NORM.S.INV(N9)</f>
        <v>1.9599639845400536</v>
      </c>
    </row>
    <row r="11" spans="1:16" x14ac:dyDescent="0.25">
      <c r="A11">
        <v>9</v>
      </c>
      <c r="B11">
        <v>221</v>
      </c>
      <c r="C11">
        <v>216</v>
      </c>
      <c r="D11">
        <v>372</v>
      </c>
      <c r="F11">
        <v>9</v>
      </c>
      <c r="G11">
        <v>636</v>
      </c>
      <c r="H11">
        <v>482</v>
      </c>
      <c r="I11">
        <v>643</v>
      </c>
      <c r="O11" t="s">
        <v>5</v>
      </c>
    </row>
    <row r="12" spans="1:16" x14ac:dyDescent="0.25">
      <c r="A12">
        <v>10</v>
      </c>
      <c r="B12">
        <v>213</v>
      </c>
      <c r="C12">
        <v>225</v>
      </c>
      <c r="D12">
        <v>310</v>
      </c>
      <c r="F12">
        <v>10</v>
      </c>
      <c r="G12">
        <v>553</v>
      </c>
      <c r="H12">
        <v>482</v>
      </c>
      <c r="I12">
        <v>674</v>
      </c>
      <c r="M12" s="2" t="s">
        <v>39</v>
      </c>
      <c r="N12" t="s">
        <v>0</v>
      </c>
      <c r="O12" t="s">
        <v>1</v>
      </c>
      <c r="P12" t="s">
        <v>2</v>
      </c>
    </row>
    <row r="13" spans="1:16" x14ac:dyDescent="0.25">
      <c r="A13">
        <v>11</v>
      </c>
      <c r="B13">
        <v>258</v>
      </c>
      <c r="C13">
        <v>251</v>
      </c>
      <c r="D13">
        <v>252</v>
      </c>
      <c r="F13">
        <v>11</v>
      </c>
      <c r="G13">
        <v>526</v>
      </c>
      <c r="H13">
        <v>528</v>
      </c>
      <c r="I13">
        <v>628</v>
      </c>
      <c r="M13" t="s">
        <v>20</v>
      </c>
      <c r="N13">
        <f>B34-G34</f>
        <v>-334.09999999999997</v>
      </c>
      <c r="O13">
        <f>C34-H34</f>
        <v>-266.16666666666663</v>
      </c>
      <c r="P13">
        <f>D34-I34</f>
        <v>-362.93333333333334</v>
      </c>
    </row>
    <row r="14" spans="1:16" x14ac:dyDescent="0.25">
      <c r="A14">
        <v>12</v>
      </c>
      <c r="B14">
        <v>233</v>
      </c>
      <c r="C14">
        <v>248</v>
      </c>
      <c r="D14">
        <v>282</v>
      </c>
      <c r="F14">
        <v>12</v>
      </c>
      <c r="G14">
        <v>533</v>
      </c>
      <c r="H14">
        <v>466</v>
      </c>
      <c r="I14">
        <v>624</v>
      </c>
      <c r="M14" t="s">
        <v>11</v>
      </c>
      <c r="N14">
        <f>B35</f>
        <v>35.590900834654668</v>
      </c>
      <c r="O14">
        <f>C35</f>
        <v>14.740872882340899</v>
      </c>
      <c r="P14">
        <f>D35</f>
        <v>26.592396574125388</v>
      </c>
    </row>
    <row r="15" spans="1:16" x14ac:dyDescent="0.25">
      <c r="A15">
        <v>13</v>
      </c>
      <c r="B15">
        <v>258</v>
      </c>
      <c r="C15">
        <v>240</v>
      </c>
      <c r="D15">
        <v>289</v>
      </c>
      <c r="F15">
        <v>13</v>
      </c>
      <c r="G15">
        <v>661</v>
      </c>
      <c r="H15">
        <v>513</v>
      </c>
      <c r="I15">
        <v>613</v>
      </c>
      <c r="M15" t="s">
        <v>12</v>
      </c>
      <c r="N15">
        <f>G35</f>
        <v>42.579128950956971</v>
      </c>
      <c r="O15">
        <f>H35</f>
        <v>25.879829125316022</v>
      </c>
      <c r="P15">
        <f>I35</f>
        <v>28.807329314294691</v>
      </c>
    </row>
    <row r="16" spans="1:16" x14ac:dyDescent="0.25">
      <c r="A16">
        <v>14</v>
      </c>
      <c r="B16">
        <v>212</v>
      </c>
      <c r="C16">
        <v>210</v>
      </c>
      <c r="D16">
        <v>293</v>
      </c>
      <c r="F16">
        <v>14</v>
      </c>
      <c r="G16">
        <v>567</v>
      </c>
      <c r="H16">
        <v>547</v>
      </c>
      <c r="I16">
        <v>656</v>
      </c>
      <c r="M16" t="s">
        <v>13</v>
      </c>
      <c r="N16">
        <v>30</v>
      </c>
      <c r="O16">
        <v>30</v>
      </c>
      <c r="P16">
        <v>30</v>
      </c>
    </row>
    <row r="17" spans="1:16" x14ac:dyDescent="0.25">
      <c r="A17">
        <v>15</v>
      </c>
      <c r="B17">
        <v>218</v>
      </c>
      <c r="C17">
        <v>259</v>
      </c>
      <c r="D17">
        <v>299</v>
      </c>
      <c r="F17">
        <v>15</v>
      </c>
      <c r="G17">
        <v>533</v>
      </c>
      <c r="H17">
        <v>458</v>
      </c>
      <c r="I17">
        <v>669</v>
      </c>
      <c r="M17" t="s">
        <v>16</v>
      </c>
      <c r="N17">
        <f>SQRT(((N14^2)/N16)+((N15^2)/N16))</f>
        <v>10.131953487925291</v>
      </c>
      <c r="O17">
        <f>SQRT(((O14^2)/O16)+((O15^2)/O16))</f>
        <v>5.4377044448581078</v>
      </c>
      <c r="P17">
        <f>SQRT(((P14^2)/P16)+((P15^2)/P16))</f>
        <v>7.1577877815653306</v>
      </c>
    </row>
    <row r="18" spans="1:16" x14ac:dyDescent="0.25">
      <c r="A18">
        <v>16</v>
      </c>
      <c r="B18">
        <v>237</v>
      </c>
      <c r="C18">
        <v>236</v>
      </c>
      <c r="D18">
        <v>258</v>
      </c>
      <c r="F18">
        <v>16</v>
      </c>
      <c r="G18">
        <v>562</v>
      </c>
      <c r="H18">
        <v>506</v>
      </c>
      <c r="I18">
        <v>646</v>
      </c>
      <c r="M18" t="s">
        <v>17</v>
      </c>
      <c r="N18">
        <f>N13-$N$10*N17</f>
        <v>-353.95826392936851</v>
      </c>
      <c r="O18">
        <f>O13-$N$10*O17</f>
        <v>-276.82437153716188</v>
      </c>
      <c r="P18">
        <f>P13-$N$10*P17</f>
        <v>-376.96233959418225</v>
      </c>
    </row>
    <row r="19" spans="1:16" x14ac:dyDescent="0.25">
      <c r="A19">
        <v>17</v>
      </c>
      <c r="B19">
        <v>220</v>
      </c>
      <c r="C19">
        <v>234</v>
      </c>
      <c r="D19">
        <v>299</v>
      </c>
      <c r="F19">
        <v>17</v>
      </c>
      <c r="G19">
        <v>621</v>
      </c>
      <c r="H19">
        <v>520</v>
      </c>
      <c r="I19">
        <v>682</v>
      </c>
      <c r="M19" t="s">
        <v>18</v>
      </c>
      <c r="N19">
        <f>N13+$N$10*N17</f>
        <v>-314.24173607063142</v>
      </c>
      <c r="O19">
        <f>O13+$N$10*O17</f>
        <v>-255.50896179617138</v>
      </c>
      <c r="P19">
        <f>P13+$N$10*P17</f>
        <v>-348.90432707248442</v>
      </c>
    </row>
    <row r="20" spans="1:16" x14ac:dyDescent="0.25">
      <c r="A20">
        <v>18</v>
      </c>
      <c r="B20">
        <v>224</v>
      </c>
      <c r="C20">
        <v>229</v>
      </c>
      <c r="D20">
        <v>281</v>
      </c>
      <c r="F20">
        <v>18</v>
      </c>
      <c r="G20">
        <v>548</v>
      </c>
      <c r="H20">
        <v>497</v>
      </c>
      <c r="I20">
        <v>624</v>
      </c>
    </row>
    <row r="21" spans="1:16" x14ac:dyDescent="0.25">
      <c r="A21">
        <v>19</v>
      </c>
      <c r="B21">
        <v>229</v>
      </c>
      <c r="C21">
        <v>214</v>
      </c>
      <c r="D21">
        <v>252</v>
      </c>
      <c r="F21">
        <v>19</v>
      </c>
      <c r="G21">
        <v>522</v>
      </c>
      <c r="H21">
        <v>519</v>
      </c>
      <c r="I21">
        <v>647</v>
      </c>
    </row>
    <row r="22" spans="1:16" x14ac:dyDescent="0.25">
      <c r="A22">
        <v>20</v>
      </c>
      <c r="B22">
        <v>235</v>
      </c>
      <c r="C22">
        <v>231</v>
      </c>
      <c r="D22">
        <v>278</v>
      </c>
      <c r="F22">
        <v>20</v>
      </c>
      <c r="G22">
        <v>570</v>
      </c>
      <c r="H22">
        <v>500</v>
      </c>
      <c r="I22">
        <v>622</v>
      </c>
    </row>
    <row r="23" spans="1:16" x14ac:dyDescent="0.25">
      <c r="A23">
        <v>21</v>
      </c>
      <c r="B23">
        <v>412</v>
      </c>
      <c r="C23">
        <v>230</v>
      </c>
      <c r="D23">
        <v>270</v>
      </c>
      <c r="F23">
        <v>21</v>
      </c>
      <c r="G23">
        <v>659</v>
      </c>
      <c r="H23">
        <v>483</v>
      </c>
      <c r="I23">
        <v>619</v>
      </c>
    </row>
    <row r="24" spans="1:16" x14ac:dyDescent="0.25">
      <c r="A24">
        <v>22</v>
      </c>
      <c r="B24">
        <v>233</v>
      </c>
      <c r="C24">
        <v>239</v>
      </c>
      <c r="D24">
        <v>311</v>
      </c>
      <c r="F24">
        <v>22</v>
      </c>
      <c r="G24">
        <v>554</v>
      </c>
      <c r="H24">
        <v>523</v>
      </c>
      <c r="I24">
        <v>608</v>
      </c>
    </row>
    <row r="25" spans="1:16" x14ac:dyDescent="0.25">
      <c r="A25">
        <v>23</v>
      </c>
      <c r="B25">
        <v>213</v>
      </c>
      <c r="C25">
        <v>269</v>
      </c>
      <c r="D25">
        <v>307</v>
      </c>
      <c r="F25">
        <v>23</v>
      </c>
      <c r="G25">
        <v>531</v>
      </c>
      <c r="H25">
        <v>481</v>
      </c>
      <c r="I25">
        <v>635</v>
      </c>
    </row>
    <row r="26" spans="1:16" x14ac:dyDescent="0.25">
      <c r="A26">
        <v>24</v>
      </c>
      <c r="B26">
        <v>231</v>
      </c>
      <c r="C26">
        <v>217</v>
      </c>
      <c r="D26">
        <v>285</v>
      </c>
      <c r="F26">
        <v>24</v>
      </c>
      <c r="G26">
        <v>533</v>
      </c>
      <c r="H26">
        <v>497</v>
      </c>
      <c r="I26">
        <v>650</v>
      </c>
    </row>
    <row r="27" spans="1:16" x14ac:dyDescent="0.25">
      <c r="A27">
        <v>25</v>
      </c>
      <c r="B27">
        <v>239</v>
      </c>
      <c r="C27">
        <v>216</v>
      </c>
      <c r="D27">
        <v>262</v>
      </c>
      <c r="F27">
        <v>25</v>
      </c>
      <c r="G27">
        <v>581</v>
      </c>
      <c r="H27">
        <v>503</v>
      </c>
      <c r="I27">
        <v>644</v>
      </c>
    </row>
    <row r="28" spans="1:16" x14ac:dyDescent="0.25">
      <c r="A28">
        <v>26</v>
      </c>
      <c r="B28">
        <v>221</v>
      </c>
      <c r="C28">
        <v>238</v>
      </c>
      <c r="D28">
        <v>295</v>
      </c>
      <c r="F28">
        <v>26</v>
      </c>
      <c r="G28">
        <v>568</v>
      </c>
      <c r="H28">
        <v>459</v>
      </c>
      <c r="I28">
        <v>669</v>
      </c>
    </row>
    <row r="29" spans="1:16" x14ac:dyDescent="0.25">
      <c r="A29">
        <v>27</v>
      </c>
      <c r="B29">
        <v>216</v>
      </c>
      <c r="C29">
        <v>228</v>
      </c>
      <c r="D29">
        <v>298</v>
      </c>
      <c r="F29">
        <v>27</v>
      </c>
      <c r="G29">
        <v>534</v>
      </c>
      <c r="H29">
        <v>489</v>
      </c>
      <c r="I29">
        <v>641</v>
      </c>
    </row>
    <row r="30" spans="1:16" x14ac:dyDescent="0.25">
      <c r="A30">
        <v>28</v>
      </c>
      <c r="B30">
        <v>249</v>
      </c>
      <c r="C30">
        <v>247</v>
      </c>
      <c r="D30">
        <v>288</v>
      </c>
      <c r="F30">
        <v>28</v>
      </c>
      <c r="G30">
        <v>556</v>
      </c>
      <c r="H30">
        <v>545</v>
      </c>
      <c r="I30">
        <v>708</v>
      </c>
    </row>
    <row r="31" spans="1:16" x14ac:dyDescent="0.25">
      <c r="A31">
        <v>29</v>
      </c>
      <c r="B31">
        <v>241</v>
      </c>
      <c r="C31">
        <v>244</v>
      </c>
      <c r="D31">
        <v>261</v>
      </c>
      <c r="F31">
        <v>29</v>
      </c>
      <c r="G31">
        <v>639</v>
      </c>
      <c r="H31">
        <v>498</v>
      </c>
      <c r="I31">
        <v>640</v>
      </c>
    </row>
    <row r="32" spans="1:16" x14ac:dyDescent="0.25">
      <c r="A32">
        <v>30</v>
      </c>
      <c r="B32">
        <v>234</v>
      </c>
      <c r="C32">
        <v>231</v>
      </c>
      <c r="D32">
        <v>288</v>
      </c>
      <c r="F32">
        <v>30</v>
      </c>
      <c r="G32">
        <v>565</v>
      </c>
      <c r="H32">
        <v>525</v>
      </c>
      <c r="I32">
        <v>662</v>
      </c>
    </row>
    <row r="34" spans="1:9" x14ac:dyDescent="0.25">
      <c r="A34" t="s">
        <v>9</v>
      </c>
      <c r="B34">
        <f>AVERAGE(B3:B32)</f>
        <v>236.43333333333334</v>
      </c>
      <c r="C34">
        <f t="shared" ref="C34:D34" si="0">AVERAGE(C3:C32)</f>
        <v>232.8</v>
      </c>
      <c r="D34">
        <f t="shared" si="0"/>
        <v>286.33333333333331</v>
      </c>
      <c r="F34" t="s">
        <v>9</v>
      </c>
      <c r="G34">
        <f>AVERAGE(G3:G32)</f>
        <v>570.5333333333333</v>
      </c>
      <c r="H34">
        <f t="shared" ref="H34:I34" si="1">AVERAGE(H3:H32)</f>
        <v>498.96666666666664</v>
      </c>
      <c r="I34">
        <f t="shared" si="1"/>
        <v>649.26666666666665</v>
      </c>
    </row>
    <row r="35" spans="1:9" x14ac:dyDescent="0.25">
      <c r="A35" t="s">
        <v>10</v>
      </c>
      <c r="B35">
        <f>_xlfn.STDEV.P(B3:B32)</f>
        <v>35.590900834654668</v>
      </c>
      <c r="C35">
        <f t="shared" ref="C35:D35" si="2">_xlfn.STDEV.P(C3:C32)</f>
        <v>14.740872882340899</v>
      </c>
      <c r="D35">
        <f t="shared" si="2"/>
        <v>26.592396574125388</v>
      </c>
      <c r="F35" t="s">
        <v>10</v>
      </c>
      <c r="G35">
        <f>_xlfn.STDEV.P(G3:G32)</f>
        <v>42.579128950956971</v>
      </c>
      <c r="H35">
        <f t="shared" ref="H35:I35" si="3">_xlfn.STDEV.P(H3:H32)</f>
        <v>25.879829125316022</v>
      </c>
      <c r="I35">
        <f t="shared" si="3"/>
        <v>28.807329314294691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6" workbookViewId="0">
      <selection activeCell="L19" sqref="L19"/>
    </sheetView>
  </sheetViews>
  <sheetFormatPr defaultRowHeight="15" x14ac:dyDescent="0.25"/>
  <cols>
    <col min="1" max="1" width="10.42578125" bestFit="1" customWidth="1"/>
    <col min="2" max="5" width="6.7109375" customWidth="1"/>
    <col min="6" max="6" width="10.42578125" bestFit="1" customWidth="1"/>
    <col min="7" max="9" width="6.7109375" customWidth="1"/>
    <col min="10" max="10" width="9.140625" customWidth="1"/>
    <col min="13" max="13" width="12.7109375" bestFit="1" customWidth="1"/>
  </cols>
  <sheetData>
    <row r="1" spans="1:16" x14ac:dyDescent="0.25">
      <c r="A1" t="s">
        <v>7</v>
      </c>
      <c r="C1" t="s">
        <v>5</v>
      </c>
      <c r="F1" t="s">
        <v>8</v>
      </c>
      <c r="H1" t="s">
        <v>5</v>
      </c>
    </row>
    <row r="2" spans="1:16" x14ac:dyDescent="0.25">
      <c r="A2" t="s">
        <v>4</v>
      </c>
      <c r="B2" t="s">
        <v>0</v>
      </c>
      <c r="C2" t="s">
        <v>1</v>
      </c>
      <c r="D2" t="s">
        <v>2</v>
      </c>
      <c r="F2" t="s">
        <v>4</v>
      </c>
      <c r="G2" t="s">
        <v>0</v>
      </c>
      <c r="H2" t="s">
        <v>1</v>
      </c>
      <c r="I2" t="s">
        <v>2</v>
      </c>
    </row>
    <row r="3" spans="1:16" x14ac:dyDescent="0.25">
      <c r="A3">
        <v>1</v>
      </c>
      <c r="B3">
        <v>784</v>
      </c>
      <c r="C3">
        <v>791</v>
      </c>
      <c r="D3">
        <v>1088</v>
      </c>
      <c r="F3">
        <v>1</v>
      </c>
      <c r="G3">
        <v>1949</v>
      </c>
      <c r="H3">
        <v>1661</v>
      </c>
      <c r="I3">
        <v>2464</v>
      </c>
    </row>
    <row r="4" spans="1:16" x14ac:dyDescent="0.25">
      <c r="A4">
        <v>2</v>
      </c>
      <c r="B4">
        <v>850</v>
      </c>
      <c r="C4">
        <v>864</v>
      </c>
      <c r="D4">
        <v>1124</v>
      </c>
      <c r="F4">
        <v>2</v>
      </c>
      <c r="G4">
        <v>1933</v>
      </c>
      <c r="H4">
        <v>1531</v>
      </c>
      <c r="I4">
        <v>2493</v>
      </c>
    </row>
    <row r="5" spans="1:16" x14ac:dyDescent="0.25">
      <c r="A5">
        <v>3</v>
      </c>
      <c r="B5">
        <v>856</v>
      </c>
      <c r="C5">
        <v>937</v>
      </c>
      <c r="D5">
        <v>1219</v>
      </c>
      <c r="F5">
        <v>3</v>
      </c>
      <c r="G5">
        <v>1995</v>
      </c>
      <c r="H5">
        <v>1493</v>
      </c>
      <c r="I5">
        <v>2543</v>
      </c>
    </row>
    <row r="6" spans="1:16" x14ac:dyDescent="0.25">
      <c r="A6">
        <v>4</v>
      </c>
      <c r="B6">
        <v>791</v>
      </c>
      <c r="C6">
        <v>910</v>
      </c>
      <c r="D6">
        <v>1160</v>
      </c>
      <c r="F6">
        <v>4</v>
      </c>
      <c r="G6">
        <v>2037</v>
      </c>
      <c r="H6">
        <v>1636</v>
      </c>
      <c r="I6">
        <v>2351</v>
      </c>
    </row>
    <row r="7" spans="1:16" x14ac:dyDescent="0.25">
      <c r="A7">
        <v>5</v>
      </c>
      <c r="B7">
        <v>817</v>
      </c>
      <c r="C7">
        <v>861</v>
      </c>
      <c r="D7">
        <v>1140</v>
      </c>
      <c r="F7">
        <v>5</v>
      </c>
      <c r="G7">
        <v>1915</v>
      </c>
      <c r="H7">
        <v>1519</v>
      </c>
      <c r="I7">
        <v>2408</v>
      </c>
      <c r="M7" t="s">
        <v>21</v>
      </c>
      <c r="N7">
        <v>0.95</v>
      </c>
    </row>
    <row r="8" spans="1:16" x14ac:dyDescent="0.25">
      <c r="A8">
        <v>6</v>
      </c>
      <c r="B8">
        <v>824</v>
      </c>
      <c r="C8">
        <v>816</v>
      </c>
      <c r="D8">
        <v>1121</v>
      </c>
      <c r="F8">
        <v>6</v>
      </c>
      <c r="G8">
        <v>2041</v>
      </c>
      <c r="H8">
        <v>1490</v>
      </c>
      <c r="I8">
        <v>2358</v>
      </c>
      <c r="M8" t="s">
        <v>14</v>
      </c>
      <c r="N8">
        <f>1-N7</f>
        <v>5.0000000000000044E-2</v>
      </c>
    </row>
    <row r="9" spans="1:16" x14ac:dyDescent="0.25">
      <c r="A9">
        <v>7</v>
      </c>
      <c r="B9">
        <v>819</v>
      </c>
      <c r="C9">
        <v>878</v>
      </c>
      <c r="D9">
        <v>1136</v>
      </c>
      <c r="F9">
        <v>7</v>
      </c>
      <c r="G9">
        <v>1886</v>
      </c>
      <c r="H9">
        <v>1518</v>
      </c>
      <c r="I9">
        <v>2451</v>
      </c>
      <c r="M9" t="s">
        <v>19</v>
      </c>
      <c r="N9">
        <f>1-N8/2</f>
        <v>0.97499999999999998</v>
      </c>
    </row>
    <row r="10" spans="1:16" x14ac:dyDescent="0.25">
      <c r="A10">
        <v>8</v>
      </c>
      <c r="B10">
        <v>815</v>
      </c>
      <c r="C10">
        <v>814</v>
      </c>
      <c r="D10">
        <v>1106</v>
      </c>
      <c r="F10">
        <v>8</v>
      </c>
      <c r="G10">
        <v>2052</v>
      </c>
      <c r="H10">
        <v>1522</v>
      </c>
      <c r="I10">
        <v>2426</v>
      </c>
      <c r="M10" t="s">
        <v>15</v>
      </c>
      <c r="N10">
        <f>_xlfn.NORM.S.INV(N9)</f>
        <v>1.9599639845400536</v>
      </c>
    </row>
    <row r="11" spans="1:16" x14ac:dyDescent="0.25">
      <c r="A11">
        <v>9</v>
      </c>
      <c r="B11">
        <v>812</v>
      </c>
      <c r="C11">
        <v>837</v>
      </c>
      <c r="D11">
        <v>1138</v>
      </c>
      <c r="F11">
        <v>9</v>
      </c>
      <c r="G11">
        <v>1998</v>
      </c>
      <c r="H11">
        <v>1526</v>
      </c>
      <c r="I11">
        <v>2444</v>
      </c>
      <c r="O11" t="s">
        <v>5</v>
      </c>
    </row>
    <row r="12" spans="1:16" x14ac:dyDescent="0.25">
      <c r="A12">
        <v>10</v>
      </c>
      <c r="B12">
        <v>869</v>
      </c>
      <c r="C12">
        <v>838</v>
      </c>
      <c r="D12">
        <v>1221</v>
      </c>
      <c r="F12">
        <v>10</v>
      </c>
      <c r="G12">
        <v>1902</v>
      </c>
      <c r="H12">
        <v>1536</v>
      </c>
      <c r="I12">
        <v>2363</v>
      </c>
      <c r="M12" s="2" t="s">
        <v>40</v>
      </c>
      <c r="N12" t="s">
        <v>0</v>
      </c>
      <c r="O12" t="s">
        <v>1</v>
      </c>
      <c r="P12" t="s">
        <v>2</v>
      </c>
    </row>
    <row r="13" spans="1:16" x14ac:dyDescent="0.25">
      <c r="A13">
        <v>11</v>
      </c>
      <c r="B13">
        <v>803</v>
      </c>
      <c r="C13">
        <v>837</v>
      </c>
      <c r="D13">
        <v>1876</v>
      </c>
      <c r="F13">
        <v>11</v>
      </c>
      <c r="G13">
        <v>2110</v>
      </c>
      <c r="H13">
        <v>1507</v>
      </c>
      <c r="I13">
        <v>2538</v>
      </c>
      <c r="M13" t="s">
        <v>20</v>
      </c>
      <c r="N13">
        <f>B34-G34</f>
        <v>-1095.7333333333333</v>
      </c>
      <c r="O13">
        <f>C34-H34</f>
        <v>-672.06666666666661</v>
      </c>
      <c r="P13">
        <f>D34-I34</f>
        <v>-1232.5333333333333</v>
      </c>
    </row>
    <row r="14" spans="1:16" x14ac:dyDescent="0.25">
      <c r="A14">
        <v>12</v>
      </c>
      <c r="B14">
        <v>808</v>
      </c>
      <c r="C14">
        <v>806</v>
      </c>
      <c r="D14">
        <v>1858</v>
      </c>
      <c r="F14">
        <v>12</v>
      </c>
      <c r="G14">
        <v>1861</v>
      </c>
      <c r="H14">
        <v>1590</v>
      </c>
      <c r="I14">
        <v>2524</v>
      </c>
      <c r="M14" t="s">
        <v>11</v>
      </c>
      <c r="N14">
        <f>B35</f>
        <v>165.11546128559723</v>
      </c>
      <c r="O14">
        <f>C35</f>
        <v>33.186074723527568</v>
      </c>
      <c r="P14">
        <f>D35</f>
        <v>213.19542678021966</v>
      </c>
    </row>
    <row r="15" spans="1:16" x14ac:dyDescent="0.25">
      <c r="A15">
        <v>13</v>
      </c>
      <c r="B15">
        <v>859</v>
      </c>
      <c r="C15">
        <v>889</v>
      </c>
      <c r="D15">
        <v>1786</v>
      </c>
      <c r="F15">
        <v>13</v>
      </c>
      <c r="G15">
        <v>1909</v>
      </c>
      <c r="H15">
        <v>1460</v>
      </c>
      <c r="I15">
        <v>2353</v>
      </c>
      <c r="M15" t="s">
        <v>12</v>
      </c>
      <c r="N15">
        <f>G35</f>
        <v>79.808493003912531</v>
      </c>
      <c r="O15">
        <f>H35</f>
        <v>44.456420608651491</v>
      </c>
      <c r="P15">
        <f>I35</f>
        <v>69.793735790223735</v>
      </c>
    </row>
    <row r="16" spans="1:16" x14ac:dyDescent="0.25">
      <c r="A16">
        <v>14</v>
      </c>
      <c r="B16">
        <v>775</v>
      </c>
      <c r="C16">
        <v>837</v>
      </c>
      <c r="D16">
        <v>1111</v>
      </c>
      <c r="F16">
        <v>14</v>
      </c>
      <c r="G16">
        <v>2000</v>
      </c>
      <c r="H16">
        <v>1529</v>
      </c>
      <c r="I16">
        <v>2489</v>
      </c>
      <c r="M16" t="s">
        <v>13</v>
      </c>
      <c r="N16">
        <v>30</v>
      </c>
      <c r="O16">
        <v>30</v>
      </c>
      <c r="P16">
        <v>30</v>
      </c>
    </row>
    <row r="17" spans="1:16" x14ac:dyDescent="0.25">
      <c r="A17">
        <v>15</v>
      </c>
      <c r="B17">
        <v>799</v>
      </c>
      <c r="C17">
        <v>826</v>
      </c>
      <c r="D17">
        <v>1206</v>
      </c>
      <c r="F17">
        <v>15</v>
      </c>
      <c r="G17">
        <v>2092</v>
      </c>
      <c r="H17">
        <v>1480</v>
      </c>
      <c r="I17">
        <v>2558</v>
      </c>
      <c r="M17" t="s">
        <v>16</v>
      </c>
      <c r="N17">
        <f>SQRT(((N14^2)/N16)+((N15^2)/N16))</f>
        <v>33.482588067586768</v>
      </c>
      <c r="O17">
        <f>SQRT(((O14^2)/O16)+((O15^2)/O16))</f>
        <v>10.128653890306925</v>
      </c>
      <c r="P17">
        <f>SQRT(((P14^2)/P16)+((P15^2)/P16))</f>
        <v>40.956666350162322</v>
      </c>
    </row>
    <row r="18" spans="1:16" x14ac:dyDescent="0.25">
      <c r="A18">
        <v>16</v>
      </c>
      <c r="B18">
        <v>874</v>
      </c>
      <c r="C18">
        <v>840</v>
      </c>
      <c r="D18">
        <v>1155</v>
      </c>
      <c r="F18">
        <v>16</v>
      </c>
      <c r="G18">
        <v>1905</v>
      </c>
      <c r="H18">
        <v>1495</v>
      </c>
      <c r="I18">
        <v>2357</v>
      </c>
      <c r="M18" t="s">
        <v>17</v>
      </c>
      <c r="N18">
        <f>N13-$N$10*N17</f>
        <v>-1161.3580000549939</v>
      </c>
      <c r="O18">
        <f>O13-$N$10*O17</f>
        <v>-691.91846350353967</v>
      </c>
      <c r="P18">
        <f>P13-$N$10*P17</f>
        <v>-1312.8069243064749</v>
      </c>
    </row>
    <row r="19" spans="1:16" x14ac:dyDescent="0.25">
      <c r="A19">
        <v>17</v>
      </c>
      <c r="B19">
        <v>834</v>
      </c>
      <c r="C19">
        <v>845</v>
      </c>
      <c r="D19">
        <v>1166</v>
      </c>
      <c r="F19">
        <v>17</v>
      </c>
      <c r="G19">
        <v>2010</v>
      </c>
      <c r="H19">
        <v>1541</v>
      </c>
      <c r="I19">
        <v>2456</v>
      </c>
      <c r="M19" t="s">
        <v>18</v>
      </c>
      <c r="N19">
        <f>N13+$N$10*N17</f>
        <v>-1030.1086666116728</v>
      </c>
      <c r="O19">
        <f>O13+$N$10*O17</f>
        <v>-652.21486982979354</v>
      </c>
      <c r="P19">
        <f>P13+$N$10*P17</f>
        <v>-1152.2597423601917</v>
      </c>
    </row>
    <row r="20" spans="1:16" x14ac:dyDescent="0.25">
      <c r="A20">
        <v>18</v>
      </c>
      <c r="B20">
        <v>798</v>
      </c>
      <c r="C20">
        <v>813</v>
      </c>
      <c r="D20">
        <v>1147</v>
      </c>
      <c r="F20">
        <v>18</v>
      </c>
      <c r="G20">
        <v>2060</v>
      </c>
      <c r="H20">
        <v>1507</v>
      </c>
      <c r="I20">
        <v>2328</v>
      </c>
    </row>
    <row r="21" spans="1:16" x14ac:dyDescent="0.25">
      <c r="A21">
        <v>19</v>
      </c>
      <c r="B21">
        <v>830</v>
      </c>
      <c r="C21">
        <v>851</v>
      </c>
      <c r="D21">
        <v>1153</v>
      </c>
      <c r="F21">
        <v>19</v>
      </c>
      <c r="G21">
        <v>1908</v>
      </c>
      <c r="H21">
        <v>1526</v>
      </c>
      <c r="I21">
        <v>2499</v>
      </c>
    </row>
    <row r="22" spans="1:16" x14ac:dyDescent="0.25">
      <c r="A22">
        <v>20</v>
      </c>
      <c r="B22">
        <v>792</v>
      </c>
      <c r="C22">
        <v>904</v>
      </c>
      <c r="D22">
        <v>1150</v>
      </c>
      <c r="F22">
        <v>20</v>
      </c>
      <c r="G22">
        <v>2026</v>
      </c>
      <c r="H22">
        <v>1478</v>
      </c>
      <c r="I22">
        <v>2416</v>
      </c>
    </row>
    <row r="23" spans="1:16" x14ac:dyDescent="0.25">
      <c r="A23">
        <v>21</v>
      </c>
      <c r="B23">
        <v>811</v>
      </c>
      <c r="C23">
        <v>857</v>
      </c>
      <c r="D23">
        <v>1138</v>
      </c>
      <c r="F23">
        <v>21</v>
      </c>
      <c r="G23">
        <v>1881</v>
      </c>
      <c r="H23">
        <v>1509</v>
      </c>
      <c r="I23">
        <v>2485</v>
      </c>
    </row>
    <row r="24" spans="1:16" x14ac:dyDescent="0.25">
      <c r="A24">
        <v>22</v>
      </c>
      <c r="B24">
        <v>803</v>
      </c>
      <c r="C24">
        <v>887</v>
      </c>
      <c r="D24">
        <v>1102</v>
      </c>
      <c r="F24">
        <v>22</v>
      </c>
      <c r="G24">
        <v>2071</v>
      </c>
      <c r="H24">
        <v>1582</v>
      </c>
      <c r="I24">
        <v>2349</v>
      </c>
    </row>
    <row r="25" spans="1:16" x14ac:dyDescent="0.25">
      <c r="A25">
        <v>23</v>
      </c>
      <c r="B25">
        <v>786</v>
      </c>
      <c r="C25">
        <v>866</v>
      </c>
      <c r="D25">
        <v>1120</v>
      </c>
      <c r="F25">
        <v>23</v>
      </c>
      <c r="G25">
        <v>1853</v>
      </c>
      <c r="H25">
        <v>1503</v>
      </c>
      <c r="I25">
        <v>2549</v>
      </c>
    </row>
    <row r="26" spans="1:16" x14ac:dyDescent="0.25">
      <c r="A26">
        <v>24</v>
      </c>
      <c r="B26">
        <v>818</v>
      </c>
      <c r="C26">
        <v>858</v>
      </c>
      <c r="D26">
        <v>1126</v>
      </c>
      <c r="F26">
        <v>24</v>
      </c>
      <c r="G26">
        <v>2018</v>
      </c>
      <c r="H26">
        <v>1487</v>
      </c>
      <c r="I26">
        <v>2368</v>
      </c>
    </row>
    <row r="27" spans="1:16" x14ac:dyDescent="0.25">
      <c r="A27">
        <v>25</v>
      </c>
      <c r="B27">
        <v>1043</v>
      </c>
      <c r="C27">
        <v>840</v>
      </c>
      <c r="D27">
        <v>1145</v>
      </c>
      <c r="F27">
        <v>25</v>
      </c>
      <c r="G27">
        <v>2104</v>
      </c>
      <c r="H27">
        <v>1522</v>
      </c>
      <c r="I27">
        <v>2485</v>
      </c>
    </row>
    <row r="28" spans="1:16" x14ac:dyDescent="0.25">
      <c r="A28">
        <v>26</v>
      </c>
      <c r="B28">
        <v>1350</v>
      </c>
      <c r="C28">
        <v>861</v>
      </c>
      <c r="D28">
        <v>1108</v>
      </c>
      <c r="F28">
        <v>26</v>
      </c>
      <c r="G28">
        <v>1849</v>
      </c>
      <c r="H28">
        <v>1491</v>
      </c>
      <c r="I28">
        <v>2424</v>
      </c>
    </row>
    <row r="29" spans="1:16" x14ac:dyDescent="0.25">
      <c r="A29">
        <v>27</v>
      </c>
      <c r="B29">
        <v>1380</v>
      </c>
      <c r="C29">
        <v>838</v>
      </c>
      <c r="D29">
        <v>1071</v>
      </c>
      <c r="F29">
        <v>27</v>
      </c>
      <c r="G29">
        <v>1997</v>
      </c>
      <c r="H29">
        <v>1497</v>
      </c>
      <c r="I29">
        <v>2403</v>
      </c>
    </row>
    <row r="30" spans="1:16" x14ac:dyDescent="0.25">
      <c r="A30">
        <v>28</v>
      </c>
      <c r="B30">
        <v>1329</v>
      </c>
      <c r="C30">
        <v>824</v>
      </c>
      <c r="D30">
        <v>1144</v>
      </c>
      <c r="F30">
        <v>28</v>
      </c>
      <c r="G30">
        <v>1908</v>
      </c>
      <c r="H30">
        <v>1479</v>
      </c>
      <c r="I30">
        <v>2476</v>
      </c>
    </row>
    <row r="31" spans="1:16" x14ac:dyDescent="0.25">
      <c r="A31">
        <v>29</v>
      </c>
      <c r="B31">
        <v>812</v>
      </c>
      <c r="C31">
        <v>898</v>
      </c>
      <c r="D31">
        <v>1124</v>
      </c>
      <c r="F31">
        <v>29</v>
      </c>
      <c r="G31">
        <v>2063</v>
      </c>
      <c r="H31">
        <v>1570</v>
      </c>
      <c r="I31">
        <v>2363</v>
      </c>
    </row>
    <row r="32" spans="1:16" x14ac:dyDescent="0.25">
      <c r="A32">
        <v>30</v>
      </c>
      <c r="B32">
        <v>815</v>
      </c>
      <c r="C32">
        <v>823</v>
      </c>
      <c r="D32">
        <v>1134</v>
      </c>
      <c r="F32">
        <v>30</v>
      </c>
      <c r="G32">
        <v>1895</v>
      </c>
      <c r="H32">
        <v>1523</v>
      </c>
      <c r="I32">
        <v>2528</v>
      </c>
    </row>
    <row r="34" spans="1:9" x14ac:dyDescent="0.25">
      <c r="A34" t="s">
        <v>9</v>
      </c>
      <c r="B34">
        <f>AVERAGE(B3:B32)</f>
        <v>878.5333333333333</v>
      </c>
      <c r="C34">
        <f t="shared" ref="C34:D34" si="0">AVERAGE(C3:C32)</f>
        <v>851.5333333333333</v>
      </c>
      <c r="D34">
        <f t="shared" si="0"/>
        <v>1209.0999999999999</v>
      </c>
      <c r="F34" t="s">
        <v>9</v>
      </c>
      <c r="G34">
        <f>AVERAGE(G3:G32)</f>
        <v>1974.2666666666667</v>
      </c>
      <c r="H34">
        <f t="shared" ref="H34:I34" si="1">AVERAGE(H3:H32)</f>
        <v>1523.6</v>
      </c>
      <c r="I34">
        <f t="shared" si="1"/>
        <v>2441.6333333333332</v>
      </c>
    </row>
    <row r="35" spans="1:9" x14ac:dyDescent="0.25">
      <c r="A35" t="s">
        <v>10</v>
      </c>
      <c r="B35">
        <f>_xlfn.STDEV.P(B3:B32)</f>
        <v>165.11546128559723</v>
      </c>
      <c r="C35">
        <f t="shared" ref="C35:D35" si="2">_xlfn.STDEV.P(C3:C32)</f>
        <v>33.186074723527568</v>
      </c>
      <c r="D35">
        <f t="shared" si="2"/>
        <v>213.19542678021966</v>
      </c>
      <c r="F35" t="s">
        <v>10</v>
      </c>
      <c r="G35">
        <f>_xlfn.STDEV.P(G3:G32)</f>
        <v>79.808493003912531</v>
      </c>
      <c r="H35">
        <f t="shared" ref="H35:I35" si="3">_xlfn.STDEV.P(H3:H32)</f>
        <v>44.456420608651491</v>
      </c>
      <c r="I35">
        <f t="shared" si="3"/>
        <v>69.793735790223735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6" sqref="F16"/>
    </sheetView>
  </sheetViews>
  <sheetFormatPr defaultRowHeight="15" x14ac:dyDescent="0.25"/>
  <cols>
    <col min="1" max="1" width="10.42578125" bestFit="1" customWidth="1"/>
    <col min="2" max="4" width="6.7109375" customWidth="1"/>
  </cols>
  <sheetData>
    <row r="1" spans="1:6" x14ac:dyDescent="0.25">
      <c r="A1" t="s">
        <v>7</v>
      </c>
      <c r="C1" t="s">
        <v>5</v>
      </c>
      <c r="F1" t="s">
        <v>33</v>
      </c>
    </row>
    <row r="2" spans="1:6" x14ac:dyDescent="0.25">
      <c r="A2" t="s">
        <v>4</v>
      </c>
      <c r="B2" t="s">
        <v>0</v>
      </c>
      <c r="C2" t="s">
        <v>1</v>
      </c>
      <c r="D2" t="s">
        <v>2</v>
      </c>
    </row>
    <row r="3" spans="1:6" x14ac:dyDescent="0.25">
      <c r="A3">
        <v>1</v>
      </c>
      <c r="B3">
        <v>5803</v>
      </c>
      <c r="C3">
        <v>9428</v>
      </c>
      <c r="D3">
        <v>14283</v>
      </c>
    </row>
    <row r="4" spans="1:6" x14ac:dyDescent="0.25">
      <c r="A4">
        <v>2</v>
      </c>
      <c r="B4">
        <v>5799</v>
      </c>
      <c r="C4">
        <v>7112</v>
      </c>
      <c r="D4">
        <v>13797</v>
      </c>
    </row>
    <row r="5" spans="1:6" x14ac:dyDescent="0.25">
      <c r="A5">
        <v>3</v>
      </c>
      <c r="B5">
        <v>5798</v>
      </c>
      <c r="C5">
        <v>6308</v>
      </c>
      <c r="D5">
        <v>10101</v>
      </c>
    </row>
    <row r="6" spans="1:6" x14ac:dyDescent="0.25">
      <c r="A6">
        <v>4</v>
      </c>
      <c r="B6">
        <v>5630</v>
      </c>
      <c r="C6">
        <v>6149</v>
      </c>
      <c r="D6">
        <v>8899</v>
      </c>
    </row>
    <row r="7" spans="1:6" x14ac:dyDescent="0.25">
      <c r="A7">
        <v>5</v>
      </c>
      <c r="B7">
        <v>5681</v>
      </c>
      <c r="C7">
        <v>6310</v>
      </c>
      <c r="D7">
        <v>8847</v>
      </c>
    </row>
    <row r="8" spans="1:6" x14ac:dyDescent="0.25">
      <c r="A8">
        <v>6</v>
      </c>
      <c r="B8">
        <v>5758</v>
      </c>
      <c r="C8">
        <v>6205</v>
      </c>
      <c r="D8">
        <v>8779</v>
      </c>
    </row>
    <row r="9" spans="1:6" x14ac:dyDescent="0.25">
      <c r="A9">
        <v>7</v>
      </c>
      <c r="B9">
        <v>5778</v>
      </c>
      <c r="C9">
        <v>6277</v>
      </c>
      <c r="D9">
        <v>8801</v>
      </c>
    </row>
    <row r="10" spans="1:6" x14ac:dyDescent="0.25">
      <c r="A10">
        <v>8</v>
      </c>
      <c r="B10">
        <v>6864</v>
      </c>
      <c r="C10">
        <v>6338</v>
      </c>
      <c r="D10">
        <v>8706</v>
      </c>
    </row>
    <row r="11" spans="1:6" x14ac:dyDescent="0.25">
      <c r="A11">
        <v>9</v>
      </c>
      <c r="B11">
        <v>9112</v>
      </c>
      <c r="C11">
        <v>6193</v>
      </c>
      <c r="D11">
        <v>8735</v>
      </c>
    </row>
    <row r="12" spans="1:6" x14ac:dyDescent="0.25">
      <c r="A12">
        <v>10</v>
      </c>
      <c r="B12">
        <v>9004</v>
      </c>
      <c r="C12">
        <v>6189</v>
      </c>
      <c r="D12">
        <v>13375</v>
      </c>
    </row>
    <row r="13" spans="1:6" x14ac:dyDescent="0.25">
      <c r="A13">
        <v>11</v>
      </c>
      <c r="B13">
        <v>8895</v>
      </c>
      <c r="C13">
        <v>6936</v>
      </c>
      <c r="D13">
        <v>13482</v>
      </c>
    </row>
    <row r="14" spans="1:6" x14ac:dyDescent="0.25">
      <c r="A14">
        <v>12</v>
      </c>
      <c r="B14">
        <v>9071</v>
      </c>
      <c r="C14">
        <v>9495</v>
      </c>
      <c r="D14">
        <v>13507</v>
      </c>
    </row>
    <row r="15" spans="1:6" x14ac:dyDescent="0.25">
      <c r="A15">
        <v>13</v>
      </c>
      <c r="B15">
        <v>9060</v>
      </c>
      <c r="C15">
        <v>9560</v>
      </c>
      <c r="D15">
        <v>13475</v>
      </c>
    </row>
    <row r="16" spans="1:6" x14ac:dyDescent="0.25">
      <c r="A16">
        <v>14</v>
      </c>
      <c r="B16">
        <v>9129</v>
      </c>
      <c r="C16">
        <v>9906</v>
      </c>
      <c r="D16">
        <v>12429</v>
      </c>
    </row>
    <row r="17" spans="1:4" x14ac:dyDescent="0.25">
      <c r="A17">
        <v>15</v>
      </c>
      <c r="B17">
        <v>6940</v>
      </c>
      <c r="C17">
        <v>9433</v>
      </c>
      <c r="D17">
        <v>8759</v>
      </c>
    </row>
    <row r="18" spans="1:4" x14ac:dyDescent="0.25">
      <c r="A18">
        <v>16</v>
      </c>
      <c r="B18">
        <v>5907</v>
      </c>
      <c r="C18">
        <v>9549</v>
      </c>
      <c r="D18">
        <v>8621</v>
      </c>
    </row>
    <row r="19" spans="1:4" x14ac:dyDescent="0.25">
      <c r="A19">
        <v>17</v>
      </c>
      <c r="B19">
        <v>5900</v>
      </c>
      <c r="C19">
        <v>9567</v>
      </c>
      <c r="D19">
        <v>8753</v>
      </c>
    </row>
    <row r="20" spans="1:4" x14ac:dyDescent="0.25">
      <c r="A20">
        <v>18</v>
      </c>
      <c r="B20">
        <v>5801</v>
      </c>
      <c r="C20">
        <v>7170</v>
      </c>
      <c r="D20">
        <v>8713</v>
      </c>
    </row>
    <row r="21" spans="1:4" x14ac:dyDescent="0.25">
      <c r="A21">
        <v>19</v>
      </c>
      <c r="B21">
        <v>5838</v>
      </c>
      <c r="C21">
        <v>6390</v>
      </c>
      <c r="D21">
        <v>8568</v>
      </c>
    </row>
    <row r="22" spans="1:4" x14ac:dyDescent="0.25">
      <c r="A22">
        <v>20</v>
      </c>
      <c r="B22">
        <v>5715</v>
      </c>
      <c r="C22">
        <v>6218</v>
      </c>
      <c r="D22">
        <v>8696</v>
      </c>
    </row>
    <row r="23" spans="1:4" x14ac:dyDescent="0.25">
      <c r="A23">
        <v>21</v>
      </c>
      <c r="B23">
        <v>5825</v>
      </c>
      <c r="C23">
        <v>6267</v>
      </c>
      <c r="D23">
        <v>10148</v>
      </c>
    </row>
    <row r="24" spans="1:4" x14ac:dyDescent="0.25">
      <c r="A24">
        <v>22</v>
      </c>
      <c r="B24">
        <v>5817</v>
      </c>
      <c r="C24">
        <v>6323</v>
      </c>
      <c r="D24">
        <v>13586</v>
      </c>
    </row>
    <row r="25" spans="1:4" x14ac:dyDescent="0.25">
      <c r="A25">
        <v>23</v>
      </c>
      <c r="B25">
        <v>5803</v>
      </c>
      <c r="C25">
        <v>6335</v>
      </c>
      <c r="D25">
        <v>13762</v>
      </c>
    </row>
    <row r="26" spans="1:4" x14ac:dyDescent="0.25">
      <c r="A26">
        <v>24</v>
      </c>
      <c r="B26">
        <v>5817</v>
      </c>
      <c r="C26">
        <v>6262</v>
      </c>
      <c r="D26">
        <v>13559</v>
      </c>
    </row>
    <row r="27" spans="1:4" x14ac:dyDescent="0.25">
      <c r="A27">
        <v>25</v>
      </c>
      <c r="B27">
        <v>7426</v>
      </c>
      <c r="C27">
        <v>6185</v>
      </c>
      <c r="D27">
        <v>13935</v>
      </c>
    </row>
    <row r="28" spans="1:4" x14ac:dyDescent="0.25">
      <c r="A28">
        <v>26</v>
      </c>
      <c r="B28">
        <v>9164</v>
      </c>
      <c r="C28">
        <v>6087</v>
      </c>
      <c r="D28">
        <v>10506</v>
      </c>
    </row>
    <row r="29" spans="1:4" x14ac:dyDescent="0.25">
      <c r="A29">
        <v>27</v>
      </c>
      <c r="B29">
        <v>8978</v>
      </c>
      <c r="C29">
        <v>7157</v>
      </c>
      <c r="D29">
        <v>8689</v>
      </c>
    </row>
    <row r="30" spans="1:4" x14ac:dyDescent="0.25">
      <c r="A30">
        <v>28</v>
      </c>
      <c r="B30">
        <v>9140</v>
      </c>
      <c r="C30">
        <v>9449</v>
      </c>
      <c r="D30">
        <v>8670</v>
      </c>
    </row>
    <row r="31" spans="1:4" x14ac:dyDescent="0.25">
      <c r="A31">
        <v>29</v>
      </c>
      <c r="B31">
        <v>9163</v>
      </c>
      <c r="C31">
        <v>9366</v>
      </c>
      <c r="D31">
        <v>8494</v>
      </c>
    </row>
    <row r="32" spans="1:4" x14ac:dyDescent="0.25">
      <c r="A32">
        <v>30</v>
      </c>
      <c r="B32">
        <v>9013</v>
      </c>
      <c r="C32">
        <v>9672</v>
      </c>
      <c r="D32">
        <v>8724</v>
      </c>
    </row>
    <row r="34" spans="1:4" x14ac:dyDescent="0.25">
      <c r="A34" t="s">
        <v>9</v>
      </c>
      <c r="B34">
        <f>AVERAGE(B3:B32)</f>
        <v>7120.9666666666662</v>
      </c>
      <c r="C34">
        <f t="shared" ref="C34:D34" si="0">AVERAGE(C3:C32)</f>
        <v>7461.2</v>
      </c>
      <c r="D34">
        <f t="shared" si="0"/>
        <v>10646.633333333333</v>
      </c>
    </row>
    <row r="35" spans="1:4" x14ac:dyDescent="0.25">
      <c r="A35" t="s">
        <v>10</v>
      </c>
      <c r="B35">
        <f>_xlfn.STDEV.P(B3:B32)</f>
        <v>1530.0525368612527</v>
      </c>
      <c r="C35">
        <f t="shared" ref="C35:D35" si="1">_xlfn.STDEV.P(C3:C32)</f>
        <v>1501.0466215277925</v>
      </c>
      <c r="D35">
        <f t="shared" si="1"/>
        <v>2280.2813785924654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O25" workbookViewId="0">
      <selection activeCell="AG31" sqref="AG31"/>
    </sheetView>
  </sheetViews>
  <sheetFormatPr defaultRowHeight="15" x14ac:dyDescent="0.25"/>
  <sheetData>
    <row r="1" spans="1:23" x14ac:dyDescent="0.25">
      <c r="A1" t="s">
        <v>7</v>
      </c>
      <c r="B1" t="s">
        <v>22</v>
      </c>
      <c r="C1" t="s">
        <v>23</v>
      </c>
      <c r="D1" t="s">
        <v>24</v>
      </c>
      <c r="E1" t="s">
        <v>34</v>
      </c>
      <c r="G1" t="s">
        <v>8</v>
      </c>
      <c r="H1" t="s">
        <v>22</v>
      </c>
      <c r="I1" t="s">
        <v>23</v>
      </c>
      <c r="J1" t="s">
        <v>24</v>
      </c>
      <c r="R1" t="s">
        <v>25</v>
      </c>
      <c r="S1" t="s">
        <v>26</v>
      </c>
      <c r="T1" t="s">
        <v>27</v>
      </c>
      <c r="U1" t="s">
        <v>31</v>
      </c>
    </row>
    <row r="2" spans="1:23" x14ac:dyDescent="0.25">
      <c r="A2" t="s">
        <v>35</v>
      </c>
      <c r="B2">
        <f>'1k_1k'!B34</f>
        <v>246.83333333333334</v>
      </c>
      <c r="C2">
        <f>'10k_1k'!B34</f>
        <v>236.43333333333334</v>
      </c>
      <c r="D2">
        <f>'100k_10k'!B34</f>
        <v>878.5333333333333</v>
      </c>
      <c r="E2">
        <f>'1M_100k'!B34</f>
        <v>7120.9666666666662</v>
      </c>
      <c r="G2" t="s">
        <v>0</v>
      </c>
      <c r="H2">
        <f>'1k_1k'!G34</f>
        <v>559.26666666666665</v>
      </c>
      <c r="I2">
        <f>'10k_1k'!G34</f>
        <v>570.5333333333333</v>
      </c>
      <c r="J2">
        <f>'100k_10k'!G34</f>
        <v>1974.2666666666667</v>
      </c>
      <c r="R2" s="1" t="s">
        <v>5</v>
      </c>
      <c r="S2" s="1" t="s">
        <v>28</v>
      </c>
      <c r="T2" s="1" t="s">
        <v>29</v>
      </c>
      <c r="U2" s="1" t="s">
        <v>30</v>
      </c>
      <c r="V2">
        <v>2</v>
      </c>
    </row>
    <row r="3" spans="1:23" x14ac:dyDescent="0.25">
      <c r="A3" t="s">
        <v>36</v>
      </c>
      <c r="B3">
        <f>'1k_1k'!C34</f>
        <v>239.7</v>
      </c>
      <c r="C3">
        <f>'10k_1k'!C34</f>
        <v>232.8</v>
      </c>
      <c r="D3">
        <f>'100k_10k'!C34</f>
        <v>851.5333333333333</v>
      </c>
      <c r="E3">
        <f>'1M_100k'!C34</f>
        <v>7461.2</v>
      </c>
      <c r="G3" t="s">
        <v>1</v>
      </c>
      <c r="H3">
        <f>'1k_1k'!H34</f>
        <v>493.46666666666664</v>
      </c>
      <c r="I3">
        <f>'10k_1k'!H34</f>
        <v>498.96666666666664</v>
      </c>
      <c r="J3">
        <f>'100k_10k'!H34</f>
        <v>1523.6</v>
      </c>
      <c r="R3" s="1" t="s">
        <v>29</v>
      </c>
      <c r="S3" s="1" t="s">
        <v>28</v>
      </c>
      <c r="T3" s="1" t="s">
        <v>5</v>
      </c>
      <c r="U3" s="1" t="s">
        <v>30</v>
      </c>
      <c r="V3">
        <v>2</v>
      </c>
    </row>
    <row r="4" spans="1:23" x14ac:dyDescent="0.25">
      <c r="A4" t="s">
        <v>37</v>
      </c>
      <c r="B4">
        <f>'1k_1k'!D34</f>
        <v>288.93333333333334</v>
      </c>
      <c r="C4">
        <f>'10k_1k'!D34</f>
        <v>286.33333333333331</v>
      </c>
      <c r="D4">
        <f>'100k_10k'!D34</f>
        <v>1209.0999999999999</v>
      </c>
      <c r="E4">
        <f>'1M_100k'!D34</f>
        <v>10646.633333333333</v>
      </c>
      <c r="G4" t="s">
        <v>2</v>
      </c>
      <c r="H4">
        <f>'1k_1k'!I34</f>
        <v>644.63333333333333</v>
      </c>
      <c r="I4">
        <f>'10k_1k'!I34</f>
        <v>649.26666666666665</v>
      </c>
      <c r="J4">
        <f>'100k_10k'!I34</f>
        <v>2441.6333333333332</v>
      </c>
      <c r="R4" s="1" t="s">
        <v>5</v>
      </c>
      <c r="S4" s="1" t="s">
        <v>28</v>
      </c>
      <c r="T4" s="1" t="s">
        <v>30</v>
      </c>
      <c r="U4" s="1" t="s">
        <v>29</v>
      </c>
      <c r="V4">
        <v>3</v>
      </c>
    </row>
    <row r="5" spans="1:23" x14ac:dyDescent="0.25">
      <c r="R5" t="s">
        <v>30</v>
      </c>
      <c r="S5" t="s">
        <v>28</v>
      </c>
      <c r="T5" t="s">
        <v>5</v>
      </c>
      <c r="U5" t="s">
        <v>29</v>
      </c>
      <c r="V5">
        <v>3</v>
      </c>
      <c r="W5" t="s">
        <v>32</v>
      </c>
    </row>
    <row r="6" spans="1:23" x14ac:dyDescent="0.25">
      <c r="R6" s="1" t="s">
        <v>29</v>
      </c>
      <c r="S6" s="1" t="s">
        <v>28</v>
      </c>
      <c r="T6" s="1" t="s">
        <v>30</v>
      </c>
      <c r="U6" s="1" t="s">
        <v>5</v>
      </c>
      <c r="V6">
        <v>3</v>
      </c>
    </row>
    <row r="7" spans="1:23" x14ac:dyDescent="0.25">
      <c r="R7" t="s">
        <v>30</v>
      </c>
      <c r="S7" t="s">
        <v>28</v>
      </c>
      <c r="T7" t="s">
        <v>29</v>
      </c>
      <c r="U7" t="s">
        <v>5</v>
      </c>
      <c r="V7">
        <v>3</v>
      </c>
      <c r="W7" t="s">
        <v>32</v>
      </c>
    </row>
    <row r="38" spans="1:4" x14ac:dyDescent="0.25">
      <c r="A38" t="str">
        <f t="shared" ref="A38" si="0">A1</f>
        <v>Redis</v>
      </c>
      <c r="B38" t="s">
        <v>7</v>
      </c>
      <c r="C38" t="s">
        <v>8</v>
      </c>
    </row>
    <row r="39" spans="1:4" x14ac:dyDescent="0.25">
      <c r="A39" t="str">
        <f t="shared" ref="A39:B39" si="1">A2</f>
        <v>WL-A</v>
      </c>
      <c r="B39">
        <f t="shared" si="1"/>
        <v>246.83333333333334</v>
      </c>
      <c r="C39">
        <f>H2</f>
        <v>559.26666666666665</v>
      </c>
      <c r="D39" t="s">
        <v>22</v>
      </c>
    </row>
    <row r="40" spans="1:4" x14ac:dyDescent="0.25">
      <c r="A40" t="str">
        <f t="shared" ref="A40:B40" si="2">A3</f>
        <v>WL-B</v>
      </c>
      <c r="B40">
        <f t="shared" si="2"/>
        <v>239.7</v>
      </c>
      <c r="C40">
        <f>H3</f>
        <v>493.46666666666664</v>
      </c>
      <c r="D40" t="s">
        <v>22</v>
      </c>
    </row>
    <row r="41" spans="1:4" x14ac:dyDescent="0.25">
      <c r="A41" t="str">
        <f t="shared" ref="A41:B41" si="3">A4</f>
        <v>WL-F</v>
      </c>
      <c r="B41">
        <f t="shared" si="3"/>
        <v>288.93333333333334</v>
      </c>
      <c r="C41">
        <f>H4</f>
        <v>644.63333333333333</v>
      </c>
      <c r="D41" t="s">
        <v>22</v>
      </c>
    </row>
    <row r="42" spans="1:4" x14ac:dyDescent="0.25">
      <c r="B42">
        <f>C2</f>
        <v>236.43333333333334</v>
      </c>
      <c r="C42">
        <f>I2</f>
        <v>570.5333333333333</v>
      </c>
      <c r="D42" t="s">
        <v>23</v>
      </c>
    </row>
    <row r="43" spans="1:4" x14ac:dyDescent="0.25">
      <c r="B43">
        <f>C3</f>
        <v>232.8</v>
      </c>
      <c r="C43">
        <f>I3</f>
        <v>498.96666666666664</v>
      </c>
      <c r="D43" t="s">
        <v>23</v>
      </c>
    </row>
    <row r="44" spans="1:4" x14ac:dyDescent="0.25">
      <c r="B44">
        <f>C4</f>
        <v>286.33333333333331</v>
      </c>
      <c r="C44">
        <f>I4</f>
        <v>649.26666666666665</v>
      </c>
      <c r="D44" t="s">
        <v>23</v>
      </c>
    </row>
    <row r="45" spans="1:4" x14ac:dyDescent="0.25">
      <c r="B45">
        <f>D2</f>
        <v>878.5333333333333</v>
      </c>
      <c r="C45">
        <f>J2</f>
        <v>1974.2666666666667</v>
      </c>
      <c r="D45" t="s">
        <v>24</v>
      </c>
    </row>
    <row r="46" spans="1:4" x14ac:dyDescent="0.25">
      <c r="B46">
        <f>D3</f>
        <v>851.5333333333333</v>
      </c>
      <c r="C46">
        <f>J3</f>
        <v>1523.6</v>
      </c>
      <c r="D46" t="s">
        <v>24</v>
      </c>
    </row>
    <row r="47" spans="1:4" x14ac:dyDescent="0.25">
      <c r="B47">
        <f>D4</f>
        <v>1209.0999999999999</v>
      </c>
      <c r="C47">
        <f>J4</f>
        <v>2441.6333333333332</v>
      </c>
      <c r="D47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1k_1k</vt:lpstr>
      <vt:lpstr>10k_1k</vt:lpstr>
      <vt:lpstr>100k_10k</vt:lpstr>
      <vt:lpstr>1M_100k</vt:lpstr>
      <vt:lpstr>Aggregation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S.D. Jones</cp:lastModifiedBy>
  <dcterms:created xsi:type="dcterms:W3CDTF">2015-03-26T17:04:25Z</dcterms:created>
  <dcterms:modified xsi:type="dcterms:W3CDTF">2015-04-18T02:07:50Z</dcterms:modified>
</cp:coreProperties>
</file>