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8a91181e28c2be2/Escritorio/Base/"/>
    </mc:Choice>
  </mc:AlternateContent>
  <xr:revisionPtr revIDLastSave="49" documentId="11_AD4D2F04E46CFB4ACB3E203F6D11F148683EDF26" xr6:coauthVersionLast="47" xr6:coauthVersionMax="47" xr10:uidLastSave="{3E655F83-3F1F-49DC-8DAB-BC5307720A1A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 a="1"/>
  <c r="D14" i="1" s="1"/>
  <c r="O14" i="1" a="1"/>
  <c r="O14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I14" i="1" a="1"/>
  <c r="I14" i="1" s="1"/>
  <c r="H14" i="1" a="1"/>
  <c r="H14" i="1" s="1"/>
  <c r="G14" i="1" a="1"/>
  <c r="G14" i="1" s="1"/>
  <c r="F14" i="1" a="1"/>
  <c r="F14" i="1" s="1"/>
  <c r="E14" i="1" a="1"/>
  <c r="E14" i="1" s="1"/>
  <c r="P13" i="1"/>
  <c r="P12" i="1"/>
  <c r="P11" i="1"/>
  <c r="P10" i="1"/>
  <c r="P9" i="1"/>
  <c r="P8" i="1"/>
  <c r="D7" i="1"/>
  <c r="P7" i="1" s="1"/>
  <c r="P6" i="1"/>
  <c r="P5" i="1"/>
  <c r="P4" i="1"/>
  <c r="P3" i="1"/>
  <c r="P2" i="1"/>
  <c r="P14" i="1" s="1" a="1"/>
  <c r="P14" i="1" s="1"/>
  <c r="C14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<sst xmlns="http://schemas.openxmlformats.org/spreadsheetml/2006/main" count="29" uniqueCount="29">
  <si>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KG PEPSICO</t>
  </si>
  <si>
    <t>ARS TOTAL J&amp;I</t>
  </si>
  <si>
    <t>ENE</t>
  </si>
  <si>
    <t>FEB</t>
  </si>
  <si>
    <t>MAR</t>
  </si>
  <si>
    <t>ABR</t>
  </si>
  <si>
    <t>MAY</t>
  </si>
  <si>
    <t>JUN+SAC</t>
  </si>
  <si>
    <t>JUL</t>
  </si>
  <si>
    <t>AGO</t>
  </si>
  <si>
    <t>SEPT</t>
  </si>
  <si>
    <t>OCT</t>
  </si>
  <si>
    <t>NOV</t>
  </si>
  <si>
    <t>DIC+SAC</t>
  </si>
  <si>
    <t>Promedio</t>
  </si>
  <si>
    <t>Sueldos+F931</t>
  </si>
  <si>
    <t>SICORE</t>
  </si>
  <si>
    <t>Servicios</t>
  </si>
  <si>
    <t>Honorarios</t>
  </si>
  <si>
    <t>Gastos Generales</t>
  </si>
  <si>
    <t>Impuesto IIBB</t>
  </si>
  <si>
    <t>Otros</t>
  </si>
  <si>
    <t xml:space="preserve">Imp Ganancias </t>
  </si>
  <si>
    <t>Seguros</t>
  </si>
  <si>
    <t>Combustibles</t>
  </si>
  <si>
    <t>IVA</t>
  </si>
  <si>
    <t>Rentas (automotor)</t>
  </si>
  <si>
    <t>TOTALES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</si>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</sst>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&quot;$&quot;\ #,##0.00"/>
    <numFmt numFmtId="165" formatCode="&quot;$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left" vertical="center"/>
    </xf>
    <xf numFmtId="165" fontId="4" fillId="5" borderId="1" xfId="0" applyNumberFormat="1" applyFont="1" applyFill="1" applyBorder="1" applyAlignment="1">
      <alignment horizontal="left" readingOrder="1"/>
    </xf>
    <xf numFmtId="165" fontId="0" fillId="5" borderId="1" xfId="0" applyNumberFormat="1" applyFill="1" applyBorder="1" applyAlignment="1">
      <alignment horizontal="left"/>
    </xf>
    <xf numFmtId="165" fontId="3" fillId="4" borderId="1" xfId="0" applyNumberFormat="1" applyFont="1" applyFill="1" applyBorder="1" applyAlignment="1">
      <alignment horizontal="left"/>
    </xf>
    <xf numFmtId="165" fontId="5" fillId="5" borderId="1" xfId="0" applyNumberFormat="1" applyFont="1" applyFill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164" fontId="0" fillId="4" borderId="1" xfId="1" applyNumberFormat="1" applyFont="1" applyFill="1" applyBorder="1" applyAlignment="1">
      <alignment horizontal="left"/>
    </xf>
    <xf numFmtId="165" fontId="4" fillId="4" borderId="1" xfId="0" applyNumberFormat="1" applyFont="1" applyFill="1" applyBorder="1" applyAlignment="1">
      <alignment horizontal="left" readingOrder="1"/>
    </xf>
    <xf numFmtId="165" fontId="0" fillId="4" borderId="1" xfId="0" applyNumberFormat="1" applyFill="1" applyBorder="1" applyAlignment="1">
      <alignment horizontal="left"/>
    </xf>
    <xf numFmtId="165" fontId="5" fillId="4" borderId="1" xfId="0" applyNumberFormat="1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showGridLines="0" tabSelected="1" workbookViewId="0">
      <selection sqref="A1:P14"/>
    </sheetView>
  </sheetViews>
  <sheetFormatPr baseColWidth="10" defaultColWidth="0" defaultRowHeight="15" zeroHeight="1" x14ac:dyDescent="0.25"/>
  <cols>
    <col min="1" max="1" width="9.7109375" bestFit="1" customWidth="1"/>
    <col min="2" max="2" width="12" style="14" bestFit="1" customWidth="1"/>
    <col min="3" max="3" width="15.140625" style="14" bestFit="1" customWidth="1"/>
    <col min="4" max="4" width="13" style="14" bestFit="1" customWidth="1"/>
    <col min="5" max="5" width="10.5703125" style="14" bestFit="1" customWidth="1"/>
    <col min="6" max="6" width="9.140625" style="14" bestFit="1" customWidth="1"/>
    <col min="7" max="7" width="10.7109375" style="14" bestFit="1" customWidth="1"/>
    <col min="8" max="8" width="16.7109375" style="14" bestFit="1" customWidth="1"/>
    <col min="9" max="9" width="13.28515625" style="14" bestFit="1" customWidth="1"/>
    <col min="10" max="10" width="10.7109375" style="14" bestFit="1" customWidth="1"/>
    <col min="11" max="11" width="14.28515625" style="14" bestFit="1" customWidth="1"/>
    <col min="12" max="12" width="9" style="14" bestFit="1" customWidth="1"/>
    <col min="13" max="13" width="13.140625" style="14" bestFit="1" customWidth="1"/>
    <col min="14" max="14" width="10.5703125" style="14" bestFit="1" customWidth="1"/>
    <col min="15" max="15" width="11.85546875" style="14" bestFit="1" customWidth="1"/>
    <col min="16" max="16" width="11.5703125" style="14" bestFit="1" customWidth="1"/>
    <col min="17" max="16384" width="9.140625" hidden="1"/>
  </cols>
  <sheetData>
    <row r="1" spans="1:16" ht="30" x14ac:dyDescent="0.25">
      <c r="A1" s="15" t="s">
        <v>28</v>
      </c>
      <c r="B1" s="7" t="s">
        <v>0</v>
      </c>
      <c r="C1" s="8" t="s">
        <v>1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7" t="s">
        <v>26</v>
      </c>
      <c r="P1" s="6" t="s">
        <v>27</v>
      </c>
    </row>
    <row r="2" spans="1:16" x14ac:dyDescent="0.25">
      <c r="A2" s="2" t="s">
        <v>2</v>
      </c>
      <c r="B2" s="1">
        <v>5026.1000000000004</v>
      </c>
      <c r="C2" s="5">
        <v>137610718</v>
      </c>
      <c r="D2" s="9">
        <v>15982734</v>
      </c>
      <c r="E2" s="10">
        <v>1000000</v>
      </c>
      <c r="F2" s="9">
        <v>198766</v>
      </c>
      <c r="G2" s="9">
        <v>1500000</v>
      </c>
      <c r="H2" s="9">
        <v>866538</v>
      </c>
      <c r="I2" s="10">
        <v>4216693</v>
      </c>
      <c r="J2" s="9">
        <v>2635099</v>
      </c>
      <c r="K2" s="9">
        <v>499232</v>
      </c>
      <c r="L2" s="10">
        <v>64520.02</v>
      </c>
      <c r="M2" s="10">
        <v>691000</v>
      </c>
      <c r="N2" s="10"/>
      <c r="O2" s="10">
        <v>200000</v>
      </c>
      <c r="P2" s="11">
        <f t="shared" ref="P2:P13" si="0">+SUM(D2:O2)</f>
        <v>27854582.02</v>
      </c>
    </row>
    <row r="3" spans="1:16" x14ac:dyDescent="0.25">
      <c r="A3" s="2" t="s">
        <v>3</v>
      </c>
      <c r="B3" s="1">
        <v>4286</v>
      </c>
      <c r="C3" s="5">
        <v>119927612</v>
      </c>
      <c r="D3" s="9">
        <v>14264886</v>
      </c>
      <c r="E3" s="10">
        <v>1000000</v>
      </c>
      <c r="F3" s="9">
        <v>193614</v>
      </c>
      <c r="G3" s="9">
        <v>1500000</v>
      </c>
      <c r="H3" s="10">
        <v>695606</v>
      </c>
      <c r="I3" s="10">
        <v>5393341</v>
      </c>
      <c r="J3" s="9">
        <v>452029</v>
      </c>
      <c r="K3" s="9">
        <v>276238</v>
      </c>
      <c r="L3" s="10">
        <v>64520.02</v>
      </c>
      <c r="M3" s="10">
        <v>882000</v>
      </c>
      <c r="N3" s="10"/>
      <c r="O3" s="10">
        <v>200000</v>
      </c>
      <c r="P3" s="11">
        <f t="shared" si="0"/>
        <v>24922234.02</v>
      </c>
    </row>
    <row r="4" spans="1:16" x14ac:dyDescent="0.25">
      <c r="A4" s="2" t="s">
        <v>4</v>
      </c>
      <c r="B4" s="1">
        <v>3723.1</v>
      </c>
      <c r="C4" s="5">
        <v>104930961.3</v>
      </c>
      <c r="D4" s="9">
        <v>14243095</v>
      </c>
      <c r="E4" s="10">
        <v>1000000</v>
      </c>
      <c r="F4" s="9">
        <v>192464</v>
      </c>
      <c r="G4" s="9">
        <v>1500000</v>
      </c>
      <c r="H4" s="9">
        <v>774593</v>
      </c>
      <c r="I4" s="10">
        <v>4723191</v>
      </c>
      <c r="J4" s="9">
        <v>341042</v>
      </c>
      <c r="K4" s="9">
        <v>763557</v>
      </c>
      <c r="L4" s="10">
        <v>64520.02</v>
      </c>
      <c r="M4" s="10">
        <v>820000</v>
      </c>
      <c r="N4" s="10"/>
      <c r="O4" s="10">
        <v>200000</v>
      </c>
      <c r="P4" s="11">
        <f t="shared" si="0"/>
        <v>24622462.02</v>
      </c>
    </row>
    <row r="5" spans="1:16" x14ac:dyDescent="0.25">
      <c r="A5" s="2" t="s">
        <v>5</v>
      </c>
      <c r="B5" s="1">
        <v>4422.8</v>
      </c>
      <c r="C5" s="5">
        <v>124821935</v>
      </c>
      <c r="D5" s="9">
        <v>14536432</v>
      </c>
      <c r="E5" s="10">
        <v>1000000</v>
      </c>
      <c r="F5" s="9">
        <v>196949</v>
      </c>
      <c r="G5" s="9">
        <v>1500000</v>
      </c>
      <c r="H5" s="10">
        <v>720628</v>
      </c>
      <c r="I5" s="10">
        <v>4436665</v>
      </c>
      <c r="J5" s="9">
        <v>356229</v>
      </c>
      <c r="K5" s="9">
        <v>454006</v>
      </c>
      <c r="L5" s="10">
        <v>64520.02</v>
      </c>
      <c r="M5" s="10">
        <v>892000</v>
      </c>
      <c r="N5" s="10"/>
      <c r="O5" s="10">
        <v>200000</v>
      </c>
      <c r="P5" s="11">
        <f t="shared" si="0"/>
        <v>24357429.02</v>
      </c>
    </row>
    <row r="6" spans="1:16" x14ac:dyDescent="0.25">
      <c r="A6" s="2" t="s">
        <v>6</v>
      </c>
      <c r="B6" s="1">
        <v>4590.2</v>
      </c>
      <c r="C6" s="5">
        <v>122214853.2</v>
      </c>
      <c r="D6" s="9">
        <v>16129959</v>
      </c>
      <c r="E6" s="10">
        <v>1340052</v>
      </c>
      <c r="F6" s="9">
        <v>208311</v>
      </c>
      <c r="G6" s="9">
        <v>1500000</v>
      </c>
      <c r="H6" s="10">
        <v>1141428</v>
      </c>
      <c r="I6" s="10">
        <v>6800000</v>
      </c>
      <c r="J6" s="9">
        <v>643569</v>
      </c>
      <c r="K6" s="10">
        <v>754965</v>
      </c>
      <c r="L6" s="10">
        <v>149353.01</v>
      </c>
      <c r="M6" s="10">
        <v>804000</v>
      </c>
      <c r="N6" s="10"/>
      <c r="O6" s="10">
        <v>200000</v>
      </c>
      <c r="P6" s="11">
        <f t="shared" si="0"/>
        <v>29671637.010000002</v>
      </c>
    </row>
    <row r="7" spans="1:16" x14ac:dyDescent="0.25">
      <c r="A7" s="3" t="s">
        <v>7</v>
      </c>
      <c r="B7" s="16">
        <v>4102.1000000000004</v>
      </c>
      <c r="C7" s="17">
        <v>119857581.7</v>
      </c>
      <c r="D7" s="18">
        <f>23980609</f>
        <v>23980609</v>
      </c>
      <c r="E7" s="19">
        <v>1143957</v>
      </c>
      <c r="F7" s="18">
        <v>294867</v>
      </c>
      <c r="G7" s="18">
        <v>1500000</v>
      </c>
      <c r="H7" s="19">
        <v>784786</v>
      </c>
      <c r="I7" s="19">
        <v>7500000</v>
      </c>
      <c r="J7" s="18">
        <v>582747</v>
      </c>
      <c r="K7" s="20">
        <v>461217</v>
      </c>
      <c r="L7" s="19">
        <v>149353.01</v>
      </c>
      <c r="M7" s="19">
        <v>776000</v>
      </c>
      <c r="N7" s="19">
        <v>2905900</v>
      </c>
      <c r="O7" s="19">
        <v>200000</v>
      </c>
      <c r="P7" s="11">
        <f t="shared" si="0"/>
        <v>40279436.009999998</v>
      </c>
    </row>
    <row r="8" spans="1:16" x14ac:dyDescent="0.25">
      <c r="A8" s="2" t="s">
        <v>8</v>
      </c>
      <c r="B8" s="1">
        <v>4773.3999999999996</v>
      </c>
      <c r="C8" s="5">
        <v>136449302.19999999</v>
      </c>
      <c r="D8" s="10"/>
      <c r="E8" s="10">
        <v>1222172</v>
      </c>
      <c r="F8" s="10"/>
      <c r="G8" s="10"/>
      <c r="H8" s="10"/>
      <c r="I8" s="10"/>
      <c r="J8" s="10"/>
      <c r="K8" s="12">
        <v>580000</v>
      </c>
      <c r="L8" s="10">
        <v>149353.01</v>
      </c>
      <c r="M8" s="10"/>
      <c r="N8" s="10">
        <v>400000</v>
      </c>
      <c r="O8" s="10">
        <v>200000</v>
      </c>
      <c r="P8" s="11">
        <f t="shared" si="0"/>
        <v>2551525.0099999998</v>
      </c>
    </row>
    <row r="9" spans="1:16" x14ac:dyDescent="0.25">
      <c r="A9" s="4" t="s">
        <v>9</v>
      </c>
      <c r="B9" s="1"/>
      <c r="C9" s="5"/>
      <c r="D9" s="10"/>
      <c r="E9" s="10"/>
      <c r="F9" s="10"/>
      <c r="G9" s="10"/>
      <c r="H9" s="10"/>
      <c r="I9" s="10"/>
      <c r="J9" s="10"/>
      <c r="K9" s="12"/>
      <c r="L9" s="10"/>
      <c r="M9" s="10"/>
      <c r="N9" s="10"/>
      <c r="O9" s="10"/>
      <c r="P9" s="11">
        <f t="shared" si="0"/>
        <v>0</v>
      </c>
    </row>
    <row r="10" spans="1:16" x14ac:dyDescent="0.25">
      <c r="A10" s="4" t="s">
        <v>10</v>
      </c>
      <c r="B10" s="1"/>
      <c r="C10" s="5"/>
      <c r="D10" s="10"/>
      <c r="E10" s="10"/>
      <c r="F10" s="10"/>
      <c r="G10" s="10"/>
      <c r="H10" s="10"/>
      <c r="I10" s="10"/>
      <c r="J10" s="10"/>
      <c r="K10" s="12"/>
      <c r="L10" s="10"/>
      <c r="M10" s="10"/>
      <c r="N10" s="10"/>
      <c r="O10" s="10"/>
      <c r="P10" s="11">
        <f t="shared" si="0"/>
        <v>0</v>
      </c>
    </row>
    <row r="11" spans="1:16" x14ac:dyDescent="0.25">
      <c r="A11" s="2" t="s">
        <v>11</v>
      </c>
      <c r="B11" s="1"/>
      <c r="C11" s="5"/>
      <c r="D11" s="10"/>
      <c r="E11" s="10"/>
      <c r="F11" s="10"/>
      <c r="G11" s="10"/>
      <c r="H11" s="10"/>
      <c r="I11" s="10"/>
      <c r="J11" s="10"/>
      <c r="K11" s="12"/>
      <c r="L11" s="10"/>
      <c r="M11" s="10"/>
      <c r="N11" s="10"/>
      <c r="O11" s="10"/>
      <c r="P11" s="11">
        <f t="shared" si="0"/>
        <v>0</v>
      </c>
    </row>
    <row r="12" spans="1:16" x14ac:dyDescent="0.25">
      <c r="A12" s="2" t="s">
        <v>12</v>
      </c>
      <c r="B12" s="1"/>
      <c r="C12" s="5"/>
      <c r="D12" s="10"/>
      <c r="E12" s="10"/>
      <c r="F12" s="10"/>
      <c r="G12" s="10"/>
      <c r="H12" s="10"/>
      <c r="I12" s="10"/>
      <c r="J12" s="10"/>
      <c r="K12" s="12"/>
      <c r="L12" s="10"/>
      <c r="M12" s="10"/>
      <c r="N12" s="10"/>
      <c r="O12" s="10"/>
      <c r="P12" s="11">
        <f t="shared" si="0"/>
        <v>0</v>
      </c>
    </row>
    <row r="13" spans="1:16" x14ac:dyDescent="0.25">
      <c r="A13" s="3" t="s">
        <v>13</v>
      </c>
      <c r="B13" s="16"/>
      <c r="C13" s="17"/>
      <c r="D13" s="18"/>
      <c r="E13" s="19"/>
      <c r="F13" s="18"/>
      <c r="G13" s="18"/>
      <c r="H13" s="19"/>
      <c r="I13" s="19"/>
      <c r="J13" s="18"/>
      <c r="K13" s="20"/>
      <c r="L13" s="19"/>
      <c r="M13" s="19"/>
      <c r="N13" s="19"/>
      <c r="O13" s="19"/>
      <c r="P13" s="11">
        <f t="shared" si="0"/>
        <v>0</v>
      </c>
    </row>
    <row r="14" spans="1:16" x14ac:dyDescent="0.25">
      <c r="A14" s="2" t="s">
        <v>14</v>
      </c>
      <c r="B14" s="13">
        <f>+AVERAGE(B2:B13)</f>
        <v>4417.6714285714288</v>
      </c>
      <c r="C14" s="13">
        <f>+AVERAGE(C2:C13)</f>
        <v>123687566.20000002</v>
      </c>
      <c r="D14" s="13" cm="1">
        <f t="array" aca="1" ref="D14" ca="1">IF(OR(MONTH(TODAY())=6,MONTH(TODAY())=12),
   INDEX(D2:D13,MONTH(TODAY())),
   _xlfn.MAXIFS(
      D2:INDEX(D2:D13,MONTH(TODAY())),
      $A2:INDEX($A2:$A13,MONTH(TODAY())),"&lt;&gt;JUN+SAC",
      $A2:INDEX($A2:$A13,MONTH(TODAY())),"&lt;&gt;DIC+SAC"
   )
)</f>
        <v>16129959</v>
      </c>
      <c r="E14" s="13">
        <f t="array" aca="1" ref="E14" ca="1">IF(OR(MONTH(TODAY())=6,MONTH(TODAY())=12),
   INDEX(E2:E13,MONTH(TODAY())),
   _xlfn.MAXIFS(
      E2:INDEX(E2:E13,MONTH(TODAY())),
      $A2:INDEX($A2:$A13,MONTH(TODAY())),"&lt;&gt;JUN",
      $A2:INDEX($A2:$A13,MONTH(TODAY())),"&lt;&gt;DIC"
   )
)</f>
        <v>1340052</v>
      </c>
      <c r="F14" s="13">
        <f t="array" aca="1" ref="F14" ca="1">IF(OR(MONTH(TODAY())=6,MONTH(TODAY())=12),
   INDEX(F2:F13,MONTH(TODAY())),
   _xlfn.MAXIFS(
      F2:INDEX(F2:F13,MONTH(TODAY())),
      $A2:INDEX($A2:$A13,MONTH(TODAY())),"&lt;&gt;JUN",
      $A2:INDEX($A2:$A13,MONTH(TODAY())),"&lt;&gt;DIC"
   )
)</f>
        <v>294867</v>
      </c>
      <c r="G14" s="13">
        <f t="array" aca="1" ref="G14" ca="1">IF(OR(MONTH(TODAY())=6,MONTH(TODAY())=12),
   INDEX(G2:G13,MONTH(TODAY())),
   _xlfn.MAXIFS(
      G2:INDEX(G2:G13,MONTH(TODAY())),
      $A2:INDEX($A2:$A13,MONTH(TODAY())),"&lt;&gt;JUN",
      $A2:INDEX($A2:$A13,MONTH(TODAY())),"&lt;&gt;DIC"
   )
)</f>
        <v>1500000</v>
      </c>
      <c r="H14" s="13">
        <f t="array" aca="1" ref="H14" ca="1">IF(OR(MONTH(TODAY())=6,MONTH(TODAY())=12),
   INDEX(H2:H13,MONTH(TODAY())),
   AVERAGEIFS(
      H2:INDEX(H2:H13,MONTH(TODAY())),
      $A2:INDEX($A2:$A13,MONTH(TODAY())),"&lt;&gt;JUN",
      $A2:INDEX($A2:$A13,MONTH(TODAY())),"&lt;&gt;DIC"
   )
)</f>
        <v>830596.5</v>
      </c>
      <c r="I14" s="13">
        <f t="array" aca="1" ref="I14" ca="1">IF(OR(MONTH(TODAY())=6,MONTH(TODAY())=12),
   INDEX(I2:I13,MONTH(TODAY())),
   _xlfn.MAXIFS(
      I2:INDEX(I2:I13,MONTH(TODAY())),
      $A2:INDEX($A2:$A13,MONTH(TODAY())),"&lt;&gt;JUN",
      $A2:INDEX($A2:$A13,MONTH(TODAY())),"&lt;&gt;DIC"
   )
)</f>
        <v>7500000</v>
      </c>
      <c r="J14" s="13">
        <f t="array" aca="1" ref="J14" ca="1">IF(OR(MONTH(TODAY())=6,MONTH(TODAY())=12),
   INDEX(J2:J13,MONTH(TODAY())),
   AVERAGEIFS(
      J2:INDEX(J2:J13,MONTH(TODAY())),
      $A2:INDEX($A2:$A13,MONTH(TODAY())),"&lt;&gt;JUN",
      $A2:INDEX($A2:$A13,MONTH(TODAY())),"&lt;&gt;DIC"
   )
)</f>
        <v>835119.16666666663</v>
      </c>
      <c r="K14" s="13">
        <f t="array" aca="1" ref="K14" ca="1">IF(OR(MONTH(TODAY())=6,MONTH(TODAY())=12),
   INDEX(K2:K13,MONTH(TODAY())),
   _xlfn.MAXIFS(
      K2:INDEX(K2:K13,MONTH(TODAY())),
      $A2:INDEX($A2:$A13,MONTH(TODAY())),"&lt;&gt;JUN",
      $A2:INDEX($A2:$A13,MONTH(TODAY())),"&lt;&gt;DIC"
   )
)</f>
        <v>763557</v>
      </c>
      <c r="L14" s="13">
        <f t="array" aca="1" ref="L14" ca="1">IF(OR(MONTH(TODAY())=6,MONTH(TODAY())=12),
   INDEX(L2:L13,MONTH(TODAY())),
   _xlfn.MAXIFS(
      L2:INDEX(L2:L13,MONTH(TODAY())),
      $A2:INDEX($A2:$A13,MONTH(TODAY())),"&lt;&gt;JUN",
      $A2:INDEX($A2:$A13,MONTH(TODAY())),"&lt;&gt;DIC"
   )
)</f>
        <v>149353.01</v>
      </c>
      <c r="M14" s="13">
        <f t="array" aca="1" ref="M14" ca="1">IF(OR(MONTH(TODAY())=6,MONTH(TODAY())=12),
   INDEX(M2:M13,MONTH(TODAY())),
   _xlfn.MAXIFS(
      M2:INDEX(M2:M13,MONTH(TODAY())),
      $A2:INDEX($A2:$A13,MONTH(TODAY())),"&lt;&gt;JUN",
      $A2:INDEX($A2:$A13,MONTH(TODAY())),"&lt;&gt;DIC"
   )
)</f>
        <v>892000</v>
      </c>
      <c r="N14" s="13">
        <f t="array" aca="1" ref="N14" ca="1">IF(OR(MONTH(TODAY())=6,MONTH(TODAY())=12),
   INDEX(N2:N13,MONTH(TODAY())),
   AVERAGEIFS(
      N2:INDEX(N2:N13,MONTH(TODAY())),
      $A2:INDEX($A2:$A13,MONTH(TODAY())),"&lt;&gt;JUN",
      $A2:INDEX($A2:$A13,MONTH(TODAY())),"&lt;&gt;DIC"
   )
)</f>
        <v>1652950</v>
      </c>
      <c r="O14" s="13">
        <f t="array" aca="1" ref="O14" ca="1">IF(OR(MONTH(TODAY())=6,MONTH(TODAY())=12),
   INDEX(O2:O13,MONTH(TODAY())),
   _xlfn.MAXIFS(
      O2:INDEX(O2:O13,MONTH(TODAY())),
      $A2:INDEX($A2:$A13,MONTH(TODAY())),"&lt;&gt;JUN+SAC",
      $A2:INDEX($A2:$A13,MONTH(TODAY())),"&lt;&gt;DIC+SAC"
   )
)</f>
        <v>200000</v>
      </c>
      <c r="P14" s="13" cm="1">
        <f t="array" aca="1" ref="P14" ca="1">IF(OR(MONTH(TODAY())=6,MONTH(TODAY())=12),
   INDEX(P2:P13,MONTH(TODAY())),
   _xlfn.MAXIFS(
      P2:INDEX(P2:P13,MONTH(TODAY())),
      $A2:INDEX($A2:$A13,MONTH(TODAY())),"&lt;&gt;JUN+SAC",
      $A2:INDEX($A2:$A13,MONTH(TODAY())),"&lt;&gt;DIC+SAC"
   )
)</f>
        <v>29671637.010000002</v>
      </c>
    </row>
  </sheetData>
  <protectedRanges>
    <protectedRange sqref="D2:O13" name="Rango1"/>
    <protectedRange sqref="B2:C13" name="Rango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B. Albarracin</dc:creator>
  <cp:lastModifiedBy>Cristian B. Albarracin</cp:lastModifiedBy>
  <dcterms:created xsi:type="dcterms:W3CDTF">2015-06-05T18:19:34Z</dcterms:created>
  <dcterms:modified xsi:type="dcterms:W3CDTF">2025-09-02T01:54:54Z</dcterms:modified>
</cp:coreProperties>
</file>