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alberti/Documents/projects/Fctn_Src/c++/PETSc_Tests/"/>
    </mc:Choice>
  </mc:AlternateContent>
  <xr:revisionPtr revIDLastSave="0" documentId="13_ncr:1_{6E93C48B-7AB8-3547-AA1E-3F3B0BED9E32}" xr6:coauthVersionLast="45" xr6:coauthVersionMax="45" xr10:uidLastSave="{00000000-0000-0000-0000-000000000000}"/>
  <bookViews>
    <workbookView xWindow="2180" yWindow="460" windowWidth="26620" windowHeight="17540" xr2:uid="{A64FA9E8-8B1C-4A42-B432-8621287DF68E}"/>
  </bookViews>
  <sheets>
    <sheet name="Discretization Residual Check" sheetId="5" r:id="rId1"/>
    <sheet name="Linear Test" sheetId="1" r:id="rId2"/>
    <sheet name="Quadratic Test" sheetId="4" r:id="rId3"/>
    <sheet name="Sheet3" sheetId="3" r:id="rId4"/>
    <sheet name="source check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6" i="5" l="1"/>
  <c r="J66" i="5"/>
  <c r="L66" i="5" s="1"/>
  <c r="L65" i="5"/>
  <c r="K65" i="5"/>
  <c r="J65" i="5"/>
  <c r="K64" i="5"/>
  <c r="L64" i="5" s="1"/>
  <c r="J64" i="5"/>
  <c r="K63" i="5"/>
  <c r="J63" i="5"/>
  <c r="L63" i="5" s="1"/>
  <c r="K62" i="5"/>
  <c r="J62" i="5"/>
  <c r="L62" i="5" s="1"/>
  <c r="L61" i="5"/>
  <c r="K61" i="5"/>
  <c r="J61" i="5"/>
  <c r="K60" i="5"/>
  <c r="L60" i="5" s="1"/>
  <c r="J60" i="5"/>
  <c r="K59" i="5"/>
  <c r="J59" i="5"/>
  <c r="L59" i="5" s="1"/>
  <c r="K58" i="5"/>
  <c r="J58" i="5"/>
  <c r="L58" i="5" s="1"/>
  <c r="L57" i="5"/>
  <c r="K57" i="5"/>
  <c r="J57" i="5"/>
  <c r="K56" i="5"/>
  <c r="L56" i="5" s="1"/>
  <c r="J56" i="5"/>
  <c r="K55" i="5"/>
  <c r="J55" i="5"/>
  <c r="L55" i="5" s="1"/>
  <c r="K54" i="5"/>
  <c r="J54" i="5"/>
  <c r="L54" i="5" s="1"/>
  <c r="L53" i="5"/>
  <c r="K53" i="5"/>
  <c r="J53" i="5"/>
  <c r="K52" i="5"/>
  <c r="L52" i="5" s="1"/>
  <c r="J52" i="5"/>
  <c r="K51" i="5"/>
  <c r="J51" i="5"/>
  <c r="L51" i="5" s="1"/>
  <c r="K50" i="5"/>
  <c r="J50" i="5"/>
  <c r="L50" i="5" s="1"/>
  <c r="L49" i="5"/>
  <c r="K49" i="5"/>
  <c r="J49" i="5"/>
  <c r="K48" i="5"/>
  <c r="L48" i="5" s="1"/>
  <c r="J48" i="5"/>
  <c r="K47" i="5"/>
  <c r="J47" i="5"/>
  <c r="L47" i="5" s="1"/>
  <c r="K46" i="5"/>
  <c r="J46" i="5"/>
  <c r="L46" i="5" s="1"/>
  <c r="L45" i="5"/>
  <c r="K45" i="5"/>
  <c r="J45" i="5"/>
  <c r="K44" i="5"/>
  <c r="L44" i="5" s="1"/>
  <c r="J44" i="5"/>
  <c r="K43" i="5"/>
  <c r="J43" i="5"/>
  <c r="L43" i="5" s="1"/>
  <c r="K42" i="5"/>
  <c r="J42" i="5"/>
  <c r="L42" i="5" s="1"/>
  <c r="L41" i="5"/>
  <c r="K41" i="5"/>
  <c r="J41" i="5"/>
  <c r="K40" i="5"/>
  <c r="J40" i="5"/>
  <c r="L40" i="5" s="1"/>
  <c r="L39" i="5"/>
  <c r="K39" i="5"/>
  <c r="J39" i="5"/>
  <c r="K38" i="5"/>
  <c r="L38" i="5" s="1"/>
  <c r="J38" i="5"/>
  <c r="K37" i="5"/>
  <c r="J37" i="5"/>
  <c r="L37" i="5" s="1"/>
  <c r="K36" i="5"/>
  <c r="J36" i="5"/>
  <c r="L36" i="5" s="1"/>
  <c r="L35" i="5"/>
  <c r="K35" i="5"/>
  <c r="J35" i="5"/>
  <c r="K34" i="5"/>
  <c r="L34" i="5" s="1"/>
  <c r="J34" i="5"/>
  <c r="K33" i="5"/>
  <c r="J33" i="5"/>
  <c r="L33" i="5" s="1"/>
  <c r="K32" i="5"/>
  <c r="J32" i="5"/>
  <c r="L32" i="5" s="1"/>
  <c r="L31" i="5"/>
  <c r="K31" i="5"/>
  <c r="J31" i="5"/>
  <c r="K30" i="5"/>
  <c r="L30" i="5" s="1"/>
  <c r="J30" i="5"/>
  <c r="K29" i="5"/>
  <c r="J29" i="5"/>
  <c r="L29" i="5" s="1"/>
  <c r="K28" i="5"/>
  <c r="J28" i="5"/>
  <c r="L28" i="5" s="1"/>
  <c r="L27" i="5"/>
  <c r="K27" i="5"/>
  <c r="J27" i="5"/>
  <c r="K26" i="5"/>
  <c r="J26" i="5"/>
  <c r="L26" i="5" s="1"/>
  <c r="K25" i="5"/>
  <c r="J25" i="5"/>
  <c r="L25" i="5" s="1"/>
  <c r="Y12" i="5" l="1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Y4" i="5"/>
  <c r="Y5" i="5"/>
  <c r="Y6" i="5"/>
  <c r="Y7" i="5"/>
  <c r="Y8" i="5"/>
  <c r="Y9" i="5"/>
  <c r="Y10" i="5"/>
  <c r="Y11" i="5"/>
  <c r="Y3" i="5"/>
  <c r="T4" i="5"/>
  <c r="T5" i="5"/>
  <c r="T6" i="5"/>
  <c r="T7" i="5"/>
  <c r="T8" i="5"/>
  <c r="T9" i="5"/>
  <c r="T10" i="5"/>
  <c r="T11" i="5"/>
  <c r="T12" i="5"/>
  <c r="T13" i="5"/>
  <c r="T3" i="5"/>
  <c r="C3" i="5" l="1"/>
  <c r="D3" i="5"/>
  <c r="G3" i="5"/>
  <c r="K3" i="5"/>
  <c r="C4" i="5"/>
  <c r="D4" i="5"/>
  <c r="J3" i="5" s="1"/>
  <c r="F4" i="5"/>
  <c r="G4" i="5"/>
  <c r="K4" i="5"/>
  <c r="C5" i="5"/>
  <c r="D5" i="5"/>
  <c r="C6" i="5"/>
  <c r="D6" i="5"/>
  <c r="G6" i="5"/>
  <c r="K6" i="5"/>
  <c r="C7" i="5"/>
  <c r="G7" i="5" s="1"/>
  <c r="D7" i="5"/>
  <c r="C8" i="5"/>
  <c r="D8" i="5"/>
  <c r="G8" i="5"/>
  <c r="K8" i="5"/>
  <c r="C9" i="5"/>
  <c r="D9" i="5"/>
  <c r="G9" i="5"/>
  <c r="C10" i="5"/>
  <c r="D10" i="5"/>
  <c r="G10" i="5"/>
  <c r="K10" i="5"/>
  <c r="C11" i="5"/>
  <c r="D11" i="5"/>
  <c r="G11" i="5"/>
  <c r="C12" i="5"/>
  <c r="J12" i="5" s="1"/>
  <c r="D12" i="5"/>
  <c r="G12" i="5"/>
  <c r="K12" i="5"/>
  <c r="C13" i="5"/>
  <c r="G13" i="5" s="1"/>
  <c r="D13" i="5"/>
  <c r="C14" i="5"/>
  <c r="D14" i="5"/>
  <c r="G14" i="5"/>
  <c r="K14" i="5"/>
  <c r="C15" i="5"/>
  <c r="D15" i="5"/>
  <c r="C16" i="5"/>
  <c r="D16" i="5"/>
  <c r="G16" i="5"/>
  <c r="K16" i="5"/>
  <c r="C17" i="5"/>
  <c r="G17" i="5" s="1"/>
  <c r="D17" i="5"/>
  <c r="C18" i="5"/>
  <c r="D18" i="5"/>
  <c r="G18" i="5"/>
  <c r="K18" i="5"/>
  <c r="C19" i="5"/>
  <c r="G19" i="5" s="1"/>
  <c r="D19" i="5"/>
  <c r="C20" i="5"/>
  <c r="D20" i="5"/>
  <c r="G20" i="5"/>
  <c r="K20" i="5"/>
  <c r="C21" i="5"/>
  <c r="D21" i="5"/>
  <c r="C22" i="5"/>
  <c r="D22" i="5"/>
  <c r="G22" i="5"/>
  <c r="K22" i="5"/>
  <c r="C23" i="5"/>
  <c r="D23" i="5"/>
  <c r="C24" i="5"/>
  <c r="D24" i="5"/>
  <c r="G24" i="5"/>
  <c r="K24" i="5"/>
  <c r="C25" i="5"/>
  <c r="G25" i="5" s="1"/>
  <c r="D25" i="5"/>
  <c r="C26" i="5"/>
  <c r="D26" i="5"/>
  <c r="F26" i="5"/>
  <c r="H26" i="5" s="1"/>
  <c r="G26" i="5"/>
  <c r="C27" i="5"/>
  <c r="D27" i="5"/>
  <c r="C28" i="5"/>
  <c r="D28" i="5"/>
  <c r="G28" i="5"/>
  <c r="C29" i="5"/>
  <c r="D29" i="5"/>
  <c r="F29" i="5" s="1"/>
  <c r="C30" i="5"/>
  <c r="D30" i="5"/>
  <c r="G30" i="5"/>
  <c r="C31" i="5"/>
  <c r="D31" i="5"/>
  <c r="C32" i="5"/>
  <c r="D32" i="5"/>
  <c r="G32" i="5"/>
  <c r="C33" i="5"/>
  <c r="D33" i="5"/>
  <c r="C34" i="5"/>
  <c r="D34" i="5"/>
  <c r="G34" i="5"/>
  <c r="C35" i="5"/>
  <c r="D35" i="5"/>
  <c r="C36" i="5"/>
  <c r="D36" i="5"/>
  <c r="G36" i="5"/>
  <c r="C37" i="5"/>
  <c r="D37" i="5"/>
  <c r="C38" i="5"/>
  <c r="D38" i="5"/>
  <c r="G38" i="5"/>
  <c r="C39" i="5"/>
  <c r="D39" i="5"/>
  <c r="C40" i="5"/>
  <c r="D40" i="5"/>
  <c r="G40" i="5"/>
  <c r="C41" i="5"/>
  <c r="D41" i="5"/>
  <c r="C42" i="5"/>
  <c r="D42" i="5"/>
  <c r="G42" i="5"/>
  <c r="C43" i="5"/>
  <c r="D43" i="5"/>
  <c r="C44" i="5"/>
  <c r="D44" i="5"/>
  <c r="G44" i="5"/>
  <c r="C45" i="5"/>
  <c r="D45" i="5"/>
  <c r="F46" i="5" s="1"/>
  <c r="H46" i="5" s="1"/>
  <c r="C46" i="5"/>
  <c r="D46" i="5"/>
  <c r="G46" i="5"/>
  <c r="C47" i="5"/>
  <c r="D47" i="5"/>
  <c r="C48" i="5"/>
  <c r="D48" i="5"/>
  <c r="G48" i="5"/>
  <c r="C49" i="5"/>
  <c r="D49" i="5"/>
  <c r="C50" i="5"/>
  <c r="D50" i="5"/>
  <c r="G50" i="5"/>
  <c r="C51" i="5"/>
  <c r="D51" i="5"/>
  <c r="C52" i="5"/>
  <c r="D52" i="5"/>
  <c r="G52" i="5"/>
  <c r="C53" i="5"/>
  <c r="D53" i="5"/>
  <c r="C54" i="5"/>
  <c r="D54" i="5"/>
  <c r="G54" i="5"/>
  <c r="C55" i="5"/>
  <c r="D55" i="5"/>
  <c r="C56" i="5"/>
  <c r="D56" i="5"/>
  <c r="G56" i="5"/>
  <c r="C57" i="5"/>
  <c r="D57" i="5"/>
  <c r="C58" i="5"/>
  <c r="D58" i="5"/>
  <c r="G58" i="5"/>
  <c r="C59" i="5"/>
  <c r="D59" i="5"/>
  <c r="C60" i="5"/>
  <c r="D60" i="5"/>
  <c r="G60" i="5"/>
  <c r="C61" i="5"/>
  <c r="D61" i="5"/>
  <c r="C62" i="5"/>
  <c r="D62" i="5"/>
  <c r="G62" i="5"/>
  <c r="C63" i="5"/>
  <c r="D63" i="5"/>
  <c r="C64" i="5"/>
  <c r="D64" i="5"/>
  <c r="G64" i="5"/>
  <c r="C65" i="5"/>
  <c r="D65" i="5"/>
  <c r="F66" i="5" s="1"/>
  <c r="C66" i="5"/>
  <c r="D66" i="5"/>
  <c r="G66" i="5"/>
  <c r="G53" i="5" l="1"/>
  <c r="F41" i="5"/>
  <c r="F34" i="5"/>
  <c r="G23" i="5"/>
  <c r="J20" i="5"/>
  <c r="L20" i="5" s="1"/>
  <c r="J18" i="5"/>
  <c r="G15" i="5"/>
  <c r="G65" i="5"/>
  <c r="F19" i="5"/>
  <c r="F17" i="5"/>
  <c r="F57" i="5"/>
  <c r="G41" i="5"/>
  <c r="H41" i="5" s="1"/>
  <c r="G29" i="5"/>
  <c r="F5" i="5"/>
  <c r="F61" i="5"/>
  <c r="F58" i="5"/>
  <c r="H58" i="5" s="1"/>
  <c r="F49" i="5"/>
  <c r="G45" i="5"/>
  <c r="F37" i="5"/>
  <c r="G33" i="5"/>
  <c r="J24" i="5"/>
  <c r="L24" i="5" s="1"/>
  <c r="G21" i="5"/>
  <c r="J16" i="5"/>
  <c r="L16" i="5" s="1"/>
  <c r="G5" i="5"/>
  <c r="J4" i="5"/>
  <c r="F45" i="5"/>
  <c r="H45" i="5" s="1"/>
  <c r="F42" i="5"/>
  <c r="H42" i="5" s="1"/>
  <c r="F33" i="5"/>
  <c r="H33" i="5" s="1"/>
  <c r="F30" i="5"/>
  <c r="H30" i="5" s="1"/>
  <c r="J21" i="5"/>
  <c r="J14" i="5"/>
  <c r="J7" i="5"/>
  <c r="G57" i="5"/>
  <c r="F65" i="5"/>
  <c r="F62" i="5"/>
  <c r="G61" i="5"/>
  <c r="H61" i="5" s="1"/>
  <c r="F53" i="5"/>
  <c r="F50" i="5"/>
  <c r="H50" i="5" s="1"/>
  <c r="G49" i="5"/>
  <c r="G37" i="5"/>
  <c r="H37" i="5" s="1"/>
  <c r="F25" i="5"/>
  <c r="H25" i="5" s="1"/>
  <c r="J23" i="5"/>
  <c r="J10" i="5"/>
  <c r="J5" i="5"/>
  <c r="L5" i="5" s="1"/>
  <c r="F54" i="5"/>
  <c r="L12" i="5"/>
  <c r="J19" i="5"/>
  <c r="J17" i="5"/>
  <c r="F15" i="5"/>
  <c r="F13" i="5"/>
  <c r="H13" i="5" s="1"/>
  <c r="F11" i="5"/>
  <c r="F9" i="5"/>
  <c r="H9" i="5" s="1"/>
  <c r="J8" i="5"/>
  <c r="L8" i="5" s="1"/>
  <c r="J6" i="5"/>
  <c r="L6" i="5" s="1"/>
  <c r="K5" i="5"/>
  <c r="L4" i="5"/>
  <c r="F38" i="5"/>
  <c r="H38" i="5" s="1"/>
  <c r="L14" i="5"/>
  <c r="L10" i="5"/>
  <c r="F63" i="5"/>
  <c r="F59" i="5"/>
  <c r="F55" i="5"/>
  <c r="F51" i="5"/>
  <c r="F47" i="5"/>
  <c r="F43" i="5"/>
  <c r="F39" i="5"/>
  <c r="F35" i="5"/>
  <c r="F31" i="5"/>
  <c r="F27" i="5"/>
  <c r="L18" i="5"/>
  <c r="J15" i="5"/>
  <c r="J13" i="5"/>
  <c r="J11" i="5"/>
  <c r="J9" i="5"/>
  <c r="F7" i="5"/>
  <c r="H7" i="5" s="1"/>
  <c r="H17" i="5"/>
  <c r="H34" i="5"/>
  <c r="H15" i="5"/>
  <c r="H4" i="5"/>
  <c r="H54" i="5"/>
  <c r="H49" i="5"/>
  <c r="H29" i="5"/>
  <c r="L3" i="5"/>
  <c r="H66" i="5"/>
  <c r="H62" i="5"/>
  <c r="H57" i="5"/>
  <c r="H53" i="5"/>
  <c r="H19" i="5"/>
  <c r="H11" i="5"/>
  <c r="F24" i="5"/>
  <c r="H24" i="5" s="1"/>
  <c r="K23" i="5"/>
  <c r="F23" i="5"/>
  <c r="F22" i="5"/>
  <c r="H22" i="5" s="1"/>
  <c r="K21" i="5"/>
  <c r="L21" i="5" s="1"/>
  <c r="F21" i="5"/>
  <c r="F20" i="5"/>
  <c r="H20" i="5" s="1"/>
  <c r="K19" i="5"/>
  <c r="L19" i="5" s="1"/>
  <c r="F18" i="5"/>
  <c r="H18" i="5" s="1"/>
  <c r="K17" i="5"/>
  <c r="F16" i="5"/>
  <c r="H16" i="5" s="1"/>
  <c r="K15" i="5"/>
  <c r="F14" i="5"/>
  <c r="H14" i="5" s="1"/>
  <c r="K13" i="5"/>
  <c r="L13" i="5" s="1"/>
  <c r="F12" i="5"/>
  <c r="H12" i="5" s="1"/>
  <c r="K11" i="5"/>
  <c r="L11" i="5" s="1"/>
  <c r="F10" i="5"/>
  <c r="H10" i="5" s="1"/>
  <c r="K9" i="5"/>
  <c r="F8" i="5"/>
  <c r="H8" i="5" s="1"/>
  <c r="K7" i="5"/>
  <c r="L7" i="5" s="1"/>
  <c r="F6" i="5"/>
  <c r="H6" i="5" s="1"/>
  <c r="F3" i="5"/>
  <c r="H3" i="5" s="1"/>
  <c r="G63" i="5"/>
  <c r="H63" i="5" s="1"/>
  <c r="G59" i="5"/>
  <c r="F56" i="5"/>
  <c r="H56" i="5" s="1"/>
  <c r="F52" i="5"/>
  <c r="H52" i="5" s="1"/>
  <c r="F48" i="5"/>
  <c r="H48" i="5" s="1"/>
  <c r="G43" i="5"/>
  <c r="F40" i="5"/>
  <c r="H40" i="5" s="1"/>
  <c r="G35" i="5"/>
  <c r="F32" i="5"/>
  <c r="H32" i="5" s="1"/>
  <c r="J22" i="5"/>
  <c r="L22" i="5" s="1"/>
  <c r="F64" i="5"/>
  <c r="H64" i="5" s="1"/>
  <c r="F60" i="5"/>
  <c r="H60" i="5" s="1"/>
  <c r="G55" i="5"/>
  <c r="G51" i="5"/>
  <c r="G47" i="5"/>
  <c r="H47" i="5" s="1"/>
  <c r="F44" i="5"/>
  <c r="H44" i="5" s="1"/>
  <c r="G39" i="5"/>
  <c r="F36" i="5"/>
  <c r="H36" i="5" s="1"/>
  <c r="G31" i="5"/>
  <c r="H31" i="5" s="1"/>
  <c r="F28" i="5"/>
  <c r="H28" i="5" s="1"/>
  <c r="G27" i="5"/>
  <c r="R4" i="3"/>
  <c r="R6" i="3"/>
  <c r="R8" i="3"/>
  <c r="R10" i="3"/>
  <c r="R12" i="3"/>
  <c r="R14" i="3"/>
  <c r="R16" i="3"/>
  <c r="R18" i="3"/>
  <c r="R20" i="3"/>
  <c r="R22" i="3"/>
  <c r="R24" i="3"/>
  <c r="R26" i="3"/>
  <c r="R28" i="3"/>
  <c r="R30" i="3"/>
  <c r="R32" i="3"/>
  <c r="R34" i="3"/>
  <c r="R36" i="3"/>
  <c r="R38" i="3"/>
  <c r="R40" i="3"/>
  <c r="R42" i="3"/>
  <c r="R44" i="3"/>
  <c r="R46" i="3"/>
  <c r="R48" i="3"/>
  <c r="R50" i="3"/>
  <c r="R52" i="3"/>
  <c r="R54" i="3"/>
  <c r="R56" i="3"/>
  <c r="R58" i="3"/>
  <c r="R60" i="3"/>
  <c r="R62" i="3"/>
  <c r="R64" i="3"/>
  <c r="R66" i="3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34" i="3"/>
  <c r="Q36" i="3"/>
  <c r="Q38" i="3"/>
  <c r="Q40" i="3"/>
  <c r="Q42" i="3"/>
  <c r="Q44" i="3"/>
  <c r="Q46" i="3"/>
  <c r="Q48" i="3"/>
  <c r="Q50" i="3"/>
  <c r="Q52" i="3"/>
  <c r="Q54" i="3"/>
  <c r="Q56" i="3"/>
  <c r="Q58" i="3"/>
  <c r="Q60" i="3"/>
  <c r="Q62" i="3"/>
  <c r="Q64" i="3"/>
  <c r="Q66" i="3"/>
  <c r="Q4" i="3"/>
  <c r="E6" i="3"/>
  <c r="F6" i="3"/>
  <c r="E8" i="3"/>
  <c r="F8" i="3"/>
  <c r="E10" i="3"/>
  <c r="F10" i="3"/>
  <c r="E12" i="3"/>
  <c r="F12" i="3"/>
  <c r="E14" i="3"/>
  <c r="F14" i="3"/>
  <c r="E16" i="3"/>
  <c r="F16" i="3"/>
  <c r="E18" i="3"/>
  <c r="F18" i="3"/>
  <c r="E20" i="3"/>
  <c r="F20" i="3"/>
  <c r="E22" i="3"/>
  <c r="F22" i="3"/>
  <c r="E24" i="3"/>
  <c r="F24" i="3"/>
  <c r="E26" i="3"/>
  <c r="F26" i="3"/>
  <c r="E28" i="3"/>
  <c r="F28" i="3"/>
  <c r="E30" i="3"/>
  <c r="F30" i="3"/>
  <c r="E32" i="3"/>
  <c r="F32" i="3"/>
  <c r="E34" i="3"/>
  <c r="F34" i="3"/>
  <c r="E36" i="3"/>
  <c r="F36" i="3"/>
  <c r="E38" i="3"/>
  <c r="F38" i="3"/>
  <c r="E40" i="3"/>
  <c r="F40" i="3"/>
  <c r="E42" i="3"/>
  <c r="F42" i="3"/>
  <c r="E44" i="3"/>
  <c r="F44" i="3"/>
  <c r="E46" i="3"/>
  <c r="F46" i="3"/>
  <c r="E48" i="3"/>
  <c r="F48" i="3"/>
  <c r="E50" i="3"/>
  <c r="F50" i="3"/>
  <c r="E52" i="3"/>
  <c r="F52" i="3"/>
  <c r="E54" i="3"/>
  <c r="F54" i="3"/>
  <c r="E56" i="3"/>
  <c r="F56" i="3"/>
  <c r="E58" i="3"/>
  <c r="F58" i="3"/>
  <c r="E60" i="3"/>
  <c r="F60" i="3"/>
  <c r="E62" i="3"/>
  <c r="F62" i="3"/>
  <c r="E64" i="3"/>
  <c r="F64" i="3"/>
  <c r="E66" i="3"/>
  <c r="F66" i="3"/>
  <c r="F4" i="3"/>
  <c r="E4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H8" i="3"/>
  <c r="I8" i="3"/>
  <c r="H9" i="3"/>
  <c r="I9" i="3"/>
  <c r="H10" i="3"/>
  <c r="I10" i="3"/>
  <c r="H11" i="3"/>
  <c r="I11" i="3"/>
  <c r="I6" i="3"/>
  <c r="N5" i="3"/>
  <c r="O5" i="3"/>
  <c r="N6" i="3"/>
  <c r="O6" i="3"/>
  <c r="N7" i="3"/>
  <c r="O7" i="3"/>
  <c r="O4" i="3"/>
  <c r="N4" i="3"/>
  <c r="H6" i="3"/>
  <c r="I7" i="3"/>
  <c r="H7" i="3"/>
  <c r="I5" i="3"/>
  <c r="I4" i="3"/>
  <c r="H5" i="3"/>
  <c r="H4" i="3"/>
  <c r="C3" i="2"/>
  <c r="D3" i="2"/>
  <c r="F3" i="2"/>
  <c r="K3" i="2" s="1"/>
  <c r="G3" i="2"/>
  <c r="L3" i="2" s="1"/>
  <c r="C5" i="2"/>
  <c r="D5" i="2"/>
  <c r="F5" i="2"/>
  <c r="G5" i="2"/>
  <c r="K5" i="2"/>
  <c r="L5" i="2"/>
  <c r="C7" i="2"/>
  <c r="D7" i="2"/>
  <c r="F7" i="2"/>
  <c r="K7" i="2" s="1"/>
  <c r="G7" i="2"/>
  <c r="L7" i="2" s="1"/>
  <c r="C9" i="2"/>
  <c r="D9" i="2"/>
  <c r="F9" i="2"/>
  <c r="G9" i="2"/>
  <c r="K9" i="2"/>
  <c r="L9" i="2"/>
  <c r="C11" i="2"/>
  <c r="D11" i="2"/>
  <c r="F11" i="2"/>
  <c r="K11" i="2" s="1"/>
  <c r="G11" i="2"/>
  <c r="L11" i="2" s="1"/>
  <c r="C13" i="2"/>
  <c r="D13" i="2"/>
  <c r="F13" i="2"/>
  <c r="G13" i="2"/>
  <c r="K13" i="2"/>
  <c r="L13" i="2"/>
  <c r="C15" i="2"/>
  <c r="D15" i="2"/>
  <c r="F15" i="2"/>
  <c r="K15" i="2" s="1"/>
  <c r="G15" i="2"/>
  <c r="L15" i="2" s="1"/>
  <c r="C17" i="2"/>
  <c r="D17" i="2"/>
  <c r="F17" i="2"/>
  <c r="G17" i="2"/>
  <c r="K17" i="2"/>
  <c r="L17" i="2"/>
  <c r="C19" i="2"/>
  <c r="D19" i="2"/>
  <c r="F19" i="2"/>
  <c r="K19" i="2" s="1"/>
  <c r="G19" i="2"/>
  <c r="L19" i="2" s="1"/>
  <c r="C21" i="2"/>
  <c r="D21" i="2"/>
  <c r="F21" i="2"/>
  <c r="G21" i="2"/>
  <c r="K21" i="2"/>
  <c r="L21" i="2"/>
  <c r="C23" i="2"/>
  <c r="D23" i="2"/>
  <c r="F23" i="2"/>
  <c r="K23" i="2" s="1"/>
  <c r="G23" i="2"/>
  <c r="L23" i="2" s="1"/>
  <c r="C25" i="2"/>
  <c r="D25" i="2"/>
  <c r="F25" i="2"/>
  <c r="G25" i="2"/>
  <c r="K25" i="2"/>
  <c r="L25" i="2"/>
  <c r="C27" i="2"/>
  <c r="D27" i="2"/>
  <c r="F27" i="2"/>
  <c r="K27" i="2" s="1"/>
  <c r="G27" i="2"/>
  <c r="L27" i="2" s="1"/>
  <c r="C29" i="2"/>
  <c r="D29" i="2"/>
  <c r="F29" i="2"/>
  <c r="G29" i="2"/>
  <c r="K29" i="2"/>
  <c r="L29" i="2"/>
  <c r="C31" i="2"/>
  <c r="D31" i="2"/>
  <c r="F31" i="2"/>
  <c r="K31" i="2" s="1"/>
  <c r="G31" i="2"/>
  <c r="L31" i="2" s="1"/>
  <c r="C33" i="2"/>
  <c r="D33" i="2"/>
  <c r="F33" i="2"/>
  <c r="G33" i="2"/>
  <c r="K33" i="2"/>
  <c r="L33" i="2"/>
  <c r="C35" i="2"/>
  <c r="D35" i="2"/>
  <c r="F35" i="2"/>
  <c r="K35" i="2" s="1"/>
  <c r="G35" i="2"/>
  <c r="L35" i="2" s="1"/>
  <c r="C37" i="2"/>
  <c r="D37" i="2"/>
  <c r="F37" i="2"/>
  <c r="G37" i="2"/>
  <c r="K37" i="2"/>
  <c r="L37" i="2"/>
  <c r="C39" i="2"/>
  <c r="D39" i="2"/>
  <c r="F39" i="2"/>
  <c r="K39" i="2" s="1"/>
  <c r="G39" i="2"/>
  <c r="L39" i="2" s="1"/>
  <c r="C41" i="2"/>
  <c r="D41" i="2"/>
  <c r="F41" i="2"/>
  <c r="G41" i="2"/>
  <c r="K41" i="2"/>
  <c r="L41" i="2"/>
  <c r="C43" i="2"/>
  <c r="D43" i="2"/>
  <c r="F43" i="2"/>
  <c r="K43" i="2" s="1"/>
  <c r="G43" i="2"/>
  <c r="L43" i="2" s="1"/>
  <c r="C45" i="2"/>
  <c r="D45" i="2"/>
  <c r="F45" i="2"/>
  <c r="G45" i="2"/>
  <c r="K45" i="2"/>
  <c r="L45" i="2"/>
  <c r="C47" i="2"/>
  <c r="D47" i="2"/>
  <c r="F47" i="2"/>
  <c r="K47" i="2" s="1"/>
  <c r="G47" i="2"/>
  <c r="L47" i="2" s="1"/>
  <c r="C49" i="2"/>
  <c r="D49" i="2"/>
  <c r="F49" i="2"/>
  <c r="G49" i="2"/>
  <c r="K49" i="2"/>
  <c r="L49" i="2"/>
  <c r="C51" i="2"/>
  <c r="D51" i="2"/>
  <c r="F51" i="2"/>
  <c r="K51" i="2" s="1"/>
  <c r="G51" i="2"/>
  <c r="L51" i="2" s="1"/>
  <c r="C53" i="2"/>
  <c r="D53" i="2"/>
  <c r="F53" i="2"/>
  <c r="G53" i="2"/>
  <c r="K53" i="2"/>
  <c r="L53" i="2"/>
  <c r="C55" i="2"/>
  <c r="D55" i="2"/>
  <c r="F55" i="2"/>
  <c r="K55" i="2" s="1"/>
  <c r="G55" i="2"/>
  <c r="L55" i="2" s="1"/>
  <c r="C57" i="2"/>
  <c r="D57" i="2"/>
  <c r="F57" i="2"/>
  <c r="G57" i="2"/>
  <c r="K57" i="2"/>
  <c r="L57" i="2"/>
  <c r="C59" i="2"/>
  <c r="D59" i="2"/>
  <c r="F59" i="2"/>
  <c r="K59" i="2" s="1"/>
  <c r="G59" i="2"/>
  <c r="L59" i="2" s="1"/>
  <c r="C61" i="2"/>
  <c r="D61" i="2"/>
  <c r="F61" i="2"/>
  <c r="G61" i="2"/>
  <c r="K61" i="2"/>
  <c r="L61" i="2"/>
  <c r="C63" i="2"/>
  <c r="D63" i="2"/>
  <c r="F63" i="2"/>
  <c r="K63" i="2" s="1"/>
  <c r="G63" i="2"/>
  <c r="L63" i="2" s="1"/>
  <c r="C65" i="2"/>
  <c r="D65" i="2"/>
  <c r="F65" i="2"/>
  <c r="G65" i="2"/>
  <c r="K65" i="2"/>
  <c r="L65" i="2"/>
  <c r="H39" i="5" l="1"/>
  <c r="H55" i="5"/>
  <c r="H23" i="5"/>
  <c r="L9" i="5"/>
  <c r="L17" i="5"/>
  <c r="H65" i="5"/>
  <c r="H5" i="5"/>
  <c r="H51" i="5"/>
  <c r="L15" i="5"/>
  <c r="H35" i="5"/>
  <c r="H21" i="5"/>
  <c r="L23" i="5"/>
  <c r="H43" i="5"/>
  <c r="H59" i="5"/>
  <c r="H27" i="5"/>
</calcChain>
</file>

<file path=xl/sharedStrings.xml><?xml version="1.0" encoding="utf-8"?>
<sst xmlns="http://schemas.openxmlformats.org/spreadsheetml/2006/main" count="86" uniqueCount="56">
  <si>
    <t>Velocity</t>
  </si>
  <si>
    <t>Density</t>
  </si>
  <si>
    <t>Computed</t>
  </si>
  <si>
    <t>Analytic</t>
  </si>
  <si>
    <t>cell 32</t>
  </si>
  <si>
    <t>cell 31</t>
  </si>
  <si>
    <t>cell 30</t>
  </si>
  <si>
    <t>cell 29</t>
  </si>
  <si>
    <t>cell 28</t>
  </si>
  <si>
    <t>cell 27</t>
  </si>
  <si>
    <t>cell 26</t>
  </si>
  <si>
    <t>cell 25</t>
  </si>
  <si>
    <t>cell 24</t>
  </si>
  <si>
    <t>cell 23</t>
  </si>
  <si>
    <t>cell 22</t>
  </si>
  <si>
    <t>cell 21</t>
  </si>
  <si>
    <t>cell 20</t>
  </si>
  <si>
    <t>cell 19</t>
  </si>
  <si>
    <t>cell 18</t>
  </si>
  <si>
    <t>cell 17</t>
  </si>
  <si>
    <t>cell 16</t>
  </si>
  <si>
    <t>cell 15</t>
  </si>
  <si>
    <t>cell 14</t>
  </si>
  <si>
    <t>cell 13</t>
  </si>
  <si>
    <t>cell 12</t>
  </si>
  <si>
    <t>cell 11</t>
  </si>
  <si>
    <t>cell 10</t>
  </si>
  <si>
    <t>cell 9</t>
  </si>
  <si>
    <t>cell 8</t>
  </si>
  <si>
    <t>cell 7</t>
  </si>
  <si>
    <t>cell 6</t>
  </si>
  <si>
    <t>cell 5</t>
  </si>
  <si>
    <t>cell 4</t>
  </si>
  <si>
    <t>cell 3</t>
  </si>
  <si>
    <t>cell 2</t>
  </si>
  <si>
    <t>cell 1</t>
  </si>
  <si>
    <t>momentum</t>
  </si>
  <si>
    <t>mass</t>
  </si>
  <si>
    <t>xnod</t>
  </si>
  <si>
    <t>analytic integration</t>
  </si>
  <si>
    <t>Computed Solution</t>
  </si>
  <si>
    <t>analytic source integration</t>
  </si>
  <si>
    <t>numerical</t>
  </si>
  <si>
    <t>analytic</t>
  </si>
  <si>
    <t>Momentum</t>
  </si>
  <si>
    <t>Mass</t>
  </si>
  <si>
    <t xml:space="preserve">Absolute Difference </t>
  </si>
  <si>
    <t>RHS</t>
  </si>
  <si>
    <t>LHS</t>
  </si>
  <si>
    <t>Elem Num</t>
  </si>
  <si>
    <t>Source</t>
  </si>
  <si>
    <t>Discretized Momentum Equation</t>
  </si>
  <si>
    <t>Discretized Mass Equation</t>
  </si>
  <si>
    <t>Linear Solution</t>
  </si>
  <si>
    <t>Abs. Diff</t>
  </si>
  <si>
    <t>Conservation of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</si>
</sst>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E+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2" borderId="0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'Discretization Residual Check'!$Q$3:$Q$34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'Discretization Residual Check'!$R$3:$R$34</c:f>
              <c:numCache>
                <c:formatCode>0.0000E+00</c:formatCode>
                <c:ptCount val="32"/>
                <c:pt idx="0">
                  <c:v>2.0152994791666665</c:v>
                </c:pt>
                <c:pt idx="1">
                  <c:v>2.0445963541666665</c:v>
                </c:pt>
                <c:pt idx="2" formatCode="General">
                  <c:v>2.0719401041666665</c:v>
                </c:pt>
                <c:pt idx="3" formatCode="General">
                  <c:v>2.0973307291666665</c:v>
                </c:pt>
                <c:pt idx="4" formatCode="General">
                  <c:v>2.1207682291666665</c:v>
                </c:pt>
                <c:pt idx="5" formatCode="General">
                  <c:v>2.1422526041666665</c:v>
                </c:pt>
                <c:pt idx="6" formatCode="General">
                  <c:v>2.1617838541666665</c:v>
                </c:pt>
                <c:pt idx="7" formatCode="General">
                  <c:v>2.1793619791666665</c:v>
                </c:pt>
                <c:pt idx="8" formatCode="General">
                  <c:v>2.1949869791666665</c:v>
                </c:pt>
                <c:pt idx="9" formatCode="General">
                  <c:v>2.2086588541666665</c:v>
                </c:pt>
                <c:pt idx="10" formatCode="General">
                  <c:v>2.2203776041666665</c:v>
                </c:pt>
                <c:pt idx="11" formatCode="General">
                  <c:v>2.2301432291666665</c:v>
                </c:pt>
                <c:pt idx="12" formatCode="General">
                  <c:v>2.2379557291666665</c:v>
                </c:pt>
                <c:pt idx="13" formatCode="General">
                  <c:v>2.2438151041666665</c:v>
                </c:pt>
                <c:pt idx="14" formatCode="General">
                  <c:v>2.2477213541666665</c:v>
                </c:pt>
                <c:pt idx="15" formatCode="General">
                  <c:v>2.2496744791666665</c:v>
                </c:pt>
                <c:pt idx="16" formatCode="General">
                  <c:v>2.2496744791666665</c:v>
                </c:pt>
                <c:pt idx="17" formatCode="General">
                  <c:v>2.2477213541666665</c:v>
                </c:pt>
                <c:pt idx="18" formatCode="General">
                  <c:v>2.2438151041666665</c:v>
                </c:pt>
                <c:pt idx="19" formatCode="General">
                  <c:v>2.2379557291666665</c:v>
                </c:pt>
                <c:pt idx="20" formatCode="General">
                  <c:v>2.2301432291666665</c:v>
                </c:pt>
                <c:pt idx="21" formatCode="General">
                  <c:v>2.2203776041666665</c:v>
                </c:pt>
                <c:pt idx="22" formatCode="General">
                  <c:v>2.2086588541666665</c:v>
                </c:pt>
                <c:pt idx="23" formatCode="General">
                  <c:v>2.1949869791666665</c:v>
                </c:pt>
                <c:pt idx="24" formatCode="General">
                  <c:v>2.1793619791666665</c:v>
                </c:pt>
                <c:pt idx="25" formatCode="General">
                  <c:v>2.1617838541666665</c:v>
                </c:pt>
                <c:pt idx="26" formatCode="General">
                  <c:v>2.1422526041666665</c:v>
                </c:pt>
                <c:pt idx="27" formatCode="General">
                  <c:v>2.1207682291666665</c:v>
                </c:pt>
                <c:pt idx="28" formatCode="General">
                  <c:v>2.0973307291666665</c:v>
                </c:pt>
                <c:pt idx="29" formatCode="General">
                  <c:v>2.0719401041666665</c:v>
                </c:pt>
                <c:pt idx="30" formatCode="General">
                  <c:v>2.0445963541666665</c:v>
                </c:pt>
                <c:pt idx="31" formatCode="General">
                  <c:v>2.0152994791666665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'Discretization Residual Check'!$Q$3:$Q$34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'Discretization Residual Check'!$S$3:$S$34</c:f>
              <c:numCache>
                <c:formatCode>General</c:formatCode>
                <c:ptCount val="32"/>
                <c:pt idx="0">
                  <c:v>2.0152990000000002</c:v>
                </c:pt>
                <c:pt idx="1">
                  <c:v>2.0445964375000001</c:v>
                </c:pt>
                <c:pt idx="2">
                  <c:v>2.0719397499999999</c:v>
                </c:pt>
                <c:pt idx="3">
                  <c:v>2.0973309375000002</c:v>
                </c:pt>
                <c:pt idx="4">
                  <c:v>2.120768</c:v>
                </c:pt>
                <c:pt idx="5">
                  <c:v>2.1422529374999999</c:v>
                </c:pt>
                <c:pt idx="6">
                  <c:v>2.16178385</c:v>
                </c:pt>
                <c:pt idx="7">
                  <c:v>2.1793619375</c:v>
                </c:pt>
                <c:pt idx="8">
                  <c:v>2.1949869999999998</c:v>
                </c:pt>
                <c:pt idx="9">
                  <c:v>2.2086588374999998</c:v>
                </c:pt>
                <c:pt idx="10">
                  <c:v>2.2203776500000001</c:v>
                </c:pt>
                <c:pt idx="11">
                  <c:v>2.2301432375000001</c:v>
                </c:pt>
                <c:pt idx="12">
                  <c:v>2.2379557000000001</c:v>
                </c:pt>
                <c:pt idx="13">
                  <c:v>2.2438151374999999</c:v>
                </c:pt>
                <c:pt idx="14">
                  <c:v>2.24772135</c:v>
                </c:pt>
                <c:pt idx="15">
                  <c:v>2.2496744775000002</c:v>
                </c:pt>
                <c:pt idx="16">
                  <c:v>2.2496744799999999</c:v>
                </c:pt>
                <c:pt idx="17">
                  <c:v>2.2477213374999998</c:v>
                </c:pt>
                <c:pt idx="18">
                  <c:v>2.2438151500000001</c:v>
                </c:pt>
                <c:pt idx="19">
                  <c:v>2.2379557375000001</c:v>
                </c:pt>
                <c:pt idx="20">
                  <c:v>2.2301432000000001</c:v>
                </c:pt>
                <c:pt idx="21">
                  <c:v>2.2203776374999999</c:v>
                </c:pt>
                <c:pt idx="22">
                  <c:v>2.20865885</c:v>
                </c:pt>
                <c:pt idx="23">
                  <c:v>2.1949869375</c:v>
                </c:pt>
                <c:pt idx="24">
                  <c:v>2.1793619999999998</c:v>
                </c:pt>
                <c:pt idx="25">
                  <c:v>2.1617838374999998</c:v>
                </c:pt>
                <c:pt idx="26">
                  <c:v>2.1422527499999999</c:v>
                </c:pt>
                <c:pt idx="27">
                  <c:v>2.1207679375000001</c:v>
                </c:pt>
                <c:pt idx="28">
                  <c:v>2.0973310000000001</c:v>
                </c:pt>
                <c:pt idx="29">
                  <c:v>2.0719399374999998</c:v>
                </c:pt>
                <c:pt idx="30">
                  <c:v>2.0445967500000002</c:v>
                </c:pt>
                <c:pt idx="31">
                  <c:v>2.0152994375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'Discretization Residual Check'!$Q$3:$Q$34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'Discretization Residual Check'!$T$3:$T$34</c:f>
              <c:numCache>
                <c:formatCode>General</c:formatCode>
                <c:ptCount val="32"/>
                <c:pt idx="0">
                  <c:v>4.7916666634506555E-7</c:v>
                </c:pt>
                <c:pt idx="1">
                  <c:v>8.3333333567026102E-8</c:v>
                </c:pt>
                <c:pt idx="2">
                  <c:v>3.5416666666066021E-7</c:v>
                </c:pt>
                <c:pt idx="3">
                  <c:v>2.0833333369552065E-7</c:v>
                </c:pt>
                <c:pt idx="4">
                  <c:v>2.2916666653216566E-7</c:v>
                </c:pt>
                <c:pt idx="5">
                  <c:v>3.3333333337992599E-7</c:v>
                </c:pt>
                <c:pt idx="6">
                  <c:v>4.1666665673290026E-9</c:v>
                </c:pt>
                <c:pt idx="7">
                  <c:v>4.1666666561468446E-8</c:v>
                </c:pt>
                <c:pt idx="8">
                  <c:v>2.0833333280734223E-8</c:v>
                </c:pt>
                <c:pt idx="9">
                  <c:v>1.666666671340522E-8</c:v>
                </c:pt>
                <c:pt idx="10">
                  <c:v>4.5833333572886659E-8</c:v>
                </c:pt>
                <c:pt idx="11">
                  <c:v>8.3333335787472151E-9</c:v>
                </c:pt>
                <c:pt idx="12">
                  <c:v>2.9166666415392228E-8</c:v>
                </c:pt>
                <c:pt idx="13">
                  <c:v>3.3333333426810441E-8</c:v>
                </c:pt>
                <c:pt idx="14">
                  <c:v>4.1666665673290026E-9</c:v>
                </c:pt>
                <c:pt idx="15">
                  <c:v>1.6666663604780751E-9</c:v>
                </c:pt>
                <c:pt idx="16">
                  <c:v>8.333334022836425E-10</c:v>
                </c:pt>
                <c:pt idx="17">
                  <c:v>1.666666671340522E-8</c:v>
                </c:pt>
                <c:pt idx="18">
                  <c:v>4.5833333572886659E-8</c:v>
                </c:pt>
                <c:pt idx="19">
                  <c:v>8.3333335787472151E-9</c:v>
                </c:pt>
                <c:pt idx="20">
                  <c:v>2.9166666415392228E-8</c:v>
                </c:pt>
                <c:pt idx="21">
                  <c:v>3.3333333426810441E-8</c:v>
                </c:pt>
                <c:pt idx="22">
                  <c:v>4.1666665673290026E-9</c:v>
                </c:pt>
                <c:pt idx="23">
                  <c:v>4.1666666561468446E-8</c:v>
                </c:pt>
                <c:pt idx="24">
                  <c:v>2.0833333280734223E-8</c:v>
                </c:pt>
                <c:pt idx="25">
                  <c:v>1.666666671340522E-8</c:v>
                </c:pt>
                <c:pt idx="26">
                  <c:v>1.4583333340922877E-7</c:v>
                </c:pt>
                <c:pt idx="27">
                  <c:v>2.9166666637436833E-7</c:v>
                </c:pt>
                <c:pt idx="28">
                  <c:v>2.7083333353772332E-7</c:v>
                </c:pt>
                <c:pt idx="29">
                  <c:v>1.6666666668996299E-7</c:v>
                </c:pt>
                <c:pt idx="30">
                  <c:v>3.9583333366621787E-7</c:v>
                </c:pt>
                <c:pt idx="31">
                  <c:v>4.1666666561468446E-8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4E-5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'Discretization Residual Check'!$V$3:$V$34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'Discretization Residual Check'!$W$3:$W$25</c:f>
              <c:numCache>
                <c:formatCode>General</c:formatCode>
                <c:ptCount val="23"/>
                <c:pt idx="0" formatCode="0.0000E+00">
                  <c:v>1.4973958333333481E-2</c:v>
                </c:pt>
                <c:pt idx="1">
                  <c:v>1.3997395833333481E-2</c:v>
                </c:pt>
                <c:pt idx="2">
                  <c:v>1.3020833333333481E-2</c:v>
                </c:pt>
                <c:pt idx="3">
                  <c:v>1.2044270833333481E-2</c:v>
                </c:pt>
                <c:pt idx="4">
                  <c:v>1.1067708333333481E-2</c:v>
                </c:pt>
                <c:pt idx="5">
                  <c:v>1.0091145833333481E-2</c:v>
                </c:pt>
                <c:pt idx="6">
                  <c:v>9.1145833333334814E-3</c:v>
                </c:pt>
                <c:pt idx="7">
                  <c:v>8.1380208333334814E-3</c:v>
                </c:pt>
                <c:pt idx="8">
                  <c:v>7.1614583333334814E-3</c:v>
                </c:pt>
                <c:pt idx="9">
                  <c:v>6.1848958333334814E-3</c:v>
                </c:pt>
                <c:pt idx="10">
                  <c:v>5.2083333333334814E-3</c:v>
                </c:pt>
                <c:pt idx="11">
                  <c:v>4.2317708333334814E-3</c:v>
                </c:pt>
                <c:pt idx="12">
                  <c:v>3.2552083333334814E-3</c:v>
                </c:pt>
                <c:pt idx="13">
                  <c:v>2.2786458333334814E-3</c:v>
                </c:pt>
                <c:pt idx="14">
                  <c:v>1.3020833333334814E-3</c:v>
                </c:pt>
                <c:pt idx="15">
                  <c:v>3.2552083333348136E-4</c:v>
                </c:pt>
                <c:pt idx="16">
                  <c:v>-6.5104166666651864E-4</c:v>
                </c:pt>
                <c:pt idx="17">
                  <c:v>-1.6276041666665186E-3</c:v>
                </c:pt>
                <c:pt idx="18">
                  <c:v>-2.6041666666665186E-3</c:v>
                </c:pt>
                <c:pt idx="19">
                  <c:v>-3.5807291666665186E-3</c:v>
                </c:pt>
                <c:pt idx="20">
                  <c:v>-4.5572916666665186E-3</c:v>
                </c:pt>
                <c:pt idx="21">
                  <c:v>-5.5338541666665186E-3</c:v>
                </c:pt>
                <c:pt idx="22">
                  <c:v>-6.5104166666665186E-3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'Discretization Residual Check'!$V$3:$V$34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'Discretization Residual Check'!$X$3:$X$25</c:f>
              <c:numCache>
                <c:formatCode>General</c:formatCode>
                <c:ptCount val="23"/>
                <c:pt idx="0">
                  <c:v>1.4973999999999999E-2</c:v>
                </c:pt>
                <c:pt idx="1">
                  <c:v>1.3997000000000001E-2</c:v>
                </c:pt>
                <c:pt idx="2">
                  <c:v>1.3021E-2</c:v>
                </c:pt>
                <c:pt idx="3">
                  <c:v>1.2043999999999999E-2</c:v>
                </c:pt>
                <c:pt idx="4">
                  <c:v>1.1068E-2</c:v>
                </c:pt>
                <c:pt idx="5">
                  <c:v>1.0090999999999999E-2</c:v>
                </c:pt>
                <c:pt idx="6">
                  <c:v>9.1146000000000005E-3</c:v>
                </c:pt>
                <c:pt idx="7">
                  <c:v>8.1379999999999994E-3</c:v>
                </c:pt>
                <c:pt idx="8">
                  <c:v>7.1615000000000003E-3</c:v>
                </c:pt>
                <c:pt idx="9">
                  <c:v>6.1849000000000001E-3</c:v>
                </c:pt>
                <c:pt idx="10">
                  <c:v>5.2082999999999999E-3</c:v>
                </c:pt>
                <c:pt idx="11">
                  <c:v>4.2318E-3</c:v>
                </c:pt>
                <c:pt idx="12">
                  <c:v>3.2552000000000002E-3</c:v>
                </c:pt>
                <c:pt idx="13">
                  <c:v>2.2786E-3</c:v>
                </c:pt>
                <c:pt idx="14">
                  <c:v>1.3021E-3</c:v>
                </c:pt>
                <c:pt idx="15">
                  <c:v>3.2551999999999999E-4</c:v>
                </c:pt>
                <c:pt idx="16">
                  <c:v>-6.5103999999999997E-4</c:v>
                </c:pt>
                <c:pt idx="17">
                  <c:v>-1.6276000000000001E-3</c:v>
                </c:pt>
                <c:pt idx="18">
                  <c:v>-2.6042000000000001E-3</c:v>
                </c:pt>
                <c:pt idx="19">
                  <c:v>-3.5807E-3</c:v>
                </c:pt>
                <c:pt idx="20">
                  <c:v>-4.5573000000000002E-3</c:v>
                </c:pt>
                <c:pt idx="21">
                  <c:v>-5.5338999999999996E-3</c:v>
                </c:pt>
                <c:pt idx="22">
                  <c:v>-6.5104000000000004E-3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'Discretization Residual Check'!$V$3:$V$34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'Discretization Residual Check'!$Y$3:$Y$25</c:f>
              <c:numCache>
                <c:formatCode>General</c:formatCode>
                <c:ptCount val="23"/>
                <c:pt idx="0">
                  <c:v>4.1666666518100359E-8</c:v>
                </c:pt>
                <c:pt idx="1">
                  <c:v>3.9583333348060246E-7</c:v>
                </c:pt>
                <c:pt idx="2">
                  <c:v>1.6666666651822537E-7</c:v>
                </c:pt>
                <c:pt idx="3">
                  <c:v>2.7083333348221217E-7</c:v>
                </c:pt>
                <c:pt idx="4">
                  <c:v>2.9166666651835038E-7</c:v>
                </c:pt>
                <c:pt idx="5">
                  <c:v>1.4583333348208716E-7</c:v>
                </c:pt>
                <c:pt idx="6">
                  <c:v>1.6666666519116191E-8</c:v>
                </c:pt>
                <c:pt idx="7">
                  <c:v>2.0833333481962146E-8</c:v>
                </c:pt>
                <c:pt idx="8">
                  <c:v>4.1666666518967721E-8</c:v>
                </c:pt>
                <c:pt idx="9">
                  <c:v>4.1666665187567453E-9</c:v>
                </c:pt>
                <c:pt idx="10">
                  <c:v>3.333333348145423E-8</c:v>
                </c:pt>
                <c:pt idx="11">
                  <c:v>2.9166666518608275E-8</c:v>
                </c:pt>
                <c:pt idx="12">
                  <c:v>8.3333334811690196E-9</c:v>
                </c:pt>
                <c:pt idx="13">
                  <c:v>4.5833333481379995E-8</c:v>
                </c:pt>
                <c:pt idx="14">
                  <c:v>1.666666651868251E-8</c:v>
                </c:pt>
                <c:pt idx="15">
                  <c:v>8.3333348137619098E-10</c:v>
                </c:pt>
                <c:pt idx="16">
                  <c:v>1.6666665186631721E-9</c:v>
                </c:pt>
                <c:pt idx="17">
                  <c:v>4.1666665185399049E-9</c:v>
                </c:pt>
                <c:pt idx="18">
                  <c:v>3.333333348145423E-8</c:v>
                </c:pt>
                <c:pt idx="19">
                  <c:v>2.9166666518608275E-8</c:v>
                </c:pt>
                <c:pt idx="20">
                  <c:v>8.3333334816027005E-9</c:v>
                </c:pt>
                <c:pt idx="21">
                  <c:v>4.5833333480946314E-8</c:v>
                </c:pt>
                <c:pt idx="22">
                  <c:v>1.6666666518248829E-8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 position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1.0000000000000002E-2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LHS &amp; RHS Value</a:t>
                </a:r>
              </a:p>
            </c:rich>
          </c:tx>
          <c:overlay val="0"/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4E-5"/>
          <c:min val="1.0000000000000006E-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solidFill>
                      <a:schemeClr val="accent6"/>
                    </a:solidFill>
                  </a:rPr>
                  <a:t>Absolute Difference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43769881629241"/>
          <c:y val="0.2155007998670351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1632912698139"/>
          <c:y val="5.9140778424074655E-2"/>
          <c:w val="0.81860248254994328"/>
          <c:h val="0.80317784801840386"/>
        </c:manualLayout>
      </c:layout>
      <c:scatterChart>
        <c:scatterStyle val="lineMarker"/>
        <c:varyColors val="0"/>
        <c:ser>
          <c:idx val="0"/>
          <c:order val="0"/>
          <c:tx>
            <c:v>Num. Vel.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Test'!$C$4:$C$67</c:f>
              <c:numCache>
                <c:formatCode>0.00E+00</c:formatCode>
                <c:ptCount val="64"/>
                <c:pt idx="0">
                  <c:v>1.9999250900000001</c:v>
                </c:pt>
                <c:pt idx="1">
                  <c:v>1.95335799</c:v>
                </c:pt>
                <c:pt idx="2">
                  <c:v>1.95329347</c:v>
                </c:pt>
                <c:pt idx="3">
                  <c:v>1.9071394699999999</c:v>
                </c:pt>
                <c:pt idx="4">
                  <c:v>1.9070844199999999</c:v>
                </c:pt>
                <c:pt idx="5">
                  <c:v>1.86128513</c:v>
                </c:pt>
                <c:pt idx="6">
                  <c:v>1.8612387699999999</c:v>
                </c:pt>
                <c:pt idx="7">
                  <c:v>1.8157407400000001</c:v>
                </c:pt>
                <c:pt idx="8">
                  <c:v>1.81570242</c:v>
                </c:pt>
                <c:pt idx="9">
                  <c:v>1.7704563600000001</c:v>
                </c:pt>
                <c:pt idx="10">
                  <c:v>1.7704255499999999</c:v>
                </c:pt>
                <c:pt idx="11">
                  <c:v>1.7253856599999999</c:v>
                </c:pt>
                <c:pt idx="12">
                  <c:v>1.7253619</c:v>
                </c:pt>
                <c:pt idx="13">
                  <c:v>1.68048526</c:v>
                </c:pt>
                <c:pt idx="14">
                  <c:v>1.68046819</c:v>
                </c:pt>
                <c:pt idx="15">
                  <c:v>1.63571428</c:v>
                </c:pt>
                <c:pt idx="16">
                  <c:v>1.6357036</c:v>
                </c:pt>
                <c:pt idx="17">
                  <c:v>1.5910338100000001</c:v>
                </c:pt>
                <c:pt idx="18">
                  <c:v>1.5910293099999999</c:v>
                </c:pt>
                <c:pt idx="19">
                  <c:v>1.5464065199999999</c:v>
                </c:pt>
                <c:pt idx="20">
                  <c:v>1.54640804</c:v>
                </c:pt>
                <c:pt idx="21">
                  <c:v>1.5017962899999999</c:v>
                </c:pt>
                <c:pt idx="22">
                  <c:v>1.5018037200000001</c:v>
                </c:pt>
                <c:pt idx="23">
                  <c:v>1.4571678299999999</c:v>
                </c:pt>
                <c:pt idx="24">
                  <c:v>1.4571811299999999</c:v>
                </c:pt>
                <c:pt idx="25">
                  <c:v>1.41248638</c:v>
                </c:pt>
                <c:pt idx="26">
                  <c:v>1.4125055500000001</c:v>
                </c:pt>
                <c:pt idx="27">
                  <c:v>1.3677173899999999</c:v>
                </c:pt>
                <c:pt idx="28">
                  <c:v>1.3677424899999999</c:v>
                </c:pt>
                <c:pt idx="29">
                  <c:v>1.3228262</c:v>
                </c:pt>
                <c:pt idx="30">
                  <c:v>1.32285735</c:v>
                </c:pt>
                <c:pt idx="31">
                  <c:v>1.2777777699999999</c:v>
                </c:pt>
                <c:pt idx="32">
                  <c:v>1.27781513</c:v>
                </c:pt>
                <c:pt idx="33">
                  <c:v>1.2325363600000001</c:v>
                </c:pt>
                <c:pt idx="34">
                  <c:v>1.2325801599999999</c:v>
                </c:pt>
                <c:pt idx="35">
                  <c:v>1.1870652100000001</c:v>
                </c:pt>
                <c:pt idx="36">
                  <c:v>1.1871157299999999</c:v>
                </c:pt>
                <c:pt idx="37">
                  <c:v>1.1413262500000001</c:v>
                </c:pt>
                <c:pt idx="38">
                  <c:v>1.14138385</c:v>
                </c:pt>
                <c:pt idx="39">
                  <c:v>1.09527972</c:v>
                </c:pt>
                <c:pt idx="40">
                  <c:v>1.0953448299999999</c:v>
                </c:pt>
                <c:pt idx="41">
                  <c:v>1.0488838300000001</c:v>
                </c:pt>
                <c:pt idx="42">
                  <c:v>1.0489569700000001</c:v>
                </c:pt>
                <c:pt idx="43">
                  <c:v>1.0020943499999999</c:v>
                </c:pt>
                <c:pt idx="44">
                  <c:v>1.00217614</c:v>
                </c:pt>
                <c:pt idx="45">
                  <c:v>0.954864186</c:v>
                </c:pt>
                <c:pt idx="46">
                  <c:v>0.95495534999999998</c:v>
                </c:pt>
                <c:pt idx="47">
                  <c:v>0.907142852</c:v>
                </c:pt>
                <c:pt idx="48">
                  <c:v>0.90724426000000002</c:v>
                </c:pt>
                <c:pt idx="49">
                  <c:v>0.85887595100000003</c:v>
                </c:pt>
                <c:pt idx="50">
                  <c:v>0.85898863400000003</c:v>
                </c:pt>
                <c:pt idx="51">
                  <c:v>0.81000453500000003</c:v>
                </c:pt>
                <c:pt idx="52">
                  <c:v>0.81012973600000004</c:v>
                </c:pt>
                <c:pt idx="53">
                  <c:v>0.76046438100000002</c:v>
                </c:pt>
                <c:pt idx="54">
                  <c:v>0.76060360199999999</c:v>
                </c:pt>
                <c:pt idx="55">
                  <c:v>0.71018518200000003</c:v>
                </c:pt>
                <c:pt idx="56">
                  <c:v>0.71034027099999997</c:v>
                </c:pt>
                <c:pt idx="57">
                  <c:v>0.65908957499999998</c:v>
                </c:pt>
                <c:pt idx="58">
                  <c:v>0.65926284899999998</c:v>
                </c:pt>
                <c:pt idx="59">
                  <c:v>0.60709202699999998</c:v>
                </c:pt>
                <c:pt idx="60">
                  <c:v>0.60728647599999996</c:v>
                </c:pt>
                <c:pt idx="61">
                  <c:v>0.55409751900000004</c:v>
                </c:pt>
                <c:pt idx="62">
                  <c:v>0.55431714099999996</c:v>
                </c:pt>
                <c:pt idx="63">
                  <c:v>0.499999996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A-A14C-9D69-A36BF6E2B958}"/>
            </c:ext>
          </c:extLst>
        </c:ser>
        <c:ser>
          <c:idx val="1"/>
          <c:order val="1"/>
          <c:tx>
            <c:v>Num. Den.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Test'!$D$4:$D$67</c:f>
              <c:numCache>
                <c:formatCode>0.00E+00</c:formatCode>
                <c:ptCount val="64"/>
                <c:pt idx="0">
                  <c:v>0.99989378200000001</c:v>
                </c:pt>
                <c:pt idx="1">
                  <c:v>1.03937601</c:v>
                </c:pt>
                <c:pt idx="2">
                  <c:v>1.03926074</c:v>
                </c:pt>
                <c:pt idx="3">
                  <c:v>1.0794143700000001</c:v>
                </c:pt>
                <c:pt idx="4">
                  <c:v>1.0792889400000001</c:v>
                </c:pt>
                <c:pt idx="5">
                  <c:v>1.1201727800000001</c:v>
                </c:pt>
                <c:pt idx="6">
                  <c:v>1.1200359499999999</c:v>
                </c:pt>
                <c:pt idx="7">
                  <c:v>1.16171596</c:v>
                </c:pt>
                <c:pt idx="8">
                  <c:v>1.1615663199999999</c:v>
                </c:pt>
                <c:pt idx="9">
                  <c:v>1.20411662</c:v>
                </c:pt>
                <c:pt idx="10">
                  <c:v>1.20395253</c:v>
                </c:pt>
                <c:pt idx="11">
                  <c:v>1.24745661</c:v>
                </c:pt>
                <c:pt idx="12">
                  <c:v>1.24727619</c:v>
                </c:pt>
                <c:pt idx="13">
                  <c:v>1.2918283100000001</c:v>
                </c:pt>
                <c:pt idx="14">
                  <c:v>1.29162939</c:v>
                </c:pt>
                <c:pt idx="15">
                  <c:v>1.33733624</c:v>
                </c:pt>
                <c:pt idx="16">
                  <c:v>1.33711629</c:v>
                </c:pt>
                <c:pt idx="17">
                  <c:v>1.3840990799999999</c:v>
                </c:pt>
                <c:pt idx="18">
                  <c:v>1.3838551400000001</c:v>
                </c:pt>
                <c:pt idx="19">
                  <c:v>1.43225194</c:v>
                </c:pt>
                <c:pt idx="20">
                  <c:v>1.4319805299999999</c:v>
                </c:pt>
                <c:pt idx="21">
                  <c:v>1.48194928</c:v>
                </c:pt>
                <c:pt idx="22">
                  <c:v>1.4816462800000001</c:v>
                </c:pt>
                <c:pt idx="23">
                  <c:v>1.5333683300000001</c:v>
                </c:pt>
                <c:pt idx="24">
                  <c:v>1.53302885</c:v>
                </c:pt>
                <c:pt idx="25">
                  <c:v>1.5867133099999999</c:v>
                </c:pt>
                <c:pt idx="26">
                  <c:v>1.5863315099999999</c:v>
                </c:pt>
                <c:pt idx="27">
                  <c:v>1.64222066</c:v>
                </c:pt>
                <c:pt idx="28">
                  <c:v>1.6417895</c:v>
                </c:pt>
                <c:pt idx="29">
                  <c:v>1.70016547</c:v>
                </c:pt>
                <c:pt idx="30">
                  <c:v>1.6996764099999999</c:v>
                </c:pt>
                <c:pt idx="31">
                  <c:v>1.7608695700000001</c:v>
                </c:pt>
                <c:pt idx="32">
                  <c:v>1.7603121799999999</c:v>
                </c:pt>
                <c:pt idx="33">
                  <c:v>1.8247116299999999</c:v>
                </c:pt>
                <c:pt idx="34">
                  <c:v>1.8240730599999999</c:v>
                </c:pt>
                <c:pt idx="35">
                  <c:v>1.89214014</c:v>
                </c:pt>
                <c:pt idx="36">
                  <c:v>1.8914044299999999</c:v>
                </c:pt>
                <c:pt idx="37">
                  <c:v>1.96368999</c:v>
                </c:pt>
                <c:pt idx="38">
                  <c:v>1.9628370900000001</c:v>
                </c:pt>
                <c:pt idx="39">
                  <c:v>2.0400039900000002</c:v>
                </c:pt>
                <c:pt idx="40">
                  <c:v>2.0390084599999998</c:v>
                </c:pt>
                <c:pt idx="41">
                  <c:v>2.1218612399999999</c:v>
                </c:pt>
                <c:pt idx="42">
                  <c:v>2.1206904299999998</c:v>
                </c:pt>
                <c:pt idx="43">
                  <c:v>2.2102147799999998</c:v>
                </c:pt>
                <c:pt idx="44">
                  <c:v>2.2088262300000001</c:v>
                </c:pt>
                <c:pt idx="45">
                  <c:v>2.3062425700000002</c:v>
                </c:pt>
                <c:pt idx="46">
                  <c:v>2.3045802499999999</c:v>
                </c:pt>
                <c:pt idx="47">
                  <c:v>2.4114173299999999</c:v>
                </c:pt>
                <c:pt idx="48">
                  <c:v>2.4094060800000001</c:v>
                </c:pt>
                <c:pt idx="49">
                  <c:v>2.52760417</c:v>
                </c:pt>
                <c:pt idx="50">
                  <c:v>2.5251413299999999</c:v>
                </c:pt>
                <c:pt idx="51">
                  <c:v>2.6571996200000001</c:v>
                </c:pt>
                <c:pt idx="52">
                  <c:v>2.6541420100000002</c:v>
                </c:pt>
                <c:pt idx="53">
                  <c:v>2.80333436</c:v>
                </c:pt>
                <c:pt idx="54">
                  <c:v>2.7994775000000001</c:v>
                </c:pt>
                <c:pt idx="55">
                  <c:v>2.9701760099999999</c:v>
                </c:pt>
                <c:pt idx="56">
                  <c:v>2.9652197</c:v>
                </c:pt>
                <c:pt idx="57">
                  <c:v>3.1633954000000002</c:v>
                </c:pt>
                <c:pt idx="58">
                  <c:v>3.15688455</c:v>
                </c:pt>
                <c:pt idx="59">
                  <c:v>3.3909088700000001</c:v>
                </c:pt>
                <c:pt idx="60">
                  <c:v>3.38212673</c:v>
                </c:pt>
                <c:pt idx="61">
                  <c:v>3.6641085000000002</c:v>
                </c:pt>
                <c:pt idx="62">
                  <c:v>3.6518731099999999</c:v>
                </c:pt>
                <c:pt idx="63">
                  <c:v>4.0000000199999999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A-A14C-9D69-A36BF6E2B958}"/>
            </c:ext>
          </c:extLst>
        </c:ser>
        <c:ser>
          <c:idx val="2"/>
          <c:order val="2"/>
          <c:tx>
            <c:v>Analy. Vel.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Test'!$E$4:$E$67</c:f>
              <c:numCache>
                <c:formatCode>0.00E+00</c:formatCode>
                <c:ptCount val="64"/>
                <c:pt idx="0">
                  <c:v>2</c:v>
                </c:pt>
                <c:pt idx="1">
                  <c:v>1.96875</c:v>
                </c:pt>
                <c:pt idx="2">
                  <c:v>1.96875</c:v>
                </c:pt>
                <c:pt idx="3">
                  <c:v>1.9375</c:v>
                </c:pt>
                <c:pt idx="4">
                  <c:v>1.9375</c:v>
                </c:pt>
                <c:pt idx="5">
                  <c:v>1.90625</c:v>
                </c:pt>
                <c:pt idx="6">
                  <c:v>1.90625</c:v>
                </c:pt>
                <c:pt idx="7">
                  <c:v>1.875</c:v>
                </c:pt>
                <c:pt idx="8">
                  <c:v>1.875</c:v>
                </c:pt>
                <c:pt idx="9">
                  <c:v>1.84375</c:v>
                </c:pt>
                <c:pt idx="10">
                  <c:v>1.84375</c:v>
                </c:pt>
                <c:pt idx="11">
                  <c:v>1.8125</c:v>
                </c:pt>
                <c:pt idx="12">
                  <c:v>1.8125</c:v>
                </c:pt>
                <c:pt idx="13">
                  <c:v>1.78125</c:v>
                </c:pt>
                <c:pt idx="14">
                  <c:v>1.78125</c:v>
                </c:pt>
                <c:pt idx="15">
                  <c:v>1.75</c:v>
                </c:pt>
                <c:pt idx="16">
                  <c:v>1.75</c:v>
                </c:pt>
                <c:pt idx="17">
                  <c:v>1.71875</c:v>
                </c:pt>
                <c:pt idx="18">
                  <c:v>1.71875</c:v>
                </c:pt>
                <c:pt idx="19">
                  <c:v>1.6875</c:v>
                </c:pt>
                <c:pt idx="20">
                  <c:v>1.6875</c:v>
                </c:pt>
                <c:pt idx="21">
                  <c:v>1.65625</c:v>
                </c:pt>
                <c:pt idx="22">
                  <c:v>1.65625</c:v>
                </c:pt>
                <c:pt idx="23">
                  <c:v>1.625</c:v>
                </c:pt>
                <c:pt idx="24">
                  <c:v>1.625</c:v>
                </c:pt>
                <c:pt idx="25">
                  <c:v>1.59375</c:v>
                </c:pt>
                <c:pt idx="26">
                  <c:v>1.59375</c:v>
                </c:pt>
                <c:pt idx="27">
                  <c:v>1.5625</c:v>
                </c:pt>
                <c:pt idx="28">
                  <c:v>1.5625</c:v>
                </c:pt>
                <c:pt idx="29">
                  <c:v>1.53125</c:v>
                </c:pt>
                <c:pt idx="30">
                  <c:v>1.53125</c:v>
                </c:pt>
                <c:pt idx="31">
                  <c:v>1.5</c:v>
                </c:pt>
                <c:pt idx="32">
                  <c:v>1.5</c:v>
                </c:pt>
                <c:pt idx="33">
                  <c:v>1.46875</c:v>
                </c:pt>
                <c:pt idx="34">
                  <c:v>1.46875</c:v>
                </c:pt>
                <c:pt idx="35">
                  <c:v>1.4375</c:v>
                </c:pt>
                <c:pt idx="36">
                  <c:v>1.4375</c:v>
                </c:pt>
                <c:pt idx="37">
                  <c:v>1.40625</c:v>
                </c:pt>
                <c:pt idx="38">
                  <c:v>1.40625</c:v>
                </c:pt>
                <c:pt idx="39">
                  <c:v>1.375</c:v>
                </c:pt>
                <c:pt idx="40">
                  <c:v>1.375</c:v>
                </c:pt>
                <c:pt idx="41">
                  <c:v>1.34375</c:v>
                </c:pt>
                <c:pt idx="42">
                  <c:v>1.34375</c:v>
                </c:pt>
                <c:pt idx="43">
                  <c:v>1.3125</c:v>
                </c:pt>
                <c:pt idx="44">
                  <c:v>1.3125</c:v>
                </c:pt>
                <c:pt idx="45">
                  <c:v>1.28125</c:v>
                </c:pt>
                <c:pt idx="46">
                  <c:v>1.28125</c:v>
                </c:pt>
                <c:pt idx="47">
                  <c:v>1.25</c:v>
                </c:pt>
                <c:pt idx="48">
                  <c:v>1.25</c:v>
                </c:pt>
                <c:pt idx="49">
                  <c:v>1.21875</c:v>
                </c:pt>
                <c:pt idx="50">
                  <c:v>1.21875</c:v>
                </c:pt>
                <c:pt idx="51">
                  <c:v>1.1875</c:v>
                </c:pt>
                <c:pt idx="52">
                  <c:v>1.1875</c:v>
                </c:pt>
                <c:pt idx="53">
                  <c:v>1.15625</c:v>
                </c:pt>
                <c:pt idx="54">
                  <c:v>1.15625</c:v>
                </c:pt>
                <c:pt idx="55">
                  <c:v>1.125</c:v>
                </c:pt>
                <c:pt idx="56">
                  <c:v>1.125</c:v>
                </c:pt>
                <c:pt idx="57">
                  <c:v>1.09375</c:v>
                </c:pt>
                <c:pt idx="58">
                  <c:v>1.09375</c:v>
                </c:pt>
                <c:pt idx="59">
                  <c:v>1.0625</c:v>
                </c:pt>
                <c:pt idx="60">
                  <c:v>1.0625</c:v>
                </c:pt>
                <c:pt idx="61">
                  <c:v>1.03125</c:v>
                </c:pt>
                <c:pt idx="62">
                  <c:v>1.03125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A-A14C-9D69-A36BF6E2B958}"/>
            </c:ext>
          </c:extLst>
        </c:ser>
        <c:ser>
          <c:idx val="3"/>
          <c:order val="3"/>
          <c:tx>
            <c:v>Analy. Den.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Test'!$F$4:$F$67</c:f>
              <c:numCache>
                <c:formatCode>0.00E+00</c:formatCode>
                <c:ptCount val="64"/>
                <c:pt idx="0">
                  <c:v>1</c:v>
                </c:pt>
                <c:pt idx="1">
                  <c:v>1.03125</c:v>
                </c:pt>
                <c:pt idx="2">
                  <c:v>1.03125</c:v>
                </c:pt>
                <c:pt idx="3">
                  <c:v>1.0625</c:v>
                </c:pt>
                <c:pt idx="4">
                  <c:v>1.0625</c:v>
                </c:pt>
                <c:pt idx="5">
                  <c:v>1.09375</c:v>
                </c:pt>
                <c:pt idx="6">
                  <c:v>1.09375</c:v>
                </c:pt>
                <c:pt idx="7">
                  <c:v>1.125</c:v>
                </c:pt>
                <c:pt idx="8">
                  <c:v>1.125</c:v>
                </c:pt>
                <c:pt idx="9">
                  <c:v>1.15625</c:v>
                </c:pt>
                <c:pt idx="10">
                  <c:v>1.15625</c:v>
                </c:pt>
                <c:pt idx="11">
                  <c:v>1.1875</c:v>
                </c:pt>
                <c:pt idx="12">
                  <c:v>1.1875</c:v>
                </c:pt>
                <c:pt idx="13">
                  <c:v>1.21875</c:v>
                </c:pt>
                <c:pt idx="14">
                  <c:v>1.21875</c:v>
                </c:pt>
                <c:pt idx="15">
                  <c:v>1.25</c:v>
                </c:pt>
                <c:pt idx="16">
                  <c:v>1.25</c:v>
                </c:pt>
                <c:pt idx="17">
                  <c:v>1.28125</c:v>
                </c:pt>
                <c:pt idx="18">
                  <c:v>1.28125</c:v>
                </c:pt>
                <c:pt idx="19">
                  <c:v>1.3125</c:v>
                </c:pt>
                <c:pt idx="20">
                  <c:v>1.3125</c:v>
                </c:pt>
                <c:pt idx="21">
                  <c:v>1.34375</c:v>
                </c:pt>
                <c:pt idx="22">
                  <c:v>1.34375</c:v>
                </c:pt>
                <c:pt idx="23">
                  <c:v>1.375</c:v>
                </c:pt>
                <c:pt idx="24">
                  <c:v>1.375</c:v>
                </c:pt>
                <c:pt idx="25">
                  <c:v>1.40625</c:v>
                </c:pt>
                <c:pt idx="26">
                  <c:v>1.40625</c:v>
                </c:pt>
                <c:pt idx="27">
                  <c:v>1.4375</c:v>
                </c:pt>
                <c:pt idx="28">
                  <c:v>1.4375</c:v>
                </c:pt>
                <c:pt idx="29">
                  <c:v>1.46875</c:v>
                </c:pt>
                <c:pt idx="30">
                  <c:v>1.46875</c:v>
                </c:pt>
                <c:pt idx="31">
                  <c:v>1.5</c:v>
                </c:pt>
                <c:pt idx="32">
                  <c:v>1.5</c:v>
                </c:pt>
                <c:pt idx="33">
                  <c:v>1.53125</c:v>
                </c:pt>
                <c:pt idx="34">
                  <c:v>1.53125</c:v>
                </c:pt>
                <c:pt idx="35">
                  <c:v>1.5625</c:v>
                </c:pt>
                <c:pt idx="36">
                  <c:v>1.5625</c:v>
                </c:pt>
                <c:pt idx="37">
                  <c:v>1.59375</c:v>
                </c:pt>
                <c:pt idx="38">
                  <c:v>1.59375</c:v>
                </c:pt>
                <c:pt idx="39">
                  <c:v>1.625</c:v>
                </c:pt>
                <c:pt idx="40">
                  <c:v>1.625</c:v>
                </c:pt>
                <c:pt idx="41">
                  <c:v>1.65625</c:v>
                </c:pt>
                <c:pt idx="42">
                  <c:v>1.65625</c:v>
                </c:pt>
                <c:pt idx="43">
                  <c:v>1.6875</c:v>
                </c:pt>
                <c:pt idx="44">
                  <c:v>1.6875</c:v>
                </c:pt>
                <c:pt idx="45">
                  <c:v>1.71875</c:v>
                </c:pt>
                <c:pt idx="46">
                  <c:v>1.71875</c:v>
                </c:pt>
                <c:pt idx="47">
                  <c:v>1.75</c:v>
                </c:pt>
                <c:pt idx="48">
                  <c:v>1.75</c:v>
                </c:pt>
                <c:pt idx="49">
                  <c:v>1.78125</c:v>
                </c:pt>
                <c:pt idx="50">
                  <c:v>1.78125</c:v>
                </c:pt>
                <c:pt idx="51">
                  <c:v>1.8125</c:v>
                </c:pt>
                <c:pt idx="52">
                  <c:v>1.8125</c:v>
                </c:pt>
                <c:pt idx="53">
                  <c:v>1.84375</c:v>
                </c:pt>
                <c:pt idx="54">
                  <c:v>1.84375</c:v>
                </c:pt>
                <c:pt idx="55">
                  <c:v>1.875</c:v>
                </c:pt>
                <c:pt idx="56">
                  <c:v>1.875</c:v>
                </c:pt>
                <c:pt idx="57">
                  <c:v>1.90625</c:v>
                </c:pt>
                <c:pt idx="58">
                  <c:v>1.90625</c:v>
                </c:pt>
                <c:pt idx="59">
                  <c:v>1.9375</c:v>
                </c:pt>
                <c:pt idx="60">
                  <c:v>1.9375</c:v>
                </c:pt>
                <c:pt idx="61">
                  <c:v>1.96875</c:v>
                </c:pt>
                <c:pt idx="62">
                  <c:v>1.96875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A-A14C-9D69-A36BF6E2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3807"/>
        <c:axId val="524887071"/>
      </c:scatterChart>
      <c:valAx>
        <c:axId val="52486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space (cm)</a:t>
                </a:r>
              </a:p>
            </c:rich>
          </c:tx>
          <c:layout>
            <c:manualLayout>
              <c:xMode val="edge"/>
              <c:yMode val="edge"/>
              <c:x val="0.45689510860831839"/>
              <c:y val="0.92917457928053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7071"/>
        <c:crosses val="autoZero"/>
        <c:crossBetween val="midCat"/>
      </c:valAx>
      <c:valAx>
        <c:axId val="524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6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54880858233333"/>
          <c:y val="0.11878560607477509"/>
          <c:w val="0.28854767377680274"/>
          <c:h val="0.1565566620348926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Test'!$C$2:$C$65</c:f>
              <c:numCache>
                <c:formatCode>0.00E+00</c:formatCode>
                <c:ptCount val="64"/>
                <c:pt idx="0">
                  <c:v>2.0004881999999999</c:v>
                </c:pt>
                <c:pt idx="1">
                  <c:v>1.99853539</c:v>
                </c:pt>
                <c:pt idx="2">
                  <c:v>1.99902282</c:v>
                </c:pt>
                <c:pt idx="3">
                  <c:v>1.99414442</c:v>
                </c:pt>
                <c:pt idx="4">
                  <c:v>1.99463016</c:v>
                </c:pt>
                <c:pt idx="5">
                  <c:v>1.9868354800000001</c:v>
                </c:pt>
                <c:pt idx="6">
                  <c:v>1.9873186899999999</c:v>
                </c:pt>
                <c:pt idx="7">
                  <c:v>1.97662213</c:v>
                </c:pt>
                <c:pt idx="8">
                  <c:v>1.97710213</c:v>
                </c:pt>
                <c:pt idx="9">
                  <c:v>1.96352258</c:v>
                </c:pt>
                <c:pt idx="10">
                  <c:v>1.96399879</c:v>
                </c:pt>
                <c:pt idx="11">
                  <c:v>1.94755879</c:v>
                </c:pt>
                <c:pt idx="12">
                  <c:v>1.9480308399999999</c:v>
                </c:pt>
                <c:pt idx="13">
                  <c:v>1.92875558</c:v>
                </c:pt>
                <c:pt idx="14">
                  <c:v>1.9292232600000001</c:v>
                </c:pt>
                <c:pt idx="15">
                  <c:v>1.9071394800000001</c:v>
                </c:pt>
                <c:pt idx="16">
                  <c:v>1.90760281</c:v>
                </c:pt>
                <c:pt idx="17">
                  <c:v>1.88273757</c:v>
                </c:pt>
                <c:pt idx="18">
                  <c:v>1.8831967700000001</c:v>
                </c:pt>
                <c:pt idx="19">
                  <c:v>1.8555762</c:v>
                </c:pt>
                <c:pt idx="20">
                  <c:v>1.8560317200000001</c:v>
                </c:pt>
                <c:pt idx="21">
                  <c:v>1.8256796900000001</c:v>
                </c:pt>
                <c:pt idx="22">
                  <c:v>1.8261322</c:v>
                </c:pt>
                <c:pt idx="23">
                  <c:v>1.7930690300000001</c:v>
                </c:pt>
                <c:pt idx="24">
                  <c:v>1.79351941</c:v>
                </c:pt>
                <c:pt idx="25">
                  <c:v>1.7577605599999999</c:v>
                </c:pt>
                <c:pt idx="26">
                  <c:v>1.75820993</c:v>
                </c:pt>
                <c:pt idx="27">
                  <c:v>1.7197646600000001</c:v>
                </c:pt>
                <c:pt idx="28">
                  <c:v>1.7202143700000001</c:v>
                </c:pt>
                <c:pt idx="29">
                  <c:v>1.6790844300000001</c:v>
                </c:pt>
                <c:pt idx="30">
                  <c:v>1.6795360399999999</c:v>
                </c:pt>
                <c:pt idx="31">
                  <c:v>1.6357142899999999</c:v>
                </c:pt>
                <c:pt idx="32">
                  <c:v>1.63616966</c:v>
                </c:pt>
                <c:pt idx="33">
                  <c:v>1.5896386</c:v>
                </c:pt>
                <c:pt idx="34">
                  <c:v>1.59009986</c:v>
                </c:pt>
                <c:pt idx="35">
                  <c:v>1.5408300399999999</c:v>
                </c:pt>
                <c:pt idx="36">
                  <c:v>1.54129966</c:v>
                </c:pt>
                <c:pt idx="37">
                  <c:v>1.4892478899999999</c:v>
                </c:pt>
                <c:pt idx="38">
                  <c:v>1.4897287299999999</c:v>
                </c:pt>
                <c:pt idx="39">
                  <c:v>1.43483589</c:v>
                </c:pt>
                <c:pt idx="40">
                  <c:v>1.4353313299999999</c:v>
                </c:pt>
                <c:pt idx="41">
                  <c:v>1.3775198399999999</c:v>
                </c:pt>
                <c:pt idx="42">
                  <c:v>1.3780338599999999</c:v>
                </c:pt>
                <c:pt idx="43">
                  <c:v>1.3172044700000001</c:v>
                </c:pt>
                <c:pt idx="44">
                  <c:v>1.31774189</c:v>
                </c:pt>
                <c:pt idx="45">
                  <c:v>1.25376961</c:v>
                </c:pt>
                <c:pt idx="46">
                  <c:v>1.25433631</c:v>
                </c:pt>
                <c:pt idx="47">
                  <c:v>1.1870652100000001</c:v>
                </c:pt>
                <c:pt idx="48">
                  <c:v>1.1876685</c:v>
                </c:pt>
                <c:pt idx="49">
                  <c:v>1.1169049200000001</c:v>
                </c:pt>
                <c:pt idx="50">
                  <c:v>1.1175540900000001</c:v>
                </c:pt>
                <c:pt idx="51">
                  <c:v>1.0430576</c:v>
                </c:pt>
                <c:pt idx="52">
                  <c:v>1.04376471</c:v>
                </c:pt>
                <c:pt idx="53">
                  <c:v>0.96523593900000004</c:v>
                </c:pt>
                <c:pt idx="54">
                  <c:v>0.96601713600000005</c:v>
                </c:pt>
                <c:pt idx="55">
                  <c:v>0.88308115899999995</c:v>
                </c:pt>
                <c:pt idx="56">
                  <c:v>0.88395875599999996</c:v>
                </c:pt>
                <c:pt idx="57">
                  <c:v>0.79614185999999998</c:v>
                </c:pt>
                <c:pt idx="58">
                  <c:v>0.79714825</c:v>
                </c:pt>
                <c:pt idx="59">
                  <c:v>0.70384453499999999</c:v>
                </c:pt>
                <c:pt idx="60">
                  <c:v>0.70503016399999996</c:v>
                </c:pt>
                <c:pt idx="61">
                  <c:v>0.60545154499999998</c:v>
                </c:pt>
                <c:pt idx="62">
                  <c:v>0.60690435399999998</c:v>
                </c:pt>
                <c:pt idx="63">
                  <c:v>0.49999997800000001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tx>
            <c:v>analy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Test'!$E$2:$E$65</c:f>
              <c:numCache>
                <c:formatCode>0.00E+00</c:formatCode>
                <c:ptCount val="64"/>
                <c:pt idx="0">
                  <c:v>2</c:v>
                </c:pt>
                <c:pt idx="1">
                  <c:v>1.99902344</c:v>
                </c:pt>
                <c:pt idx="2">
                  <c:v>1.99902344</c:v>
                </c:pt>
                <c:pt idx="3">
                  <c:v>1.99609375</c:v>
                </c:pt>
                <c:pt idx="4">
                  <c:v>1.99609375</c:v>
                </c:pt>
                <c:pt idx="5">
                  <c:v>1.99121094</c:v>
                </c:pt>
                <c:pt idx="6">
                  <c:v>1.99121094</c:v>
                </c:pt>
                <c:pt idx="7">
                  <c:v>1.984375</c:v>
                </c:pt>
                <c:pt idx="8">
                  <c:v>1.984375</c:v>
                </c:pt>
                <c:pt idx="9">
                  <c:v>1.97558594</c:v>
                </c:pt>
                <c:pt idx="10">
                  <c:v>1.97558594</c:v>
                </c:pt>
                <c:pt idx="11">
                  <c:v>1.96484375</c:v>
                </c:pt>
                <c:pt idx="12">
                  <c:v>1.96484375</c:v>
                </c:pt>
                <c:pt idx="13">
                  <c:v>1.95214844</c:v>
                </c:pt>
                <c:pt idx="14">
                  <c:v>1.95214844</c:v>
                </c:pt>
                <c:pt idx="15">
                  <c:v>1.9375</c:v>
                </c:pt>
                <c:pt idx="16">
                  <c:v>1.9375</c:v>
                </c:pt>
                <c:pt idx="17">
                  <c:v>1.92089844</c:v>
                </c:pt>
                <c:pt idx="18">
                  <c:v>1.92089844</c:v>
                </c:pt>
                <c:pt idx="19">
                  <c:v>1.90234375</c:v>
                </c:pt>
                <c:pt idx="20">
                  <c:v>1.90234375</c:v>
                </c:pt>
                <c:pt idx="21">
                  <c:v>1.88183594</c:v>
                </c:pt>
                <c:pt idx="22">
                  <c:v>1.88183594</c:v>
                </c:pt>
                <c:pt idx="23">
                  <c:v>1.859375</c:v>
                </c:pt>
                <c:pt idx="24">
                  <c:v>1.859375</c:v>
                </c:pt>
                <c:pt idx="25">
                  <c:v>1.83496094</c:v>
                </c:pt>
                <c:pt idx="26">
                  <c:v>1.83496094</c:v>
                </c:pt>
                <c:pt idx="27">
                  <c:v>1.80859375</c:v>
                </c:pt>
                <c:pt idx="28">
                  <c:v>1.80859375</c:v>
                </c:pt>
                <c:pt idx="29">
                  <c:v>1.78027344</c:v>
                </c:pt>
                <c:pt idx="30">
                  <c:v>1.78027344</c:v>
                </c:pt>
                <c:pt idx="31">
                  <c:v>1.75</c:v>
                </c:pt>
                <c:pt idx="32">
                  <c:v>1.75</c:v>
                </c:pt>
                <c:pt idx="33">
                  <c:v>1.71777344</c:v>
                </c:pt>
                <c:pt idx="34">
                  <c:v>1.71777344</c:v>
                </c:pt>
                <c:pt idx="35">
                  <c:v>1.68359375</c:v>
                </c:pt>
                <c:pt idx="36">
                  <c:v>1.68359375</c:v>
                </c:pt>
                <c:pt idx="37">
                  <c:v>1.64746094</c:v>
                </c:pt>
                <c:pt idx="38">
                  <c:v>1.64746094</c:v>
                </c:pt>
                <c:pt idx="39">
                  <c:v>1.609375</c:v>
                </c:pt>
                <c:pt idx="40">
                  <c:v>1.609375</c:v>
                </c:pt>
                <c:pt idx="41">
                  <c:v>1.56933594</c:v>
                </c:pt>
                <c:pt idx="42">
                  <c:v>1.56933594</c:v>
                </c:pt>
                <c:pt idx="43">
                  <c:v>1.52734375</c:v>
                </c:pt>
                <c:pt idx="44">
                  <c:v>1.52734375</c:v>
                </c:pt>
                <c:pt idx="45">
                  <c:v>1.48339844</c:v>
                </c:pt>
                <c:pt idx="46">
                  <c:v>1.48339844</c:v>
                </c:pt>
                <c:pt idx="47">
                  <c:v>1.4375</c:v>
                </c:pt>
                <c:pt idx="48">
                  <c:v>1.4375</c:v>
                </c:pt>
                <c:pt idx="49">
                  <c:v>1.38964844</c:v>
                </c:pt>
                <c:pt idx="50">
                  <c:v>1.38964844</c:v>
                </c:pt>
                <c:pt idx="51">
                  <c:v>1.33984375</c:v>
                </c:pt>
                <c:pt idx="52">
                  <c:v>1.33984375</c:v>
                </c:pt>
                <c:pt idx="53">
                  <c:v>1.28808594</c:v>
                </c:pt>
                <c:pt idx="54">
                  <c:v>1.28808594</c:v>
                </c:pt>
                <c:pt idx="55">
                  <c:v>1.234375</c:v>
                </c:pt>
                <c:pt idx="56">
                  <c:v>1.234375</c:v>
                </c:pt>
                <c:pt idx="57">
                  <c:v>1.17871094</c:v>
                </c:pt>
                <c:pt idx="58">
                  <c:v>1.17871094</c:v>
                </c:pt>
                <c:pt idx="59">
                  <c:v>1.12109375</c:v>
                </c:pt>
                <c:pt idx="60">
                  <c:v>1.12109375</c:v>
                </c:pt>
                <c:pt idx="61">
                  <c:v>1.06152344</c:v>
                </c:pt>
                <c:pt idx="62">
                  <c:v>1.06152344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Test'!$D$2:$D$65</c:f>
              <c:numCache>
                <c:formatCode>0.00E+00</c:formatCode>
                <c:ptCount val="64"/>
                <c:pt idx="0">
                  <c:v>0.99959297300000005</c:v>
                </c:pt>
                <c:pt idx="1">
                  <c:v>1.0012209999999999</c:v>
                </c:pt>
                <c:pt idx="2">
                  <c:v>1.00081289</c:v>
                </c:pt>
                <c:pt idx="3">
                  <c:v>1.0048876</c:v>
                </c:pt>
                <c:pt idx="4">
                  <c:v>1.0044771800000001</c:v>
                </c:pt>
                <c:pt idx="5">
                  <c:v>1.01101065</c:v>
                </c:pt>
                <c:pt idx="6">
                  <c:v>1.0105966399999999</c:v>
                </c:pt>
                <c:pt idx="7">
                  <c:v>1.0196085699999999</c:v>
                </c:pt>
                <c:pt idx="8">
                  <c:v>1.0191895799999999</c:v>
                </c:pt>
                <c:pt idx="9">
                  <c:v>1.0307077899999999</c:v>
                </c:pt>
                <c:pt idx="10">
                  <c:v>1.0302823000000001</c:v>
                </c:pt>
                <c:pt idx="11">
                  <c:v>1.0443434700000001</c:v>
                </c:pt>
                <c:pt idx="12">
                  <c:v>1.0439097799999999</c:v>
                </c:pt>
                <c:pt idx="13">
                  <c:v>1.0605604099999999</c:v>
                </c:pt>
                <c:pt idx="14">
                  <c:v>1.0601165800000001</c:v>
                </c:pt>
                <c:pt idx="15">
                  <c:v>1.0794143700000001</c:v>
                </c:pt>
                <c:pt idx="16">
                  <c:v>1.0789581699999999</c:v>
                </c:pt>
                <c:pt idx="17">
                  <c:v>1.1009736800000001</c:v>
                </c:pt>
                <c:pt idx="18">
                  <c:v>1.10050246</c:v>
                </c:pt>
                <c:pt idx="19">
                  <c:v>1.1253213500000001</c:v>
                </c:pt>
                <c:pt idx="20">
                  <c:v>1.12483197</c:v>
                </c:pt>
                <c:pt idx="21">
                  <c:v>1.15255778</c:v>
                </c:pt>
                <c:pt idx="22">
                  <c:v>1.1520464500000001</c:v>
                </c:pt>
                <c:pt idx="23">
                  <c:v>1.18280422</c:v>
                </c:pt>
                <c:pt idx="24">
                  <c:v>1.18226633</c:v>
                </c:pt>
                <c:pt idx="25">
                  <c:v>1.21620727</c:v>
                </c:pt>
                <c:pt idx="26">
                  <c:v>1.2156370999999999</c:v>
                </c:pt>
                <c:pt idx="27">
                  <c:v>1.25294463</c:v>
                </c:pt>
                <c:pt idx="28">
                  <c:v>1.2523350499999999</c:v>
                </c:pt>
                <c:pt idx="29">
                  <c:v>1.29323265</c:v>
                </c:pt>
                <c:pt idx="30">
                  <c:v>1.2925746600000001</c:v>
                </c:pt>
                <c:pt idx="31">
                  <c:v>1.3373362499999999</c:v>
                </c:pt>
                <c:pt idx="32">
                  <c:v>1.3366183300000001</c:v>
                </c:pt>
                <c:pt idx="33">
                  <c:v>1.3855820700000001</c:v>
                </c:pt>
                <c:pt idx="34">
                  <c:v>1.38478933</c:v>
                </c:pt>
                <c:pt idx="35">
                  <c:v>1.4383762499999999</c:v>
                </c:pt>
                <c:pt idx="36">
                  <c:v>1.4374891299999999</c:v>
                </c:pt>
                <c:pt idx="37">
                  <c:v>1.4962286</c:v>
                </c:pt>
                <c:pt idx="38">
                  <c:v>1.4952210100000001</c:v>
                </c:pt>
                <c:pt idx="39">
                  <c:v>1.55978613</c:v>
                </c:pt>
                <c:pt idx="40">
                  <c:v>1.5586227399999999</c:v>
                </c:pt>
                <c:pt idx="41">
                  <c:v>1.62988036</c:v>
                </c:pt>
                <c:pt idx="42">
                  <c:v>1.62851239</c:v>
                </c:pt>
                <c:pt idx="43">
                  <c:v>1.7075954200000001</c:v>
                </c:pt>
                <c:pt idx="44">
                  <c:v>1.7059540399999999</c:v>
                </c:pt>
                <c:pt idx="45">
                  <c:v>1.7943682599999999</c:v>
                </c:pt>
                <c:pt idx="46">
                  <c:v>1.7923539900000001</c:v>
                </c:pt>
                <c:pt idx="47">
                  <c:v>1.8921401600000001</c:v>
                </c:pt>
                <c:pt idx="48">
                  <c:v>1.8896051</c:v>
                </c:pt>
                <c:pt idx="49">
                  <c:v>2.0035926900000001</c:v>
                </c:pt>
                <c:pt idx="50">
                  <c:v>2.0003094899999998</c:v>
                </c:pt>
                <c:pt idx="51">
                  <c:v>2.1325284299999998</c:v>
                </c:pt>
                <c:pt idx="52">
                  <c:v>2.1281334099999998</c:v>
                </c:pt>
                <c:pt idx="53">
                  <c:v>2.28451133</c:v>
                </c:pt>
                <c:pt idx="54">
                  <c:v>2.27839407</c:v>
                </c:pt>
                <c:pt idx="55">
                  <c:v>2.4679989400000002</c:v>
                </c:pt>
                <c:pt idx="56">
                  <c:v>2.4590716600000002</c:v>
                </c:pt>
                <c:pt idx="57">
                  <c:v>2.6964708800000001</c:v>
                </c:pt>
                <c:pt idx="58">
                  <c:v>2.68264155</c:v>
                </c:pt>
                <c:pt idx="59">
                  <c:v>2.99274905</c:v>
                </c:pt>
                <c:pt idx="60">
                  <c:v>2.9695684500000001</c:v>
                </c:pt>
                <c:pt idx="61">
                  <c:v>3.3986837200000002</c:v>
                </c:pt>
                <c:pt idx="62">
                  <c:v>3.3552745800000001</c:v>
                </c:pt>
                <c:pt idx="63">
                  <c:v>4.0000001899999997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Test'!$F$2:$F$65</c:f>
              <c:numCache>
                <c:formatCode>0.00E+00</c:formatCode>
                <c:ptCount val="64"/>
                <c:pt idx="0">
                  <c:v>1</c:v>
                </c:pt>
                <c:pt idx="1">
                  <c:v>1.00097656</c:v>
                </c:pt>
                <c:pt idx="2">
                  <c:v>1.00097656</c:v>
                </c:pt>
                <c:pt idx="3">
                  <c:v>1.00390625</c:v>
                </c:pt>
                <c:pt idx="4">
                  <c:v>1.00390625</c:v>
                </c:pt>
                <c:pt idx="5">
                  <c:v>1.00878906</c:v>
                </c:pt>
                <c:pt idx="6">
                  <c:v>1.00878906</c:v>
                </c:pt>
                <c:pt idx="7">
                  <c:v>1.015625</c:v>
                </c:pt>
                <c:pt idx="8">
                  <c:v>1.015625</c:v>
                </c:pt>
                <c:pt idx="9">
                  <c:v>1.02441406</c:v>
                </c:pt>
                <c:pt idx="10">
                  <c:v>1.02441406</c:v>
                </c:pt>
                <c:pt idx="11">
                  <c:v>1.03515625</c:v>
                </c:pt>
                <c:pt idx="12">
                  <c:v>1.03515625</c:v>
                </c:pt>
                <c:pt idx="13">
                  <c:v>1.04785156</c:v>
                </c:pt>
                <c:pt idx="14">
                  <c:v>1.04785156</c:v>
                </c:pt>
                <c:pt idx="15">
                  <c:v>1.0625</c:v>
                </c:pt>
                <c:pt idx="16">
                  <c:v>1.0625</c:v>
                </c:pt>
                <c:pt idx="17">
                  <c:v>1.07910156</c:v>
                </c:pt>
                <c:pt idx="18">
                  <c:v>1.07910156</c:v>
                </c:pt>
                <c:pt idx="19">
                  <c:v>1.09765625</c:v>
                </c:pt>
                <c:pt idx="20">
                  <c:v>1.09765625</c:v>
                </c:pt>
                <c:pt idx="21">
                  <c:v>1.11816406</c:v>
                </c:pt>
                <c:pt idx="22">
                  <c:v>1.11816406</c:v>
                </c:pt>
                <c:pt idx="23">
                  <c:v>1.140625</c:v>
                </c:pt>
                <c:pt idx="24">
                  <c:v>1.140625</c:v>
                </c:pt>
                <c:pt idx="25">
                  <c:v>1.16503906</c:v>
                </c:pt>
                <c:pt idx="26">
                  <c:v>1.16503906</c:v>
                </c:pt>
                <c:pt idx="27">
                  <c:v>1.19140625</c:v>
                </c:pt>
                <c:pt idx="28">
                  <c:v>1.19140625</c:v>
                </c:pt>
                <c:pt idx="29">
                  <c:v>1.21972656</c:v>
                </c:pt>
                <c:pt idx="30">
                  <c:v>1.21972656</c:v>
                </c:pt>
                <c:pt idx="31">
                  <c:v>1.25</c:v>
                </c:pt>
                <c:pt idx="32">
                  <c:v>1.25</c:v>
                </c:pt>
                <c:pt idx="33">
                  <c:v>1.28222656</c:v>
                </c:pt>
                <c:pt idx="34">
                  <c:v>1.28222656</c:v>
                </c:pt>
                <c:pt idx="35">
                  <c:v>1.31640625</c:v>
                </c:pt>
                <c:pt idx="36">
                  <c:v>1.31640625</c:v>
                </c:pt>
                <c:pt idx="37">
                  <c:v>1.35253906</c:v>
                </c:pt>
                <c:pt idx="38">
                  <c:v>1.35253906</c:v>
                </c:pt>
                <c:pt idx="39">
                  <c:v>1.390625</c:v>
                </c:pt>
                <c:pt idx="40">
                  <c:v>1.390625</c:v>
                </c:pt>
                <c:pt idx="41">
                  <c:v>1.43066406</c:v>
                </c:pt>
                <c:pt idx="42">
                  <c:v>1.43066406</c:v>
                </c:pt>
                <c:pt idx="43">
                  <c:v>1.47265625</c:v>
                </c:pt>
                <c:pt idx="44">
                  <c:v>1.47265625</c:v>
                </c:pt>
                <c:pt idx="45">
                  <c:v>1.51660156</c:v>
                </c:pt>
                <c:pt idx="46">
                  <c:v>1.51660156</c:v>
                </c:pt>
                <c:pt idx="47">
                  <c:v>1.5625</c:v>
                </c:pt>
                <c:pt idx="48">
                  <c:v>1.5625</c:v>
                </c:pt>
                <c:pt idx="49">
                  <c:v>1.61035156</c:v>
                </c:pt>
                <c:pt idx="50">
                  <c:v>1.61035156</c:v>
                </c:pt>
                <c:pt idx="51">
                  <c:v>1.66015625</c:v>
                </c:pt>
                <c:pt idx="52">
                  <c:v>1.66015625</c:v>
                </c:pt>
                <c:pt idx="53">
                  <c:v>1.71191406</c:v>
                </c:pt>
                <c:pt idx="54">
                  <c:v>1.71191406</c:v>
                </c:pt>
                <c:pt idx="55">
                  <c:v>1.765625</c:v>
                </c:pt>
                <c:pt idx="56">
                  <c:v>1.765625</c:v>
                </c:pt>
                <c:pt idx="57">
                  <c:v>1.82128906</c:v>
                </c:pt>
                <c:pt idx="58">
                  <c:v>1.82128906</c:v>
                </c:pt>
                <c:pt idx="59">
                  <c:v>1.87890625</c:v>
                </c:pt>
                <c:pt idx="60">
                  <c:v>1.87890625</c:v>
                </c:pt>
                <c:pt idx="61">
                  <c:v>1.93847656</c:v>
                </c:pt>
                <c:pt idx="62">
                  <c:v>1.93847656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279399</xdr:colOff>
      <xdr:row>3</xdr:row>
      <xdr:rowOff>139700</xdr:rowOff>
    </xdr:from>
    <xdr:to>
      <xdr:col>25</xdr:col>
      <xdr:colOff>465666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7FD0F-3FF8-B843-A4B4-7869A6E05D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622299</xdr:colOff>
      <xdr:row>5</xdr:row>
      <xdr:rowOff>165100</xdr:rowOff>
    </xdr:from>
    <xdr:to>
      <xdr:col>25</xdr:col>
      <xdr:colOff>808566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FA1ACC-07A7-7141-A708-0A5B9E58B34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679450</xdr:colOff>
      <xdr:row>4</xdr:row>
      <xdr:rowOff>127000</xdr:rowOff>
    </xdr:from>
    <xdr:to>
      <xdr:col>19</xdr:col>
      <xdr:colOff>520700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4BB27-D197-BA49-81B2-A3CA02BF4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15</xdr:row>
      <xdr:rowOff>25400</xdr:rowOff>
    </xdr:from>
    <xdr:to>
      <xdr:col>13</xdr:col>
      <xdr:colOff>285750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BD282-B06C-3047-91DC-30893800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654050</xdr:colOff>
      <xdr:row>0</xdr:row>
      <xdr:rowOff>165100</xdr:rowOff>
    </xdr:from>
    <xdr:to>
      <xdr:col>13</xdr:col>
      <xdr:colOff>273050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B41D5-9504-DE43-ABD7-CD70E6957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1D7F-C241-6C4B-A1E9-89DBFAC3176A}">
  <dimension ref="A1:AI66"/>
  <sheetViews>
    <sheetView tabSelected="1" topLeftCell="I1" workbookViewId="0">
      <selection activeCell="AA4" sqref="AA4"/>
    </sheetView>
  </sheetViews>
  <sheetFormatPr baseColWidth="10" defaultRowHeight="16" x14ac:dyDescent="0.2"/>
  <cols>
    <col min="5" max="5" width="3.6640625" customWidth="1"/>
    <col min="7" max="7" width="13.1640625" customWidth="1"/>
    <col min="8" max="8" width="18" bestFit="1" customWidth="1"/>
    <col min="9" max="9" width="4.6640625" customWidth="1"/>
    <col min="10" max="10" width="13.6640625" customWidth="1"/>
    <col min="11" max="11" width="14.83203125" customWidth="1"/>
    <col min="12" max="12" width="18" bestFit="1" customWidth="1"/>
    <col min="13" max="13" width="4.6640625" customWidth="1"/>
    <col min="16" max="16" width="10.83203125" customWidth="1"/>
    <col min="20" max="20" width="12.1640625" bestFit="1" customWidth="1"/>
    <col min="21" max="22" width="12.1640625" customWidth="1"/>
    <col min="25" max="25" width="12.1640625" bestFit="1" customWidth="1"/>
  </cols>
  <sheetData>
    <row r="1" spans="1:35" x14ac:dyDescent="0.2">
      <c r="A1" s="26" t="s">
        <v>49</v>
      </c>
      <c r="B1" s="26" t="s">
        <v>38</v>
      </c>
      <c r="C1" s="26" t="s">
        <v>53</v>
      </c>
      <c r="D1" s="26"/>
      <c r="E1" s="13"/>
      <c r="F1" s="25" t="s">
        <v>52</v>
      </c>
      <c r="G1" s="25"/>
      <c r="H1" s="25"/>
      <c r="I1" s="13"/>
      <c r="J1" s="25" t="s">
        <v>51</v>
      </c>
      <c r="K1" s="25"/>
      <c r="L1" s="25"/>
      <c r="M1" s="13"/>
      <c r="N1" s="25" t="s">
        <v>50</v>
      </c>
      <c r="O1" s="25"/>
      <c r="P1" s="33"/>
      <c r="Q1" s="34" t="s">
        <v>55</v>
      </c>
      <c r="R1" s="34"/>
      <c r="S1" s="34"/>
      <c r="T1" s="34"/>
      <c r="U1" s="34"/>
      <c r="V1" s="34"/>
      <c r="W1" s="34"/>
      <c r="X1" s="34"/>
      <c r="Y1" s="34"/>
      <c r="Z1" s="33"/>
      <c r="AA1" s="34" t="s">
        <v>55</v>
      </c>
      <c r="AB1" s="34"/>
      <c r="AC1" s="34"/>
      <c r="AD1" s="34"/>
      <c r="AE1" s="34"/>
      <c r="AF1" s="34"/>
      <c r="AG1" s="34"/>
      <c r="AH1" s="34"/>
      <c r="AI1" s="34"/>
    </row>
    <row r="2" spans="1:35" ht="17" thickBot="1" x14ac:dyDescent="0.25">
      <c r="A2" s="27"/>
      <c r="B2" s="27"/>
      <c r="C2" s="14" t="s">
        <v>1</v>
      </c>
      <c r="D2" s="14" t="s">
        <v>0</v>
      </c>
      <c r="E2" s="15"/>
      <c r="F2" s="14" t="s">
        <v>48</v>
      </c>
      <c r="G2" s="14" t="s">
        <v>47</v>
      </c>
      <c r="H2" s="14" t="s">
        <v>46</v>
      </c>
      <c r="I2" s="14"/>
      <c r="J2" s="14" t="s">
        <v>48</v>
      </c>
      <c r="K2" s="14" t="s">
        <v>47</v>
      </c>
      <c r="L2" s="14" t="s">
        <v>46</v>
      </c>
      <c r="M2" s="14"/>
      <c r="N2" s="16" t="s">
        <v>45</v>
      </c>
      <c r="O2" s="16" t="s">
        <v>44</v>
      </c>
      <c r="P2" s="33"/>
      <c r="Q2" s="33" t="s">
        <v>38</v>
      </c>
      <c r="R2" s="33" t="s">
        <v>48</v>
      </c>
      <c r="S2" s="33" t="s">
        <v>47</v>
      </c>
      <c r="T2" s="33" t="s">
        <v>54</v>
      </c>
      <c r="U2" s="33"/>
      <c r="V2" s="33" t="s">
        <v>38</v>
      </c>
      <c r="W2" s="33" t="s">
        <v>48</v>
      </c>
      <c r="X2" s="33" t="s">
        <v>47</v>
      </c>
      <c r="Y2" s="33" t="s">
        <v>54</v>
      </c>
      <c r="Z2" s="33"/>
      <c r="AA2" s="33" t="s">
        <v>38</v>
      </c>
      <c r="AB2" s="33" t="s">
        <v>48</v>
      </c>
      <c r="AC2" s="33" t="s">
        <v>47</v>
      </c>
      <c r="AD2" s="33" t="s">
        <v>54</v>
      </c>
      <c r="AE2" s="33"/>
      <c r="AF2" s="33" t="s">
        <v>38</v>
      </c>
      <c r="AG2" s="33" t="s">
        <v>48</v>
      </c>
      <c r="AH2" s="33" t="s">
        <v>47</v>
      </c>
      <c r="AI2" s="33" t="s">
        <v>54</v>
      </c>
    </row>
    <row r="3" spans="1:35" x14ac:dyDescent="0.2">
      <c r="A3" s="28">
        <v>1</v>
      </c>
      <c r="B3" s="8">
        <v>2.2204E-16</v>
      </c>
      <c r="C3" s="8">
        <f t="shared" ref="C3:C34" si="0">1+B3</f>
        <v>1.0000000000000002</v>
      </c>
      <c r="D3" s="8">
        <f t="shared" ref="D3:D34" si="1">2-B3</f>
        <v>1.9999999999999998</v>
      </c>
      <c r="E3" s="6"/>
      <c r="F3" s="7">
        <f>(D3*C3)/3 + (D3*C4)/6 + (D4*C3)/6 + (D4*C4)/3</f>
        <v>2.0152994791666665</v>
      </c>
      <c r="G3" s="7">
        <f>C3*D3  + N3</f>
        <v>2.0152990000000002</v>
      </c>
      <c r="H3" s="17">
        <f t="shared" ref="H3:H34" si="2">F3-G3</f>
        <v>4.7916666634506555E-7</v>
      </c>
      <c r="I3" s="17"/>
      <c r="J3" s="7">
        <f>(C3*D3^2)/4 + (C4*D3^2)/12 + (C3*D3*D4)/6 + (C4*D3*D4)/6 + (C3*D4^2)/12 + (C4*D4^2)/4</f>
        <v>3.9990310668945312</v>
      </c>
      <c r="K3" s="7">
        <f>C3*D3^2 + O3</f>
        <v>3.983406</v>
      </c>
      <c r="L3" s="7">
        <f t="shared" ref="L3:L24" si="3">J3-K3</f>
        <v>1.5625066894531248E-2</v>
      </c>
      <c r="M3" s="17"/>
      <c r="N3" s="7">
        <v>1.5299E-2</v>
      </c>
      <c r="O3" s="7">
        <v>-1.6594000000000001E-2</v>
      </c>
      <c r="Q3" s="8">
        <v>2.2204E-16</v>
      </c>
      <c r="R3" s="7">
        <v>2.0152994791666665</v>
      </c>
      <c r="S3">
        <v>2.0152990000000002</v>
      </c>
      <c r="T3">
        <f>ABS(R3-S3)</f>
        <v>4.7916666634506555E-7</v>
      </c>
      <c r="V3" s="21">
        <v>3.125E-2</v>
      </c>
      <c r="W3" s="22">
        <v>1.4973958333333481E-2</v>
      </c>
      <c r="X3">
        <v>1.4973999999999999E-2</v>
      </c>
      <c r="Y3">
        <f>ABS(W3-X3)</f>
        <v>4.1666666518100359E-8</v>
      </c>
      <c r="AA3" s="12">
        <v>2.2204E-16</v>
      </c>
      <c r="AB3" s="11"/>
      <c r="AF3" s="21">
        <v>3.125E-2</v>
      </c>
      <c r="AG3" s="22"/>
    </row>
    <row r="4" spans="1:35" x14ac:dyDescent="0.2">
      <c r="A4" s="24"/>
      <c r="B4" s="18">
        <v>3.125E-2</v>
      </c>
      <c r="C4" s="18">
        <f t="shared" si="0"/>
        <v>1.03125</v>
      </c>
      <c r="D4" s="18">
        <f t="shared" si="1"/>
        <v>1.96875</v>
      </c>
      <c r="E4" s="9"/>
      <c r="F4" s="19">
        <f>-(D3*C3)/3 - (D3*C4)/6 - (D4*C3)/6 - (D4*C4)/3 + D4*C4</f>
        <v>1.4973958333333481E-2</v>
      </c>
      <c r="G4" s="19">
        <f>N4</f>
        <v>1.4973999999999999E-2</v>
      </c>
      <c r="H4" s="20">
        <f t="shared" si="2"/>
        <v>-4.1666666518100359E-8</v>
      </c>
      <c r="I4" s="20"/>
      <c r="J4" s="19">
        <f>-(C3*D3^2)/4 - (C4*D3^2)/12 - (C3*D3*D4)/6 - (C4*D3*D4)/6 - (C3*D4^2)/12 - (C4*D4^2)/4 + C4*D4^2</f>
        <v>-1.93023681640625E-3</v>
      </c>
      <c r="K4" s="19">
        <f>O4</f>
        <v>-1.7555000000000001E-2</v>
      </c>
      <c r="L4" s="19">
        <f t="shared" si="3"/>
        <v>1.5624763183593751E-2</v>
      </c>
      <c r="M4" s="20"/>
      <c r="N4" s="19">
        <v>1.4973999999999999E-2</v>
      </c>
      <c r="O4" s="7">
        <v>-1.7555000000000001E-2</v>
      </c>
      <c r="Q4" s="21">
        <v>3.125E-2</v>
      </c>
      <c r="R4" s="7">
        <v>2.0445963541666665</v>
      </c>
      <c r="S4">
        <v>2.0445964375000001</v>
      </c>
      <c r="T4">
        <f t="shared" ref="T4:T34" si="4">ABS(R4-S4)</f>
        <v>8.3333333567026102E-8</v>
      </c>
      <c r="V4" s="8">
        <v>6.25E-2</v>
      </c>
      <c r="W4">
        <v>1.3997395833333481E-2</v>
      </c>
      <c r="X4">
        <v>1.3997000000000001E-2</v>
      </c>
      <c r="Y4">
        <f t="shared" ref="Y4:Y34" si="5">ABS(W4-X4)</f>
        <v>3.9583333348060246E-7</v>
      </c>
      <c r="AA4" s="21">
        <v>3.125E-2</v>
      </c>
      <c r="AB4" s="11"/>
      <c r="AF4" s="12">
        <v>6.25E-2</v>
      </c>
    </row>
    <row r="5" spans="1:35" x14ac:dyDescent="0.2">
      <c r="A5" s="23">
        <v>2</v>
      </c>
      <c r="B5" s="21">
        <v>3.125E-2</v>
      </c>
      <c r="C5" s="21">
        <f t="shared" si="0"/>
        <v>1.03125</v>
      </c>
      <c r="D5" s="21">
        <f t="shared" si="1"/>
        <v>1.96875</v>
      </c>
      <c r="E5" s="10"/>
      <c r="F5" s="22">
        <f>(D5*C5)/3 + (D5*C6)/6 + (D6*C5)/6 + (D6*C6)/3</f>
        <v>2.0445963541666665</v>
      </c>
      <c r="G5" s="7">
        <f>C5*D5  + N5</f>
        <v>2.0445964375000001</v>
      </c>
      <c r="H5" s="17">
        <f t="shared" si="2"/>
        <v>-8.3333333567026102E-8</v>
      </c>
      <c r="I5" s="17"/>
      <c r="J5" s="7">
        <f>(C5*D5^2)/4 + (C6*D6^2)/12 + (C5*D5*D6)/6 + (C6*D5*D6)/6 + (C5*D6^2)/12 + (C6*D6^2)/4</f>
        <v>3.9824701944986982</v>
      </c>
      <c r="K5" s="7">
        <f>C5*D5^2 + O5</f>
        <v>3.977653830078125</v>
      </c>
      <c r="L5" s="7">
        <f t="shared" si="3"/>
        <v>4.8163644205732048E-3</v>
      </c>
      <c r="M5" s="17"/>
      <c r="N5" s="7">
        <v>1.4323000000000001E-2</v>
      </c>
      <c r="O5" s="7">
        <v>-1.9446999999999999E-2</v>
      </c>
      <c r="Q5" s="8">
        <v>6.25E-2</v>
      </c>
      <c r="R5">
        <v>2.0719401041666665</v>
      </c>
      <c r="S5">
        <v>2.0719397499999999</v>
      </c>
      <c r="T5">
        <f t="shared" si="4"/>
        <v>3.5416666666066021E-7</v>
      </c>
      <c r="V5" s="8">
        <v>9.375E-2</v>
      </c>
      <c r="W5">
        <v>1.3020833333333481E-2</v>
      </c>
      <c r="X5">
        <v>1.3021E-2</v>
      </c>
      <c r="Y5">
        <f t="shared" si="5"/>
        <v>1.6666666651822537E-7</v>
      </c>
      <c r="AA5" s="12">
        <v>6.25E-2</v>
      </c>
      <c r="AF5" s="12">
        <v>9.375E-2</v>
      </c>
    </row>
    <row r="6" spans="1:35" x14ac:dyDescent="0.2">
      <c r="A6" s="24"/>
      <c r="B6" s="18">
        <v>6.25E-2</v>
      </c>
      <c r="C6" s="18">
        <f t="shared" si="0"/>
        <v>1.0625</v>
      </c>
      <c r="D6" s="18">
        <f t="shared" si="1"/>
        <v>1.9375</v>
      </c>
      <c r="E6" s="9"/>
      <c r="F6" s="19">
        <f>-(D5*C5)/3 - (D5*C6)/6 - (D6*C5)/6 - (D6*C6)/3 + D6*C6</f>
        <v>1.3997395833333481E-2</v>
      </c>
      <c r="G6" s="19">
        <f>N6</f>
        <v>1.3997000000000001E-2</v>
      </c>
      <c r="H6" s="20">
        <f t="shared" si="2"/>
        <v>3.9583333348060246E-7</v>
      </c>
      <c r="I6" s="20"/>
      <c r="J6" s="19">
        <f>-(C5*D5^2)/4 - (C6*D6^2)/12 - (C5*D5*D6)/6 - (C6*D5*D6)/6 - (C5*D6^2)/12 - (C6*D6^2)/4 + C6*D6^2</f>
        <v>6.0551961263017873E-3</v>
      </c>
      <c r="K6" s="19">
        <f>O6</f>
        <v>-2.0378E-2</v>
      </c>
      <c r="L6" s="19">
        <f t="shared" si="3"/>
        <v>2.6433196126301788E-2</v>
      </c>
      <c r="M6" s="20"/>
      <c r="N6" s="7">
        <v>1.3997000000000001E-2</v>
      </c>
      <c r="O6" s="7">
        <v>-2.0378E-2</v>
      </c>
      <c r="Q6" s="8">
        <v>9.375E-2</v>
      </c>
      <c r="R6">
        <v>2.0973307291666665</v>
      </c>
      <c r="S6">
        <v>2.0973309375000002</v>
      </c>
      <c r="T6">
        <f t="shared" si="4"/>
        <v>2.0833333369552065E-7</v>
      </c>
      <c r="V6" s="8">
        <v>0.125</v>
      </c>
      <c r="W6">
        <v>1.2044270833333481E-2</v>
      </c>
      <c r="X6">
        <v>1.2043999999999999E-2</v>
      </c>
      <c r="Y6">
        <f t="shared" si="5"/>
        <v>2.7083333348221217E-7</v>
      </c>
      <c r="AA6" s="12">
        <v>9.375E-2</v>
      </c>
      <c r="AF6" s="12">
        <v>0.125</v>
      </c>
    </row>
    <row r="7" spans="1:35" x14ac:dyDescent="0.2">
      <c r="A7" s="28">
        <v>3</v>
      </c>
      <c r="B7" s="8">
        <v>6.25E-2</v>
      </c>
      <c r="C7" s="8">
        <f t="shared" si="0"/>
        <v>1.0625</v>
      </c>
      <c r="D7" s="8">
        <f t="shared" si="1"/>
        <v>1.9375</v>
      </c>
      <c r="E7" s="6"/>
      <c r="F7" s="7">
        <f>(D7*C7)/3 + (D7*C8)/6 + (D8*C7)/6 + (D8*C8)/3</f>
        <v>2.0719401041666665</v>
      </c>
      <c r="G7" s="7">
        <f>C7*D7  + N7</f>
        <v>2.0719397499999999</v>
      </c>
      <c r="H7" s="17">
        <f t="shared" si="2"/>
        <v>3.5416666666066021E-7</v>
      </c>
      <c r="I7" s="17"/>
      <c r="J7" s="7">
        <f>(C7*D7^2)/4 + (C8*D8^2)/12 + (C7*D7*D8)/6 + (C8*D7*D8)/6 + (C7*D8^2)/12 + (C8*D8^2)/4</f>
        <v>3.9709930419921875</v>
      </c>
      <c r="K7" s="7">
        <f>C7*D7^2 + O7</f>
        <v>3.9663163906249999</v>
      </c>
      <c r="L7" s="7">
        <f t="shared" si="3"/>
        <v>4.6766513671876453E-3</v>
      </c>
      <c r="M7" s="17"/>
      <c r="N7" s="7">
        <v>1.3346E-2</v>
      </c>
      <c r="O7" s="7">
        <v>-2.2209E-2</v>
      </c>
      <c r="Q7" s="8">
        <v>0.125</v>
      </c>
      <c r="R7">
        <v>2.1207682291666665</v>
      </c>
      <c r="S7">
        <v>2.120768</v>
      </c>
      <c r="T7">
        <f t="shared" si="4"/>
        <v>2.2916666653216566E-7</v>
      </c>
      <c r="V7" s="8">
        <v>0.15625</v>
      </c>
      <c r="W7">
        <v>1.1067708333333481E-2</v>
      </c>
      <c r="X7">
        <v>1.1068E-2</v>
      </c>
      <c r="Y7">
        <f t="shared" si="5"/>
        <v>2.9166666651835038E-7</v>
      </c>
      <c r="AA7" s="12">
        <v>0.125</v>
      </c>
      <c r="AF7" s="12">
        <v>0.15625</v>
      </c>
    </row>
    <row r="8" spans="1:35" x14ac:dyDescent="0.2">
      <c r="A8" s="24"/>
      <c r="B8" s="18">
        <v>9.375E-2</v>
      </c>
      <c r="C8" s="18">
        <f t="shared" si="0"/>
        <v>1.09375</v>
      </c>
      <c r="D8" s="18">
        <f t="shared" si="1"/>
        <v>1.90625</v>
      </c>
      <c r="E8" s="9"/>
      <c r="F8" s="19">
        <f>-(D7*C7)/3 - (D7*C8)/6 - (D8*C7)/6 - (D8*C8)/3 + D8*C8</f>
        <v>1.3020833333333481E-2</v>
      </c>
      <c r="G8" s="19">
        <f>N8</f>
        <v>1.3021E-2</v>
      </c>
      <c r="H8" s="20">
        <f t="shared" si="2"/>
        <v>-1.6666666651822537E-7</v>
      </c>
      <c r="I8" s="20"/>
      <c r="J8" s="19">
        <f>-(C7*D7^2)/4 - (C8*D8^2)/12 - (C7*D7*D8)/6 - (C8*D7*D8)/6 - (C7*D8^2)/12 - (C8*D8^2)/4 + C8*D8^2</f>
        <v>3.4637451171875E-3</v>
      </c>
      <c r="K8" s="19">
        <f>O8</f>
        <v>-2.3109000000000001E-2</v>
      </c>
      <c r="L8" s="19">
        <f t="shared" si="3"/>
        <v>2.6572745117187501E-2</v>
      </c>
      <c r="M8" s="20"/>
      <c r="N8" s="7">
        <v>1.3021E-2</v>
      </c>
      <c r="O8" s="7">
        <v>-2.3109000000000001E-2</v>
      </c>
      <c r="Q8" s="8">
        <v>0.15625</v>
      </c>
      <c r="R8">
        <v>2.1422526041666665</v>
      </c>
      <c r="S8">
        <v>2.1422529374999999</v>
      </c>
      <c r="T8">
        <f t="shared" si="4"/>
        <v>3.3333333337992599E-7</v>
      </c>
      <c r="V8" s="8">
        <v>0.1875</v>
      </c>
      <c r="W8">
        <v>1.0091145833333481E-2</v>
      </c>
      <c r="X8">
        <v>1.0090999999999999E-2</v>
      </c>
      <c r="Y8">
        <f t="shared" si="5"/>
        <v>1.4583333348208716E-7</v>
      </c>
      <c r="AA8" s="12">
        <v>0.15625</v>
      </c>
      <c r="AF8" s="12">
        <v>0.1875</v>
      </c>
    </row>
    <row r="9" spans="1:35" x14ac:dyDescent="0.2">
      <c r="A9" s="28">
        <v>4</v>
      </c>
      <c r="B9" s="8">
        <v>9.375E-2</v>
      </c>
      <c r="C9" s="8">
        <f t="shared" si="0"/>
        <v>1.09375</v>
      </c>
      <c r="D9" s="8">
        <f t="shared" si="1"/>
        <v>1.90625</v>
      </c>
      <c r="E9" s="6"/>
      <c r="F9" s="7">
        <f>(D9*C9)/3 + (D9*C10)/6 + (D10*C9)/6 + (D10*C10)/3</f>
        <v>2.0973307291666665</v>
      </c>
      <c r="G9" s="7">
        <f>C9*D9  + N9</f>
        <v>2.0973309375000002</v>
      </c>
      <c r="H9" s="17">
        <f t="shared" si="2"/>
        <v>-2.0833333369552065E-7</v>
      </c>
      <c r="I9" s="17"/>
      <c r="J9" s="7">
        <f>(C9*D9^2)/4 + (C10*D10^2)/12 + (C9*D9*D10)/6 + (C10*D9*D10)/6 + (C9*D10^2)/12 + (C10*D10^2)/4</f>
        <v>3.9541244506835938</v>
      </c>
      <c r="K9" s="7">
        <f>C9*D9^2 + O9</f>
        <v>3.9495777871093751</v>
      </c>
      <c r="L9" s="7">
        <f t="shared" si="3"/>
        <v>4.5466635742186234E-3</v>
      </c>
      <c r="M9" s="17"/>
      <c r="N9" s="7">
        <v>1.2370000000000001E-2</v>
      </c>
      <c r="O9" s="7">
        <v>-2.4878999999999998E-2</v>
      </c>
      <c r="Q9" s="8">
        <v>0.1875</v>
      </c>
      <c r="R9">
        <v>2.1617838541666665</v>
      </c>
      <c r="S9">
        <v>2.16178385</v>
      </c>
      <c r="T9">
        <f t="shared" si="4"/>
        <v>4.1666665673290026E-9</v>
      </c>
      <c r="V9" s="8">
        <v>0.21875</v>
      </c>
      <c r="W9">
        <v>9.1145833333334814E-3</v>
      </c>
      <c r="X9">
        <v>9.1146000000000005E-3</v>
      </c>
      <c r="Y9">
        <f t="shared" si="5"/>
        <v>1.6666666519116191E-8</v>
      </c>
      <c r="AA9" s="12">
        <v>0.1875</v>
      </c>
      <c r="AF9" s="12">
        <v>0.21875</v>
      </c>
    </row>
    <row r="10" spans="1:35" x14ac:dyDescent="0.2">
      <c r="A10" s="24"/>
      <c r="B10" s="18">
        <v>0.125</v>
      </c>
      <c r="C10" s="18">
        <f t="shared" si="0"/>
        <v>1.125</v>
      </c>
      <c r="D10" s="18">
        <f t="shared" si="1"/>
        <v>1.875</v>
      </c>
      <c r="E10" s="9"/>
      <c r="F10" s="19">
        <f>-(D9*C9)/3 - (D9*C10)/6 - (D10*C9)/6 - (D10*C10)/3 + D10*C10</f>
        <v>1.2044270833333481E-2</v>
      </c>
      <c r="G10" s="19">
        <f>N10</f>
        <v>1.2043999999999999E-2</v>
      </c>
      <c r="H10" s="20">
        <f t="shared" si="2"/>
        <v>2.7083333348221217E-7</v>
      </c>
      <c r="I10" s="20"/>
      <c r="J10" s="19">
        <f>-(C9*D9^2)/4 - (C10*D10^2)/12 - (C9*D9*D10)/6 - (C10*D9*D10)/6 - (C9*D10^2)/12 - (C10*D10^2)/4 + C10*D10^2</f>
        <v>9.5367431640625E-4</v>
      </c>
      <c r="K10" s="19">
        <f>O10</f>
        <v>-2.5749000000000001E-2</v>
      </c>
      <c r="L10" s="19">
        <f t="shared" si="3"/>
        <v>2.6702674316406251E-2</v>
      </c>
      <c r="M10" s="20"/>
      <c r="N10" s="7">
        <v>1.2043999999999999E-2</v>
      </c>
      <c r="O10" s="7">
        <v>-2.5749000000000001E-2</v>
      </c>
      <c r="Q10" s="8">
        <v>0.21875</v>
      </c>
      <c r="R10">
        <v>2.1793619791666665</v>
      </c>
      <c r="S10">
        <v>2.1793619375</v>
      </c>
      <c r="T10">
        <f t="shared" si="4"/>
        <v>4.1666666561468446E-8</v>
      </c>
      <c r="V10" s="8">
        <v>0.25</v>
      </c>
      <c r="W10">
        <v>8.1380208333334814E-3</v>
      </c>
      <c r="X10">
        <v>8.1379999999999994E-3</v>
      </c>
      <c r="Y10">
        <f t="shared" si="5"/>
        <v>2.0833333481962146E-8</v>
      </c>
      <c r="AA10" s="12">
        <v>0.21875</v>
      </c>
      <c r="AF10" s="12">
        <v>0.25</v>
      </c>
    </row>
    <row r="11" spans="1:35" x14ac:dyDescent="0.2">
      <c r="A11" s="28">
        <v>5</v>
      </c>
      <c r="B11" s="8">
        <v>0.125</v>
      </c>
      <c r="C11" s="8">
        <f t="shared" si="0"/>
        <v>1.125</v>
      </c>
      <c r="D11" s="8">
        <f t="shared" si="1"/>
        <v>1.875</v>
      </c>
      <c r="E11" s="6"/>
      <c r="F11" s="7">
        <f>(D11*C11)/3 + (D11*C12)/6 + (D12*C11)/6 + (D12*C12)/3</f>
        <v>2.1207682291666665</v>
      </c>
      <c r="G11" s="7">
        <f>C11*D11  + N11</f>
        <v>2.120768</v>
      </c>
      <c r="H11" s="17">
        <f t="shared" si="2"/>
        <v>2.2916666653216566E-7</v>
      </c>
      <c r="I11" s="17"/>
      <c r="J11" s="7">
        <f>(C11*D11^2)/4 + (C12*D12^2)/12 + (C11*D11*D12)/6 + (C12*D11*D12)/6 + (C11*D12^2)/12 + (C12*D12^2)/4</f>
        <v>3.932047526041667</v>
      </c>
      <c r="K11" s="7">
        <f>C11*D11^2 + O11</f>
        <v>3.9276201249999998</v>
      </c>
      <c r="L11" s="7">
        <f t="shared" si="3"/>
        <v>4.4274010416671672E-3</v>
      </c>
      <c r="M11" s="17"/>
      <c r="N11" s="7">
        <v>1.1393E-2</v>
      </c>
      <c r="O11" s="7">
        <v>-2.7458E-2</v>
      </c>
      <c r="Q11" s="8">
        <v>0.25</v>
      </c>
      <c r="R11">
        <v>2.1949869791666665</v>
      </c>
      <c r="S11">
        <v>2.1949869999999998</v>
      </c>
      <c r="T11">
        <f t="shared" si="4"/>
        <v>2.0833333280734223E-8</v>
      </c>
      <c r="V11" s="8">
        <v>0.28125</v>
      </c>
      <c r="W11">
        <v>7.1614583333334814E-3</v>
      </c>
      <c r="X11">
        <v>7.1615000000000003E-3</v>
      </c>
      <c r="Y11">
        <f t="shared" si="5"/>
        <v>4.1666666518967721E-8</v>
      </c>
      <c r="AA11" s="12">
        <v>0.25</v>
      </c>
      <c r="AF11" s="12">
        <v>0.28125</v>
      </c>
    </row>
    <row r="12" spans="1:35" x14ac:dyDescent="0.2">
      <c r="A12" s="24"/>
      <c r="B12" s="18">
        <v>0.15625</v>
      </c>
      <c r="C12" s="18">
        <f t="shared" si="0"/>
        <v>1.15625</v>
      </c>
      <c r="D12" s="18">
        <f t="shared" si="1"/>
        <v>1.84375</v>
      </c>
      <c r="E12" s="9"/>
      <c r="F12" s="19">
        <f>-(D11*C11)/3 - (D11*C12)/6 - (D12*C11)/6 - (D12*C12)/3 + D12*C12</f>
        <v>1.1067708333333481E-2</v>
      </c>
      <c r="G12" s="19">
        <f>N12</f>
        <v>1.1068E-2</v>
      </c>
      <c r="H12" s="20">
        <f t="shared" si="2"/>
        <v>-2.9166666651835038E-7</v>
      </c>
      <c r="I12" s="20"/>
      <c r="J12" s="19">
        <f>-(C11*D11^2)/4 - (C12*D12^2)/12 - (C11*D11*D12)/6 - (C12*D11*D12)/6 - (C11*D12^2)/12 - (C12*D12^2)/4 + C12*D12^2</f>
        <v>-1.4750162760419627E-3</v>
      </c>
      <c r="K12" s="19">
        <f>O12</f>
        <v>-2.8296999999999999E-2</v>
      </c>
      <c r="L12" s="19">
        <f t="shared" si="3"/>
        <v>2.6821983723958037E-2</v>
      </c>
      <c r="M12" s="20"/>
      <c r="N12" s="7">
        <v>1.1068E-2</v>
      </c>
      <c r="O12" s="7">
        <v>-2.8296999999999999E-2</v>
      </c>
      <c r="Q12" s="8">
        <v>0.28125</v>
      </c>
      <c r="R12">
        <v>2.2086588541666665</v>
      </c>
      <c r="S12">
        <v>2.2086588374999998</v>
      </c>
      <c r="T12">
        <f t="shared" si="4"/>
        <v>1.666666671340522E-8</v>
      </c>
      <c r="V12" s="8">
        <v>0.3125</v>
      </c>
      <c r="W12">
        <v>6.1848958333334814E-3</v>
      </c>
      <c r="X12">
        <v>6.1849000000000001E-3</v>
      </c>
      <c r="Y12">
        <f t="shared" si="5"/>
        <v>4.1666665187567453E-9</v>
      </c>
      <c r="AA12" s="12">
        <v>0.28125</v>
      </c>
      <c r="AF12" s="12">
        <v>0.3125</v>
      </c>
    </row>
    <row r="13" spans="1:35" x14ac:dyDescent="0.2">
      <c r="A13" s="28">
        <v>6</v>
      </c>
      <c r="B13" s="8">
        <v>0.15625</v>
      </c>
      <c r="C13" s="8">
        <f t="shared" si="0"/>
        <v>1.15625</v>
      </c>
      <c r="D13" s="8">
        <f t="shared" si="1"/>
        <v>1.84375</v>
      </c>
      <c r="E13" s="6"/>
      <c r="F13" s="7">
        <f>(D13*C13)/3 + (D13*C14)/6 + (D14*C13)/6 + (D14*C14)/3</f>
        <v>2.1422526041666665</v>
      </c>
      <c r="G13" s="7">
        <f>C13*D13  + N13</f>
        <v>2.1422529374999999</v>
      </c>
      <c r="H13" s="17">
        <f t="shared" si="2"/>
        <v>-3.3333333337992599E-7</v>
      </c>
      <c r="I13" s="17"/>
      <c r="J13" s="7">
        <f>(C13*D13^2)/4 + (C14*D14^2)/12 + (C13*D13*D14)/6 + (C14*D13*D14)/6 + (C13*D14^2)/12 + (C14*D14^2)/4</f>
        <v>3.9049453735351562</v>
      </c>
      <c r="K13" s="7">
        <f>C13*D13^2 + O13</f>
        <v>3.9006275097656249</v>
      </c>
      <c r="L13" s="7">
        <f t="shared" si="3"/>
        <v>4.3178637695313604E-3</v>
      </c>
      <c r="M13" s="17"/>
      <c r="N13" s="7">
        <v>1.0416999999999999E-2</v>
      </c>
      <c r="O13" s="7">
        <v>-2.9944999999999999E-2</v>
      </c>
      <c r="Q13" s="8">
        <v>0.3125</v>
      </c>
      <c r="R13">
        <v>2.2203776041666665</v>
      </c>
      <c r="S13">
        <v>2.2203776500000001</v>
      </c>
      <c r="T13">
        <f t="shared" si="4"/>
        <v>4.5833333572886659E-8</v>
      </c>
      <c r="V13" s="21">
        <v>0.34375</v>
      </c>
      <c r="W13">
        <v>5.2083333333334814E-3</v>
      </c>
      <c r="X13">
        <v>5.2082999999999999E-3</v>
      </c>
      <c r="Y13">
        <f t="shared" si="5"/>
        <v>3.333333348145423E-8</v>
      </c>
      <c r="AA13" s="12">
        <v>0.3125</v>
      </c>
      <c r="AF13" s="21">
        <v>0.34375</v>
      </c>
    </row>
    <row r="14" spans="1:35" x14ac:dyDescent="0.2">
      <c r="A14" s="24"/>
      <c r="B14" s="18">
        <v>0.1875</v>
      </c>
      <c r="C14" s="18">
        <f t="shared" si="0"/>
        <v>1.1875</v>
      </c>
      <c r="D14" s="18">
        <f t="shared" si="1"/>
        <v>1.8125</v>
      </c>
      <c r="E14" s="9"/>
      <c r="F14" s="19">
        <f>-(D13*C13)/3 - (D13*C14)/6 - (D14*C13)/6 - (D14*C14)/3 + D14*C14</f>
        <v>1.0091145833333481E-2</v>
      </c>
      <c r="G14" s="19">
        <f>N14</f>
        <v>1.0090999999999999E-2</v>
      </c>
      <c r="H14" s="20">
        <f t="shared" si="2"/>
        <v>1.4583333348208716E-7</v>
      </c>
      <c r="I14" s="20"/>
      <c r="J14" s="19">
        <f>-(C13*D13^2)/4 - (C14*D14^2)/12 - (C13*D13*D14)/6 - (C14*D13*D14)/6 - (C13*D14^2)/12 - (C14*D14^2)/4 + C14*D14^2</f>
        <v>-3.82232666015625E-3</v>
      </c>
      <c r="K14" s="19">
        <f>O14</f>
        <v>-3.0754E-2</v>
      </c>
      <c r="L14" s="19">
        <f t="shared" si="3"/>
        <v>2.693167333984375E-2</v>
      </c>
      <c r="M14" s="20"/>
      <c r="N14" s="7">
        <v>1.0090999999999999E-2</v>
      </c>
      <c r="O14" s="7">
        <v>-3.0754E-2</v>
      </c>
      <c r="Q14" s="21">
        <v>0.34375</v>
      </c>
      <c r="R14">
        <v>2.2301432291666665</v>
      </c>
      <c r="S14">
        <v>2.2301432375000001</v>
      </c>
      <c r="T14">
        <f t="shared" si="4"/>
        <v>8.3333335787472151E-9</v>
      </c>
      <c r="V14" s="8">
        <v>0.375</v>
      </c>
      <c r="W14">
        <v>4.2317708333334814E-3</v>
      </c>
      <c r="X14">
        <v>4.2318E-3</v>
      </c>
      <c r="Y14">
        <f t="shared" si="5"/>
        <v>2.9166666518608275E-8</v>
      </c>
      <c r="AA14" s="21">
        <v>0.34375</v>
      </c>
      <c r="AF14" s="12">
        <v>0.375</v>
      </c>
    </row>
    <row r="15" spans="1:35" x14ac:dyDescent="0.2">
      <c r="A15" s="28">
        <v>7</v>
      </c>
      <c r="B15" s="8">
        <v>0.1875</v>
      </c>
      <c r="C15" s="8">
        <f t="shared" si="0"/>
        <v>1.1875</v>
      </c>
      <c r="D15" s="8">
        <f t="shared" si="1"/>
        <v>1.8125</v>
      </c>
      <c r="E15" s="6"/>
      <c r="F15" s="7">
        <f>(D15*C15)/3 + (D15*C16)/6 + (D16*C15)/6 + (D16*C16)/3</f>
        <v>2.1617838541666665</v>
      </c>
      <c r="G15" s="7">
        <f>C15*D15  + N15</f>
        <v>2.16178385</v>
      </c>
      <c r="H15" s="17">
        <f t="shared" si="2"/>
        <v>4.1666665673290026E-9</v>
      </c>
      <c r="I15" s="17"/>
      <c r="J15" s="7">
        <f>(C15*D15^2)/4 + (C16*D16^2)/12 + (C15*D15*D16)/6 + (C16*D15*D16)/6 + (C15*D16^2)/12 + (C16*D16^2)/4</f>
        <v>3.8730010986328125</v>
      </c>
      <c r="K15" s="7">
        <f>C15*D15^2 + O15</f>
        <v>3.8687820468749998</v>
      </c>
      <c r="L15" s="7">
        <f t="shared" si="3"/>
        <v>4.2190517578126752E-3</v>
      </c>
      <c r="M15" s="17"/>
      <c r="N15" s="7">
        <v>9.4400999999999999E-3</v>
      </c>
      <c r="O15" s="7">
        <v>-3.2341000000000002E-2</v>
      </c>
      <c r="Q15" s="8">
        <v>0.375</v>
      </c>
      <c r="R15">
        <v>2.2379557291666665</v>
      </c>
      <c r="S15">
        <v>2.2379557000000001</v>
      </c>
      <c r="T15">
        <f t="shared" si="4"/>
        <v>2.9166666415392228E-8</v>
      </c>
      <c r="V15" s="8">
        <v>0.40625</v>
      </c>
      <c r="W15">
        <v>3.2552083333334814E-3</v>
      </c>
      <c r="X15">
        <v>3.2552000000000002E-3</v>
      </c>
      <c r="Y15">
        <f t="shared" si="5"/>
        <v>8.3333334811690196E-9</v>
      </c>
      <c r="AA15" s="12">
        <v>0.375</v>
      </c>
      <c r="AF15" s="12">
        <v>0.40625</v>
      </c>
    </row>
    <row r="16" spans="1:35" x14ac:dyDescent="0.2">
      <c r="A16" s="24"/>
      <c r="B16" s="18">
        <v>0.21875</v>
      </c>
      <c r="C16" s="18">
        <f t="shared" si="0"/>
        <v>1.21875</v>
      </c>
      <c r="D16" s="18">
        <f t="shared" si="1"/>
        <v>1.78125</v>
      </c>
      <c r="E16" s="9"/>
      <c r="F16" s="19">
        <f>-(D15*C15)/3 - (D15*C16)/6 - (D16*C15)/6 - (D16*C16)/3 + D16*C16</f>
        <v>9.1145833333334814E-3</v>
      </c>
      <c r="G16" s="19">
        <f>N16</f>
        <v>9.1146000000000005E-3</v>
      </c>
      <c r="H16" s="20">
        <f t="shared" si="2"/>
        <v>-1.6666666519116191E-8</v>
      </c>
      <c r="I16" s="20"/>
      <c r="J16" s="19">
        <f>-(C15*D15^2)/4 - (C16*D16^2)/12 - (C15*D15*D16)/6 - (C16*D15*D16)/6 - (C15*D16^2)/12 - (C16*D16^2)/4 + C16*D16^2</f>
        <v>-6.0882568359375E-3</v>
      </c>
      <c r="K16" s="19">
        <f>O16</f>
        <v>-3.3119000000000003E-2</v>
      </c>
      <c r="L16" s="19">
        <f t="shared" si="3"/>
        <v>2.7030743164062503E-2</v>
      </c>
      <c r="M16" s="20"/>
      <c r="N16" s="7">
        <v>9.1146000000000005E-3</v>
      </c>
      <c r="O16" s="7">
        <v>-3.3119000000000003E-2</v>
      </c>
      <c r="Q16" s="8">
        <v>0.40625</v>
      </c>
      <c r="R16">
        <v>2.2438151041666665</v>
      </c>
      <c r="S16">
        <v>2.2438151374999999</v>
      </c>
      <c r="T16">
        <f t="shared" si="4"/>
        <v>3.3333333426810441E-8</v>
      </c>
      <c r="V16" s="8">
        <v>0.4375</v>
      </c>
      <c r="W16">
        <v>2.2786458333334814E-3</v>
      </c>
      <c r="X16">
        <v>2.2786E-3</v>
      </c>
      <c r="Y16">
        <f t="shared" si="5"/>
        <v>4.5833333481379995E-8</v>
      </c>
      <c r="AA16" s="12">
        <v>0.40625</v>
      </c>
      <c r="AF16" s="12">
        <v>0.4375</v>
      </c>
    </row>
    <row r="17" spans="1:32" x14ac:dyDescent="0.2">
      <c r="A17" s="28">
        <v>8</v>
      </c>
      <c r="B17" s="8">
        <v>0.21875</v>
      </c>
      <c r="C17" s="8">
        <f t="shared" si="0"/>
        <v>1.21875</v>
      </c>
      <c r="D17" s="8">
        <f t="shared" si="1"/>
        <v>1.78125</v>
      </c>
      <c r="E17" s="6"/>
      <c r="F17" s="7">
        <f>(D17*C17)/3 + (D17*C18)/6 + (D18*C17)/6 + (D18*C18)/3</f>
        <v>2.1793619791666665</v>
      </c>
      <c r="G17" s="7">
        <f>C17*D17  + N17</f>
        <v>2.1793619375</v>
      </c>
      <c r="H17" s="17">
        <f t="shared" si="2"/>
        <v>4.1666666561468446E-8</v>
      </c>
      <c r="I17" s="17"/>
      <c r="J17" s="7">
        <f>(C17*D17^2)/4 + (C18*D18^2)/12 + (C17*D17*D18)/6 + (C18*D17*D18)/6 + (C17*D18^2)/12 + (C18*D18^2)/4</f>
        <v>3.8363978068033857</v>
      </c>
      <c r="K17" s="7">
        <f>C17*D17^2 + O17</f>
        <v>3.8322678417968752</v>
      </c>
      <c r="L17" s="7">
        <f t="shared" si="3"/>
        <v>4.1299650065105276E-3</v>
      </c>
      <c r="M17" s="17"/>
      <c r="N17" s="7">
        <v>8.4635000000000005E-3</v>
      </c>
      <c r="O17" s="7">
        <v>-3.4645000000000002E-2</v>
      </c>
      <c r="Q17" s="8">
        <v>0.4375</v>
      </c>
      <c r="R17">
        <v>2.2477213541666665</v>
      </c>
      <c r="S17">
        <v>2.24772135</v>
      </c>
      <c r="T17">
        <f t="shared" si="4"/>
        <v>4.1666665673290026E-9</v>
      </c>
      <c r="V17" s="8">
        <v>0.46875</v>
      </c>
      <c r="W17">
        <v>1.3020833333334814E-3</v>
      </c>
      <c r="X17">
        <v>1.3021E-3</v>
      </c>
      <c r="Y17">
        <f t="shared" si="5"/>
        <v>1.666666651868251E-8</v>
      </c>
      <c r="AA17" s="12">
        <v>0.4375</v>
      </c>
      <c r="AF17" s="12">
        <v>0.46875</v>
      </c>
    </row>
    <row r="18" spans="1:32" x14ac:dyDescent="0.2">
      <c r="A18" s="24"/>
      <c r="B18" s="18">
        <v>0.25</v>
      </c>
      <c r="C18" s="18">
        <f t="shared" si="0"/>
        <v>1.25</v>
      </c>
      <c r="D18" s="18">
        <f t="shared" si="1"/>
        <v>1.75</v>
      </c>
      <c r="E18" s="9"/>
      <c r="F18" s="19">
        <f>-(D17*C17)/3 - (D17*C18)/6 - (D18*C17)/6 - (D18*C18)/3 + D18*C18</f>
        <v>8.1380208333334814E-3</v>
      </c>
      <c r="G18" s="19">
        <f>N18</f>
        <v>8.1379999999999994E-3</v>
      </c>
      <c r="H18" s="20">
        <f t="shared" si="2"/>
        <v>2.0833333481962146E-8</v>
      </c>
      <c r="I18" s="20"/>
      <c r="J18" s="19">
        <f>-(C17*D17^2)/4 - (C18*D18^2)/12 - (C17*D17*D18)/6 - (C18*D17*D18)/6 - (C17*D18^2)/12 - (C18*D18^2)/4 + C18*D18^2</f>
        <v>-8.2728068033857127E-3</v>
      </c>
      <c r="K18" s="19">
        <f>O18</f>
        <v>-3.5393000000000001E-2</v>
      </c>
      <c r="L18" s="19">
        <f t="shared" si="3"/>
        <v>2.7120193196614288E-2</v>
      </c>
      <c r="M18" s="20"/>
      <c r="N18" s="7">
        <v>8.1379999999999994E-3</v>
      </c>
      <c r="O18" s="7">
        <v>-3.5393000000000001E-2</v>
      </c>
      <c r="Q18" s="8">
        <v>0.46875</v>
      </c>
      <c r="R18">
        <v>2.2496744791666665</v>
      </c>
      <c r="S18">
        <v>2.2496744775000002</v>
      </c>
      <c r="T18">
        <f t="shared" si="4"/>
        <v>1.6666663604780751E-9</v>
      </c>
      <c r="V18" s="8">
        <v>0.5</v>
      </c>
      <c r="W18">
        <v>3.2552083333348136E-4</v>
      </c>
      <c r="X18">
        <v>3.2551999999999999E-4</v>
      </c>
      <c r="Y18">
        <f t="shared" si="5"/>
        <v>8.3333348137619098E-10</v>
      </c>
      <c r="AA18" s="12">
        <v>0.46875</v>
      </c>
      <c r="AF18" s="12">
        <v>0.5</v>
      </c>
    </row>
    <row r="19" spans="1:32" x14ac:dyDescent="0.2">
      <c r="A19" s="28">
        <v>9</v>
      </c>
      <c r="B19" s="8">
        <v>0.25</v>
      </c>
      <c r="C19" s="8">
        <f t="shared" si="0"/>
        <v>1.25</v>
      </c>
      <c r="D19" s="8">
        <f t="shared" si="1"/>
        <v>1.75</v>
      </c>
      <c r="E19" s="6"/>
      <c r="F19" s="7">
        <f>(D19*C19)/3 + (D19*C20)/6 + (D20*C19)/6 + (D20*C20)/3</f>
        <v>2.1949869791666665</v>
      </c>
      <c r="G19" s="7">
        <f>C19*D19  + N19</f>
        <v>2.1949869999999998</v>
      </c>
      <c r="H19" s="17">
        <f t="shared" si="2"/>
        <v>-2.0833333280734223E-8</v>
      </c>
      <c r="I19" s="17"/>
      <c r="J19" s="7">
        <f>(C19*D19^2)/4 + (C20*D20^2)/12 + (C19*D19*D20)/6 + (C20*D19*D20)/6 + (C19*D20^2)/12 + (C20*D20^2)/4</f>
        <v>3.795318603515625</v>
      </c>
      <c r="K19" s="7">
        <f>C19*D19^2 + O19</f>
        <v>3.7912669999999999</v>
      </c>
      <c r="L19" s="7">
        <f t="shared" si="3"/>
        <v>4.0516035156250574E-3</v>
      </c>
      <c r="M19" s="17"/>
      <c r="N19" s="7">
        <v>7.4869999999999997E-3</v>
      </c>
      <c r="O19" s="7">
        <v>-3.6858000000000002E-2</v>
      </c>
      <c r="Q19" s="8">
        <v>0.5</v>
      </c>
      <c r="R19">
        <v>2.2496744791666665</v>
      </c>
      <c r="S19">
        <v>2.2496744799999999</v>
      </c>
      <c r="T19">
        <f t="shared" si="4"/>
        <v>8.333334022836425E-10</v>
      </c>
      <c r="V19" s="8">
        <v>0.53125</v>
      </c>
      <c r="W19">
        <v>-6.5104166666651864E-4</v>
      </c>
      <c r="X19">
        <v>-6.5103999999999997E-4</v>
      </c>
      <c r="Y19">
        <f t="shared" si="5"/>
        <v>1.6666665186631721E-9</v>
      </c>
      <c r="AA19" s="12">
        <v>0.5</v>
      </c>
      <c r="AF19" s="12">
        <v>0.53125</v>
      </c>
    </row>
    <row r="20" spans="1:32" x14ac:dyDescent="0.2">
      <c r="A20" s="24"/>
      <c r="B20" s="18">
        <v>0.28125</v>
      </c>
      <c r="C20" s="18">
        <f t="shared" si="0"/>
        <v>1.28125</v>
      </c>
      <c r="D20" s="18">
        <f t="shared" si="1"/>
        <v>1.71875</v>
      </c>
      <c r="E20" s="9"/>
      <c r="F20" s="19">
        <f>-(D19*C19)/3 - (D19*C20)/6 - (D20*C19)/6 - (D20*C20)/3 + D20*C20</f>
        <v>7.1614583333334814E-3</v>
      </c>
      <c r="G20" s="19">
        <f>N20</f>
        <v>7.1615000000000003E-3</v>
      </c>
      <c r="H20" s="20">
        <f t="shared" si="2"/>
        <v>-4.1666666518967721E-8</v>
      </c>
      <c r="I20" s="20"/>
      <c r="J20" s="19">
        <f>-(C19*D19^2)/4 - (C20*D20^2)/12 - (C19*D19*D20)/6 - (C20*D19*D20)/6 - (C19*D20^2)/12 - (C20*D20^2)/4 + C20*D20^2</f>
        <v>-1.03759765625E-2</v>
      </c>
      <c r="K20" s="19">
        <f>O20</f>
        <v>-3.7574999999999997E-2</v>
      </c>
      <c r="L20" s="19">
        <f t="shared" si="3"/>
        <v>2.7199023437499997E-2</v>
      </c>
      <c r="M20" s="20"/>
      <c r="N20" s="7">
        <v>7.1615000000000003E-3</v>
      </c>
      <c r="O20" s="7">
        <v>-3.7574999999999997E-2</v>
      </c>
      <c r="Q20" s="8">
        <v>0.53125</v>
      </c>
      <c r="R20">
        <v>2.2477213541666665</v>
      </c>
      <c r="S20">
        <v>2.2477213374999998</v>
      </c>
      <c r="T20">
        <f t="shared" si="4"/>
        <v>1.666666671340522E-8</v>
      </c>
      <c r="V20" s="8">
        <v>0.5625</v>
      </c>
      <c r="W20">
        <v>-1.6276041666665186E-3</v>
      </c>
      <c r="X20">
        <v>-1.6276000000000001E-3</v>
      </c>
      <c r="Y20">
        <f t="shared" si="5"/>
        <v>4.1666665185399049E-9</v>
      </c>
      <c r="AA20" s="12">
        <v>0.53125</v>
      </c>
      <c r="AF20" s="12">
        <v>0.5625</v>
      </c>
    </row>
    <row r="21" spans="1:32" x14ac:dyDescent="0.2">
      <c r="A21" s="28">
        <v>10</v>
      </c>
      <c r="B21" s="8">
        <v>0.28125</v>
      </c>
      <c r="C21" s="8">
        <f t="shared" si="0"/>
        <v>1.28125</v>
      </c>
      <c r="D21" s="8">
        <f t="shared" si="1"/>
        <v>1.71875</v>
      </c>
      <c r="E21" s="6"/>
      <c r="F21" s="7">
        <f>(D21*C21)/3 + (D21*C22)/6 + (D22*C21)/6 + (D22*C22)/3</f>
        <v>2.2086588541666665</v>
      </c>
      <c r="G21" s="7">
        <f>C21*D21  + N21</f>
        <v>2.2086588374999998</v>
      </c>
      <c r="H21" s="17">
        <f t="shared" si="2"/>
        <v>1.666666671340522E-8</v>
      </c>
      <c r="I21" s="17"/>
      <c r="J21" s="7">
        <f>(C21*D21^2)/4 + (C22*D22^2)/12 + (C21*D21*D22)/6 + (C22*D21*D22)/6 + (C21*D22^2)/12 + (C22*D22^2)/4</f>
        <v>3.7499465942382812</v>
      </c>
      <c r="K21" s="7">
        <f>C21*D21^2 + O21</f>
        <v>3.7459636269531251</v>
      </c>
      <c r="L21" s="7">
        <f t="shared" si="3"/>
        <v>3.9829672851561249E-3</v>
      </c>
      <c r="M21" s="17"/>
      <c r="N21" s="7">
        <v>6.5104000000000004E-3</v>
      </c>
      <c r="O21" s="7">
        <v>-3.8979E-2</v>
      </c>
      <c r="Q21" s="8">
        <v>0.5625</v>
      </c>
      <c r="R21">
        <v>2.2438151041666665</v>
      </c>
      <c r="S21">
        <v>2.2438151500000001</v>
      </c>
      <c r="T21">
        <f t="shared" si="4"/>
        <v>4.5833333572886659E-8</v>
      </c>
      <c r="V21" s="8">
        <v>0.59375</v>
      </c>
      <c r="W21">
        <v>-2.6041666666665186E-3</v>
      </c>
      <c r="X21">
        <v>-2.6042000000000001E-3</v>
      </c>
      <c r="Y21">
        <f t="shared" si="5"/>
        <v>3.333333348145423E-8</v>
      </c>
      <c r="AA21" s="12">
        <v>0.5625</v>
      </c>
      <c r="AF21" s="12">
        <v>0.59375</v>
      </c>
    </row>
    <row r="22" spans="1:32" x14ac:dyDescent="0.2">
      <c r="A22" s="24"/>
      <c r="B22" s="18">
        <v>0.3125</v>
      </c>
      <c r="C22" s="18">
        <f t="shared" si="0"/>
        <v>1.3125</v>
      </c>
      <c r="D22" s="18">
        <f t="shared" si="1"/>
        <v>1.6875</v>
      </c>
      <c r="E22" s="9"/>
      <c r="F22" s="19">
        <f>-(D21*C21)/3 - (D21*C22)/6 - (D22*C21)/6 - (D22*C22)/3 + D22*C22</f>
        <v>6.1848958333334814E-3</v>
      </c>
      <c r="G22" s="19">
        <f>N22</f>
        <v>6.1849000000000001E-3</v>
      </c>
      <c r="H22" s="20">
        <f t="shared" si="2"/>
        <v>-4.1666665187567453E-9</v>
      </c>
      <c r="I22" s="20"/>
      <c r="J22" s="19">
        <f>-(C21*D21^2)/4 - (C22*D22^2)/12 - (C21*D21*D22)/6 - (C22*D21*D22)/6 - (C21*D22^2)/12 - (C22*D22^2)/4 + C22*D22^2</f>
        <v>-1.239776611328125E-2</v>
      </c>
      <c r="K22" s="19">
        <f>O22</f>
        <v>-3.9664999999999999E-2</v>
      </c>
      <c r="L22" s="19">
        <f t="shared" si="3"/>
        <v>2.7267233886718749E-2</v>
      </c>
      <c r="M22" s="20"/>
      <c r="N22" s="7">
        <v>6.1849000000000001E-3</v>
      </c>
      <c r="O22" s="7">
        <v>-3.9664999999999999E-2</v>
      </c>
      <c r="Q22" s="8">
        <v>0.59375</v>
      </c>
      <c r="R22">
        <v>2.2379557291666665</v>
      </c>
      <c r="S22">
        <v>2.2379557375000001</v>
      </c>
      <c r="T22">
        <f t="shared" si="4"/>
        <v>8.3333335787472151E-9</v>
      </c>
      <c r="V22" s="8">
        <v>0.625</v>
      </c>
      <c r="W22">
        <v>-3.5807291666665186E-3</v>
      </c>
      <c r="X22">
        <v>-3.5807E-3</v>
      </c>
      <c r="Y22">
        <f t="shared" si="5"/>
        <v>2.9166666518608275E-8</v>
      </c>
      <c r="AA22" s="12">
        <v>0.59375</v>
      </c>
      <c r="AF22" s="12">
        <v>0.625</v>
      </c>
    </row>
    <row r="23" spans="1:32" x14ac:dyDescent="0.2">
      <c r="A23" s="28">
        <v>11</v>
      </c>
      <c r="B23" s="8">
        <v>0.3125</v>
      </c>
      <c r="C23" s="8">
        <f t="shared" si="0"/>
        <v>1.3125</v>
      </c>
      <c r="D23" s="8">
        <f t="shared" si="1"/>
        <v>1.6875</v>
      </c>
      <c r="E23" s="6"/>
      <c r="F23" s="7">
        <f>(D23*C23)/3 + (D23*C24)/6 + (D24*C23)/6 + (D24*C24)/3</f>
        <v>2.2203776041666665</v>
      </c>
      <c r="G23" s="7">
        <f>C23*D23  + N23</f>
        <v>2.2203776500000001</v>
      </c>
      <c r="H23" s="17">
        <f t="shared" si="2"/>
        <v>-4.5833333572886659E-8</v>
      </c>
      <c r="I23" s="17"/>
      <c r="J23" s="7">
        <f>(C23*D23^2)/4 + (C24*D24^2)/12 + (C23*D23*D24)/6 + (C24*D23*D24)/6 + (C23*D24^2)/12 + (C24*D24^2)/4</f>
        <v>3.7004648844401045</v>
      </c>
      <c r="K23" s="7">
        <f>C23*D23^2 + O23</f>
        <v>3.6965408281249998</v>
      </c>
      <c r="L23" s="7">
        <f t="shared" si="3"/>
        <v>3.9240563151046182E-3</v>
      </c>
      <c r="M23" s="17"/>
      <c r="N23" s="7">
        <v>5.5338999999999996E-3</v>
      </c>
      <c r="O23" s="7">
        <v>-4.1008000000000003E-2</v>
      </c>
      <c r="Q23" s="8">
        <v>0.625</v>
      </c>
      <c r="R23">
        <v>2.2301432291666665</v>
      </c>
      <c r="S23">
        <v>2.2301432000000001</v>
      </c>
      <c r="T23">
        <f t="shared" si="4"/>
        <v>2.9166666415392228E-8</v>
      </c>
      <c r="V23" s="8">
        <v>0.65625</v>
      </c>
      <c r="W23">
        <v>-4.5572916666665186E-3</v>
      </c>
      <c r="X23">
        <v>-4.5573000000000002E-3</v>
      </c>
      <c r="Y23">
        <f t="shared" si="5"/>
        <v>8.3333334816027005E-9</v>
      </c>
      <c r="AA23" s="12">
        <v>0.625</v>
      </c>
      <c r="AF23" s="12">
        <v>0.65625</v>
      </c>
    </row>
    <row r="24" spans="1:32" x14ac:dyDescent="0.2">
      <c r="A24" s="24"/>
      <c r="B24" s="18">
        <v>0.34375</v>
      </c>
      <c r="C24" s="18">
        <f t="shared" si="0"/>
        <v>1.34375</v>
      </c>
      <c r="D24" s="18">
        <f t="shared" si="1"/>
        <v>1.65625</v>
      </c>
      <c r="E24" s="9"/>
      <c r="F24" s="19">
        <f>-(D23*C23)/3 - (D23*C24)/6 - (D24*C23)/6 - (D24*C24)/3 + D24*C24</f>
        <v>5.2083333333334814E-3</v>
      </c>
      <c r="G24" s="19">
        <f>N24</f>
        <v>5.2082999999999999E-3</v>
      </c>
      <c r="H24" s="20">
        <f t="shared" si="2"/>
        <v>3.333333348145423E-8</v>
      </c>
      <c r="I24" s="20"/>
      <c r="J24" s="19">
        <f>-(C23*D23^2)/4 - (C24*D24^2)/12 - (C23*D23*D24)/6 - (C24*D23*D24)/6 - (C23*D24^2)/12 - (C24*D24^2)/4 + C24*D24^2</f>
        <v>-1.4338175455729463E-2</v>
      </c>
      <c r="K24" s="19">
        <f>O24</f>
        <v>-4.1664E-2</v>
      </c>
      <c r="L24" s="19">
        <f t="shared" si="3"/>
        <v>2.7325824544270537E-2</v>
      </c>
      <c r="M24" s="20"/>
      <c r="N24" s="7">
        <v>5.2082999999999999E-3</v>
      </c>
      <c r="O24" s="7">
        <v>-4.1664E-2</v>
      </c>
      <c r="Q24" s="8">
        <v>0.65625</v>
      </c>
      <c r="R24">
        <v>2.2203776041666665</v>
      </c>
      <c r="S24">
        <v>2.2203776374999999</v>
      </c>
      <c r="T24">
        <f t="shared" si="4"/>
        <v>3.3333333426810441E-8</v>
      </c>
      <c r="V24" s="8">
        <v>0.6875</v>
      </c>
      <c r="W24">
        <v>-5.5338541666665186E-3</v>
      </c>
      <c r="X24">
        <v>-5.5338999999999996E-3</v>
      </c>
      <c r="Y24">
        <f t="shared" si="5"/>
        <v>4.5833333480946314E-8</v>
      </c>
      <c r="AA24" s="12">
        <v>0.65625</v>
      </c>
      <c r="AF24" s="12">
        <v>0.6875</v>
      </c>
    </row>
    <row r="25" spans="1:32" x14ac:dyDescent="0.2">
      <c r="A25" s="23">
        <v>12</v>
      </c>
      <c r="B25" s="21">
        <v>0.34375</v>
      </c>
      <c r="C25" s="21">
        <f t="shared" si="0"/>
        <v>1.34375</v>
      </c>
      <c r="D25" s="21">
        <f t="shared" si="1"/>
        <v>1.65625</v>
      </c>
      <c r="E25" s="10"/>
      <c r="F25" s="22">
        <f>(D25*C25)/3 + (D25*C26)/6 + (D26*C25)/6 + (D26*C26)/3</f>
        <v>2.2301432291666665</v>
      </c>
      <c r="G25" s="7">
        <f>C25*D25  + N25</f>
        <v>2.2301432375000001</v>
      </c>
      <c r="H25" s="17">
        <f t="shared" si="2"/>
        <v>-8.3333335787472151E-9</v>
      </c>
      <c r="I25" s="17"/>
      <c r="J25" s="11">
        <f>(C25*D25^2)/4 + (C26*D26^2)/12 + (C25*D25*D26)/6 + (C26*D25*D26)/6 + (C25*D26^2)/12 + (C26*D26^2)/4</f>
        <v>3.6470565795898438</v>
      </c>
      <c r="K25" s="11">
        <f>C25*D25^2 + O25</f>
        <v>3.6431807089843748</v>
      </c>
      <c r="L25" s="11">
        <f t="shared" ref="L25:L26" si="6">J25-K25</f>
        <v>3.8758706054689007E-3</v>
      </c>
      <c r="M25" s="17"/>
      <c r="N25" s="7">
        <v>4.5573000000000002E-3</v>
      </c>
      <c r="O25" s="7">
        <v>-4.2945999999999998E-2</v>
      </c>
      <c r="Q25" s="8">
        <v>0.6875</v>
      </c>
      <c r="R25">
        <v>2.2086588541666665</v>
      </c>
      <c r="S25">
        <v>2.20865885</v>
      </c>
      <c r="T25">
        <f t="shared" si="4"/>
        <v>4.1666665673290026E-9</v>
      </c>
      <c r="V25" s="8">
        <v>0.71875</v>
      </c>
      <c r="W25">
        <v>-6.5104166666665186E-3</v>
      </c>
      <c r="X25">
        <v>-6.5104000000000004E-3</v>
      </c>
      <c r="Y25">
        <f t="shared" si="5"/>
        <v>1.6666666518248829E-8</v>
      </c>
      <c r="AA25" s="12">
        <v>0.6875</v>
      </c>
      <c r="AF25" s="12">
        <v>0.71875</v>
      </c>
    </row>
    <row r="26" spans="1:32" x14ac:dyDescent="0.2">
      <c r="A26" s="24"/>
      <c r="B26" s="18">
        <v>0.375</v>
      </c>
      <c r="C26" s="18">
        <f t="shared" si="0"/>
        <v>1.375</v>
      </c>
      <c r="D26" s="18">
        <f t="shared" si="1"/>
        <v>1.625</v>
      </c>
      <c r="E26" s="9"/>
      <c r="F26" s="19">
        <f>-(D25*C25)/3 - (D25*C26)/6 - (D26*C25)/6 - (D26*C26)/3 + D26*C26</f>
        <v>4.2317708333334814E-3</v>
      </c>
      <c r="G26" s="19">
        <f>N26</f>
        <v>4.2318E-3</v>
      </c>
      <c r="H26" s="20">
        <f t="shared" si="2"/>
        <v>-2.9166666518608275E-8</v>
      </c>
      <c r="I26" s="17"/>
      <c r="J26" s="19">
        <f>-(C25*D25^2)/4 - (C26*D26^2)/12 - (C25*D25*D26)/6 - (C26*D25*D26)/6 - (C25*D26^2)/12 - (C26*D26^2)/4 + C26*D26^2</f>
        <v>-1.619720458984375E-2</v>
      </c>
      <c r="K26" s="19">
        <f>O26</f>
        <v>-4.3570999999999999E-2</v>
      </c>
      <c r="L26" s="19">
        <f t="shared" si="6"/>
        <v>2.7373795410156249E-2</v>
      </c>
      <c r="M26" s="17"/>
      <c r="N26" s="7">
        <v>4.2318E-3</v>
      </c>
      <c r="O26" s="7">
        <v>-4.3570999999999999E-2</v>
      </c>
      <c r="Q26" s="8">
        <v>0.71875</v>
      </c>
      <c r="R26">
        <v>2.1949869791666665</v>
      </c>
      <c r="S26">
        <v>2.1949869375</v>
      </c>
      <c r="T26">
        <f t="shared" si="4"/>
        <v>4.1666666561468446E-8</v>
      </c>
      <c r="V26" s="8">
        <v>0.75</v>
      </c>
      <c r="W26">
        <v>-7.4869791666665186E-3</v>
      </c>
      <c r="X26">
        <v>-7.4869999999999997E-3</v>
      </c>
      <c r="Y26">
        <f t="shared" si="5"/>
        <v>2.0833333481094785E-8</v>
      </c>
      <c r="AA26" s="12">
        <v>0.71875</v>
      </c>
      <c r="AF26" s="12">
        <v>0.75</v>
      </c>
    </row>
    <row r="27" spans="1:32" x14ac:dyDescent="0.2">
      <c r="A27" s="28">
        <v>13</v>
      </c>
      <c r="B27" s="8">
        <v>0.375</v>
      </c>
      <c r="C27" s="8">
        <f t="shared" si="0"/>
        <v>1.375</v>
      </c>
      <c r="D27" s="8">
        <f t="shared" si="1"/>
        <v>1.625</v>
      </c>
      <c r="E27" s="6"/>
      <c r="F27" s="7">
        <f>(D27*C27)/3 + (D27*C28)/6 + (D28*C27)/6 + (D28*C28)/3</f>
        <v>2.2379557291666665</v>
      </c>
      <c r="G27" s="7">
        <f>C27*D27  + N27</f>
        <v>2.2379557000000001</v>
      </c>
      <c r="H27" s="17">
        <f t="shared" si="2"/>
        <v>2.9166666415392228E-8</v>
      </c>
      <c r="I27" s="17"/>
      <c r="J27" s="11">
        <f>(C27*D27^2)/4 + (C28*D28^2)/12 + (C27*D27*D28)/6 + (C28*D27*D28)/6 + (C27*D28^2)/12 + (C28*D28^2)/4</f>
        <v>3.58990478515625</v>
      </c>
      <c r="K27" s="11">
        <f>C27*D27^2 + O27</f>
        <v>3.5860673749999998</v>
      </c>
      <c r="L27" s="11">
        <f t="shared" ref="L27:L66" si="7">J27-K27</f>
        <v>3.837410156250165E-3</v>
      </c>
      <c r="M27" s="17"/>
      <c r="N27" s="7">
        <v>3.5807E-3</v>
      </c>
      <c r="O27" s="7">
        <v>-4.4791999999999998E-2</v>
      </c>
      <c r="Q27" s="8">
        <v>0.75</v>
      </c>
      <c r="R27">
        <v>2.1793619791666665</v>
      </c>
      <c r="S27">
        <v>2.1793619999999998</v>
      </c>
      <c r="T27">
        <f t="shared" si="4"/>
        <v>2.0833333280734223E-8</v>
      </c>
      <c r="V27" s="8">
        <v>0.78125</v>
      </c>
      <c r="W27">
        <v>-8.4635416666665186E-3</v>
      </c>
      <c r="X27">
        <v>-8.4635000000000005E-3</v>
      </c>
      <c r="Y27">
        <f t="shared" si="5"/>
        <v>4.1666666518100359E-8</v>
      </c>
      <c r="AA27" s="12">
        <v>0.75</v>
      </c>
      <c r="AF27" s="12">
        <v>0.78125</v>
      </c>
    </row>
    <row r="28" spans="1:32" x14ac:dyDescent="0.2">
      <c r="A28" s="24"/>
      <c r="B28" s="18">
        <v>0.40625</v>
      </c>
      <c r="C28" s="18">
        <f t="shared" si="0"/>
        <v>1.40625</v>
      </c>
      <c r="D28" s="18">
        <f t="shared" si="1"/>
        <v>1.59375</v>
      </c>
      <c r="E28" s="9"/>
      <c r="F28" s="19">
        <f>-(D27*C27)/3 - (D27*C28)/6 - (D28*C27)/6 - (D28*C28)/3 + D28*C28</f>
        <v>3.2552083333334814E-3</v>
      </c>
      <c r="G28" s="19">
        <f>N28</f>
        <v>3.2552000000000002E-3</v>
      </c>
      <c r="H28" s="20">
        <f t="shared" si="2"/>
        <v>8.3333334811690196E-9</v>
      </c>
      <c r="I28" s="17"/>
      <c r="J28" s="19">
        <f>-(C27*D27^2)/4 - (C28*D28^2)/12 - (C27*D27*D28)/6 - (C28*D27*D28)/6 - (C27*D28^2)/12 - (C28*D28^2)/4 + C28*D28^2</f>
        <v>-1.7974853515625E-2</v>
      </c>
      <c r="K28" s="19">
        <f>O28</f>
        <v>-4.5386999999999997E-2</v>
      </c>
      <c r="L28" s="19">
        <f t="shared" si="7"/>
        <v>2.7412146484374997E-2</v>
      </c>
      <c r="M28" s="17"/>
      <c r="N28" s="7">
        <v>3.2552000000000002E-3</v>
      </c>
      <c r="O28" s="7">
        <v>-4.5386999999999997E-2</v>
      </c>
      <c r="Q28" s="8">
        <v>0.78125</v>
      </c>
      <c r="R28">
        <v>2.1617838541666665</v>
      </c>
      <c r="S28">
        <v>2.1617838374999998</v>
      </c>
      <c r="T28">
        <f t="shared" si="4"/>
        <v>1.666666671340522E-8</v>
      </c>
      <c r="V28" s="8">
        <v>0.8125</v>
      </c>
      <c r="W28">
        <v>-9.4401041666665186E-3</v>
      </c>
      <c r="X28">
        <v>-9.4400999999999999E-3</v>
      </c>
      <c r="Y28">
        <f t="shared" si="5"/>
        <v>4.1666665187567453E-9</v>
      </c>
      <c r="AA28" s="12">
        <v>0.78125</v>
      </c>
      <c r="AF28" s="12">
        <v>0.8125</v>
      </c>
    </row>
    <row r="29" spans="1:32" x14ac:dyDescent="0.2">
      <c r="A29" s="28">
        <v>14</v>
      </c>
      <c r="B29" s="8">
        <v>0.40625</v>
      </c>
      <c r="C29" s="8">
        <f t="shared" si="0"/>
        <v>1.40625</v>
      </c>
      <c r="D29" s="8">
        <f t="shared" si="1"/>
        <v>1.59375</v>
      </c>
      <c r="E29" s="6"/>
      <c r="F29" s="7">
        <f>(D29*C29)/3 + (D29*C30)/6 + (D30*C29)/6 + (D30*C30)/3</f>
        <v>2.2438151041666665</v>
      </c>
      <c r="G29" s="7">
        <f>C29*D29  + N29</f>
        <v>2.2438151374999999</v>
      </c>
      <c r="H29" s="17">
        <f t="shared" si="2"/>
        <v>-3.3333333426810441E-8</v>
      </c>
      <c r="I29" s="17"/>
      <c r="J29" s="11">
        <f>(C29*D29^2)/4 + (C30*D30^2)/12 + (C29*D29*D30)/6 + (C30*D29*D30)/6 + (C29*D30^2)/12 + (C30*D30^2)/4</f>
        <v>3.5291926066080732</v>
      </c>
      <c r="K29" s="11">
        <f>C29*D29^2 + O29</f>
        <v>3.5253829316406251</v>
      </c>
      <c r="L29" s="11">
        <f t="shared" si="7"/>
        <v>3.8096749674481067E-3</v>
      </c>
      <c r="M29" s="17"/>
      <c r="N29" s="7">
        <v>2.6042000000000001E-3</v>
      </c>
      <c r="O29" s="7">
        <v>-4.6546999999999998E-2</v>
      </c>
      <c r="Q29" s="8">
        <v>0.8125</v>
      </c>
      <c r="R29">
        <v>2.1422526041666665</v>
      </c>
      <c r="S29">
        <v>2.1422527499999999</v>
      </c>
      <c r="T29">
        <f t="shared" si="4"/>
        <v>1.4583333340922877E-7</v>
      </c>
      <c r="V29" s="8">
        <v>0.84375</v>
      </c>
      <c r="W29">
        <v>-1.0416666666666519E-2</v>
      </c>
      <c r="X29">
        <v>-1.0416999999999999E-2</v>
      </c>
      <c r="Y29">
        <f t="shared" si="5"/>
        <v>3.3333333348053995E-7</v>
      </c>
      <c r="AA29" s="12">
        <v>0.8125</v>
      </c>
      <c r="AF29" s="12">
        <v>0.84375</v>
      </c>
    </row>
    <row r="30" spans="1:32" x14ac:dyDescent="0.2">
      <c r="A30" s="24"/>
      <c r="B30" s="18">
        <v>0.4375</v>
      </c>
      <c r="C30" s="18">
        <f t="shared" si="0"/>
        <v>1.4375</v>
      </c>
      <c r="D30" s="18">
        <f t="shared" si="1"/>
        <v>1.5625</v>
      </c>
      <c r="E30" s="9"/>
      <c r="F30" s="19">
        <f>-(D29*C29)/3 - (D29*C30)/6 - (D30*C29)/6 - (D30*C30)/3 + D30*C30</f>
        <v>2.2786458333334814E-3</v>
      </c>
      <c r="G30" s="19">
        <f>N30</f>
        <v>2.2786E-3</v>
      </c>
      <c r="H30" s="20">
        <f t="shared" si="2"/>
        <v>4.5833333481379995E-8</v>
      </c>
      <c r="I30" s="17"/>
      <c r="J30" s="19">
        <f>-(C29*D29^2)/4 - (C30*D30^2)/12 - (C29*D29*D30)/6 - (C30*D29*D30)/6 - (C29*D30^2)/12 - (C30*D30^2)/4 + C30*D30^2</f>
        <v>-1.9671122233073213E-2</v>
      </c>
      <c r="K30" s="19">
        <f>O30</f>
        <v>-4.7112000000000001E-2</v>
      </c>
      <c r="L30" s="19">
        <f t="shared" si="7"/>
        <v>2.7440877766926788E-2</v>
      </c>
      <c r="M30" s="17"/>
      <c r="N30" s="7">
        <v>2.2786E-3</v>
      </c>
      <c r="O30" s="7">
        <v>-4.7112000000000001E-2</v>
      </c>
      <c r="Q30" s="8">
        <v>0.84375</v>
      </c>
      <c r="R30">
        <v>2.1207682291666665</v>
      </c>
      <c r="S30">
        <v>2.1207679375000001</v>
      </c>
      <c r="T30">
        <f t="shared" si="4"/>
        <v>2.9166666637436833E-7</v>
      </c>
      <c r="V30" s="8">
        <v>0.875</v>
      </c>
      <c r="W30">
        <v>-1.1393229166666519E-2</v>
      </c>
      <c r="X30">
        <v>-1.1393E-2</v>
      </c>
      <c r="Y30">
        <f t="shared" si="5"/>
        <v>2.2916666651828788E-7</v>
      </c>
      <c r="AA30" s="12">
        <v>0.84375</v>
      </c>
      <c r="AF30" s="12">
        <v>0.875</v>
      </c>
    </row>
    <row r="31" spans="1:32" x14ac:dyDescent="0.2">
      <c r="A31" s="28">
        <v>15</v>
      </c>
      <c r="B31" s="8">
        <v>0.4375</v>
      </c>
      <c r="C31" s="8">
        <f t="shared" si="0"/>
        <v>1.4375</v>
      </c>
      <c r="D31" s="8">
        <f t="shared" si="1"/>
        <v>1.5625</v>
      </c>
      <c r="E31" s="6"/>
      <c r="F31" s="7">
        <f>(D31*C31)/3 + (D31*C32)/6 + (D32*C31)/6 + (D32*C32)/3</f>
        <v>2.2477213541666665</v>
      </c>
      <c r="G31" s="7">
        <f>C31*D31  + N31</f>
        <v>2.24772135</v>
      </c>
      <c r="H31" s="17">
        <f t="shared" si="2"/>
        <v>4.1666665673290026E-9</v>
      </c>
      <c r="I31" s="17"/>
      <c r="J31" s="11">
        <f>(C31*D31^2)/4 + (C32*D32^2)/12 + (C31*D31*D32)/6 + (C32*D31*D32)/6 + (C31*D32^2)/12 + (C32*D32^2)/4</f>
        <v>3.4651031494140625</v>
      </c>
      <c r="K31" s="11">
        <f>C31*D31^2 + O31</f>
        <v>3.4613114843749999</v>
      </c>
      <c r="L31" s="11">
        <f t="shared" si="7"/>
        <v>3.7916650390625861E-3</v>
      </c>
      <c r="M31" s="17"/>
      <c r="N31" s="7">
        <v>1.6276000000000001E-3</v>
      </c>
      <c r="O31" s="7">
        <v>-4.8210000000000003E-2</v>
      </c>
      <c r="Q31" s="8">
        <v>0.875</v>
      </c>
      <c r="R31">
        <v>2.0973307291666665</v>
      </c>
      <c r="S31">
        <v>2.0973310000000001</v>
      </c>
      <c r="T31">
        <f t="shared" si="4"/>
        <v>2.7083333353772332E-7</v>
      </c>
      <c r="V31" s="21">
        <v>0.90625</v>
      </c>
      <c r="W31">
        <v>-1.2369791666666519E-2</v>
      </c>
      <c r="X31">
        <v>-1.2370000000000001E-2</v>
      </c>
      <c r="Y31">
        <f t="shared" si="5"/>
        <v>2.0833333348214966E-7</v>
      </c>
      <c r="AA31" s="12">
        <v>0.875</v>
      </c>
      <c r="AF31" s="21">
        <v>0.90625</v>
      </c>
    </row>
    <row r="32" spans="1:32" x14ac:dyDescent="0.2">
      <c r="A32" s="24"/>
      <c r="B32" s="18">
        <v>0.46875</v>
      </c>
      <c r="C32" s="18">
        <f t="shared" si="0"/>
        <v>1.46875</v>
      </c>
      <c r="D32" s="18">
        <f t="shared" si="1"/>
        <v>1.53125</v>
      </c>
      <c r="E32" s="9"/>
      <c r="F32" s="19">
        <f>-(D31*C31)/3 - (D31*C32)/6 - (D32*C31)/6 - (D32*C32)/3 + D32*C32</f>
        <v>1.3020833333334814E-3</v>
      </c>
      <c r="G32" s="19">
        <f>N32</f>
        <v>1.3021E-3</v>
      </c>
      <c r="H32" s="20">
        <f t="shared" si="2"/>
        <v>-1.666666651868251E-8</v>
      </c>
      <c r="I32" s="17"/>
      <c r="J32" s="19">
        <f>-(C31*D31^2)/4 - (C32*D32^2)/12 - (C31*D31*D32)/6 - (C32*D31*D32)/6 - (C31*D32^2)/12 - (C32*D32^2)/4 + C32*D32^2</f>
        <v>-2.12860107421875E-2</v>
      </c>
      <c r="K32" s="19">
        <f>O32</f>
        <v>-4.8744000000000003E-2</v>
      </c>
      <c r="L32" s="19">
        <f t="shared" si="7"/>
        <v>2.7457989257812503E-2</v>
      </c>
      <c r="M32" s="17"/>
      <c r="N32" s="7">
        <v>1.3021E-3</v>
      </c>
      <c r="O32" s="7">
        <v>-4.8744000000000003E-2</v>
      </c>
      <c r="Q32" s="21">
        <v>0.90625</v>
      </c>
      <c r="R32">
        <v>2.0719401041666665</v>
      </c>
      <c r="S32">
        <v>2.0719399374999998</v>
      </c>
      <c r="T32">
        <f t="shared" si="4"/>
        <v>1.6666666668996299E-7</v>
      </c>
      <c r="V32" s="8">
        <v>0.9375</v>
      </c>
      <c r="W32">
        <v>-1.3346354166666519E-2</v>
      </c>
      <c r="X32">
        <v>-1.3346E-2</v>
      </c>
      <c r="Y32">
        <f t="shared" si="5"/>
        <v>3.5416666651841289E-7</v>
      </c>
      <c r="AA32" s="21">
        <v>0.90625</v>
      </c>
      <c r="AF32" s="12">
        <v>0.9375</v>
      </c>
    </row>
    <row r="33" spans="1:32" x14ac:dyDescent="0.2">
      <c r="A33" s="28">
        <v>16</v>
      </c>
      <c r="B33" s="8">
        <v>0.46875</v>
      </c>
      <c r="C33" s="8">
        <f t="shared" si="0"/>
        <v>1.46875</v>
      </c>
      <c r="D33" s="8">
        <f t="shared" si="1"/>
        <v>1.53125</v>
      </c>
      <c r="E33" s="6"/>
      <c r="F33" s="7">
        <f>(D33*C33)/3 + (D33*C34)/6 + (D34*C33)/6 + (D34*C34)/3</f>
        <v>2.2496744791666665</v>
      </c>
      <c r="G33" s="7">
        <f>C33*D33  + N33</f>
        <v>2.2496744775000002</v>
      </c>
      <c r="H33" s="17">
        <f t="shared" si="2"/>
        <v>1.6666663604780751E-9</v>
      </c>
      <c r="I33" s="17"/>
      <c r="J33" s="11">
        <f>(C33*D33^2)/4 + (C34*D34^2)/12 + (C33*D33*D34)/6 + (C34*D33*D34)/6 + (C33*D34^2)/12 + (C34*D34^2)/4</f>
        <v>3.3978195190429688</v>
      </c>
      <c r="K33" s="11">
        <f>C33*D33^2 + O33</f>
        <v>3.394035138671875</v>
      </c>
      <c r="L33" s="11">
        <f t="shared" si="7"/>
        <v>3.7843803710937429E-3</v>
      </c>
      <c r="M33" s="17"/>
      <c r="N33" s="7">
        <v>6.5103999999999997E-4</v>
      </c>
      <c r="O33" s="7">
        <v>-4.9782E-2</v>
      </c>
      <c r="Q33" s="8">
        <v>0.9375</v>
      </c>
      <c r="R33">
        <v>2.0445963541666665</v>
      </c>
      <c r="S33">
        <v>2.0445967500000002</v>
      </c>
      <c r="T33">
        <f t="shared" si="4"/>
        <v>3.9583333366621787E-7</v>
      </c>
      <c r="V33" s="21">
        <v>0.96875</v>
      </c>
      <c r="W33">
        <v>-1.4322916666666519E-2</v>
      </c>
      <c r="X33">
        <v>-1.4323000000000001E-2</v>
      </c>
      <c r="Y33">
        <f t="shared" si="5"/>
        <v>8.3333333482024652E-8</v>
      </c>
      <c r="AA33" s="12">
        <v>0.9375</v>
      </c>
      <c r="AF33" s="21">
        <v>0.96875</v>
      </c>
    </row>
    <row r="34" spans="1:32" x14ac:dyDescent="0.2">
      <c r="A34" s="24"/>
      <c r="B34" s="18">
        <v>0.5</v>
      </c>
      <c r="C34" s="18">
        <f t="shared" si="0"/>
        <v>1.5</v>
      </c>
      <c r="D34" s="18">
        <f t="shared" si="1"/>
        <v>1.5</v>
      </c>
      <c r="E34" s="9"/>
      <c r="F34" s="19">
        <f>-(D33*C33)/3 - (D33*C34)/6 - (D34*C33)/6 - (D34*C34)/3 + D34*C34</f>
        <v>3.2552083333348136E-4</v>
      </c>
      <c r="G34" s="19">
        <f>N34</f>
        <v>3.2551999999999999E-4</v>
      </c>
      <c r="H34" s="20">
        <f t="shared" si="2"/>
        <v>8.3333348137619098E-10</v>
      </c>
      <c r="I34" s="17"/>
      <c r="J34" s="19">
        <f>-(C33*D33^2)/4 - (C34*D34^2)/12 - (C33*D33*D34)/6 - (C34*D33*D34)/6 - (C33*D34^2)/12 - (C34*D34^2)/4 + C34*D34^2</f>
        <v>-2.281951904296875E-2</v>
      </c>
      <c r="K34" s="19">
        <f>O34</f>
        <v>-5.0285000000000003E-2</v>
      </c>
      <c r="L34" s="19">
        <f t="shared" si="7"/>
        <v>2.7465480957031253E-2</v>
      </c>
      <c r="M34" s="17"/>
      <c r="N34" s="7">
        <v>3.2551999999999999E-4</v>
      </c>
      <c r="O34" s="7">
        <v>-5.0285000000000003E-2</v>
      </c>
      <c r="Q34" s="21">
        <v>0.96875</v>
      </c>
      <c r="R34">
        <v>2.0152994791666665</v>
      </c>
      <c r="S34">
        <v>2.0152994375</v>
      </c>
      <c r="T34">
        <f t="shared" si="4"/>
        <v>4.1666666561468446E-8</v>
      </c>
      <c r="V34" s="18">
        <v>1</v>
      </c>
      <c r="W34">
        <v>-1.5299479166666519E-2</v>
      </c>
      <c r="X34">
        <v>-1.5299E-2</v>
      </c>
      <c r="Y34">
        <f t="shared" si="5"/>
        <v>4.791666665185379E-7</v>
      </c>
      <c r="AA34" s="21">
        <v>0.96875</v>
      </c>
      <c r="AF34" s="18">
        <v>1</v>
      </c>
    </row>
    <row r="35" spans="1:32" x14ac:dyDescent="0.2">
      <c r="A35" s="28">
        <v>17</v>
      </c>
      <c r="B35" s="8">
        <v>0.5</v>
      </c>
      <c r="C35" s="8">
        <f t="shared" ref="C35:C66" si="8">1+B35</f>
        <v>1.5</v>
      </c>
      <c r="D35" s="8">
        <f t="shared" ref="D35:D66" si="9">2-B35</f>
        <v>1.5</v>
      </c>
      <c r="E35" s="6"/>
      <c r="F35" s="7">
        <f>(D35*C35)/3 + (D35*C36)/6 + (D36*C35)/6 + (D36*C36)/3</f>
        <v>2.2496744791666665</v>
      </c>
      <c r="G35" s="7">
        <f>C35*D35  + N35</f>
        <v>2.2496744799999999</v>
      </c>
      <c r="H35" s="17">
        <f t="shared" ref="H35:H66" si="10">F35-G35</f>
        <v>-8.333334022836425E-10</v>
      </c>
      <c r="I35" s="17"/>
      <c r="J35" s="11">
        <f>(C35*D35^2)/4 + (C36*D36^2)/12 + (C35*D35*D36)/6 + (C36*D35*D36)/6 + (C35*D36^2)/12 + (C36*D36^2)/4</f>
        <v>3.327524820963542</v>
      </c>
      <c r="K35" s="11">
        <f>C35*D35^2 + O35</f>
        <v>3.3237380000000001</v>
      </c>
      <c r="L35" s="11">
        <f t="shared" si="7"/>
        <v>3.7868209635418815E-3</v>
      </c>
      <c r="M35" s="17"/>
      <c r="N35" s="7">
        <v>-3.2551999999999999E-4</v>
      </c>
      <c r="O35" s="7">
        <v>-5.1262000000000002E-2</v>
      </c>
    </row>
    <row r="36" spans="1:32" x14ac:dyDescent="0.2">
      <c r="A36" s="24"/>
      <c r="B36" s="18">
        <v>0.53125</v>
      </c>
      <c r="C36" s="18">
        <f t="shared" si="8"/>
        <v>1.53125</v>
      </c>
      <c r="D36" s="18">
        <f t="shared" si="9"/>
        <v>1.46875</v>
      </c>
      <c r="E36" s="9"/>
      <c r="F36" s="19">
        <f>-(D35*C35)/3 - (D35*C36)/6 - (D36*C35)/6 - (D36*C36)/3 + D36*C36</f>
        <v>-6.5104166666651864E-4</v>
      </c>
      <c r="G36" s="19">
        <f>N36</f>
        <v>-6.5103999999999997E-4</v>
      </c>
      <c r="H36" s="20">
        <f t="shared" si="10"/>
        <v>-1.6666665186631721E-9</v>
      </c>
      <c r="I36" s="17"/>
      <c r="J36" s="19">
        <f>-(C35*D35^2)/4 - (C36*D36^2)/12 - (C35*D35*D36)/6 - (C36*D35*D36)/6 - (C35*D36^2)/12 - (C36*D36^2)/4 + C36*D36^2</f>
        <v>-2.4271647135416963E-2</v>
      </c>
      <c r="K36" s="19">
        <f>O36</f>
        <v>-5.1735000000000003E-2</v>
      </c>
      <c r="L36" s="19">
        <f t="shared" si="7"/>
        <v>2.746335286458304E-2</v>
      </c>
      <c r="M36" s="17"/>
      <c r="N36" s="7">
        <v>-6.5103999999999997E-4</v>
      </c>
      <c r="O36" s="7">
        <v>-5.1735000000000003E-2</v>
      </c>
    </row>
    <row r="37" spans="1:32" x14ac:dyDescent="0.2">
      <c r="A37" s="28">
        <v>18</v>
      </c>
      <c r="B37" s="8">
        <v>0.53125</v>
      </c>
      <c r="C37" s="8">
        <f t="shared" si="8"/>
        <v>1.53125</v>
      </c>
      <c r="D37" s="8">
        <f t="shared" si="9"/>
        <v>1.46875</v>
      </c>
      <c r="E37" s="6"/>
      <c r="F37" s="7">
        <f>(D37*C37)/3 + (D37*C38)/6 + (D38*C37)/6 + (D38*C38)/3</f>
        <v>2.2477213541666665</v>
      </c>
      <c r="G37" s="7">
        <f>C37*D37  + N37</f>
        <v>2.2477213374999998</v>
      </c>
      <c r="H37" s="17">
        <f t="shared" si="10"/>
        <v>1.666666671340522E-8</v>
      </c>
      <c r="I37" s="17"/>
      <c r="J37" s="11">
        <f>(C37*D37^2)/4 + (C38*D38^2)/12 + (C37*D37*D38)/6 + (C38*D37*D38)/6 + (C37*D38^2)/12 + (C38*D38^2)/4</f>
        <v>3.2544021606445312</v>
      </c>
      <c r="K37" s="11">
        <f>C37*D37^2 + O37</f>
        <v>3.2506031738281251</v>
      </c>
      <c r="L37" s="11">
        <f t="shared" si="7"/>
        <v>3.7989868164061136E-3</v>
      </c>
      <c r="M37" s="17"/>
      <c r="N37" s="7">
        <v>-1.3021E-3</v>
      </c>
      <c r="O37" s="7">
        <v>-5.2650000000000002E-2</v>
      </c>
    </row>
    <row r="38" spans="1:32" x14ac:dyDescent="0.2">
      <c r="A38" s="24"/>
      <c r="B38" s="18">
        <v>0.5625</v>
      </c>
      <c r="C38" s="18">
        <f t="shared" si="8"/>
        <v>1.5625</v>
      </c>
      <c r="D38" s="18">
        <f t="shared" si="9"/>
        <v>1.4375</v>
      </c>
      <c r="E38" s="9"/>
      <c r="F38" s="19">
        <f>-(D37*C37)/3 - (D37*C38)/6 - (D38*C37)/6 - (D38*C38)/3 + D38*C38</f>
        <v>-1.6276041666665186E-3</v>
      </c>
      <c r="G38" s="19">
        <f>N38</f>
        <v>-1.6276000000000001E-3</v>
      </c>
      <c r="H38" s="20">
        <f t="shared" si="10"/>
        <v>-4.1666665185399049E-9</v>
      </c>
      <c r="I38" s="17"/>
      <c r="J38" s="19">
        <f>-(C37*D37^2)/4 - (C38*D38^2)/12 - (C37*D37*D38)/6 - (C38*D37*D38)/6 - (C37*D38^2)/12 - (C38*D38^2)/4 + C38*D38^2</f>
        <v>-2.564239501953125E-2</v>
      </c>
      <c r="K38" s="19">
        <f>O38</f>
        <v>-5.3093000000000001E-2</v>
      </c>
      <c r="L38" s="19">
        <f t="shared" si="7"/>
        <v>2.7450604980468751E-2</v>
      </c>
      <c r="M38" s="17"/>
      <c r="N38" s="7">
        <v>-1.6276000000000001E-3</v>
      </c>
      <c r="O38" s="7">
        <v>-5.3093000000000001E-2</v>
      </c>
    </row>
    <row r="39" spans="1:32" x14ac:dyDescent="0.2">
      <c r="A39" s="28">
        <v>19</v>
      </c>
      <c r="B39" s="8">
        <v>0.5625</v>
      </c>
      <c r="C39" s="8">
        <f t="shared" si="8"/>
        <v>1.5625</v>
      </c>
      <c r="D39" s="8">
        <f t="shared" si="9"/>
        <v>1.4375</v>
      </c>
      <c r="E39" s="6"/>
      <c r="F39" s="7">
        <f>(D39*C39)/3 + (D39*C40)/6 + (D40*C39)/6 + (D40*C40)/3</f>
        <v>2.2438151041666665</v>
      </c>
      <c r="G39" s="7">
        <f>C39*D39  + N39</f>
        <v>2.2438151500000001</v>
      </c>
      <c r="H39" s="17">
        <f t="shared" si="10"/>
        <v>-4.5833333572886659E-8</v>
      </c>
      <c r="I39" s="17"/>
      <c r="J39" s="11">
        <f>(C39*D39^2)/4 + (C40*D40^2)/12 + (C39*D39*D40)/6 + (C40*D39*D40)/6 + (C39*D40^2)/12 + (C40*D40^2)/4</f>
        <v>3.1786346435546875</v>
      </c>
      <c r="K39" s="11">
        <f>C39*D39^2 + O39</f>
        <v>3.174812765625</v>
      </c>
      <c r="L39" s="11">
        <f t="shared" si="7"/>
        <v>3.8218779296874672E-3</v>
      </c>
      <c r="M39" s="17"/>
      <c r="N39" s="7">
        <v>-2.2786E-3</v>
      </c>
      <c r="O39" s="7">
        <v>-5.3947000000000002E-2</v>
      </c>
    </row>
    <row r="40" spans="1:32" x14ac:dyDescent="0.2">
      <c r="A40" s="24"/>
      <c r="B40" s="18">
        <v>0.59375</v>
      </c>
      <c r="C40" s="18">
        <f t="shared" si="8"/>
        <v>1.59375</v>
      </c>
      <c r="D40" s="18">
        <f t="shared" si="9"/>
        <v>1.40625</v>
      </c>
      <c r="E40" s="9"/>
      <c r="F40" s="19">
        <f>-(D39*C39)/3 - (D39*C40)/6 - (D40*C39)/6 - (D40*C40)/3 + D40*C40</f>
        <v>-2.6041666666665186E-3</v>
      </c>
      <c r="G40" s="19">
        <f>N40</f>
        <v>-2.6042000000000001E-3</v>
      </c>
      <c r="H40" s="20">
        <f t="shared" si="10"/>
        <v>3.333333348145423E-8</v>
      </c>
      <c r="I40" s="17"/>
      <c r="J40" s="19">
        <f>-(C39*D39^2)/4 - (C40*D40^2)/12 - (C39*D39*D40)/6 - (C40*D39*D40)/6 - (C39*D40^2)/12 - (C40*D40^2)/4 + C40*D40^2</f>
        <v>-2.69317626953125E-2</v>
      </c>
      <c r="K40" s="19">
        <f>O40</f>
        <v>-5.4358999999999998E-2</v>
      </c>
      <c r="L40" s="19">
        <f t="shared" si="7"/>
        <v>2.7427237304687498E-2</v>
      </c>
      <c r="M40" s="17"/>
      <c r="N40" s="7">
        <v>-2.6042000000000001E-3</v>
      </c>
      <c r="O40" s="7">
        <v>-5.4358999999999998E-2</v>
      </c>
    </row>
    <row r="41" spans="1:32" x14ac:dyDescent="0.2">
      <c r="A41" s="28">
        <v>20</v>
      </c>
      <c r="B41" s="8">
        <v>0.59375</v>
      </c>
      <c r="C41" s="8">
        <f t="shared" si="8"/>
        <v>1.59375</v>
      </c>
      <c r="D41" s="8">
        <f t="shared" si="9"/>
        <v>1.40625</v>
      </c>
      <c r="E41" s="6"/>
      <c r="F41" s="7">
        <f>(D41*C41)/3 + (D41*C42)/6 + (D42*C41)/6 + (D42*C42)/3</f>
        <v>2.2379557291666665</v>
      </c>
      <c r="G41" s="7">
        <f>C41*D41  + N41</f>
        <v>2.2379557375000001</v>
      </c>
      <c r="H41" s="17">
        <f t="shared" si="10"/>
        <v>-8.3333335787472151E-9</v>
      </c>
      <c r="I41" s="17"/>
      <c r="J41" s="11">
        <f>(C41*D41^2)/4 + (C42*D42^2)/12 + (C41*D41*D42)/6 + (C42*D41*D42)/6 + (C41*D42^2)/12 + (C42*D42^2)/4</f>
        <v>3.1004053751627607</v>
      </c>
      <c r="K41" s="11">
        <f>C41*D41^2 + O41</f>
        <v>3.0965498808593752</v>
      </c>
      <c r="L41" s="11">
        <f t="shared" si="7"/>
        <v>3.8554943033854983E-3</v>
      </c>
      <c r="M41" s="17"/>
      <c r="N41" s="7">
        <v>-3.2552000000000002E-3</v>
      </c>
      <c r="O41" s="7">
        <v>-5.5153000000000001E-2</v>
      </c>
    </row>
    <row r="42" spans="1:32" x14ac:dyDescent="0.2">
      <c r="A42" s="24"/>
      <c r="B42" s="18">
        <v>0.625</v>
      </c>
      <c r="C42" s="18">
        <f t="shared" si="8"/>
        <v>1.625</v>
      </c>
      <c r="D42" s="18">
        <f t="shared" si="9"/>
        <v>1.375</v>
      </c>
      <c r="E42" s="9"/>
      <c r="F42" s="19">
        <f>-(D41*C41)/3 - (D41*C42)/6 - (D42*C41)/6 - (D42*C42)/3 + D42*C42</f>
        <v>-3.5807291666665186E-3</v>
      </c>
      <c r="G42" s="19">
        <f>N42</f>
        <v>-3.5807E-3</v>
      </c>
      <c r="H42" s="20">
        <f t="shared" si="10"/>
        <v>-2.9166666518608275E-8</v>
      </c>
      <c r="I42" s="17"/>
      <c r="J42" s="19">
        <f>-(C41*D41^2)/4 - (C42*D42^2)/12 - (C41*D41*D42)/6 - (C42*D41*D42)/6 - (C41*D42^2)/12 - (C42*D42^2)/4 + C42*D42^2</f>
        <v>-2.8139750162760713E-2</v>
      </c>
      <c r="K42" s="19">
        <f>O42</f>
        <v>-5.5534E-2</v>
      </c>
      <c r="L42" s="19">
        <f t="shared" si="7"/>
        <v>2.7394249837239287E-2</v>
      </c>
      <c r="M42" s="17"/>
      <c r="N42" s="7">
        <v>-3.5807E-3</v>
      </c>
      <c r="O42" s="7">
        <v>-5.5534E-2</v>
      </c>
    </row>
    <row r="43" spans="1:32" x14ac:dyDescent="0.2">
      <c r="A43" s="28">
        <v>21</v>
      </c>
      <c r="B43" s="8">
        <v>0.625</v>
      </c>
      <c r="C43" s="8">
        <f t="shared" si="8"/>
        <v>1.625</v>
      </c>
      <c r="D43" s="8">
        <f t="shared" si="9"/>
        <v>1.375</v>
      </c>
      <c r="E43" s="6"/>
      <c r="F43" s="7">
        <f>(D43*C43)/3 + (D43*C44)/6 + (D44*C43)/6 + (D44*C44)/3</f>
        <v>2.2301432291666665</v>
      </c>
      <c r="G43" s="7">
        <f>C43*D43  + N43</f>
        <v>2.2301432000000001</v>
      </c>
      <c r="H43" s="17">
        <f t="shared" si="10"/>
        <v>2.9166666415392228E-8</v>
      </c>
      <c r="I43" s="17"/>
      <c r="J43" s="11">
        <f>(C43*D43^2)/4 + (C44*D44^2)/12 + (C43*D43*D44)/6 + (C44*D43*D44)/6 + (C43*D44^2)/12 + (C44*D44^2)/4</f>
        <v>3.0198974609375</v>
      </c>
      <c r="K43" s="11">
        <f>C43*D43^2 + O43</f>
        <v>3.0159986249999999</v>
      </c>
      <c r="L43" s="11">
        <f t="shared" si="7"/>
        <v>3.898835937500067E-3</v>
      </c>
      <c r="M43" s="17"/>
      <c r="N43" s="7">
        <v>-4.2318E-3</v>
      </c>
      <c r="O43" s="7">
        <v>-5.6266999999999998E-2</v>
      </c>
    </row>
    <row r="44" spans="1:32" x14ac:dyDescent="0.2">
      <c r="A44" s="24"/>
      <c r="B44" s="18">
        <v>0.65625</v>
      </c>
      <c r="C44" s="18">
        <f t="shared" si="8"/>
        <v>1.65625</v>
      </c>
      <c r="D44" s="18">
        <f t="shared" si="9"/>
        <v>1.34375</v>
      </c>
      <c r="E44" s="9"/>
      <c r="F44" s="19">
        <f>-(D43*C43)/3 - (D43*C44)/6 - (D44*C43)/6 - (D44*C44)/3 + D44*C44</f>
        <v>-4.5572916666665186E-3</v>
      </c>
      <c r="G44" s="19">
        <f>N44</f>
        <v>-4.5573000000000002E-3</v>
      </c>
      <c r="H44" s="20">
        <f t="shared" si="10"/>
        <v>8.3333334816027005E-9</v>
      </c>
      <c r="I44" s="17"/>
      <c r="J44" s="19">
        <f>-(C43*D43^2)/4 - (C44*D44^2)/12 - (C43*D43*D44)/6 - (C44*D43*D44)/6 - (C43*D44^2)/12 - (C44*D44^2)/4 + C44*D44^2</f>
        <v>-2.9266357421875E-2</v>
      </c>
      <c r="K44" s="19">
        <f>O44</f>
        <v>-5.6618000000000002E-2</v>
      </c>
      <c r="L44" s="19">
        <f t="shared" si="7"/>
        <v>2.7351642578125002E-2</v>
      </c>
      <c r="M44" s="17"/>
      <c r="N44" s="7">
        <v>-4.5573000000000002E-3</v>
      </c>
      <c r="O44" s="7">
        <v>-5.6618000000000002E-2</v>
      </c>
    </row>
    <row r="45" spans="1:32" x14ac:dyDescent="0.2">
      <c r="A45" s="28">
        <v>22</v>
      </c>
      <c r="B45" s="8">
        <v>0.65625</v>
      </c>
      <c r="C45" s="8">
        <f t="shared" si="8"/>
        <v>1.65625</v>
      </c>
      <c r="D45" s="8">
        <f t="shared" si="9"/>
        <v>1.34375</v>
      </c>
      <c r="E45" s="6"/>
      <c r="F45" s="7">
        <f>(D45*C45)/3 + (D45*C46)/6 + (D46*C45)/6 + (D46*C46)/3</f>
        <v>2.2203776041666665</v>
      </c>
      <c r="G45" s="7">
        <f>C45*D45  + N45</f>
        <v>2.2203776374999999</v>
      </c>
      <c r="H45" s="17">
        <f t="shared" si="10"/>
        <v>-3.3333333426810441E-8</v>
      </c>
      <c r="I45" s="17"/>
      <c r="J45" s="11">
        <f>(C45*D45^2)/4 + (C46*D46^2)/12 + (C45*D45*D46)/6 + (C46*D45*D46)/6 + (C45*D46^2)/12 + (C46*D46^2)/4</f>
        <v>2.9372940063476562</v>
      </c>
      <c r="K45" s="11">
        <f>C45*D45^2 + O45</f>
        <v>2.9333421035156251</v>
      </c>
      <c r="L45" s="11">
        <f t="shared" si="7"/>
        <v>3.9519028320311733E-3</v>
      </c>
      <c r="M45" s="17"/>
      <c r="N45" s="7">
        <v>-5.2082999999999999E-3</v>
      </c>
      <c r="O45" s="7">
        <v>-5.7289E-2</v>
      </c>
    </row>
    <row r="46" spans="1:32" x14ac:dyDescent="0.2">
      <c r="A46" s="24"/>
      <c r="B46" s="18">
        <v>0.6875</v>
      </c>
      <c r="C46" s="18">
        <f t="shared" si="8"/>
        <v>1.6875</v>
      </c>
      <c r="D46" s="18">
        <f t="shared" si="9"/>
        <v>1.3125</v>
      </c>
      <c r="E46" s="9"/>
      <c r="F46" s="19">
        <f>-(D45*C45)/3 - (D45*C46)/6 - (D46*C45)/6 - (D46*C46)/3 + D46*C46</f>
        <v>-5.5338541666665186E-3</v>
      </c>
      <c r="G46" s="19">
        <f>N46</f>
        <v>-5.5338999999999996E-3</v>
      </c>
      <c r="H46" s="20">
        <f t="shared" si="10"/>
        <v>4.5833333480946314E-8</v>
      </c>
      <c r="I46" s="17"/>
      <c r="J46" s="19">
        <f>-(C45*D45^2)/4 - (C46*D46^2)/12 - (C45*D45*D46)/6 - (C46*D45*D46)/6 - (C45*D46^2)/12 - (C46*D46^2)/4 + C46*D46^2</f>
        <v>-3.031158447265625E-2</v>
      </c>
      <c r="K46" s="19">
        <f>O46</f>
        <v>-5.7610000000000001E-2</v>
      </c>
      <c r="L46" s="19">
        <f t="shared" si="7"/>
        <v>2.7298415527343751E-2</v>
      </c>
      <c r="M46" s="17"/>
      <c r="N46" s="7">
        <v>-5.5338999999999996E-3</v>
      </c>
      <c r="O46" s="7">
        <v>-5.7610000000000001E-2</v>
      </c>
    </row>
    <row r="47" spans="1:32" x14ac:dyDescent="0.2">
      <c r="A47" s="28">
        <v>23</v>
      </c>
      <c r="B47" s="8">
        <v>0.6875</v>
      </c>
      <c r="C47" s="8">
        <f t="shared" si="8"/>
        <v>1.6875</v>
      </c>
      <c r="D47" s="8">
        <f t="shared" si="9"/>
        <v>1.3125</v>
      </c>
      <c r="E47" s="6"/>
      <c r="F47" s="7">
        <f>(D47*C47)/3 + (D47*C48)/6 + (D48*C47)/6 + (D48*C48)/3</f>
        <v>2.2086588541666665</v>
      </c>
      <c r="G47" s="7">
        <f>C47*D47  + N47</f>
        <v>2.20865885</v>
      </c>
      <c r="H47" s="17">
        <f t="shared" si="10"/>
        <v>4.1666665673290026E-9</v>
      </c>
      <c r="I47" s="17"/>
      <c r="J47" s="11">
        <f>(C47*D47^2)/4 + (C48*D48^2)/12 + (C47*D47*D48)/6 + (C48*D47*D48)/6 + (C47*D48^2)/12 + (C48*D48^2)/4</f>
        <v>2.852778116861979</v>
      </c>
      <c r="K47" s="11">
        <f>C47*D47^2 + O47</f>
        <v>2.8487624218750001</v>
      </c>
      <c r="L47" s="11">
        <f t="shared" si="7"/>
        <v>4.0156949869789571E-3</v>
      </c>
      <c r="M47" s="17"/>
      <c r="N47" s="7">
        <v>-6.1849000000000001E-3</v>
      </c>
      <c r="O47" s="7">
        <v>-5.8220000000000001E-2</v>
      </c>
    </row>
    <row r="48" spans="1:32" x14ac:dyDescent="0.2">
      <c r="A48" s="24"/>
      <c r="B48" s="18">
        <v>0.71875</v>
      </c>
      <c r="C48" s="18">
        <f t="shared" si="8"/>
        <v>1.71875</v>
      </c>
      <c r="D48" s="18">
        <f t="shared" si="9"/>
        <v>1.28125</v>
      </c>
      <c r="E48" s="9"/>
      <c r="F48" s="19">
        <f>-(D47*C47)/3 - (D47*C48)/6 - (D48*C47)/6 - (D48*C48)/3 + D48*C48</f>
        <v>-6.5104166666665186E-3</v>
      </c>
      <c r="G48" s="19">
        <f>N48</f>
        <v>-6.5104000000000004E-3</v>
      </c>
      <c r="H48" s="20">
        <f t="shared" si="10"/>
        <v>-1.6666666518248829E-8</v>
      </c>
      <c r="I48" s="17"/>
      <c r="J48" s="19">
        <f>-(C47*D47^2)/4 - (C48*D48^2)/12 - (C47*D47*D48)/6 - (C48*D47*D48)/6 - (C47*D48^2)/12 - (C48*D48^2)/4 + C48*D48^2</f>
        <v>-3.1275431315104019E-2</v>
      </c>
      <c r="K48" s="19">
        <f>O48</f>
        <v>-5.851E-2</v>
      </c>
      <c r="L48" s="19">
        <f t="shared" si="7"/>
        <v>2.7234568684895981E-2</v>
      </c>
      <c r="M48" s="17"/>
      <c r="N48" s="7">
        <v>-6.5104000000000004E-3</v>
      </c>
      <c r="O48" s="7">
        <v>-5.851E-2</v>
      </c>
    </row>
    <row r="49" spans="1:15" x14ac:dyDescent="0.2">
      <c r="A49" s="28">
        <v>24</v>
      </c>
      <c r="B49" s="8">
        <v>0.71875</v>
      </c>
      <c r="C49" s="8">
        <f t="shared" si="8"/>
        <v>1.71875</v>
      </c>
      <c r="D49" s="8">
        <f t="shared" si="9"/>
        <v>1.28125</v>
      </c>
      <c r="E49" s="6"/>
      <c r="F49" s="7">
        <f>(D49*C49)/3 + (D49*C50)/6 + (D50*C49)/6 + (D50*C50)/3</f>
        <v>2.1949869791666665</v>
      </c>
      <c r="G49" s="7">
        <f>C49*D49  + N49</f>
        <v>2.1949869375</v>
      </c>
      <c r="H49" s="17">
        <f t="shared" si="10"/>
        <v>4.1666666561468446E-8</v>
      </c>
      <c r="I49" s="17"/>
      <c r="J49" s="11">
        <f>(C49*D49^2)/4 + (C50*D50^2)/12 + (C49*D49*D50)/6 + (C50*D49*D50)/6 + (C49*D50^2)/12 + (C50*D50^2)/4</f>
        <v>2.7665328979492188</v>
      </c>
      <c r="K49" s="11">
        <f>C49*D49^2 + O49</f>
        <v>2.762443685546875</v>
      </c>
      <c r="L49" s="11">
        <f t="shared" si="7"/>
        <v>4.0892124023437226E-3</v>
      </c>
      <c r="M49" s="17"/>
      <c r="N49" s="7">
        <v>-7.1615000000000003E-3</v>
      </c>
      <c r="O49" s="7">
        <v>-5.9059E-2</v>
      </c>
    </row>
    <row r="50" spans="1:15" x14ac:dyDescent="0.2">
      <c r="A50" s="24"/>
      <c r="B50" s="18">
        <v>0.75</v>
      </c>
      <c r="C50" s="18">
        <f t="shared" si="8"/>
        <v>1.75</v>
      </c>
      <c r="D50" s="18">
        <f t="shared" si="9"/>
        <v>1.25</v>
      </c>
      <c r="E50" s="9"/>
      <c r="F50" s="19">
        <f>-(D49*C49)/3 - (D49*C50)/6 - (D50*C49)/6 - (D50*C50)/3 + D50*C50</f>
        <v>-7.4869791666665186E-3</v>
      </c>
      <c r="G50" s="19">
        <f>N50</f>
        <v>-7.4869999999999997E-3</v>
      </c>
      <c r="H50" s="20">
        <f t="shared" si="10"/>
        <v>2.0833333481094785E-8</v>
      </c>
      <c r="I50" s="17"/>
      <c r="J50" s="19">
        <f>-(C49*D49^2)/4 - (C50*D50^2)/12 - (C49*D49*D50)/6 - (C50*D49*D50)/6 - (C49*D50^2)/12 - (C50*D50^2)/4 + C50*D50^2</f>
        <v>-3.215789794921875E-2</v>
      </c>
      <c r="K50" s="19">
        <f>O50</f>
        <v>-5.9318999999999997E-2</v>
      </c>
      <c r="L50" s="19">
        <f t="shared" si="7"/>
        <v>2.7161102050781247E-2</v>
      </c>
      <c r="M50" s="17"/>
      <c r="N50" s="7">
        <v>-7.4869999999999997E-3</v>
      </c>
      <c r="O50" s="7">
        <v>-5.9318999999999997E-2</v>
      </c>
    </row>
    <row r="51" spans="1:15" x14ac:dyDescent="0.2">
      <c r="A51" s="28">
        <v>25</v>
      </c>
      <c r="B51" s="8">
        <v>0.75</v>
      </c>
      <c r="C51" s="8">
        <f t="shared" si="8"/>
        <v>1.75</v>
      </c>
      <c r="D51" s="8">
        <f t="shared" si="9"/>
        <v>1.25</v>
      </c>
      <c r="E51" s="6"/>
      <c r="F51" s="7">
        <f>(D51*C51)/3 + (D51*C52)/6 + (D52*C51)/6 + (D52*C52)/3</f>
        <v>2.1793619791666665</v>
      </c>
      <c r="G51" s="7">
        <f>C51*D51  + N51</f>
        <v>2.1793619999999998</v>
      </c>
      <c r="H51" s="17">
        <f t="shared" si="10"/>
        <v>-2.0833333280734223E-8</v>
      </c>
      <c r="I51" s="17"/>
      <c r="J51" s="11">
        <f>(C51*D51^2)/4 + (C52*D52^2)/12 + (C51*D51*D52)/6 + (C52*D51*D52)/6 + (C51*D52^2)/12 + (C52*D52^2)/4</f>
        <v>2.678741455078125</v>
      </c>
      <c r="K51" s="11">
        <f>C51*D51^2 + O51</f>
        <v>2.6745679999999998</v>
      </c>
      <c r="L51" s="11">
        <f t="shared" si="7"/>
        <v>4.1734550781251656E-3</v>
      </c>
      <c r="M51" s="17"/>
      <c r="N51" s="7">
        <v>-8.1379999999999994E-3</v>
      </c>
      <c r="O51" s="7">
        <v>-5.9806999999999999E-2</v>
      </c>
    </row>
    <row r="52" spans="1:15" x14ac:dyDescent="0.2">
      <c r="A52" s="24"/>
      <c r="B52" s="18">
        <v>0.78125</v>
      </c>
      <c r="C52" s="18">
        <f t="shared" si="8"/>
        <v>1.78125</v>
      </c>
      <c r="D52" s="18">
        <f t="shared" si="9"/>
        <v>1.21875</v>
      </c>
      <c r="E52" s="9"/>
      <c r="F52" s="19">
        <f>-(D51*C51)/3 - (D51*C52)/6 - (D52*C51)/6 - (D52*C52)/3 + D52*C52</f>
        <v>-8.4635416666665186E-3</v>
      </c>
      <c r="G52" s="19">
        <f>N52</f>
        <v>-8.4635000000000005E-3</v>
      </c>
      <c r="H52" s="20">
        <f t="shared" si="10"/>
        <v>-4.1666666518100359E-8</v>
      </c>
      <c r="I52" s="17"/>
      <c r="J52" s="19">
        <f>-(C51*D51^2)/4 - (C52*D52^2)/12 - (C51*D51*D52)/6 - (C52*D51*D52)/6 - (C51*D52^2)/12 - (C52*D52^2)/4 + C52*D52^2</f>
        <v>-3.2958984375E-2</v>
      </c>
      <c r="K52" s="19">
        <f>O52</f>
        <v>-6.0035999999999999E-2</v>
      </c>
      <c r="L52" s="19">
        <f t="shared" si="7"/>
        <v>2.7077015624999999E-2</v>
      </c>
      <c r="M52" s="17"/>
      <c r="N52" s="7">
        <v>-8.4635000000000005E-3</v>
      </c>
      <c r="O52" s="7">
        <v>-6.0035999999999999E-2</v>
      </c>
    </row>
    <row r="53" spans="1:15" x14ac:dyDescent="0.2">
      <c r="A53" s="28">
        <v>26</v>
      </c>
      <c r="B53" s="8">
        <v>0.78125</v>
      </c>
      <c r="C53" s="8">
        <f t="shared" si="8"/>
        <v>1.78125</v>
      </c>
      <c r="D53" s="8">
        <f t="shared" si="9"/>
        <v>1.21875</v>
      </c>
      <c r="E53" s="6"/>
      <c r="F53" s="7">
        <f>(D53*C53)/3 + (D53*C54)/6 + (D54*C53)/6 + (D54*C54)/3</f>
        <v>2.1617838541666665</v>
      </c>
      <c r="G53" s="7">
        <f>C53*D53  + N53</f>
        <v>2.1617838374999998</v>
      </c>
      <c r="H53" s="17">
        <f t="shared" si="10"/>
        <v>1.666666671340522E-8</v>
      </c>
      <c r="I53" s="17"/>
      <c r="J53" s="11">
        <f>(C53*D53^2)/4 + (C54*D54^2)/12 + (C53*D53*D54)/6 + (C54*D53*D54)/6 + (C53*D54^2)/12 + (C54*D54^2)/4</f>
        <v>2.5895868937174478</v>
      </c>
      <c r="K53" s="11">
        <f>C53*D53^2 + O53</f>
        <v>2.5853194707031251</v>
      </c>
      <c r="L53" s="11">
        <f t="shared" si="7"/>
        <v>4.2674230143227021E-3</v>
      </c>
      <c r="M53" s="17"/>
      <c r="N53" s="7">
        <v>-9.1146000000000005E-3</v>
      </c>
      <c r="O53" s="7">
        <v>-6.0463000000000003E-2</v>
      </c>
    </row>
    <row r="54" spans="1:15" x14ac:dyDescent="0.2">
      <c r="A54" s="24"/>
      <c r="B54" s="18">
        <v>0.8125</v>
      </c>
      <c r="C54" s="18">
        <f t="shared" si="8"/>
        <v>1.8125</v>
      </c>
      <c r="D54" s="18">
        <f t="shared" si="9"/>
        <v>1.1875</v>
      </c>
      <c r="E54" s="9"/>
      <c r="F54" s="19">
        <f>-(D53*C53)/3 - (D53*C54)/6 - (D54*C53)/6 - (D54*C54)/3 + D54*C54</f>
        <v>-9.4401041666665186E-3</v>
      </c>
      <c r="G54" s="19">
        <f>N54</f>
        <v>-9.4400999999999999E-3</v>
      </c>
      <c r="H54" s="20">
        <f t="shared" si="10"/>
        <v>-4.1666665187567453E-9</v>
      </c>
      <c r="I54" s="17"/>
      <c r="J54" s="19">
        <f>-(C53*D53^2)/4 - (C54*D54^2)/12 - (C53*D53*D54)/6 - (C54*D53*D54)/6 - (C53*D54^2)/12 - (C54*D54^2)/4 + C54*D54^2</f>
        <v>-3.3678690592447769E-2</v>
      </c>
      <c r="K54" s="19">
        <f>O54</f>
        <v>-6.0661E-2</v>
      </c>
      <c r="L54" s="19">
        <f t="shared" si="7"/>
        <v>2.6982309407552231E-2</v>
      </c>
      <c r="M54" s="17"/>
      <c r="N54" s="7">
        <v>-9.4400999999999999E-3</v>
      </c>
      <c r="O54" s="7">
        <v>-6.0661E-2</v>
      </c>
    </row>
    <row r="55" spans="1:15" x14ac:dyDescent="0.2">
      <c r="A55" s="28">
        <v>27</v>
      </c>
      <c r="B55" s="8">
        <v>0.8125</v>
      </c>
      <c r="C55" s="8">
        <f t="shared" si="8"/>
        <v>1.8125</v>
      </c>
      <c r="D55" s="8">
        <f t="shared" si="9"/>
        <v>1.1875</v>
      </c>
      <c r="E55" s="6"/>
      <c r="F55" s="7">
        <f>(D55*C55)/3 + (D55*C56)/6 + (D56*C55)/6 + (D56*C56)/3</f>
        <v>2.1422526041666665</v>
      </c>
      <c r="G55" s="7">
        <f>C55*D55  + N55</f>
        <v>2.1422527499999999</v>
      </c>
      <c r="H55" s="17">
        <f t="shared" si="10"/>
        <v>-1.4583333340922877E-7</v>
      </c>
      <c r="I55" s="17"/>
      <c r="J55" s="11">
        <f>(C55*D55^2)/4 + (C56*D56^2)/12 + (C55*D55*D56)/6 + (C56*D55*D56)/6 + (C55*D56^2)/12 + (C56*D56^2)/4</f>
        <v>2.4992523193359375</v>
      </c>
      <c r="K55" s="11">
        <f>C55*D55^2 + O55</f>
        <v>2.4948802031250001</v>
      </c>
      <c r="L55" s="11">
        <f t="shared" si="7"/>
        <v>4.3721162109373601E-3</v>
      </c>
      <c r="M55" s="17"/>
      <c r="N55" s="7">
        <v>-1.0090999999999999E-2</v>
      </c>
      <c r="O55" s="7">
        <v>-6.1027999999999999E-2</v>
      </c>
    </row>
    <row r="56" spans="1:15" x14ac:dyDescent="0.2">
      <c r="A56" s="24"/>
      <c r="B56" s="18">
        <v>0.84375</v>
      </c>
      <c r="C56" s="18">
        <f t="shared" si="8"/>
        <v>1.84375</v>
      </c>
      <c r="D56" s="18">
        <f t="shared" si="9"/>
        <v>1.15625</v>
      </c>
      <c r="E56" s="9"/>
      <c r="F56" s="19">
        <f>-(D55*C55)/3 - (D55*C56)/6 - (D56*C55)/6 - (D56*C56)/3 + D56*C56</f>
        <v>-1.0416666666666519E-2</v>
      </c>
      <c r="G56" s="19">
        <f>N56</f>
        <v>-1.0416999999999999E-2</v>
      </c>
      <c r="H56" s="20">
        <f t="shared" si="10"/>
        <v>3.3333333348053995E-7</v>
      </c>
      <c r="I56" s="17"/>
      <c r="J56" s="19">
        <f>-(C55*D55^2)/4 - (C56*D56^2)/12 - (C55*D55*D56)/6 - (C56*D55*D56)/6 - (C55*D56^2)/12 - (C56*D56^2)/4 + C56*D56^2</f>
        <v>-3.43170166015625E-2</v>
      </c>
      <c r="K56" s="19">
        <f>O56</f>
        <v>-6.1194999999999999E-2</v>
      </c>
      <c r="L56" s="19">
        <f t="shared" si="7"/>
        <v>2.6877983398437499E-2</v>
      </c>
      <c r="M56" s="17"/>
      <c r="N56" s="7">
        <v>-1.0416999999999999E-2</v>
      </c>
      <c r="O56" s="7">
        <v>-6.1194999999999999E-2</v>
      </c>
    </row>
    <row r="57" spans="1:15" x14ac:dyDescent="0.2">
      <c r="A57" s="28">
        <v>28</v>
      </c>
      <c r="B57" s="8">
        <v>0.84375</v>
      </c>
      <c r="C57" s="8">
        <f t="shared" si="8"/>
        <v>1.84375</v>
      </c>
      <c r="D57" s="8">
        <f t="shared" si="9"/>
        <v>1.15625</v>
      </c>
      <c r="E57" s="6"/>
      <c r="F57" s="7">
        <f>(D57*C57)/3 + (D57*C58)/6 + (D58*C57)/6 + (D58*C58)/3</f>
        <v>2.1207682291666665</v>
      </c>
      <c r="G57" s="7">
        <f>C57*D57  + N57</f>
        <v>2.1207679375000001</v>
      </c>
      <c r="H57" s="17">
        <f t="shared" si="10"/>
        <v>2.9166666637436833E-7</v>
      </c>
      <c r="I57" s="17"/>
      <c r="J57" s="11">
        <f>(C57*D57^2)/4 + (C58*D58^2)/12 + (C57*D57*D58)/6 + (C58*D57*D58)/6 + (C57*D58^2)/12 + (C58*D58^2)/4</f>
        <v>2.4079208374023438</v>
      </c>
      <c r="K57" s="11">
        <f>C57*D57^2 + O57</f>
        <v>2.4034343027343752</v>
      </c>
      <c r="L57" s="11">
        <f t="shared" si="7"/>
        <v>4.4865346679685558E-3</v>
      </c>
      <c r="M57" s="17"/>
      <c r="N57" s="7">
        <v>-1.1068E-2</v>
      </c>
      <c r="O57" s="7">
        <v>-6.1501E-2</v>
      </c>
    </row>
    <row r="58" spans="1:15" x14ac:dyDescent="0.2">
      <c r="A58" s="24"/>
      <c r="B58" s="18">
        <v>0.875</v>
      </c>
      <c r="C58" s="18">
        <f t="shared" si="8"/>
        <v>1.875</v>
      </c>
      <c r="D58" s="18">
        <f t="shared" si="9"/>
        <v>1.125</v>
      </c>
      <c r="E58" s="9"/>
      <c r="F58" s="19">
        <f>-(D57*C57)/3 - (D57*C58)/6 - (D58*C57)/6 - (D58*C58)/3 + D58*C58</f>
        <v>-1.1393229166666519E-2</v>
      </c>
      <c r="G58" s="19">
        <f>N58</f>
        <v>-1.1393E-2</v>
      </c>
      <c r="H58" s="20">
        <f t="shared" si="10"/>
        <v>-2.2916666651828788E-7</v>
      </c>
      <c r="I58" s="17"/>
      <c r="J58" s="19">
        <f>-(C57*D57^2)/4 - (C58*D58^2)/12 - (C57*D57*D58)/6 - (C58*D57*D58)/6 - (C57*D58^2)/12 - (C58*D58^2)/4 + C58*D58^2</f>
        <v>-3.487396240234375E-2</v>
      </c>
      <c r="K58" s="19">
        <f>O58</f>
        <v>-6.1637999999999998E-2</v>
      </c>
      <c r="L58" s="19">
        <f t="shared" si="7"/>
        <v>2.6764037597656248E-2</v>
      </c>
      <c r="M58" s="17"/>
      <c r="N58" s="7">
        <v>-1.1393E-2</v>
      </c>
      <c r="O58" s="7">
        <v>-6.1637999999999998E-2</v>
      </c>
    </row>
    <row r="59" spans="1:15" x14ac:dyDescent="0.2">
      <c r="A59" s="28">
        <v>29</v>
      </c>
      <c r="B59" s="8">
        <v>0.875</v>
      </c>
      <c r="C59" s="8">
        <f t="shared" si="8"/>
        <v>1.875</v>
      </c>
      <c r="D59" s="8">
        <f t="shared" si="9"/>
        <v>1.125</v>
      </c>
      <c r="E59" s="6"/>
      <c r="F59" s="7">
        <f>(D59*C59)/3 + (D59*C60)/6 + (D60*C59)/6 + (D60*C60)/3</f>
        <v>2.0973307291666665</v>
      </c>
      <c r="G59" s="7">
        <f>C59*D59  + N59</f>
        <v>2.0973310000000001</v>
      </c>
      <c r="H59" s="17">
        <f t="shared" si="10"/>
        <v>-2.7083333353772332E-7</v>
      </c>
      <c r="I59" s="17"/>
      <c r="J59" s="11">
        <f>(C59*D59^2)/4 + (C60*D60^2)/12 + (C59*D59*D60)/6 + (C60*D59*D60)/6 + (C59*D60^2)/12 + (C60*D60^2)/4</f>
        <v>2.3157755533854165</v>
      </c>
      <c r="K59" s="11">
        <f>C59*D59^2 + O59</f>
        <v>2.3111648749999998</v>
      </c>
      <c r="L59" s="11">
        <f t="shared" si="7"/>
        <v>4.6106783854167332E-3</v>
      </c>
      <c r="M59" s="17"/>
      <c r="N59" s="7">
        <v>-1.2043999999999999E-2</v>
      </c>
      <c r="O59" s="7">
        <v>-6.1882E-2</v>
      </c>
    </row>
    <row r="60" spans="1:15" x14ac:dyDescent="0.2">
      <c r="A60" s="24"/>
      <c r="B60" s="18">
        <v>0.90625</v>
      </c>
      <c r="C60" s="18">
        <f t="shared" si="8"/>
        <v>1.90625</v>
      </c>
      <c r="D60" s="18">
        <f t="shared" si="9"/>
        <v>1.09375</v>
      </c>
      <c r="E60" s="9"/>
      <c r="F60" s="19">
        <f>-(D59*C59)/3 - (D59*C60)/6 - (D60*C59)/6 - (D60*C60)/3 + D60*C60</f>
        <v>-1.2369791666666519E-2</v>
      </c>
      <c r="G60" s="19">
        <f>N60</f>
        <v>-1.2370000000000001E-2</v>
      </c>
      <c r="H60" s="20">
        <f t="shared" si="10"/>
        <v>2.0833333348214966E-7</v>
      </c>
      <c r="I60" s="17"/>
      <c r="J60" s="19">
        <f>-(C59*D59^2)/4 - (C60*D60^2)/12 - (C59*D59*D60)/6 - (C60*D59*D60)/6 - (C59*D60^2)/12 - (C60*D60^2)/4 + C60*D60^2</f>
        <v>-3.5349527994791519E-2</v>
      </c>
      <c r="K60" s="19">
        <f>O60</f>
        <v>-6.1989000000000002E-2</v>
      </c>
      <c r="L60" s="19">
        <f t="shared" si="7"/>
        <v>2.6639472005208484E-2</v>
      </c>
      <c r="M60" s="17"/>
      <c r="N60" s="7">
        <v>-1.2370000000000001E-2</v>
      </c>
      <c r="O60" s="7">
        <v>-6.1989000000000002E-2</v>
      </c>
    </row>
    <row r="61" spans="1:15" x14ac:dyDescent="0.2">
      <c r="A61" s="23">
        <v>30</v>
      </c>
      <c r="B61" s="21">
        <v>0.90625</v>
      </c>
      <c r="C61" s="21">
        <f t="shared" si="8"/>
        <v>1.90625</v>
      </c>
      <c r="D61" s="21">
        <f t="shared" si="9"/>
        <v>1.09375</v>
      </c>
      <c r="E61" s="10"/>
      <c r="F61" s="22">
        <f>(D61*C61)/3 + (D61*C62)/6 + (D62*C61)/6 + (D62*C62)/3</f>
        <v>2.0719401041666665</v>
      </c>
      <c r="G61" s="22">
        <f>C61*D61  + N61</f>
        <v>2.0719399374999998</v>
      </c>
      <c r="H61" s="17">
        <f t="shared" si="10"/>
        <v>1.6666666668996299E-7</v>
      </c>
      <c r="I61" s="17"/>
      <c r="J61" s="11">
        <f>(C61*D61^2)/4 + (C62*D62^2)/12 + (C61*D61*D62)/6 + (C62*D61*D62)/6 + (C61*D62^2)/12 + (C62*D62^2)/4</f>
        <v>2.2229995727539062</v>
      </c>
      <c r="K61" s="11">
        <f>C61*D61^2 + O61</f>
        <v>2.2182540253906251</v>
      </c>
      <c r="L61" s="11">
        <f t="shared" si="7"/>
        <v>4.745547363281144E-3</v>
      </c>
      <c r="M61" s="17"/>
      <c r="N61" s="7">
        <v>-1.3021E-2</v>
      </c>
      <c r="O61" s="7">
        <v>-6.2171999999999998E-2</v>
      </c>
    </row>
    <row r="62" spans="1:15" x14ac:dyDescent="0.2">
      <c r="A62" s="24"/>
      <c r="B62" s="18">
        <v>0.9375</v>
      </c>
      <c r="C62" s="18">
        <f t="shared" si="8"/>
        <v>1.9375</v>
      </c>
      <c r="D62" s="18">
        <f t="shared" si="9"/>
        <v>1.0625</v>
      </c>
      <c r="E62" s="9"/>
      <c r="F62" s="19">
        <f>-(D61*C61)/3 - (D61*C62)/6 - (D62*C61)/6 - (D62*C62)/3 + D62*C62</f>
        <v>-1.3346354166666519E-2</v>
      </c>
      <c r="G62" s="19">
        <f>N62</f>
        <v>-1.3346E-2</v>
      </c>
      <c r="H62" s="20">
        <f t="shared" si="10"/>
        <v>-3.5416666651841289E-7</v>
      </c>
      <c r="I62" s="17"/>
      <c r="J62" s="19">
        <f>-(C61*D61^2)/4 - (C62*D62^2)/12 - (C61*D61*D62)/6 - (C62*D61*D62)/6 - (C61*D62^2)/12 - (C62*D62^2)/4 + C62*D62^2</f>
        <v>-3.574371337890625E-2</v>
      </c>
      <c r="K62" s="19">
        <f>O62</f>
        <v>-6.2247999999999998E-2</v>
      </c>
      <c r="L62" s="19">
        <f t="shared" si="7"/>
        <v>2.6504286621093748E-2</v>
      </c>
      <c r="M62" s="17"/>
      <c r="N62" s="7">
        <v>-1.3346E-2</v>
      </c>
      <c r="O62" s="7">
        <v>-6.2247999999999998E-2</v>
      </c>
    </row>
    <row r="63" spans="1:15" x14ac:dyDescent="0.2">
      <c r="A63" s="28">
        <v>31</v>
      </c>
      <c r="B63" s="8">
        <v>0.9375</v>
      </c>
      <c r="C63" s="8">
        <f t="shared" si="8"/>
        <v>1.9375</v>
      </c>
      <c r="D63" s="8">
        <f t="shared" si="9"/>
        <v>1.0625</v>
      </c>
      <c r="E63" s="6"/>
      <c r="F63" s="7">
        <f>(D63*C63)/3 + (D63*C64)/6 + (D64*C63)/6 + (D64*C64)/3</f>
        <v>2.0445963541666665</v>
      </c>
      <c r="G63" s="7">
        <f>C63*D63  + N63</f>
        <v>2.0445967500000002</v>
      </c>
      <c r="H63" s="17">
        <f t="shared" si="10"/>
        <v>-3.9583333366621787E-7</v>
      </c>
      <c r="I63" s="17"/>
      <c r="J63" s="11">
        <f>(C63*D63^2)/4 + (C64*D64^2)/12 + (C63*D63*D64)/6 + (C64*D63*D64)/6 + (C63*D64^2)/12 + (C64*D64^2)/4</f>
        <v>2.1297760009765625</v>
      </c>
      <c r="K63" s="11">
        <f>C63*D63^2 + O63</f>
        <v>2.124885859375</v>
      </c>
      <c r="L63" s="11">
        <f t="shared" si="7"/>
        <v>4.8901416015625365E-3</v>
      </c>
      <c r="M63" s="17"/>
      <c r="N63" s="7">
        <v>-1.3997000000000001E-2</v>
      </c>
      <c r="O63" s="7">
        <v>-6.2370000000000002E-2</v>
      </c>
    </row>
    <row r="64" spans="1:15" x14ac:dyDescent="0.2">
      <c r="A64" s="24"/>
      <c r="B64" s="18">
        <v>0.96875</v>
      </c>
      <c r="C64" s="18">
        <f t="shared" si="8"/>
        <v>1.96875</v>
      </c>
      <c r="D64" s="18">
        <f t="shared" si="9"/>
        <v>1.03125</v>
      </c>
      <c r="E64" s="9"/>
      <c r="F64" s="19">
        <f>-(D63*C63)/3 - (D63*C64)/6 - (D64*C63)/6 - (D64*C64)/3 + D64*C64</f>
        <v>-1.4322916666666519E-2</v>
      </c>
      <c r="G64" s="19">
        <f>N64</f>
        <v>-1.4323000000000001E-2</v>
      </c>
      <c r="H64" s="20">
        <f t="shared" si="10"/>
        <v>8.3333333482024652E-8</v>
      </c>
      <c r="I64" s="17"/>
      <c r="J64" s="19">
        <f>-(C63*D63^2)/4 - (C64*D64^2)/12 - (C63*D63*D64)/6 - (C64*D63*D64)/6 - (C63*D64^2)/12 - (C64*D64^2)/4 + C64*D64^2</f>
        <v>-3.60565185546875E-2</v>
      </c>
      <c r="K64" s="19">
        <f>O64</f>
        <v>-6.2415999999999999E-2</v>
      </c>
      <c r="L64" s="19">
        <f t="shared" si="7"/>
        <v>2.6359481445312499E-2</v>
      </c>
      <c r="M64" s="17"/>
      <c r="N64" s="7">
        <v>-1.4323000000000001E-2</v>
      </c>
      <c r="O64" s="7">
        <v>-6.2415999999999999E-2</v>
      </c>
    </row>
    <row r="65" spans="1:15" x14ac:dyDescent="0.2">
      <c r="A65" s="23">
        <v>32</v>
      </c>
      <c r="B65" s="21">
        <v>0.96875</v>
      </c>
      <c r="C65" s="21">
        <f t="shared" si="8"/>
        <v>1.96875</v>
      </c>
      <c r="D65" s="21">
        <f t="shared" si="9"/>
        <v>1.03125</v>
      </c>
      <c r="E65" s="10"/>
      <c r="F65" s="22">
        <f>(D65*C65)/3 + (D65*C66)/6 + (D66*C65)/6 + (D66*C66)/3</f>
        <v>2.0152994791666665</v>
      </c>
      <c r="G65" s="7">
        <f>C65*D65  + N65</f>
        <v>2.0152994375</v>
      </c>
      <c r="H65" s="17">
        <f t="shared" si="10"/>
        <v>4.1666666561468446E-8</v>
      </c>
      <c r="I65" s="17"/>
      <c r="J65" s="11">
        <f>(C65*D65^2)/4 + (C66*D66^2)/12 + (C65*D65*D66)/6 + (C66*D65*D66)/6 + (C65*D66^2)/12 + (C66*D66^2)/4</f>
        <v>2.0362879435221353</v>
      </c>
      <c r="K65" s="11">
        <f>C65*D65^2 + O65</f>
        <v>2.0312424824218751</v>
      </c>
      <c r="L65" s="11">
        <f t="shared" si="7"/>
        <v>5.0454611002601624E-3</v>
      </c>
      <c r="M65" s="17"/>
      <c r="N65" s="7">
        <v>-1.4973999999999999E-2</v>
      </c>
      <c r="O65" s="7">
        <v>-6.2476999999999998E-2</v>
      </c>
    </row>
    <row r="66" spans="1:15" x14ac:dyDescent="0.2">
      <c r="A66" s="24"/>
      <c r="B66" s="18">
        <v>1</v>
      </c>
      <c r="C66" s="18">
        <f t="shared" si="8"/>
        <v>2</v>
      </c>
      <c r="D66" s="18">
        <f t="shared" si="9"/>
        <v>1</v>
      </c>
      <c r="E66" s="9"/>
      <c r="F66" s="19">
        <f>-(D65*C65)/3 - (D65*C66)/6 - (D66*C65)/6 - (D66*C66)/3 + D66*C66</f>
        <v>-1.5299479166666519E-2</v>
      </c>
      <c r="G66" s="19">
        <f>N66</f>
        <v>-1.5299E-2</v>
      </c>
      <c r="H66" s="20">
        <f t="shared" si="10"/>
        <v>-4.791666665185379E-7</v>
      </c>
      <c r="I66" s="17"/>
      <c r="J66" s="19">
        <f>-(C65*D65^2)/4 - (C66*D66^2)/12 - (C65*D65*D66)/6 - (C66*D65*D66)/6 - (C65*D66^2)/12 - (C66*D66^2)/4 + C66*D66^2</f>
        <v>-3.6287943522135269E-2</v>
      </c>
      <c r="K66" s="19">
        <f>O66</f>
        <v>-6.2491999999999999E-2</v>
      </c>
      <c r="L66" s="19">
        <f t="shared" si="7"/>
        <v>2.620405647786473E-2</v>
      </c>
      <c r="M66" s="17"/>
      <c r="N66" s="7">
        <v>-1.5299E-2</v>
      </c>
      <c r="O66" s="7">
        <v>-6.2491999999999999E-2</v>
      </c>
    </row>
  </sheetData>
  <mergeCells count="40">
    <mergeCell ref="C1:D1"/>
    <mergeCell ref="N1:O1"/>
    <mergeCell ref="A3:A4"/>
    <mergeCell ref="Q1:Y1"/>
    <mergeCell ref="AA1:AI1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37:A38"/>
    <mergeCell ref="A39:A40"/>
    <mergeCell ref="A41:A42"/>
    <mergeCell ref="A43:A44"/>
    <mergeCell ref="A25:A26"/>
    <mergeCell ref="A27:A28"/>
    <mergeCell ref="A29:A30"/>
    <mergeCell ref="A31:A32"/>
    <mergeCell ref="A33:A34"/>
    <mergeCell ref="A65:A66"/>
    <mergeCell ref="F1:H1"/>
    <mergeCell ref="J1:L1"/>
    <mergeCell ref="B1:B2"/>
    <mergeCell ref="A1:A2"/>
    <mergeCell ref="A55:A56"/>
    <mergeCell ref="A57:A58"/>
    <mergeCell ref="A59:A60"/>
    <mergeCell ref="A61:A62"/>
    <mergeCell ref="A63:A64"/>
    <mergeCell ref="A45:A46"/>
    <mergeCell ref="A47:A48"/>
    <mergeCell ref="A49:A50"/>
    <mergeCell ref="A51:A52"/>
    <mergeCell ref="A53:A54"/>
    <mergeCell ref="A35:A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C4AE-DF97-AD45-A5C1-A5DB9DD34D9D}">
  <dimension ref="A2:J67"/>
  <sheetViews>
    <sheetView workbookViewId="0">
      <selection activeCell="H10" sqref="H10"/>
    </sheetView>
  </sheetViews>
  <sheetFormatPr baseColWidth="10" defaultRowHeight="16" x14ac:dyDescent="0.2"/>
  <sheetData>
    <row r="2" spans="1:10" x14ac:dyDescent="0.2">
      <c r="C2" s="29" t="s">
        <v>2</v>
      </c>
      <c r="D2" s="29"/>
      <c r="E2" s="29" t="s">
        <v>3</v>
      </c>
      <c r="F2" s="29"/>
    </row>
    <row r="3" spans="1:10" x14ac:dyDescent="0.2">
      <c r="C3" t="s">
        <v>0</v>
      </c>
      <c r="D3" t="s">
        <v>1</v>
      </c>
      <c r="E3" t="s">
        <v>0</v>
      </c>
      <c r="F3" t="s">
        <v>1</v>
      </c>
    </row>
    <row r="4" spans="1:10" x14ac:dyDescent="0.2">
      <c r="A4" s="28">
        <v>0</v>
      </c>
      <c r="B4" s="1">
        <v>2.2204E-16</v>
      </c>
      <c r="C4" s="1">
        <v>1.9999250900000001</v>
      </c>
      <c r="D4" s="1">
        <v>0.99989378200000001</v>
      </c>
      <c r="E4" s="1">
        <v>2</v>
      </c>
      <c r="F4" s="1">
        <v>1</v>
      </c>
    </row>
    <row r="5" spans="1:10" x14ac:dyDescent="0.2">
      <c r="A5" s="28"/>
      <c r="B5" s="1">
        <v>3.125E-2</v>
      </c>
      <c r="C5" s="1">
        <v>1.95335799</v>
      </c>
      <c r="D5" s="1">
        <v>1.03937601</v>
      </c>
      <c r="E5" s="1">
        <v>1.96875</v>
      </c>
      <c r="F5" s="1">
        <v>1.03125</v>
      </c>
      <c r="H5" s="1"/>
      <c r="I5" s="1"/>
      <c r="J5" s="1"/>
    </row>
    <row r="6" spans="1:10" x14ac:dyDescent="0.2">
      <c r="A6" s="28">
        <v>1</v>
      </c>
      <c r="B6" s="1">
        <v>3.125E-2</v>
      </c>
      <c r="C6" s="1">
        <v>1.95329347</v>
      </c>
      <c r="D6" s="1">
        <v>1.03926074</v>
      </c>
      <c r="E6" s="1">
        <v>1.96875</v>
      </c>
      <c r="F6" s="1">
        <v>1.03125</v>
      </c>
      <c r="H6" s="1"/>
      <c r="I6" s="1"/>
      <c r="J6" s="1"/>
    </row>
    <row r="7" spans="1:10" x14ac:dyDescent="0.2">
      <c r="A7" s="28"/>
      <c r="B7" s="1">
        <v>6.25E-2</v>
      </c>
      <c r="C7" s="1">
        <v>1.9071394699999999</v>
      </c>
      <c r="D7" s="1">
        <v>1.0794143700000001</v>
      </c>
      <c r="E7" s="1">
        <v>1.9375</v>
      </c>
      <c r="F7" s="1">
        <v>1.0625</v>
      </c>
      <c r="H7" s="1"/>
      <c r="I7" s="1"/>
      <c r="J7" s="1"/>
    </row>
    <row r="8" spans="1:10" x14ac:dyDescent="0.2">
      <c r="A8" s="28">
        <v>2</v>
      </c>
      <c r="B8" s="1">
        <v>6.25E-2</v>
      </c>
      <c r="C8" s="1">
        <v>1.9070844199999999</v>
      </c>
      <c r="D8" s="1">
        <v>1.0792889400000001</v>
      </c>
      <c r="E8" s="1">
        <v>1.9375</v>
      </c>
      <c r="F8" s="1">
        <v>1.0625</v>
      </c>
      <c r="H8" s="1"/>
      <c r="I8" s="1"/>
      <c r="J8" s="1"/>
    </row>
    <row r="9" spans="1:10" x14ac:dyDescent="0.2">
      <c r="A9" s="28"/>
      <c r="B9" s="1">
        <v>9.375E-2</v>
      </c>
      <c r="C9" s="1">
        <v>1.86128513</v>
      </c>
      <c r="D9" s="1">
        <v>1.1201727800000001</v>
      </c>
      <c r="E9" s="1">
        <v>1.90625</v>
      </c>
      <c r="F9" s="1">
        <v>1.09375</v>
      </c>
      <c r="H9" s="1"/>
      <c r="I9" s="1"/>
      <c r="J9" s="1"/>
    </row>
    <row r="10" spans="1:10" x14ac:dyDescent="0.2">
      <c r="A10" s="28">
        <v>3</v>
      </c>
      <c r="B10" s="1">
        <v>9.375E-2</v>
      </c>
      <c r="C10" s="1">
        <v>1.8612387699999999</v>
      </c>
      <c r="D10" s="1">
        <v>1.1200359499999999</v>
      </c>
      <c r="E10" s="1">
        <v>1.90625</v>
      </c>
      <c r="F10" s="1">
        <v>1.09375</v>
      </c>
      <c r="H10" s="1"/>
      <c r="I10" s="1"/>
      <c r="J10" s="1"/>
    </row>
    <row r="11" spans="1:10" x14ac:dyDescent="0.2">
      <c r="A11" s="28"/>
      <c r="B11" s="1">
        <v>0.125</v>
      </c>
      <c r="C11" s="1">
        <v>1.8157407400000001</v>
      </c>
      <c r="D11" s="1">
        <v>1.16171596</v>
      </c>
      <c r="E11" s="1">
        <v>1.875</v>
      </c>
      <c r="F11" s="1">
        <v>1.125</v>
      </c>
      <c r="H11" s="1"/>
      <c r="I11" s="1"/>
      <c r="J11" s="1"/>
    </row>
    <row r="12" spans="1:10" x14ac:dyDescent="0.2">
      <c r="A12" s="28">
        <v>4</v>
      </c>
      <c r="B12" s="1">
        <v>0.125</v>
      </c>
      <c r="C12" s="1">
        <v>1.81570242</v>
      </c>
      <c r="D12" s="1">
        <v>1.1615663199999999</v>
      </c>
      <c r="E12" s="1">
        <v>1.875</v>
      </c>
      <c r="F12" s="1">
        <v>1.125</v>
      </c>
      <c r="H12" s="1"/>
      <c r="I12" s="1"/>
      <c r="J12" s="1"/>
    </row>
    <row r="13" spans="1:10" x14ac:dyDescent="0.2">
      <c r="A13" s="28"/>
      <c r="B13" s="1">
        <v>0.15625</v>
      </c>
      <c r="C13" s="1">
        <v>1.7704563600000001</v>
      </c>
      <c r="D13" s="1">
        <v>1.20411662</v>
      </c>
      <c r="E13" s="1">
        <v>1.84375</v>
      </c>
      <c r="F13" s="1">
        <v>1.15625</v>
      </c>
      <c r="H13" s="1"/>
      <c r="I13" s="1"/>
      <c r="J13" s="1"/>
    </row>
    <row r="14" spans="1:10" x14ac:dyDescent="0.2">
      <c r="A14" s="28">
        <v>5</v>
      </c>
      <c r="B14" s="1">
        <v>0.15625</v>
      </c>
      <c r="C14" s="1">
        <v>1.7704255499999999</v>
      </c>
      <c r="D14" s="1">
        <v>1.20395253</v>
      </c>
      <c r="E14" s="1">
        <v>1.84375</v>
      </c>
      <c r="F14" s="1">
        <v>1.15625</v>
      </c>
      <c r="H14" s="1"/>
      <c r="I14" s="1"/>
      <c r="J14" s="1"/>
    </row>
    <row r="15" spans="1:10" x14ac:dyDescent="0.2">
      <c r="A15" s="28"/>
      <c r="B15" s="1">
        <v>0.1875</v>
      </c>
      <c r="C15" s="1">
        <v>1.7253856599999999</v>
      </c>
      <c r="D15" s="1">
        <v>1.24745661</v>
      </c>
      <c r="E15" s="1">
        <v>1.8125</v>
      </c>
      <c r="F15" s="1">
        <v>1.1875</v>
      </c>
      <c r="H15" s="1"/>
      <c r="I15" s="1"/>
      <c r="J15" s="1"/>
    </row>
    <row r="16" spans="1:10" x14ac:dyDescent="0.2">
      <c r="A16" s="28">
        <v>6</v>
      </c>
      <c r="B16" s="1">
        <v>0.1875</v>
      </c>
      <c r="C16" s="1">
        <v>1.7253619</v>
      </c>
      <c r="D16" s="1">
        <v>1.24727619</v>
      </c>
      <c r="E16" s="1">
        <v>1.8125</v>
      </c>
      <c r="F16" s="1">
        <v>1.1875</v>
      </c>
      <c r="H16" s="1"/>
      <c r="I16" s="1"/>
      <c r="J16" s="1"/>
    </row>
    <row r="17" spans="1:10" x14ac:dyDescent="0.2">
      <c r="A17" s="28"/>
      <c r="B17" s="1">
        <v>0.21875</v>
      </c>
      <c r="C17" s="1">
        <v>1.68048526</v>
      </c>
      <c r="D17" s="1">
        <v>1.2918283100000001</v>
      </c>
      <c r="E17" s="1">
        <v>1.78125</v>
      </c>
      <c r="F17" s="1">
        <v>1.21875</v>
      </c>
      <c r="H17" s="1"/>
      <c r="I17" s="1"/>
      <c r="J17" s="1"/>
    </row>
    <row r="18" spans="1:10" x14ac:dyDescent="0.2">
      <c r="A18" s="28">
        <v>7</v>
      </c>
      <c r="B18" s="1">
        <v>0.21875</v>
      </c>
      <c r="C18" s="1">
        <v>1.68046819</v>
      </c>
      <c r="D18" s="1">
        <v>1.29162939</v>
      </c>
      <c r="E18" s="1">
        <v>1.78125</v>
      </c>
      <c r="F18" s="1">
        <v>1.21875</v>
      </c>
      <c r="H18" s="1"/>
      <c r="I18" s="1"/>
      <c r="J18" s="1"/>
    </row>
    <row r="19" spans="1:10" x14ac:dyDescent="0.2">
      <c r="A19" s="28"/>
      <c r="B19" s="1">
        <v>0.25</v>
      </c>
      <c r="C19" s="1">
        <v>1.63571428</v>
      </c>
      <c r="D19" s="1">
        <v>1.33733624</v>
      </c>
      <c r="E19" s="1">
        <v>1.75</v>
      </c>
      <c r="F19" s="1">
        <v>1.25</v>
      </c>
      <c r="H19" s="1"/>
      <c r="I19" s="1"/>
      <c r="J19" s="1"/>
    </row>
    <row r="20" spans="1:10" x14ac:dyDescent="0.2">
      <c r="A20" s="28">
        <v>8</v>
      </c>
      <c r="B20" s="1">
        <v>0.25</v>
      </c>
      <c r="C20" s="1">
        <v>1.6357036</v>
      </c>
      <c r="D20" s="1">
        <v>1.33711629</v>
      </c>
      <c r="E20" s="1">
        <v>1.75</v>
      </c>
      <c r="F20" s="1">
        <v>1.25</v>
      </c>
      <c r="H20" s="1"/>
      <c r="I20" s="1"/>
      <c r="J20" s="1"/>
    </row>
    <row r="21" spans="1:10" x14ac:dyDescent="0.2">
      <c r="A21" s="28"/>
      <c r="B21" s="1">
        <v>0.28125</v>
      </c>
      <c r="C21" s="1">
        <v>1.5910338100000001</v>
      </c>
      <c r="D21" s="1">
        <v>1.3840990799999999</v>
      </c>
      <c r="E21" s="1">
        <v>1.71875</v>
      </c>
      <c r="F21" s="1">
        <v>1.28125</v>
      </c>
      <c r="H21" s="1"/>
      <c r="I21" s="1"/>
      <c r="J21" s="1"/>
    </row>
    <row r="22" spans="1:10" x14ac:dyDescent="0.2">
      <c r="A22" s="28">
        <v>9</v>
      </c>
      <c r="B22" s="1">
        <v>0.28125</v>
      </c>
      <c r="C22" s="1">
        <v>1.5910293099999999</v>
      </c>
      <c r="D22" s="1">
        <v>1.3838551400000001</v>
      </c>
      <c r="E22" s="1">
        <v>1.71875</v>
      </c>
      <c r="F22" s="1">
        <v>1.28125</v>
      </c>
      <c r="H22" s="1"/>
      <c r="I22" s="1"/>
      <c r="J22" s="1"/>
    </row>
    <row r="23" spans="1:10" x14ac:dyDescent="0.2">
      <c r="A23" s="28"/>
      <c r="B23" s="1">
        <v>0.3125</v>
      </c>
      <c r="C23" s="1">
        <v>1.5464065199999999</v>
      </c>
      <c r="D23" s="1">
        <v>1.43225194</v>
      </c>
      <c r="E23" s="1">
        <v>1.6875</v>
      </c>
      <c r="F23" s="1">
        <v>1.3125</v>
      </c>
      <c r="H23" s="1"/>
      <c r="I23" s="1"/>
      <c r="J23" s="1"/>
    </row>
    <row r="24" spans="1:10" x14ac:dyDescent="0.2">
      <c r="A24" s="28">
        <v>10</v>
      </c>
      <c r="B24" s="1">
        <v>0.3125</v>
      </c>
      <c r="C24" s="1">
        <v>1.54640804</v>
      </c>
      <c r="D24" s="1">
        <v>1.4319805299999999</v>
      </c>
      <c r="E24" s="1">
        <v>1.6875</v>
      </c>
      <c r="F24" s="1">
        <v>1.3125</v>
      </c>
      <c r="H24" s="1"/>
      <c r="I24" s="1"/>
      <c r="J24" s="1"/>
    </row>
    <row r="25" spans="1:10" x14ac:dyDescent="0.2">
      <c r="A25" s="28"/>
      <c r="B25" s="1">
        <v>0.34375</v>
      </c>
      <c r="C25" s="1">
        <v>1.5017962899999999</v>
      </c>
      <c r="D25" s="1">
        <v>1.48194928</v>
      </c>
      <c r="E25" s="1">
        <v>1.65625</v>
      </c>
      <c r="F25" s="1">
        <v>1.34375</v>
      </c>
      <c r="H25" s="1"/>
      <c r="I25" s="1"/>
      <c r="J25" s="1"/>
    </row>
    <row r="26" spans="1:10" x14ac:dyDescent="0.2">
      <c r="A26" s="28">
        <v>11</v>
      </c>
      <c r="B26" s="1">
        <v>0.34375</v>
      </c>
      <c r="C26" s="1">
        <v>1.5018037200000001</v>
      </c>
      <c r="D26" s="1">
        <v>1.4816462800000001</v>
      </c>
      <c r="E26" s="1">
        <v>1.65625</v>
      </c>
      <c r="F26" s="1">
        <v>1.34375</v>
      </c>
      <c r="H26" s="1"/>
      <c r="I26" s="1"/>
      <c r="J26" s="1"/>
    </row>
    <row r="27" spans="1:10" x14ac:dyDescent="0.2">
      <c r="A27" s="28"/>
      <c r="B27" s="1">
        <v>0.375</v>
      </c>
      <c r="C27" s="1">
        <v>1.4571678299999999</v>
      </c>
      <c r="D27" s="1">
        <v>1.5333683300000001</v>
      </c>
      <c r="E27" s="1">
        <v>1.625</v>
      </c>
      <c r="F27" s="1">
        <v>1.375</v>
      </c>
      <c r="H27" s="1"/>
      <c r="I27" s="1"/>
      <c r="J27" s="1"/>
    </row>
    <row r="28" spans="1:10" x14ac:dyDescent="0.2">
      <c r="A28" s="28">
        <v>12</v>
      </c>
      <c r="B28" s="1">
        <v>0.375</v>
      </c>
      <c r="C28" s="1">
        <v>1.4571811299999999</v>
      </c>
      <c r="D28" s="1">
        <v>1.53302885</v>
      </c>
      <c r="E28" s="1">
        <v>1.625</v>
      </c>
      <c r="F28" s="1">
        <v>1.375</v>
      </c>
      <c r="H28" s="1"/>
      <c r="I28" s="1"/>
      <c r="J28" s="1"/>
    </row>
    <row r="29" spans="1:10" x14ac:dyDescent="0.2">
      <c r="A29" s="28"/>
      <c r="B29" s="1">
        <v>0.40625</v>
      </c>
      <c r="C29" s="1">
        <v>1.41248638</v>
      </c>
      <c r="D29" s="1">
        <v>1.5867133099999999</v>
      </c>
      <c r="E29" s="1">
        <v>1.59375</v>
      </c>
      <c r="F29" s="1">
        <v>1.40625</v>
      </c>
      <c r="H29" s="1"/>
      <c r="I29" s="1"/>
      <c r="J29" s="1"/>
    </row>
    <row r="30" spans="1:10" x14ac:dyDescent="0.2">
      <c r="A30" s="28">
        <v>13</v>
      </c>
      <c r="B30" s="1">
        <v>0.40625</v>
      </c>
      <c r="C30" s="1">
        <v>1.4125055500000001</v>
      </c>
      <c r="D30" s="1">
        <v>1.5863315099999999</v>
      </c>
      <c r="E30" s="1">
        <v>1.59375</v>
      </c>
      <c r="F30" s="1">
        <v>1.40625</v>
      </c>
      <c r="H30" s="1"/>
      <c r="I30" s="1"/>
      <c r="J30" s="1"/>
    </row>
    <row r="31" spans="1:10" x14ac:dyDescent="0.2">
      <c r="A31" s="28"/>
      <c r="B31" s="1">
        <v>0.4375</v>
      </c>
      <c r="C31" s="1">
        <v>1.3677173899999999</v>
      </c>
      <c r="D31" s="1">
        <v>1.64222066</v>
      </c>
      <c r="E31" s="1">
        <v>1.5625</v>
      </c>
      <c r="F31" s="1">
        <v>1.4375</v>
      </c>
      <c r="H31" s="1"/>
      <c r="I31" s="1"/>
      <c r="J31" s="1"/>
    </row>
    <row r="32" spans="1:10" x14ac:dyDescent="0.2">
      <c r="A32" s="28">
        <v>14</v>
      </c>
      <c r="B32" s="1">
        <v>0.4375</v>
      </c>
      <c r="C32" s="1">
        <v>1.3677424899999999</v>
      </c>
      <c r="D32" s="1">
        <v>1.6417895</v>
      </c>
      <c r="E32" s="1">
        <v>1.5625</v>
      </c>
      <c r="F32" s="1">
        <v>1.4375</v>
      </c>
      <c r="H32" s="1"/>
      <c r="I32" s="1"/>
      <c r="J32" s="1"/>
    </row>
    <row r="33" spans="1:10" x14ac:dyDescent="0.2">
      <c r="A33" s="28"/>
      <c r="B33" s="1">
        <v>0.46875</v>
      </c>
      <c r="C33" s="1">
        <v>1.3228262</v>
      </c>
      <c r="D33" s="1">
        <v>1.70016547</v>
      </c>
      <c r="E33" s="1">
        <v>1.53125</v>
      </c>
      <c r="F33" s="1">
        <v>1.46875</v>
      </c>
      <c r="H33" s="1"/>
      <c r="I33" s="1"/>
      <c r="J33" s="1"/>
    </row>
    <row r="34" spans="1:10" x14ac:dyDescent="0.2">
      <c r="A34" s="28">
        <v>15</v>
      </c>
      <c r="B34" s="1">
        <v>0.46875</v>
      </c>
      <c r="C34" s="1">
        <v>1.32285735</v>
      </c>
      <c r="D34" s="1">
        <v>1.6996764099999999</v>
      </c>
      <c r="E34" s="1">
        <v>1.53125</v>
      </c>
      <c r="F34" s="1">
        <v>1.46875</v>
      </c>
      <c r="H34" s="1"/>
      <c r="I34" s="1"/>
      <c r="J34" s="1"/>
    </row>
    <row r="35" spans="1:10" x14ac:dyDescent="0.2">
      <c r="A35" s="28"/>
      <c r="B35" s="1">
        <v>0.5</v>
      </c>
      <c r="C35" s="1">
        <v>1.2777777699999999</v>
      </c>
      <c r="D35" s="1">
        <v>1.7608695700000001</v>
      </c>
      <c r="E35" s="1">
        <v>1.5</v>
      </c>
      <c r="F35" s="1">
        <v>1.5</v>
      </c>
      <c r="H35" s="1"/>
      <c r="I35" s="1"/>
      <c r="J35" s="1"/>
    </row>
    <row r="36" spans="1:10" x14ac:dyDescent="0.2">
      <c r="A36" s="28">
        <v>16</v>
      </c>
      <c r="B36" s="1">
        <v>0.5</v>
      </c>
      <c r="C36" s="1">
        <v>1.27781513</v>
      </c>
      <c r="D36" s="1">
        <v>1.7603121799999999</v>
      </c>
      <c r="E36" s="1">
        <v>1.5</v>
      </c>
      <c r="F36" s="1">
        <v>1.5</v>
      </c>
    </row>
    <row r="37" spans="1:10" x14ac:dyDescent="0.2">
      <c r="A37" s="28"/>
      <c r="B37" s="1">
        <v>0.53125</v>
      </c>
      <c r="C37" s="1">
        <v>1.2325363600000001</v>
      </c>
      <c r="D37" s="1">
        <v>1.8247116299999999</v>
      </c>
      <c r="E37" s="1">
        <v>1.46875</v>
      </c>
      <c r="F37" s="1">
        <v>1.53125</v>
      </c>
    </row>
    <row r="38" spans="1:10" x14ac:dyDescent="0.2">
      <c r="A38" s="28">
        <v>17</v>
      </c>
      <c r="B38" s="1">
        <v>0.53125</v>
      </c>
      <c r="C38" s="1">
        <v>1.2325801599999999</v>
      </c>
      <c r="D38" s="1">
        <v>1.8240730599999999</v>
      </c>
      <c r="E38" s="1">
        <v>1.46875</v>
      </c>
      <c r="F38" s="1">
        <v>1.53125</v>
      </c>
    </row>
    <row r="39" spans="1:10" x14ac:dyDescent="0.2">
      <c r="A39" s="28"/>
      <c r="B39" s="1">
        <v>0.5625</v>
      </c>
      <c r="C39" s="1">
        <v>1.1870652100000001</v>
      </c>
      <c r="D39" s="1">
        <v>1.89214014</v>
      </c>
      <c r="E39" s="1">
        <v>1.4375</v>
      </c>
      <c r="F39" s="1">
        <v>1.5625</v>
      </c>
    </row>
    <row r="40" spans="1:10" x14ac:dyDescent="0.2">
      <c r="A40" s="28">
        <v>18</v>
      </c>
      <c r="B40" s="1">
        <v>0.5625</v>
      </c>
      <c r="C40" s="1">
        <v>1.1871157299999999</v>
      </c>
      <c r="D40" s="1">
        <v>1.8914044299999999</v>
      </c>
      <c r="E40" s="1">
        <v>1.4375</v>
      </c>
      <c r="F40" s="1">
        <v>1.5625</v>
      </c>
    </row>
    <row r="41" spans="1:10" x14ac:dyDescent="0.2">
      <c r="A41" s="28"/>
      <c r="B41" s="1">
        <v>0.59375</v>
      </c>
      <c r="C41" s="1">
        <v>1.1413262500000001</v>
      </c>
      <c r="D41" s="1">
        <v>1.96368999</v>
      </c>
      <c r="E41" s="1">
        <v>1.40625</v>
      </c>
      <c r="F41" s="1">
        <v>1.59375</v>
      </c>
    </row>
    <row r="42" spans="1:10" x14ac:dyDescent="0.2">
      <c r="A42" s="28">
        <v>19</v>
      </c>
      <c r="B42" s="1">
        <v>0.59375</v>
      </c>
      <c r="C42" s="1">
        <v>1.14138385</v>
      </c>
      <c r="D42" s="1">
        <v>1.9628370900000001</v>
      </c>
      <c r="E42" s="1">
        <v>1.40625</v>
      </c>
      <c r="F42" s="1">
        <v>1.59375</v>
      </c>
    </row>
    <row r="43" spans="1:10" x14ac:dyDescent="0.2">
      <c r="A43" s="28"/>
      <c r="B43" s="1">
        <v>0.625</v>
      </c>
      <c r="C43" s="1">
        <v>1.09527972</v>
      </c>
      <c r="D43" s="1">
        <v>2.0400039900000002</v>
      </c>
      <c r="E43" s="1">
        <v>1.375</v>
      </c>
      <c r="F43" s="1">
        <v>1.625</v>
      </c>
    </row>
    <row r="44" spans="1:10" x14ac:dyDescent="0.2">
      <c r="A44" s="28">
        <v>20</v>
      </c>
      <c r="B44" s="1">
        <v>0.625</v>
      </c>
      <c r="C44" s="1">
        <v>1.0953448299999999</v>
      </c>
      <c r="D44" s="1">
        <v>2.0390084599999998</v>
      </c>
      <c r="E44" s="1">
        <v>1.375</v>
      </c>
      <c r="F44" s="1">
        <v>1.625</v>
      </c>
    </row>
    <row r="45" spans="1:10" x14ac:dyDescent="0.2">
      <c r="A45" s="28"/>
      <c r="B45" s="1">
        <v>0.65625</v>
      </c>
      <c r="C45" s="1">
        <v>1.0488838300000001</v>
      </c>
      <c r="D45" s="1">
        <v>2.1218612399999999</v>
      </c>
      <c r="E45" s="1">
        <v>1.34375</v>
      </c>
      <c r="F45" s="1">
        <v>1.65625</v>
      </c>
    </row>
    <row r="46" spans="1:10" x14ac:dyDescent="0.2">
      <c r="A46" s="28">
        <v>21</v>
      </c>
      <c r="B46" s="1">
        <v>0.65625</v>
      </c>
      <c r="C46" s="1">
        <v>1.0489569700000001</v>
      </c>
      <c r="D46" s="1">
        <v>2.1206904299999998</v>
      </c>
      <c r="E46" s="1">
        <v>1.34375</v>
      </c>
      <c r="F46" s="1">
        <v>1.65625</v>
      </c>
    </row>
    <row r="47" spans="1:10" x14ac:dyDescent="0.2">
      <c r="A47" s="28"/>
      <c r="B47" s="1">
        <v>0.6875</v>
      </c>
      <c r="C47" s="1">
        <v>1.0020943499999999</v>
      </c>
      <c r="D47" s="1">
        <v>2.2102147799999998</v>
      </c>
      <c r="E47" s="1">
        <v>1.3125</v>
      </c>
      <c r="F47" s="1">
        <v>1.6875</v>
      </c>
    </row>
    <row r="48" spans="1:10" x14ac:dyDescent="0.2">
      <c r="A48" s="28">
        <v>22</v>
      </c>
      <c r="B48" s="1">
        <v>0.6875</v>
      </c>
      <c r="C48" s="1">
        <v>1.00217614</v>
      </c>
      <c r="D48" s="1">
        <v>2.2088262300000001</v>
      </c>
      <c r="E48" s="1">
        <v>1.3125</v>
      </c>
      <c r="F48" s="1">
        <v>1.6875</v>
      </c>
    </row>
    <row r="49" spans="1:6" x14ac:dyDescent="0.2">
      <c r="A49" s="28"/>
      <c r="B49" s="1">
        <v>0.71875</v>
      </c>
      <c r="C49" s="1">
        <v>0.954864186</v>
      </c>
      <c r="D49" s="1">
        <v>2.3062425700000002</v>
      </c>
      <c r="E49" s="1">
        <v>1.28125</v>
      </c>
      <c r="F49" s="1">
        <v>1.71875</v>
      </c>
    </row>
    <row r="50" spans="1:6" x14ac:dyDescent="0.2">
      <c r="A50" s="28">
        <v>23</v>
      </c>
      <c r="B50" s="1">
        <v>0.71875</v>
      </c>
      <c r="C50" s="1">
        <v>0.95495534999999998</v>
      </c>
      <c r="D50" s="1">
        <v>2.3045802499999999</v>
      </c>
      <c r="E50" s="1">
        <v>1.28125</v>
      </c>
      <c r="F50" s="1">
        <v>1.71875</v>
      </c>
    </row>
    <row r="51" spans="1:6" x14ac:dyDescent="0.2">
      <c r="A51" s="28"/>
      <c r="B51" s="1">
        <v>0.75</v>
      </c>
      <c r="C51" s="1">
        <v>0.907142852</v>
      </c>
      <c r="D51" s="1">
        <v>2.4114173299999999</v>
      </c>
      <c r="E51" s="1">
        <v>1.25</v>
      </c>
      <c r="F51" s="1">
        <v>1.75</v>
      </c>
    </row>
    <row r="52" spans="1:6" x14ac:dyDescent="0.2">
      <c r="A52" s="28">
        <v>24</v>
      </c>
      <c r="B52" s="1">
        <v>0.75</v>
      </c>
      <c r="C52" s="1">
        <v>0.90724426000000002</v>
      </c>
      <c r="D52" s="1">
        <v>2.4094060800000001</v>
      </c>
      <c r="E52" s="1">
        <v>1.25</v>
      </c>
      <c r="F52" s="1">
        <v>1.75</v>
      </c>
    </row>
    <row r="53" spans="1:6" x14ac:dyDescent="0.2">
      <c r="A53" s="28"/>
      <c r="B53" s="1">
        <v>0.78125</v>
      </c>
      <c r="C53" s="1">
        <v>0.85887595100000003</v>
      </c>
      <c r="D53" s="1">
        <v>2.52760417</v>
      </c>
      <c r="E53" s="1">
        <v>1.21875</v>
      </c>
      <c r="F53" s="1">
        <v>1.78125</v>
      </c>
    </row>
    <row r="54" spans="1:6" x14ac:dyDescent="0.2">
      <c r="A54" s="28">
        <v>25</v>
      </c>
      <c r="B54" s="1">
        <v>0.78125</v>
      </c>
      <c r="C54" s="1">
        <v>0.85898863400000003</v>
      </c>
      <c r="D54" s="1">
        <v>2.5251413299999999</v>
      </c>
      <c r="E54" s="1">
        <v>1.21875</v>
      </c>
      <c r="F54" s="1">
        <v>1.78125</v>
      </c>
    </row>
    <row r="55" spans="1:6" x14ac:dyDescent="0.2">
      <c r="A55" s="28"/>
      <c r="B55" s="1">
        <v>0.8125</v>
      </c>
      <c r="C55" s="1">
        <v>0.81000453500000003</v>
      </c>
      <c r="D55" s="1">
        <v>2.6571996200000001</v>
      </c>
      <c r="E55" s="1">
        <v>1.1875</v>
      </c>
      <c r="F55" s="1">
        <v>1.8125</v>
      </c>
    </row>
    <row r="56" spans="1:6" x14ac:dyDescent="0.2">
      <c r="A56" s="28">
        <v>26</v>
      </c>
      <c r="B56" s="1">
        <v>0.8125</v>
      </c>
      <c r="C56" s="1">
        <v>0.81012973600000004</v>
      </c>
      <c r="D56" s="1">
        <v>2.6541420100000002</v>
      </c>
      <c r="E56" s="1">
        <v>1.1875</v>
      </c>
      <c r="F56" s="1">
        <v>1.8125</v>
      </c>
    </row>
    <row r="57" spans="1:6" x14ac:dyDescent="0.2">
      <c r="A57" s="28"/>
      <c r="B57" s="1">
        <v>0.84375</v>
      </c>
      <c r="C57" s="1">
        <v>0.76046438100000002</v>
      </c>
      <c r="D57" s="1">
        <v>2.80333436</v>
      </c>
      <c r="E57" s="1">
        <v>1.15625</v>
      </c>
      <c r="F57" s="1">
        <v>1.84375</v>
      </c>
    </row>
    <row r="58" spans="1:6" x14ac:dyDescent="0.2">
      <c r="A58" s="28">
        <v>27</v>
      </c>
      <c r="B58" s="1">
        <v>0.84375</v>
      </c>
      <c r="C58" s="1">
        <v>0.76060360199999999</v>
      </c>
      <c r="D58" s="1">
        <v>2.7994775000000001</v>
      </c>
      <c r="E58" s="1">
        <v>1.15625</v>
      </c>
      <c r="F58" s="1">
        <v>1.84375</v>
      </c>
    </row>
    <row r="59" spans="1:6" x14ac:dyDescent="0.2">
      <c r="A59" s="28"/>
      <c r="B59" s="1">
        <v>0.875</v>
      </c>
      <c r="C59" s="1">
        <v>0.71018518200000003</v>
      </c>
      <c r="D59" s="1">
        <v>2.9701760099999999</v>
      </c>
      <c r="E59" s="1">
        <v>1.125</v>
      </c>
      <c r="F59" s="1">
        <v>1.875</v>
      </c>
    </row>
    <row r="60" spans="1:6" x14ac:dyDescent="0.2">
      <c r="A60" s="28">
        <v>28</v>
      </c>
      <c r="B60" s="1">
        <v>0.875</v>
      </c>
      <c r="C60" s="1">
        <v>0.71034027099999997</v>
      </c>
      <c r="D60" s="1">
        <v>2.9652197</v>
      </c>
      <c r="E60" s="1">
        <v>1.125</v>
      </c>
      <c r="F60" s="1">
        <v>1.875</v>
      </c>
    </row>
    <row r="61" spans="1:6" x14ac:dyDescent="0.2">
      <c r="A61" s="28"/>
      <c r="B61" s="1">
        <v>0.90625</v>
      </c>
      <c r="C61" s="1">
        <v>0.65908957499999998</v>
      </c>
      <c r="D61" s="1">
        <v>3.1633954000000002</v>
      </c>
      <c r="E61" s="1">
        <v>1.09375</v>
      </c>
      <c r="F61" s="1">
        <v>1.90625</v>
      </c>
    </row>
    <row r="62" spans="1:6" x14ac:dyDescent="0.2">
      <c r="A62" s="28">
        <v>29</v>
      </c>
      <c r="B62" s="1">
        <v>0.90625</v>
      </c>
      <c r="C62" s="1">
        <v>0.65926284899999998</v>
      </c>
      <c r="D62" s="1">
        <v>3.15688455</v>
      </c>
      <c r="E62" s="1">
        <v>1.09375</v>
      </c>
      <c r="F62" s="1">
        <v>1.90625</v>
      </c>
    </row>
    <row r="63" spans="1:6" x14ac:dyDescent="0.2">
      <c r="A63" s="28"/>
      <c r="B63" s="1">
        <v>0.9375</v>
      </c>
      <c r="C63" s="1">
        <v>0.60709202699999998</v>
      </c>
      <c r="D63" s="1">
        <v>3.3909088700000001</v>
      </c>
      <c r="E63" s="1">
        <v>1.0625</v>
      </c>
      <c r="F63" s="1">
        <v>1.9375</v>
      </c>
    </row>
    <row r="64" spans="1:6" x14ac:dyDescent="0.2">
      <c r="A64" s="28">
        <v>30</v>
      </c>
      <c r="B64" s="1">
        <v>0.9375</v>
      </c>
      <c r="C64" s="1">
        <v>0.60728647599999996</v>
      </c>
      <c r="D64" s="1">
        <v>3.38212673</v>
      </c>
      <c r="E64" s="1">
        <v>1.0625</v>
      </c>
      <c r="F64" s="1">
        <v>1.9375</v>
      </c>
    </row>
    <row r="65" spans="1:6" x14ac:dyDescent="0.2">
      <c r="A65" s="28"/>
      <c r="B65" s="1">
        <v>0.96875</v>
      </c>
      <c r="C65" s="1">
        <v>0.55409751900000004</v>
      </c>
      <c r="D65" s="1">
        <v>3.6641085000000002</v>
      </c>
      <c r="E65" s="1">
        <v>1.03125</v>
      </c>
      <c r="F65" s="1">
        <v>1.96875</v>
      </c>
    </row>
    <row r="66" spans="1:6" x14ac:dyDescent="0.2">
      <c r="A66" s="28">
        <v>31</v>
      </c>
      <c r="B66" s="1">
        <v>0.96875</v>
      </c>
      <c r="C66" s="1">
        <v>0.55431714099999996</v>
      </c>
      <c r="D66" s="1">
        <v>3.6518731099999999</v>
      </c>
      <c r="E66" s="1">
        <v>1.03125</v>
      </c>
      <c r="F66" s="1">
        <v>1.96875</v>
      </c>
    </row>
    <row r="67" spans="1:6" x14ac:dyDescent="0.2">
      <c r="A67" s="28"/>
      <c r="B67" s="1">
        <v>1</v>
      </c>
      <c r="C67" s="1">
        <v>0.499999996</v>
      </c>
      <c r="D67" s="1">
        <v>4.0000000199999999</v>
      </c>
      <c r="E67" s="1">
        <v>1</v>
      </c>
      <c r="F67" s="1">
        <v>2</v>
      </c>
    </row>
  </sheetData>
  <mergeCells count="34">
    <mergeCell ref="C2:D2"/>
    <mergeCell ref="E2:F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60:A61"/>
    <mergeCell ref="A62:A63"/>
    <mergeCell ref="A64:A65"/>
    <mergeCell ref="A66:A67"/>
    <mergeCell ref="A50:A51"/>
    <mergeCell ref="A52:A53"/>
    <mergeCell ref="A54:A55"/>
    <mergeCell ref="A56:A57"/>
    <mergeCell ref="A58:A5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BAD6-1EBF-4942-8C07-DFDAF2B33640}">
  <dimension ref="B1:F65"/>
  <sheetViews>
    <sheetView workbookViewId="0">
      <selection activeCell="G36" sqref="G36"/>
    </sheetView>
  </sheetViews>
  <sheetFormatPr baseColWidth="10" defaultRowHeight="16" x14ac:dyDescent="0.2"/>
  <sheetData>
    <row r="1" spans="2:6" x14ac:dyDescent="0.2">
      <c r="C1" t="s">
        <v>42</v>
      </c>
      <c r="D1" t="s">
        <v>42</v>
      </c>
      <c r="E1" t="s">
        <v>43</v>
      </c>
      <c r="F1" t="s">
        <v>43</v>
      </c>
    </row>
    <row r="2" spans="2:6" x14ac:dyDescent="0.2">
      <c r="B2" s="1">
        <v>2.2204E-16</v>
      </c>
      <c r="C2" s="1">
        <v>2.0004881999999999</v>
      </c>
      <c r="D2" s="1">
        <v>0.99959297300000005</v>
      </c>
      <c r="E2" s="1">
        <v>2</v>
      </c>
      <c r="F2" s="1">
        <v>1</v>
      </c>
    </row>
    <row r="3" spans="2:6" x14ac:dyDescent="0.2">
      <c r="B3" s="1">
        <v>3.125E-2</v>
      </c>
      <c r="C3" s="1">
        <v>1.99853539</v>
      </c>
      <c r="D3" s="1">
        <v>1.0012209999999999</v>
      </c>
      <c r="E3" s="1">
        <v>1.99902344</v>
      </c>
      <c r="F3" s="1">
        <v>1.00097656</v>
      </c>
    </row>
    <row r="4" spans="2:6" x14ac:dyDescent="0.2">
      <c r="B4" s="1">
        <v>3.125E-2</v>
      </c>
      <c r="C4" s="1">
        <v>1.99902282</v>
      </c>
      <c r="D4" s="1">
        <v>1.00081289</v>
      </c>
      <c r="E4" s="1">
        <v>1.99902344</v>
      </c>
      <c r="F4" s="1">
        <v>1.00097656</v>
      </c>
    </row>
    <row r="5" spans="2:6" x14ac:dyDescent="0.2">
      <c r="B5" s="1">
        <v>6.25E-2</v>
      </c>
      <c r="C5" s="1">
        <v>1.99414442</v>
      </c>
      <c r="D5" s="1">
        <v>1.0048876</v>
      </c>
      <c r="E5" s="1">
        <v>1.99609375</v>
      </c>
      <c r="F5" s="1">
        <v>1.00390625</v>
      </c>
    </row>
    <row r="6" spans="2:6" x14ac:dyDescent="0.2">
      <c r="B6" s="1">
        <v>6.25E-2</v>
      </c>
      <c r="C6" s="1">
        <v>1.99463016</v>
      </c>
      <c r="D6" s="1">
        <v>1.0044771800000001</v>
      </c>
      <c r="E6" s="1">
        <v>1.99609375</v>
      </c>
      <c r="F6" s="1">
        <v>1.00390625</v>
      </c>
    </row>
    <row r="7" spans="2:6" x14ac:dyDescent="0.2">
      <c r="B7" s="1">
        <v>9.375E-2</v>
      </c>
      <c r="C7" s="1">
        <v>1.9868354800000001</v>
      </c>
      <c r="D7" s="1">
        <v>1.01101065</v>
      </c>
      <c r="E7" s="1">
        <v>1.99121094</v>
      </c>
      <c r="F7" s="1">
        <v>1.00878906</v>
      </c>
    </row>
    <row r="8" spans="2:6" x14ac:dyDescent="0.2">
      <c r="B8" s="1">
        <v>9.375E-2</v>
      </c>
      <c r="C8" s="1">
        <v>1.9873186899999999</v>
      </c>
      <c r="D8" s="1">
        <v>1.0105966399999999</v>
      </c>
      <c r="E8" s="1">
        <v>1.99121094</v>
      </c>
      <c r="F8" s="1">
        <v>1.00878906</v>
      </c>
    </row>
    <row r="9" spans="2:6" x14ac:dyDescent="0.2">
      <c r="B9" s="1">
        <v>0.125</v>
      </c>
      <c r="C9" s="1">
        <v>1.97662213</v>
      </c>
      <c r="D9" s="1">
        <v>1.0196085699999999</v>
      </c>
      <c r="E9" s="1">
        <v>1.984375</v>
      </c>
      <c r="F9" s="1">
        <v>1.015625</v>
      </c>
    </row>
    <row r="10" spans="2:6" x14ac:dyDescent="0.2">
      <c r="B10" s="1">
        <v>0.125</v>
      </c>
      <c r="C10" s="1">
        <v>1.97710213</v>
      </c>
      <c r="D10" s="1">
        <v>1.0191895799999999</v>
      </c>
      <c r="E10" s="1">
        <v>1.984375</v>
      </c>
      <c r="F10" s="1">
        <v>1.015625</v>
      </c>
    </row>
    <row r="11" spans="2:6" x14ac:dyDescent="0.2">
      <c r="B11" s="1">
        <v>0.15625</v>
      </c>
      <c r="C11" s="1">
        <v>1.96352258</v>
      </c>
      <c r="D11" s="1">
        <v>1.0307077899999999</v>
      </c>
      <c r="E11" s="1">
        <v>1.97558594</v>
      </c>
      <c r="F11" s="1">
        <v>1.02441406</v>
      </c>
    </row>
    <row r="12" spans="2:6" x14ac:dyDescent="0.2">
      <c r="B12" s="1">
        <v>0.15625</v>
      </c>
      <c r="C12" s="1">
        <v>1.96399879</v>
      </c>
      <c r="D12" s="1">
        <v>1.0302823000000001</v>
      </c>
      <c r="E12" s="1">
        <v>1.97558594</v>
      </c>
      <c r="F12" s="1">
        <v>1.02441406</v>
      </c>
    </row>
    <row r="13" spans="2:6" x14ac:dyDescent="0.2">
      <c r="B13" s="1">
        <v>0.1875</v>
      </c>
      <c r="C13" s="1">
        <v>1.94755879</v>
      </c>
      <c r="D13" s="1">
        <v>1.0443434700000001</v>
      </c>
      <c r="E13" s="1">
        <v>1.96484375</v>
      </c>
      <c r="F13" s="1">
        <v>1.03515625</v>
      </c>
    </row>
    <row r="14" spans="2:6" x14ac:dyDescent="0.2">
      <c r="B14" s="1">
        <v>0.1875</v>
      </c>
      <c r="C14" s="1">
        <v>1.9480308399999999</v>
      </c>
      <c r="D14" s="1">
        <v>1.0439097799999999</v>
      </c>
      <c r="E14" s="1">
        <v>1.96484375</v>
      </c>
      <c r="F14" s="1">
        <v>1.03515625</v>
      </c>
    </row>
    <row r="15" spans="2:6" x14ac:dyDescent="0.2">
      <c r="B15" s="1">
        <v>0.21875</v>
      </c>
      <c r="C15" s="1">
        <v>1.92875558</v>
      </c>
      <c r="D15" s="1">
        <v>1.0605604099999999</v>
      </c>
      <c r="E15" s="1">
        <v>1.95214844</v>
      </c>
      <c r="F15" s="1">
        <v>1.04785156</v>
      </c>
    </row>
    <row r="16" spans="2:6" x14ac:dyDescent="0.2">
      <c r="B16" s="1">
        <v>0.21875</v>
      </c>
      <c r="C16" s="1">
        <v>1.9292232600000001</v>
      </c>
      <c r="D16" s="1">
        <v>1.0601165800000001</v>
      </c>
      <c r="E16" s="1">
        <v>1.95214844</v>
      </c>
      <c r="F16" s="1">
        <v>1.04785156</v>
      </c>
    </row>
    <row r="17" spans="2:6" x14ac:dyDescent="0.2">
      <c r="B17" s="1">
        <v>0.25</v>
      </c>
      <c r="C17" s="1">
        <v>1.9071394800000001</v>
      </c>
      <c r="D17" s="1">
        <v>1.0794143700000001</v>
      </c>
      <c r="E17" s="1">
        <v>1.9375</v>
      </c>
      <c r="F17" s="1">
        <v>1.0625</v>
      </c>
    </row>
    <row r="18" spans="2:6" x14ac:dyDescent="0.2">
      <c r="B18" s="1">
        <v>0.25</v>
      </c>
      <c r="C18" s="1">
        <v>1.90760281</v>
      </c>
      <c r="D18" s="1">
        <v>1.0789581699999999</v>
      </c>
      <c r="E18" s="1">
        <v>1.9375</v>
      </c>
      <c r="F18" s="1">
        <v>1.0625</v>
      </c>
    </row>
    <row r="19" spans="2:6" x14ac:dyDescent="0.2">
      <c r="B19" s="1">
        <v>0.28125</v>
      </c>
      <c r="C19" s="1">
        <v>1.88273757</v>
      </c>
      <c r="D19" s="1">
        <v>1.1009736800000001</v>
      </c>
      <c r="E19" s="1">
        <v>1.92089844</v>
      </c>
      <c r="F19" s="1">
        <v>1.07910156</v>
      </c>
    </row>
    <row r="20" spans="2:6" x14ac:dyDescent="0.2">
      <c r="B20" s="1">
        <v>0.28125</v>
      </c>
      <c r="C20" s="1">
        <v>1.8831967700000001</v>
      </c>
      <c r="D20" s="1">
        <v>1.10050246</v>
      </c>
      <c r="E20" s="1">
        <v>1.92089844</v>
      </c>
      <c r="F20" s="1">
        <v>1.07910156</v>
      </c>
    </row>
    <row r="21" spans="2:6" x14ac:dyDescent="0.2">
      <c r="B21" s="1">
        <v>0.3125</v>
      </c>
      <c r="C21" s="1">
        <v>1.8555762</v>
      </c>
      <c r="D21" s="1">
        <v>1.1253213500000001</v>
      </c>
      <c r="E21" s="1">
        <v>1.90234375</v>
      </c>
      <c r="F21" s="1">
        <v>1.09765625</v>
      </c>
    </row>
    <row r="22" spans="2:6" x14ac:dyDescent="0.2">
      <c r="B22" s="1">
        <v>0.3125</v>
      </c>
      <c r="C22" s="1">
        <v>1.8560317200000001</v>
      </c>
      <c r="D22" s="1">
        <v>1.12483197</v>
      </c>
      <c r="E22" s="1">
        <v>1.90234375</v>
      </c>
      <c r="F22" s="1">
        <v>1.09765625</v>
      </c>
    </row>
    <row r="23" spans="2:6" x14ac:dyDescent="0.2">
      <c r="B23" s="1">
        <v>0.34375</v>
      </c>
      <c r="C23" s="1">
        <v>1.8256796900000001</v>
      </c>
      <c r="D23" s="1">
        <v>1.15255778</v>
      </c>
      <c r="E23" s="1">
        <v>1.88183594</v>
      </c>
      <c r="F23" s="1">
        <v>1.11816406</v>
      </c>
    </row>
    <row r="24" spans="2:6" x14ac:dyDescent="0.2">
      <c r="B24" s="1">
        <v>0.34375</v>
      </c>
      <c r="C24" s="1">
        <v>1.8261322</v>
      </c>
      <c r="D24" s="1">
        <v>1.1520464500000001</v>
      </c>
      <c r="E24" s="1">
        <v>1.88183594</v>
      </c>
      <c r="F24" s="1">
        <v>1.11816406</v>
      </c>
    </row>
    <row r="25" spans="2:6" x14ac:dyDescent="0.2">
      <c r="B25" s="1">
        <v>0.375</v>
      </c>
      <c r="C25" s="1">
        <v>1.7930690300000001</v>
      </c>
      <c r="D25" s="1">
        <v>1.18280422</v>
      </c>
      <c r="E25" s="1">
        <v>1.859375</v>
      </c>
      <c r="F25" s="1">
        <v>1.140625</v>
      </c>
    </row>
    <row r="26" spans="2:6" x14ac:dyDescent="0.2">
      <c r="B26" s="1">
        <v>0.375</v>
      </c>
      <c r="C26" s="1">
        <v>1.79351941</v>
      </c>
      <c r="D26" s="1">
        <v>1.18226633</v>
      </c>
      <c r="E26" s="1">
        <v>1.859375</v>
      </c>
      <c r="F26" s="1">
        <v>1.140625</v>
      </c>
    </row>
    <row r="27" spans="2:6" x14ac:dyDescent="0.2">
      <c r="B27" s="1">
        <v>0.40625</v>
      </c>
      <c r="C27" s="1">
        <v>1.7577605599999999</v>
      </c>
      <c r="D27" s="1">
        <v>1.21620727</v>
      </c>
      <c r="E27" s="1">
        <v>1.83496094</v>
      </c>
      <c r="F27" s="1">
        <v>1.16503906</v>
      </c>
    </row>
    <row r="28" spans="2:6" x14ac:dyDescent="0.2">
      <c r="B28" s="1">
        <v>0.40625</v>
      </c>
      <c r="C28" s="1">
        <v>1.75820993</v>
      </c>
      <c r="D28" s="1">
        <v>1.2156370999999999</v>
      </c>
      <c r="E28" s="1">
        <v>1.83496094</v>
      </c>
      <c r="F28" s="1">
        <v>1.16503906</v>
      </c>
    </row>
    <row r="29" spans="2:6" x14ac:dyDescent="0.2">
      <c r="B29" s="1">
        <v>0.4375</v>
      </c>
      <c r="C29" s="1">
        <v>1.7197646600000001</v>
      </c>
      <c r="D29" s="1">
        <v>1.25294463</v>
      </c>
      <c r="E29" s="1">
        <v>1.80859375</v>
      </c>
      <c r="F29" s="1">
        <v>1.19140625</v>
      </c>
    </row>
    <row r="30" spans="2:6" x14ac:dyDescent="0.2">
      <c r="B30" s="1">
        <v>0.4375</v>
      </c>
      <c r="C30" s="1">
        <v>1.7202143700000001</v>
      </c>
      <c r="D30" s="1">
        <v>1.2523350499999999</v>
      </c>
      <c r="E30" s="1">
        <v>1.80859375</v>
      </c>
      <c r="F30" s="1">
        <v>1.19140625</v>
      </c>
    </row>
    <row r="31" spans="2:6" x14ac:dyDescent="0.2">
      <c r="B31" s="1">
        <v>0.46875</v>
      </c>
      <c r="C31" s="1">
        <v>1.6790844300000001</v>
      </c>
      <c r="D31" s="1">
        <v>1.29323265</v>
      </c>
      <c r="E31" s="1">
        <v>1.78027344</v>
      </c>
      <c r="F31" s="1">
        <v>1.21972656</v>
      </c>
    </row>
    <row r="32" spans="2:6" x14ac:dyDescent="0.2">
      <c r="B32" s="1">
        <v>0.46875</v>
      </c>
      <c r="C32" s="1">
        <v>1.6795360399999999</v>
      </c>
      <c r="D32" s="1">
        <v>1.2925746600000001</v>
      </c>
      <c r="E32" s="1">
        <v>1.78027344</v>
      </c>
      <c r="F32" s="1">
        <v>1.21972656</v>
      </c>
    </row>
    <row r="33" spans="2:6" x14ac:dyDescent="0.2">
      <c r="B33" s="1">
        <v>0.5</v>
      </c>
      <c r="C33" s="1">
        <v>1.6357142899999999</v>
      </c>
      <c r="D33" s="1">
        <v>1.3373362499999999</v>
      </c>
      <c r="E33" s="1">
        <v>1.75</v>
      </c>
      <c r="F33" s="1">
        <v>1.25</v>
      </c>
    </row>
    <row r="34" spans="2:6" x14ac:dyDescent="0.2">
      <c r="B34" s="1">
        <v>0.5</v>
      </c>
      <c r="C34" s="1">
        <v>1.63616966</v>
      </c>
      <c r="D34" s="1">
        <v>1.3366183300000001</v>
      </c>
      <c r="E34" s="1">
        <v>1.75</v>
      </c>
      <c r="F34" s="1">
        <v>1.25</v>
      </c>
    </row>
    <row r="35" spans="2:6" x14ac:dyDescent="0.2">
      <c r="B35" s="1">
        <v>0.53125</v>
      </c>
      <c r="C35" s="1">
        <v>1.5896386</v>
      </c>
      <c r="D35" s="1">
        <v>1.3855820700000001</v>
      </c>
      <c r="E35" s="1">
        <v>1.71777344</v>
      </c>
      <c r="F35" s="1">
        <v>1.28222656</v>
      </c>
    </row>
    <row r="36" spans="2:6" x14ac:dyDescent="0.2">
      <c r="B36" s="1">
        <v>0.53125</v>
      </c>
      <c r="C36" s="1">
        <v>1.59009986</v>
      </c>
      <c r="D36" s="1">
        <v>1.38478933</v>
      </c>
      <c r="E36" s="1">
        <v>1.71777344</v>
      </c>
      <c r="F36" s="1">
        <v>1.28222656</v>
      </c>
    </row>
    <row r="37" spans="2:6" x14ac:dyDescent="0.2">
      <c r="B37" s="1">
        <v>0.5625</v>
      </c>
      <c r="C37" s="1">
        <v>1.5408300399999999</v>
      </c>
      <c r="D37" s="1">
        <v>1.4383762499999999</v>
      </c>
      <c r="E37" s="1">
        <v>1.68359375</v>
      </c>
      <c r="F37" s="1">
        <v>1.31640625</v>
      </c>
    </row>
    <row r="38" spans="2:6" x14ac:dyDescent="0.2">
      <c r="B38" s="1">
        <v>0.5625</v>
      </c>
      <c r="C38" s="1">
        <v>1.54129966</v>
      </c>
      <c r="D38" s="1">
        <v>1.4374891299999999</v>
      </c>
      <c r="E38" s="1">
        <v>1.68359375</v>
      </c>
      <c r="F38" s="1">
        <v>1.31640625</v>
      </c>
    </row>
    <row r="39" spans="2:6" x14ac:dyDescent="0.2">
      <c r="B39" s="1">
        <v>0.59375</v>
      </c>
      <c r="C39" s="1">
        <v>1.4892478899999999</v>
      </c>
      <c r="D39" s="1">
        <v>1.4962286</v>
      </c>
      <c r="E39" s="1">
        <v>1.64746094</v>
      </c>
      <c r="F39" s="1">
        <v>1.35253906</v>
      </c>
    </row>
    <row r="40" spans="2:6" x14ac:dyDescent="0.2">
      <c r="B40" s="1">
        <v>0.59375</v>
      </c>
      <c r="C40" s="1">
        <v>1.4897287299999999</v>
      </c>
      <c r="D40" s="1">
        <v>1.4952210100000001</v>
      </c>
      <c r="E40" s="1">
        <v>1.64746094</v>
      </c>
      <c r="F40" s="1">
        <v>1.35253906</v>
      </c>
    </row>
    <row r="41" spans="2:6" x14ac:dyDescent="0.2">
      <c r="B41" s="1">
        <v>0.625</v>
      </c>
      <c r="C41" s="1">
        <v>1.43483589</v>
      </c>
      <c r="D41" s="1">
        <v>1.55978613</v>
      </c>
      <c r="E41" s="1">
        <v>1.609375</v>
      </c>
      <c r="F41" s="1">
        <v>1.390625</v>
      </c>
    </row>
    <row r="42" spans="2:6" x14ac:dyDescent="0.2">
      <c r="B42" s="1">
        <v>0.625</v>
      </c>
      <c r="C42" s="1">
        <v>1.4353313299999999</v>
      </c>
      <c r="D42" s="1">
        <v>1.5586227399999999</v>
      </c>
      <c r="E42" s="1">
        <v>1.609375</v>
      </c>
      <c r="F42" s="1">
        <v>1.390625</v>
      </c>
    </row>
    <row r="43" spans="2:6" x14ac:dyDescent="0.2">
      <c r="B43" s="1">
        <v>0.65625</v>
      </c>
      <c r="C43" s="1">
        <v>1.3775198399999999</v>
      </c>
      <c r="D43" s="1">
        <v>1.62988036</v>
      </c>
      <c r="E43" s="1">
        <v>1.56933594</v>
      </c>
      <c r="F43" s="1">
        <v>1.43066406</v>
      </c>
    </row>
    <row r="44" spans="2:6" x14ac:dyDescent="0.2">
      <c r="B44" s="1">
        <v>0.65625</v>
      </c>
      <c r="C44" s="1">
        <v>1.3780338599999999</v>
      </c>
      <c r="D44" s="1">
        <v>1.62851239</v>
      </c>
      <c r="E44" s="1">
        <v>1.56933594</v>
      </c>
      <c r="F44" s="1">
        <v>1.43066406</v>
      </c>
    </row>
    <row r="45" spans="2:6" x14ac:dyDescent="0.2">
      <c r="B45" s="1">
        <v>0.6875</v>
      </c>
      <c r="C45" s="1">
        <v>1.3172044700000001</v>
      </c>
      <c r="D45" s="1">
        <v>1.7075954200000001</v>
      </c>
      <c r="E45" s="1">
        <v>1.52734375</v>
      </c>
      <c r="F45" s="1">
        <v>1.47265625</v>
      </c>
    </row>
    <row r="46" spans="2:6" x14ac:dyDescent="0.2">
      <c r="B46" s="1">
        <v>0.6875</v>
      </c>
      <c r="C46" s="1">
        <v>1.31774189</v>
      </c>
      <c r="D46" s="1">
        <v>1.7059540399999999</v>
      </c>
      <c r="E46" s="1">
        <v>1.52734375</v>
      </c>
      <c r="F46" s="1">
        <v>1.47265625</v>
      </c>
    </row>
    <row r="47" spans="2:6" x14ac:dyDescent="0.2">
      <c r="B47" s="1">
        <v>0.71875</v>
      </c>
      <c r="C47" s="1">
        <v>1.25376961</v>
      </c>
      <c r="D47" s="1">
        <v>1.7943682599999999</v>
      </c>
      <c r="E47" s="1">
        <v>1.48339844</v>
      </c>
      <c r="F47" s="1">
        <v>1.51660156</v>
      </c>
    </row>
    <row r="48" spans="2:6" x14ac:dyDescent="0.2">
      <c r="B48" s="1">
        <v>0.71875</v>
      </c>
      <c r="C48" s="1">
        <v>1.25433631</v>
      </c>
      <c r="D48" s="1">
        <v>1.7923539900000001</v>
      </c>
      <c r="E48" s="1">
        <v>1.48339844</v>
      </c>
      <c r="F48" s="1">
        <v>1.51660156</v>
      </c>
    </row>
    <row r="49" spans="2:6" x14ac:dyDescent="0.2">
      <c r="B49" s="1">
        <v>0.75</v>
      </c>
      <c r="C49" s="1">
        <v>1.1870652100000001</v>
      </c>
      <c r="D49" s="1">
        <v>1.8921401600000001</v>
      </c>
      <c r="E49" s="1">
        <v>1.4375</v>
      </c>
      <c r="F49" s="1">
        <v>1.5625</v>
      </c>
    </row>
    <row r="50" spans="2:6" x14ac:dyDescent="0.2">
      <c r="B50" s="1">
        <v>0.75</v>
      </c>
      <c r="C50" s="1">
        <v>1.1876685</v>
      </c>
      <c r="D50" s="1">
        <v>1.8896051</v>
      </c>
      <c r="E50" s="1">
        <v>1.4375</v>
      </c>
      <c r="F50" s="1">
        <v>1.5625</v>
      </c>
    </row>
    <row r="51" spans="2:6" x14ac:dyDescent="0.2">
      <c r="B51" s="1">
        <v>0.78125</v>
      </c>
      <c r="C51" s="1">
        <v>1.1169049200000001</v>
      </c>
      <c r="D51" s="1">
        <v>2.0035926900000001</v>
      </c>
      <c r="E51" s="1">
        <v>1.38964844</v>
      </c>
      <c r="F51" s="1">
        <v>1.61035156</v>
      </c>
    </row>
    <row r="52" spans="2:6" x14ac:dyDescent="0.2">
      <c r="B52" s="1">
        <v>0.78125</v>
      </c>
      <c r="C52" s="1">
        <v>1.1175540900000001</v>
      </c>
      <c r="D52" s="1">
        <v>2.0003094899999998</v>
      </c>
      <c r="E52" s="1">
        <v>1.38964844</v>
      </c>
      <c r="F52" s="1">
        <v>1.61035156</v>
      </c>
    </row>
    <row r="53" spans="2:6" x14ac:dyDescent="0.2">
      <c r="B53" s="1">
        <v>0.8125</v>
      </c>
      <c r="C53" s="1">
        <v>1.0430576</v>
      </c>
      <c r="D53" s="1">
        <v>2.1325284299999998</v>
      </c>
      <c r="E53" s="1">
        <v>1.33984375</v>
      </c>
      <c r="F53" s="1">
        <v>1.66015625</v>
      </c>
    </row>
    <row r="54" spans="2:6" x14ac:dyDescent="0.2">
      <c r="B54" s="1">
        <v>0.8125</v>
      </c>
      <c r="C54" s="1">
        <v>1.04376471</v>
      </c>
      <c r="D54" s="1">
        <v>2.1281334099999998</v>
      </c>
      <c r="E54" s="1">
        <v>1.33984375</v>
      </c>
      <c r="F54" s="1">
        <v>1.66015625</v>
      </c>
    </row>
    <row r="55" spans="2:6" x14ac:dyDescent="0.2">
      <c r="B55" s="1">
        <v>0.84375</v>
      </c>
      <c r="C55" s="1">
        <v>0.96523593900000004</v>
      </c>
      <c r="D55" s="1">
        <v>2.28451133</v>
      </c>
      <c r="E55" s="1">
        <v>1.28808594</v>
      </c>
      <c r="F55" s="1">
        <v>1.71191406</v>
      </c>
    </row>
    <row r="56" spans="2:6" x14ac:dyDescent="0.2">
      <c r="B56" s="1">
        <v>0.84375</v>
      </c>
      <c r="C56" s="1">
        <v>0.96601713600000005</v>
      </c>
      <c r="D56" s="1">
        <v>2.27839407</v>
      </c>
      <c r="E56" s="1">
        <v>1.28808594</v>
      </c>
      <c r="F56" s="1">
        <v>1.71191406</v>
      </c>
    </row>
    <row r="57" spans="2:6" x14ac:dyDescent="0.2">
      <c r="B57" s="1">
        <v>0.875</v>
      </c>
      <c r="C57" s="1">
        <v>0.88308115899999995</v>
      </c>
      <c r="D57" s="1">
        <v>2.4679989400000002</v>
      </c>
      <c r="E57" s="1">
        <v>1.234375</v>
      </c>
      <c r="F57" s="1">
        <v>1.765625</v>
      </c>
    </row>
    <row r="58" spans="2:6" x14ac:dyDescent="0.2">
      <c r="B58" s="1">
        <v>0.875</v>
      </c>
      <c r="C58" s="1">
        <v>0.88395875599999996</v>
      </c>
      <c r="D58" s="1">
        <v>2.4590716600000002</v>
      </c>
      <c r="E58" s="1">
        <v>1.234375</v>
      </c>
      <c r="F58" s="1">
        <v>1.765625</v>
      </c>
    </row>
    <row r="59" spans="2:6" x14ac:dyDescent="0.2">
      <c r="B59" s="1">
        <v>0.90625</v>
      </c>
      <c r="C59" s="1">
        <v>0.79614185999999998</v>
      </c>
      <c r="D59" s="1">
        <v>2.6964708800000001</v>
      </c>
      <c r="E59" s="1">
        <v>1.17871094</v>
      </c>
      <c r="F59" s="1">
        <v>1.82128906</v>
      </c>
    </row>
    <row r="60" spans="2:6" x14ac:dyDescent="0.2">
      <c r="B60" s="1">
        <v>0.90625</v>
      </c>
      <c r="C60" s="1">
        <v>0.79714825</v>
      </c>
      <c r="D60" s="1">
        <v>2.68264155</v>
      </c>
      <c r="E60" s="1">
        <v>1.17871094</v>
      </c>
      <c r="F60" s="1">
        <v>1.82128906</v>
      </c>
    </row>
    <row r="61" spans="2:6" x14ac:dyDescent="0.2">
      <c r="B61" s="1">
        <v>0.9375</v>
      </c>
      <c r="C61" s="1">
        <v>0.70384453499999999</v>
      </c>
      <c r="D61" s="1">
        <v>2.99274905</v>
      </c>
      <c r="E61" s="1">
        <v>1.12109375</v>
      </c>
      <c r="F61" s="1">
        <v>1.87890625</v>
      </c>
    </row>
    <row r="62" spans="2:6" x14ac:dyDescent="0.2">
      <c r="B62" s="1">
        <v>0.9375</v>
      </c>
      <c r="C62" s="1">
        <v>0.70503016399999996</v>
      </c>
      <c r="D62" s="1">
        <v>2.9695684500000001</v>
      </c>
      <c r="E62" s="1">
        <v>1.12109375</v>
      </c>
      <c r="F62" s="1">
        <v>1.87890625</v>
      </c>
    </row>
    <row r="63" spans="2:6" x14ac:dyDescent="0.2">
      <c r="B63" s="1">
        <v>0.96875</v>
      </c>
      <c r="C63" s="1">
        <v>0.60545154499999998</v>
      </c>
      <c r="D63" s="1">
        <v>3.3986837200000002</v>
      </c>
      <c r="E63" s="1">
        <v>1.06152344</v>
      </c>
      <c r="F63" s="1">
        <v>1.93847656</v>
      </c>
    </row>
    <row r="64" spans="2:6" x14ac:dyDescent="0.2">
      <c r="B64" s="1">
        <v>0.96875</v>
      </c>
      <c r="C64" s="1">
        <v>0.60690435399999998</v>
      </c>
      <c r="D64" s="1">
        <v>3.3552745800000001</v>
      </c>
      <c r="E64" s="1">
        <v>1.06152344</v>
      </c>
      <c r="F64" s="1">
        <v>1.93847656</v>
      </c>
    </row>
    <row r="65" spans="2:6" x14ac:dyDescent="0.2">
      <c r="B65" s="1">
        <v>1</v>
      </c>
      <c r="C65" s="1">
        <v>0.49999997800000001</v>
      </c>
      <c r="D65" s="1">
        <v>4.0000001899999997</v>
      </c>
      <c r="E65" s="1">
        <v>1</v>
      </c>
      <c r="F65" s="1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731F-479F-FA41-8DCA-A0579B6D12DC}">
  <dimension ref="B2:R67"/>
  <sheetViews>
    <sheetView workbookViewId="0">
      <selection activeCell="H4" sqref="H4"/>
    </sheetView>
  </sheetViews>
  <sheetFormatPr baseColWidth="10" defaultRowHeight="16" x14ac:dyDescent="0.2"/>
  <cols>
    <col min="5" max="6" width="11.83203125" customWidth="1"/>
    <col min="8" max="8" width="11.33203125" bestFit="1" customWidth="1"/>
    <col min="9" max="9" width="12" bestFit="1" customWidth="1"/>
    <col min="11" max="12" width="12" bestFit="1" customWidth="1"/>
  </cols>
  <sheetData>
    <row r="2" spans="2:18" x14ac:dyDescent="0.2">
      <c r="C2" s="29" t="s">
        <v>40</v>
      </c>
      <c r="D2" s="29"/>
      <c r="E2" s="29" t="s">
        <v>41</v>
      </c>
      <c r="F2" s="29"/>
    </row>
    <row r="3" spans="2:18" x14ac:dyDescent="0.2">
      <c r="C3" t="s">
        <v>0</v>
      </c>
      <c r="D3" t="s">
        <v>1</v>
      </c>
      <c r="E3" s="2" t="s">
        <v>37</v>
      </c>
      <c r="F3" s="2" t="s">
        <v>36</v>
      </c>
    </row>
    <row r="4" spans="2:18" x14ac:dyDescent="0.2">
      <c r="B4" s="1">
        <v>2.2204E-16</v>
      </c>
      <c r="C4" s="1">
        <v>1.9999250900000001</v>
      </c>
      <c r="D4" s="1">
        <v>0.99989378200000001</v>
      </c>
      <c r="E4" s="30">
        <f>(B5-B5^2)-(B4-B4^2)</f>
        <v>3.0273437499999778E-2</v>
      </c>
      <c r="F4" s="30">
        <f>(B5^3 - 3*B5^2 - B5) - (B4^3 - 3*B4^2 - B4)</f>
        <v>-3.4149169921874778E-2</v>
      </c>
      <c r="H4" s="3">
        <f>-(2*1) + (C4*D4)/3 + (C4*D5)/6 + (C5*D4)/6 + (C5*D5)/3</f>
        <v>1.5299476662221423E-2</v>
      </c>
      <c r="I4" s="3">
        <f>-(1*2^2) + (D4*C4^2)/4 + (D5*C4^2)/12 + (D4*C4*C5)/6 + (D5*C5*C4)/6 + (D4*C5^2)/12 + (D5*C5^2)/4</f>
        <v>-1.6593932765531116E-2</v>
      </c>
      <c r="K4" s="4">
        <v>1.5299E-2</v>
      </c>
      <c r="L4" s="4">
        <v>-1.6594000000000001E-2</v>
      </c>
      <c r="N4" s="5">
        <f t="shared" ref="N4:O7" si="0">(H4-K4)/K4</f>
        <v>3.1156429925013766E-5</v>
      </c>
      <c r="O4" s="5">
        <f t="shared" si="0"/>
        <v>-4.0517336919795216E-6</v>
      </c>
      <c r="Q4" s="30">
        <f>SUM(H4:H5)</f>
        <v>3.02734337478201E-2</v>
      </c>
      <c r="R4" s="30">
        <f>SUM(I4:I5)</f>
        <v>-3.4149166303960143E-2</v>
      </c>
    </row>
    <row r="5" spans="2:18" x14ac:dyDescent="0.2">
      <c r="B5" s="1">
        <v>3.125E-2</v>
      </c>
      <c r="C5" s="1">
        <v>1.95335799</v>
      </c>
      <c r="D5" s="1">
        <v>1.03937601</v>
      </c>
      <c r="E5" s="30"/>
      <c r="F5" s="30"/>
      <c r="H5" s="3">
        <f>(C5*D5) - (C4*D4)/3 - (C4*D5)/6 - (C5*D4)/6 - (C5*D5)/3</f>
        <v>1.4973957085598677E-2</v>
      </c>
      <c r="I5" s="3">
        <f>(D5*C5^2) - (D4*C4^2)/4 - (D5*C4^2)/12 - (D4*C4*C5)/6 - (D5*C5*C4)/6 - (D4*C5^2)/12 - (D5*C5^2)/4</f>
        <v>-1.7555233538429027E-2</v>
      </c>
      <c r="K5" s="4">
        <v>1.4973999999999999E-2</v>
      </c>
      <c r="L5" s="4">
        <v>-1.7555000000000001E-2</v>
      </c>
      <c r="N5" s="5">
        <f t="shared" si="0"/>
        <v>-2.8659276961711219E-6</v>
      </c>
      <c r="O5" s="5">
        <f t="shared" si="0"/>
        <v>1.330324289523486E-5</v>
      </c>
      <c r="Q5" s="28"/>
      <c r="R5" s="28"/>
    </row>
    <row r="6" spans="2:18" x14ac:dyDescent="0.2">
      <c r="B6" s="1">
        <v>3.125E-2</v>
      </c>
      <c r="C6" s="1">
        <v>1.95329347</v>
      </c>
      <c r="D6" s="1">
        <v>1.03926074</v>
      </c>
      <c r="E6" s="30">
        <f>(B7-B7^2)-(B6-B6^2)</f>
        <v>2.83203125E-2</v>
      </c>
      <c r="F6" s="30">
        <f>(B7^3 - 3*B7^2 - B7) - (B6^3 - 3*B6^2 - B6)</f>
        <v>-3.9825439453125E-2</v>
      </c>
      <c r="H6" s="3">
        <f>-(C5*D5) + (C6*D6)/3 + (C6*D7)/6 + (C7*D6)/6 + (C7*D7)/3</f>
        <v>1.4322924649459279E-2</v>
      </c>
      <c r="I6" s="3">
        <f>-(C5^2*D5) + (D6*C6^2)/4 + (D7*C6^2)/12 + (D6*C6*C7)/6 + (D7*C7*C6)/6 + (D6*C7^2)/12 + (D7*C7^2)/4</f>
        <v>-1.9447316784119373E-2</v>
      </c>
      <c r="K6" s="4">
        <v>1.4323000000000001E-2</v>
      </c>
      <c r="L6" s="4">
        <v>-1.9446999999999999E-2</v>
      </c>
      <c r="N6" s="5">
        <f t="shared" si="0"/>
        <v>-5.2608071438854889E-6</v>
      </c>
      <c r="O6" s="5">
        <f t="shared" si="0"/>
        <v>1.6289613789983187E-5</v>
      </c>
      <c r="Q6" s="30">
        <f>SUM(H6:H7)</f>
        <v>2.832031576436389E-2</v>
      </c>
      <c r="R6" s="30">
        <f>SUM(I6:I7)</f>
        <v>-3.9825441306060583E-2</v>
      </c>
    </row>
    <row r="7" spans="2:18" x14ac:dyDescent="0.2">
      <c r="B7" s="1">
        <v>6.25E-2</v>
      </c>
      <c r="C7" s="1">
        <v>1.9071394699999999</v>
      </c>
      <c r="D7" s="1">
        <v>1.0794143700000001</v>
      </c>
      <c r="E7" s="30"/>
      <c r="F7" s="30"/>
      <c r="H7" s="3">
        <f>(C7*D7) - (C6*D6)/3 - (C6*D7)/6 - (C7*D6)/6 - (C7*D7)/3</f>
        <v>1.3997391114904612E-2</v>
      </c>
      <c r="I7" s="3">
        <f>(D7*C7^2) - (D6*C6^2)/4 - (D7*C6^2)/12 - (D6*C6*C7)/6 - (D7*C7*C6)/6 - (D6*C7^2)/12 - (D7*C7^2)/4</f>
        <v>-2.037812452194121E-2</v>
      </c>
      <c r="K7" s="4">
        <v>1.3997000000000001E-2</v>
      </c>
      <c r="L7" s="4">
        <v>-2.0378E-2</v>
      </c>
      <c r="N7" s="5">
        <f t="shared" si="0"/>
        <v>2.7942766636476335E-5</v>
      </c>
      <c r="O7" s="5">
        <f t="shared" si="0"/>
        <v>6.1106065958216862E-6</v>
      </c>
      <c r="Q7" s="28"/>
      <c r="R7" s="28"/>
    </row>
    <row r="8" spans="2:18" x14ac:dyDescent="0.2">
      <c r="B8" s="1">
        <v>6.25E-2</v>
      </c>
      <c r="C8" s="1">
        <v>1.9070844199999999</v>
      </c>
      <c r="D8" s="1">
        <v>1.0792889400000001</v>
      </c>
      <c r="E8" s="30">
        <f>(B9-B9^2)-(B8-B8^2)</f>
        <v>2.63671875E-2</v>
      </c>
      <c r="F8" s="30">
        <f>(B9^3 - 3*B9^2 - B9) - (B8^3 - 3*B8^2 - B8)</f>
        <v>-4.5318603515625E-2</v>
      </c>
      <c r="H8" s="3">
        <f>-(C7*D7) + (C8*D8)/3 + (C8*D9)/6 + (C9*D8)/6 + (C9*D9)/3</f>
        <v>1.3346355927099762E-2</v>
      </c>
      <c r="I8" s="3">
        <f>-(C7^2*D7) + (D8*C8^2)/4 + (D9*C8^2)/12 + (D8*C8*C9)/6 + (D9*C9*C8)/6 + (D8*C9^2)/12 + (D9*C9^2)/4</f>
        <v>-2.2209163963841316E-2</v>
      </c>
      <c r="K8" s="4">
        <v>1.3346E-2</v>
      </c>
      <c r="L8" s="4">
        <v>-2.2209E-2</v>
      </c>
      <c r="N8" s="5">
        <f t="shared" ref="N8:N32" si="1">(H8-K8)/K8</f>
        <v>2.6669196745244857E-5</v>
      </c>
      <c r="O8" s="5">
        <f t="shared" ref="O8:O32" si="2">(I8-L8)/L8</f>
        <v>7.382765604787595E-6</v>
      </c>
      <c r="Q8" s="30">
        <f>SUM(H8:H9)</f>
        <v>2.6367188932577612E-2</v>
      </c>
      <c r="R8" s="30">
        <f>SUM(I8:I9)</f>
        <v>-4.5318601031899775E-2</v>
      </c>
    </row>
    <row r="9" spans="2:18" x14ac:dyDescent="0.2">
      <c r="B9" s="1">
        <v>9.375E-2</v>
      </c>
      <c r="C9" s="1">
        <v>1.86128513</v>
      </c>
      <c r="D9" s="1">
        <v>1.1201727800000001</v>
      </c>
      <c r="E9" s="30"/>
      <c r="F9" s="30"/>
      <c r="H9" s="3">
        <f>(C9*D9) - (C8*D8)/3 - (C8*D9)/6 - (C9*D8)/6 - (C9*D9)/3</f>
        <v>1.302083300547785E-2</v>
      </c>
      <c r="I9" s="3">
        <f>(D9*C9^2) - (D8*C8^2)/4 - (D9*C8^2)/12 - (D8*C8*C9)/6 - (D9*C9*C8)/6 - (D8*C9^2)/12 - (D9*C9^2)/4</f>
        <v>-2.3109437068058458E-2</v>
      </c>
      <c r="K9" s="4">
        <v>1.3021E-2</v>
      </c>
      <c r="L9" s="4">
        <v>-2.3109000000000001E-2</v>
      </c>
      <c r="N9" s="5">
        <f t="shared" si="1"/>
        <v>-1.2825015140907583E-5</v>
      </c>
      <c r="O9" s="5">
        <f t="shared" si="2"/>
        <v>1.8913326342859521E-5</v>
      </c>
      <c r="Q9" s="28"/>
      <c r="R9" s="28"/>
    </row>
    <row r="10" spans="2:18" x14ac:dyDescent="0.2">
      <c r="B10" s="1">
        <v>9.375E-2</v>
      </c>
      <c r="C10" s="1">
        <v>1.8612387699999999</v>
      </c>
      <c r="D10" s="1">
        <v>1.1200359499999999</v>
      </c>
      <c r="E10" s="30">
        <f>(B11-B11^2)-(B10-B10^2)</f>
        <v>2.44140625E-2</v>
      </c>
      <c r="F10" s="30">
        <f>(B11^3 - 3*B11^2 - B11) - (B10^3 - 3*B10^2 - B10)</f>
        <v>-5.0628662109375E-2</v>
      </c>
      <c r="H10" s="3">
        <f>-(C9*D9) + (C10*D10)/3 + (C10*D11)/6 + (C11*D10)/6 + (C11*D11)/3</f>
        <v>1.2369786686464379E-2</v>
      </c>
      <c r="I10" s="3">
        <f>-(C9^2*D9) + (D10*C10^2)/4 + (D11*C10^2)/12 + (D10*C10*C11)/6 + (D11*C11*C10)/6 + (D10*C11^2)/12 + (D11*C11^2)/4</f>
        <v>-2.4879468812962768E-2</v>
      </c>
      <c r="K10" s="4">
        <v>1.2370000000000001E-2</v>
      </c>
      <c r="L10" s="4">
        <v>-2.4878999999999998E-2</v>
      </c>
      <c r="N10" s="5">
        <f t="shared" si="1"/>
        <v>-1.7244424868368656E-5</v>
      </c>
      <c r="O10" s="5">
        <f t="shared" si="2"/>
        <v>1.8843722125889927E-5</v>
      </c>
      <c r="Q10" s="30">
        <f>SUM(H10:H11)</f>
        <v>2.4414058435449082E-2</v>
      </c>
      <c r="R10" s="30">
        <f>SUM(I10:I11)</f>
        <v>-5.0628673585308093E-2</v>
      </c>
    </row>
    <row r="11" spans="2:18" x14ac:dyDescent="0.2">
      <c r="B11" s="1">
        <v>0.125</v>
      </c>
      <c r="C11" s="1">
        <v>1.8157407400000001</v>
      </c>
      <c r="D11" s="1">
        <v>1.16171596</v>
      </c>
      <c r="E11" s="30"/>
      <c r="F11" s="30"/>
      <c r="H11" s="3">
        <f>(C11*D11) - (C10*D10)/3 - (C10*D11)/6 - (C11*D10)/6 - (C11*D11)/3</f>
        <v>1.2044271748984703E-2</v>
      </c>
      <c r="I11" s="3">
        <f>(D11*C11^2) - (D10*C10^2)/4 - (D11*C10^2)/12 - (D10*C10*C11)/6 - (D11*C11*C10)/6 - (D10*C11^2)/12 - (D11*C11^2)/4</f>
        <v>-2.5749204772345324E-2</v>
      </c>
      <c r="K11" s="4">
        <v>1.2043999999999999E-2</v>
      </c>
      <c r="L11" s="4">
        <v>-2.5749000000000001E-2</v>
      </c>
      <c r="N11" s="5">
        <f t="shared" si="1"/>
        <v>2.2563017660554931E-5</v>
      </c>
      <c r="O11" s="5">
        <f t="shared" si="2"/>
        <v>7.9526329303386409E-6</v>
      </c>
      <c r="Q11" s="28"/>
      <c r="R11" s="28"/>
    </row>
    <row r="12" spans="2:18" x14ac:dyDescent="0.2">
      <c r="B12" s="1">
        <v>0.125</v>
      </c>
      <c r="C12" s="1">
        <v>1.81570242</v>
      </c>
      <c r="D12" s="1">
        <v>1.1615663199999999</v>
      </c>
      <c r="E12" s="30">
        <f>(B13-B13^2)-(B12-B12^2)</f>
        <v>2.24609375E-2</v>
      </c>
      <c r="F12" s="30">
        <f>(B13^3 - 3*B13^2 - B13) - (B12^3 - 3*B12^2 - B12)</f>
        <v>-5.5755615234375E-2</v>
      </c>
      <c r="H12" s="3">
        <f>-(C11*D11) + (C12*D12)/3 + (C12*D13)/6 + (C13*D12)/6 + (C13*D13)/3</f>
        <v>1.1393228495190866E-2</v>
      </c>
      <c r="I12" s="3">
        <f>-(C11^2*D11) + (D12*C12^2)/4 + (D13*C12^2)/12 + (D12*C12*C13)/6 + (D13*C13*C12)/6 + (D12*C13^2)/12 + (D13*C13^2)/4</f>
        <v>-2.7458203242644252E-2</v>
      </c>
      <c r="K12" s="4">
        <v>1.1393E-2</v>
      </c>
      <c r="L12" s="4">
        <v>-2.7458E-2</v>
      </c>
      <c r="N12" s="5">
        <f t="shared" si="1"/>
        <v>2.0055752731100656E-5</v>
      </c>
      <c r="O12" s="5">
        <f t="shared" si="2"/>
        <v>7.401946400051564E-6</v>
      </c>
      <c r="Q12" s="30">
        <f>SUM(H12:H13)</f>
        <v>2.2460931180492416E-2</v>
      </c>
      <c r="R12" s="30">
        <f>SUM(I12:I13)</f>
        <v>-5.5755640461196521E-2</v>
      </c>
    </row>
    <row r="13" spans="2:18" x14ac:dyDescent="0.2">
      <c r="B13" s="1">
        <v>0.15625</v>
      </c>
      <c r="C13" s="1">
        <v>1.7704563600000001</v>
      </c>
      <c r="D13" s="1">
        <v>1.20411662</v>
      </c>
      <c r="E13" s="30"/>
      <c r="F13" s="30"/>
      <c r="H13" s="3">
        <f>(C13*D13) - (C12*D12)/3 - (C12*D13)/6 - (C13*D12)/6 - (C13*D13)/3</f>
        <v>1.106770268530155E-2</v>
      </c>
      <c r="I13" s="3">
        <f>(D13*C13^2) - (D12*C12^2)/4 - (D13*C12^2)/12 - (D12*C12*C13)/6 - (D13*C13*C12)/6 - (D12*C13^2)/12 - (D13*C13^2)/4</f>
        <v>-2.8297437218552268E-2</v>
      </c>
      <c r="K13" s="4">
        <v>1.1068E-2</v>
      </c>
      <c r="L13" s="4">
        <v>-2.8296999999999999E-2</v>
      </c>
      <c r="N13" s="5">
        <f t="shared" si="1"/>
        <v>-2.6862549552709479E-5</v>
      </c>
      <c r="O13" s="5">
        <f t="shared" si="2"/>
        <v>1.5451056729299838E-5</v>
      </c>
      <c r="Q13" s="28"/>
      <c r="R13" s="28"/>
    </row>
    <row r="14" spans="2:18" x14ac:dyDescent="0.2">
      <c r="B14" s="1">
        <v>0.15625</v>
      </c>
      <c r="C14" s="1">
        <v>1.7704255499999999</v>
      </c>
      <c r="D14" s="1">
        <v>1.20395253</v>
      </c>
      <c r="E14" s="30">
        <f>(B15-B15^2)-(B14-B14^2)</f>
        <v>2.05078125E-2</v>
      </c>
      <c r="F14" s="30">
        <f>(B15^3 - 3*B15^2 - B15) - (B14^3 - 3*B14^2 - B14)</f>
        <v>-6.0699462890625E-2</v>
      </c>
      <c r="H14" s="3">
        <f>-(C13*D13) + (C14*D14)/3 + (C14*D15)/6 + (C15*D14)/6 + (C15*D15)/3</f>
        <v>1.0416675001599374E-2</v>
      </c>
      <c r="I14" s="3">
        <f>-(C13^2*D13) + (D14*C14^2)/4 + (D15*C14^2)/12 + (D14*C14*C15)/6 + (D15*C15*C14)/6 + (D14*C15^2)/12 + (D15*C15^2)/4</f>
        <v>-2.9945347202067651E-2</v>
      </c>
      <c r="K14" s="4">
        <v>1.0416999999999999E-2</v>
      </c>
      <c r="L14" s="4">
        <v>-2.9944999999999999E-2</v>
      </c>
      <c r="N14" s="5">
        <f t="shared" si="1"/>
        <v>-3.1198848096911372E-5</v>
      </c>
      <c r="O14" s="5">
        <f t="shared" si="2"/>
        <v>1.1594659130139975E-5</v>
      </c>
      <c r="Q14" s="30">
        <f>SUM(H14:H15)</f>
        <v>2.0507818305509407E-2</v>
      </c>
      <c r="R14" s="30">
        <f>SUM(I14:I15)</f>
        <v>-6.0699441940634813E-2</v>
      </c>
    </row>
    <row r="15" spans="2:18" x14ac:dyDescent="0.2">
      <c r="B15" s="1">
        <v>0.1875</v>
      </c>
      <c r="C15" s="1">
        <v>1.7253856599999999</v>
      </c>
      <c r="D15" s="1">
        <v>1.24745661</v>
      </c>
      <c r="E15" s="30"/>
      <c r="F15" s="30"/>
      <c r="H15" s="3">
        <f>(C15*D15) - (C14*D14)/3 - (C14*D15)/6 - (C15*D14)/6 - (C15*D15)/3</f>
        <v>1.0091143303910033E-2</v>
      </c>
      <c r="I15" s="3">
        <f>(D15*C15^2) - (D14*C14^2)/4 - (D15*C14^2)/12 - (D14*C14*C15)/6 - (D15*C15*C14)/6 - (D14*C15^2)/12 - (D15*C15^2)/4</f>
        <v>-3.0754094738567161E-2</v>
      </c>
      <c r="K15" s="4">
        <v>1.0090999999999999E-2</v>
      </c>
      <c r="L15" s="4">
        <v>-3.0754E-2</v>
      </c>
      <c r="N15" s="5">
        <f t="shared" si="1"/>
        <v>1.4201160443327254E-5</v>
      </c>
      <c r="O15" s="5">
        <f t="shared" si="2"/>
        <v>3.0805282942506433E-6</v>
      </c>
      <c r="Q15" s="28"/>
      <c r="R15" s="28"/>
    </row>
    <row r="16" spans="2:18" x14ac:dyDescent="0.2">
      <c r="B16" s="1">
        <v>0.1875</v>
      </c>
      <c r="C16" s="1">
        <v>1.7253619</v>
      </c>
      <c r="D16" s="1">
        <v>1.24727619</v>
      </c>
      <c r="E16" s="30">
        <f>(B17-B17^2)-(B16-B16^2)</f>
        <v>1.85546875E-2</v>
      </c>
      <c r="F16" s="30">
        <f>(B17^3 - 3*B17^2 - B17) - (B16^3 - 3*B16^2 - B16)</f>
        <v>-6.5460205078125E-2</v>
      </c>
      <c r="H16" s="3">
        <f>-(C15*D15) + (C16*D16)/3 + (C16*D17)/6 + (C17*D16)/6 + (C17*D17)/3</f>
        <v>9.4401037466361748E-3</v>
      </c>
      <c r="I16" s="3">
        <f>-(C15^2*D15) + (D16*C16^2)/4 + (D17*C16^2)/12 + (D16*C16*C17)/6 + (D17*C17*C16)/6 + (D16*C17^2)/12 + (D17*C17^2)/4</f>
        <v>-3.2341006465157141E-2</v>
      </c>
      <c r="K16" s="4">
        <v>9.4400999999999999E-3</v>
      </c>
      <c r="L16" s="4">
        <v>-3.2341000000000002E-2</v>
      </c>
      <c r="N16" s="5">
        <f t="shared" si="1"/>
        <v>3.9688522101643173E-7</v>
      </c>
      <c r="O16" s="5">
        <f t="shared" si="2"/>
        <v>1.9990591320036534E-7</v>
      </c>
      <c r="Q16" s="30">
        <f>SUM(H16:H17)</f>
        <v>1.8554687039498141E-2</v>
      </c>
      <c r="R16" s="30">
        <f>SUM(I16:I17)</f>
        <v>-6.5460217075551608E-2</v>
      </c>
    </row>
    <row r="17" spans="2:18" x14ac:dyDescent="0.2">
      <c r="B17" s="1">
        <v>0.21875</v>
      </c>
      <c r="C17" s="1">
        <v>1.68048526</v>
      </c>
      <c r="D17" s="1">
        <v>1.2918283100000001</v>
      </c>
      <c r="E17" s="30"/>
      <c r="F17" s="30"/>
      <c r="H17" s="3">
        <f>(C17*D17) - (C16*D16)/3 - (C16*D17)/6 - (C17*D16)/6 - (C17*D17)/3</f>
        <v>9.1145832928619663E-3</v>
      </c>
      <c r="I17" s="3">
        <f>(D17*C17^2) - (D16*C16^2)/4 - (D17*C16^2)/12 - (D16*C16*C17)/6 - (D17*C17*C16)/6 - (D16*C17^2)/12 - (D17*C17^2)/4</f>
        <v>-3.3119210610394467E-2</v>
      </c>
      <c r="K17" s="4">
        <v>9.1146000000000005E-3</v>
      </c>
      <c r="L17" s="4">
        <v>-3.3119000000000003E-2</v>
      </c>
      <c r="N17" s="5">
        <f t="shared" si="1"/>
        <v>-1.8330083639594018E-6</v>
      </c>
      <c r="O17" s="5">
        <f t="shared" si="2"/>
        <v>6.3592014995811337E-6</v>
      </c>
      <c r="Q17" s="28"/>
      <c r="R17" s="28"/>
    </row>
    <row r="18" spans="2:18" x14ac:dyDescent="0.2">
      <c r="B18" s="1">
        <v>0.21875</v>
      </c>
      <c r="C18" s="1">
        <v>1.68046819</v>
      </c>
      <c r="D18" s="1">
        <v>1.29162939</v>
      </c>
      <c r="E18" s="30">
        <f>(B19-B19^2)-(B18-B18^2)</f>
        <v>1.66015625E-2</v>
      </c>
      <c r="F18" s="30">
        <f>(B19^3 - 3*B19^2 - B19) - (B18^3 - 3*B18^2 - B18)</f>
        <v>-7.0037841796875E-2</v>
      </c>
      <c r="H18" s="3">
        <f>-(C17*D17) + (C18*D18)/3 + (C18*D19)/6 + (C19*D18)/6 + (C19*D19)/3</f>
        <v>8.4635373496423361E-3</v>
      </c>
      <c r="I18" s="3">
        <f>-(C17^2*D17) + (D18*C18^2)/4 + (D19*C18^2)/12 + (D18*C18*C19)/6 + (D19*C19*C18)/6 + (D18*C19^2)/12 + (D19*C19^2)/4</f>
        <v>-3.4645080986471122E-2</v>
      </c>
      <c r="K18" s="4">
        <v>8.4635000000000005E-3</v>
      </c>
      <c r="L18" s="4">
        <v>-3.4645000000000002E-2</v>
      </c>
      <c r="N18" s="5">
        <f t="shared" si="1"/>
        <v>4.4130256200772809E-6</v>
      </c>
      <c r="O18" s="5">
        <f t="shared" si="2"/>
        <v>2.3376092111298281E-6</v>
      </c>
      <c r="Q18" s="30">
        <f>SUM(H18:H19)</f>
        <v>1.6601551523796498E-2</v>
      </c>
      <c r="R18" s="30">
        <f>SUM(I18:I19)</f>
        <v>-7.0037855446409392E-2</v>
      </c>
    </row>
    <row r="19" spans="2:18" x14ac:dyDescent="0.2">
      <c r="B19" s="1">
        <v>0.25</v>
      </c>
      <c r="C19" s="1">
        <v>1.63571428</v>
      </c>
      <c r="D19" s="1">
        <v>1.33733624</v>
      </c>
      <c r="E19" s="30"/>
      <c r="F19" s="30"/>
      <c r="H19" s="3">
        <f>(C19*D19) - (C18*D18)/3 - (C18*D19)/6 - (C19*D18)/6 - (C19*D19)/3</f>
        <v>8.1380141741541623E-3</v>
      </c>
      <c r="I19" s="3">
        <f>(D19*C19^2) - (D18*C18^2)/4 - (D19*C18^2)/12 - (D18*C18*C19)/6 - (D19*C19*C18)/6 - (D18*C19^2)/12 - (D19*C19^2)/4</f>
        <v>-3.539277445993827E-2</v>
      </c>
      <c r="K19" s="4">
        <v>8.1379999999999994E-3</v>
      </c>
      <c r="L19" s="4">
        <v>-3.5393000000000001E-2</v>
      </c>
      <c r="N19" s="5">
        <f t="shared" si="1"/>
        <v>1.7417245223497901E-6</v>
      </c>
      <c r="O19" s="5">
        <f t="shared" si="2"/>
        <v>-6.3724482731324762E-6</v>
      </c>
      <c r="Q19" s="28"/>
      <c r="R19" s="28"/>
    </row>
    <row r="20" spans="2:18" x14ac:dyDescent="0.2">
      <c r="B20" s="1">
        <v>0.25</v>
      </c>
      <c r="C20" s="1">
        <v>1.6357036</v>
      </c>
      <c r="D20" s="1">
        <v>1.33711629</v>
      </c>
      <c r="E20" s="30">
        <f>(B21-B21^2)-(B20-B20^2)</f>
        <v>1.46484375E-2</v>
      </c>
      <c r="F20" s="30">
        <f>(B21^3 - 3*B21^2 - B21) - (B20^3 - 3*B20^2 - B20)</f>
        <v>-7.4432373046875E-2</v>
      </c>
      <c r="H20" s="3">
        <f>-(C19*D19) + (C20*D20)/3 + (C20*D21)/6 + (C21*D20)/6 + (C21*D21)/3</f>
        <v>7.4869812184147344E-3</v>
      </c>
      <c r="I20" s="3">
        <f>-(C19^2*D19) + (D20*C20^2)/4 + (D21*C20^2)/12 + (D20*C20*C21)/6 + (D21*C21*C20)/6 + (D20*C21^2)/12 + (D21*C21^2)/4</f>
        <v>-3.6857604789406029E-2</v>
      </c>
      <c r="K20" s="4">
        <v>7.4869999999999997E-3</v>
      </c>
      <c r="L20" s="4">
        <v>-3.6858000000000002E-2</v>
      </c>
      <c r="N20" s="5">
        <f t="shared" si="1"/>
        <v>-2.5085595385768336E-6</v>
      </c>
      <c r="O20" s="5">
        <f t="shared" si="2"/>
        <v>-1.0722518692633136E-5</v>
      </c>
      <c r="Q20" s="30">
        <f>SUM(H20:H21)</f>
        <v>1.4648447740387649E-2</v>
      </c>
      <c r="R20" s="30">
        <f>SUM(I20:I21)</f>
        <v>-7.443235183266772E-2</v>
      </c>
    </row>
    <row r="21" spans="2:18" x14ac:dyDescent="0.2">
      <c r="B21" s="1">
        <v>0.28125</v>
      </c>
      <c r="C21" s="1">
        <v>1.5910338100000001</v>
      </c>
      <c r="D21" s="1">
        <v>1.3840990799999999</v>
      </c>
      <c r="E21" s="30"/>
      <c r="F21" s="30"/>
      <c r="H21" s="3">
        <f>(C21*D21) - (C20*D20)/3 - (C20*D21)/6 - (C21*D20)/6 - (C21*D21)/3</f>
        <v>7.1614665219729146E-3</v>
      </c>
      <c r="I21" s="3">
        <f>(D21*C21^2) - (D20*C20^2)/4 - (D21*C20^2)/12 - (D20*C20*C21)/6 - (D21*C21*C20)/6 - (D20*C21^2)/12 - (D21*C21^2)/4</f>
        <v>-3.7574747043261691E-2</v>
      </c>
      <c r="K21" s="4">
        <v>7.1615000000000003E-3</v>
      </c>
      <c r="L21" s="4">
        <v>-3.7574999999999997E-2</v>
      </c>
      <c r="N21" s="5">
        <f t="shared" si="1"/>
        <v>-4.6747227655902496E-6</v>
      </c>
      <c r="O21" s="5">
        <f t="shared" si="2"/>
        <v>-6.7320489236415646E-6</v>
      </c>
      <c r="Q21" s="28"/>
      <c r="R21" s="28"/>
    </row>
    <row r="22" spans="2:18" x14ac:dyDescent="0.2">
      <c r="B22" s="1">
        <v>0.28125</v>
      </c>
      <c r="C22" s="1">
        <v>1.5910293099999999</v>
      </c>
      <c r="D22" s="1">
        <v>1.3838551400000001</v>
      </c>
      <c r="E22" s="30">
        <f>(B23-B23^2)-(B22-B22^2)</f>
        <v>1.26953125E-2</v>
      </c>
      <c r="F22" s="30">
        <f>(B23^3 - 3*B23^2 - B23) - (B22^3 - 3*B22^2 - B22)</f>
        <v>-7.8643798828125E-2</v>
      </c>
      <c r="H22" s="3">
        <f>-(C21*D21) + (C22*D22)/3 + (C22*D23)/6 + (C23*D22)/6 + (C23*D23)/3</f>
        <v>6.5104141203514709E-3</v>
      </c>
      <c r="I22" s="3">
        <f>-(C21^2*D21) + (D22*C22^2)/4 + (D23*C22^2)/12 + (D22*C22*C23)/6 + (D23*C23*C22)/6 + (D22*C23^2)/12 + (D23*C23^2)/4</f>
        <v>-3.8978584657596294E-2</v>
      </c>
      <c r="K22" s="4">
        <v>6.5104000000000004E-3</v>
      </c>
      <c r="L22" s="4">
        <v>-3.8979E-2</v>
      </c>
      <c r="N22" s="5">
        <f t="shared" si="1"/>
        <v>2.1688915382382836E-6</v>
      </c>
      <c r="O22" s="5">
        <f t="shared" si="2"/>
        <v>-1.0655542823218152E-5</v>
      </c>
      <c r="Q22" s="30">
        <f>SUM(H22:H23)</f>
        <v>1.2695305628753761E-2</v>
      </c>
      <c r="R22" s="30">
        <f>SUM(I22:I23)</f>
        <v>-7.8643813330107726E-2</v>
      </c>
    </row>
    <row r="23" spans="2:18" x14ac:dyDescent="0.2">
      <c r="B23" s="1">
        <v>0.3125</v>
      </c>
      <c r="C23" s="1">
        <v>1.5464065199999999</v>
      </c>
      <c r="D23" s="1">
        <v>1.43225194</v>
      </c>
      <c r="E23" s="30"/>
      <c r="F23" s="30"/>
      <c r="H23" s="3">
        <f>(C23*D23) - (C22*D22)/3 - (C22*D23)/6 - (C23*D22)/6 - (C23*D23)/3</f>
        <v>6.1848915084022904E-3</v>
      </c>
      <c r="I23" s="3">
        <f>(D23*C23^2) - (D22*C22^2)/4 - (D23*C22^2)/12 - (D22*C22*C23)/6 - (D23*C23*C22)/6 - (D22*C23^2)/12 - (D23*C23^2)/4</f>
        <v>-3.9665228672511432E-2</v>
      </c>
      <c r="K23" s="4">
        <v>6.1849000000000001E-3</v>
      </c>
      <c r="L23" s="4">
        <v>-3.9664999999999999E-2</v>
      </c>
      <c r="N23" s="5">
        <f t="shared" si="1"/>
        <v>-1.372956346863234E-6</v>
      </c>
      <c r="O23" s="5">
        <f t="shared" si="2"/>
        <v>5.7650954603146593E-6</v>
      </c>
      <c r="Q23" s="28"/>
      <c r="R23" s="28"/>
    </row>
    <row r="24" spans="2:18" x14ac:dyDescent="0.2">
      <c r="B24" s="1">
        <v>0.3125</v>
      </c>
      <c r="C24" s="1">
        <v>1.54640804</v>
      </c>
      <c r="D24" s="1">
        <v>1.4319805299999999</v>
      </c>
      <c r="E24" s="30">
        <f>(B25-B25^2)-(B24-B24^2)</f>
        <v>1.07421875E-2</v>
      </c>
      <c r="F24" s="30">
        <f>(B25^3 - 3*B25^2 - B25) - (B24^3 - 3*B24^2 - B24)</f>
        <v>-8.2672119140625E-2</v>
      </c>
      <c r="H24" s="3">
        <f>-(C23*D23) + (C24*D24)/3 + (C24*D25)/6 + (C25*D24)/6 + (C25*D25)/3</f>
        <v>5.5338616256365158E-3</v>
      </c>
      <c r="I24" s="3">
        <f>-(C23^2*D23) + (D24*C24^2)/4 + (D25*C24^2)/12 + (D24*C24*C25)/6 + (D25*C25*C24)/6 + (D24*C25^2)/12 + (D25*C25^2)/4</f>
        <v>-4.1007978432801351E-2</v>
      </c>
      <c r="K24" s="4">
        <v>5.5338999999999996E-3</v>
      </c>
      <c r="L24" s="4">
        <v>-4.1008000000000003E-2</v>
      </c>
      <c r="N24" s="5">
        <f t="shared" si="1"/>
        <v>-6.9344157797822347E-6</v>
      </c>
      <c r="O24" s="5">
        <f t="shared" si="2"/>
        <v>-5.2592661558680897E-7</v>
      </c>
      <c r="Q24" s="30">
        <f>SUM(H24:H25)</f>
        <v>1.0742192373522474E-2</v>
      </c>
      <c r="R24" s="30">
        <f>SUM(I24:I25)</f>
        <v>-8.2672103926539453E-2</v>
      </c>
    </row>
    <row r="25" spans="2:18" x14ac:dyDescent="0.2">
      <c r="B25" s="1">
        <v>0.34375</v>
      </c>
      <c r="C25" s="1">
        <v>1.5017962899999999</v>
      </c>
      <c r="D25" s="1">
        <v>1.48194928</v>
      </c>
      <c r="E25" s="30"/>
      <c r="F25" s="30"/>
      <c r="H25" s="3">
        <f>(C25*D25) - (C24*D24)/3 - (C24*D25)/6 - (C25*D24)/6 - (C25*D25)/3</f>
        <v>5.2083307478859586E-3</v>
      </c>
      <c r="I25" s="3">
        <f>(D25*C25^2) - (D24*C24^2)/4 - (D25*C24^2)/12 - (D24*C24*C25)/6 - (D25*C25*C24)/6 - (D24*C25^2)/12 - (D25*C25^2)/4</f>
        <v>-4.1664125493738102E-2</v>
      </c>
      <c r="K25" s="4">
        <v>5.2082999999999999E-3</v>
      </c>
      <c r="L25" s="4">
        <v>-4.1664E-2</v>
      </c>
      <c r="N25" s="5">
        <f t="shared" si="1"/>
        <v>5.9036318873171188E-6</v>
      </c>
      <c r="O25" s="5">
        <f t="shared" si="2"/>
        <v>3.0120424851817182E-6</v>
      </c>
      <c r="Q25" s="28"/>
      <c r="R25" s="28"/>
    </row>
    <row r="26" spans="2:18" x14ac:dyDescent="0.2">
      <c r="B26" s="1">
        <v>0.34375</v>
      </c>
      <c r="C26" s="1">
        <v>1.5018037200000001</v>
      </c>
      <c r="D26" s="1">
        <v>1.4816462800000001</v>
      </c>
      <c r="E26" s="30">
        <f>(B27-B27^2)-(B26-B26^2)</f>
        <v>8.7890625E-3</v>
      </c>
      <c r="F26" s="30">
        <f>(B27^3 - 3*B27^2 - B27) - (B26^3 - 3*B26^2 - B26)</f>
        <v>-8.6517333984375E-2</v>
      </c>
      <c r="H26" s="3">
        <f>-(C25*D25) + (C26*D26)/3 + (C26*D27)/6 + (C27*D26)/6 + (C27*D27)/3</f>
        <v>4.5572944727177989E-3</v>
      </c>
      <c r="I26" s="3">
        <f>-(C25^2*D25) + (D26*C26^2)/4 + (D27*C26^2)/12 + (D26*C26*C27)/6 + (D27*C27*C26)/6 + (D26*C27^2)/12 + (D27*C27^2)/4</f>
        <v>-4.2945859940837661E-2</v>
      </c>
      <c r="K26" s="4">
        <v>4.5573000000000002E-3</v>
      </c>
      <c r="L26" s="4">
        <v>-4.2945999999999998E-2</v>
      </c>
      <c r="N26" s="5">
        <f t="shared" si="1"/>
        <v>-1.2128414195638968E-6</v>
      </c>
      <c r="O26" s="5">
        <f t="shared" si="2"/>
        <v>-3.2612853894982411E-6</v>
      </c>
      <c r="Q26" s="30">
        <f>SUM(H26:H27)</f>
        <v>8.78907134465301E-3</v>
      </c>
      <c r="R26" s="30">
        <f>SUM(I26:I27)</f>
        <v>-8.6517320664563524E-2</v>
      </c>
    </row>
    <row r="27" spans="2:18" x14ac:dyDescent="0.2">
      <c r="B27" s="1">
        <v>0.375</v>
      </c>
      <c r="C27" s="1">
        <v>1.4571678299999999</v>
      </c>
      <c r="D27" s="1">
        <v>1.5333683300000001</v>
      </c>
      <c r="E27" s="30"/>
      <c r="F27" s="30"/>
      <c r="H27" s="3">
        <f>(C27*D27) - (C26*D26)/3 - (C26*D27)/6 - (C27*D26)/6 - (C27*D27)/3</f>
        <v>4.2317768719352111E-3</v>
      </c>
      <c r="I27" s="3">
        <f>(D27*C27^2) - (D26*C26^2)/4 - (D27*C26^2)/12 - (D26*C26*C27)/6 - (D27*C27*C26)/6 - (D26*C27^2)/12 - (D27*C27^2)/4</f>
        <v>-4.3571460723725863E-2</v>
      </c>
      <c r="K27" s="4">
        <v>4.2318E-3</v>
      </c>
      <c r="L27" s="4">
        <v>-4.3570999999999999E-2</v>
      </c>
      <c r="N27" s="5">
        <f t="shared" si="1"/>
        <v>-5.4653019492521289E-6</v>
      </c>
      <c r="O27" s="5">
        <f t="shared" si="2"/>
        <v>1.0574091158447084E-5</v>
      </c>
      <c r="Q27" s="28"/>
      <c r="R27" s="28"/>
    </row>
    <row r="28" spans="2:18" x14ac:dyDescent="0.2">
      <c r="B28" s="1">
        <v>0.375</v>
      </c>
      <c r="C28" s="1">
        <v>1.4571811299999999</v>
      </c>
      <c r="D28" s="1">
        <v>1.53302885</v>
      </c>
      <c r="E28" s="30">
        <f>(B29-B29^2)-(B28-B28^2)</f>
        <v>6.8359375E-3</v>
      </c>
      <c r="F28" s="30">
        <f>(B29^3 - 3*B29^2 - B29) - (B28^3 - 3*B28^2 - B28)</f>
        <v>-9.0179443359375E-2</v>
      </c>
      <c r="H28" s="3">
        <f>-(C27*D27) + (C28*D28)/3 + (C28*D29)/6 + (C29*D28)/6 + (C29*D29)/3</f>
        <v>3.5807258889326565E-3</v>
      </c>
      <c r="I28" s="3">
        <f>-(C27^2*D27) + (D28*C28^2)/4 + (D29*C28^2)/12 + (D28*C28*C29)/6 + (D29*C29*C28)/6 + (D28*C29^2)/12 + (D29*C29^2)/4</f>
        <v>-4.4792179899069362E-2</v>
      </c>
      <c r="K28" s="4">
        <v>3.5807E-3</v>
      </c>
      <c r="L28" s="4">
        <v>-4.4791999999999998E-2</v>
      </c>
      <c r="N28" s="5">
        <f t="shared" si="1"/>
        <v>7.2301317218706751E-6</v>
      </c>
      <c r="O28" s="5">
        <f t="shared" si="2"/>
        <v>4.0163214271198839E-6</v>
      </c>
      <c r="Q28" s="30">
        <f>SUM(H28:H29)</f>
        <v>6.8359373228936704E-3</v>
      </c>
      <c r="R28" s="30">
        <f>SUM(I28:I29)</f>
        <v>-9.017944657074306E-2</v>
      </c>
    </row>
    <row r="29" spans="2:18" x14ac:dyDescent="0.2">
      <c r="B29" s="1">
        <v>0.40625</v>
      </c>
      <c r="C29" s="1">
        <v>1.41248638</v>
      </c>
      <c r="D29" s="1">
        <v>1.5867133099999999</v>
      </c>
      <c r="E29" s="30"/>
      <c r="F29" s="30"/>
      <c r="H29" s="3">
        <f>(C29*D29) - (C28*D28)/3 - (C28*D29)/6 - (C29*D28)/6 - (C29*D29)/3</f>
        <v>3.2552114339610139E-3</v>
      </c>
      <c r="I29" s="3">
        <f>(D29*C29^2) - (D28*C28^2)/4 - (D29*C28^2)/12 - (D28*C28*C29)/6 - (D29*C29*C28)/6 - (D28*C29^2)/12 - (D29*C29^2)/4</f>
        <v>-4.5387266671673698E-2</v>
      </c>
      <c r="K29" s="4">
        <v>3.2552000000000002E-3</v>
      </c>
      <c r="L29" s="4">
        <v>-4.5386999999999997E-2</v>
      </c>
      <c r="N29" s="5">
        <f t="shared" si="1"/>
        <v>3.5125218154562186E-6</v>
      </c>
      <c r="O29" s="5">
        <f t="shared" si="2"/>
        <v>5.8755078260633031E-6</v>
      </c>
      <c r="Q29" s="28"/>
      <c r="R29" s="28"/>
    </row>
    <row r="30" spans="2:18" x14ac:dyDescent="0.2">
      <c r="B30" s="1">
        <v>0.40625</v>
      </c>
      <c r="C30" s="1">
        <v>1.4125055500000001</v>
      </c>
      <c r="D30" s="1">
        <v>1.5863315099999999</v>
      </c>
      <c r="E30" s="30">
        <f>(B31-B31^2)-(B30-B30^2)</f>
        <v>4.8828125E-3</v>
      </c>
      <c r="F30" s="30">
        <f>(B31^3 - 3*B31^2 - B31) - (B30^3 - 3*B30^2 - B30)</f>
        <v>-9.3658447265625E-2</v>
      </c>
      <c r="H30" s="3">
        <f>-(C29*D29) + (C30*D30)/3 + (C30*D31)/6 + (C31*D30)/6 + (C31*D31)/3</f>
        <v>2.604164482772009E-3</v>
      </c>
      <c r="I30" s="3">
        <f>-(C29^2*D29) + (D30*C30^2)/4 + (D31*C30^2)/12 + (D30*C30*C31)/6 + (D31*C31*C30)/6 + (D30*C31^2)/12 + (D31*C31^2)/4</f>
        <v>-4.654693780843866E-2</v>
      </c>
      <c r="K30" s="4">
        <v>2.6042000000000001E-3</v>
      </c>
      <c r="L30" s="4">
        <v>-4.6546999999999998E-2</v>
      </c>
      <c r="N30" s="5">
        <f t="shared" si="1"/>
        <v>-1.3638440976550079E-5</v>
      </c>
      <c r="O30" s="5">
        <f t="shared" si="2"/>
        <v>-1.3361024628504177E-6</v>
      </c>
      <c r="Q30" s="30">
        <f>SUM(H30:H31)</f>
        <v>4.8828155595597167E-3</v>
      </c>
      <c r="R30" s="30">
        <f>SUM(I30:I31)</f>
        <v>-9.3658438378218634E-2</v>
      </c>
    </row>
    <row r="31" spans="2:18" x14ac:dyDescent="0.2">
      <c r="B31" s="1">
        <v>0.4375</v>
      </c>
      <c r="C31" s="1">
        <v>1.3677173899999999</v>
      </c>
      <c r="D31" s="1">
        <v>1.64222066</v>
      </c>
      <c r="E31" s="30"/>
      <c r="F31" s="30"/>
      <c r="H31" s="3">
        <f>(C31*D31) - (C30*D30)/3 - (C30*D31)/6 - (C31*D30)/6 - (C31*D31)/3</f>
        <v>2.2786510767877077E-3</v>
      </c>
      <c r="I31" s="3">
        <f>(D31*C31^2) - (D30*C30^2)/4 - (D31*C30^2)/12 - (D30*C30*C31)/6 - (D31*C31*C30)/6 - (D30*C31^2)/12 - (D31*C31^2)/4</f>
        <v>-4.7111500569779974E-2</v>
      </c>
      <c r="K31" s="4">
        <v>2.2786E-3</v>
      </c>
      <c r="L31" s="4">
        <v>-4.7112000000000001E-2</v>
      </c>
      <c r="N31" s="5">
        <f t="shared" si="1"/>
        <v>2.2415863998835623E-5</v>
      </c>
      <c r="O31" s="5">
        <f t="shared" si="2"/>
        <v>-1.060091314372765E-5</v>
      </c>
      <c r="Q31" s="28"/>
      <c r="R31" s="28"/>
    </row>
    <row r="32" spans="2:18" x14ac:dyDescent="0.2">
      <c r="B32" s="1">
        <v>0.4375</v>
      </c>
      <c r="C32" s="1">
        <v>1.3677424899999999</v>
      </c>
      <c r="D32" s="1">
        <v>1.6417895</v>
      </c>
      <c r="E32" s="30">
        <f>(B33-B33^2)-(B32-B32^2)</f>
        <v>2.9296875E-3</v>
      </c>
      <c r="F32" s="30">
        <f>(B33^3 - 3*B33^2 - B33) - (B32^3 - 3*B32^2 - B32)</f>
        <v>-9.6954345703125E-2</v>
      </c>
      <c r="H32" s="3">
        <f>-(C31*D31) + (C32*D32)/3 + (C32*D33)/6 + (C33*D32)/6 + (C33*D33)/3</f>
        <v>1.627593852232101E-3</v>
      </c>
      <c r="I32" s="3">
        <f>-(C31^2*D31) + (D32*C32^2)/4 + (D33*C32^2)/12 + (D32*C32*C33)/6 + (D33*C33*C32)/6 + (D32*C33^2)/12 + (D33*C33^2)/4</f>
        <v>-4.8210164620064222E-2</v>
      </c>
      <c r="K32" s="4">
        <v>1.6276000000000001E-3</v>
      </c>
      <c r="L32" s="4">
        <v>-4.8210000000000003E-2</v>
      </c>
      <c r="N32" s="5">
        <f t="shared" si="1"/>
        <v>-3.777198266859092E-6</v>
      </c>
      <c r="O32" s="5">
        <f t="shared" si="2"/>
        <v>3.414645596746198E-6</v>
      </c>
      <c r="Q32" s="30">
        <f>SUM(H32:H33)</f>
        <v>2.929673152036294E-3</v>
      </c>
      <c r="R32" s="30">
        <f>SUM(I32:I33)</f>
        <v>-9.6954373106046376E-2</v>
      </c>
    </row>
    <row r="33" spans="2:18" x14ac:dyDescent="0.2">
      <c r="B33" s="1">
        <v>0.46875</v>
      </c>
      <c r="C33" s="1">
        <v>1.3228262</v>
      </c>
      <c r="D33" s="1">
        <v>1.70016547</v>
      </c>
      <c r="E33" s="30"/>
      <c r="F33" s="30"/>
      <c r="H33" s="3">
        <f>(C33*D33) - (C32*D32)/3 - (C32*D33)/6 - (C33*D32)/6 - (C33*D33)/3</f>
        <v>1.302079299804193E-3</v>
      </c>
      <c r="I33" s="3">
        <f>(D33*C33^2) - (D32*C32^2)/4 - (D33*C32^2)/12 - (D32*C32*C33)/6 - (D33*C33*C32)/6 - (D32*C33^2)/12 - (D33*C33^2)/4</f>
        <v>-4.8744208485982154E-2</v>
      </c>
      <c r="K33" s="4">
        <v>1.3021E-3</v>
      </c>
      <c r="L33" s="4">
        <v>-4.8744000000000003E-2</v>
      </c>
      <c r="N33" s="5">
        <f t="shared" ref="N33:N67" si="3">(H33-K33)/K33</f>
        <v>-1.5897546891200583E-5</v>
      </c>
      <c r="O33" s="5">
        <f t="shared" ref="O33:O67" si="4">(I33-L33)/L33</f>
        <v>4.2771619512534018E-6</v>
      </c>
      <c r="Q33" s="28"/>
      <c r="R33" s="28"/>
    </row>
    <row r="34" spans="2:18" x14ac:dyDescent="0.2">
      <c r="B34" s="1">
        <v>0.46875</v>
      </c>
      <c r="C34" s="1">
        <v>1.32285735</v>
      </c>
      <c r="D34" s="1">
        <v>1.6996764099999999</v>
      </c>
      <c r="E34" s="30">
        <f>(B35-B35^2)-(B34-B34^2)</f>
        <v>9.765625E-4</v>
      </c>
      <c r="F34" s="30">
        <f>(B35^3 - 3*B35^2 - B35) - (B34^3 - 3*B34^2 - B34)</f>
        <v>-0.100067138671875</v>
      </c>
      <c r="H34" s="3">
        <f>-(C33*D33) + (C34*D34)/3 + (C34*D35)/6 + (C35*D34)/6 + (C35*D35)/3</f>
        <v>6.5104427675111154E-4</v>
      </c>
      <c r="I34" s="3">
        <f>-(C33^2*D33) + (D34*C34^2)/4 + (D35*C34^2)/12 + (D34*C34*C35)/6 + (D35*C35*C34)/6 + (D34*C35^2)/12 + (D35*C35^2)/4</f>
        <v>-4.9781794406706936E-2</v>
      </c>
      <c r="K34" s="4">
        <v>6.5103999999999997E-4</v>
      </c>
      <c r="L34" s="4">
        <v>-4.9782E-2</v>
      </c>
      <c r="N34" s="5">
        <f t="shared" si="3"/>
        <v>6.5691065242771753E-6</v>
      </c>
      <c r="O34" s="5">
        <f t="shared" si="4"/>
        <v>-4.1298721036445465E-6</v>
      </c>
      <c r="Q34" s="30">
        <f>SUM(H34:H35)</f>
        <v>9.7656436414528258E-4</v>
      </c>
      <c r="R34" s="30">
        <f>SUM(I34:I35)</f>
        <v>-0.10006714223145075</v>
      </c>
    </row>
    <row r="35" spans="2:18" x14ac:dyDescent="0.2">
      <c r="B35" s="1">
        <v>0.5</v>
      </c>
      <c r="C35" s="1">
        <v>1.2777777699999999</v>
      </c>
      <c r="D35" s="1">
        <v>1.7608695700000001</v>
      </c>
      <c r="E35" s="30"/>
      <c r="F35" s="30"/>
      <c r="H35" s="3">
        <f>(C35*D35) - (C34*D34)/3 - (C34*D35)/6 - (C35*D34)/6 - (C35*D35)/3</f>
        <v>3.2552008739417104E-4</v>
      </c>
      <c r="I35" s="3">
        <f>(D35*C35^2) - (D34*C34^2)/4 - (D35*C34^2)/12 - (D34*C34*C35)/6 - (D35*C35*C34)/6 - (D34*C35^2)/12 - (D35*C35^2)/4</f>
        <v>-5.0285347824743809E-2</v>
      </c>
      <c r="K35" s="4">
        <v>3.2551999999999999E-4</v>
      </c>
      <c r="L35" s="4">
        <v>-5.0285000000000003E-2</v>
      </c>
      <c r="N35" s="5">
        <f t="shared" si="3"/>
        <v>2.6847558078084821E-7</v>
      </c>
      <c r="O35" s="5">
        <f t="shared" si="4"/>
        <v>6.9170675908468887E-6</v>
      </c>
      <c r="Q35" s="28"/>
      <c r="R35" s="28"/>
    </row>
    <row r="36" spans="2:18" x14ac:dyDescent="0.2">
      <c r="B36" s="1">
        <v>0.5</v>
      </c>
      <c r="C36" s="1">
        <v>1.27781513</v>
      </c>
      <c r="D36" s="1">
        <v>1.7603121799999999</v>
      </c>
      <c r="E36" s="30">
        <f>(B37-B37^2)-(B36-B36^2)</f>
        <v>-9.765625E-4</v>
      </c>
      <c r="F36" s="30">
        <f>(B37^3 - 3*B37^2 - B37) - (B36^3 - 3*B36^2 - B36)</f>
        <v>-0.102996826171875</v>
      </c>
      <c r="H36" s="3">
        <f>-(C35*D35) + (C36*D36)/3 + (C36*D37)/6 + (C37*D36)/6 + (C37*D37)/3</f>
        <v>-3.2552062610458066E-4</v>
      </c>
      <c r="I36" s="3">
        <f>-(C35^2*D35) + (D36*C36^2)/4 + (D37*C36^2)/12 + (D36*C36*C37)/6 + (D37*C37*C36)/6 + (D36*C37^2)/12 + (D37*C37^2)/4</f>
        <v>-5.1261896104414895E-2</v>
      </c>
      <c r="K36" s="4">
        <v>-3.2551999999999999E-4</v>
      </c>
      <c r="L36" s="4">
        <v>-5.1262000000000002E-2</v>
      </c>
      <c r="N36" s="5">
        <f t="shared" si="3"/>
        <v>1.9233981957181662E-6</v>
      </c>
      <c r="O36" s="5">
        <f t="shared" si="4"/>
        <v>-2.0267563713349452E-6</v>
      </c>
      <c r="Q36" s="30">
        <f>SUM(H36:H37)</f>
        <v>-9.7656192559192334E-4</v>
      </c>
      <c r="R36" s="30">
        <f>SUM(I36:I37)</f>
        <v>-0.10299682023794832</v>
      </c>
    </row>
    <row r="37" spans="2:18" x14ac:dyDescent="0.2">
      <c r="B37" s="1">
        <v>0.53125</v>
      </c>
      <c r="C37" s="1">
        <v>1.2325363600000001</v>
      </c>
      <c r="D37" s="1">
        <v>1.8247116299999999</v>
      </c>
      <c r="E37" s="30"/>
      <c r="F37" s="30"/>
      <c r="H37" s="3">
        <f>(C37*D37) - (C36*D36)/3 - (C36*D37)/6 - (C37*D36)/6 - (C37*D37)/3</f>
        <v>-6.5104129948734268E-4</v>
      </c>
      <c r="I37" s="3">
        <f>(D37*C37^2) - (D36*C36^2)/4 - (D37*C36^2)/12 - (D36*C36*C37)/6 - (D37*C37*C36)/6 - (D36*C37^2)/12 - (D37*C37^2)/4</f>
        <v>-5.1734924133533422E-2</v>
      </c>
      <c r="K37" s="4">
        <v>-6.5103999999999997E-4</v>
      </c>
      <c r="L37" s="4">
        <v>-5.1735000000000003E-2</v>
      </c>
      <c r="N37" s="5">
        <f t="shared" si="3"/>
        <v>1.9960176682081018E-6</v>
      </c>
      <c r="O37" s="5">
        <f t="shared" si="4"/>
        <v>-1.4664437340523457E-6</v>
      </c>
      <c r="Q37" s="28"/>
      <c r="R37" s="28"/>
    </row>
    <row r="38" spans="2:18" x14ac:dyDescent="0.2">
      <c r="B38" s="1">
        <v>0.53125</v>
      </c>
      <c r="C38" s="1">
        <v>1.2325801599999999</v>
      </c>
      <c r="D38" s="1">
        <v>1.8240730599999999</v>
      </c>
      <c r="E38" s="30">
        <f>(B39-B39^2)-(B38-B38^2)</f>
        <v>-2.9296875E-3</v>
      </c>
      <c r="F38" s="30">
        <f>(B39^3 - 3*B39^2 - B39) - (B38^3 - 3*B38^2 - B38)</f>
        <v>-0.105743408203125</v>
      </c>
      <c r="H38" s="3">
        <f>-(C37*D37) + (C38*D38)/3 + (C38*D39)/6 + (C39*D38)/6 + (C39*D39)/3</f>
        <v>-1.3020871402166234E-3</v>
      </c>
      <c r="I38" s="3">
        <f>-(C37^2*D37) + (D38*C38^2)/4 + (D39*C38^2)/12 + (D38*C38*C39)/6 + (D39*C39*C38)/6 + (D38*C39^2)/12 + (D39*C39^2)/4</f>
        <v>-5.2650451960074229E-2</v>
      </c>
      <c r="K38" s="4">
        <v>-1.3021E-3</v>
      </c>
      <c r="L38" s="4">
        <v>-5.2650000000000002E-2</v>
      </c>
      <c r="N38" s="5">
        <f t="shared" si="3"/>
        <v>-9.8761872180538632E-6</v>
      </c>
      <c r="O38" s="5">
        <f t="shared" si="4"/>
        <v>8.5842369273881644E-6</v>
      </c>
      <c r="Q38" s="30">
        <f>SUM(H38:H39)</f>
        <v>-2.9296978513375649E-3</v>
      </c>
      <c r="R38" s="30">
        <f>SUM(I38:I39)</f>
        <v>-0.10574342415645388</v>
      </c>
    </row>
    <row r="39" spans="2:18" x14ac:dyDescent="0.2">
      <c r="B39" s="1">
        <v>0.5625</v>
      </c>
      <c r="C39" s="1">
        <v>1.1870652100000001</v>
      </c>
      <c r="D39" s="1">
        <v>1.89214014</v>
      </c>
      <c r="E39" s="30"/>
      <c r="F39" s="30"/>
      <c r="H39" s="3">
        <f>(C39*D39) - (C38*D38)/3 - (C38*D39)/6 - (C39*D38)/6 - (C39*D39)/3</f>
        <v>-1.6276107111209415E-3</v>
      </c>
      <c r="I39" s="3">
        <f>(D39*C39^2) - (D38*C38^2)/4 - (D39*C38^2)/12 - (D38*C38*C39)/6 - (D39*C39*C38)/6 - (D38*C39^2)/12 - (D39*C39^2)/4</f>
        <v>-5.3092972196379651E-2</v>
      </c>
      <c r="K39" s="4">
        <v>-1.6276000000000001E-3</v>
      </c>
      <c r="L39" s="4">
        <v>-5.3093000000000001E-2</v>
      </c>
      <c r="N39" s="5">
        <f t="shared" si="3"/>
        <v>6.5809295535572739E-6</v>
      </c>
      <c r="O39" s="5">
        <f t="shared" si="4"/>
        <v>-5.2367770422628429E-7</v>
      </c>
      <c r="Q39" s="28"/>
      <c r="R39" s="28"/>
    </row>
    <row r="40" spans="2:18" x14ac:dyDescent="0.2">
      <c r="B40" s="1">
        <v>0.5625</v>
      </c>
      <c r="C40" s="1">
        <v>1.1871157299999999</v>
      </c>
      <c r="D40" s="1">
        <v>1.8914044299999999</v>
      </c>
      <c r="E40" s="30">
        <f>(B41-B41^2)-(B40-B40^2)</f>
        <v>-4.8828125E-3</v>
      </c>
      <c r="F40" s="30">
        <f>(B41^3 - 3*B41^2 - B41) - (B40^3 - 3*B40^2 - B40)</f>
        <v>-0.108306884765625</v>
      </c>
      <c r="H40" s="3">
        <f>-(C39*D39) + (C40*D40)/3 + (C40*D41)/6 + (C41*D40)/6 + (C41*D41)/3</f>
        <v>-2.2786380575841036E-3</v>
      </c>
      <c r="I40" s="3">
        <f>-(C39^2*D39) + (D40*C40^2)/4 + (D41*C40^2)/12 + (D40*C40*C41)/6 + (D41*C41*C40)/6 + (D40*C41^2)/12 + (D41*C41^2)/4</f>
        <v>-5.3947433736887707E-2</v>
      </c>
      <c r="K40" s="4">
        <v>-2.2786E-3</v>
      </c>
      <c r="L40" s="4">
        <v>-5.3947000000000002E-2</v>
      </c>
      <c r="N40" s="5">
        <f t="shared" si="3"/>
        <v>1.6702178576172127E-5</v>
      </c>
      <c r="O40" s="5">
        <f t="shared" si="4"/>
        <v>8.0400557529557792E-6</v>
      </c>
      <c r="Q40" s="30">
        <f>SUM(H40:H41)</f>
        <v>-4.8828001892919914E-3</v>
      </c>
      <c r="R40" s="30">
        <f>SUM(I40:I41)</f>
        <v>-0.10830685942294771</v>
      </c>
    </row>
    <row r="41" spans="2:18" x14ac:dyDescent="0.2">
      <c r="B41" s="1">
        <v>0.59375</v>
      </c>
      <c r="C41" s="1">
        <v>1.1413262500000001</v>
      </c>
      <c r="D41" s="1">
        <v>1.96368999</v>
      </c>
      <c r="E41" s="30"/>
      <c r="F41" s="30"/>
      <c r="H41" s="3">
        <f>(C41*D41) - (C40*D40)/3 - (C40*D41)/6 - (C41*D40)/6 - (C41*D41)/3</f>
        <v>-2.6041621317078878E-3</v>
      </c>
      <c r="I41" s="3">
        <f>(D41*C41^2) - (D40*C40^2)/4 - (D41*C40^2)/12 - (D40*C40*C41)/6 - (D41*C41*C40)/6 - (D40*C41^2)/12 - (D41*C41^2)/4</f>
        <v>-5.4359425686060003E-2</v>
      </c>
      <c r="K41" s="4">
        <v>-2.6042000000000001E-3</v>
      </c>
      <c r="L41" s="4">
        <v>-5.4358999999999998E-2</v>
      </c>
      <c r="N41" s="5">
        <f t="shared" si="3"/>
        <v>-1.4541238043274743E-5</v>
      </c>
      <c r="O41" s="5">
        <f t="shared" si="4"/>
        <v>7.8310134477411066E-6</v>
      </c>
      <c r="Q41" s="28"/>
      <c r="R41" s="28"/>
    </row>
    <row r="42" spans="2:18" x14ac:dyDescent="0.2">
      <c r="B42" s="1">
        <v>0.59375</v>
      </c>
      <c r="C42" s="1">
        <v>1.14138385</v>
      </c>
      <c r="D42" s="1">
        <v>1.9628370900000001</v>
      </c>
      <c r="E42" s="30">
        <f>(B43-B43^2)-(B42-B42^2)</f>
        <v>-6.8359375E-3</v>
      </c>
      <c r="F42" s="30">
        <f>(B43^3 - 3*B43^2 - B43) - (B42^3 - 3*B42^2 - B42)</f>
        <v>-0.110687255859375</v>
      </c>
      <c r="H42" s="3">
        <f>-(C41*D41) + (C42*D42)/3 + (C42*D43)/6 + (C43*D42)/6 + (C43*D43)/3</f>
        <v>-3.2552034811480501E-3</v>
      </c>
      <c r="I42" s="3">
        <f>-(C41^2*D41) + (D42*C42^2)/4 + (D43*C42^2)/12 + (D42*C42*C43)/6 + (D43*C43*C42)/6 + (D42*C43^2)/12 + (D43*C43^2)/4</f>
        <v>-5.51528857135406E-2</v>
      </c>
      <c r="K42" s="4">
        <v>-3.2552000000000002E-3</v>
      </c>
      <c r="L42" s="4">
        <v>-5.5153000000000001E-2</v>
      </c>
      <c r="N42" s="5">
        <f t="shared" si="3"/>
        <v>1.0694114186358611E-6</v>
      </c>
      <c r="O42" s="5">
        <f t="shared" si="4"/>
        <v>-2.0721712218794001E-6</v>
      </c>
      <c r="Q42" s="30">
        <f>SUM(H42:H43)</f>
        <v>-6.8359334831544771E-3</v>
      </c>
      <c r="R42" s="30">
        <f>SUM(I42:I43)</f>
        <v>-0.11068724574872046</v>
      </c>
    </row>
    <row r="43" spans="2:18" x14ac:dyDescent="0.2">
      <c r="B43" s="1">
        <v>0.625</v>
      </c>
      <c r="C43" s="1">
        <v>1.09527972</v>
      </c>
      <c r="D43" s="1">
        <v>2.0400039900000002</v>
      </c>
      <c r="E43" s="30"/>
      <c r="F43" s="30"/>
      <c r="H43" s="3">
        <f>(C43*D43) - (C42*D42)/3 - (C42*D43)/6 - (C43*D42)/6 - (C43*D43)/3</f>
        <v>-3.580730002006427E-3</v>
      </c>
      <c r="I43" s="3">
        <f>(D43*C43^2) - (D42*C42^2)/4 - (D43*C42^2)/12 - (D42*C42*C43)/6 - (D43*C43*C42)/6 - (D42*C43^2)/12 - (D43*C43^2)/4</f>
        <v>-5.5534360035179864E-2</v>
      </c>
      <c r="K43" s="4">
        <v>-3.5807E-3</v>
      </c>
      <c r="L43" s="4">
        <v>-5.5534E-2</v>
      </c>
      <c r="N43" s="5">
        <f t="shared" si="3"/>
        <v>8.3788104077315395E-6</v>
      </c>
      <c r="O43" s="5">
        <f t="shared" si="4"/>
        <v>6.4831486992441898E-6</v>
      </c>
      <c r="Q43" s="28"/>
      <c r="R43" s="28"/>
    </row>
    <row r="44" spans="2:18" x14ac:dyDescent="0.2">
      <c r="B44" s="1">
        <v>0.625</v>
      </c>
      <c r="C44" s="1">
        <v>1.0953448299999999</v>
      </c>
      <c r="D44" s="1">
        <v>2.0390084599999998</v>
      </c>
      <c r="E44" s="30">
        <f>(B45-B45^2)-(B44-B44^2)</f>
        <v>-8.7890625E-3</v>
      </c>
      <c r="F44" s="30">
        <f>(B45^3 - 3*B45^2 - B45) - (B44^3 - 3*B44^2 - B44)</f>
        <v>-0.112884521484375</v>
      </c>
      <c r="H44" s="3">
        <f>-(C43*D43) + (C44*D44)/3 + (C44*D45)/6 + (C45*D44)/6 + (C45*D45)/3</f>
        <v>-4.2317689006475812E-3</v>
      </c>
      <c r="I44" s="3">
        <f>-(C43^2*D43) + (D44*C44^2)/4 + (D45*C44^2)/12 + (D44*C44*C45)/6 + (D45*C45*C44)/6 + (D44*C45^2)/12 + (D45*C45^2)/4</f>
        <v>-5.626678699454768E-2</v>
      </c>
      <c r="K44" s="4">
        <v>-4.2318E-3</v>
      </c>
      <c r="L44" s="4">
        <v>-5.6266999999999998E-2</v>
      </c>
      <c r="N44" s="5">
        <f t="shared" si="3"/>
        <v>-7.3489655510222748E-6</v>
      </c>
      <c r="O44" s="5">
        <f t="shared" si="4"/>
        <v>-3.7856194984282124E-6</v>
      </c>
      <c r="Q44" s="30">
        <f>SUM(H44:H45)</f>
        <v>-8.789054826333853E-3</v>
      </c>
      <c r="R44" s="30">
        <f>SUM(I44:I45)</f>
        <v>-0.11288451415910483</v>
      </c>
    </row>
    <row r="45" spans="2:18" x14ac:dyDescent="0.2">
      <c r="B45" s="1">
        <v>0.65625</v>
      </c>
      <c r="C45" s="1">
        <v>1.0488838300000001</v>
      </c>
      <c r="D45" s="1">
        <v>2.1218612399999999</v>
      </c>
      <c r="E45" s="30"/>
      <c r="F45" s="30"/>
      <c r="H45" s="3">
        <f>(C45*D45) - (C44*D44)/3 - (C44*D45)/6 - (C45*D44)/6 - (C45*D45)/3</f>
        <v>-4.5572859256862719E-3</v>
      </c>
      <c r="I45" s="3">
        <f>(D45*C45^2) - (D44*C44^2)/4 - (D45*C44^2)/12 - (D44*C44*C45)/6 - (D45*C45*C44)/6 - (D44*C45^2)/12 - (D45*C45^2)/4</f>
        <v>-5.6617727164557152E-2</v>
      </c>
      <c r="K45" s="4">
        <v>-4.5573000000000002E-3</v>
      </c>
      <c r="L45" s="4">
        <v>-5.6618000000000002E-2</v>
      </c>
      <c r="N45" s="5">
        <f t="shared" si="3"/>
        <v>-3.0883009080709327E-6</v>
      </c>
      <c r="O45" s="5">
        <f t="shared" si="4"/>
        <v>-4.8188816780775564E-6</v>
      </c>
      <c r="Q45" s="28"/>
      <c r="R45" s="28"/>
    </row>
    <row r="46" spans="2:18" x14ac:dyDescent="0.2">
      <c r="B46" s="1">
        <v>0.65625</v>
      </c>
      <c r="C46" s="1">
        <v>1.0489569700000001</v>
      </c>
      <c r="D46" s="1">
        <v>2.1206904299999998</v>
      </c>
      <c r="E46" s="30">
        <f>(B47-B47^2)-(B46-B46^2)</f>
        <v>-1.07421875E-2</v>
      </c>
      <c r="F46" s="30">
        <f>(B47^3 - 3*B47^2 - B47) - (B46^3 - 3*B46^2 - B46)</f>
        <v>-0.114898681640625</v>
      </c>
      <c r="H46" s="3">
        <f>-(C45*D45) + (C46*D46)/3 + (C46*D47)/6 + (C47*D46)/6 + (C47*D47)/3</f>
        <v>-5.2083443313045708E-3</v>
      </c>
      <c r="I46" s="3">
        <f>-(C45^2*D45) + (D46*C46^2)/4 + (D47*C46^2)/12 + (D46*C46*C47)/6 + (D47*C47*C46)/6 + (D46*C47^2)/12 + (D47*C47^2)/4</f>
        <v>-5.7289145001949593E-2</v>
      </c>
      <c r="K46" s="4">
        <v>-5.2082999999999999E-3</v>
      </c>
      <c r="L46" s="4">
        <v>-5.7289E-2</v>
      </c>
      <c r="N46" s="5">
        <f t="shared" si="3"/>
        <v>8.5116649522574329E-6</v>
      </c>
      <c r="O46" s="5">
        <f t="shared" si="4"/>
        <v>2.531060929554903E-6</v>
      </c>
      <c r="Q46" s="30">
        <f>SUM(H46:H47)</f>
        <v>-1.0742200815256453E-2</v>
      </c>
      <c r="R46" s="30">
        <f>SUM(I46:I47)</f>
        <v>-0.11489870776514266</v>
      </c>
    </row>
    <row r="47" spans="2:18" x14ac:dyDescent="0.2">
      <c r="B47" s="1">
        <v>0.6875</v>
      </c>
      <c r="C47" s="1">
        <v>1.0020943499999999</v>
      </c>
      <c r="D47" s="1">
        <v>2.2102147799999998</v>
      </c>
      <c r="E47" s="30"/>
      <c r="F47" s="30"/>
      <c r="H47" s="3">
        <f>(C47*D47) - (C46*D46)/3 - (C46*D47)/6 - (C47*D46)/6 - (C47*D47)/3</f>
        <v>-5.5338564839518822E-3</v>
      </c>
      <c r="I47" s="3">
        <f>(D47*C47^2) - (D46*C46^2)/4 - (D47*C46^2)/12 - (D46*C46*C47)/6 - (D47*C47*C46)/6 - (D46*C47^2)/12 - (D47*C47^2)/4</f>
        <v>-5.7609562763193067E-2</v>
      </c>
      <c r="K47" s="4">
        <v>-5.5338999999999996E-3</v>
      </c>
      <c r="L47" s="4">
        <v>-5.7610000000000001E-2</v>
      </c>
      <c r="N47" s="5">
        <f t="shared" si="3"/>
        <v>-7.8635407429391164E-6</v>
      </c>
      <c r="O47" s="5">
        <f t="shared" si="4"/>
        <v>-7.5895991483099827E-6</v>
      </c>
      <c r="Q47" s="28"/>
      <c r="R47" s="28"/>
    </row>
    <row r="48" spans="2:18" x14ac:dyDescent="0.2">
      <c r="B48" s="1">
        <v>0.6875</v>
      </c>
      <c r="C48" s="1">
        <v>1.00217614</v>
      </c>
      <c r="D48" s="1">
        <v>2.2088262300000001</v>
      </c>
      <c r="E48" s="30">
        <f>(B49-B49^2)-(B48-B48^2)</f>
        <v>-1.26953125E-2</v>
      </c>
      <c r="F48" s="30">
        <f>(B49^3 - 3*B49^2 - B49) - (B48^3 - 3*B48^2 - B48)</f>
        <v>-0.116729736328125</v>
      </c>
      <c r="H48" s="3">
        <f>-(C47*D47) + (C48*D48)/3 + (C48*D49)/6 + (C49*D48)/6 + (C49*D49)/3</f>
        <v>-6.1848940414630516E-3</v>
      </c>
      <c r="I48" s="3">
        <f>-(C47^2*D47) + (D48*C48^2)/4 + (D49*C48^2)/12 + (D48*C48*C49)/6 + (D49*C49*C48)/6 + (D48*C49^2)/12 + (D49*C49^2)/4</f>
        <v>-5.8219904552648027E-2</v>
      </c>
      <c r="K48" s="4">
        <v>-6.1849000000000001E-3</v>
      </c>
      <c r="L48" s="4">
        <v>-5.8220000000000001E-2</v>
      </c>
      <c r="N48" s="5">
        <f t="shared" si="3"/>
        <v>-9.6340069339347331E-7</v>
      </c>
      <c r="O48" s="5">
        <f t="shared" si="4"/>
        <v>-1.6394254890669297E-6</v>
      </c>
      <c r="Q48" s="30">
        <f>SUM(H48:H49)</f>
        <v>-1.2695309002894728E-2</v>
      </c>
      <c r="R48" s="30">
        <f>SUM(I48:I49)</f>
        <v>-0.11672972912865687</v>
      </c>
    </row>
    <row r="49" spans="2:18" x14ac:dyDescent="0.2">
      <c r="B49" s="1">
        <v>0.71875</v>
      </c>
      <c r="C49" s="1">
        <v>0.954864186</v>
      </c>
      <c r="D49" s="1">
        <v>2.3062425700000002</v>
      </c>
      <c r="E49" s="30"/>
      <c r="F49" s="30"/>
      <c r="H49" s="3">
        <f>(C49*D49) - (C48*D48)/3 - (C48*D49)/6 - (C49*D48)/6 - (C49*D49)/3</f>
        <v>-6.5104149614316764E-3</v>
      </c>
      <c r="I49" s="3">
        <f>(D49*C49^2) - (D48*C48^2)/4 - (D49*C48^2)/12 - (D48*C48*C49)/6 - (D49*C49*C48)/6 - (D48*C49^2)/12 - (D49*C49^2)/4</f>
        <v>-5.850982457600884E-2</v>
      </c>
      <c r="K49" s="4">
        <v>-6.5104000000000004E-3</v>
      </c>
      <c r="L49" s="4">
        <v>-5.851E-2</v>
      </c>
      <c r="N49" s="5">
        <f t="shared" si="3"/>
        <v>2.2980817885274471E-6</v>
      </c>
      <c r="O49" s="5">
        <f t="shared" si="4"/>
        <v>-2.9981881927827337E-6</v>
      </c>
      <c r="Q49" s="28"/>
      <c r="R49" s="28"/>
    </row>
    <row r="50" spans="2:18" x14ac:dyDescent="0.2">
      <c r="B50" s="1">
        <v>0.71875</v>
      </c>
      <c r="C50" s="1">
        <v>0.95495534999999998</v>
      </c>
      <c r="D50" s="1">
        <v>2.3045802499999999</v>
      </c>
      <c r="E50" s="30">
        <f>(B51-B51^2)-(B50-B50^2)</f>
        <v>-1.46484375E-2</v>
      </c>
      <c r="F50" s="30">
        <f>(B51^3 - 3*B51^2 - B51) - (B50^3 - 3*B50^2 - B50)</f>
        <v>-0.118377685546875</v>
      </c>
      <c r="H50" s="3">
        <f>-(C49*D49) + (C50*D50)/3 + (C50*D51)/6 + (C51*D50)/6 + (C51*D51)/3</f>
        <v>-7.1614597058292651E-3</v>
      </c>
      <c r="I50" s="3">
        <f>-(C49^2*D49) + (D50*C50^2)/4 + (D51*C50^2)/12 + (D50*C50*C51)/6 + (D51*C51*C50)/6 + (D50*C51^2)/12 + (D51*C51^2)/4</f>
        <v>-5.9059145151789283E-2</v>
      </c>
      <c r="K50" s="4">
        <v>-7.1615000000000003E-3</v>
      </c>
      <c r="L50" s="4">
        <v>-5.9059E-2</v>
      </c>
      <c r="N50" s="5">
        <f t="shared" si="3"/>
        <v>-5.6264987412240951E-6</v>
      </c>
      <c r="O50" s="5">
        <f t="shared" si="4"/>
        <v>2.457742076271834E-6</v>
      </c>
      <c r="Q50" s="30">
        <f>SUM(H50:H51)</f>
        <v>-1.4648440223172798E-2</v>
      </c>
      <c r="R50" s="30">
        <f>SUM(I50:I51)</f>
        <v>-0.11837768879323862</v>
      </c>
    </row>
    <row r="51" spans="2:18" x14ac:dyDescent="0.2">
      <c r="B51" s="1">
        <v>0.75</v>
      </c>
      <c r="C51" s="1">
        <v>0.907142852</v>
      </c>
      <c r="D51" s="1">
        <v>2.4114173299999999</v>
      </c>
      <c r="E51" s="30"/>
      <c r="F51" s="30"/>
      <c r="H51" s="3">
        <f>(C51*D51) - (C50*D50)/3 - (C50*D51)/6 - (C51*D50)/6 - (C51*D51)/3</f>
        <v>-7.4869805173435333E-3</v>
      </c>
      <c r="I51" s="3">
        <f>(D51*C51^2) - (D50*C50^2)/4 - (D51*C50^2)/12 - (D50*C50*C51)/6 - (D51*C51*C50)/6 - (D50*C51^2)/12 - (D51*C51^2)/4</f>
        <v>-5.9318543641449339E-2</v>
      </c>
      <c r="K51" s="4">
        <v>-7.4869999999999997E-3</v>
      </c>
      <c r="L51" s="4">
        <v>-5.9318999999999997E-2</v>
      </c>
      <c r="N51" s="5">
        <f t="shared" si="3"/>
        <v>-2.6021980053983131E-6</v>
      </c>
      <c r="O51" s="5">
        <f t="shared" si="4"/>
        <v>-7.6932947395823862E-6</v>
      </c>
      <c r="Q51" s="28"/>
      <c r="R51" s="28"/>
    </row>
    <row r="52" spans="2:18" x14ac:dyDescent="0.2">
      <c r="B52" s="1">
        <v>0.75</v>
      </c>
      <c r="C52" s="1">
        <v>0.90724426000000002</v>
      </c>
      <c r="D52" s="1">
        <v>2.4094060800000001</v>
      </c>
      <c r="E52" s="30">
        <f>(B53-B53^2)-(B52-B52^2)</f>
        <v>-1.66015625E-2</v>
      </c>
      <c r="F52" s="30">
        <f>(B53^3 - 3*B53^2 - B53) - (B52^3 - 3*B52^2 - B52)</f>
        <v>-0.119842529296875</v>
      </c>
      <c r="H52" s="3">
        <f>-(C51*D51) + (C52*D52)/3 + (C52*D53)/6 + (C53*D52)/6 + (C53*D53)/3</f>
        <v>-8.138018133662106E-3</v>
      </c>
      <c r="I52" s="3">
        <f>-(C51^2*D51) + (D52*C52^2)/4 + (D53*C52^2)/12 + (D52*C52*C53)/6 + (D53*C53*C52)/6 + (D52*C53^2)/12 + (D53*C53^2)/4</f>
        <v>-5.9806820331887722E-2</v>
      </c>
      <c r="K52" s="4">
        <v>-8.1379999999999994E-3</v>
      </c>
      <c r="L52" s="4">
        <v>-5.9806999999999999E-2</v>
      </c>
      <c r="N52" s="5">
        <f t="shared" si="3"/>
        <v>2.2282701040333056E-6</v>
      </c>
      <c r="O52" s="5">
        <f t="shared" si="4"/>
        <v>-3.0041318286616141E-6</v>
      </c>
      <c r="Q52" s="30">
        <f>SUM(H52:H53)</f>
        <v>-1.6601558838109653E-2</v>
      </c>
      <c r="R52" s="30">
        <f>SUM(I52:I53)</f>
        <v>-0.11984252528781264</v>
      </c>
    </row>
    <row r="53" spans="2:18" x14ac:dyDescent="0.2">
      <c r="B53" s="1">
        <v>0.78125</v>
      </c>
      <c r="C53" s="1">
        <v>0.85887595100000003</v>
      </c>
      <c r="D53" s="1">
        <v>2.52760417</v>
      </c>
      <c r="E53" s="30"/>
      <c r="F53" s="30"/>
      <c r="H53" s="3">
        <f>(C53*D53) - (C52*D52)/3 - (C52*D53)/6 - (C53*D52)/6 - (C53*D53)/3</f>
        <v>-8.4635407044475475E-3</v>
      </c>
      <c r="I53" s="3">
        <f>(D53*C53^2) - (D52*C52^2)/4 - (D53*C52^2)/12 - (D52*C52*C53)/6 - (D53*C53*C52)/6 - (D52*C53^2)/12 - (D53*C53^2)/4</f>
        <v>-6.0035704955924918E-2</v>
      </c>
      <c r="K53" s="4">
        <v>-8.4635000000000005E-3</v>
      </c>
      <c r="L53" s="4">
        <v>-6.0035999999999999E-2</v>
      </c>
      <c r="N53" s="5">
        <f t="shared" si="3"/>
        <v>4.8094107103364544E-6</v>
      </c>
      <c r="O53" s="5">
        <f t="shared" si="4"/>
        <v>-4.9144525798061341E-6</v>
      </c>
      <c r="Q53" s="28"/>
      <c r="R53" s="28"/>
    </row>
    <row r="54" spans="2:18" x14ac:dyDescent="0.2">
      <c r="B54" s="1">
        <v>0.78125</v>
      </c>
      <c r="C54" s="1">
        <v>0.85898863400000003</v>
      </c>
      <c r="D54" s="1">
        <v>2.5251413299999999</v>
      </c>
      <c r="E54" s="30">
        <f>(B55-B55^2)-(B54-B54^2)</f>
        <v>-1.85546875E-2</v>
      </c>
      <c r="F54" s="30">
        <f>(B55^3 - 3*B55^2 - B55) - (B54^3 - 3*B54^2 - B54)</f>
        <v>-0.121124267578125</v>
      </c>
      <c r="H54" s="3">
        <f>-(C53*D53) + (C54*D54)/3 + (C54*D55)/6 + (C55*D54)/6 + (C55*D55)/3</f>
        <v>-9.1145870448338107E-3</v>
      </c>
      <c r="I54" s="3">
        <f>-(C53^2*D53) + (D54*C54^2)/4 + (D55*C54^2)/12 + (D54*C54*C55)/6 + (D55*C55*C54)/6 + (D54*C55^2)/12 + (D55*C55^2)/4</f>
        <v>-6.0462953006456266E-2</v>
      </c>
      <c r="K54" s="4">
        <v>-9.1146000000000005E-3</v>
      </c>
      <c r="L54" s="4">
        <v>-6.0463000000000003E-2</v>
      </c>
      <c r="N54" s="5">
        <f t="shared" si="3"/>
        <v>-1.421364205760082E-6</v>
      </c>
      <c r="O54" s="5">
        <f t="shared" si="4"/>
        <v>-7.7722811863353679E-7</v>
      </c>
      <c r="Q54" s="30">
        <f>SUM(H54:H55)</f>
        <v>-1.8554692660038619E-2</v>
      </c>
      <c r="R54" s="30">
        <f>SUM(I54:I55)</f>
        <v>-0.12112426572351875</v>
      </c>
    </row>
    <row r="55" spans="2:18" x14ac:dyDescent="0.2">
      <c r="B55" s="1">
        <v>0.8125</v>
      </c>
      <c r="C55" s="1">
        <v>0.81000453500000003</v>
      </c>
      <c r="D55" s="1">
        <v>2.6571996200000001</v>
      </c>
      <c r="E55" s="30"/>
      <c r="F55" s="30"/>
      <c r="H55" s="3">
        <f>(C55*D55) - (C54*D54)/3 - (C54*D55)/6 - (C55*D54)/6 - (C55*D55)/3</f>
        <v>-9.440105615204808E-3</v>
      </c>
      <c r="I55" s="3">
        <f>(D55*C55^2) - (D54*C54^2)/4 - (D55*C54^2)/12 - (D54*C54*C55)/6 - (D55*C55*C54)/6 - (D54*C55^2)/12 - (D55*C55^2)/4</f>
        <v>-6.0661312717062488E-2</v>
      </c>
      <c r="K55" s="4">
        <v>-9.4400999999999999E-3</v>
      </c>
      <c r="L55" s="4">
        <v>-6.0661E-2</v>
      </c>
      <c r="N55" s="5">
        <f t="shared" si="3"/>
        <v>5.9482471669513663E-7</v>
      </c>
      <c r="O55" s="5">
        <f t="shared" si="4"/>
        <v>5.155158379982001E-6</v>
      </c>
      <c r="Q55" s="28"/>
      <c r="R55" s="28"/>
    </row>
    <row r="56" spans="2:18" x14ac:dyDescent="0.2">
      <c r="B56" s="1">
        <v>0.8125</v>
      </c>
      <c r="C56" s="1">
        <v>0.81012973600000004</v>
      </c>
      <c r="D56" s="1">
        <v>2.6541420100000002</v>
      </c>
      <c r="E56" s="30">
        <f>(B57-B57^2)-(B56-B56^2)</f>
        <v>-2.05078125E-2</v>
      </c>
      <c r="F56" s="30">
        <f>(B57^3 - 3*B57^2 - B57) - (B56^3 - 3*B56^2 - B56)</f>
        <v>-0.122222900390625</v>
      </c>
      <c r="H56" s="3">
        <f>-(C55*D55) + (C56*D56)/3 + (C56*D57)/6 + (C57*D56)/6 + (C57*D57)/3</f>
        <v>-1.0091146755317637E-2</v>
      </c>
      <c r="I56" s="3">
        <f>-(C55^2*D55) + (D56*C56^2)/4 + (D57*C56^2)/12 + (D56*C56*C57)/6 + (D57*C57*C56)/6 + (D56*C57^2)/12 + (D57*C57^2)/4</f>
        <v>-6.1027528085700444E-2</v>
      </c>
      <c r="K56" s="4">
        <v>-1.0090999999999999E-2</v>
      </c>
      <c r="L56" s="4">
        <v>-6.1027999999999999E-2</v>
      </c>
      <c r="N56" s="5">
        <f t="shared" si="3"/>
        <v>1.4543188746187258E-5</v>
      </c>
      <c r="O56" s="5">
        <f t="shared" si="4"/>
        <v>-7.7327505334374552E-6</v>
      </c>
      <c r="Q56" s="30">
        <f>SUM(H56:H57)</f>
        <v>-2.0507813786845741E-2</v>
      </c>
      <c r="R56" s="30">
        <f>SUM(I56:I57)</f>
        <v>-0.12222290238643096</v>
      </c>
    </row>
    <row r="57" spans="2:18" x14ac:dyDescent="0.2">
      <c r="B57" s="1">
        <v>0.84375</v>
      </c>
      <c r="C57" s="1">
        <v>0.76046438100000002</v>
      </c>
      <c r="D57" s="1">
        <v>2.80333436</v>
      </c>
      <c r="E57" s="30"/>
      <c r="F57" s="30"/>
      <c r="H57" s="3">
        <f>(C57*D57) - (C56*D56)/3 - (C56*D57)/6 - (C57*D56)/6 - (C57*D57)/3</f>
        <v>-1.0416667031528104E-2</v>
      </c>
      <c r="I57" s="3">
        <f>(D57*C57^2) - (D56*C56^2)/4 - (D57*C56^2)/12 - (D56*C56*C57)/6 - (D57*C57*C56)/6 - (D56*C57^2)/12 - (D57*C57^2)/4</f>
        <v>-6.1195374300730521E-2</v>
      </c>
      <c r="K57" s="4">
        <v>-1.0416999999999999E-2</v>
      </c>
      <c r="L57" s="4">
        <v>-6.1194999999999999E-2</v>
      </c>
      <c r="N57" s="5">
        <f t="shared" si="3"/>
        <v>-3.196395045551991E-5</v>
      </c>
      <c r="O57" s="5">
        <f t="shared" si="4"/>
        <v>6.1165247245894055E-6</v>
      </c>
      <c r="Q57" s="28"/>
      <c r="R57" s="28"/>
    </row>
    <row r="58" spans="2:18" x14ac:dyDescent="0.2">
      <c r="B58" s="1">
        <v>0.84375</v>
      </c>
      <c r="C58" s="1">
        <v>0.76060360199999999</v>
      </c>
      <c r="D58" s="1">
        <v>2.7994775000000001</v>
      </c>
      <c r="E58" s="30">
        <f>(B59-B59^2)-(B58-B58^2)</f>
        <v>-2.24609375E-2</v>
      </c>
      <c r="F58" s="30">
        <f>(B59^3 - 3*B59^2 - B59) - (B58^3 - 3*B58^2 - B58)</f>
        <v>-0.123138427734375</v>
      </c>
      <c r="H58" s="3">
        <f>-(C57*D57) + (C58*D58)/3 + (C58*D59)/6 + (C59*D58)/6 + (C59*D59)/3</f>
        <v>-1.1067707059085996E-2</v>
      </c>
      <c r="I58" s="3">
        <f>-(C57^2*D57) + (D58*C58^2)/4 + (D59*C58^2)/12 + (D58*C58*C59)/6 + (D59*C59*C58)/6 + (D58*C59^2)/12 + (D59*C59^2)/4</f>
        <v>-6.1500548159136248E-2</v>
      </c>
      <c r="K58" s="4">
        <v>-1.1068E-2</v>
      </c>
      <c r="L58" s="4">
        <v>-6.1501E-2</v>
      </c>
      <c r="N58" s="5">
        <f t="shared" si="3"/>
        <v>-2.6467375677959521E-5</v>
      </c>
      <c r="O58" s="5">
        <f t="shared" si="4"/>
        <v>-7.3468864531009585E-6</v>
      </c>
      <c r="Q58" s="30">
        <f>SUM(H58:H59)</f>
        <v>-2.2460938579547562E-2</v>
      </c>
      <c r="R58" s="30">
        <f>SUM(I58:I59)</f>
        <v>-0.12313842865316688</v>
      </c>
    </row>
    <row r="59" spans="2:18" x14ac:dyDescent="0.2">
      <c r="B59" s="1">
        <v>0.875</v>
      </c>
      <c r="C59" s="1">
        <v>0.71018518200000003</v>
      </c>
      <c r="D59" s="1">
        <v>2.9701760099999999</v>
      </c>
      <c r="E59" s="30"/>
      <c r="F59" s="30"/>
      <c r="H59" s="3">
        <f>(C59*D59) - (C58*D58)/3 - (C58*D59)/6 - (C59*D58)/6 - (C59*D59)/3</f>
        <v>-1.1393231520461566E-2</v>
      </c>
      <c r="I59" s="3">
        <f>(D59*C59^2) - (D58*C58^2)/4 - (D59*C58^2)/12 - (D58*C58*C59)/6 - (D59*C59*C58)/6 - (D58*C59^2)/12 - (D59*C59^2)/4</f>
        <v>-6.1637880494030628E-2</v>
      </c>
      <c r="K59" s="4">
        <v>-1.1393E-2</v>
      </c>
      <c r="L59" s="4">
        <v>-6.1637999999999998E-2</v>
      </c>
      <c r="N59" s="5">
        <f t="shared" si="3"/>
        <v>2.0321290403409833E-5</v>
      </c>
      <c r="O59" s="5">
        <f t="shared" si="4"/>
        <v>-1.9388359351436047E-6</v>
      </c>
      <c r="Q59" s="28"/>
      <c r="R59" s="28"/>
    </row>
    <row r="60" spans="2:18" x14ac:dyDescent="0.2">
      <c r="B60" s="1">
        <v>0.875</v>
      </c>
      <c r="C60" s="1">
        <v>0.71034027099999997</v>
      </c>
      <c r="D60" s="1">
        <v>2.9652197</v>
      </c>
      <c r="E60" s="30">
        <f>(B61-B61^2)-(B60-B60^2)</f>
        <v>-2.44140625E-2</v>
      </c>
      <c r="F60" s="30">
        <f>(B61^3 - 3*B61^2 - B61) - (B60^3 - 3*B60^2 - B60)</f>
        <v>-0.123870849609375</v>
      </c>
      <c r="H60" s="3">
        <f>-(C59*D59) + (C60*D60)/3 + (C60*D61)/6 + (C61*D60)/6 + (C61*D61)/3</f>
        <v>-1.2044268966922234E-2</v>
      </c>
      <c r="I60" s="3">
        <f>-(C59^2*D59) + (D60*C60^2)/4 + (D61*C60^2)/12 + (D60*C60*C61)/6 + (D61*C61*C60)/6 + (D60*C61^2)/12 + (D61*C61^2)/4</f>
        <v>-6.1882017262382072E-2</v>
      </c>
      <c r="K60" s="4">
        <v>-1.2043999999999999E-2</v>
      </c>
      <c r="L60" s="4">
        <v>-6.1882E-2</v>
      </c>
      <c r="N60" s="5">
        <f t="shared" si="3"/>
        <v>2.2332026090537787E-5</v>
      </c>
      <c r="O60" s="5">
        <f t="shared" si="4"/>
        <v>2.789564343814294E-7</v>
      </c>
      <c r="Q60" s="30">
        <f>SUM(H60:H61)</f>
        <v>-2.4414060490928424E-2</v>
      </c>
      <c r="R60" s="30">
        <f>SUM(I60:I61)</f>
        <v>-0.12387084826961003</v>
      </c>
    </row>
    <row r="61" spans="2:18" x14ac:dyDescent="0.2">
      <c r="B61" s="1">
        <v>0.90625</v>
      </c>
      <c r="C61" s="1">
        <v>0.65908957499999998</v>
      </c>
      <c r="D61" s="1">
        <v>3.1633954000000002</v>
      </c>
      <c r="E61" s="30"/>
      <c r="F61" s="30"/>
      <c r="H61" s="3">
        <f>(C61*D61) - (C60*D60)/3 - (C60*D61)/6 - (C61*D60)/6 - (C61*D61)/3</f>
        <v>-1.2369791524006191E-2</v>
      </c>
      <c r="I61" s="3">
        <f>(D61*C61^2) - (D60*C60^2)/4 - (D61*C60^2)/12 - (D60*C60*C61)/6 - (D61*C61*C60)/6 - (D60*C61^2)/12 - (D61*C61^2)/4</f>
        <v>-6.1988831007227962E-2</v>
      </c>
      <c r="K61" s="4">
        <v>-1.2370000000000001E-2</v>
      </c>
      <c r="L61" s="4">
        <v>-6.1989000000000002E-2</v>
      </c>
      <c r="N61" s="5">
        <f t="shared" si="3"/>
        <v>-1.6853354390472507E-5</v>
      </c>
      <c r="O61" s="5">
        <f t="shared" si="4"/>
        <v>-2.726173547564349E-6</v>
      </c>
      <c r="Q61" s="28"/>
      <c r="R61" s="28"/>
    </row>
    <row r="62" spans="2:18" x14ac:dyDescent="0.2">
      <c r="B62" s="1">
        <v>0.90625</v>
      </c>
      <c r="C62" s="1">
        <v>0.65926284899999998</v>
      </c>
      <c r="D62" s="1">
        <v>3.15688455</v>
      </c>
      <c r="E62" s="30">
        <f>(B63-B63^2)-(B62-B62^2)</f>
        <v>-2.63671875E-2</v>
      </c>
      <c r="F62" s="30">
        <f>(B63^3 - 3*B63^2 - B63) - (B62^3 - 3*B62^2 - B62)</f>
        <v>-0.124420166015625</v>
      </c>
      <c r="H62" s="3">
        <f>-(C61*D61) + (C62*D62)/3 + (C62*D63)/6 + (C63*D62)/6 + (C63*D63)/3</f>
        <v>-1.3020835390392227E-2</v>
      </c>
      <c r="I62" s="3">
        <f>-(C61^2*D61) + (D62*C62^2)/4 + (D63*C62^2)/12 + (D62*C62*C63)/6 + (D63*C63*C62)/6 + (D62*C63^2)/12 + (D63*C63^2)/4</f>
        <v>-6.2171937562346014E-2</v>
      </c>
      <c r="K62" s="4">
        <v>-1.3021E-2</v>
      </c>
      <c r="L62" s="4">
        <v>-6.2171999999999998E-2</v>
      </c>
      <c r="N62" s="5">
        <f t="shared" si="3"/>
        <v>-1.2641856061182831E-5</v>
      </c>
      <c r="O62" s="5">
        <f t="shared" si="4"/>
        <v>-1.0042728878684854E-6</v>
      </c>
      <c r="Q62" s="30">
        <f>SUM(H62:H63)</f>
        <v>-2.636719048237568E-2</v>
      </c>
      <c r="R62" s="30">
        <f>SUM(I62:I63)</f>
        <v>-0.12442016713867432</v>
      </c>
    </row>
    <row r="63" spans="2:18" x14ac:dyDescent="0.2">
      <c r="B63" s="1">
        <v>0.9375</v>
      </c>
      <c r="C63" s="1">
        <v>0.60709202699999998</v>
      </c>
      <c r="D63" s="1">
        <v>3.3909088700000001</v>
      </c>
      <c r="E63" s="30"/>
      <c r="F63" s="30"/>
      <c r="H63" s="3">
        <f>(C63*D63) - (C62*D62)/3 - (C62*D63)/6 - (C63*D62)/6 - (C63*D63)/3</f>
        <v>-1.3346355091983453E-2</v>
      </c>
      <c r="I63" s="3">
        <f>(D63*C63^2) - (D62*C62^2)/4 - (D63*C62^2)/12 - (D62*C62*C63)/6 - (D63*C63*C62)/6 - (D62*C63^2)/12 - (D63*C63^2)/4</f>
        <v>-6.2248229576328307E-2</v>
      </c>
      <c r="K63" s="4">
        <v>-1.3346E-2</v>
      </c>
      <c r="L63" s="4">
        <v>-6.2247999999999998E-2</v>
      </c>
      <c r="N63" s="5">
        <f t="shared" si="3"/>
        <v>2.66066224676007E-5</v>
      </c>
      <c r="O63" s="5">
        <f t="shared" si="4"/>
        <v>3.6880916384283702E-6</v>
      </c>
      <c r="Q63" s="28"/>
      <c r="R63" s="28"/>
    </row>
    <row r="64" spans="2:18" x14ac:dyDescent="0.2">
      <c r="B64" s="1">
        <v>0.9375</v>
      </c>
      <c r="C64" s="1">
        <v>0.60728647599999996</v>
      </c>
      <c r="D64" s="1">
        <v>3.38212673</v>
      </c>
      <c r="E64" s="30">
        <f>(B65-B65^2)-(B64-B64^2)</f>
        <v>-2.83203125E-2</v>
      </c>
      <c r="F64" s="30">
        <f>(B65^3 - 3*B65^2 - B65) - (B64^3 - 3*B64^2 - B64)</f>
        <v>-0.124786376953125</v>
      </c>
      <c r="H64" s="3">
        <f>-(C63*D63) + (C64*D64)/3 + (C64*D65)/6 + (C65*D64)/6 + (C65*D65)/3</f>
        <v>-1.3997393665403091E-2</v>
      </c>
      <c r="I64" s="3">
        <f>-(C63^2*D63) + (D64*C64^2)/4 + (D65*C64^2)/12 + (D64*C64*C65)/6 + (D65*C65*C64)/6 + (D64*C65^2)/12 + (D65*C65^2)/4</f>
        <v>-6.2370299345989089E-2</v>
      </c>
      <c r="K64" s="4">
        <v>-1.3997000000000001E-2</v>
      </c>
      <c r="L64" s="4">
        <v>-6.2370000000000002E-2</v>
      </c>
      <c r="N64" s="5">
        <f t="shared" si="3"/>
        <v>2.8124984145877019E-5</v>
      </c>
      <c r="O64" s="5">
        <f t="shared" si="4"/>
        <v>4.7995188245441535E-6</v>
      </c>
      <c r="Q64" s="30">
        <f>SUM(H64:H65)</f>
        <v>-2.8320310063767895E-2</v>
      </c>
      <c r="R64" s="30">
        <f>SUM(I64:I65)</f>
        <v>-0.12478637592763908</v>
      </c>
    </row>
    <row r="65" spans="2:18" x14ac:dyDescent="0.2">
      <c r="B65" s="1">
        <v>0.96875</v>
      </c>
      <c r="C65" s="1">
        <v>0.55409751900000004</v>
      </c>
      <c r="D65" s="1">
        <v>3.6641085000000002</v>
      </c>
      <c r="E65" s="30"/>
      <c r="F65" s="30"/>
      <c r="H65" s="3">
        <f>(C65*D65) - (C64*D64)/3 - (C64*D65)/6 - (C65*D64)/6 - (C65*D65)/3</f>
        <v>-1.4322916398364804E-2</v>
      </c>
      <c r="I65" s="3">
        <f>(D65*C65^2) - (D64*C64^2)/4 - (D65*C64^2)/12 - (D64*C64*C65)/6 - (D65*C65*C64)/6 - (D64*C65^2)/12 - (D65*C65^2)/4</f>
        <v>-6.2416076581649993E-2</v>
      </c>
      <c r="K65" s="4">
        <v>-1.4323000000000001E-2</v>
      </c>
      <c r="L65" s="4">
        <v>-6.2415999999999999E-2</v>
      </c>
      <c r="N65" s="5">
        <f t="shared" si="3"/>
        <v>-5.8368802063955724E-6</v>
      </c>
      <c r="O65" s="5">
        <f t="shared" si="4"/>
        <v>1.2269554279942643E-6</v>
      </c>
      <c r="Q65" s="28"/>
      <c r="R65" s="28"/>
    </row>
    <row r="66" spans="2:18" x14ac:dyDescent="0.2">
      <c r="B66" s="1">
        <v>0.96875</v>
      </c>
      <c r="C66" s="1">
        <v>0.55431714099999996</v>
      </c>
      <c r="D66" s="1">
        <v>3.6518731099999999</v>
      </c>
      <c r="E66" s="30">
        <f>(B67-B67^2)-(B66-B66^2)</f>
        <v>-3.02734375E-2</v>
      </c>
      <c r="F66" s="30">
        <f>(B67^3 - 3*B67^2 - B67) - (B66^3 - 3*B66^2 - B66)</f>
        <v>-0.124969482421875</v>
      </c>
      <c r="H66" s="3">
        <f>-(C65*D65) + (C66*D66)/3 + (C66*D67)/6 + (C67*D66)/6 + (C67*D67)/3</f>
        <v>-1.4973958073677074E-2</v>
      </c>
      <c r="I66" s="3">
        <f>-(C65^2*D65) + (D66*C66^2)/4 + (D67*C66^2)/12 + (D66*C66*C67)/6 + (D67*C67*C66)/6 + (D66*C67^2)/12 + (D67*C67^2)/4</f>
        <v>-6.2477112199750384E-2</v>
      </c>
      <c r="K66" s="4">
        <v>-1.4973999999999999E-2</v>
      </c>
      <c r="L66" s="4">
        <v>-6.2476999999999998E-2</v>
      </c>
      <c r="N66" s="5">
        <f t="shared" si="3"/>
        <v>-2.7999414268456483E-6</v>
      </c>
      <c r="O66" s="5">
        <f t="shared" si="4"/>
        <v>1.7958568815147843E-6</v>
      </c>
      <c r="Q66" s="30">
        <f>SUM(H66:H67)</f>
        <v>-3.0273435196811693E-2</v>
      </c>
      <c r="R66" s="30">
        <f>SUM(I66:I67)</f>
        <v>-0.12496948100957558</v>
      </c>
    </row>
    <row r="67" spans="2:18" x14ac:dyDescent="0.2">
      <c r="B67" s="1">
        <v>1</v>
      </c>
      <c r="C67" s="1">
        <v>0.499999996</v>
      </c>
      <c r="D67" s="1">
        <v>4.0000000199999999</v>
      </c>
      <c r="E67" s="28"/>
      <c r="F67" s="28"/>
      <c r="H67" s="3">
        <f>(C67*D67) - (C66*D66)/3 - (C66*D67)/6 - (C67*D66)/6 - (C67*D67)/3</f>
        <v>-1.5299477123134619E-2</v>
      </c>
      <c r="I67" s="3">
        <f>(D67*C67^2) - (D66*C66^2)/4 - (D67*C66^2)/12 - (D66*C66*C67)/6 - (D67*C67*C66)/6 - (D66*C67^2)/12 - (D67*C67^2)/4</f>
        <v>-6.2492368809825199E-2</v>
      </c>
      <c r="K67" s="4">
        <v>-1.5299E-2</v>
      </c>
      <c r="L67" s="4">
        <v>-6.2491999999999999E-2</v>
      </c>
      <c r="N67" s="5">
        <f t="shared" si="3"/>
        <v>3.1186556939622454E-5</v>
      </c>
      <c r="O67" s="5">
        <f t="shared" si="4"/>
        <v>5.9017126224243822E-6</v>
      </c>
      <c r="Q67" s="28"/>
      <c r="R67" s="28"/>
    </row>
  </sheetData>
  <mergeCells count="130">
    <mergeCell ref="R56:R57"/>
    <mergeCell ref="R58:R59"/>
    <mergeCell ref="R60:R61"/>
    <mergeCell ref="R62:R63"/>
    <mergeCell ref="R64:R65"/>
    <mergeCell ref="R66:R67"/>
    <mergeCell ref="R44:R45"/>
    <mergeCell ref="R46:R47"/>
    <mergeCell ref="R48:R49"/>
    <mergeCell ref="R50:R51"/>
    <mergeCell ref="R52:R53"/>
    <mergeCell ref="R54:R55"/>
    <mergeCell ref="R32:R33"/>
    <mergeCell ref="R34:R35"/>
    <mergeCell ref="R36:R37"/>
    <mergeCell ref="R38:R39"/>
    <mergeCell ref="R40:R41"/>
    <mergeCell ref="R42:R43"/>
    <mergeCell ref="R20:R21"/>
    <mergeCell ref="R22:R23"/>
    <mergeCell ref="R24:R25"/>
    <mergeCell ref="R26:R27"/>
    <mergeCell ref="R28:R29"/>
    <mergeCell ref="R30:R31"/>
    <mergeCell ref="Q64:Q65"/>
    <mergeCell ref="Q66:Q67"/>
    <mergeCell ref="R4:R5"/>
    <mergeCell ref="R6:R7"/>
    <mergeCell ref="R8:R9"/>
    <mergeCell ref="R10:R11"/>
    <mergeCell ref="R12:R13"/>
    <mergeCell ref="R14:R15"/>
    <mergeCell ref="R16:R17"/>
    <mergeCell ref="R18:R19"/>
    <mergeCell ref="Q52:Q53"/>
    <mergeCell ref="Q54:Q55"/>
    <mergeCell ref="Q56:Q57"/>
    <mergeCell ref="Q58:Q59"/>
    <mergeCell ref="Q60:Q61"/>
    <mergeCell ref="Q62:Q63"/>
    <mergeCell ref="Q40:Q41"/>
    <mergeCell ref="Q42:Q43"/>
    <mergeCell ref="Q44:Q45"/>
    <mergeCell ref="Q46:Q47"/>
    <mergeCell ref="Q48:Q49"/>
    <mergeCell ref="Q50:Q51"/>
    <mergeCell ref="Q28:Q29"/>
    <mergeCell ref="Q30:Q31"/>
    <mergeCell ref="Q32:Q33"/>
    <mergeCell ref="Q34:Q35"/>
    <mergeCell ref="Q36:Q37"/>
    <mergeCell ref="Q38:Q39"/>
    <mergeCell ref="Q16:Q17"/>
    <mergeCell ref="Q18:Q19"/>
    <mergeCell ref="Q20:Q21"/>
    <mergeCell ref="Q22:Q23"/>
    <mergeCell ref="Q24:Q25"/>
    <mergeCell ref="Q26:Q27"/>
    <mergeCell ref="Q4:Q5"/>
    <mergeCell ref="Q6:Q7"/>
    <mergeCell ref="Q8:Q9"/>
    <mergeCell ref="Q10:Q11"/>
    <mergeCell ref="Q12:Q13"/>
    <mergeCell ref="Q14:Q15"/>
    <mergeCell ref="E62:E63"/>
    <mergeCell ref="F62:F63"/>
    <mergeCell ref="E64:E65"/>
    <mergeCell ref="F64:F65"/>
    <mergeCell ref="E44:E45"/>
    <mergeCell ref="F44:F45"/>
    <mergeCell ref="E46:E47"/>
    <mergeCell ref="F46:F47"/>
    <mergeCell ref="E48:E49"/>
    <mergeCell ref="F48:F49"/>
    <mergeCell ref="E38:E39"/>
    <mergeCell ref="F38:F39"/>
    <mergeCell ref="E40:E41"/>
    <mergeCell ref="F40:F41"/>
    <mergeCell ref="E42:E43"/>
    <mergeCell ref="F42:F43"/>
    <mergeCell ref="E32:E33"/>
    <mergeCell ref="F32:F33"/>
    <mergeCell ref="E66:E67"/>
    <mergeCell ref="F66:F67"/>
    <mergeCell ref="E56:E57"/>
    <mergeCell ref="F56:F57"/>
    <mergeCell ref="E58:E59"/>
    <mergeCell ref="F58:F59"/>
    <mergeCell ref="E60:E61"/>
    <mergeCell ref="F60:F61"/>
    <mergeCell ref="E50:E51"/>
    <mergeCell ref="F50:F51"/>
    <mergeCell ref="E52:E53"/>
    <mergeCell ref="F52:F53"/>
    <mergeCell ref="E54:E55"/>
    <mergeCell ref="F54:F55"/>
    <mergeCell ref="E34:E35"/>
    <mergeCell ref="F34:F35"/>
    <mergeCell ref="E36:E37"/>
    <mergeCell ref="F36:F37"/>
    <mergeCell ref="E26:E27"/>
    <mergeCell ref="F26:F27"/>
    <mergeCell ref="E28:E29"/>
    <mergeCell ref="F28:F29"/>
    <mergeCell ref="E30:E31"/>
    <mergeCell ref="F30:F31"/>
    <mergeCell ref="E20:E21"/>
    <mergeCell ref="F20:F21"/>
    <mergeCell ref="E22:E23"/>
    <mergeCell ref="F22:F23"/>
    <mergeCell ref="E24:E25"/>
    <mergeCell ref="F24:F25"/>
    <mergeCell ref="E14:E15"/>
    <mergeCell ref="F14:F15"/>
    <mergeCell ref="E16:E17"/>
    <mergeCell ref="F16:F17"/>
    <mergeCell ref="E18:E19"/>
    <mergeCell ref="F18:F19"/>
    <mergeCell ref="E8:E9"/>
    <mergeCell ref="F8:F9"/>
    <mergeCell ref="E10:E11"/>
    <mergeCell ref="F10:F11"/>
    <mergeCell ref="E12:E13"/>
    <mergeCell ref="F12:F13"/>
    <mergeCell ref="C2:D2"/>
    <mergeCell ref="E2:F2"/>
    <mergeCell ref="E4:E5"/>
    <mergeCell ref="F4:F5"/>
    <mergeCell ref="E6:E7"/>
    <mergeCell ref="F6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E881-8450-F14A-B749-828A12D18D83}">
  <dimension ref="A1:L66"/>
  <sheetViews>
    <sheetView workbookViewId="0">
      <selection activeCell="I3" sqref="I3:I66"/>
    </sheetView>
  </sheetViews>
  <sheetFormatPr baseColWidth="10" defaultRowHeight="16" x14ac:dyDescent="0.2"/>
  <cols>
    <col min="8" max="9" width="12" bestFit="1" customWidth="1"/>
  </cols>
  <sheetData>
    <row r="1" spans="1:12" x14ac:dyDescent="0.2">
      <c r="C1" s="29" t="s">
        <v>39</v>
      </c>
      <c r="D1" s="29"/>
    </row>
    <row r="2" spans="1:12" x14ac:dyDescent="0.2">
      <c r="B2" s="2" t="s">
        <v>38</v>
      </c>
      <c r="C2" s="2" t="s">
        <v>37</v>
      </c>
      <c r="D2" s="2" t="s">
        <v>36</v>
      </c>
    </row>
    <row r="3" spans="1:12" x14ac:dyDescent="0.2">
      <c r="A3" s="28" t="s">
        <v>35</v>
      </c>
      <c r="B3" s="1">
        <v>2.2204E-16</v>
      </c>
      <c r="C3" s="32">
        <f>(B4-B4^2)-(B3-B3^2)</f>
        <v>3.0273437499999778E-2</v>
      </c>
      <c r="D3" s="32">
        <f>(B4^3 - 3*B4^2 - B4) - (B3^3 - 3*B3^2 - B3)</f>
        <v>-3.4149169921874778E-2</v>
      </c>
      <c r="F3" s="32">
        <f>SUM(H3:H4)</f>
        <v>3.0273000000000001E-2</v>
      </c>
      <c r="G3" s="32">
        <f>SUM(I3:I4)</f>
        <v>-3.4148999999999999E-2</v>
      </c>
      <c r="H3" s="4">
        <v>1.5299E-2</v>
      </c>
      <c r="I3" s="4">
        <v>-1.6594000000000001E-2</v>
      </c>
      <c r="K3" s="31">
        <f>(F3-C3)/F3</f>
        <v>-1.445182174798197E-5</v>
      </c>
      <c r="L3" s="31">
        <f>(G3-D3)/G3</f>
        <v>-4.9758960666243615E-6</v>
      </c>
    </row>
    <row r="4" spans="1:12" x14ac:dyDescent="0.2">
      <c r="A4" s="28"/>
      <c r="B4" s="1">
        <v>3.125E-2</v>
      </c>
      <c r="C4" s="28"/>
      <c r="D4" s="28"/>
      <c r="F4" s="32"/>
      <c r="G4" s="32"/>
      <c r="H4" s="4">
        <v>1.4973999999999999E-2</v>
      </c>
      <c r="I4" s="4">
        <v>-1.7555000000000001E-2</v>
      </c>
      <c r="K4" s="31"/>
      <c r="L4" s="31"/>
    </row>
    <row r="5" spans="1:12" x14ac:dyDescent="0.2">
      <c r="A5" s="28" t="s">
        <v>34</v>
      </c>
      <c r="B5" s="1">
        <v>3.125E-2</v>
      </c>
      <c r="C5" s="32">
        <f>(B6-B6^2)-(B5-B5^2)</f>
        <v>2.83203125E-2</v>
      </c>
      <c r="D5" s="32">
        <f>(B6^3 - 3*B6^2 - B6) - (B5^3 - 3*B5^2 - B5)</f>
        <v>-3.9825439453125E-2</v>
      </c>
      <c r="F5" s="32">
        <f>SUM(H5:H6)</f>
        <v>2.8320000000000001E-2</v>
      </c>
      <c r="G5" s="32">
        <f>SUM(I5:I6)</f>
        <v>-3.9824999999999999E-2</v>
      </c>
      <c r="H5" s="4">
        <v>1.4323000000000001E-2</v>
      </c>
      <c r="I5" s="4">
        <v>-1.9446999999999999E-2</v>
      </c>
      <c r="K5" s="31">
        <f>(F5-C5)/F5</f>
        <v>-1.1034604519723792E-5</v>
      </c>
      <c r="L5" s="31">
        <f>(G5-D5)/G5</f>
        <v>-1.1034604519791853E-5</v>
      </c>
    </row>
    <row r="6" spans="1:12" x14ac:dyDescent="0.2">
      <c r="A6" s="28"/>
      <c r="B6" s="1">
        <v>6.25E-2</v>
      </c>
      <c r="C6" s="28"/>
      <c r="D6" s="28"/>
      <c r="F6" s="32"/>
      <c r="G6" s="32"/>
      <c r="H6" s="4">
        <v>1.3997000000000001E-2</v>
      </c>
      <c r="I6" s="4">
        <v>-2.0378E-2</v>
      </c>
      <c r="K6" s="31"/>
      <c r="L6" s="31"/>
    </row>
    <row r="7" spans="1:12" x14ac:dyDescent="0.2">
      <c r="A7" s="28" t="s">
        <v>33</v>
      </c>
      <c r="B7" s="1">
        <v>6.25E-2</v>
      </c>
      <c r="C7" s="32">
        <f>(B8-B8^2)-(B7-B7^2)</f>
        <v>2.63671875E-2</v>
      </c>
      <c r="D7" s="32">
        <f>(B8^3 - 3*B8^2 - B8) - (B7^3 - 3*B7^2 - B7)</f>
        <v>-4.5318603515625E-2</v>
      </c>
      <c r="F7" s="32">
        <f>SUM(H7:H8)</f>
        <v>2.6367000000000002E-2</v>
      </c>
      <c r="G7" s="32">
        <f>SUM(I7:I8)</f>
        <v>-4.5317999999999997E-2</v>
      </c>
      <c r="H7" s="4">
        <v>1.3346E-2</v>
      </c>
      <c r="I7" s="4">
        <v>-2.2209E-2</v>
      </c>
      <c r="K7" s="31">
        <f>(F7-C7)/F7</f>
        <v>-7.1111616793132618E-6</v>
      </c>
      <c r="L7" s="31">
        <f>(G7-D7)/G7</f>
        <v>-1.3317349066658419E-5</v>
      </c>
    </row>
    <row r="8" spans="1:12" x14ac:dyDescent="0.2">
      <c r="A8" s="28"/>
      <c r="B8" s="1">
        <v>9.375E-2</v>
      </c>
      <c r="C8" s="28"/>
      <c r="D8" s="28"/>
      <c r="F8" s="32"/>
      <c r="G8" s="32"/>
      <c r="H8" s="4">
        <v>1.3021E-2</v>
      </c>
      <c r="I8" s="4">
        <v>-2.3109000000000001E-2</v>
      </c>
      <c r="K8" s="31"/>
      <c r="L8" s="31"/>
    </row>
    <row r="9" spans="1:12" x14ac:dyDescent="0.2">
      <c r="A9" s="28" t="s">
        <v>32</v>
      </c>
      <c r="B9" s="1">
        <v>9.375E-2</v>
      </c>
      <c r="C9" s="32">
        <f>(B10-B10^2)-(B9-B9^2)</f>
        <v>2.44140625E-2</v>
      </c>
      <c r="D9" s="32">
        <f>(B10^3 - 3*B10^2 - B10) - (B9^3 - 3*B9^2 - B9)</f>
        <v>-5.0628662109375E-2</v>
      </c>
      <c r="F9" s="32">
        <f>SUM(H9:H10)</f>
        <v>2.4413999999999998E-2</v>
      </c>
      <c r="G9" s="32">
        <f>SUM(I9:I10)</f>
        <v>-5.0627999999999999E-2</v>
      </c>
      <c r="H9" s="4">
        <v>1.2370000000000001E-2</v>
      </c>
      <c r="I9" s="4">
        <v>-2.4878999999999998E-2</v>
      </c>
      <c r="K9" s="31">
        <f>(F9-C9)/F9</f>
        <v>-2.560006553690392E-6</v>
      </c>
      <c r="L9" s="31">
        <f>(G9-D9)/G9</f>
        <v>-1.3077928715347397E-5</v>
      </c>
    </row>
    <row r="10" spans="1:12" x14ac:dyDescent="0.2">
      <c r="A10" s="28"/>
      <c r="B10" s="1">
        <v>0.125</v>
      </c>
      <c r="C10" s="28"/>
      <c r="D10" s="28"/>
      <c r="F10" s="32"/>
      <c r="G10" s="32"/>
      <c r="H10" s="4">
        <v>1.2043999999999999E-2</v>
      </c>
      <c r="I10" s="4">
        <v>-2.5749000000000001E-2</v>
      </c>
      <c r="K10" s="31"/>
      <c r="L10" s="31"/>
    </row>
    <row r="11" spans="1:12" x14ac:dyDescent="0.2">
      <c r="A11" s="28" t="s">
        <v>31</v>
      </c>
      <c r="B11" s="1">
        <v>0.125</v>
      </c>
      <c r="C11" s="32">
        <f>(B12-B12^2)-(B11-B11^2)</f>
        <v>2.24609375E-2</v>
      </c>
      <c r="D11" s="32">
        <f>(B12^3 - 3*B12^2 - B12) - (B11^3 - 3*B11^2 - B11)</f>
        <v>-5.5755615234375E-2</v>
      </c>
      <c r="F11" s="32">
        <f>SUM(H11:H12)</f>
        <v>2.2461000000000002E-2</v>
      </c>
      <c r="G11" s="32">
        <f>SUM(I11:I12)</f>
        <v>-5.5754999999999999E-2</v>
      </c>
      <c r="H11" s="4">
        <v>1.1393E-2</v>
      </c>
      <c r="I11" s="4">
        <v>-2.7458E-2</v>
      </c>
      <c r="K11" s="31">
        <f>(F11-C11)/F11</f>
        <v>2.7826009528425817E-6</v>
      </c>
      <c r="L11" s="31">
        <f>(G11-D11)/G11</f>
        <v>-1.1034604519791853E-5</v>
      </c>
    </row>
    <row r="12" spans="1:12" x14ac:dyDescent="0.2">
      <c r="A12" s="28"/>
      <c r="B12" s="1">
        <v>0.15625</v>
      </c>
      <c r="C12" s="28"/>
      <c r="D12" s="28"/>
      <c r="F12" s="32"/>
      <c r="G12" s="32"/>
      <c r="H12" s="4">
        <v>1.1068E-2</v>
      </c>
      <c r="I12" s="4">
        <v>-2.8296999999999999E-2</v>
      </c>
      <c r="K12" s="31"/>
      <c r="L12" s="31"/>
    </row>
    <row r="13" spans="1:12" x14ac:dyDescent="0.2">
      <c r="A13" s="28" t="s">
        <v>30</v>
      </c>
      <c r="B13" s="1">
        <v>0.15625</v>
      </c>
      <c r="C13" s="32">
        <f>(B14-B14^2)-(B13-B13^2)</f>
        <v>2.05078125E-2</v>
      </c>
      <c r="D13" s="32">
        <f>(B14^3 - 3*B14^2 - B14) - (B13^3 - 3*B13^2 - B13)</f>
        <v>-6.0699462890625E-2</v>
      </c>
      <c r="F13" s="32">
        <f>SUM(H13:H14)</f>
        <v>2.0507999999999998E-2</v>
      </c>
      <c r="G13" s="32">
        <f>SUM(I13:I14)</f>
        <v>-6.0699000000000003E-2</v>
      </c>
      <c r="H13" s="4">
        <v>1.0416999999999999E-2</v>
      </c>
      <c r="I13" s="4">
        <v>-2.9944999999999999E-2</v>
      </c>
      <c r="K13" s="31">
        <f>(F13-C13)/F13</f>
        <v>9.142773551709226E-6</v>
      </c>
      <c r="L13" s="31">
        <f>(G13-D13)/G13</f>
        <v>-7.6260008401628971E-6</v>
      </c>
    </row>
    <row r="14" spans="1:12" x14ac:dyDescent="0.2">
      <c r="A14" s="28"/>
      <c r="B14" s="1">
        <v>0.1875</v>
      </c>
      <c r="C14" s="28"/>
      <c r="D14" s="28"/>
      <c r="F14" s="32"/>
      <c r="G14" s="32"/>
      <c r="H14" s="4">
        <v>1.0090999999999999E-2</v>
      </c>
      <c r="I14" s="4">
        <v>-3.0754E-2</v>
      </c>
      <c r="K14" s="31"/>
      <c r="L14" s="31"/>
    </row>
    <row r="15" spans="1:12" x14ac:dyDescent="0.2">
      <c r="A15" s="28" t="s">
        <v>29</v>
      </c>
      <c r="B15" s="1">
        <v>0.1875</v>
      </c>
      <c r="C15" s="32">
        <f>(B16-B16^2)-(B15-B15^2)</f>
        <v>1.85546875E-2</v>
      </c>
      <c r="D15" s="32">
        <f>(B16^3 - 3*B16^2 - B16) - (B15^3 - 3*B15^2 - B15)</f>
        <v>-6.5460205078125E-2</v>
      </c>
      <c r="F15" s="32">
        <f>SUM(H15:H16)</f>
        <v>1.85547E-2</v>
      </c>
      <c r="G15" s="32">
        <f>SUM(I15:I16)</f>
        <v>-6.5460000000000004E-2</v>
      </c>
      <c r="H15" s="4">
        <v>9.4400999999999999E-3</v>
      </c>
      <c r="I15" s="4">
        <v>-3.2341000000000002E-2</v>
      </c>
      <c r="K15" s="31">
        <f>(F15-C15)/F15</f>
        <v>6.7368375669557822E-7</v>
      </c>
      <c r="L15" s="31">
        <f>(G15-D15)/G15</f>
        <v>-3.1328769476887509E-6</v>
      </c>
    </row>
    <row r="16" spans="1:12" x14ac:dyDescent="0.2">
      <c r="A16" s="28"/>
      <c r="B16" s="1">
        <v>0.21875</v>
      </c>
      <c r="C16" s="28"/>
      <c r="D16" s="28"/>
      <c r="F16" s="32"/>
      <c r="G16" s="32"/>
      <c r="H16" s="4">
        <v>9.1146000000000005E-3</v>
      </c>
      <c r="I16" s="4">
        <v>-3.3119000000000003E-2</v>
      </c>
      <c r="K16" s="31"/>
      <c r="L16" s="31"/>
    </row>
    <row r="17" spans="1:12" x14ac:dyDescent="0.2">
      <c r="A17" s="28" t="s">
        <v>28</v>
      </c>
      <c r="B17" s="1">
        <v>0.21875</v>
      </c>
      <c r="C17" s="32">
        <f>(B18-B18^2)-(B17-B17^2)</f>
        <v>1.66015625E-2</v>
      </c>
      <c r="D17" s="32">
        <f>(B18^3 - 3*B18^2 - B18) - (B17^3 - 3*B17^2 - B17)</f>
        <v>-7.0037841796875E-2</v>
      </c>
      <c r="F17" s="32">
        <f>SUM(H17:H18)</f>
        <v>1.6601499999999998E-2</v>
      </c>
      <c r="G17" s="32">
        <f>SUM(I17:I18)</f>
        <v>-7.0038000000000003E-2</v>
      </c>
      <c r="H17" s="4">
        <v>8.4635000000000005E-3</v>
      </c>
      <c r="I17" s="4">
        <v>-3.4645000000000002E-2</v>
      </c>
      <c r="K17" s="31">
        <f>(F17-C17)/F17</f>
        <v>-3.7647200555249365E-6</v>
      </c>
      <c r="L17" s="31">
        <f>(G17-D17)/G17</f>
        <v>2.2588184271828341E-6</v>
      </c>
    </row>
    <row r="18" spans="1:12" x14ac:dyDescent="0.2">
      <c r="A18" s="28"/>
      <c r="B18" s="1">
        <v>0.25</v>
      </c>
      <c r="C18" s="28"/>
      <c r="D18" s="28"/>
      <c r="F18" s="32"/>
      <c r="G18" s="32"/>
      <c r="H18" s="4">
        <v>8.1379999999999994E-3</v>
      </c>
      <c r="I18" s="4">
        <v>-3.5393000000000001E-2</v>
      </c>
      <c r="K18" s="31"/>
      <c r="L18" s="31"/>
    </row>
    <row r="19" spans="1:12" x14ac:dyDescent="0.2">
      <c r="A19" s="28" t="s">
        <v>27</v>
      </c>
      <c r="B19" s="1">
        <v>0.25</v>
      </c>
      <c r="C19" s="32">
        <f>(B20-B20^2)-(B19-B19^2)</f>
        <v>1.46484375E-2</v>
      </c>
      <c r="D19" s="32">
        <f>(B20^3 - 3*B20^2 - B20) - (B19^3 - 3*B19^2 - B19)</f>
        <v>-7.4432373046875E-2</v>
      </c>
      <c r="F19" s="32">
        <f>SUM(H19:H20)</f>
        <v>1.46485E-2</v>
      </c>
      <c r="G19" s="32">
        <f>SUM(I19:I20)</f>
        <v>-7.4432999999999999E-2</v>
      </c>
      <c r="H19" s="4">
        <v>7.4869999999999997E-3</v>
      </c>
      <c r="I19" s="4">
        <v>-3.6858000000000002E-2</v>
      </c>
      <c r="K19" s="31">
        <f>(F19-C19)/F19</f>
        <v>4.2666484623041608E-6</v>
      </c>
      <c r="L19" s="31">
        <f>(G19-D19)/G19</f>
        <v>8.4230532828068645E-6</v>
      </c>
    </row>
    <row r="20" spans="1:12" x14ac:dyDescent="0.2">
      <c r="A20" s="28"/>
      <c r="B20" s="1">
        <v>0.28125</v>
      </c>
      <c r="C20" s="28"/>
      <c r="D20" s="28"/>
      <c r="F20" s="32"/>
      <c r="G20" s="32"/>
      <c r="H20" s="4">
        <v>7.1615000000000003E-3</v>
      </c>
      <c r="I20" s="4">
        <v>-3.7574999999999997E-2</v>
      </c>
      <c r="K20" s="31"/>
      <c r="L20" s="31"/>
    </row>
    <row r="21" spans="1:12" x14ac:dyDescent="0.2">
      <c r="A21" s="28" t="s">
        <v>26</v>
      </c>
      <c r="B21" s="1">
        <v>0.28125</v>
      </c>
      <c r="C21" s="32">
        <f>(B22-B22^2)-(B21-B21^2)</f>
        <v>1.26953125E-2</v>
      </c>
      <c r="D21" s="32">
        <f>(B22^3 - 3*B22^2 - B22) - (B21^3 - 3*B21^2 - B21)</f>
        <v>-7.8643798828125E-2</v>
      </c>
      <c r="F21" s="32">
        <f>SUM(H21:H22)</f>
        <v>1.26953E-2</v>
      </c>
      <c r="G21" s="32">
        <f>SUM(I21:I22)</f>
        <v>-7.8643999999999992E-2</v>
      </c>
      <c r="H21" s="4">
        <v>6.5104000000000004E-3</v>
      </c>
      <c r="I21" s="4">
        <v>-3.8979E-2</v>
      </c>
      <c r="K21" s="31">
        <f>(F21-C21)/F21</f>
        <v>-9.8461635411210809E-7</v>
      </c>
      <c r="L21" s="31">
        <f>(G21-D21)/G21</f>
        <v>2.5580066501155871E-6</v>
      </c>
    </row>
    <row r="22" spans="1:12" x14ac:dyDescent="0.2">
      <c r="A22" s="28"/>
      <c r="B22" s="1">
        <v>0.3125</v>
      </c>
      <c r="C22" s="28"/>
      <c r="D22" s="28"/>
      <c r="F22" s="32"/>
      <c r="G22" s="32"/>
      <c r="H22" s="4">
        <v>6.1849000000000001E-3</v>
      </c>
      <c r="I22" s="4">
        <v>-3.9664999999999999E-2</v>
      </c>
      <c r="K22" s="31"/>
      <c r="L22" s="31"/>
    </row>
    <row r="23" spans="1:12" x14ac:dyDescent="0.2">
      <c r="A23" s="28" t="s">
        <v>25</v>
      </c>
      <c r="B23" s="1">
        <v>0.3125</v>
      </c>
      <c r="C23" s="32">
        <f>(B24-B24^2)-(B23-B23^2)</f>
        <v>1.07421875E-2</v>
      </c>
      <c r="D23" s="32">
        <f>(B24^3 - 3*B24^2 - B24) - (B23^3 - 3*B23^2 - B23)</f>
        <v>-8.2672119140625E-2</v>
      </c>
      <c r="F23" s="32">
        <f>SUM(H23:H24)</f>
        <v>1.07422E-2</v>
      </c>
      <c r="G23" s="32">
        <f>SUM(I23:I24)</f>
        <v>-8.2671999999999995E-2</v>
      </c>
      <c r="H23" s="4">
        <v>5.5338999999999996E-3</v>
      </c>
      <c r="I23" s="4">
        <v>-4.1008000000000003E-2</v>
      </c>
      <c r="K23" s="31">
        <f>(F23-C23)/F23</f>
        <v>1.1636350096218135E-6</v>
      </c>
      <c r="L23" s="31">
        <f>(G23-D23)/G23</f>
        <v>-1.4411242621989329E-6</v>
      </c>
    </row>
    <row r="24" spans="1:12" x14ac:dyDescent="0.2">
      <c r="A24" s="28"/>
      <c r="B24" s="1">
        <v>0.34375</v>
      </c>
      <c r="C24" s="28"/>
      <c r="D24" s="28"/>
      <c r="F24" s="32"/>
      <c r="G24" s="32"/>
      <c r="H24" s="4">
        <v>5.2082999999999999E-3</v>
      </c>
      <c r="I24" s="4">
        <v>-4.1664E-2</v>
      </c>
      <c r="K24" s="31"/>
      <c r="L24" s="31"/>
    </row>
    <row r="25" spans="1:12" x14ac:dyDescent="0.2">
      <c r="A25" s="28" t="s">
        <v>24</v>
      </c>
      <c r="B25" s="1">
        <v>0.34375</v>
      </c>
      <c r="C25" s="32">
        <f>(B26-B26^2)-(B25-B25^2)</f>
        <v>8.7890625E-3</v>
      </c>
      <c r="D25" s="32">
        <f>(B26^3 - 3*B26^2 - B26) - (B25^3 - 3*B25^2 - B25)</f>
        <v>-8.6517333984375E-2</v>
      </c>
      <c r="F25" s="32">
        <f>SUM(H25:H26)</f>
        <v>8.7891000000000011E-3</v>
      </c>
      <c r="G25" s="32">
        <f>SUM(I25:I26)</f>
        <v>-8.6516999999999997E-2</v>
      </c>
      <c r="H25" s="4">
        <v>4.5573000000000002E-3</v>
      </c>
      <c r="I25" s="4">
        <v>-4.2945999999999998E-2</v>
      </c>
      <c r="K25" s="31">
        <f>(F25-C25)/F25</f>
        <v>4.2666484624225837E-6</v>
      </c>
      <c r="L25" s="31">
        <f>(G25-D25)/G25</f>
        <v>-3.8603323624642041E-6</v>
      </c>
    </row>
    <row r="26" spans="1:12" x14ac:dyDescent="0.2">
      <c r="A26" s="28"/>
      <c r="B26" s="1">
        <v>0.375</v>
      </c>
      <c r="C26" s="28"/>
      <c r="D26" s="28"/>
      <c r="F26" s="32"/>
      <c r="G26" s="32"/>
      <c r="H26" s="4">
        <v>4.2318E-3</v>
      </c>
      <c r="I26" s="4">
        <v>-4.3570999999999999E-2</v>
      </c>
      <c r="K26" s="31"/>
      <c r="L26" s="31"/>
    </row>
    <row r="27" spans="1:12" x14ac:dyDescent="0.2">
      <c r="A27" s="28" t="s">
        <v>23</v>
      </c>
      <c r="B27" s="1">
        <v>0.375</v>
      </c>
      <c r="C27" s="32">
        <f>(B28-B28^2)-(B27-B27^2)</f>
        <v>6.8359375E-3</v>
      </c>
      <c r="D27" s="32">
        <f>(B28^3 - 3*B28^2 - B28) - (B27^3 - 3*B27^2 - B27)</f>
        <v>-9.0179443359375E-2</v>
      </c>
      <c r="F27" s="32">
        <f>SUM(H27:H28)</f>
        <v>6.8359000000000007E-3</v>
      </c>
      <c r="G27" s="32">
        <f>SUM(I27:I28)</f>
        <v>-9.0178999999999995E-2</v>
      </c>
      <c r="H27" s="4">
        <v>3.5807E-3</v>
      </c>
      <c r="I27" s="4">
        <v>-4.4791999999999998E-2</v>
      </c>
      <c r="K27" s="31">
        <f>(F27-C27)/F27</f>
        <v>-5.485744378844572E-6</v>
      </c>
      <c r="L27" s="31">
        <f>(G27-D27)/G27</f>
        <v>-4.9164370308467161E-6</v>
      </c>
    </row>
    <row r="28" spans="1:12" x14ac:dyDescent="0.2">
      <c r="A28" s="28"/>
      <c r="B28" s="1">
        <v>0.40625</v>
      </c>
      <c r="C28" s="28"/>
      <c r="D28" s="28"/>
      <c r="F28" s="32"/>
      <c r="G28" s="32"/>
      <c r="H28" s="4">
        <v>3.2552000000000002E-3</v>
      </c>
      <c r="I28" s="4">
        <v>-4.5386999999999997E-2</v>
      </c>
      <c r="K28" s="31"/>
      <c r="L28" s="31"/>
    </row>
    <row r="29" spans="1:12" x14ac:dyDescent="0.2">
      <c r="A29" s="28" t="s">
        <v>22</v>
      </c>
      <c r="B29" s="1">
        <v>0.40625</v>
      </c>
      <c r="C29" s="32">
        <f>(B30-B30^2)-(B29-B29^2)</f>
        <v>4.8828125E-3</v>
      </c>
      <c r="D29" s="32">
        <f>(B30^3 - 3*B30^2 - B30) - (B29^3 - 3*B29^2 - B29)</f>
        <v>-9.3658447265625E-2</v>
      </c>
      <c r="F29" s="32">
        <f>SUM(H29:H30)</f>
        <v>4.8827999999999996E-3</v>
      </c>
      <c r="G29" s="32">
        <f>SUM(I29:I30)</f>
        <v>-9.3658999999999992E-2</v>
      </c>
      <c r="H29" s="4">
        <v>2.6042000000000001E-3</v>
      </c>
      <c r="I29" s="4">
        <v>-4.6546999999999998E-2</v>
      </c>
      <c r="K29" s="31">
        <f>(F29-C29)/F29</f>
        <v>-2.560006553690392E-6</v>
      </c>
      <c r="L29" s="31">
        <f>(G29-D29)/G29</f>
        <v>5.9015617825543585E-6</v>
      </c>
    </row>
    <row r="30" spans="1:12" x14ac:dyDescent="0.2">
      <c r="A30" s="28"/>
      <c r="B30" s="1">
        <v>0.4375</v>
      </c>
      <c r="C30" s="28"/>
      <c r="D30" s="28"/>
      <c r="F30" s="32"/>
      <c r="G30" s="32"/>
      <c r="H30" s="4">
        <v>2.2786E-3</v>
      </c>
      <c r="I30" s="4">
        <v>-4.7112000000000001E-2</v>
      </c>
      <c r="K30" s="31"/>
      <c r="L30" s="31"/>
    </row>
    <row r="31" spans="1:12" x14ac:dyDescent="0.2">
      <c r="A31" s="28" t="s">
        <v>21</v>
      </c>
      <c r="B31" s="1">
        <v>0.4375</v>
      </c>
      <c r="C31" s="32">
        <f>(B32-B32^2)-(B31-B31^2)</f>
        <v>2.9296875E-3</v>
      </c>
      <c r="D31" s="32">
        <f>(B32^3 - 3*B32^2 - B32) - (B31^3 - 3*B31^2 - B31)</f>
        <v>-9.6954345703125E-2</v>
      </c>
      <c r="F31" s="32">
        <f>SUM(H31:H32)</f>
        <v>2.9297000000000004E-3</v>
      </c>
      <c r="G31" s="32">
        <f>SUM(I31:I32)</f>
        <v>-9.6954000000000012E-2</v>
      </c>
      <c r="H31" s="4">
        <v>1.6276000000000001E-3</v>
      </c>
      <c r="I31" s="4">
        <v>-4.8210000000000003E-2</v>
      </c>
      <c r="K31" s="31">
        <f>(F31-C31)/F31</f>
        <v>4.2666484624225837E-6</v>
      </c>
      <c r="L31" s="31">
        <f>(G31-D31)/G31</f>
        <v>-3.5656406645172588E-6</v>
      </c>
    </row>
    <row r="32" spans="1:12" x14ac:dyDescent="0.2">
      <c r="A32" s="28"/>
      <c r="B32" s="1">
        <v>0.46875</v>
      </c>
      <c r="C32" s="28"/>
      <c r="D32" s="28"/>
      <c r="F32" s="32"/>
      <c r="G32" s="32"/>
      <c r="H32" s="4">
        <v>1.3021E-3</v>
      </c>
      <c r="I32" s="4">
        <v>-4.8744000000000003E-2</v>
      </c>
      <c r="K32" s="31"/>
      <c r="L32" s="31"/>
    </row>
    <row r="33" spans="1:12" x14ac:dyDescent="0.2">
      <c r="A33" s="28" t="s">
        <v>20</v>
      </c>
      <c r="B33" s="1">
        <v>0.46875</v>
      </c>
      <c r="C33" s="32">
        <f>(B34-B34^2)-(B33-B33^2)</f>
        <v>9.765625E-4</v>
      </c>
      <c r="D33" s="32">
        <f>(B34^3 - 3*B34^2 - B34) - (B33^3 - 3*B33^2 - B33)</f>
        <v>-0.100067138671875</v>
      </c>
      <c r="F33" s="32">
        <f>SUM(H33:H34)</f>
        <v>9.7656000000000001E-4</v>
      </c>
      <c r="G33" s="32">
        <f>SUM(I33:I34)</f>
        <v>-0.100067</v>
      </c>
      <c r="H33" s="4">
        <v>6.5103999999999997E-4</v>
      </c>
      <c r="I33" s="4">
        <v>-4.9782E-2</v>
      </c>
      <c r="K33" s="31">
        <f>(F33-C33)/F33</f>
        <v>-2.5600065536015738E-6</v>
      </c>
      <c r="L33" s="31">
        <f>(G33-D33)/G33</f>
        <v>-1.3857902704870922E-6</v>
      </c>
    </row>
    <row r="34" spans="1:12" x14ac:dyDescent="0.2">
      <c r="A34" s="28"/>
      <c r="B34" s="1">
        <v>0.5</v>
      </c>
      <c r="C34" s="28"/>
      <c r="D34" s="28"/>
      <c r="F34" s="32"/>
      <c r="G34" s="32"/>
      <c r="H34" s="4">
        <v>3.2551999999999999E-4</v>
      </c>
      <c r="I34" s="4">
        <v>-5.0285000000000003E-2</v>
      </c>
      <c r="K34" s="31"/>
      <c r="L34" s="31"/>
    </row>
    <row r="35" spans="1:12" x14ac:dyDescent="0.2">
      <c r="A35" s="28" t="s">
        <v>19</v>
      </c>
      <c r="B35" s="1">
        <v>0.5</v>
      </c>
      <c r="C35" s="32">
        <f>(B36-B36^2)-(B35-B35^2)</f>
        <v>-9.765625E-4</v>
      </c>
      <c r="D35" s="32">
        <f>(B36^3 - 3*B36^2 - B36) - (B35^3 - 3*B35^2 - B35)</f>
        <v>-0.102996826171875</v>
      </c>
      <c r="F35" s="32">
        <f>SUM(H35:H36)</f>
        <v>-9.7656000000000001E-4</v>
      </c>
      <c r="G35" s="32">
        <f>SUM(I35:I36)</f>
        <v>-0.10299700000000001</v>
      </c>
      <c r="H35" s="4">
        <v>-3.2551999999999999E-4</v>
      </c>
      <c r="I35" s="4">
        <v>-5.1262000000000002E-2</v>
      </c>
      <c r="K35" s="31">
        <f>(F35-C35)/F35</f>
        <v>-2.5600065536015738E-6</v>
      </c>
      <c r="L35" s="31">
        <f>(G35-D35)/G35</f>
        <v>1.6877008554153555E-6</v>
      </c>
    </row>
    <row r="36" spans="1:12" x14ac:dyDescent="0.2">
      <c r="A36" s="28"/>
      <c r="B36" s="1">
        <v>0.53125</v>
      </c>
      <c r="C36" s="28"/>
      <c r="D36" s="28"/>
      <c r="F36" s="32"/>
      <c r="G36" s="32"/>
      <c r="H36" s="4">
        <v>-6.5103999999999997E-4</v>
      </c>
      <c r="I36" s="4">
        <v>-5.1735000000000003E-2</v>
      </c>
      <c r="K36" s="31"/>
      <c r="L36" s="31"/>
    </row>
    <row r="37" spans="1:12" x14ac:dyDescent="0.2">
      <c r="A37" s="28" t="s">
        <v>18</v>
      </c>
      <c r="B37" s="1">
        <v>0.53125</v>
      </c>
      <c r="C37" s="32">
        <f>(B38-B38^2)-(B37-B37^2)</f>
        <v>-2.9296875E-3</v>
      </c>
      <c r="D37" s="32">
        <f>(B38^3 - 3*B38^2 - B38) - (B37^3 - 3*B37^2 - B37)</f>
        <v>-0.105743408203125</v>
      </c>
      <c r="F37" s="32">
        <f>SUM(H37:H38)</f>
        <v>-2.9297000000000004E-3</v>
      </c>
      <c r="G37" s="32">
        <f>SUM(I37:I38)</f>
        <v>-0.105743</v>
      </c>
      <c r="H37" s="4">
        <v>-1.3021E-3</v>
      </c>
      <c r="I37" s="4">
        <v>-5.2650000000000002E-2</v>
      </c>
      <c r="K37" s="31">
        <f>(F37-C37)/F37</f>
        <v>4.2666484624225837E-6</v>
      </c>
      <c r="L37" s="31">
        <f>(G37-D37)/G37</f>
        <v>-3.8603323623912924E-6</v>
      </c>
    </row>
    <row r="38" spans="1:12" x14ac:dyDescent="0.2">
      <c r="A38" s="28"/>
      <c r="B38" s="1">
        <v>0.5625</v>
      </c>
      <c r="C38" s="28"/>
      <c r="D38" s="28"/>
      <c r="F38" s="32"/>
      <c r="G38" s="32"/>
      <c r="H38" s="4">
        <v>-1.6276000000000001E-3</v>
      </c>
      <c r="I38" s="4">
        <v>-5.3093000000000001E-2</v>
      </c>
      <c r="K38" s="31"/>
      <c r="L38" s="31"/>
    </row>
    <row r="39" spans="1:12" x14ac:dyDescent="0.2">
      <c r="A39" s="28" t="s">
        <v>17</v>
      </c>
      <c r="B39" s="1">
        <v>0.5625</v>
      </c>
      <c r="C39" s="32">
        <f>(B40-B40^2)-(B39-B39^2)</f>
        <v>-4.8828125E-3</v>
      </c>
      <c r="D39" s="32">
        <f>(B40^3 - 3*B40^2 - B40) - (B39^3 - 3*B39^2 - B39)</f>
        <v>-0.108306884765625</v>
      </c>
      <c r="F39" s="32">
        <f>SUM(H39:H40)</f>
        <v>-4.8827999999999996E-3</v>
      </c>
      <c r="G39" s="32">
        <f>SUM(I39:I40)</f>
        <v>-0.108306</v>
      </c>
      <c r="H39" s="4">
        <v>-2.2786E-3</v>
      </c>
      <c r="I39" s="4">
        <v>-5.3947000000000002E-2</v>
      </c>
      <c r="K39" s="31">
        <f>(F39-C39)/F39</f>
        <v>-2.560006553690392E-6</v>
      </c>
      <c r="L39" s="31">
        <f>(G39-D39)/G39</f>
        <v>-8.1691284416422479E-6</v>
      </c>
    </row>
    <row r="40" spans="1:12" x14ac:dyDescent="0.2">
      <c r="A40" s="28"/>
      <c r="B40" s="1">
        <v>0.59375</v>
      </c>
      <c r="C40" s="28"/>
      <c r="D40" s="28"/>
      <c r="F40" s="32"/>
      <c r="G40" s="32"/>
      <c r="H40" s="4">
        <v>-2.6042000000000001E-3</v>
      </c>
      <c r="I40" s="4">
        <v>-5.4358999999999998E-2</v>
      </c>
      <c r="K40" s="31"/>
      <c r="L40" s="31"/>
    </row>
    <row r="41" spans="1:12" x14ac:dyDescent="0.2">
      <c r="A41" s="28" t="s">
        <v>16</v>
      </c>
      <c r="B41" s="1">
        <v>0.59375</v>
      </c>
      <c r="C41" s="32">
        <f>(B42-B42^2)-(B41-B41^2)</f>
        <v>-6.8359375E-3</v>
      </c>
      <c r="D41" s="32">
        <f>(B42^3 - 3*B42^2 - B42) - (B41^3 - 3*B41^2 - B41)</f>
        <v>-0.110687255859375</v>
      </c>
      <c r="F41" s="32">
        <f>SUM(H41:H42)</f>
        <v>-6.8359000000000007E-3</v>
      </c>
      <c r="G41" s="32">
        <f>SUM(I41:I42)</f>
        <v>-0.11068700000000001</v>
      </c>
      <c r="H41" s="4">
        <v>-3.2552000000000002E-3</v>
      </c>
      <c r="I41" s="4">
        <v>-5.5153000000000001E-2</v>
      </c>
      <c r="K41" s="31">
        <f>(F41-C41)/F41</f>
        <v>-5.485744378844572E-6</v>
      </c>
      <c r="L41" s="31">
        <f>(G41-D41)/G41</f>
        <v>-2.3115575902535565E-6</v>
      </c>
    </row>
    <row r="42" spans="1:12" x14ac:dyDescent="0.2">
      <c r="A42" s="28"/>
      <c r="B42" s="1">
        <v>0.625</v>
      </c>
      <c r="C42" s="28"/>
      <c r="D42" s="28"/>
      <c r="F42" s="32"/>
      <c r="G42" s="32"/>
      <c r="H42" s="4">
        <v>-3.5807E-3</v>
      </c>
      <c r="I42" s="4">
        <v>-5.5534E-2</v>
      </c>
      <c r="K42" s="31"/>
      <c r="L42" s="31"/>
    </row>
    <row r="43" spans="1:12" x14ac:dyDescent="0.2">
      <c r="A43" s="28" t="s">
        <v>15</v>
      </c>
      <c r="B43" s="1">
        <v>0.625</v>
      </c>
      <c r="C43" s="32">
        <f>(B44-B44^2)-(B43-B43^2)</f>
        <v>-8.7890625E-3</v>
      </c>
      <c r="D43" s="32">
        <f>(B44^3 - 3*B44^2 - B44) - (B43^3 - 3*B43^2 - B43)</f>
        <v>-0.112884521484375</v>
      </c>
      <c r="F43" s="32">
        <f>SUM(H43:H44)</f>
        <v>-8.7891000000000011E-3</v>
      </c>
      <c r="G43" s="32">
        <f>SUM(I43:I44)</f>
        <v>-0.112885</v>
      </c>
      <c r="H43" s="4">
        <v>-4.2318E-3</v>
      </c>
      <c r="I43" s="4">
        <v>-5.6266999999999998E-2</v>
      </c>
      <c r="K43" s="31">
        <f>(F43-C43)/F43</f>
        <v>4.2666484624225837E-6</v>
      </c>
      <c r="L43" s="31">
        <f>(G43-D43)/G43</f>
        <v>4.2389655401446761E-6</v>
      </c>
    </row>
    <row r="44" spans="1:12" x14ac:dyDescent="0.2">
      <c r="A44" s="28"/>
      <c r="B44" s="1">
        <v>0.65625</v>
      </c>
      <c r="C44" s="28"/>
      <c r="D44" s="28"/>
      <c r="F44" s="32"/>
      <c r="G44" s="32"/>
      <c r="H44" s="4">
        <v>-4.5573000000000002E-3</v>
      </c>
      <c r="I44" s="4">
        <v>-5.6618000000000002E-2</v>
      </c>
      <c r="K44" s="31"/>
      <c r="L44" s="31"/>
    </row>
    <row r="45" spans="1:12" x14ac:dyDescent="0.2">
      <c r="A45" s="28" t="s">
        <v>14</v>
      </c>
      <c r="B45" s="1">
        <v>0.65625</v>
      </c>
      <c r="C45" s="32">
        <f>(B46-B46^2)-(B45-B45^2)</f>
        <v>-1.07421875E-2</v>
      </c>
      <c r="D45" s="32">
        <f>(B46^3 - 3*B46^2 - B46) - (B45^3 - 3*B45^2 - B45)</f>
        <v>-0.114898681640625</v>
      </c>
      <c r="F45" s="32">
        <f>SUM(H45:H46)</f>
        <v>-1.07422E-2</v>
      </c>
      <c r="G45" s="32">
        <f>SUM(I45:I46)</f>
        <v>-0.114899</v>
      </c>
      <c r="H45" s="4">
        <v>-5.2082999999999999E-3</v>
      </c>
      <c r="I45" s="4">
        <v>-5.7289E-2</v>
      </c>
      <c r="K45" s="31">
        <f>(F45-C45)/F45</f>
        <v>1.1636350096218135E-6</v>
      </c>
      <c r="L45" s="31">
        <f>(G45-D45)/G45</f>
        <v>2.7707758553262563E-6</v>
      </c>
    </row>
    <row r="46" spans="1:12" x14ac:dyDescent="0.2">
      <c r="A46" s="28"/>
      <c r="B46" s="1">
        <v>0.6875</v>
      </c>
      <c r="C46" s="28"/>
      <c r="D46" s="28"/>
      <c r="F46" s="32"/>
      <c r="G46" s="32"/>
      <c r="H46" s="4">
        <v>-5.5338999999999996E-3</v>
      </c>
      <c r="I46" s="4">
        <v>-5.7610000000000001E-2</v>
      </c>
      <c r="K46" s="31"/>
      <c r="L46" s="31"/>
    </row>
    <row r="47" spans="1:12" x14ac:dyDescent="0.2">
      <c r="A47" s="28" t="s">
        <v>13</v>
      </c>
      <c r="B47" s="1">
        <v>0.6875</v>
      </c>
      <c r="C47" s="32">
        <f>(B48-B48^2)-(B47-B47^2)</f>
        <v>-1.26953125E-2</v>
      </c>
      <c r="D47" s="32">
        <f>(B48^3 - 3*B48^2 - B48) - (B47^3 - 3*B47^2 - B47)</f>
        <v>-0.116729736328125</v>
      </c>
      <c r="F47" s="32">
        <f>SUM(H47:H48)</f>
        <v>-1.26953E-2</v>
      </c>
      <c r="G47" s="32">
        <f>SUM(I47:I48)</f>
        <v>-0.11673</v>
      </c>
      <c r="H47" s="4">
        <v>-6.1849000000000001E-3</v>
      </c>
      <c r="I47" s="4">
        <v>-5.8220000000000001E-2</v>
      </c>
      <c r="K47" s="31">
        <f>(F47-C47)/F47</f>
        <v>-9.8461635411210809E-7</v>
      </c>
      <c r="L47" s="31">
        <f>(G47-D47)/G47</f>
        <v>2.2588184271432052E-6</v>
      </c>
    </row>
    <row r="48" spans="1:12" x14ac:dyDescent="0.2">
      <c r="A48" s="28"/>
      <c r="B48" s="1">
        <v>0.71875</v>
      </c>
      <c r="C48" s="28"/>
      <c r="D48" s="28"/>
      <c r="F48" s="32"/>
      <c r="G48" s="32"/>
      <c r="H48" s="4">
        <v>-6.5104000000000004E-3</v>
      </c>
      <c r="I48" s="4">
        <v>-5.851E-2</v>
      </c>
      <c r="K48" s="31"/>
      <c r="L48" s="31"/>
    </row>
    <row r="49" spans="1:12" x14ac:dyDescent="0.2">
      <c r="A49" s="28" t="s">
        <v>12</v>
      </c>
      <c r="B49" s="1">
        <v>0.71875</v>
      </c>
      <c r="C49" s="32">
        <f>(B50-B50^2)-(B49-B49^2)</f>
        <v>-1.46484375E-2</v>
      </c>
      <c r="D49" s="32">
        <f>(B50^3 - 3*B50^2 - B50) - (B49^3 - 3*B49^2 - B49)</f>
        <v>-0.118377685546875</v>
      </c>
      <c r="F49" s="32">
        <f>SUM(H49:H50)</f>
        <v>-1.46485E-2</v>
      </c>
      <c r="G49" s="32">
        <f>SUM(I49:I50)</f>
        <v>-0.118378</v>
      </c>
      <c r="H49" s="4">
        <v>-7.1615000000000003E-3</v>
      </c>
      <c r="I49" s="4">
        <v>-5.9059E-2</v>
      </c>
      <c r="K49" s="31">
        <f>(F49-C49)/F49</f>
        <v>4.2666484623041608E-6</v>
      </c>
      <c r="L49" s="31">
        <f>(G49-D49)/G49</f>
        <v>2.6563476743745976E-6</v>
      </c>
    </row>
    <row r="50" spans="1:12" x14ac:dyDescent="0.2">
      <c r="A50" s="28"/>
      <c r="B50" s="1">
        <v>0.75</v>
      </c>
      <c r="C50" s="28"/>
      <c r="D50" s="28"/>
      <c r="F50" s="32"/>
      <c r="G50" s="32"/>
      <c r="H50" s="4">
        <v>-7.4869999999999997E-3</v>
      </c>
      <c r="I50" s="4">
        <v>-5.9318999999999997E-2</v>
      </c>
      <c r="K50" s="31"/>
      <c r="L50" s="31"/>
    </row>
    <row r="51" spans="1:12" x14ac:dyDescent="0.2">
      <c r="A51" s="28" t="s">
        <v>11</v>
      </c>
      <c r="B51" s="1">
        <v>0.75</v>
      </c>
      <c r="C51" s="32">
        <f>(B52-B52^2)-(B51-B51^2)</f>
        <v>-1.66015625E-2</v>
      </c>
      <c r="D51" s="32">
        <f>(B52^3 - 3*B52^2 - B52) - (B51^3 - 3*B51^2 - B51)</f>
        <v>-0.119842529296875</v>
      </c>
      <c r="F51" s="32">
        <f>SUM(H51:H52)</f>
        <v>-1.6601499999999998E-2</v>
      </c>
      <c r="G51" s="32">
        <f>SUM(I51:I52)</f>
        <v>-0.11984300000000001</v>
      </c>
      <c r="H51" s="4">
        <v>-8.1379999999999994E-3</v>
      </c>
      <c r="I51" s="4">
        <v>-5.9806999999999999E-2</v>
      </c>
      <c r="K51" s="31">
        <f>(F51-C51)/F51</f>
        <v>-3.7647200555249365E-6</v>
      </c>
      <c r="L51" s="31">
        <f>(G51-D51)/G51</f>
        <v>3.927664736405786E-6</v>
      </c>
    </row>
    <row r="52" spans="1:12" x14ac:dyDescent="0.2">
      <c r="A52" s="28"/>
      <c r="B52" s="1">
        <v>0.78125</v>
      </c>
      <c r="C52" s="28"/>
      <c r="D52" s="28"/>
      <c r="F52" s="32"/>
      <c r="G52" s="32"/>
      <c r="H52" s="4">
        <v>-8.4635000000000005E-3</v>
      </c>
      <c r="I52" s="4">
        <v>-6.0035999999999999E-2</v>
      </c>
      <c r="K52" s="31"/>
      <c r="L52" s="31"/>
    </row>
    <row r="53" spans="1:12" x14ac:dyDescent="0.2">
      <c r="A53" s="28" t="s">
        <v>10</v>
      </c>
      <c r="B53" s="1">
        <v>0.78125</v>
      </c>
      <c r="C53" s="32">
        <f>(B54-B54^2)-(B53-B53^2)</f>
        <v>-1.85546875E-2</v>
      </c>
      <c r="D53" s="32">
        <f>(B54^3 - 3*B54^2 - B54) - (B53^3 - 3*B53^2 - B53)</f>
        <v>-0.121124267578125</v>
      </c>
      <c r="F53" s="32">
        <f>SUM(H53:H54)</f>
        <v>-1.85547E-2</v>
      </c>
      <c r="G53" s="32">
        <f>SUM(I53:I54)</f>
        <v>-0.12112400000000001</v>
      </c>
      <c r="H53" s="4">
        <v>-9.1146000000000005E-3</v>
      </c>
      <c r="I53" s="4">
        <v>-6.0463000000000003E-2</v>
      </c>
      <c r="K53" s="31">
        <f>(F53-C53)/F53</f>
        <v>6.7368375669557822E-7</v>
      </c>
      <c r="L53" s="31">
        <f>(G53-D53)/G53</f>
        <v>-2.2091255654582411E-6</v>
      </c>
    </row>
    <row r="54" spans="1:12" x14ac:dyDescent="0.2">
      <c r="A54" s="28"/>
      <c r="B54" s="1">
        <v>0.8125</v>
      </c>
      <c r="C54" s="28"/>
      <c r="D54" s="28"/>
      <c r="F54" s="32"/>
      <c r="G54" s="32"/>
      <c r="H54" s="4">
        <v>-9.4400999999999999E-3</v>
      </c>
      <c r="I54" s="4">
        <v>-6.0661E-2</v>
      </c>
      <c r="K54" s="31"/>
      <c r="L54" s="31"/>
    </row>
    <row r="55" spans="1:12" x14ac:dyDescent="0.2">
      <c r="A55" s="28" t="s">
        <v>9</v>
      </c>
      <c r="B55" s="1">
        <v>0.8125</v>
      </c>
      <c r="C55" s="32">
        <f>(B56-B56^2)-(B55-B55^2)</f>
        <v>-2.05078125E-2</v>
      </c>
      <c r="D55" s="32">
        <f>(B56^3 - 3*B56^2 - B56) - (B55^3 - 3*B55^2 - B55)</f>
        <v>-0.122222900390625</v>
      </c>
      <c r="F55" s="32">
        <f>SUM(H55:H56)</f>
        <v>-2.0507999999999998E-2</v>
      </c>
      <c r="G55" s="32">
        <f>SUM(I55:I56)</f>
        <v>-0.122223</v>
      </c>
      <c r="H55" s="4">
        <v>-1.0090999999999999E-2</v>
      </c>
      <c r="I55" s="4">
        <v>-6.1027999999999999E-2</v>
      </c>
      <c r="K55" s="31">
        <f>(F55-C55)/F55</f>
        <v>9.142773551709226E-6</v>
      </c>
      <c r="L55" s="31">
        <f>(G55-D55)/G55</f>
        <v>8.1498060920048338E-7</v>
      </c>
    </row>
    <row r="56" spans="1:12" x14ac:dyDescent="0.2">
      <c r="A56" s="28"/>
      <c r="B56" s="1">
        <v>0.84375</v>
      </c>
      <c r="C56" s="28"/>
      <c r="D56" s="28"/>
      <c r="F56" s="32"/>
      <c r="G56" s="32"/>
      <c r="H56" s="4">
        <v>-1.0416999999999999E-2</v>
      </c>
      <c r="I56" s="4">
        <v>-6.1194999999999999E-2</v>
      </c>
      <c r="K56" s="31"/>
      <c r="L56" s="31"/>
    </row>
    <row r="57" spans="1:12" x14ac:dyDescent="0.2">
      <c r="A57" s="28" t="s">
        <v>8</v>
      </c>
      <c r="B57" s="1">
        <v>0.84375</v>
      </c>
      <c r="C57" s="32">
        <f>(B58-B58^2)-(B57-B57^2)</f>
        <v>-2.24609375E-2</v>
      </c>
      <c r="D57" s="32">
        <f>(B58^3 - 3*B58^2 - B58) - (B57^3 - 3*B57^2 - B57)</f>
        <v>-0.123138427734375</v>
      </c>
      <c r="F57" s="32">
        <f>SUM(H57:H58)</f>
        <v>-2.2461000000000002E-2</v>
      </c>
      <c r="G57" s="32">
        <f>SUM(I57:I58)</f>
        <v>-0.123139</v>
      </c>
      <c r="H57" s="4">
        <v>-1.1068E-2</v>
      </c>
      <c r="I57" s="4">
        <v>-6.1501E-2</v>
      </c>
      <c r="K57" s="31">
        <f>(F57-C57)/F57</f>
        <v>2.7826009528425817E-6</v>
      </c>
      <c r="L57" s="31">
        <f>(G57-D57)/G57</f>
        <v>4.6473142140057832E-6</v>
      </c>
    </row>
    <row r="58" spans="1:12" x14ac:dyDescent="0.2">
      <c r="A58" s="28"/>
      <c r="B58" s="1">
        <v>0.875</v>
      </c>
      <c r="C58" s="28"/>
      <c r="D58" s="28"/>
      <c r="F58" s="32"/>
      <c r="G58" s="32"/>
      <c r="H58" s="4">
        <v>-1.1393E-2</v>
      </c>
      <c r="I58" s="4">
        <v>-6.1637999999999998E-2</v>
      </c>
      <c r="K58" s="31"/>
      <c r="L58" s="31"/>
    </row>
    <row r="59" spans="1:12" x14ac:dyDescent="0.2">
      <c r="A59" s="28" t="s">
        <v>7</v>
      </c>
      <c r="B59" s="1">
        <v>0.875</v>
      </c>
      <c r="C59" s="32">
        <f>(B60-B60^2)-(B59-B59^2)</f>
        <v>-2.44140625E-2</v>
      </c>
      <c r="D59" s="32">
        <f>(B60^3 - 3*B60^2 - B60) - (B59^3 - 3*B59^2 - B59)</f>
        <v>-0.123870849609375</v>
      </c>
      <c r="F59" s="32">
        <f>SUM(H59:H60)</f>
        <v>-2.4413999999999998E-2</v>
      </c>
      <c r="G59" s="32">
        <f>SUM(I59:I60)</f>
        <v>-0.12387100000000001</v>
      </c>
      <c r="H59" s="4">
        <v>-1.2043999999999999E-2</v>
      </c>
      <c r="I59" s="4">
        <v>-6.1882E-2</v>
      </c>
      <c r="K59" s="31">
        <f>(F59-C59)/F59</f>
        <v>-2.560006553690392E-6</v>
      </c>
      <c r="L59" s="31">
        <f>(G59-D59)/G59</f>
        <v>1.2140906669751454E-6</v>
      </c>
    </row>
    <row r="60" spans="1:12" x14ac:dyDescent="0.2">
      <c r="A60" s="28"/>
      <c r="B60" s="1">
        <v>0.90625</v>
      </c>
      <c r="C60" s="28"/>
      <c r="D60" s="28"/>
      <c r="F60" s="32"/>
      <c r="G60" s="32"/>
      <c r="H60" s="4">
        <v>-1.2370000000000001E-2</v>
      </c>
      <c r="I60" s="4">
        <v>-6.1989000000000002E-2</v>
      </c>
      <c r="K60" s="31"/>
      <c r="L60" s="31"/>
    </row>
    <row r="61" spans="1:12" x14ac:dyDescent="0.2">
      <c r="A61" s="28" t="s">
        <v>6</v>
      </c>
      <c r="B61" s="1">
        <v>0.90625</v>
      </c>
      <c r="C61" s="32">
        <f>(B62-B62^2)-(B61-B61^2)</f>
        <v>-2.63671875E-2</v>
      </c>
      <c r="D61" s="32">
        <f>(B62^3 - 3*B62^2 - B62) - (B61^3 - 3*B61^2 - B61)</f>
        <v>-0.124420166015625</v>
      </c>
      <c r="F61" s="32">
        <f>SUM(H61:H62)</f>
        <v>-2.6367000000000002E-2</v>
      </c>
      <c r="G61" s="32">
        <f>SUM(I61:I62)</f>
        <v>-0.12442</v>
      </c>
      <c r="H61" s="4">
        <v>-1.3021E-2</v>
      </c>
      <c r="I61" s="4">
        <v>-6.2171999999999998E-2</v>
      </c>
      <c r="K61" s="31">
        <f>(F61-C61)/F61</f>
        <v>-7.1111616793132618E-6</v>
      </c>
      <c r="L61" s="31">
        <f>(G61-D61)/G61</f>
        <v>-1.3343162272720178E-6</v>
      </c>
    </row>
    <row r="62" spans="1:12" x14ac:dyDescent="0.2">
      <c r="A62" s="28"/>
      <c r="B62" s="1">
        <v>0.9375</v>
      </c>
      <c r="C62" s="28"/>
      <c r="D62" s="28"/>
      <c r="F62" s="32"/>
      <c r="G62" s="32"/>
      <c r="H62" s="4">
        <v>-1.3346E-2</v>
      </c>
      <c r="I62" s="4">
        <v>-6.2247999999999998E-2</v>
      </c>
      <c r="K62" s="31"/>
      <c r="L62" s="31"/>
    </row>
    <row r="63" spans="1:12" x14ac:dyDescent="0.2">
      <c r="A63" s="28" t="s">
        <v>5</v>
      </c>
      <c r="B63" s="1">
        <v>0.9375</v>
      </c>
      <c r="C63" s="32">
        <f>(B64-B64^2)-(B63-B63^2)</f>
        <v>-2.83203125E-2</v>
      </c>
      <c r="D63" s="32">
        <f>(B64^3 - 3*B64^2 - B64) - (B63^3 - 3*B63^2 - B63)</f>
        <v>-0.124786376953125</v>
      </c>
      <c r="F63" s="32">
        <f>SUM(H63:H64)</f>
        <v>-2.8320000000000001E-2</v>
      </c>
      <c r="G63" s="32">
        <f>SUM(I63:I64)</f>
        <v>-0.12478600000000001</v>
      </c>
      <c r="H63" s="4">
        <v>-1.3997000000000001E-2</v>
      </c>
      <c r="I63" s="4">
        <v>-6.2370000000000002E-2</v>
      </c>
      <c r="K63" s="31">
        <f>(F63-C63)/F63</f>
        <v>-1.1034604519723792E-5</v>
      </c>
      <c r="L63" s="31">
        <f>(G63-D63)/G63</f>
        <v>-3.0207966037213663E-6</v>
      </c>
    </row>
    <row r="64" spans="1:12" x14ac:dyDescent="0.2">
      <c r="A64" s="28"/>
      <c r="B64" s="1">
        <v>0.96875</v>
      </c>
      <c r="C64" s="28"/>
      <c r="D64" s="28"/>
      <c r="F64" s="32"/>
      <c r="G64" s="32"/>
      <c r="H64" s="4">
        <v>-1.4323000000000001E-2</v>
      </c>
      <c r="I64" s="4">
        <v>-6.2415999999999999E-2</v>
      </c>
      <c r="K64" s="31"/>
      <c r="L64" s="31"/>
    </row>
    <row r="65" spans="1:12" x14ac:dyDescent="0.2">
      <c r="A65" s="28" t="s">
        <v>4</v>
      </c>
      <c r="B65" s="1">
        <v>0.96875</v>
      </c>
      <c r="C65" s="32">
        <f>(B66-B66^2)-(B65-B65^2)</f>
        <v>-3.02734375E-2</v>
      </c>
      <c r="D65" s="32">
        <f>(B66^3 - 3*B66^2 - B66) - (B65^3 - 3*B65^2 - B65)</f>
        <v>-0.124969482421875</v>
      </c>
      <c r="F65" s="32">
        <f>SUM(H65:H66)</f>
        <v>-3.0273000000000001E-2</v>
      </c>
      <c r="G65" s="32">
        <f>SUM(I65:I66)</f>
        <v>-0.124969</v>
      </c>
      <c r="H65" s="4">
        <v>-1.4973999999999999E-2</v>
      </c>
      <c r="I65" s="4">
        <v>-6.2476999999999998E-2</v>
      </c>
      <c r="K65" s="31">
        <f>(F65-C65)/F65</f>
        <v>-1.4451821755316711E-5</v>
      </c>
      <c r="L65" s="31">
        <f>(G65-D65)/G65</f>
        <v>-3.8603323624518654E-6</v>
      </c>
    </row>
    <row r="66" spans="1:12" x14ac:dyDescent="0.2">
      <c r="A66" s="28"/>
      <c r="B66" s="1">
        <v>1</v>
      </c>
      <c r="C66" s="28"/>
      <c r="D66" s="28"/>
      <c r="F66" s="32"/>
      <c r="G66" s="32"/>
      <c r="H66" s="4">
        <v>-1.5299E-2</v>
      </c>
      <c r="I66" s="4">
        <v>-6.2491999999999999E-2</v>
      </c>
      <c r="K66" s="31"/>
      <c r="L66" s="31"/>
    </row>
  </sheetData>
  <mergeCells count="225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C3:C4"/>
    <mergeCell ref="C1:D1"/>
    <mergeCell ref="D3:D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59:D60"/>
    <mergeCell ref="D61:D62"/>
    <mergeCell ref="D63:D64"/>
    <mergeCell ref="D65:D66"/>
    <mergeCell ref="F3:F4"/>
    <mergeCell ref="F11:F12"/>
    <mergeCell ref="F19:F20"/>
    <mergeCell ref="F27:F28"/>
    <mergeCell ref="F35:F36"/>
    <mergeCell ref="F15:F16"/>
    <mergeCell ref="F39:F40"/>
    <mergeCell ref="F49:F50"/>
    <mergeCell ref="F59:F6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G3:G4"/>
    <mergeCell ref="F5:F6"/>
    <mergeCell ref="G5:G6"/>
    <mergeCell ref="F7:F8"/>
    <mergeCell ref="G7:G8"/>
    <mergeCell ref="F9:F10"/>
    <mergeCell ref="G9:G10"/>
    <mergeCell ref="G11:G12"/>
    <mergeCell ref="F13:F14"/>
    <mergeCell ref="G13:G14"/>
    <mergeCell ref="G15:G16"/>
    <mergeCell ref="F17:F18"/>
    <mergeCell ref="G17:G18"/>
    <mergeCell ref="G19:G20"/>
    <mergeCell ref="F21:F22"/>
    <mergeCell ref="G21:G22"/>
    <mergeCell ref="F23:F24"/>
    <mergeCell ref="G23:G24"/>
    <mergeCell ref="F25:F26"/>
    <mergeCell ref="G25:G26"/>
    <mergeCell ref="G27:G28"/>
    <mergeCell ref="F29:F30"/>
    <mergeCell ref="G29:G30"/>
    <mergeCell ref="F31:F32"/>
    <mergeCell ref="G31:G32"/>
    <mergeCell ref="F33:F34"/>
    <mergeCell ref="G33:G34"/>
    <mergeCell ref="G35:G36"/>
    <mergeCell ref="F37:F38"/>
    <mergeCell ref="G37:G38"/>
    <mergeCell ref="G39:G40"/>
    <mergeCell ref="F41:F42"/>
    <mergeCell ref="G41:G42"/>
    <mergeCell ref="F43:F44"/>
    <mergeCell ref="G43:G44"/>
    <mergeCell ref="F45:F46"/>
    <mergeCell ref="G45:G46"/>
    <mergeCell ref="F47:F48"/>
    <mergeCell ref="G47:G48"/>
    <mergeCell ref="G49:G50"/>
    <mergeCell ref="F51:F52"/>
    <mergeCell ref="G51:G52"/>
    <mergeCell ref="F53:F54"/>
    <mergeCell ref="G53:G54"/>
    <mergeCell ref="F55:F56"/>
    <mergeCell ref="G55:G56"/>
    <mergeCell ref="F57:F58"/>
    <mergeCell ref="G57:G58"/>
    <mergeCell ref="G59:G60"/>
    <mergeCell ref="F61:F62"/>
    <mergeCell ref="G61:G62"/>
    <mergeCell ref="F63:F64"/>
    <mergeCell ref="G63:G64"/>
    <mergeCell ref="F65:F66"/>
    <mergeCell ref="G65:G66"/>
    <mergeCell ref="K3:K4"/>
    <mergeCell ref="L3:L4"/>
    <mergeCell ref="K5:K6"/>
    <mergeCell ref="L5:L6"/>
    <mergeCell ref="K7:K8"/>
    <mergeCell ref="L7:L8"/>
    <mergeCell ref="K9:K10"/>
    <mergeCell ref="L9:L10"/>
    <mergeCell ref="K11:K12"/>
    <mergeCell ref="L11:L12"/>
    <mergeCell ref="K13:K14"/>
    <mergeCell ref="L13:L14"/>
    <mergeCell ref="K15:K16"/>
    <mergeCell ref="L15:L16"/>
    <mergeCell ref="K17:K18"/>
    <mergeCell ref="L17:L18"/>
    <mergeCell ref="K19:K20"/>
    <mergeCell ref="L19:L20"/>
    <mergeCell ref="K21:K22"/>
    <mergeCell ref="L21:L22"/>
    <mergeCell ref="K23:K24"/>
    <mergeCell ref="L23:L24"/>
    <mergeCell ref="K25:K26"/>
    <mergeCell ref="L25:L26"/>
    <mergeCell ref="K27:K28"/>
    <mergeCell ref="L27:L28"/>
    <mergeCell ref="K29:K30"/>
    <mergeCell ref="L29:L30"/>
    <mergeCell ref="K31:K32"/>
    <mergeCell ref="L31:L32"/>
    <mergeCell ref="K33:K34"/>
    <mergeCell ref="L33:L34"/>
    <mergeCell ref="K35:K36"/>
    <mergeCell ref="L35:L36"/>
    <mergeCell ref="K37:K38"/>
    <mergeCell ref="L37:L38"/>
    <mergeCell ref="K39:K40"/>
    <mergeCell ref="L39:L40"/>
    <mergeCell ref="K41:K42"/>
    <mergeCell ref="L41:L42"/>
    <mergeCell ref="K43:K44"/>
    <mergeCell ref="L43:L44"/>
    <mergeCell ref="K45:K46"/>
    <mergeCell ref="L45:L46"/>
    <mergeCell ref="K47:K48"/>
    <mergeCell ref="L47:L48"/>
    <mergeCell ref="K65:K66"/>
    <mergeCell ref="L65:L66"/>
    <mergeCell ref="K57:K58"/>
    <mergeCell ref="L57:L58"/>
    <mergeCell ref="K59:K60"/>
    <mergeCell ref="L59:L60"/>
    <mergeCell ref="K61:K62"/>
    <mergeCell ref="L61:L62"/>
    <mergeCell ref="K49:K50"/>
    <mergeCell ref="L49:L50"/>
    <mergeCell ref="K51:K52"/>
    <mergeCell ref="L51:L52"/>
    <mergeCell ref="K53:K54"/>
    <mergeCell ref="L53:L54"/>
    <mergeCell ref="K55:K56"/>
    <mergeCell ref="L55:L56"/>
    <mergeCell ref="K63:K64"/>
    <mergeCell ref="L63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Discretization Residual Check</vt:lpstr>
      <vt:lpstr>Linear Test</vt:lpstr>
      <vt:lpstr>Quadratic Test</vt:lpstr>
      <vt:lpstr>Sheet3</vt:lpstr>
      <vt:lpstr>source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Alberti, Anthony Lewis</dc:creator>
  <cp:lastModifiedBy>Alberti, Anthony Lewis</cp:lastModifiedBy>
  <dcterms:created xsi:type="dcterms:W3CDTF">2019-12-16T21:28:49Z</dcterms:created>
  <dcterms:modified xsi:type="dcterms:W3CDTF">2020-01-17T22:11:28Z</dcterms:modified>
</cp:coreProperties>
</file>