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00" windowHeight="6720"/>
  </bookViews>
  <sheets>
    <sheet name="Data" sheetId="1" r:id="rId1"/>
    <sheet name="MS EXCEL - ONLINE LESSONS" sheetId="6" r:id="rId2"/>
    <sheet name="Sheet1" sheetId="3" state="hidden" r:id="rId3"/>
  </sheets>
  <definedNames>
    <definedName name="_xlnm._FilterDatabase" localSheetId="0" hidden="1">Data!$A$1:$F$46</definedName>
    <definedName name="MyData">Data!$A$1:$F$46</definedName>
    <definedName name="Z_C3071CBE_37D2_4B49_9B43_C737F5AB8761_.wvu.FilterData" localSheetId="0" hidden="1">Data!$A$1:$F$46</definedName>
  </definedNames>
  <calcPr calcId="152511"/>
</workbook>
</file>

<file path=xl/calcChain.xml><?xml version="1.0" encoding="utf-8"?>
<calcChain xmlns="http://schemas.openxmlformats.org/spreadsheetml/2006/main">
  <c r="M28" i="1" l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G2" i="1"/>
  <c r="G3" i="1"/>
  <c r="K3" i="1" s="1"/>
  <c r="G4" i="1"/>
  <c r="K4" i="1" s="1"/>
  <c r="G5" i="1"/>
  <c r="G6" i="1"/>
  <c r="G7" i="1"/>
  <c r="K7" i="1" s="1"/>
  <c r="G8" i="1"/>
  <c r="K8" i="1" s="1"/>
  <c r="G9" i="1"/>
  <c r="G10" i="1"/>
  <c r="G11" i="1"/>
  <c r="K11" i="1" s="1"/>
  <c r="G12" i="1"/>
  <c r="K12" i="1" s="1"/>
  <c r="G13" i="1"/>
  <c r="G14" i="1"/>
  <c r="G15" i="1"/>
  <c r="K15" i="1" s="1"/>
  <c r="G16" i="1"/>
  <c r="K16" i="1" s="1"/>
  <c r="G17" i="1"/>
  <c r="G18" i="1"/>
  <c r="G19" i="1"/>
  <c r="K19" i="1" s="1"/>
  <c r="G20" i="1"/>
  <c r="K20" i="1" s="1"/>
  <c r="G21" i="1"/>
  <c r="G22" i="1"/>
  <c r="G23" i="1"/>
  <c r="K23" i="1" s="1"/>
  <c r="G24" i="1"/>
  <c r="K24" i="1" s="1"/>
  <c r="G25" i="1"/>
  <c r="G26" i="1"/>
  <c r="G27" i="1"/>
  <c r="K27" i="1" s="1"/>
  <c r="G28" i="1"/>
  <c r="K28" i="1" s="1"/>
  <c r="G29" i="1"/>
  <c r="G30" i="1"/>
  <c r="G31" i="1"/>
  <c r="K31" i="1" s="1"/>
  <c r="G32" i="1"/>
  <c r="K32" i="1" s="1"/>
  <c r="G33" i="1"/>
  <c r="G34" i="1"/>
  <c r="G35" i="1"/>
  <c r="K35" i="1" s="1"/>
  <c r="G36" i="1"/>
  <c r="K36" i="1" s="1"/>
  <c r="G37" i="1"/>
  <c r="G38" i="1"/>
  <c r="G39" i="1"/>
  <c r="K39" i="1" s="1"/>
  <c r="G40" i="1"/>
  <c r="K40" i="1" s="1"/>
  <c r="G41" i="1"/>
  <c r="G42" i="1"/>
  <c r="G43" i="1"/>
  <c r="K43" i="1" s="1"/>
  <c r="G44" i="1"/>
  <c r="K44" i="1" s="1"/>
  <c r="G45" i="1"/>
  <c r="G46" i="1"/>
  <c r="I45" i="1" l="1"/>
  <c r="J45" i="1" s="1"/>
  <c r="I41" i="1"/>
  <c r="J41" i="1" s="1"/>
  <c r="I37" i="1"/>
  <c r="J37" i="1" s="1"/>
  <c r="I33" i="1"/>
  <c r="J33" i="1" s="1"/>
  <c r="I29" i="1"/>
  <c r="J29" i="1" s="1"/>
  <c r="I25" i="1"/>
  <c r="J25" i="1" s="1"/>
  <c r="I21" i="1"/>
  <c r="J21" i="1" s="1"/>
  <c r="I17" i="1"/>
  <c r="J17" i="1" s="1"/>
  <c r="I13" i="1"/>
  <c r="J13" i="1" s="1"/>
  <c r="I9" i="1"/>
  <c r="J9" i="1" s="1"/>
  <c r="I5" i="1"/>
  <c r="J5" i="1" s="1"/>
  <c r="I40" i="1"/>
  <c r="J40" i="1" s="1"/>
  <c r="I36" i="1"/>
  <c r="J36" i="1" s="1"/>
  <c r="I24" i="1"/>
  <c r="J24" i="1" s="1"/>
  <c r="I20" i="1"/>
  <c r="J20" i="1" s="1"/>
  <c r="I8" i="1"/>
  <c r="J8" i="1" s="1"/>
  <c r="I4" i="1"/>
  <c r="J4" i="1" s="1"/>
  <c r="I39" i="1"/>
  <c r="J39" i="1" s="1"/>
  <c r="I31" i="1"/>
  <c r="J31" i="1" s="1"/>
  <c r="I23" i="1"/>
  <c r="J23" i="1" s="1"/>
  <c r="I15" i="1"/>
  <c r="J15" i="1" s="1"/>
  <c r="I7" i="1"/>
  <c r="J7" i="1" s="1"/>
  <c r="I3" i="1"/>
  <c r="J3" i="1" s="1"/>
  <c r="I32" i="1"/>
  <c r="J32" i="1" s="1"/>
  <c r="I16" i="1"/>
  <c r="J16" i="1" s="1"/>
  <c r="I43" i="1"/>
  <c r="J43" i="1" s="1"/>
  <c r="I35" i="1"/>
  <c r="J35" i="1" s="1"/>
  <c r="I27" i="1"/>
  <c r="J27" i="1" s="1"/>
  <c r="I19" i="1"/>
  <c r="J19" i="1" s="1"/>
  <c r="I11" i="1"/>
  <c r="J11" i="1" s="1"/>
  <c r="I44" i="1"/>
  <c r="J44" i="1" s="1"/>
  <c r="I28" i="1"/>
  <c r="J28" i="1" s="1"/>
  <c r="I12" i="1"/>
  <c r="J12" i="1" s="1"/>
  <c r="I38" i="1"/>
  <c r="J38" i="1" s="1"/>
  <c r="K38" i="1"/>
  <c r="I26" i="1"/>
  <c r="J26" i="1" s="1"/>
  <c r="K26" i="1"/>
  <c r="I2" i="1"/>
  <c r="J2" i="1" s="1"/>
  <c r="K2" i="1"/>
  <c r="I34" i="1"/>
  <c r="J34" i="1" s="1"/>
  <c r="K34" i="1"/>
  <c r="I22" i="1"/>
  <c r="J22" i="1" s="1"/>
  <c r="K22" i="1"/>
  <c r="I10" i="1"/>
  <c r="J10" i="1" s="1"/>
  <c r="K10" i="1"/>
  <c r="I46" i="1"/>
  <c r="J46" i="1" s="1"/>
  <c r="K46" i="1"/>
  <c r="I42" i="1"/>
  <c r="J42" i="1" s="1"/>
  <c r="K42" i="1"/>
  <c r="I30" i="1"/>
  <c r="J30" i="1" s="1"/>
  <c r="K30" i="1"/>
  <c r="I18" i="1"/>
  <c r="J18" i="1" s="1"/>
  <c r="K18" i="1"/>
  <c r="I14" i="1"/>
  <c r="J14" i="1" s="1"/>
  <c r="K14" i="1"/>
  <c r="I6" i="1"/>
  <c r="J6" i="1" s="1"/>
  <c r="K6" i="1"/>
  <c r="K45" i="1"/>
  <c r="K41" i="1"/>
  <c r="K37" i="1"/>
  <c r="K33" i="1"/>
  <c r="K29" i="1"/>
  <c r="K25" i="1"/>
  <c r="K21" i="1"/>
  <c r="K17" i="1"/>
  <c r="K13" i="1"/>
  <c r="K9" i="1"/>
  <c r="K5" i="1"/>
  <c r="C2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<sst xmlns="http://schemas.openxmlformats.org/spreadsheetml/2006/main" count="111" uniqueCount="27">
  <si>
    <t>Region</t>
  </si>
  <si>
    <t>Product</t>
  </si>
  <si>
    <t>Date</t>
  </si>
  <si>
    <t>Quantity</t>
  </si>
  <si>
    <t>Unit Price</t>
  </si>
  <si>
    <t>Unit Cost</t>
  </si>
  <si>
    <t>East</t>
  </si>
  <si>
    <t>XYZ</t>
  </si>
  <si>
    <t>Central</t>
  </si>
  <si>
    <t>DEF</t>
  </si>
  <si>
    <t>ABC</t>
  </si>
  <si>
    <t>West</t>
  </si>
  <si>
    <t>Revenue</t>
  </si>
  <si>
    <t>Profit</t>
  </si>
  <si>
    <t>GP%</t>
  </si>
  <si>
    <t>Sales Tax</t>
  </si>
  <si>
    <t>Tax Rate</t>
  </si>
  <si>
    <t>Տուն</t>
  </si>
  <si>
    <t>ґЭіПісіЭ</t>
  </si>
  <si>
    <t>Բնակարան</t>
  </si>
  <si>
    <t>Total</t>
  </si>
  <si>
    <t>MS EXCEL - ONLINE LESSONS FACEBOOK PAGE</t>
  </si>
  <si>
    <t>www.fb.com/excel.lessons</t>
  </si>
  <si>
    <t>"Excelist" club</t>
  </si>
  <si>
    <t>www.fb.com/groups/excelist</t>
  </si>
  <si>
    <t>MS EXCEL - ONLINE LESSONS YOUTUBE CHANNEL</t>
  </si>
  <si>
    <t>www.youtube.com/c/MsExcelOnlineLessons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</si>
</sst>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1"/>
      <color theme="0"/>
      <name val="Calibri"/>
      <family val="2"/>
      <charset val="204"/>
      <scheme val="minor"/>
    </font>
    <font>
      <u/>
      <sz val="13"/>
      <color theme="10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b/>
      <sz val="13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0"/>
      <color theme="1"/>
      <name val="Arial"/>
    </font>
    <font>
      <b/>
      <sz val="10"/>
      <color theme="0"/>
      <name val="Arial"/>
      <family val="2"/>
    </font>
    <font>
      <b/>
      <sz val="10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404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00B050"/>
        <bgColor theme="6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 applyBorder="1" applyAlignment="1">
      <alignment horizontal="center" vertical="center"/>
    </xf>
    <xf numFmtId="0" fontId="3" fillId="2" borderId="0" xfId="2" applyFont="1" applyFill="1" applyBorder="1" applyAlignment="1">
      <alignment horizontal="left" vertical="center" wrapText="1"/>
    </xf>
    <xf numFmtId="0" fontId="1" fillId="0" borderId="0" xfId="1"/>
    <xf numFmtId="0" fontId="1" fillId="3" borderId="0" xfId="1" applyFill="1" applyBorder="1" applyAlignment="1">
      <alignment horizontal="center" vertical="center"/>
    </xf>
    <xf numFmtId="0" fontId="3" fillId="3" borderId="0" xfId="2" applyFont="1" applyFill="1" applyBorder="1" applyAlignment="1">
      <alignment horizontal="left" vertical="center" wrapText="1"/>
    </xf>
    <xf numFmtId="0" fontId="1" fillId="3" borderId="0" xfId="1" applyFill="1"/>
    <xf numFmtId="0" fontId="1" fillId="3" borderId="0" xfId="1" applyFill="1" applyAlignment="1">
      <alignment horizontal="center"/>
    </xf>
    <xf numFmtId="0" fontId="6" fillId="2" borderId="0" xfId="2" applyFont="1" applyFill="1" applyBorder="1" applyAlignment="1">
      <alignment horizontal="left" vertical="center" wrapText="1"/>
    </xf>
    <xf numFmtId="0" fontId="7" fillId="3" borderId="0" xfId="2" applyFont="1" applyFill="1" applyBorder="1" applyAlignment="1">
      <alignment horizontal="left" vertical="center" wrapText="1"/>
    </xf>
    <xf numFmtId="0" fontId="3" fillId="4" borderId="0" xfId="2" applyFont="1" applyFill="1" applyBorder="1" applyAlignment="1">
      <alignment horizontal="left" vertical="center" wrapText="1"/>
    </xf>
    <xf numFmtId="0" fontId="1" fillId="0" borderId="0" xfId="1" applyAlignment="1">
      <alignment horizontal="center" vertical="center"/>
    </xf>
    <xf numFmtId="0" fontId="8" fillId="5" borderId="1" xfId="0" applyFont="1" applyFill="1" applyBorder="1"/>
    <xf numFmtId="0" fontId="8" fillId="5" borderId="3" xfId="0" applyFont="1" applyFill="1" applyBorder="1"/>
    <xf numFmtId="0" fontId="8" fillId="5" borderId="4" xfId="0" applyFont="1" applyFill="1" applyBorder="1"/>
    <xf numFmtId="164" fontId="8" fillId="5" borderId="4" xfId="0" applyNumberFormat="1" applyFont="1" applyFill="1" applyBorder="1"/>
    <xf numFmtId="0" fontId="8" fillId="6" borderId="5" xfId="0" applyFont="1" applyFill="1" applyBorder="1"/>
    <xf numFmtId="0" fontId="8" fillId="6" borderId="1" xfId="0" applyFont="1" applyFill="1" applyBorder="1"/>
    <xf numFmtId="164" fontId="8" fillId="6" borderId="1" xfId="0" applyNumberFormat="1" applyFont="1" applyFill="1" applyBorder="1"/>
    <xf numFmtId="0" fontId="8" fillId="5" borderId="5" xfId="0" applyFont="1" applyFill="1" applyBorder="1"/>
    <xf numFmtId="164" fontId="8" fillId="5" borderId="1" xfId="0" applyNumberFormat="1" applyFont="1" applyFill="1" applyBorder="1"/>
    <xf numFmtId="0" fontId="4" fillId="0" borderId="0" xfId="2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571500</xdr:colOff>
      <xdr:row>3</xdr:row>
      <xdr:rowOff>571500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571500" cy="5715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</xdr:row>
      <xdr:rowOff>0</xdr:rowOff>
    </xdr:from>
    <xdr:ext cx="571500" cy="5715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1550"/>
          <a:ext cx="571500" cy="5715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</xdr:row>
      <xdr:rowOff>0</xdr:rowOff>
    </xdr:from>
    <xdr:ext cx="571500" cy="57150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1650"/>
          <a:ext cx="571500" cy="5715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2</xdr:row>
      <xdr:rowOff>123825</xdr:rowOff>
    </xdr:from>
    <xdr:to>
      <xdr:col>26</xdr:col>
      <xdr:colOff>417196</xdr:colOff>
      <xdr:row>55</xdr:row>
      <xdr:rowOff>113229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447675"/>
          <a:ext cx="15238096" cy="8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F:\PowerExcel\Tips%20and%20Tricks.xl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youtube.com/c/MsExcelOnlineLesson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hyperlink" Target="http://www.youtube.com/c/MsExcelOnlineLessons" TargetMode="External"/><Relationship Id="rId5" Type="http://schemas.openxmlformats.org/officeDocument/2006/relationships/hyperlink" Target="http://www.fb.com/groups/excelist" TargetMode="External"/><Relationship Id="rId4" Type="http://schemas.openxmlformats.org/officeDocument/2006/relationships/hyperlink" Target="http://www.fb.com/excel.lesson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6"/>
  <sheetViews>
    <sheetView tabSelected="1" zoomScale="115" zoomScaleNormal="115" workbookViewId="0">
      <pane ySplit="1" topLeftCell="A2" activePane="bottomLeft" state="frozen"/>
      <selection activeCell="A6" sqref="A6"/>
      <selection pane="bottomLeft" activeCell="C16" sqref="C16"/>
    </sheetView>
  </sheetViews>
  <sheetFormatPr defaultRowHeight="12.75" x14ac:dyDescent="0.2"/>
  <cols>
    <col min="1" max="1" width="9.5703125" customWidth="1"/>
    <col min="2" max="2" width="10.42578125" customWidth="1"/>
    <col min="3" max="3" width="7.28515625" customWidth="1"/>
    <col min="4" max="4" width="10.7109375" customWidth="1"/>
    <col min="5" max="5" width="12" customWidth="1"/>
    <col min="6" max="6" width="11.5703125" customWidth="1"/>
    <col min="7" max="7" width="10.42578125" customWidth="1"/>
    <col min="11" max="11" width="11.28515625" customWidth="1"/>
  </cols>
  <sheetData>
    <row r="1" spans="1:14" ht="25.5" customHeight="1" thickBot="1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5" t="s">
        <v>12</v>
      </c>
      <c r="H1" s="25" t="s">
        <v>20</v>
      </c>
      <c r="I1" s="25" t="s">
        <v>13</v>
      </c>
      <c r="J1" s="25" t="s">
        <v>14</v>
      </c>
      <c r="K1" s="25" t="s">
        <v>15</v>
      </c>
      <c r="M1" t="s">
        <v>16</v>
      </c>
      <c r="N1">
        <v>6.5000000000000002E-2</v>
      </c>
    </row>
    <row r="2" spans="1:14" ht="13.5" thickTop="1" x14ac:dyDescent="0.2">
      <c r="A2" s="13" t="s">
        <v>6</v>
      </c>
      <c r="B2" s="14" t="s">
        <v>7</v>
      </c>
      <c r="C2" s="15">
        <f>(36893+(365+366+365))+1825</f>
        <v>39814</v>
      </c>
      <c r="D2" s="14">
        <v>1000</v>
      </c>
      <c r="E2" s="14">
        <v>22.81</v>
      </c>
      <c r="F2" s="14">
        <v>10.220000000000001</v>
      </c>
      <c r="G2" s="14">
        <f t="shared" ref="G2:G46" si="0">E2*D2</f>
        <v>22810</v>
      </c>
      <c r="H2" s="14">
        <f t="shared" ref="H2:H46" si="1">F2*D2</f>
        <v>10220</v>
      </c>
      <c r="I2" s="14">
        <f t="shared" ref="I2:I46" si="2">G2-H2</f>
        <v>12590</v>
      </c>
      <c r="J2" s="14">
        <f t="shared" ref="J2:J46" si="3">I2/G2</f>
        <v>0.55195089872862779</v>
      </c>
      <c r="K2" s="14">
        <f t="shared" ref="K2:K46" si="4">G2*$N$1</f>
        <v>1482.65</v>
      </c>
    </row>
    <row r="3" spans="1:14" x14ac:dyDescent="0.2">
      <c r="A3" s="16" t="s">
        <v>8</v>
      </c>
      <c r="B3" s="17" t="s">
        <v>9</v>
      </c>
      <c r="C3" s="18">
        <f>(36893+(365+366+365))+1825</f>
        <v>39814</v>
      </c>
      <c r="D3" s="17">
        <v>100</v>
      </c>
      <c r="E3" s="17">
        <v>22.57</v>
      </c>
      <c r="F3" s="17">
        <v>9.84</v>
      </c>
      <c r="G3" s="17">
        <f t="shared" si="0"/>
        <v>2257</v>
      </c>
      <c r="H3" s="17">
        <f t="shared" si="1"/>
        <v>984</v>
      </c>
      <c r="I3" s="17">
        <f t="shared" si="2"/>
        <v>1273</v>
      </c>
      <c r="J3" s="17">
        <f t="shared" si="3"/>
        <v>0.56402303943287546</v>
      </c>
      <c r="K3" s="17">
        <f t="shared" si="4"/>
        <v>146.70500000000001</v>
      </c>
    </row>
    <row r="4" spans="1:14" x14ac:dyDescent="0.2">
      <c r="A4" s="19" t="s">
        <v>6</v>
      </c>
      <c r="B4" s="12" t="s">
        <v>10</v>
      </c>
      <c r="C4" s="20">
        <f>(36893+(365+366+365))+1825</f>
        <v>39814</v>
      </c>
      <c r="D4" s="12">
        <v>500</v>
      </c>
      <c r="E4" s="12">
        <v>20.49</v>
      </c>
      <c r="F4" s="12">
        <v>8.4700000000000006</v>
      </c>
      <c r="G4" s="12">
        <f t="shared" si="0"/>
        <v>10245</v>
      </c>
      <c r="H4" s="12">
        <f t="shared" si="1"/>
        <v>4235</v>
      </c>
      <c r="I4" s="12">
        <f t="shared" si="2"/>
        <v>6010</v>
      </c>
      <c r="J4" s="12">
        <f t="shared" si="3"/>
        <v>0.58662762323084428</v>
      </c>
      <c r="K4" s="12">
        <f t="shared" si="4"/>
        <v>665.92500000000007</v>
      </c>
    </row>
    <row r="5" spans="1:14" x14ac:dyDescent="0.2">
      <c r="A5" s="16" t="s">
        <v>8</v>
      </c>
      <c r="B5" s="17" t="s">
        <v>7</v>
      </c>
      <c r="C5" s="18">
        <f>(36894+(365+366+365))+1825</f>
        <v>39815</v>
      </c>
      <c r="D5" s="17">
        <v>500</v>
      </c>
      <c r="E5" s="17">
        <v>22.48</v>
      </c>
      <c r="F5" s="17">
        <v>10.220000000000001</v>
      </c>
      <c r="G5" s="17">
        <f t="shared" si="0"/>
        <v>11240</v>
      </c>
      <c r="H5" s="17">
        <f t="shared" si="1"/>
        <v>5110</v>
      </c>
      <c r="I5" s="17">
        <f t="shared" si="2"/>
        <v>6130</v>
      </c>
      <c r="J5" s="17">
        <f t="shared" si="3"/>
        <v>0.54537366548042709</v>
      </c>
      <c r="K5" s="17">
        <f t="shared" si="4"/>
        <v>730.6</v>
      </c>
    </row>
    <row r="6" spans="1:14" x14ac:dyDescent="0.2">
      <c r="A6" s="19" t="s">
        <v>8</v>
      </c>
      <c r="B6" s="12" t="s">
        <v>7</v>
      </c>
      <c r="C6" s="20">
        <f>(36895+(365+366+365))+1825</f>
        <v>39816</v>
      </c>
      <c r="D6" s="12">
        <v>400</v>
      </c>
      <c r="E6" s="12">
        <v>23.01</v>
      </c>
      <c r="F6" s="12">
        <v>10.220000000000001</v>
      </c>
      <c r="G6" s="12">
        <f t="shared" si="0"/>
        <v>9204</v>
      </c>
      <c r="H6" s="12">
        <f t="shared" si="1"/>
        <v>4088.0000000000005</v>
      </c>
      <c r="I6" s="12">
        <f t="shared" si="2"/>
        <v>5116</v>
      </c>
      <c r="J6" s="12">
        <f t="shared" si="3"/>
        <v>0.55584528465884397</v>
      </c>
      <c r="K6" s="12">
        <f t="shared" si="4"/>
        <v>598.26</v>
      </c>
    </row>
    <row r="7" spans="1:14" x14ac:dyDescent="0.2">
      <c r="A7" s="16" t="s">
        <v>6</v>
      </c>
      <c r="B7" s="17" t="s">
        <v>9</v>
      </c>
      <c r="C7" s="18">
        <f>(36895+(365+366+365))+1825</f>
        <v>39816</v>
      </c>
      <c r="D7" s="17">
        <v>800</v>
      </c>
      <c r="E7" s="17">
        <v>23.19</v>
      </c>
      <c r="F7" s="17">
        <v>9.84</v>
      </c>
      <c r="G7" s="17">
        <f t="shared" si="0"/>
        <v>18552</v>
      </c>
      <c r="H7" s="17">
        <f t="shared" si="1"/>
        <v>7872</v>
      </c>
      <c r="I7" s="17">
        <f t="shared" si="2"/>
        <v>10680</v>
      </c>
      <c r="J7" s="17">
        <f t="shared" si="3"/>
        <v>0.5756791720569211</v>
      </c>
      <c r="K7" s="17">
        <f t="shared" si="4"/>
        <v>1205.8800000000001</v>
      </c>
    </row>
    <row r="8" spans="1:14" x14ac:dyDescent="0.2">
      <c r="A8" s="19" t="s">
        <v>6</v>
      </c>
      <c r="B8" s="12" t="s">
        <v>7</v>
      </c>
      <c r="C8" s="20">
        <f>(36895+(365+366+365))+1825</f>
        <v>39816</v>
      </c>
      <c r="D8" s="12">
        <v>400</v>
      </c>
      <c r="E8" s="12">
        <v>22.88</v>
      </c>
      <c r="F8" s="12">
        <v>10.220000000000001</v>
      </c>
      <c r="G8" s="12">
        <f t="shared" si="0"/>
        <v>9152</v>
      </c>
      <c r="H8" s="12">
        <f t="shared" si="1"/>
        <v>4088.0000000000005</v>
      </c>
      <c r="I8" s="12">
        <f t="shared" si="2"/>
        <v>5064</v>
      </c>
      <c r="J8" s="12">
        <f t="shared" si="3"/>
        <v>0.55332167832167833</v>
      </c>
      <c r="K8" s="12">
        <f t="shared" si="4"/>
        <v>594.88</v>
      </c>
    </row>
    <row r="9" spans="1:14" x14ac:dyDescent="0.2">
      <c r="A9" s="16" t="s">
        <v>8</v>
      </c>
      <c r="B9" s="17" t="s">
        <v>10</v>
      </c>
      <c r="C9" s="18">
        <f>(36896+(365+366+365))+1825</f>
        <v>39817</v>
      </c>
      <c r="D9" s="17">
        <v>400</v>
      </c>
      <c r="E9" s="17">
        <v>17.149999999999999</v>
      </c>
      <c r="F9" s="17">
        <v>8.4700000000000006</v>
      </c>
      <c r="G9" s="17">
        <f t="shared" si="0"/>
        <v>6859.9999999999991</v>
      </c>
      <c r="H9" s="17">
        <f t="shared" si="1"/>
        <v>3388.0000000000005</v>
      </c>
      <c r="I9" s="17">
        <f t="shared" si="2"/>
        <v>3471.9999999999986</v>
      </c>
      <c r="J9" s="17">
        <f t="shared" si="3"/>
        <v>0.50612244897959169</v>
      </c>
      <c r="K9" s="17">
        <f t="shared" si="4"/>
        <v>445.9</v>
      </c>
    </row>
    <row r="10" spans="1:14" x14ac:dyDescent="0.2">
      <c r="A10" s="19" t="s">
        <v>6</v>
      </c>
      <c r="B10" s="12" t="s">
        <v>10</v>
      </c>
      <c r="C10" s="20">
        <f>(36898+(365+366+365))+1825</f>
        <v>39819</v>
      </c>
      <c r="D10" s="12">
        <v>400</v>
      </c>
      <c r="E10" s="12">
        <v>21.14</v>
      </c>
      <c r="F10" s="12">
        <v>8.4700000000000006</v>
      </c>
      <c r="G10" s="12">
        <f t="shared" si="0"/>
        <v>8456</v>
      </c>
      <c r="H10" s="12">
        <f t="shared" si="1"/>
        <v>3388.0000000000005</v>
      </c>
      <c r="I10" s="12">
        <f t="shared" si="2"/>
        <v>5068</v>
      </c>
      <c r="J10" s="12">
        <f t="shared" si="3"/>
        <v>0.59933774834437081</v>
      </c>
      <c r="K10" s="12">
        <f t="shared" si="4"/>
        <v>549.64</v>
      </c>
    </row>
    <row r="11" spans="1:14" x14ac:dyDescent="0.2">
      <c r="A11" s="16" t="s">
        <v>6</v>
      </c>
      <c r="B11" s="17" t="s">
        <v>9</v>
      </c>
      <c r="C11" s="18">
        <f>(36898+(365+366+365))+1825</f>
        <v>39819</v>
      </c>
      <c r="D11" s="17">
        <v>1000</v>
      </c>
      <c r="E11" s="17">
        <v>21.73</v>
      </c>
      <c r="F11" s="17">
        <v>9.84</v>
      </c>
      <c r="G11" s="17">
        <f t="shared" si="0"/>
        <v>21730</v>
      </c>
      <c r="H11" s="17">
        <f t="shared" si="1"/>
        <v>9840</v>
      </c>
      <c r="I11" s="17">
        <f t="shared" si="2"/>
        <v>11890</v>
      </c>
      <c r="J11" s="17">
        <f t="shared" si="3"/>
        <v>0.54716981132075471</v>
      </c>
      <c r="K11" s="17">
        <f t="shared" si="4"/>
        <v>1412.45</v>
      </c>
    </row>
    <row r="12" spans="1:14" x14ac:dyDescent="0.2">
      <c r="A12" s="19" t="s">
        <v>11</v>
      </c>
      <c r="B12" s="12" t="s">
        <v>7</v>
      </c>
      <c r="C12" s="20">
        <f>(36898+(365+366+365))+1825</f>
        <v>39819</v>
      </c>
      <c r="D12" s="12">
        <v>600</v>
      </c>
      <c r="E12" s="12">
        <v>23.01</v>
      </c>
      <c r="F12" s="12">
        <v>10.220000000000001</v>
      </c>
      <c r="G12" s="12">
        <f t="shared" si="0"/>
        <v>13806.000000000002</v>
      </c>
      <c r="H12" s="12">
        <f t="shared" si="1"/>
        <v>6132</v>
      </c>
      <c r="I12" s="12">
        <f t="shared" si="2"/>
        <v>7674.0000000000018</v>
      </c>
      <c r="J12" s="12">
        <f t="shared" si="3"/>
        <v>0.55584528465884409</v>
      </c>
      <c r="K12" s="12">
        <f t="shared" si="4"/>
        <v>897.3900000000001</v>
      </c>
    </row>
    <row r="13" spans="1:14" x14ac:dyDescent="0.2">
      <c r="A13" s="16" t="s">
        <v>8</v>
      </c>
      <c r="B13" s="17" t="s">
        <v>10</v>
      </c>
      <c r="C13" s="18">
        <f>(36900+(365+366+365))+1825</f>
        <v>39821</v>
      </c>
      <c r="D13" s="17">
        <v>800</v>
      </c>
      <c r="E13" s="17">
        <v>20.52</v>
      </c>
      <c r="F13" s="17">
        <v>8.4700000000000006</v>
      </c>
      <c r="G13" s="17">
        <f t="shared" si="0"/>
        <v>16416</v>
      </c>
      <c r="H13" s="17">
        <f t="shared" si="1"/>
        <v>6776.0000000000009</v>
      </c>
      <c r="I13" s="17">
        <f t="shared" si="2"/>
        <v>9640</v>
      </c>
      <c r="J13" s="17">
        <f t="shared" si="3"/>
        <v>0.58723196881091622</v>
      </c>
      <c r="K13" s="17">
        <f t="shared" si="4"/>
        <v>1067.04</v>
      </c>
    </row>
    <row r="14" spans="1:14" x14ac:dyDescent="0.2">
      <c r="A14" s="19" t="s">
        <v>6</v>
      </c>
      <c r="B14" s="12" t="s">
        <v>7</v>
      </c>
      <c r="C14" s="20">
        <f>(36900+(365+366+365))+1825</f>
        <v>39821</v>
      </c>
      <c r="D14" s="12">
        <v>900</v>
      </c>
      <c r="E14" s="12">
        <v>23.35</v>
      </c>
      <c r="F14" s="12">
        <v>10.220000000000001</v>
      </c>
      <c r="G14" s="12">
        <f t="shared" si="0"/>
        <v>21015</v>
      </c>
      <c r="H14" s="12">
        <f t="shared" si="1"/>
        <v>9198</v>
      </c>
      <c r="I14" s="12">
        <f t="shared" si="2"/>
        <v>11817</v>
      </c>
      <c r="J14" s="12">
        <f t="shared" si="3"/>
        <v>0.56231263383297647</v>
      </c>
      <c r="K14" s="12">
        <f t="shared" si="4"/>
        <v>1365.9750000000001</v>
      </c>
    </row>
    <row r="15" spans="1:14" x14ac:dyDescent="0.2">
      <c r="A15" s="16" t="s">
        <v>8</v>
      </c>
      <c r="B15" s="17" t="s">
        <v>7</v>
      </c>
      <c r="C15" s="18">
        <f>(36901+(365+366+365))+1825</f>
        <v>39822</v>
      </c>
      <c r="D15" s="17">
        <v>900</v>
      </c>
      <c r="E15" s="17">
        <v>23.82</v>
      </c>
      <c r="F15" s="17">
        <v>10.220000000000001</v>
      </c>
      <c r="G15" s="17">
        <f t="shared" si="0"/>
        <v>21438</v>
      </c>
      <c r="H15" s="17">
        <f t="shared" si="1"/>
        <v>9198</v>
      </c>
      <c r="I15" s="17">
        <f t="shared" si="2"/>
        <v>12240</v>
      </c>
      <c r="J15" s="17">
        <f t="shared" si="3"/>
        <v>0.57094878253568426</v>
      </c>
      <c r="K15" s="17">
        <f t="shared" si="4"/>
        <v>1393.47</v>
      </c>
    </row>
    <row r="16" spans="1:14" x14ac:dyDescent="0.2">
      <c r="A16" s="19" t="s">
        <v>6</v>
      </c>
      <c r="B16" s="12" t="s">
        <v>7</v>
      </c>
      <c r="C16" s="20">
        <f>(36901+(365+366+365))+1825</f>
        <v>39822</v>
      </c>
      <c r="D16" s="12">
        <v>900</v>
      </c>
      <c r="E16" s="12">
        <v>23.85</v>
      </c>
      <c r="F16" s="12">
        <v>10.220000000000001</v>
      </c>
      <c r="G16" s="12">
        <f t="shared" si="0"/>
        <v>21465</v>
      </c>
      <c r="H16" s="12">
        <f t="shared" si="1"/>
        <v>9198</v>
      </c>
      <c r="I16" s="12">
        <f t="shared" si="2"/>
        <v>12267</v>
      </c>
      <c r="J16" s="12">
        <f t="shared" si="3"/>
        <v>0.5714884696016771</v>
      </c>
      <c r="K16" s="12">
        <f t="shared" si="4"/>
        <v>1395.2250000000001</v>
      </c>
    </row>
    <row r="17" spans="1:13" x14ac:dyDescent="0.2">
      <c r="A17" s="16" t="s">
        <v>8</v>
      </c>
      <c r="B17" s="17" t="s">
        <v>10</v>
      </c>
      <c r="C17" s="18">
        <f>(36903+(365+366+365))+1825</f>
        <v>39824</v>
      </c>
      <c r="D17" s="17">
        <v>300</v>
      </c>
      <c r="E17" s="17">
        <v>20.89</v>
      </c>
      <c r="F17" s="17">
        <v>8.4700000000000006</v>
      </c>
      <c r="G17" s="17">
        <f t="shared" si="0"/>
        <v>6267</v>
      </c>
      <c r="H17" s="17">
        <f t="shared" si="1"/>
        <v>2541</v>
      </c>
      <c r="I17" s="17">
        <f t="shared" si="2"/>
        <v>3726</v>
      </c>
      <c r="J17" s="17">
        <f t="shared" si="3"/>
        <v>0.59454284346577313</v>
      </c>
      <c r="K17" s="17">
        <f t="shared" si="4"/>
        <v>407.35500000000002</v>
      </c>
    </row>
    <row r="18" spans="1:13" x14ac:dyDescent="0.2">
      <c r="A18" s="19" t="s">
        <v>11</v>
      </c>
      <c r="B18" s="12" t="s">
        <v>7</v>
      </c>
      <c r="C18" s="20">
        <f>(36903+(365+366+365))+1825</f>
        <v>39824</v>
      </c>
      <c r="D18" s="12">
        <v>400</v>
      </c>
      <c r="E18" s="12">
        <v>22.86</v>
      </c>
      <c r="F18" s="12">
        <v>10.220000000000001</v>
      </c>
      <c r="G18" s="12">
        <f t="shared" si="0"/>
        <v>9144</v>
      </c>
      <c r="H18" s="12">
        <f t="shared" si="1"/>
        <v>4088.0000000000005</v>
      </c>
      <c r="I18" s="12">
        <f t="shared" si="2"/>
        <v>5056</v>
      </c>
      <c r="J18" s="12">
        <f t="shared" si="3"/>
        <v>0.55293088363954501</v>
      </c>
      <c r="K18" s="12">
        <f t="shared" si="4"/>
        <v>594.36</v>
      </c>
    </row>
    <row r="19" spans="1:13" x14ac:dyDescent="0.2">
      <c r="A19" s="16" t="s">
        <v>8</v>
      </c>
      <c r="B19" s="17" t="s">
        <v>10</v>
      </c>
      <c r="C19" s="18">
        <f>(36905+(365+366+365))+1825</f>
        <v>39826</v>
      </c>
      <c r="D19" s="17">
        <v>100</v>
      </c>
      <c r="E19" s="17">
        <v>17.399999999999999</v>
      </c>
      <c r="F19" s="17">
        <v>8.4700000000000006</v>
      </c>
      <c r="G19" s="17">
        <f t="shared" si="0"/>
        <v>1739.9999999999998</v>
      </c>
      <c r="H19" s="17">
        <f t="shared" si="1"/>
        <v>847.00000000000011</v>
      </c>
      <c r="I19" s="17">
        <f t="shared" si="2"/>
        <v>892.99999999999966</v>
      </c>
      <c r="J19" s="17">
        <f t="shared" si="3"/>
        <v>0.51321839080459752</v>
      </c>
      <c r="K19" s="17">
        <f t="shared" si="4"/>
        <v>113.1</v>
      </c>
    </row>
    <row r="20" spans="1:13" x14ac:dyDescent="0.2">
      <c r="A20" s="19" t="s">
        <v>6</v>
      </c>
      <c r="B20" s="12" t="s">
        <v>7</v>
      </c>
      <c r="C20" s="20">
        <f>(36905+(365+366+365))+1825</f>
        <v>39826</v>
      </c>
      <c r="D20" s="12">
        <v>100</v>
      </c>
      <c r="E20" s="12">
        <v>24.01</v>
      </c>
      <c r="F20" s="12">
        <v>10.220000000000001</v>
      </c>
      <c r="G20" s="12">
        <f t="shared" si="0"/>
        <v>2401</v>
      </c>
      <c r="H20" s="12">
        <f t="shared" si="1"/>
        <v>1022.0000000000001</v>
      </c>
      <c r="I20" s="12">
        <f t="shared" si="2"/>
        <v>1379</v>
      </c>
      <c r="J20" s="12">
        <f t="shared" si="3"/>
        <v>0.57434402332361512</v>
      </c>
      <c r="K20" s="12">
        <f t="shared" si="4"/>
        <v>156.065</v>
      </c>
    </row>
    <row r="21" spans="1:13" x14ac:dyDescent="0.2">
      <c r="A21" s="16" t="s">
        <v>11</v>
      </c>
      <c r="B21" s="17" t="s">
        <v>10</v>
      </c>
      <c r="C21" s="18">
        <f>(36905+(365+366+365))+1825</f>
        <v>39826</v>
      </c>
      <c r="D21" s="17">
        <v>1000</v>
      </c>
      <c r="E21" s="17">
        <v>19.11</v>
      </c>
      <c r="F21" s="17">
        <v>8.4700000000000006</v>
      </c>
      <c r="G21" s="17">
        <f t="shared" si="0"/>
        <v>19110</v>
      </c>
      <c r="H21" s="17">
        <f t="shared" si="1"/>
        <v>8470</v>
      </c>
      <c r="I21" s="17">
        <f t="shared" si="2"/>
        <v>10640</v>
      </c>
      <c r="J21" s="17">
        <f t="shared" si="3"/>
        <v>0.5567765567765568</v>
      </c>
      <c r="K21" s="17">
        <f t="shared" si="4"/>
        <v>1242.1500000000001</v>
      </c>
    </row>
    <row r="22" spans="1:13" x14ac:dyDescent="0.2">
      <c r="A22" s="19" t="s">
        <v>6</v>
      </c>
      <c r="B22" s="12" t="s">
        <v>10</v>
      </c>
      <c r="C22" s="20">
        <f>(36906+(365+366+365))+1825</f>
        <v>39827</v>
      </c>
      <c r="D22" s="12">
        <v>500</v>
      </c>
      <c r="E22" s="12">
        <v>18.690000000000001</v>
      </c>
      <c r="F22" s="12">
        <v>8.4700000000000006</v>
      </c>
      <c r="G22" s="12">
        <f t="shared" si="0"/>
        <v>9345</v>
      </c>
      <c r="H22" s="12">
        <f t="shared" si="1"/>
        <v>4235</v>
      </c>
      <c r="I22" s="12">
        <f t="shared" si="2"/>
        <v>5110</v>
      </c>
      <c r="J22" s="12">
        <f t="shared" si="3"/>
        <v>0.54681647940074907</v>
      </c>
      <c r="K22" s="12">
        <f t="shared" si="4"/>
        <v>607.42500000000007</v>
      </c>
    </row>
    <row r="23" spans="1:13" x14ac:dyDescent="0.2">
      <c r="A23" s="16" t="s">
        <v>8</v>
      </c>
      <c r="B23" s="17" t="s">
        <v>7</v>
      </c>
      <c r="C23" s="18">
        <f>(36907+(365+366+365))+1825</f>
        <v>39828</v>
      </c>
      <c r="D23" s="17">
        <v>900</v>
      </c>
      <c r="E23" s="17">
        <v>24.32</v>
      </c>
      <c r="F23" s="17">
        <v>10.220000000000001</v>
      </c>
      <c r="G23" s="17">
        <f t="shared" si="0"/>
        <v>21888</v>
      </c>
      <c r="H23" s="17">
        <f t="shared" si="1"/>
        <v>9198</v>
      </c>
      <c r="I23" s="17">
        <f t="shared" si="2"/>
        <v>12690</v>
      </c>
      <c r="J23" s="17">
        <f t="shared" si="3"/>
        <v>0.57976973684210531</v>
      </c>
      <c r="K23" s="17">
        <f t="shared" si="4"/>
        <v>1422.72</v>
      </c>
    </row>
    <row r="24" spans="1:13" x14ac:dyDescent="0.2">
      <c r="A24" s="19" t="s">
        <v>6</v>
      </c>
      <c r="B24" s="12" t="s">
        <v>10</v>
      </c>
      <c r="C24" s="20">
        <f>(36907+(365+366+365))+1825</f>
        <v>39828</v>
      </c>
      <c r="D24" s="12">
        <v>600</v>
      </c>
      <c r="E24" s="12">
        <v>19.38</v>
      </c>
      <c r="F24" s="12">
        <v>8.4700000000000006</v>
      </c>
      <c r="G24" s="12">
        <f t="shared" si="0"/>
        <v>11628</v>
      </c>
      <c r="H24" s="12">
        <f t="shared" si="1"/>
        <v>5082</v>
      </c>
      <c r="I24" s="12">
        <f t="shared" si="2"/>
        <v>6546</v>
      </c>
      <c r="J24" s="12">
        <f t="shared" si="3"/>
        <v>0.56295149638802888</v>
      </c>
      <c r="K24" s="12">
        <f t="shared" si="4"/>
        <v>755.82</v>
      </c>
    </row>
    <row r="25" spans="1:13" x14ac:dyDescent="0.2">
      <c r="A25" s="16" t="s">
        <v>6</v>
      </c>
      <c r="B25" s="17" t="s">
        <v>9</v>
      </c>
      <c r="C25" s="18">
        <f>(36908+(365+366+365))+1825</f>
        <v>39829</v>
      </c>
      <c r="D25" s="17">
        <v>300</v>
      </c>
      <c r="E25" s="17">
        <v>19.87</v>
      </c>
      <c r="F25" s="17">
        <v>9.84</v>
      </c>
      <c r="G25" s="17">
        <f t="shared" si="0"/>
        <v>5961</v>
      </c>
      <c r="H25" s="17">
        <f t="shared" si="1"/>
        <v>2952</v>
      </c>
      <c r="I25" s="17">
        <f t="shared" si="2"/>
        <v>3009</v>
      </c>
      <c r="J25" s="17">
        <f t="shared" si="3"/>
        <v>0.50478107700050323</v>
      </c>
      <c r="K25" s="17">
        <f t="shared" si="4"/>
        <v>387.46500000000003</v>
      </c>
    </row>
    <row r="26" spans="1:13" x14ac:dyDescent="0.2">
      <c r="A26" s="19" t="s">
        <v>11</v>
      </c>
      <c r="B26" s="12" t="s">
        <v>9</v>
      </c>
      <c r="C26" s="20">
        <f>(36910+(365+366+365))+1825</f>
        <v>39831</v>
      </c>
      <c r="D26" s="12">
        <v>100</v>
      </c>
      <c r="E26" s="12">
        <v>20.420000000000002</v>
      </c>
      <c r="F26" s="12">
        <v>9.84</v>
      </c>
      <c r="G26" s="12">
        <f t="shared" si="0"/>
        <v>2042.0000000000002</v>
      </c>
      <c r="H26" s="12">
        <f t="shared" si="1"/>
        <v>984</v>
      </c>
      <c r="I26" s="12">
        <f t="shared" si="2"/>
        <v>1058.0000000000002</v>
      </c>
      <c r="J26" s="12">
        <f t="shared" si="3"/>
        <v>0.51811949069539676</v>
      </c>
      <c r="K26" s="12">
        <f t="shared" si="4"/>
        <v>132.73000000000002</v>
      </c>
    </row>
    <row r="27" spans="1:13" x14ac:dyDescent="0.2">
      <c r="A27" s="16" t="s">
        <v>8</v>
      </c>
      <c r="B27" s="17" t="s">
        <v>10</v>
      </c>
      <c r="C27" s="18">
        <f>(36911+(365+366+365))+1825</f>
        <v>39832</v>
      </c>
      <c r="D27" s="17">
        <v>900</v>
      </c>
      <c r="E27" s="17">
        <v>19.45</v>
      </c>
      <c r="F27" s="17">
        <v>8.4700000000000006</v>
      </c>
      <c r="G27" s="17">
        <f t="shared" si="0"/>
        <v>17505</v>
      </c>
      <c r="H27" s="17">
        <f t="shared" si="1"/>
        <v>7623.0000000000009</v>
      </c>
      <c r="I27" s="17">
        <f t="shared" si="2"/>
        <v>9882</v>
      </c>
      <c r="J27" s="17">
        <f t="shared" si="3"/>
        <v>0.56452442159383032</v>
      </c>
      <c r="K27" s="17">
        <f t="shared" si="4"/>
        <v>1137.825</v>
      </c>
    </row>
    <row r="28" spans="1:13" x14ac:dyDescent="0.2">
      <c r="A28" s="19" t="s">
        <v>6</v>
      </c>
      <c r="B28" s="12" t="s">
        <v>10</v>
      </c>
      <c r="C28" s="20">
        <f>(36912+(365+366+365))+1825</f>
        <v>39833</v>
      </c>
      <c r="D28" s="12">
        <v>800</v>
      </c>
      <c r="E28" s="12">
        <v>18.05</v>
      </c>
      <c r="F28" s="12">
        <v>8.4700000000000006</v>
      </c>
      <c r="G28" s="12">
        <f t="shared" si="0"/>
        <v>14440</v>
      </c>
      <c r="H28" s="12">
        <f t="shared" si="1"/>
        <v>6776.0000000000009</v>
      </c>
      <c r="I28" s="12">
        <f t="shared" si="2"/>
        <v>7663.9999999999991</v>
      </c>
      <c r="J28" s="12">
        <f t="shared" si="3"/>
        <v>0.5307479224376731</v>
      </c>
      <c r="K28" s="12">
        <f t="shared" si="4"/>
        <v>938.6</v>
      </c>
      <c r="M28">
        <f>ROW()</f>
        <v>28</v>
      </c>
    </row>
    <row r="29" spans="1:13" x14ac:dyDescent="0.2">
      <c r="A29" s="16" t="s">
        <v>11</v>
      </c>
      <c r="B29" s="17" t="s">
        <v>10</v>
      </c>
      <c r="C29" s="18">
        <f>(36912+(365+366+365))+1825</f>
        <v>39833</v>
      </c>
      <c r="D29" s="17">
        <v>200</v>
      </c>
      <c r="E29" s="17">
        <v>17.760000000000002</v>
      </c>
      <c r="F29" s="17">
        <v>8.4700000000000006</v>
      </c>
      <c r="G29" s="17">
        <f t="shared" si="0"/>
        <v>3552.0000000000005</v>
      </c>
      <c r="H29" s="17">
        <f t="shared" si="1"/>
        <v>1694.0000000000002</v>
      </c>
      <c r="I29" s="17">
        <f t="shared" si="2"/>
        <v>1858.0000000000002</v>
      </c>
      <c r="J29" s="17">
        <f t="shared" si="3"/>
        <v>0.5230855855855856</v>
      </c>
      <c r="K29" s="17">
        <f t="shared" si="4"/>
        <v>230.88000000000002</v>
      </c>
    </row>
    <row r="30" spans="1:13" x14ac:dyDescent="0.2">
      <c r="A30" s="19" t="s">
        <v>11</v>
      </c>
      <c r="B30" s="12" t="s">
        <v>9</v>
      </c>
      <c r="C30" s="20">
        <f>(36912+(365+366+365))+1825</f>
        <v>39833</v>
      </c>
      <c r="D30" s="12">
        <v>300</v>
      </c>
      <c r="E30" s="12">
        <v>23.44</v>
      </c>
      <c r="F30" s="12">
        <v>9.84</v>
      </c>
      <c r="G30" s="12">
        <f t="shared" si="0"/>
        <v>7032</v>
      </c>
      <c r="H30" s="12">
        <f t="shared" si="1"/>
        <v>2952</v>
      </c>
      <c r="I30" s="12">
        <f t="shared" si="2"/>
        <v>4080</v>
      </c>
      <c r="J30" s="12">
        <f t="shared" si="3"/>
        <v>0.58020477815699656</v>
      </c>
      <c r="K30" s="12">
        <f t="shared" si="4"/>
        <v>457.08000000000004</v>
      </c>
    </row>
    <row r="31" spans="1:13" x14ac:dyDescent="0.2">
      <c r="A31" s="16" t="s">
        <v>11</v>
      </c>
      <c r="B31" s="17" t="s">
        <v>9</v>
      </c>
      <c r="C31" s="18">
        <f>(36913+(365+366+365))+1825</f>
        <v>39834</v>
      </c>
      <c r="D31" s="17">
        <v>300</v>
      </c>
      <c r="E31" s="17">
        <v>22.45</v>
      </c>
      <c r="F31" s="17">
        <v>9.84</v>
      </c>
      <c r="G31" s="17">
        <f t="shared" si="0"/>
        <v>6735</v>
      </c>
      <c r="H31" s="17">
        <f t="shared" si="1"/>
        <v>2952</v>
      </c>
      <c r="I31" s="17">
        <f t="shared" si="2"/>
        <v>3783</v>
      </c>
      <c r="J31" s="17">
        <f t="shared" si="3"/>
        <v>0.56169265033407567</v>
      </c>
      <c r="K31" s="17">
        <f t="shared" si="4"/>
        <v>437.77500000000003</v>
      </c>
    </row>
    <row r="32" spans="1:13" x14ac:dyDescent="0.2">
      <c r="A32" s="19" t="s">
        <v>6</v>
      </c>
      <c r="B32" s="12" t="s">
        <v>10</v>
      </c>
      <c r="C32" s="20">
        <f>(36914+(365+366+365))+1825</f>
        <v>39835</v>
      </c>
      <c r="D32" s="12">
        <v>400</v>
      </c>
      <c r="E32" s="12">
        <v>20.41</v>
      </c>
      <c r="F32" s="12">
        <v>8.4700000000000006</v>
      </c>
      <c r="G32" s="12">
        <f t="shared" si="0"/>
        <v>8164</v>
      </c>
      <c r="H32" s="12">
        <f t="shared" si="1"/>
        <v>3388.0000000000005</v>
      </c>
      <c r="I32" s="12">
        <f t="shared" si="2"/>
        <v>4776</v>
      </c>
      <c r="J32" s="12">
        <f t="shared" si="3"/>
        <v>0.58500734933855958</v>
      </c>
      <c r="K32" s="12">
        <f t="shared" si="4"/>
        <v>530.66</v>
      </c>
    </row>
    <row r="33" spans="1:11" x14ac:dyDescent="0.2">
      <c r="A33" s="16" t="s">
        <v>11</v>
      </c>
      <c r="B33" s="17" t="s">
        <v>10</v>
      </c>
      <c r="C33" s="18">
        <f>(36914+(365+366+365))+1825</f>
        <v>39835</v>
      </c>
      <c r="D33" s="17">
        <v>800</v>
      </c>
      <c r="E33" s="17">
        <v>18.239999999999998</v>
      </c>
      <c r="F33" s="17">
        <v>8.4700000000000006</v>
      </c>
      <c r="G33" s="17">
        <f t="shared" si="0"/>
        <v>14591.999999999998</v>
      </c>
      <c r="H33" s="17">
        <f t="shared" si="1"/>
        <v>6776.0000000000009</v>
      </c>
      <c r="I33" s="17">
        <f t="shared" si="2"/>
        <v>7815.9999999999973</v>
      </c>
      <c r="J33" s="17">
        <f t="shared" si="3"/>
        <v>0.5356359649122806</v>
      </c>
      <c r="K33" s="17">
        <f t="shared" si="4"/>
        <v>948.4799999999999</v>
      </c>
    </row>
    <row r="34" spans="1:11" x14ac:dyDescent="0.2">
      <c r="A34" s="19" t="s">
        <v>6</v>
      </c>
      <c r="B34" s="12" t="s">
        <v>10</v>
      </c>
      <c r="C34" s="20">
        <f>(36915+(365+366+365))+1825</f>
        <v>39836</v>
      </c>
      <c r="D34" s="12">
        <v>600</v>
      </c>
      <c r="E34" s="12">
        <v>21.01</v>
      </c>
      <c r="F34" s="12">
        <v>8.4700000000000006</v>
      </c>
      <c r="G34" s="12">
        <f t="shared" si="0"/>
        <v>12606.000000000002</v>
      </c>
      <c r="H34" s="12">
        <f t="shared" si="1"/>
        <v>5082</v>
      </c>
      <c r="I34" s="12">
        <f t="shared" si="2"/>
        <v>7524.0000000000018</v>
      </c>
      <c r="J34" s="12">
        <f t="shared" si="3"/>
        <v>0.59685863874345557</v>
      </c>
      <c r="K34" s="12">
        <f t="shared" si="4"/>
        <v>819.3900000000001</v>
      </c>
    </row>
    <row r="35" spans="1:11" x14ac:dyDescent="0.2">
      <c r="A35" s="16" t="s">
        <v>11</v>
      </c>
      <c r="B35" s="17" t="s">
        <v>10</v>
      </c>
      <c r="C35" s="18">
        <f>(36915+(365+366+365))+1825</f>
        <v>39836</v>
      </c>
      <c r="D35" s="17">
        <v>300</v>
      </c>
      <c r="E35" s="17">
        <v>20.69</v>
      </c>
      <c r="F35" s="17">
        <v>8.4700000000000006</v>
      </c>
      <c r="G35" s="17">
        <f t="shared" si="0"/>
        <v>6207</v>
      </c>
      <c r="H35" s="17">
        <f t="shared" si="1"/>
        <v>2541</v>
      </c>
      <c r="I35" s="17">
        <f t="shared" si="2"/>
        <v>3666</v>
      </c>
      <c r="J35" s="17">
        <f t="shared" si="3"/>
        <v>0.59062348960850652</v>
      </c>
      <c r="K35" s="17">
        <f t="shared" si="4"/>
        <v>403.45500000000004</v>
      </c>
    </row>
    <row r="36" spans="1:11" x14ac:dyDescent="0.2">
      <c r="A36" s="19" t="s">
        <v>8</v>
      </c>
      <c r="B36" s="12" t="s">
        <v>10</v>
      </c>
      <c r="C36" s="20">
        <f>(36916+(365+366+365))+1825</f>
        <v>39837</v>
      </c>
      <c r="D36" s="12">
        <v>1000</v>
      </c>
      <c r="E36" s="12">
        <v>20.77</v>
      </c>
      <c r="F36" s="12">
        <v>8.4700000000000006</v>
      </c>
      <c r="G36" s="12">
        <f t="shared" si="0"/>
        <v>20770</v>
      </c>
      <c r="H36" s="12">
        <f t="shared" si="1"/>
        <v>8470</v>
      </c>
      <c r="I36" s="12">
        <f t="shared" si="2"/>
        <v>12300</v>
      </c>
      <c r="J36" s="12">
        <f t="shared" si="3"/>
        <v>0.59220028887818965</v>
      </c>
      <c r="K36" s="12">
        <f t="shared" si="4"/>
        <v>1350.05</v>
      </c>
    </row>
    <row r="37" spans="1:11" x14ac:dyDescent="0.2">
      <c r="A37" s="16" t="s">
        <v>6</v>
      </c>
      <c r="B37" s="17" t="s">
        <v>9</v>
      </c>
      <c r="C37" s="18">
        <f>(36916+(365+366+365))+1825</f>
        <v>39837</v>
      </c>
      <c r="D37" s="17">
        <v>300</v>
      </c>
      <c r="E37" s="17">
        <v>20.8</v>
      </c>
      <c r="F37" s="17">
        <v>9.84</v>
      </c>
      <c r="G37" s="17">
        <f t="shared" si="0"/>
        <v>6240</v>
      </c>
      <c r="H37" s="17">
        <f t="shared" si="1"/>
        <v>2952</v>
      </c>
      <c r="I37" s="17">
        <f t="shared" si="2"/>
        <v>3288</v>
      </c>
      <c r="J37" s="17">
        <f t="shared" si="3"/>
        <v>0.52692307692307694</v>
      </c>
      <c r="K37" s="17">
        <f t="shared" si="4"/>
        <v>405.6</v>
      </c>
    </row>
    <row r="38" spans="1:11" x14ac:dyDescent="0.2">
      <c r="A38" s="19" t="s">
        <v>6</v>
      </c>
      <c r="B38" s="12" t="s">
        <v>10</v>
      </c>
      <c r="C38" s="20">
        <f>(36917+(365+366+365))+1825</f>
        <v>39838</v>
      </c>
      <c r="D38" s="12">
        <v>400</v>
      </c>
      <c r="E38" s="12">
        <v>20.32</v>
      </c>
      <c r="F38" s="12">
        <v>8.4700000000000006</v>
      </c>
      <c r="G38" s="12">
        <f t="shared" si="0"/>
        <v>8128</v>
      </c>
      <c r="H38" s="12">
        <f t="shared" si="1"/>
        <v>3388.0000000000005</v>
      </c>
      <c r="I38" s="12">
        <f t="shared" si="2"/>
        <v>4740</v>
      </c>
      <c r="J38" s="12">
        <f t="shared" si="3"/>
        <v>0.58316929133858264</v>
      </c>
      <c r="K38" s="12">
        <f t="shared" si="4"/>
        <v>528.32000000000005</v>
      </c>
    </row>
    <row r="39" spans="1:11" x14ac:dyDescent="0.2">
      <c r="A39" s="16" t="s">
        <v>8</v>
      </c>
      <c r="B39" s="17" t="s">
        <v>10</v>
      </c>
      <c r="C39" s="18">
        <f>(36918+(365+366+365))+1825</f>
        <v>39839</v>
      </c>
      <c r="D39" s="17">
        <v>500</v>
      </c>
      <c r="E39" s="17">
        <v>20.89</v>
      </c>
      <c r="F39" s="17">
        <v>8.4700000000000006</v>
      </c>
      <c r="G39" s="17">
        <f t="shared" si="0"/>
        <v>10445</v>
      </c>
      <c r="H39" s="17">
        <f t="shared" si="1"/>
        <v>4235</v>
      </c>
      <c r="I39" s="17">
        <f t="shared" si="2"/>
        <v>6210</v>
      </c>
      <c r="J39" s="17">
        <f t="shared" si="3"/>
        <v>0.59454284346577313</v>
      </c>
      <c r="K39" s="17">
        <f t="shared" si="4"/>
        <v>678.92500000000007</v>
      </c>
    </row>
    <row r="40" spans="1:11" x14ac:dyDescent="0.2">
      <c r="A40" s="19" t="s">
        <v>6</v>
      </c>
      <c r="B40" s="12" t="s">
        <v>10</v>
      </c>
      <c r="C40" s="20">
        <f>(36920+(365+366+365))+1825</f>
        <v>39841</v>
      </c>
      <c r="D40" s="12">
        <v>800</v>
      </c>
      <c r="E40" s="12">
        <v>17.78</v>
      </c>
      <c r="F40" s="12">
        <v>8.4700000000000006</v>
      </c>
      <c r="G40" s="12">
        <f t="shared" si="0"/>
        <v>14224</v>
      </c>
      <c r="H40" s="12">
        <f t="shared" si="1"/>
        <v>6776.0000000000009</v>
      </c>
      <c r="I40" s="12">
        <f t="shared" si="2"/>
        <v>7447.9999999999991</v>
      </c>
      <c r="J40" s="12">
        <f t="shared" si="3"/>
        <v>0.52362204724409445</v>
      </c>
      <c r="K40" s="12">
        <f t="shared" si="4"/>
        <v>924.56000000000006</v>
      </c>
    </row>
    <row r="41" spans="1:11" x14ac:dyDescent="0.2">
      <c r="A41" s="16" t="s">
        <v>6</v>
      </c>
      <c r="B41" s="17" t="s">
        <v>10</v>
      </c>
      <c r="C41" s="18">
        <f>(36920+(365+366+365))+1825</f>
        <v>39841</v>
      </c>
      <c r="D41" s="17">
        <v>400</v>
      </c>
      <c r="E41" s="17">
        <v>17.84</v>
      </c>
      <c r="F41" s="17">
        <v>8.4700000000000006</v>
      </c>
      <c r="G41" s="17">
        <f t="shared" si="0"/>
        <v>7136</v>
      </c>
      <c r="H41" s="17">
        <f t="shared" si="1"/>
        <v>3388.0000000000005</v>
      </c>
      <c r="I41" s="17">
        <f t="shared" si="2"/>
        <v>3747.9999999999995</v>
      </c>
      <c r="J41" s="17">
        <f t="shared" si="3"/>
        <v>0.52522421524663676</v>
      </c>
      <c r="K41" s="17">
        <f t="shared" si="4"/>
        <v>463.84000000000003</v>
      </c>
    </row>
    <row r="42" spans="1:11" x14ac:dyDescent="0.2">
      <c r="A42" s="19" t="s">
        <v>6</v>
      </c>
      <c r="B42" s="12" t="s">
        <v>9</v>
      </c>
      <c r="C42" s="20">
        <f>(36920+(365+366+365))+1825</f>
        <v>39841</v>
      </c>
      <c r="D42" s="12">
        <v>700</v>
      </c>
      <c r="E42" s="12">
        <v>24.5</v>
      </c>
      <c r="F42" s="12">
        <v>9.84</v>
      </c>
      <c r="G42" s="12">
        <f t="shared" si="0"/>
        <v>17150</v>
      </c>
      <c r="H42" s="12">
        <f t="shared" si="1"/>
        <v>6888</v>
      </c>
      <c r="I42" s="12">
        <f t="shared" si="2"/>
        <v>10262</v>
      </c>
      <c r="J42" s="12">
        <f t="shared" si="3"/>
        <v>0.59836734693877547</v>
      </c>
      <c r="K42" s="12">
        <f t="shared" si="4"/>
        <v>1114.75</v>
      </c>
    </row>
    <row r="43" spans="1:11" x14ac:dyDescent="0.2">
      <c r="A43" s="16" t="s">
        <v>8</v>
      </c>
      <c r="B43" s="17" t="s">
        <v>7</v>
      </c>
      <c r="C43" s="18">
        <f>(36921+(365+366+365))+1825</f>
        <v>39842</v>
      </c>
      <c r="D43" s="17">
        <v>400</v>
      </c>
      <c r="E43" s="17">
        <v>25.11</v>
      </c>
      <c r="F43" s="17">
        <v>10.220000000000001</v>
      </c>
      <c r="G43" s="17">
        <f t="shared" si="0"/>
        <v>10044</v>
      </c>
      <c r="H43" s="17">
        <f t="shared" si="1"/>
        <v>4088.0000000000005</v>
      </c>
      <c r="I43" s="17">
        <f t="shared" si="2"/>
        <v>5956</v>
      </c>
      <c r="J43" s="17">
        <f t="shared" si="3"/>
        <v>0.59299084030266824</v>
      </c>
      <c r="K43" s="17">
        <f t="shared" si="4"/>
        <v>652.86</v>
      </c>
    </row>
    <row r="44" spans="1:11" x14ac:dyDescent="0.2">
      <c r="A44" s="19" t="s">
        <v>6</v>
      </c>
      <c r="B44" s="12" t="s">
        <v>9</v>
      </c>
      <c r="C44" s="20">
        <f>(36921+(365+366+365))+1825</f>
        <v>39842</v>
      </c>
      <c r="D44" s="12">
        <v>300</v>
      </c>
      <c r="E44" s="12">
        <v>22.38</v>
      </c>
      <c r="F44" s="12">
        <v>9.84</v>
      </c>
      <c r="G44" s="12">
        <f t="shared" si="0"/>
        <v>6714</v>
      </c>
      <c r="H44" s="12">
        <f t="shared" si="1"/>
        <v>2952</v>
      </c>
      <c r="I44" s="12">
        <f t="shared" si="2"/>
        <v>3762</v>
      </c>
      <c r="J44" s="12">
        <f t="shared" si="3"/>
        <v>0.56032171581769441</v>
      </c>
      <c r="K44" s="12">
        <f t="shared" si="4"/>
        <v>436.41</v>
      </c>
    </row>
    <row r="45" spans="1:11" x14ac:dyDescent="0.2">
      <c r="A45" s="16" t="s">
        <v>6</v>
      </c>
      <c r="B45" s="17" t="s">
        <v>10</v>
      </c>
      <c r="C45" s="18">
        <f>(36922+(365+366+365))+1825</f>
        <v>39843</v>
      </c>
      <c r="D45" s="17">
        <v>800</v>
      </c>
      <c r="E45" s="17">
        <v>19.55</v>
      </c>
      <c r="F45" s="17">
        <v>8.4700000000000006</v>
      </c>
      <c r="G45" s="17">
        <f t="shared" si="0"/>
        <v>15640</v>
      </c>
      <c r="H45" s="17">
        <f t="shared" si="1"/>
        <v>6776.0000000000009</v>
      </c>
      <c r="I45" s="17">
        <f t="shared" si="2"/>
        <v>8864</v>
      </c>
      <c r="J45" s="17">
        <f t="shared" si="3"/>
        <v>0.56675191815856774</v>
      </c>
      <c r="K45" s="17">
        <f t="shared" si="4"/>
        <v>1016.6</v>
      </c>
    </row>
    <row r="46" spans="1:11" x14ac:dyDescent="0.2">
      <c r="A46" s="19" t="s">
        <v>11</v>
      </c>
      <c r="B46" s="12" t="s">
        <v>10</v>
      </c>
      <c r="C46" s="20">
        <f>(36922+(365+366+365))+1825</f>
        <v>39843</v>
      </c>
      <c r="D46" s="12">
        <v>1000</v>
      </c>
      <c r="E46" s="12">
        <v>19.25</v>
      </c>
      <c r="F46" s="12">
        <v>8.4700000000000006</v>
      </c>
      <c r="G46" s="12">
        <f t="shared" si="0"/>
        <v>19250</v>
      </c>
      <c r="H46" s="12">
        <f t="shared" si="1"/>
        <v>8470</v>
      </c>
      <c r="I46" s="12">
        <f t="shared" si="2"/>
        <v>10780</v>
      </c>
      <c r="J46" s="12">
        <f t="shared" si="3"/>
        <v>0.56000000000000005</v>
      </c>
      <c r="K46" s="12">
        <f t="shared" si="4"/>
        <v>1251.25</v>
      </c>
    </row>
  </sheetData>
  <dataConsolidate topLabels="1">
    <dataRefs count="1">
      <dataRef name="MyData" r:id="rId1"/>
    </dataRefs>
  </dataConsolidate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4:I8"/>
  <sheetViews>
    <sheetView showGridLines="0" zoomScale="130" zoomScaleNormal="130" workbookViewId="0">
      <selection activeCell="D8" sqref="D8:I8"/>
    </sheetView>
  </sheetViews>
  <sheetFormatPr defaultRowHeight="15" x14ac:dyDescent="0.25"/>
  <cols>
    <col min="1" max="1" width="11" style="11" customWidth="1"/>
    <col min="2" max="2" width="45" style="3" customWidth="1"/>
    <col min="3" max="3" width="3.140625" style="3" customWidth="1"/>
    <col min="4" max="16384" width="9.140625" style="3"/>
  </cols>
  <sheetData>
    <row r="4" spans="1:9" ht="46.9" customHeight="1" x14ac:dyDescent="0.25">
      <c r="A4" s="1"/>
      <c r="B4" s="2" t="s">
        <v>21</v>
      </c>
      <c r="D4" s="21" t="s">
        <v>22</v>
      </c>
      <c r="E4" s="22"/>
      <c r="F4" s="22"/>
      <c r="G4" s="22"/>
      <c r="H4" s="22"/>
      <c r="I4" s="22"/>
    </row>
    <row r="5" spans="1:9" s="6" customFormat="1" ht="15.6" customHeight="1" x14ac:dyDescent="0.25">
      <c r="A5" s="4"/>
      <c r="B5" s="5"/>
      <c r="D5" s="7"/>
      <c r="E5" s="7"/>
      <c r="F5" s="7"/>
      <c r="G5" s="7"/>
      <c r="H5" s="7"/>
      <c r="I5" s="7"/>
    </row>
    <row r="6" spans="1:9" ht="48.6" customHeight="1" x14ac:dyDescent="0.25">
      <c r="A6" s="1"/>
      <c r="B6" s="8" t="s">
        <v>23</v>
      </c>
      <c r="D6" s="21" t="s">
        <v>24</v>
      </c>
      <c r="E6" s="22"/>
      <c r="F6" s="22"/>
      <c r="G6" s="22"/>
      <c r="H6" s="22"/>
      <c r="I6" s="22"/>
    </row>
    <row r="7" spans="1:9" s="6" customFormat="1" ht="15.6" customHeight="1" x14ac:dyDescent="0.25">
      <c r="A7" s="4"/>
      <c r="B7" s="9"/>
      <c r="D7" s="7"/>
      <c r="E7" s="7"/>
      <c r="F7" s="7"/>
      <c r="G7" s="7"/>
      <c r="H7" s="7"/>
      <c r="I7" s="7"/>
    </row>
    <row r="8" spans="1:9" ht="48.6" customHeight="1" x14ac:dyDescent="0.25">
      <c r="A8" s="1"/>
      <c r="B8" s="10" t="s">
        <v>25</v>
      </c>
      <c r="D8" s="21" t="s">
        <v>26</v>
      </c>
      <c r="E8" s="22"/>
      <c r="F8" s="22"/>
      <c r="G8" s="22"/>
      <c r="H8" s="22"/>
      <c r="I8" s="22"/>
    </row>
  </sheetData>
  <mergeCells count="3">
    <mergeCell ref="D4:I4"/>
    <mergeCell ref="D6:I6"/>
    <mergeCell ref="D8:I8"/>
  </mergeCells>
  <hyperlinks>
    <hyperlink ref="B4" r:id="rId1" tooltip="Այցելե՛ք մեր ֆեյսբուքյան էջ:"/>
    <hyperlink ref="B6" r:id="rId2" tooltip="Միացե՛ք մասնագիտական ֆորումին:"/>
    <hyperlink ref="B8" r:id="rId3" tooltip="Բաժանորդագրվե՛ք յութուբյան մեր ալիքին:"/>
    <hyperlink ref="D4" r:id="rId4"/>
    <hyperlink ref="D6" r:id="rId5"/>
    <hyperlink ref="D8" r:id="rId6"/>
  </hyperlinks>
  <pageMargins left="0.7" right="0.7" top="0.75" bottom="0.75" header="0.3" footer="0.3"/>
  <pageSetup paperSize="9"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"/>
  <sheetViews>
    <sheetView workbookViewId="0">
      <selection activeCell="A2" sqref="A2"/>
    </sheetView>
  </sheetViews>
  <sheetFormatPr defaultRowHeight="12.75" x14ac:dyDescent="0.2"/>
  <sheetData>
    <row r="1" spans="1:3" x14ac:dyDescent="0.2">
      <c r="A1" t="s">
        <v>18</v>
      </c>
      <c r="C1" t="s">
        <v>17</v>
      </c>
    </row>
    <row r="2" spans="1:3" x14ac:dyDescent="0.2">
      <c r="A2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MS EXCEL - ONLINE LESSONS</vt:lpstr>
      <vt:lpstr>Sheet1</vt:lpstr>
      <vt:lpstr>MyData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user</cp:lastModifiedBy>
  <dcterms:created xsi:type="dcterms:W3CDTF">2009-01-19T15:35:15Z</dcterms:created>
  <dcterms:modified xsi:type="dcterms:W3CDTF">2015-07-20T06:08:43Z</dcterms:modified>
</cp:coreProperties>
</file>