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2" documentId="8_{7F508FBC-0BB5-42FE-AE3F-7486CC92D250}" xr6:coauthVersionLast="45" xr6:coauthVersionMax="45" xr10:uidLastSave="{A4C87CAC-DCC4-4C72-A9DA-F9820E33D5FE}"/>
  <bookViews>
    <workbookView xWindow="-108" yWindow="-108" windowWidth="23256" windowHeight="12576" tabRatio="771" xr2:uid="{00000000-000D-0000-FFFF-FFFF00000000}"/>
  </bookViews>
  <sheets>
    <sheet name="MS EXCEL LESSONS" sheetId="24" r:id="rId1"/>
    <sheet name="Concatenate" sheetId="8" r:id="rId2"/>
    <sheet name="Left" sheetId="5" r:id="rId3"/>
    <sheet name="Right" sheetId="22" r:id="rId4"/>
    <sheet name="Mid" sheetId="6" r:id="rId5"/>
    <sheet name="Trim" sheetId="11" r:id="rId6"/>
    <sheet name="Substitute" sheetId="17" r:id="rId7"/>
    <sheet name="Len" sheetId="16" r:id="rId8"/>
    <sheet name="Rept" sheetId="9" r:id="rId9"/>
    <sheet name="Find" sheetId="21" r:id="rId10"/>
  </sheets>
  <externalReferences>
    <externalReference r:id="rId11"/>
    <externalReference r:id="rId12"/>
    <externalReference r:id="rId13"/>
  </externalReferences>
  <definedNames>
    <definedName name="__IntlFixup" hidden="1">TRUE</definedName>
    <definedName name="_xlnm._FilterDatabase" localSheetId="5" hidden="1">Trim!$A$1:$B$4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  <definedName name="Դոլար_Կուրս">[3]Օժանդակ!$B$2</definedName>
    <definedName name="Եվրո_կուրս">[3]Օժանդակ!$A$2</definedName>
    <definedName name="ՄՆԴՐԱՄ">[3]Naming!$E$2:$E$14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1" l="1"/>
  <c r="E12" i="21"/>
  <c r="E10" i="21"/>
  <c r="D11" i="21"/>
  <c r="D12" i="21"/>
  <c r="D10" i="21"/>
  <c r="G10" i="21"/>
  <c r="E5" i="21"/>
  <c r="E6" i="21"/>
  <c r="E4" i="21"/>
  <c r="D5" i="21"/>
  <c r="D6" i="21"/>
  <c r="D4" i="21"/>
  <c r="C1" i="21"/>
  <c r="F3" i="9"/>
  <c r="F4" i="9"/>
  <c r="F5" i="9"/>
  <c r="F2" i="9"/>
  <c r="C3" i="9"/>
  <c r="C4" i="9"/>
  <c r="C5" i="9"/>
  <c r="C2" i="9"/>
  <c r="B1" i="16"/>
  <c r="E6" i="16"/>
  <c r="E4" i="16"/>
  <c r="C5" i="16"/>
  <c r="C6" i="16"/>
  <c r="C4" i="16"/>
  <c r="B5" i="16"/>
  <c r="E5" i="16" s="1"/>
  <c r="B6" i="16"/>
  <c r="B4" i="16"/>
  <c r="B2" i="16"/>
  <c r="B8" i="17"/>
  <c r="B9" i="17"/>
  <c r="B10" i="17"/>
  <c r="G5" i="17"/>
  <c r="F2" i="17"/>
  <c r="B2" i="11"/>
  <c r="B3" i="11"/>
  <c r="B4" i="11"/>
  <c r="B5" i="11"/>
  <c r="F4" i="6"/>
  <c r="F5" i="6"/>
  <c r="F6" i="6"/>
  <c r="F7" i="6"/>
  <c r="F8" i="6"/>
  <c r="B2" i="6"/>
  <c r="B3" i="6"/>
  <c r="B4" i="6"/>
  <c r="B5" i="6"/>
  <c r="B6" i="6"/>
  <c r="B7" i="6"/>
  <c r="B8" i="6"/>
  <c r="B9" i="6"/>
  <c r="B2" i="22"/>
  <c r="C2" i="22" s="1"/>
  <c r="C3" i="22"/>
  <c r="C4" i="22"/>
  <c r="C5" i="22"/>
  <c r="C6" i="22"/>
  <c r="C7" i="22"/>
  <c r="C8" i="22"/>
  <c r="C9" i="22"/>
  <c r="B3" i="22"/>
  <c r="B4" i="22"/>
  <c r="B5" i="22"/>
  <c r="B6" i="22"/>
  <c r="B7" i="22"/>
  <c r="B8" i="22"/>
  <c r="B9" i="22"/>
  <c r="E3" i="5"/>
  <c r="E4" i="5"/>
  <c r="E5" i="5"/>
  <c r="E2" i="5"/>
  <c r="B2" i="5"/>
  <c r="B3" i="5"/>
  <c r="B4" i="5"/>
  <c r="B5" i="5"/>
  <c r="B6" i="5"/>
  <c r="B7" i="5"/>
  <c r="B8" i="5"/>
  <c r="D1" i="8"/>
  <c r="D17" i="8"/>
  <c r="D18" i="8"/>
  <c r="D19" i="8"/>
  <c r="D20" i="8"/>
  <c r="D21" i="8"/>
  <c r="D14" i="8"/>
  <c r="D10" i="8"/>
  <c r="D9" i="8"/>
  <c r="D8" i="8"/>
  <c r="D3" i="8"/>
  <c r="D2" i="8"/>
  <c r="E1" i="21" l="1"/>
  <c r="E14" i="8"/>
  <c r="G11" i="21" l="1"/>
  <c r="G12" i="21"/>
</calcChain>
</file>

<file path=xl/sharedStrings.xml><?xml version="1.0" encoding="utf-8"?>
<sst xmlns="http://schemas.openxmlformats.org/spreadsheetml/2006/main" count="115" uniqueCount="109">
  <si>
    <t>Հեռախոսահամարներ</t>
  </si>
  <si>
    <t>095357489</t>
  </si>
  <si>
    <t>043658924</t>
  </si>
  <si>
    <t>043658925</t>
  </si>
  <si>
    <t>094658926</t>
  </si>
  <si>
    <t>096658930</t>
  </si>
  <si>
    <t>055658927</t>
  </si>
  <si>
    <t>Նշված տեքստի ձախ կողմից արտահանում է նշված թվով սիմվոլներ:</t>
  </si>
  <si>
    <t>Նշված տեքստի նշված դիրքից արտահանում է նշված թվով սիմվոլներ:</t>
  </si>
  <si>
    <t>Լուսինե</t>
  </si>
  <si>
    <t>Կապակցում է նշված հղումները և/կամ տեքստային հաստատունները:</t>
  </si>
  <si>
    <t>Անվանում</t>
  </si>
  <si>
    <t>Նշված տեքստը կրկնում է նշված անգամ:</t>
  </si>
  <si>
    <t>Ջնջում է տեքստի ավելորդ պրոբելները` թողնելով միայն մեկականները բառերի արանքում:</t>
  </si>
  <si>
    <t>ջնջել, ջնջել ավելորդ պրոբելները, անպայման ջնջել:</t>
  </si>
  <si>
    <t>Նշված տեքստի աջ կողմից արտահանում է նշված թվով սիմվոլներ:</t>
  </si>
  <si>
    <t>096658929</t>
  </si>
  <si>
    <t>Արտահանված հարկային կոդ</t>
  </si>
  <si>
    <t>Մշակված կոդ</t>
  </si>
  <si>
    <t>Հաշվում է տեքստի սիմվոլների քանակը` ներառյալ չերևացողները:</t>
  </si>
  <si>
    <t>Տեքստում նշված տեքստը փոխարինում է ուրիշ տրված տեքստով:</t>
  </si>
  <si>
    <t>բնաջնջե'լ</t>
  </si>
  <si>
    <t>Գրիգոր Գրիգորյան</t>
  </si>
  <si>
    <t>Գտնում է փնտրվող տեքստի դիրքը տեքստում` սկսած սկզբից: Զգայուն է մեծատառ/փոքրատառի նկատմամբ:</t>
  </si>
  <si>
    <t xml:space="preserve"> =FIND("գ",A4)</t>
  </si>
  <si>
    <t>Կոդ</t>
  </si>
  <si>
    <t>Տեսակ</t>
  </si>
  <si>
    <t>5873201</t>
  </si>
  <si>
    <t>6135001</t>
  </si>
  <si>
    <t>6363701</t>
  </si>
  <si>
    <t>01</t>
  </si>
  <si>
    <t>02</t>
  </si>
  <si>
    <t>Կանացի</t>
  </si>
  <si>
    <t>Տղամարդու</t>
  </si>
  <si>
    <t>պ-ն Մարգարյան</t>
  </si>
  <si>
    <t>պ-ն Լոքյան</t>
  </si>
  <si>
    <t>պ-ն Հարությունյան</t>
  </si>
  <si>
    <t>պ-ն Համբարձումյան</t>
  </si>
  <si>
    <t>Ազգանուններ</t>
  </si>
  <si>
    <t>Մեղավոր1</t>
  </si>
  <si>
    <t>Մեղավոր2</t>
  </si>
  <si>
    <t>Մեղավոր3</t>
  </si>
  <si>
    <t>Մեղավոր4</t>
  </si>
  <si>
    <t>Անուն</t>
  </si>
  <si>
    <t xml:space="preserve"> =TRIM(A5)</t>
  </si>
  <si>
    <t>Լուսինե  Ավետիսյան</t>
  </si>
  <si>
    <t xml:space="preserve">  Լուսինե Ավետիսյան         </t>
  </si>
  <si>
    <t>Հայկուհի Լալայան</t>
  </si>
  <si>
    <t xml:space="preserve"> Հայկուհի   Լալայան   </t>
  </si>
  <si>
    <t xml:space="preserve"> =SUBSTITUTE(A2,"ջնջել",A2)</t>
  </si>
  <si>
    <t>margaryan.mayis@gmail.com</t>
  </si>
  <si>
    <t>lusinehovhannisyan@yandex.ru</t>
  </si>
  <si>
    <t xml:space="preserve">յդկհ'ս    ակյֆ
հակֆհլ         </t>
  </si>
  <si>
    <t>Armen Marina Karen Lala</t>
  </si>
  <si>
    <t>1-ին դեպք</t>
  </si>
  <si>
    <t>Պրոբելների փոխարեն ", "</t>
  </si>
  <si>
    <t>"Excelist" LTD, Mayis Margaryan</t>
  </si>
  <si>
    <t>"Alfa-Pharm" CJSC, Miqael Macakyan</t>
  </si>
  <si>
    <t>"Otex" LTD, Karen Hayrapetyan</t>
  </si>
  <si>
    <t>Company</t>
  </si>
  <si>
    <t>Director</t>
  </si>
  <si>
    <t>Taron, Davit, Robert</t>
  </si>
  <si>
    <t>info@excelist.am</t>
  </si>
  <si>
    <t xml:space="preserve"> =REPT("ա",B2)&amp;"՜խ"</t>
  </si>
  <si>
    <t>Դիրքեր</t>
  </si>
  <si>
    <t>Բանկ</t>
  </si>
  <si>
    <t>Մ/ճ</t>
  </si>
  <si>
    <t>Վարկառու</t>
  </si>
  <si>
    <t>Գումար</t>
  </si>
  <si>
    <t>Տոկոս</t>
  </si>
  <si>
    <t>Ժամկետ</t>
  </si>
  <si>
    <t>Գրավի հասցե</t>
  </si>
  <si>
    <t>Մտրակի հարվածներ</t>
  </si>
  <si>
    <t>Ստորագրող</t>
  </si>
  <si>
    <t>Մայիս</t>
  </si>
  <si>
    <t>Գարիկ</t>
  </si>
  <si>
    <t xml:space="preserve">Mayis Davit  </t>
  </si>
  <si>
    <t>Gagik  Onik Yulia</t>
  </si>
  <si>
    <r>
      <t>587</t>
    </r>
    <r>
      <rPr>
        <sz val="11"/>
        <color rgb="FFFF0000"/>
        <rFont val="Calibri"/>
        <family val="2"/>
        <scheme val="minor"/>
      </rPr>
      <t>32</t>
    </r>
    <r>
      <rPr>
        <sz val="11"/>
        <color rgb="FFFF0000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scheme val="minor"/>
      </rPr>
      <t>58</t>
    </r>
  </si>
  <si>
    <t xml:space="preserve">Mayis, Aram, Anna, Karen                    </t>
  </si>
  <si>
    <t>Գագիկ Շամշյան</t>
  </si>
  <si>
    <t>Սարյան 159/1.</t>
  </si>
  <si>
    <t>Գարիկ բաժանորդի պարտքը կազմում է 5600 ՀՀ դրամ: Նրան կհատկացվի 50 տոկոս զեղչ:</t>
  </si>
  <si>
    <t>+374</t>
  </si>
  <si>
    <t>Միացնել համարները</t>
  </si>
  <si>
    <t>Անձնագրեր</t>
  </si>
  <si>
    <t>AB2456378</t>
  </si>
  <si>
    <t>AC4571598</t>
  </si>
  <si>
    <t>AN0204781</t>
  </si>
  <si>
    <t>AB5401934</t>
  </si>
  <si>
    <t>Շտրիխ կոդեր, որոնց միջի մի քանի թիվը նշանակում է ռեգիոն:</t>
  </si>
  <si>
    <t>Մարդկանց քանակ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</si>
  <si>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</si>
  <si>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</si>
  <si>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</si>
  <si>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</si>
  <si>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Յունիբանկ</t>
  </si>
  <si>
    <t>Աջափնյակ</t>
  </si>
  <si>
    <t>Ա. Մովսիսյան</t>
  </si>
  <si>
    <t xml:space="preserve"> =CONCAT(A16:C16)</t>
  </si>
  <si>
    <t xml:space="preserve"> =CONCATENATE(A1," բաժանորդի պարտքը կազմում է ",B1," ՀՀ դրամ։ Նրան կհատկացվի ",C1*100, " տոկոս զեղչ։")</t>
  </si>
  <si>
    <t xml:space="preserve"> =LEFT(A2,3)</t>
  </si>
  <si>
    <t xml:space="preserve"> =RIGHT(A2,2)</t>
  </si>
  <si>
    <t xml:space="preserve"> =MID(A2,4,3)</t>
  </si>
  <si>
    <t xml:space="preserve"> =MID(E4,5,1000)</t>
  </si>
  <si>
    <t xml:space="preserve"> =TRIM(A2)</t>
  </si>
  <si>
    <t xml:space="preserve"> =SUBSTITUTE(TRIM(A8)," ",", ")</t>
  </si>
  <si>
    <t>Felix, Hasmik, Garik, Yulia, Felix, Gevorg</t>
  </si>
  <si>
    <t xml:space="preserve"> =LEN(A1)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</si>
</sst>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dd/mm/yyyy;@"/>
    <numFmt numFmtId="166" formatCode="_-* #,##0_-;\-* #,##0_-;_-* &quot;-&quot;??_-;_-@_-"/>
    <numFmt numFmtId="167" formatCode="[$-419]mmmm\ yyyy;@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4" fillId="0" borderId="0"/>
  </cellStyleXfs>
  <cellXfs count="35">
    <xf numFmtId="0" fontId="0" fillId="0" borderId="0" xfId="0"/>
    <xf numFmtId="0" fontId="3" fillId="0" borderId="0" xfId="1"/>
    <xf numFmtId="0" fontId="0" fillId="2" borderId="0" xfId="0" applyFill="1"/>
    <xf numFmtId="0" fontId="0" fillId="0" borderId="0" xfId="0" quotePrefix="1"/>
    <xf numFmtId="0" fontId="1" fillId="0" borderId="0" xfId="0" applyFont="1"/>
    <xf numFmtId="49" fontId="0" fillId="0" borderId="0" xfId="0" applyNumberFormat="1"/>
    <xf numFmtId="0" fontId="2" fillId="3" borderId="0" xfId="0" applyFont="1" applyFill="1"/>
    <xf numFmtId="0" fontId="0" fillId="0" borderId="0" xfId="0" quotePrefix="1" applyAlignment="1">
      <alignment wrapText="1"/>
    </xf>
    <xf numFmtId="0" fontId="0" fillId="0" borderId="1" xfId="0" applyBorder="1"/>
    <xf numFmtId="0" fontId="0" fillId="4" borderId="0" xfId="0" applyFill="1"/>
    <xf numFmtId="0" fontId="1" fillId="0" borderId="0" xfId="0" applyFont="1" applyAlignment="1"/>
    <xf numFmtId="0" fontId="0" fillId="0" borderId="0" xfId="0" applyNumberFormat="1" applyAlignment="1">
      <alignment horizontal="right"/>
    </xf>
    <xf numFmtId="0" fontId="0" fillId="0" borderId="2" xfId="0" applyBorder="1"/>
    <xf numFmtId="0" fontId="0" fillId="0" borderId="0" xfId="0" quotePrefix="1" applyNumberFormat="1"/>
    <xf numFmtId="0" fontId="0" fillId="5" borderId="0" xfId="0" applyFill="1"/>
    <xf numFmtId="0" fontId="0" fillId="2" borderId="0" xfId="0" applyNumberFormat="1" applyFill="1"/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left"/>
    </xf>
    <xf numFmtId="166" fontId="0" fillId="2" borderId="0" xfId="4" applyNumberFormat="1" applyFont="1" applyFill="1"/>
    <xf numFmtId="9" fontId="0" fillId="0" borderId="0" xfId="5" applyFont="1"/>
    <xf numFmtId="0" fontId="0" fillId="6" borderId="0" xfId="0" applyFill="1"/>
    <xf numFmtId="0" fontId="8" fillId="7" borderId="3" xfId="0" applyFont="1" applyFill="1" applyBorder="1"/>
    <xf numFmtId="0" fontId="0" fillId="6" borderId="2" xfId="0" applyFill="1" applyBorder="1"/>
    <xf numFmtId="49" fontId="0" fillId="6" borderId="0" xfId="0" applyNumberFormat="1" applyFill="1"/>
    <xf numFmtId="0" fontId="0" fillId="2" borderId="1" xfId="0" applyFill="1" applyBorder="1"/>
    <xf numFmtId="0" fontId="9" fillId="6" borderId="2" xfId="0" applyFont="1" applyFill="1" applyBorder="1" applyAlignment="1">
      <alignment wrapText="1"/>
    </xf>
    <xf numFmtId="167" fontId="10" fillId="8" borderId="0" xfId="6" applyNumberFormat="1" applyFont="1" applyFill="1" applyAlignment="1"/>
    <xf numFmtId="167" fontId="4" fillId="8" borderId="0" xfId="7" applyFill="1"/>
    <xf numFmtId="167" fontId="6" fillId="8" borderId="0" xfId="7" applyFont="1" applyFill="1"/>
    <xf numFmtId="0" fontId="11" fillId="8" borderId="0" xfId="6" applyFont="1" applyFill="1" applyBorder="1" applyAlignment="1">
      <alignment horizontal="left"/>
    </xf>
    <xf numFmtId="0" fontId="12" fillId="8" borderId="0" xfId="3" applyFont="1" applyFill="1" applyBorder="1" applyAlignment="1">
      <alignment horizontal="left"/>
    </xf>
    <xf numFmtId="0" fontId="12" fillId="8" borderId="0" xfId="3" applyFont="1" applyFill="1" applyBorder="1" applyAlignment="1">
      <alignment horizontal="left" wrapText="1"/>
    </xf>
    <xf numFmtId="167" fontId="14" fillId="8" borderId="0" xfId="7" applyFont="1" applyFill="1"/>
    <xf numFmtId="167" fontId="15" fillId="8" borderId="0" xfId="7" applyFont="1" applyFill="1"/>
    <xf numFmtId="167" fontId="16" fillId="8" borderId="0" xfId="7" applyFont="1" applyFill="1"/>
  </cellXfs>
  <cellStyles count="8">
    <cellStyle name="Comma" xfId="4" builtinId="3"/>
    <cellStyle name="Hyperlink" xfId="1" builtinId="8"/>
    <cellStyle name="Hyperlink 2" xfId="3" xr:uid="{00000000-0005-0000-0000-000002000000}"/>
    <cellStyle name="Hyperlink 3" xfId="6" xr:uid="{C6143AFC-A619-4F1B-BB13-7B8B2C817A70}"/>
    <cellStyle name="Normal" xfId="0" builtinId="0"/>
    <cellStyle name="Normal 2 2" xfId="2" xr:uid="{00000000-0005-0000-0000-000004000000}"/>
    <cellStyle name="Normal 2 3" xfId="7" xr:uid="{5ACDC7F9-0A3A-4E69-A641-1E278E16A8E0}"/>
    <cellStyle name="Percent" xfId="5" builtinId="5"/>
  </cellStyles>
  <dxfs count="0"/>
  <tableStyles count="0" defaultTableStyle="TableStyleMedium2" defaultPivotStyle="PivotStyleMedium9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35B7D-ECFE-4DA6-ACDE-6A92BC128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6ADF4D-F5A1-4C70-BA1D-E991D6873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0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947618-15BA-43C3-97FA-A6CFDC212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76432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BA2AC7-7DEC-4AE5-8D33-768CF0547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4531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Excel%20-%20&#1359;&#1387;&#1408;&#1400;&#1410;&#1397;&#1385;&#1387;%20&#1377;&#1398;&#1406;&#1377;&#1398;&#1377;&#1391;&#1400;&#1401;&#1400;&#1410;&#1396;&#1384;&#1373;%20Na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Naming"/>
      <sheetName val="Օժանդակ"/>
      <sheetName val="Հետաքրքիր հնարք"/>
    </sheetNames>
    <sheetDataSet>
      <sheetData sheetId="0" refreshError="1"/>
      <sheetData sheetId="1">
        <row r="2">
          <cell r="E2">
            <v>65625</v>
          </cell>
        </row>
        <row r="3">
          <cell r="E3">
            <v>195300</v>
          </cell>
        </row>
        <row r="4">
          <cell r="E4">
            <v>36750</v>
          </cell>
        </row>
        <row r="5">
          <cell r="E5">
            <v>1512000</v>
          </cell>
        </row>
        <row r="6">
          <cell r="E6">
            <v>110250</v>
          </cell>
        </row>
        <row r="7">
          <cell r="E7">
            <v>226800</v>
          </cell>
        </row>
        <row r="8">
          <cell r="E8">
            <v>225750</v>
          </cell>
        </row>
        <row r="9">
          <cell r="E9">
            <v>191100</v>
          </cell>
        </row>
        <row r="10">
          <cell r="E10">
            <v>630000</v>
          </cell>
        </row>
        <row r="11">
          <cell r="E11">
            <v>374850</v>
          </cell>
        </row>
        <row r="12">
          <cell r="E12">
            <v>75075</v>
          </cell>
        </row>
        <row r="13">
          <cell r="E13">
            <v>341250</v>
          </cell>
        </row>
        <row r="14">
          <cell r="E14">
            <v>535500</v>
          </cell>
        </row>
      </sheetData>
      <sheetData sheetId="2">
        <row r="2">
          <cell r="A2">
            <v>525</v>
          </cell>
          <cell r="B2">
            <v>490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excelist.am" TargetMode="External"/><Relationship Id="rId2" Type="http://schemas.openxmlformats.org/officeDocument/2006/relationships/hyperlink" Target="mailto:lusinehovhannisyan@!yandex.ru" TargetMode="External"/><Relationship Id="rId1" Type="http://schemas.openxmlformats.org/officeDocument/2006/relationships/hyperlink" Target="mailto:margaryan.mayis@!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7ED2-ABC5-4FE0-AF8C-0B493AAF34ED}">
  <sheetPr>
    <tabColor rgb="FF33CC33"/>
  </sheetPr>
  <dimension ref="A1:B9"/>
  <sheetViews>
    <sheetView showGridLines="0" tabSelected="1" zoomScale="180" zoomScaleNormal="180" workbookViewId="0"/>
  </sheetViews>
  <sheetFormatPr defaultColWidth="9.109375" defaultRowHeight="15.6" x14ac:dyDescent="0.3"/>
  <cols>
    <col min="1" max="1" width="8.6640625" style="34" customWidth="1"/>
    <col min="2" max="2" width="32.88671875" style="28" customWidth="1"/>
    <col min="3" max="16384" width="9.109375" style="27"/>
  </cols>
  <sheetData>
    <row r="1" spans="2:2" ht="38.25" customHeight="1" x14ac:dyDescent="0.3">
      <c r="B1" s="26" t="s">
        <v>92</v>
      </c>
    </row>
    <row r="2" spans="2:2" ht="6.6" customHeight="1" x14ac:dyDescent="0.3"/>
    <row r="3" spans="2:2" ht="36" customHeight="1" x14ac:dyDescent="0.3">
      <c r="B3" s="29" t="s">
        <v>93</v>
      </c>
    </row>
    <row r="4" spans="2:2" ht="7.8" customHeight="1" x14ac:dyDescent="0.3">
      <c r="B4" s="30"/>
    </row>
    <row r="5" spans="2:2" ht="36" customHeight="1" x14ac:dyDescent="0.3">
      <c r="B5" s="30" t="s">
        <v>94</v>
      </c>
    </row>
    <row r="6" spans="2:2" ht="7.8" customHeight="1" x14ac:dyDescent="0.3">
      <c r="B6" s="30"/>
    </row>
    <row r="7" spans="2:2" ht="36" customHeight="1" x14ac:dyDescent="0.3">
      <c r="B7" s="31" t="s">
        <v>95</v>
      </c>
    </row>
    <row r="8" spans="2:2" x14ac:dyDescent="0.3">
      <c r="B8" s="32"/>
    </row>
    <row r="9" spans="2:2" x14ac:dyDescent="0.3">
      <c r="B9" s="33"/>
    </row>
  </sheetData>
  <hyperlinks>
    <hyperlink ref="B3" r:id="rId1" xr:uid="{E4DFF28A-1C4A-42D0-A2C7-08C5F1B56CEB}"/>
    <hyperlink ref="B5" r:id="rId2" xr:uid="{34F6848F-C9C3-4742-91E9-E975248E1806}"/>
    <hyperlink ref="B7" r:id="rId3" xr:uid="{640942F5-8441-4664-94D5-A892B6A80C86}"/>
    <hyperlink ref="B1" r:id="rId4" xr:uid="{D8272DE7-ED12-4634-9A68-F93BF62D9791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2">
    <tabColor rgb="FF00B050"/>
  </sheetPr>
  <dimension ref="A1:G14"/>
  <sheetViews>
    <sheetView showGridLines="0" zoomScale="190" zoomScaleNormal="190" workbookViewId="0"/>
  </sheetViews>
  <sheetFormatPr defaultRowHeight="14.4" x14ac:dyDescent="0.3"/>
  <cols>
    <col min="1" max="1" width="10.33203125" customWidth="1"/>
    <col min="2" max="2" width="19.109375" customWidth="1"/>
    <col min="4" max="4" width="17.6640625" customWidth="1"/>
    <col min="5" max="5" width="17.33203125" customWidth="1"/>
    <col min="6" max="6" width="9.6640625" customWidth="1"/>
    <col min="7" max="7" width="5.5546875" customWidth="1"/>
    <col min="9" max="9" width="11.109375" customWidth="1"/>
  </cols>
  <sheetData>
    <row r="1" spans="1:7" x14ac:dyDescent="0.3">
      <c r="A1" t="s">
        <v>22</v>
      </c>
      <c r="C1" s="2">
        <f>FIND("գ",A1)</f>
        <v>4</v>
      </c>
      <c r="D1" t="s">
        <v>24</v>
      </c>
      <c r="E1" s="2">
        <f>FIND("գ",A1,C1+1)</f>
        <v>11</v>
      </c>
    </row>
    <row r="2" spans="1:7" x14ac:dyDescent="0.3">
      <c r="C2" s="6"/>
    </row>
    <row r="4" spans="1:7" x14ac:dyDescent="0.3">
      <c r="A4" s="1" t="s">
        <v>50</v>
      </c>
      <c r="D4" s="2" t="str">
        <f>MID(A4,FIND("@",A4)+1,1000)</f>
        <v>gmail.com</v>
      </c>
      <c r="E4" s="2" t="str">
        <f>LEFT(D4,FIND(".",D4)-1)</f>
        <v>gmail</v>
      </c>
    </row>
    <row r="5" spans="1:7" x14ac:dyDescent="0.3">
      <c r="A5" s="1" t="s">
        <v>51</v>
      </c>
      <c r="D5" s="2" t="str">
        <f t="shared" ref="D5:D6" si="0">MID(A5,FIND("@",A5)+1,1000)</f>
        <v>yandex.ru</v>
      </c>
      <c r="E5" s="2" t="str">
        <f t="shared" ref="E5:E6" si="1">LEFT(D5,FIND(".",D5)-1)</f>
        <v>yandex</v>
      </c>
    </row>
    <row r="6" spans="1:7" x14ac:dyDescent="0.3">
      <c r="A6" s="1" t="s">
        <v>62</v>
      </c>
      <c r="D6" s="2" t="str">
        <f t="shared" si="0"/>
        <v>excelist.am</v>
      </c>
      <c r="E6" s="2" t="str">
        <f t="shared" si="1"/>
        <v>excelist</v>
      </c>
    </row>
    <row r="9" spans="1:7" x14ac:dyDescent="0.3">
      <c r="D9" s="22" t="s">
        <v>59</v>
      </c>
      <c r="E9" s="22" t="s">
        <v>60</v>
      </c>
      <c r="G9" t="s">
        <v>64</v>
      </c>
    </row>
    <row r="10" spans="1:7" x14ac:dyDescent="0.3">
      <c r="A10" t="s">
        <v>56</v>
      </c>
      <c r="D10" s="2" t="str">
        <f>LEFT(A10,G10-1)</f>
        <v>"Excelist" LTD</v>
      </c>
      <c r="E10" s="2" t="str">
        <f>MID(A10,G10+2,1000)</f>
        <v>Mayis Margaryan</v>
      </c>
      <c r="G10">
        <f>FIND(",",A10)</f>
        <v>15</v>
      </c>
    </row>
    <row r="11" spans="1:7" x14ac:dyDescent="0.3">
      <c r="A11" t="s">
        <v>57</v>
      </c>
      <c r="D11" s="2" t="str">
        <f t="shared" ref="D11:D12" si="2">LEFT(A11,G11-1)</f>
        <v>"Alfa-Pharm" CJSC</v>
      </c>
      <c r="E11" s="2" t="str">
        <f t="shared" ref="E11:E12" si="3">MID(A11,G11+2,1000)</f>
        <v>Miqael Macakyan</v>
      </c>
      <c r="G11">
        <f>FIND(",",A11)</f>
        <v>18</v>
      </c>
    </row>
    <row r="12" spans="1:7" x14ac:dyDescent="0.3">
      <c r="A12" t="s">
        <v>58</v>
      </c>
      <c r="D12" s="2" t="str">
        <f t="shared" si="2"/>
        <v>"Otex" LTD</v>
      </c>
      <c r="E12" s="2" t="str">
        <f t="shared" si="3"/>
        <v>Karen Hayrapetyan</v>
      </c>
      <c r="G12">
        <f>FIND(",",A12)</f>
        <v>11</v>
      </c>
    </row>
    <row r="14" spans="1:7" x14ac:dyDescent="0.3">
      <c r="A14" s="4" t="s">
        <v>23</v>
      </c>
    </row>
  </sheetData>
  <hyperlinks>
    <hyperlink ref="A4" r:id="rId1" display="margaryan.mayis@!gmail.com" xr:uid="{00000000-0004-0000-0900-000000000000}"/>
    <hyperlink ref="A5" r:id="rId2" display="lusinehovhannisyan@!yandex.ru" xr:uid="{00000000-0004-0000-0900-000001000000}"/>
    <hyperlink ref="A6" r:id="rId3" xr:uid="{00000000-0004-0000-09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00B050"/>
  </sheetPr>
  <dimension ref="A1:E23"/>
  <sheetViews>
    <sheetView showGridLines="0" zoomScale="130" zoomScaleNormal="130" workbookViewId="0">
      <pane xSplit="2" topLeftCell="C1" activePane="topRight" state="frozen"/>
      <selection pane="topRight" activeCell="E17" sqref="E17"/>
    </sheetView>
  </sheetViews>
  <sheetFormatPr defaultRowHeight="14.4" x14ac:dyDescent="0.3"/>
  <cols>
    <col min="1" max="1" width="15.33203125" customWidth="1"/>
    <col min="2" max="2" width="21.109375" customWidth="1"/>
    <col min="3" max="3" width="12.33203125" customWidth="1"/>
    <col min="4" max="4" width="58.5546875" customWidth="1"/>
    <col min="5" max="5" width="26.77734375" customWidth="1"/>
    <col min="6" max="6" width="9.5546875" customWidth="1"/>
    <col min="7" max="7" width="2.109375" customWidth="1"/>
  </cols>
  <sheetData>
    <row r="1" spans="1:5" x14ac:dyDescent="0.3">
      <c r="A1" s="8" t="s">
        <v>75</v>
      </c>
      <c r="B1" s="8">
        <v>5600</v>
      </c>
      <c r="C1" s="19">
        <v>0.5</v>
      </c>
      <c r="D1" t="str">
        <f>CONCATENATE(A1," բաժանորդի պարտքը կազմում է ",B1," ՀՀ դրամ։ Նրան կհատկացվի ",C1*100, " տոկոս զեղչ։")</f>
        <v>Գարիկ բաժանորդի պարտքը կազմում է 5600 ՀՀ դրամ։ Նրան կհատկացվի 50 տոկոս զեղչ։</v>
      </c>
    </row>
    <row r="2" spans="1:5" x14ac:dyDescent="0.3">
      <c r="A2" s="8" t="s">
        <v>9</v>
      </c>
      <c r="B2" s="8">
        <v>56000</v>
      </c>
      <c r="C2" s="19">
        <v>0.5</v>
      </c>
      <c r="D2" t="str">
        <f t="shared" ref="D2" si="0">CONCATENATE(A2," բաժանորդի պարտքը կազմում է ",B2," ՀՀ դրամ։ Նրան կհատկացվի ",C2*100, " տոկոս զեղչ։")</f>
        <v>Լուսինե բաժանորդի պարտքը կազմում է 56000 ՀՀ դրամ։ Նրան կհատկացվի 50 տոկոս զեղչ։</v>
      </c>
    </row>
    <row r="3" spans="1:5" x14ac:dyDescent="0.3">
      <c r="A3" s="8" t="s">
        <v>74</v>
      </c>
      <c r="B3" s="8">
        <v>89000</v>
      </c>
      <c r="C3" s="19">
        <v>0.2</v>
      </c>
      <c r="D3" t="str">
        <f>CONCATENATE(A3," բաժանորդի պարտքը կազմում է ",B3," ՀՀ դրամ։ Նրան կհատկացվի ",C3*100, " տոկոս զեղչ։")</f>
        <v>Մայիս բաժանորդի պարտքը կազմում է 89000 ՀՀ դրամ։ Նրան կհատկացվի 20 տոկոս զեղչ։</v>
      </c>
    </row>
    <row r="4" spans="1:5" x14ac:dyDescent="0.3">
      <c r="D4" t="s">
        <v>100</v>
      </c>
    </row>
    <row r="6" spans="1:5" x14ac:dyDescent="0.3">
      <c r="D6" s="20" t="s">
        <v>82</v>
      </c>
      <c r="E6" s="20"/>
    </row>
    <row r="8" spans="1:5" x14ac:dyDescent="0.3">
      <c r="A8" s="14" t="s">
        <v>65</v>
      </c>
      <c r="B8" s="2" t="s">
        <v>96</v>
      </c>
      <c r="D8" s="9" t="str">
        <f>"Հիմնվելով իրավական ակտերի վրա` "&amp;B8&amp;"ի վարկային կոմիտեն որոշեց`"</f>
        <v>Հիմնվելով իրավական ակտերի վրա` Յունիբանկի վարկային կոմիտեն որոշեց`</v>
      </c>
      <c r="E8" s="9"/>
    </row>
    <row r="9" spans="1:5" x14ac:dyDescent="0.3">
      <c r="A9" s="14" t="s">
        <v>66</v>
      </c>
      <c r="B9" s="2" t="s">
        <v>97</v>
      </c>
      <c r="D9" s="9" t="str">
        <f>B9&amp;" մասնաճյուղի հաճախորդ "&amp;B10&amp;"ին տրամադրել "&amp;B11&amp;" ՀՀ դրամ վարկ,"</f>
        <v>Աջափնյակ մասնաճյուղի հաճախորդ Գագիկ Շամշյանին տրամադրել 6750000 ՀՀ դրամ վարկ,</v>
      </c>
      <c r="E9" s="9"/>
    </row>
    <row r="10" spans="1:5" x14ac:dyDescent="0.3">
      <c r="A10" s="14" t="s">
        <v>67</v>
      </c>
      <c r="B10" s="2" t="s">
        <v>80</v>
      </c>
      <c r="D10" s="9" t="str">
        <f>B12&amp;" % տարեկան տոկոսադրույքով, "&amp;B13&amp;" ամիս ժամկետով, "&amp;B14&amp;" գույքի գրավադրմամբ:"</f>
        <v>24 % տարեկան տոկոսադրույքով, 18 ամիս ժամկետով, Սարյան 159/1. գույքի գրավադրմամբ:</v>
      </c>
      <c r="E10" s="9"/>
    </row>
    <row r="11" spans="1:5" x14ac:dyDescent="0.3">
      <c r="A11" s="14" t="s">
        <v>68</v>
      </c>
      <c r="B11" s="18">
        <v>6750000</v>
      </c>
    </row>
    <row r="12" spans="1:5" x14ac:dyDescent="0.3">
      <c r="A12" s="14" t="s">
        <v>69</v>
      </c>
      <c r="B12" s="15">
        <v>24</v>
      </c>
    </row>
    <row r="13" spans="1:5" x14ac:dyDescent="0.3">
      <c r="A13" s="14" t="s">
        <v>70</v>
      </c>
      <c r="B13" s="2">
        <v>18</v>
      </c>
    </row>
    <row r="14" spans="1:5" x14ac:dyDescent="0.3">
      <c r="A14" s="14" t="s">
        <v>71</v>
      </c>
      <c r="B14" s="2" t="s">
        <v>81</v>
      </c>
      <c r="D14" s="9" t="str">
        <f>"Ստորագրություն՝ __________ "&amp;B15</f>
        <v>Ստորագրություն՝ __________ Ա. Մովսիսյան</v>
      </c>
      <c r="E14" s="17">
        <f ca="1">TODAY()</f>
        <v>43933</v>
      </c>
    </row>
    <row r="15" spans="1:5" x14ac:dyDescent="0.3">
      <c r="A15" s="14" t="s">
        <v>73</v>
      </c>
      <c r="B15" s="2" t="s">
        <v>98</v>
      </c>
    </row>
    <row r="16" spans="1:5" x14ac:dyDescent="0.3">
      <c r="D16" s="22" t="s">
        <v>84</v>
      </c>
    </row>
    <row r="17" spans="1:5" x14ac:dyDescent="0.3">
      <c r="A17" s="21" t="s">
        <v>83</v>
      </c>
      <c r="B17" s="21">
        <v>95</v>
      </c>
      <c r="C17" s="21">
        <v>123456</v>
      </c>
      <c r="D17" s="2" t="str">
        <f>_xlfn.CONCAT(A17:C17)</f>
        <v>+37495123456</v>
      </c>
      <c r="E17" t="s">
        <v>99</v>
      </c>
    </row>
    <row r="18" spans="1:5" x14ac:dyDescent="0.3">
      <c r="A18" s="21" t="s">
        <v>83</v>
      </c>
      <c r="B18" s="21">
        <v>94</v>
      </c>
      <c r="C18" s="21">
        <v>123457</v>
      </c>
      <c r="D18" s="2" t="str">
        <f t="shared" ref="D18:D21" si="1">_xlfn.CONCAT(A18:C18)</f>
        <v>+37494123457</v>
      </c>
    </row>
    <row r="19" spans="1:5" x14ac:dyDescent="0.3">
      <c r="A19" s="21" t="s">
        <v>83</v>
      </c>
      <c r="B19" s="21">
        <v>91</v>
      </c>
      <c r="C19" s="21">
        <v>123458</v>
      </c>
      <c r="D19" s="2" t="str">
        <f t="shared" si="1"/>
        <v>+37491123458</v>
      </c>
    </row>
    <row r="20" spans="1:5" x14ac:dyDescent="0.3">
      <c r="A20" s="21" t="s">
        <v>83</v>
      </c>
      <c r="B20" s="21">
        <v>77</v>
      </c>
      <c r="C20" s="21">
        <v>123459</v>
      </c>
      <c r="D20" s="2" t="str">
        <f t="shared" si="1"/>
        <v>+37477123459</v>
      </c>
    </row>
    <row r="21" spans="1:5" x14ac:dyDescent="0.3">
      <c r="A21" s="21" t="s">
        <v>83</v>
      </c>
      <c r="B21" s="21">
        <v>98</v>
      </c>
      <c r="C21" s="21">
        <v>123460</v>
      </c>
      <c r="D21" s="2" t="str">
        <f t="shared" si="1"/>
        <v>+37498123460</v>
      </c>
    </row>
    <row r="23" spans="1:5" x14ac:dyDescent="0.3">
      <c r="A23" s="4" t="s">
        <v>10</v>
      </c>
    </row>
  </sheetData>
  <pageMargins left="0.7" right="0.7" top="0.75" bottom="0.75" header="0.3" footer="0.3"/>
  <ignoredErrors>
    <ignoredError sqref="A17:A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50"/>
  </sheetPr>
  <dimension ref="A1:E11"/>
  <sheetViews>
    <sheetView showGridLines="0" zoomScale="220" zoomScaleNormal="220" workbookViewId="0"/>
  </sheetViews>
  <sheetFormatPr defaultRowHeight="14.4" x14ac:dyDescent="0.3"/>
  <cols>
    <col min="1" max="1" width="12.88671875" customWidth="1"/>
    <col min="3" max="3" width="13.33203125" customWidth="1"/>
    <col min="4" max="4" width="15" customWidth="1"/>
  </cols>
  <sheetData>
    <row r="1" spans="1:5" x14ac:dyDescent="0.3">
      <c r="A1" s="22" t="s">
        <v>0</v>
      </c>
      <c r="B1" s="22"/>
      <c r="D1" s="22" t="s">
        <v>85</v>
      </c>
      <c r="E1" s="22"/>
    </row>
    <row r="2" spans="1:5" x14ac:dyDescent="0.3">
      <c r="A2" s="13" t="s">
        <v>1</v>
      </c>
      <c r="B2" s="2" t="str">
        <f>LEFT(A2,3)</f>
        <v>095</v>
      </c>
      <c r="C2" t="s">
        <v>101</v>
      </c>
      <c r="D2" t="s">
        <v>86</v>
      </c>
      <c r="E2" s="2" t="str">
        <f>LEFT(D2,2)</f>
        <v>AB</v>
      </c>
    </row>
    <row r="3" spans="1:5" x14ac:dyDescent="0.3">
      <c r="A3" s="3" t="s">
        <v>2</v>
      </c>
      <c r="B3" s="2" t="str">
        <f t="shared" ref="B3:B8" si="0">LEFT(A3,3)</f>
        <v>043</v>
      </c>
      <c r="D3" t="s">
        <v>87</v>
      </c>
      <c r="E3" s="2" t="str">
        <f t="shared" ref="E3:E5" si="1">LEFT(D3,2)</f>
        <v>AC</v>
      </c>
    </row>
    <row r="4" spans="1:5" x14ac:dyDescent="0.3">
      <c r="A4" s="3" t="s">
        <v>3</v>
      </c>
      <c r="B4" s="2" t="str">
        <f t="shared" si="0"/>
        <v>043</v>
      </c>
      <c r="D4" t="s">
        <v>88</v>
      </c>
      <c r="E4" s="2" t="str">
        <f t="shared" si="1"/>
        <v>AN</v>
      </c>
    </row>
    <row r="5" spans="1:5" x14ac:dyDescent="0.3">
      <c r="A5" s="3" t="s">
        <v>4</v>
      </c>
      <c r="B5" s="2" t="str">
        <f t="shared" si="0"/>
        <v>094</v>
      </c>
      <c r="D5" t="s">
        <v>89</v>
      </c>
      <c r="E5" s="2" t="str">
        <f t="shared" si="1"/>
        <v>AB</v>
      </c>
    </row>
    <row r="6" spans="1:5" x14ac:dyDescent="0.3">
      <c r="A6" s="3" t="s">
        <v>6</v>
      </c>
      <c r="B6" s="2" t="str">
        <f t="shared" si="0"/>
        <v>055</v>
      </c>
    </row>
    <row r="7" spans="1:5" x14ac:dyDescent="0.3">
      <c r="A7" s="3" t="s">
        <v>16</v>
      </c>
      <c r="B7" s="2" t="str">
        <f t="shared" si="0"/>
        <v>096</v>
      </c>
    </row>
    <row r="8" spans="1:5" x14ac:dyDescent="0.3">
      <c r="A8" s="3" t="s">
        <v>5</v>
      </c>
      <c r="B8" s="2" t="str">
        <f t="shared" si="0"/>
        <v>096</v>
      </c>
    </row>
    <row r="11" spans="1:5" x14ac:dyDescent="0.3">
      <c r="A11" s="10" t="s">
        <v>7</v>
      </c>
      <c r="B11" s="10"/>
      <c r="C11" s="10"/>
    </row>
  </sheetData>
  <pageMargins left="0.7" right="0.7" top="0.75" bottom="0.75" header="0.3" footer="0.3"/>
  <ignoredErrors>
    <ignoredError sqref="A2:A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B050"/>
  </sheetPr>
  <dimension ref="A1:G11"/>
  <sheetViews>
    <sheetView showGridLines="0" zoomScale="205" zoomScaleNormal="205" workbookViewId="0"/>
  </sheetViews>
  <sheetFormatPr defaultRowHeight="14.4" x14ac:dyDescent="0.3"/>
  <cols>
    <col min="1" max="1" width="10.33203125" customWidth="1"/>
    <col min="2" max="2" width="7.33203125" bestFit="1" customWidth="1"/>
    <col min="3" max="3" width="12.109375" customWidth="1"/>
    <col min="5" max="5" width="4.33203125" customWidth="1"/>
    <col min="6" max="6" width="4.109375" customWidth="1"/>
    <col min="7" max="7" width="12.5546875" bestFit="1" customWidth="1"/>
  </cols>
  <sheetData>
    <row r="1" spans="1:7" x14ac:dyDescent="0.3">
      <c r="A1" s="22" t="s">
        <v>25</v>
      </c>
      <c r="B1" s="22" t="s">
        <v>26</v>
      </c>
      <c r="C1" s="22"/>
    </row>
    <row r="2" spans="1:7" x14ac:dyDescent="0.3">
      <c r="A2" s="11" t="s">
        <v>27</v>
      </c>
      <c r="B2" t="str">
        <f>RIGHT(A2,2)</f>
        <v>01</v>
      </c>
      <c r="C2" s="2" t="str">
        <f>IF(B2="01",$G$2,$G$3)</f>
        <v>Կանացի</v>
      </c>
      <c r="D2" t="s">
        <v>102</v>
      </c>
      <c r="F2" s="23" t="s">
        <v>30</v>
      </c>
      <c r="G2" s="2" t="s">
        <v>32</v>
      </c>
    </row>
    <row r="3" spans="1:7" x14ac:dyDescent="0.3">
      <c r="A3" s="11">
        <v>5921102</v>
      </c>
      <c r="B3" t="str">
        <f t="shared" ref="B3:B9" si="0">RIGHT(A3,2)</f>
        <v>02</v>
      </c>
      <c r="C3" s="2" t="str">
        <f t="shared" ref="C3:C9" si="1">IF(B3="01",$G$2,$G$3)</f>
        <v>Տղամարդու</v>
      </c>
      <c r="F3" s="23" t="s">
        <v>31</v>
      </c>
      <c r="G3" s="2" t="s">
        <v>33</v>
      </c>
    </row>
    <row r="4" spans="1:7" x14ac:dyDescent="0.3">
      <c r="A4" s="11" t="s">
        <v>28</v>
      </c>
      <c r="B4" t="str">
        <f t="shared" si="0"/>
        <v>01</v>
      </c>
      <c r="C4" s="2" t="str">
        <f t="shared" si="1"/>
        <v>Կանացի</v>
      </c>
      <c r="F4" s="5"/>
    </row>
    <row r="5" spans="1:7" x14ac:dyDescent="0.3">
      <c r="A5" s="11">
        <v>4831601</v>
      </c>
      <c r="B5" t="str">
        <f t="shared" si="0"/>
        <v>01</v>
      </c>
      <c r="C5" s="2" t="str">
        <f t="shared" si="1"/>
        <v>Կանացի</v>
      </c>
    </row>
    <row r="6" spans="1:7" x14ac:dyDescent="0.3">
      <c r="A6" s="11">
        <v>4774202</v>
      </c>
      <c r="B6" t="str">
        <f t="shared" si="0"/>
        <v>02</v>
      </c>
      <c r="C6" s="2" t="str">
        <f t="shared" si="1"/>
        <v>Տղամարդու</v>
      </c>
    </row>
    <row r="7" spans="1:7" x14ac:dyDescent="0.3">
      <c r="A7" s="11" t="s">
        <v>29</v>
      </c>
      <c r="B7" t="str">
        <f t="shared" si="0"/>
        <v>01</v>
      </c>
      <c r="C7" s="2" t="str">
        <f t="shared" si="1"/>
        <v>Կանացի</v>
      </c>
    </row>
    <row r="8" spans="1:7" x14ac:dyDescent="0.3">
      <c r="A8" s="11">
        <v>3411502</v>
      </c>
      <c r="B8" t="str">
        <f t="shared" si="0"/>
        <v>02</v>
      </c>
      <c r="C8" s="2" t="str">
        <f t="shared" si="1"/>
        <v>Տղամարդու</v>
      </c>
    </row>
    <row r="9" spans="1:7" x14ac:dyDescent="0.3">
      <c r="A9" s="11">
        <v>4646702</v>
      </c>
      <c r="B9" t="str">
        <f t="shared" si="0"/>
        <v>02</v>
      </c>
      <c r="C9" s="2" t="str">
        <f t="shared" si="1"/>
        <v>Տղամարդու</v>
      </c>
    </row>
    <row r="11" spans="1:7" x14ac:dyDescent="0.3">
      <c r="A11" s="4" t="s">
        <v>15</v>
      </c>
    </row>
  </sheetData>
  <pageMargins left="0.7" right="0.7" top="0.75" bottom="0.75" header="0.3" footer="0.3"/>
  <ignoredErrors>
    <ignoredError sqref="F2:F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00B050"/>
  </sheetPr>
  <dimension ref="A1:G11"/>
  <sheetViews>
    <sheetView showGridLines="0" zoomScale="220" zoomScaleNormal="220" workbookViewId="0"/>
  </sheetViews>
  <sheetFormatPr defaultRowHeight="14.4" x14ac:dyDescent="0.3"/>
  <cols>
    <col min="1" max="1" width="10.44140625" customWidth="1"/>
    <col min="5" max="5" width="20.5546875" bestFit="1" customWidth="1"/>
    <col min="6" max="6" width="16" bestFit="1" customWidth="1"/>
    <col min="7" max="7" width="14.5546875" customWidth="1"/>
  </cols>
  <sheetData>
    <row r="1" spans="1:7" x14ac:dyDescent="0.3">
      <c r="A1" s="22" t="s">
        <v>90</v>
      </c>
      <c r="B1" s="22"/>
      <c r="C1" s="22"/>
      <c r="D1" s="22"/>
      <c r="E1" s="22"/>
    </row>
    <row r="2" spans="1:7" x14ac:dyDescent="0.3">
      <c r="A2" s="5" t="s">
        <v>78</v>
      </c>
      <c r="B2" s="2" t="str">
        <f>MID(A2,4,3)</f>
        <v>328</v>
      </c>
      <c r="C2" t="s">
        <v>103</v>
      </c>
    </row>
    <row r="3" spans="1:7" x14ac:dyDescent="0.3">
      <c r="A3" s="5">
        <v>59211540</v>
      </c>
      <c r="B3" s="2" t="str">
        <f t="shared" ref="B3:B9" si="0">MID(A3,4,3)</f>
        <v>115</v>
      </c>
      <c r="F3" s="12" t="s">
        <v>38</v>
      </c>
    </row>
    <row r="4" spans="1:7" x14ac:dyDescent="0.3">
      <c r="A4" s="5">
        <v>61350661</v>
      </c>
      <c r="B4" s="2" t="str">
        <f t="shared" si="0"/>
        <v>506</v>
      </c>
      <c r="E4" t="s">
        <v>34</v>
      </c>
      <c r="F4" s="2" t="str">
        <f>MID(E4,5,1000)</f>
        <v>Մարգարյան</v>
      </c>
      <c r="G4" t="s">
        <v>104</v>
      </c>
    </row>
    <row r="5" spans="1:7" x14ac:dyDescent="0.3">
      <c r="A5" s="5">
        <v>48311231</v>
      </c>
      <c r="B5" s="2" t="str">
        <f t="shared" si="0"/>
        <v>112</v>
      </c>
      <c r="E5" t="s">
        <v>35</v>
      </c>
      <c r="F5" s="2" t="str">
        <f t="shared" ref="F5:F8" si="1">MID(E5,5,1000)</f>
        <v>Լոքյան</v>
      </c>
    </row>
    <row r="6" spans="1:7" x14ac:dyDescent="0.3">
      <c r="A6" s="5">
        <v>47742336</v>
      </c>
      <c r="B6" s="2" t="str">
        <f t="shared" si="0"/>
        <v>423</v>
      </c>
      <c r="E6" t="s">
        <v>36</v>
      </c>
      <c r="F6" s="2" t="str">
        <f t="shared" si="1"/>
        <v>Հարությունյան</v>
      </c>
    </row>
    <row r="7" spans="1:7" x14ac:dyDescent="0.3">
      <c r="A7" s="5">
        <v>63637166</v>
      </c>
      <c r="B7" s="2" t="str">
        <f t="shared" si="0"/>
        <v>371</v>
      </c>
      <c r="E7" t="s">
        <v>34</v>
      </c>
      <c r="F7" s="2" t="str">
        <f t="shared" si="1"/>
        <v>Մարգարյան</v>
      </c>
    </row>
    <row r="8" spans="1:7" x14ac:dyDescent="0.3">
      <c r="A8" s="5">
        <v>34115636</v>
      </c>
      <c r="B8" s="2" t="str">
        <f t="shared" si="0"/>
        <v>156</v>
      </c>
      <c r="E8" t="s">
        <v>37</v>
      </c>
      <c r="F8" s="2" t="str">
        <f t="shared" si="1"/>
        <v>Համբարձումյան</v>
      </c>
    </row>
    <row r="9" spans="1:7" x14ac:dyDescent="0.3">
      <c r="A9" s="5">
        <v>46467242</v>
      </c>
      <c r="B9" s="2" t="str">
        <f t="shared" si="0"/>
        <v>672</v>
      </c>
    </row>
    <row r="11" spans="1:7" x14ac:dyDescent="0.3">
      <c r="A11" s="4" t="s">
        <v>8</v>
      </c>
    </row>
  </sheetData>
  <pageMargins left="0.7" right="0.7" top="0.75" bottom="0.75" header="0.3" footer="0.3"/>
  <ignoredErrors>
    <ignoredError sqref="A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tabColor rgb="FF00B050"/>
  </sheetPr>
  <dimension ref="A1:C10"/>
  <sheetViews>
    <sheetView showGridLines="0" zoomScale="205" zoomScaleNormal="205" workbookViewId="0">
      <selection activeCell="C2" sqref="C2"/>
    </sheetView>
  </sheetViews>
  <sheetFormatPr defaultRowHeight="14.4" x14ac:dyDescent="0.3"/>
  <cols>
    <col min="1" max="1" width="28.6640625" customWidth="1"/>
    <col min="2" max="2" width="25.88671875" customWidth="1"/>
  </cols>
  <sheetData>
    <row r="1" spans="1:3" x14ac:dyDescent="0.3">
      <c r="A1" s="22" t="s">
        <v>43</v>
      </c>
      <c r="B1" s="22" t="s">
        <v>43</v>
      </c>
    </row>
    <row r="2" spans="1:3" x14ac:dyDescent="0.3">
      <c r="A2" t="s">
        <v>45</v>
      </c>
      <c r="B2" s="2" t="str">
        <f>TRIM(A2)</f>
        <v>Լուսինե Ավետիսյան</v>
      </c>
      <c r="C2" t="s">
        <v>105</v>
      </c>
    </row>
    <row r="3" spans="1:3" x14ac:dyDescent="0.3">
      <c r="A3" t="s">
        <v>47</v>
      </c>
      <c r="B3" s="2" t="str">
        <f t="shared" ref="B3:B5" si="0">TRIM(A3)</f>
        <v>Հայկուհի Լալայան</v>
      </c>
    </row>
    <row r="4" spans="1:3" x14ac:dyDescent="0.3">
      <c r="A4" t="s">
        <v>48</v>
      </c>
      <c r="B4" s="2" t="str">
        <f t="shared" si="0"/>
        <v>Հայկուհի Լալայան</v>
      </c>
    </row>
    <row r="5" spans="1:3" x14ac:dyDescent="0.3">
      <c r="A5" t="s">
        <v>46</v>
      </c>
      <c r="B5" s="2" t="str">
        <f t="shared" si="0"/>
        <v>Լուսինե Ավետիսյան</v>
      </c>
    </row>
    <row r="7" spans="1:3" x14ac:dyDescent="0.3">
      <c r="B7" t="s">
        <v>44</v>
      </c>
    </row>
    <row r="10" spans="1:3" x14ac:dyDescent="0.3">
      <c r="A10" s="4" t="s">
        <v>13</v>
      </c>
    </row>
  </sheetData>
  <autoFilter ref="A1:B4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tabColor rgb="FF00B050"/>
  </sheetPr>
  <dimension ref="A2:M12"/>
  <sheetViews>
    <sheetView showGridLines="0" zoomScale="175" zoomScaleNormal="175" workbookViewId="0"/>
  </sheetViews>
  <sheetFormatPr defaultRowHeight="14.4" x14ac:dyDescent="0.3"/>
  <cols>
    <col min="1" max="1" width="35.44140625" customWidth="1"/>
    <col min="2" max="2" width="23" customWidth="1"/>
    <col min="3" max="3" width="3.6640625" customWidth="1"/>
    <col min="4" max="6" width="1.88671875" customWidth="1"/>
  </cols>
  <sheetData>
    <row r="2" spans="1:13" x14ac:dyDescent="0.3">
      <c r="A2" t="s">
        <v>14</v>
      </c>
      <c r="F2" s="2" t="str">
        <f>SUBSTITUTE(A2,"ջնջել",A3)</f>
        <v>բնաջնջե'լ, բնաջնջե'լ ավելորդ պրոբելները, անպայման բնաջնջե'լ:</v>
      </c>
      <c r="G2" s="2"/>
      <c r="H2" s="2"/>
      <c r="I2" s="2"/>
      <c r="J2" s="2"/>
      <c r="K2" s="2"/>
      <c r="L2" s="2"/>
      <c r="M2" s="2"/>
    </row>
    <row r="3" spans="1:13" x14ac:dyDescent="0.3">
      <c r="A3" s="22" t="s">
        <v>21</v>
      </c>
      <c r="F3" t="s">
        <v>49</v>
      </c>
    </row>
    <row r="5" spans="1:13" x14ac:dyDescent="0.3">
      <c r="G5" t="str">
        <f>SUBSTITUTE(A2,"ջնջել",A3,2)</f>
        <v>ջնջել, բնաջնջե'լ ավելորդ պրոբելները, անպայման ջնջել:</v>
      </c>
    </row>
    <row r="7" spans="1:13" x14ac:dyDescent="0.3">
      <c r="A7" s="22" t="s">
        <v>54</v>
      </c>
      <c r="B7" s="22" t="s">
        <v>55</v>
      </c>
      <c r="C7" s="22"/>
      <c r="D7" s="22"/>
      <c r="E7" s="22"/>
      <c r="F7" s="22"/>
      <c r="G7" s="22"/>
    </row>
    <row r="8" spans="1:13" x14ac:dyDescent="0.3">
      <c r="A8" t="s">
        <v>53</v>
      </c>
      <c r="B8" s="2" t="str">
        <f>SUBSTITUTE(TRIM(A8)," ",", ")</f>
        <v>Armen, Marina, Karen, Lala</v>
      </c>
      <c r="C8" t="s">
        <v>106</v>
      </c>
    </row>
    <row r="9" spans="1:13" x14ac:dyDescent="0.3">
      <c r="A9" t="s">
        <v>76</v>
      </c>
      <c r="B9" s="2" t="str">
        <f t="shared" ref="B9:B10" si="0">SUBSTITUTE(TRIM(A9)," ",", ")</f>
        <v>Mayis, Davit</v>
      </c>
    </row>
    <row r="10" spans="1:13" x14ac:dyDescent="0.3">
      <c r="A10" t="s">
        <v>77</v>
      </c>
      <c r="B10" s="2" t="str">
        <f t="shared" si="0"/>
        <v>Gagik, Onik, Yulia</v>
      </c>
    </row>
    <row r="12" spans="1:13" x14ac:dyDescent="0.3">
      <c r="A12" s="4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7">
    <tabColor rgb="FF00B050"/>
  </sheetPr>
  <dimension ref="A1:F8"/>
  <sheetViews>
    <sheetView showGridLines="0" zoomScale="190" zoomScaleNormal="190" workbookViewId="0"/>
  </sheetViews>
  <sheetFormatPr defaultRowHeight="14.4" x14ac:dyDescent="0.3"/>
  <cols>
    <col min="1" max="1" width="25" customWidth="1"/>
    <col min="2" max="2" width="23.5546875" customWidth="1"/>
    <col min="4" max="4" width="7.77734375" customWidth="1"/>
    <col min="6" max="6" width="18.6640625" customWidth="1"/>
  </cols>
  <sheetData>
    <row r="1" spans="1:6" ht="28.8" x14ac:dyDescent="0.3">
      <c r="A1" s="7" t="s">
        <v>52</v>
      </c>
      <c r="B1" s="2">
        <f>LEN(A1)</f>
        <v>30</v>
      </c>
      <c r="C1" t="s">
        <v>108</v>
      </c>
    </row>
    <row r="2" spans="1:6" x14ac:dyDescent="0.3">
      <c r="A2">
        <v>54654321</v>
      </c>
      <c r="B2" s="2">
        <f>LEN(A2)</f>
        <v>8</v>
      </c>
    </row>
    <row r="3" spans="1:6" x14ac:dyDescent="0.3">
      <c r="E3" s="22" t="s">
        <v>91</v>
      </c>
      <c r="F3" s="22"/>
    </row>
    <row r="4" spans="1:6" x14ac:dyDescent="0.3">
      <c r="A4" t="s">
        <v>79</v>
      </c>
      <c r="B4" s="3">
        <f>LEN(A4)</f>
        <v>44</v>
      </c>
      <c r="C4">
        <f>LEN(SUBSTITUTE(A4,",",""))</f>
        <v>41</v>
      </c>
      <c r="E4" s="2">
        <f>B4-C4+1</f>
        <v>4</v>
      </c>
    </row>
    <row r="5" spans="1:6" x14ac:dyDescent="0.3">
      <c r="A5" t="s">
        <v>107</v>
      </c>
      <c r="B5" s="3">
        <f t="shared" ref="B5:B6" si="0">LEN(A5)</f>
        <v>42</v>
      </c>
      <c r="C5">
        <f t="shared" ref="C5:C6" si="1">LEN(SUBSTITUTE(A5,",",""))</f>
        <v>37</v>
      </c>
      <c r="E5" s="2">
        <f t="shared" ref="E5:E6" si="2">B5-C5+1</f>
        <v>6</v>
      </c>
    </row>
    <row r="6" spans="1:6" x14ac:dyDescent="0.3">
      <c r="A6" t="s">
        <v>61</v>
      </c>
      <c r="B6" s="3">
        <f t="shared" si="0"/>
        <v>20</v>
      </c>
      <c r="C6">
        <f t="shared" si="1"/>
        <v>18</v>
      </c>
      <c r="E6" s="2">
        <f t="shared" si="2"/>
        <v>3</v>
      </c>
    </row>
    <row r="8" spans="1:6" x14ac:dyDescent="0.3">
      <c r="A8" s="4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00B050"/>
  </sheetPr>
  <dimension ref="A1:F8"/>
  <sheetViews>
    <sheetView showGridLines="0" zoomScale="250" zoomScaleNormal="250" workbookViewId="0"/>
  </sheetViews>
  <sheetFormatPr defaultRowHeight="14.4" x14ac:dyDescent="0.3"/>
  <cols>
    <col min="1" max="1" width="11.5546875" customWidth="1"/>
    <col min="3" max="3" width="19.33203125" customWidth="1"/>
    <col min="4" max="4" width="3.21875" customWidth="1"/>
    <col min="5" max="5" width="12" customWidth="1"/>
    <col min="6" max="6" width="17.109375" customWidth="1"/>
    <col min="9" max="10" width="10.6640625" customWidth="1"/>
  </cols>
  <sheetData>
    <row r="1" spans="1:6" ht="24.75" customHeight="1" x14ac:dyDescent="0.3">
      <c r="A1" t="s">
        <v>11</v>
      </c>
      <c r="B1" s="22" t="s">
        <v>72</v>
      </c>
      <c r="C1" s="22"/>
      <c r="E1" s="25" t="s">
        <v>17</v>
      </c>
      <c r="F1" s="25" t="s">
        <v>18</v>
      </c>
    </row>
    <row r="2" spans="1:6" x14ac:dyDescent="0.3">
      <c r="A2" t="s">
        <v>39</v>
      </c>
      <c r="B2" s="16">
        <v>1</v>
      </c>
      <c r="C2" s="2" t="str">
        <f>REPT("ա",B2)&amp;"՜խ"</f>
        <v>ա՜խ</v>
      </c>
      <c r="E2" s="8">
        <v>56987</v>
      </c>
      <c r="F2" s="24" t="str">
        <f>REPT(0,8-LEN(E2))&amp;E2</f>
        <v>00056987</v>
      </c>
    </row>
    <row r="3" spans="1:6" x14ac:dyDescent="0.3">
      <c r="A3" t="s">
        <v>40</v>
      </c>
      <c r="B3" s="16">
        <v>9</v>
      </c>
      <c r="C3" s="2" t="str">
        <f t="shared" ref="C3:C5" si="0">REPT("ա",B3)&amp;"՜խ"</f>
        <v>աաաաաաաաա՜խ</v>
      </c>
      <c r="E3" s="8">
        <v>78561254</v>
      </c>
      <c r="F3" s="24" t="str">
        <f t="shared" ref="F3:F5" si="1">REPT(0,8-LEN(E3))&amp;E3</f>
        <v>78561254</v>
      </c>
    </row>
    <row r="4" spans="1:6" x14ac:dyDescent="0.3">
      <c r="A4" t="s">
        <v>41</v>
      </c>
      <c r="B4" s="16">
        <v>5</v>
      </c>
      <c r="C4" s="2" t="str">
        <f t="shared" si="0"/>
        <v>աաաաա՜խ</v>
      </c>
      <c r="E4" s="8">
        <v>23658</v>
      </c>
      <c r="F4" s="24" t="str">
        <f t="shared" si="1"/>
        <v>00023658</v>
      </c>
    </row>
    <row r="5" spans="1:6" x14ac:dyDescent="0.3">
      <c r="A5" t="s">
        <v>42</v>
      </c>
      <c r="B5" s="16">
        <v>2</v>
      </c>
      <c r="C5" s="2" t="str">
        <f t="shared" si="0"/>
        <v>աա՜խ</v>
      </c>
      <c r="E5" s="8">
        <v>543</v>
      </c>
      <c r="F5" s="24" t="str">
        <f t="shared" si="1"/>
        <v>00000543</v>
      </c>
    </row>
    <row r="6" spans="1:6" x14ac:dyDescent="0.3">
      <c r="C6" t="s">
        <v>63</v>
      </c>
    </row>
    <row r="8" spans="1:6" x14ac:dyDescent="0.3">
      <c r="A8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MS EXCEL LESSONS</vt:lpstr>
      <vt:lpstr>Concatenate</vt:lpstr>
      <vt:lpstr>Left</vt:lpstr>
      <vt:lpstr>Right</vt:lpstr>
      <vt:lpstr>Mid</vt:lpstr>
      <vt:lpstr>Trim</vt:lpstr>
      <vt:lpstr>Substitute</vt:lpstr>
      <vt:lpstr>Len</vt:lpstr>
      <vt:lpstr>Rept</vt:lpstr>
      <vt:lpstr>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2020-04-12T10:00:51Z</dcterms:modified>
</cp:coreProperties>
</file>