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B User\Documents\"/>
    </mc:Choice>
  </mc:AlternateContent>
  <xr:revisionPtr revIDLastSave="0" documentId="13_ncr:1_{ED552078-9CF5-496F-904D-30907685A594}" xr6:coauthVersionLast="36" xr6:coauthVersionMax="36" xr10:uidLastSave="{00000000-0000-0000-0000-000000000000}"/>
  <bookViews>
    <workbookView xWindow="0" yWindow="0" windowWidth="14535" windowHeight="6855" activeTab="1" xr2:uid="{5973B980-795B-4994-A66E-02D8BE196F3F}"/>
  </bookViews>
  <sheets>
    <sheet name="02.02" sheetId="1" r:id="rId1"/>
    <sheet name="03.02" sheetId="2" r:id="rId2"/>
    <sheet name="Лист2" sheetId="3" r:id="rId3"/>
    <sheet name="Лист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4" l="1"/>
  <c r="J12" i="4"/>
  <c r="K12" i="4" s="1"/>
  <c r="I23" i="4"/>
  <c r="F14" i="4"/>
  <c r="J14" i="3"/>
  <c r="I14" i="3"/>
  <c r="H22" i="3"/>
  <c r="C17" i="3"/>
  <c r="E21" i="3"/>
  <c r="E16" i="3"/>
  <c r="D15" i="4" l="1"/>
  <c r="J3" i="2"/>
  <c r="G3" i="2"/>
  <c r="K33" i="2" s="1"/>
  <c r="G4" i="2"/>
  <c r="L33" i="2" s="1"/>
  <c r="G5" i="2"/>
  <c r="M33" i="2" s="1"/>
  <c r="G6" i="2"/>
  <c r="G7" i="2"/>
  <c r="O33" i="2" s="1"/>
  <c r="G8" i="2"/>
  <c r="P33" i="2" s="1"/>
  <c r="G9" i="2"/>
  <c r="Q33" i="2" s="1"/>
  <c r="G10" i="2"/>
  <c r="R33" i="2" s="1"/>
  <c r="G11" i="2"/>
  <c r="S33" i="2" s="1"/>
  <c r="G12" i="2"/>
  <c r="T33" i="2" s="1"/>
  <c r="G13" i="2"/>
  <c r="U33" i="2" s="1"/>
  <c r="G14" i="2"/>
  <c r="V33" i="2" s="1"/>
  <c r="G32" i="2"/>
  <c r="E32" i="2"/>
  <c r="H32" i="2" s="1"/>
  <c r="D32" i="2"/>
  <c r="G31" i="2"/>
  <c r="D31" i="2"/>
  <c r="E31" i="2" s="1"/>
  <c r="H31" i="2" s="1"/>
  <c r="V30" i="2"/>
  <c r="T30" i="2"/>
  <c r="R30" i="2"/>
  <c r="P30" i="2"/>
  <c r="L30" i="2"/>
  <c r="G30" i="2"/>
  <c r="E30" i="2"/>
  <c r="H30" i="2" s="1"/>
  <c r="D30" i="2"/>
  <c r="AA29" i="2"/>
  <c r="U29" i="2"/>
  <c r="G29" i="2"/>
  <c r="D29" i="2"/>
  <c r="S30" i="2" s="1"/>
  <c r="AA28" i="2"/>
  <c r="AA40" i="2" s="1"/>
  <c r="V28" i="2"/>
  <c r="U28" i="2"/>
  <c r="T28" i="2"/>
  <c r="S28" i="2"/>
  <c r="R28" i="2"/>
  <c r="Q28" i="2"/>
  <c r="P28" i="2"/>
  <c r="O28" i="2"/>
  <c r="N28" i="2"/>
  <c r="M28" i="2"/>
  <c r="L28" i="2"/>
  <c r="K28" i="2"/>
  <c r="H28" i="2"/>
  <c r="G28" i="2"/>
  <c r="E28" i="2"/>
  <c r="D28" i="2"/>
  <c r="V27" i="2"/>
  <c r="U27" i="2"/>
  <c r="T27" i="2"/>
  <c r="S27" i="2"/>
  <c r="R27" i="2"/>
  <c r="Q27" i="2"/>
  <c r="P27" i="2"/>
  <c r="O27" i="2"/>
  <c r="N27" i="2"/>
  <c r="M27" i="2"/>
  <c r="L27" i="2"/>
  <c r="K27" i="2"/>
  <c r="H27" i="2"/>
  <c r="G27" i="2"/>
  <c r="E27" i="2"/>
  <c r="D27" i="2"/>
  <c r="Q30" i="2" s="1"/>
  <c r="H26" i="2"/>
  <c r="G26" i="2"/>
  <c r="E26" i="2"/>
  <c r="D26" i="2"/>
  <c r="H25" i="2"/>
  <c r="G25" i="2"/>
  <c r="E25" i="2"/>
  <c r="D25" i="2"/>
  <c r="O30" i="2" s="1"/>
  <c r="H24" i="2"/>
  <c r="G24" i="2"/>
  <c r="E24" i="2"/>
  <c r="D24" i="2"/>
  <c r="N30" i="2" s="1"/>
  <c r="H23" i="2"/>
  <c r="G23" i="2"/>
  <c r="E23" i="2"/>
  <c r="D23" i="2"/>
  <c r="M30" i="2" s="1"/>
  <c r="H22" i="2"/>
  <c r="G22" i="2"/>
  <c r="E22" i="2"/>
  <c r="D22" i="2"/>
  <c r="H21" i="2"/>
  <c r="G21" i="2"/>
  <c r="E21" i="2"/>
  <c r="D21" i="2"/>
  <c r="K30" i="2" s="1"/>
  <c r="J14" i="2"/>
  <c r="D14" i="2"/>
  <c r="V29" i="2" s="1"/>
  <c r="J13" i="2"/>
  <c r="D13" i="2"/>
  <c r="E13" i="2" s="1"/>
  <c r="J12" i="2"/>
  <c r="D12" i="2"/>
  <c r="T29" i="2" s="1"/>
  <c r="J11" i="2"/>
  <c r="D11" i="2"/>
  <c r="S29" i="2" s="1"/>
  <c r="J10" i="2"/>
  <c r="D10" i="2"/>
  <c r="R29" i="2" s="1"/>
  <c r="J9" i="2"/>
  <c r="D9" i="2"/>
  <c r="E9" i="2" s="1"/>
  <c r="J8" i="2"/>
  <c r="D8" i="2"/>
  <c r="P29" i="2" s="1"/>
  <c r="J7" i="2"/>
  <c r="D7" i="2"/>
  <c r="O29" i="2" s="1"/>
  <c r="J6" i="2"/>
  <c r="N33" i="2"/>
  <c r="D6" i="2"/>
  <c r="N29" i="2" s="1"/>
  <c r="J5" i="2"/>
  <c r="D5" i="2"/>
  <c r="E5" i="2" s="1"/>
  <c r="J4" i="2"/>
  <c r="D4" i="2"/>
  <c r="L29" i="2" s="1"/>
  <c r="D3" i="2"/>
  <c r="K29" i="2" s="1"/>
  <c r="E3" i="2" l="1"/>
  <c r="H3" i="2" s="1"/>
  <c r="E14" i="2"/>
  <c r="H14" i="2" s="1"/>
  <c r="V35" i="2" s="1"/>
  <c r="E12" i="2"/>
  <c r="E10" i="2"/>
  <c r="H10" i="2" s="1"/>
  <c r="R35" i="2" s="1"/>
  <c r="Q29" i="2"/>
  <c r="E8" i="2"/>
  <c r="M29" i="2"/>
  <c r="E4" i="2"/>
  <c r="E6" i="2"/>
  <c r="M31" i="2"/>
  <c r="H5" i="2"/>
  <c r="M35" i="2" s="1"/>
  <c r="U31" i="2"/>
  <c r="H13" i="2"/>
  <c r="U35" i="2" s="1"/>
  <c r="Q31" i="2"/>
  <c r="H9" i="2"/>
  <c r="Q35" i="2" s="1"/>
  <c r="E29" i="2"/>
  <c r="H29" i="2" s="1"/>
  <c r="AA30" i="2"/>
  <c r="V31" i="2"/>
  <c r="AA33" i="2"/>
  <c r="AA37" i="2"/>
  <c r="AA31" i="2"/>
  <c r="AA34" i="2"/>
  <c r="AA38" i="2"/>
  <c r="E7" i="2"/>
  <c r="E11" i="2"/>
  <c r="U30" i="2"/>
  <c r="AA32" i="2"/>
  <c r="AA35" i="2"/>
  <c r="AA39" i="2"/>
  <c r="AA36" i="2"/>
  <c r="G3" i="1"/>
  <c r="AA30" i="1"/>
  <c r="AA31" i="1"/>
  <c r="AA32" i="1"/>
  <c r="AA33" i="1"/>
  <c r="AA34" i="1"/>
  <c r="AA35" i="1"/>
  <c r="AA36" i="1"/>
  <c r="AA37" i="1"/>
  <c r="AA38" i="1"/>
  <c r="AA39" i="1"/>
  <c r="AA40" i="1"/>
  <c r="AA29" i="1"/>
  <c r="E21" i="1"/>
  <c r="H21" i="1"/>
  <c r="H32" i="1"/>
  <c r="H31" i="1"/>
  <c r="H30" i="1"/>
  <c r="H29" i="1"/>
  <c r="H28" i="1"/>
  <c r="H27" i="1"/>
  <c r="H26" i="1"/>
  <c r="H25" i="1"/>
  <c r="H24" i="1"/>
  <c r="H23" i="1"/>
  <c r="H22" i="1"/>
  <c r="S35" i="1"/>
  <c r="R35" i="1"/>
  <c r="Q35" i="1"/>
  <c r="P35" i="1"/>
  <c r="O35" i="1"/>
  <c r="N35" i="1"/>
  <c r="M35" i="1"/>
  <c r="L35" i="1"/>
  <c r="K35" i="1"/>
  <c r="AA28" i="1"/>
  <c r="H9" i="1"/>
  <c r="H14" i="1"/>
  <c r="V35" i="1" s="1"/>
  <c r="H13" i="1"/>
  <c r="U35" i="1" s="1"/>
  <c r="H12" i="1"/>
  <c r="T35" i="1" s="1"/>
  <c r="H11" i="1"/>
  <c r="H10" i="1"/>
  <c r="H8" i="1"/>
  <c r="H7" i="1"/>
  <c r="H6" i="1"/>
  <c r="H5" i="1"/>
  <c r="H4" i="1"/>
  <c r="H3" i="1"/>
  <c r="T31" i="2" l="1"/>
  <c r="H12" i="2"/>
  <c r="T35" i="2" s="1"/>
  <c r="R31" i="2"/>
  <c r="H6" i="2"/>
  <c r="N35" i="2" s="1"/>
  <c r="N31" i="2"/>
  <c r="P31" i="2"/>
  <c r="H8" i="2"/>
  <c r="P35" i="2" s="1"/>
  <c r="L31" i="2"/>
  <c r="H4" i="2"/>
  <c r="L35" i="2" s="1"/>
  <c r="S31" i="2"/>
  <c r="H11" i="2"/>
  <c r="S35" i="2" s="1"/>
  <c r="O31" i="2"/>
  <c r="H7" i="2"/>
  <c r="O35" i="2" s="1"/>
  <c r="K31" i="2"/>
  <c r="K35" i="2"/>
  <c r="E15" i="2"/>
  <c r="E33" i="2"/>
  <c r="G23" i="1"/>
  <c r="G24" i="1"/>
  <c r="G25" i="1"/>
  <c r="G26" i="1"/>
  <c r="G27" i="1"/>
  <c r="G28" i="1"/>
  <c r="G29" i="1"/>
  <c r="G30" i="1"/>
  <c r="G31" i="1"/>
  <c r="G32" i="1"/>
  <c r="G22" i="1"/>
  <c r="G21" i="1"/>
  <c r="J3" i="1"/>
  <c r="M33" i="1"/>
  <c r="G5" i="1"/>
  <c r="G6" i="1"/>
  <c r="N33" i="1" s="1"/>
  <c r="G7" i="1"/>
  <c r="O33" i="1" s="1"/>
  <c r="G8" i="1"/>
  <c r="P33" i="1" s="1"/>
  <c r="G9" i="1"/>
  <c r="Q33" i="1" s="1"/>
  <c r="G10" i="1"/>
  <c r="R33" i="1" s="1"/>
  <c r="G11" i="1"/>
  <c r="S33" i="1" s="1"/>
  <c r="G12" i="1"/>
  <c r="T33" i="1" s="1"/>
  <c r="G13" i="1"/>
  <c r="U33" i="1" s="1"/>
  <c r="G14" i="1"/>
  <c r="V33" i="1" s="1"/>
  <c r="G4" i="1"/>
  <c r="L33" i="1" s="1"/>
  <c r="D8" i="1"/>
  <c r="K33" i="1"/>
  <c r="V28" i="1"/>
  <c r="V27" i="1"/>
  <c r="U27" i="1"/>
  <c r="K27" i="1"/>
  <c r="J5" i="1"/>
  <c r="M27" i="1"/>
  <c r="L27" i="1"/>
  <c r="K28" i="1"/>
  <c r="D21" i="1"/>
  <c r="D3" i="1"/>
  <c r="K29" i="1" s="1"/>
  <c r="K30" i="1" l="1"/>
  <c r="J4" i="1"/>
  <c r="J6" i="1" l="1"/>
  <c r="D23" i="1"/>
  <c r="D24" i="1"/>
  <c r="D25" i="1"/>
  <c r="D26" i="1"/>
  <c r="D27" i="1"/>
  <c r="D28" i="1"/>
  <c r="D29" i="1"/>
  <c r="D30" i="1"/>
  <c r="D31" i="1"/>
  <c r="U30" i="1" s="1"/>
  <c r="D32" i="1"/>
  <c r="V30" i="1" s="1"/>
  <c r="D22" i="1"/>
  <c r="D6" i="1"/>
  <c r="D7" i="1"/>
  <c r="E7" i="1" s="1"/>
  <c r="D9" i="1"/>
  <c r="E9" i="1" s="1"/>
  <c r="Q31" i="1" s="1"/>
  <c r="D10" i="1"/>
  <c r="D11" i="1"/>
  <c r="D12" i="1"/>
  <c r="D13" i="1"/>
  <c r="D14" i="1"/>
  <c r="V29" i="1" s="1"/>
  <c r="D4" i="1"/>
  <c r="D5" i="1"/>
  <c r="E3" i="1" l="1"/>
  <c r="K31" i="1" s="1"/>
  <c r="M29" i="1"/>
  <c r="E5" i="1"/>
  <c r="M31" i="1" s="1"/>
  <c r="U29" i="1"/>
  <c r="E13" i="1"/>
  <c r="U31" i="1" s="1"/>
  <c r="L29" i="1"/>
  <c r="E4" i="1"/>
  <c r="L31" i="1" s="1"/>
  <c r="E32" i="1"/>
  <c r="R30" i="1"/>
  <c r="E28" i="1"/>
  <c r="E31" i="1"/>
  <c r="M30" i="1"/>
  <c r="E23" i="1"/>
  <c r="T30" i="1"/>
  <c r="E30" i="1"/>
  <c r="S30" i="1"/>
  <c r="E29" i="1"/>
  <c r="L30" i="1"/>
  <c r="E22" i="1"/>
  <c r="E14" i="1"/>
  <c r="V31" i="1" s="1"/>
  <c r="T29" i="1"/>
  <c r="E12" i="1"/>
  <c r="T31" i="1" s="1"/>
  <c r="S29" i="1"/>
  <c r="E11" i="1"/>
  <c r="S31" i="1" s="1"/>
  <c r="R29" i="1"/>
  <c r="E10" i="1"/>
  <c r="R31" i="1" s="1"/>
  <c r="Q29" i="1"/>
  <c r="Q30" i="1"/>
  <c r="E27" i="1"/>
  <c r="P30" i="1"/>
  <c r="E26" i="1"/>
  <c r="P29" i="1"/>
  <c r="E8" i="1"/>
  <c r="P31" i="1" s="1"/>
  <c r="O30" i="1"/>
  <c r="E25" i="1"/>
  <c r="N30" i="1"/>
  <c r="E24" i="1"/>
  <c r="O29" i="1"/>
  <c r="O31" i="1"/>
  <c r="N29" i="1"/>
  <c r="E6" i="1"/>
  <c r="N31" i="1" s="1"/>
  <c r="J7" i="1"/>
  <c r="J8" i="1"/>
  <c r="J9" i="1"/>
  <c r="J10" i="1"/>
  <c r="J11" i="1"/>
  <c r="J12" i="1"/>
  <c r="J13" i="1"/>
  <c r="J14" i="1"/>
  <c r="U28" i="1"/>
  <c r="T28" i="1"/>
  <c r="S28" i="1"/>
  <c r="R28" i="1"/>
  <c r="Q28" i="1"/>
  <c r="P28" i="1"/>
  <c r="O28" i="1"/>
  <c r="N28" i="1"/>
  <c r="M28" i="1"/>
  <c r="L28" i="1"/>
  <c r="T27" i="1"/>
  <c r="S27" i="1"/>
  <c r="R27" i="1"/>
  <c r="Q27" i="1"/>
  <c r="P27" i="1"/>
  <c r="O27" i="1"/>
  <c r="N27" i="1"/>
  <c r="E15" i="1" l="1"/>
  <c r="E33" i="1"/>
</calcChain>
</file>

<file path=xl/sharedStrings.xml><?xml version="1.0" encoding="utf-8"?>
<sst xmlns="http://schemas.openxmlformats.org/spreadsheetml/2006/main" count="57" uniqueCount="16">
  <si>
    <t>За час</t>
  </si>
  <si>
    <t>Док-ты</t>
  </si>
  <si>
    <t>Ставка</t>
  </si>
  <si>
    <t>На руки</t>
  </si>
  <si>
    <t>Общая</t>
  </si>
  <si>
    <t>В час руб</t>
  </si>
  <si>
    <t>Разн. док</t>
  </si>
  <si>
    <t>Прогноз</t>
  </si>
  <si>
    <t>Сумма</t>
  </si>
  <si>
    <t>Часов</t>
  </si>
  <si>
    <t>Итог</t>
  </si>
  <si>
    <t>t</t>
  </si>
  <si>
    <t>sk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</si>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</sst>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21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0" fillId="0" borderId="22" xfId="0" applyBorder="1"/>
    <xf numFmtId="0" fontId="0" fillId="0" borderId="26" xfId="0" applyBorder="1"/>
    <xf numFmtId="0" fontId="0" fillId="0" borderId="27" xfId="0" applyBorder="1"/>
    <xf numFmtId="0" fontId="0" fillId="0" borderId="27" xfId="0" applyFill="1" applyBorder="1" applyAlignment="1">
      <alignment horizontal="left"/>
    </xf>
    <xf numFmtId="0" fontId="1" fillId="0" borderId="2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1" fontId="1" fillId="0" borderId="2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9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Документов</a:t>
            </a:r>
          </a:p>
        </c:rich>
      </c:tx>
      <c:layout>
        <c:manualLayout>
          <c:xMode val="edge"/>
          <c:yMode val="edge"/>
          <c:x val="0.41616689316575139"/>
          <c:y val="3.72960281687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'02.02'!$K$26:$V$26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'02.02'!$K$27:$V$27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C-4679-B353-C9F92E00AD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'02.02'!$K$26:$V$26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'02.02'!$K$28:$V$28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C-4679-B353-C9F92E00A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811903"/>
        <c:axId val="889058719"/>
      </c:lineChart>
      <c:catAx>
        <c:axId val="89281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058719"/>
        <c:crosses val="autoZero"/>
        <c:auto val="1"/>
        <c:lblAlgn val="ctr"/>
        <c:lblOffset val="100"/>
        <c:noMultiLvlLbl val="0"/>
      </c:catAx>
      <c:valAx>
        <c:axId val="8890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281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 час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'02.02'!$K$26:$V$26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'02.02'!$K$29:$V$29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C-45B8-8B8B-B1BAB630DA9D}"/>
            </c:ext>
          </c:extLst>
        </c:ser>
        <c:ser>
          <c:idx val="1"/>
          <c:order val="1"/>
          <c:tx>
            <c:v>Мара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'02.02'!$K$26:$V$26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'02.02'!$K$30:$V$30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C-45B8-8B8B-B1BAB630D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811903"/>
        <c:axId val="889058719"/>
      </c:lineChart>
      <c:catAx>
        <c:axId val="89281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058719"/>
        <c:crosses val="autoZero"/>
        <c:auto val="1"/>
        <c:lblAlgn val="ctr"/>
        <c:lblOffset val="100"/>
        <c:noMultiLvlLbl val="0"/>
      </c:catAx>
      <c:valAx>
        <c:axId val="8890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281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/>
              <a:t>Прогноз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'02.02'!$K$26:$V$26</c15:sqref>
                  </c15:fullRef>
                </c:ext>
              </c:extLst>
              <c:f>'02.02'!$L$26:$V$26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'02.02'!$K$35:$V$35</c15:sqref>
                  </c15:fullRef>
                </c:ext>
              </c:extLst>
              <c:f>'02.02'!$L$35:$V$35</c:f>
              <c:numCache>
                <c:formatCode>0</c:formatCode>
                <c:ptCount val="11"/>
                <c:pt idx="0">
                  <c:v>3796.7999999999997</c:v>
                </c:pt>
                <c:pt idx="1">
                  <c:v>3796.7999999999997</c:v>
                </c:pt>
                <c:pt idx="2">
                  <c:v>3796.7999999999997</c:v>
                </c:pt>
                <c:pt idx="3">
                  <c:v>3796.7999999999997</c:v>
                </c:pt>
                <c:pt idx="4">
                  <c:v>3522</c:v>
                </c:pt>
                <c:pt idx="5">
                  <c:v>3397.7142857142862</c:v>
                </c:pt>
                <c:pt idx="6">
                  <c:v>3327</c:v>
                </c:pt>
                <c:pt idx="7">
                  <c:v>3517.333333333333</c:v>
                </c:pt>
                <c:pt idx="8">
                  <c:v>3459.6000000000004</c:v>
                </c:pt>
                <c:pt idx="9">
                  <c:v>3474.545454545455</c:v>
                </c:pt>
                <c:pt idx="10">
                  <c:v>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6F-43BC-8FB5-2EA5D28F5F89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'02.02'!$K$26:$V$26</c15:sqref>
                  </c15:fullRef>
                </c:ext>
              </c:extLst>
              <c:f>'02.02'!$L$26:$V$26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'02.02'!$K$36:$V$36</c15:sqref>
                  </c15:fullRef>
                </c:ext>
              </c:extLst>
              <c:f>'02.02'!$L$36:$V$36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6F-43BC-8FB5-2EA5D28F5F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2811903"/>
        <c:axId val="889058719"/>
      </c:lineChart>
      <c:catAx>
        <c:axId val="89281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058719"/>
        <c:crosses val="autoZero"/>
        <c:auto val="1"/>
        <c:lblAlgn val="ctr"/>
        <c:lblOffset val="100"/>
        <c:noMultiLvlLbl val="0"/>
      </c:catAx>
      <c:valAx>
        <c:axId val="8890587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89281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/>
              <a:t>В час руб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'02.02'!$K$26:$V$26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'02.02'!$K$33:$V$33</c:f>
              <c:numCache>
                <c:formatCode>0</c:formatCode>
                <c:ptCount val="12"/>
                <c:pt idx="0">
                  <c:v>316.39999999999998</c:v>
                </c:pt>
                <c:pt idx="1">
                  <c:v>316.39999999999998</c:v>
                </c:pt>
                <c:pt idx="2">
                  <c:v>316.39999999999998</c:v>
                </c:pt>
                <c:pt idx="3">
                  <c:v>316.39999999999998</c:v>
                </c:pt>
                <c:pt idx="4">
                  <c:v>316.40000000000009</c:v>
                </c:pt>
                <c:pt idx="5">
                  <c:v>179</c:v>
                </c:pt>
                <c:pt idx="6">
                  <c:v>221</c:v>
                </c:pt>
                <c:pt idx="7">
                  <c:v>236</c:v>
                </c:pt>
                <c:pt idx="8">
                  <c:v>420</c:v>
                </c:pt>
                <c:pt idx="9">
                  <c:v>245</c:v>
                </c:pt>
                <c:pt idx="10">
                  <c:v>302</c:v>
                </c:pt>
                <c:pt idx="11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7-4882-A7CB-7BE77EC6628E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'02.02'!$K$26:$V$26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'02.02'!$D$47:$O$47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7-4882-A7CB-7BE77EC662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2811903"/>
        <c:axId val="889058719"/>
      </c:lineChart>
      <c:catAx>
        <c:axId val="89281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058719"/>
        <c:crosses val="autoZero"/>
        <c:auto val="1"/>
        <c:lblAlgn val="ctr"/>
        <c:lblOffset val="100"/>
        <c:noMultiLvlLbl val="0"/>
      </c:catAx>
      <c:valAx>
        <c:axId val="8890587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89281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Документов</a:t>
            </a:r>
          </a:p>
        </c:rich>
      </c:tx>
      <c:layout>
        <c:manualLayout>
          <c:xMode val="edge"/>
          <c:yMode val="edge"/>
          <c:x val="0.41616689316575139"/>
          <c:y val="3.72960281687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'03.02'!$K$26:$V$26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'03.02'!$K$27:$V$27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D-40B8-AEBD-B860A1210F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'03.02'!$K$26:$V$26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'03.02'!$K$28:$V$28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D-40B8-AEBD-B860A121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811903"/>
        <c:axId val="889058719"/>
      </c:lineChart>
      <c:catAx>
        <c:axId val="89281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058719"/>
        <c:crosses val="autoZero"/>
        <c:auto val="1"/>
        <c:lblAlgn val="ctr"/>
        <c:lblOffset val="100"/>
        <c:noMultiLvlLbl val="0"/>
      </c:catAx>
      <c:valAx>
        <c:axId val="8890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281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 час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'03.02'!$K$26:$V$26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'03.02'!$K$29:$V$29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B-4F06-95BC-FEEDF2A6967E}"/>
            </c:ext>
          </c:extLst>
        </c:ser>
        <c:ser>
          <c:idx val="1"/>
          <c:order val="1"/>
          <c:tx>
            <c:v>Мара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'03.02'!$K$26:$V$26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'03.02'!$K$30:$V$30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B-4F06-95BC-FEEDF2A69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811903"/>
        <c:axId val="889058719"/>
      </c:lineChart>
      <c:catAx>
        <c:axId val="89281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058719"/>
        <c:crosses val="autoZero"/>
        <c:auto val="1"/>
        <c:lblAlgn val="ctr"/>
        <c:lblOffset val="100"/>
        <c:noMultiLvlLbl val="0"/>
      </c:catAx>
      <c:valAx>
        <c:axId val="8890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281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/>
              <a:t>Прогноз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'03.02'!$K$26:$V$26</c15:sqref>
                  </c15:fullRef>
                </c:ext>
              </c:extLst>
              <c:f>'03.02'!$L$26:$V$26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'03.02'!$K$35:$V$35</c15:sqref>
                  </c15:fullRef>
                </c:ext>
              </c:extLst>
              <c:f>'03.02'!$L$35:$V$35</c:f>
              <c:numCache>
                <c:formatCode>0</c:formatCode>
                <c:ptCount val="11"/>
                <c:pt idx="0">
                  <c:v>2742</c:v>
                </c:pt>
                <c:pt idx="1">
                  <c:v>2800</c:v>
                </c:pt>
                <c:pt idx="2">
                  <c:v>3228</c:v>
                </c:pt>
                <c:pt idx="3">
                  <c:v>3463.2000000000003</c:v>
                </c:pt>
                <c:pt idx="4">
                  <c:v>3440</c:v>
                </c:pt>
                <c:pt idx="5">
                  <c:v>3682.2857142857138</c:v>
                </c:pt>
                <c:pt idx="6">
                  <c:v>3699</c:v>
                </c:pt>
                <c:pt idx="7">
                  <c:v>3621.333333333333</c:v>
                </c:pt>
                <c:pt idx="8">
                  <c:v>3445.2000000000003</c:v>
                </c:pt>
                <c:pt idx="9">
                  <c:v>3301.090909090909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D-4D40-BD9B-2B117564FE3F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'03.02'!$K$26:$V$26</c15:sqref>
                  </c15:fullRef>
                </c:ext>
              </c:extLst>
              <c:f>'03.02'!$L$26:$V$26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'03.02'!$K$36:$V$36</c15:sqref>
                  </c15:fullRef>
                </c:ext>
              </c:extLst>
              <c:f>'03.02'!$L$36:$V$36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D-4D40-BD9B-2B117564FE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2811903"/>
        <c:axId val="889058719"/>
      </c:lineChart>
      <c:catAx>
        <c:axId val="89281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058719"/>
        <c:crosses val="autoZero"/>
        <c:auto val="1"/>
        <c:lblAlgn val="ctr"/>
        <c:lblOffset val="100"/>
        <c:noMultiLvlLbl val="0"/>
      </c:catAx>
      <c:valAx>
        <c:axId val="8890587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89281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/>
              <a:t>В час руб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'03.02'!$K$26:$V$26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'03.02'!$K$33:$V$33</c:f>
              <c:numCache>
                <c:formatCode>0</c:formatCode>
                <c:ptCount val="12"/>
                <c:pt idx="0">
                  <c:v>308</c:v>
                </c:pt>
                <c:pt idx="1">
                  <c:v>149</c:v>
                </c:pt>
                <c:pt idx="2">
                  <c:v>243</c:v>
                </c:pt>
                <c:pt idx="3">
                  <c:v>376</c:v>
                </c:pt>
                <c:pt idx="4">
                  <c:v>367</c:v>
                </c:pt>
                <c:pt idx="5">
                  <c:v>277</c:v>
                </c:pt>
                <c:pt idx="6">
                  <c:v>428</c:v>
                </c:pt>
                <c:pt idx="7">
                  <c:v>318</c:v>
                </c:pt>
                <c:pt idx="8">
                  <c:v>250</c:v>
                </c:pt>
                <c:pt idx="9">
                  <c:v>155</c:v>
                </c:pt>
                <c:pt idx="10">
                  <c:v>155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D-4AF2-BC1C-F0A58B5B5AD1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'03.02'!$K$26:$V$26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'03.02'!$D$47:$O$47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D-4AF2-BC1C-F0A58B5B5A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2811903"/>
        <c:axId val="889058719"/>
      </c:lineChart>
      <c:catAx>
        <c:axId val="89281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058719"/>
        <c:crosses val="autoZero"/>
        <c:auto val="1"/>
        <c:lblAlgn val="ctr"/>
        <c:lblOffset val="100"/>
        <c:noMultiLvlLbl val="0"/>
      </c:catAx>
      <c:valAx>
        <c:axId val="8890587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89281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346366</xdr:colOff>
      <xdr:row>13</xdr:row>
      <xdr:rowOff>17319</xdr:rowOff>
    </xdr:from>
    <xdr:to>
      <xdr:col>19</xdr:col>
      <xdr:colOff>259773</xdr:colOff>
      <xdr:row>22</xdr:row>
      <xdr:rowOff>147205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98A73C-AEB8-401A-ADCF-9A3900480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6064</xdr:colOff>
      <xdr:row>1</xdr:row>
      <xdr:rowOff>77931</xdr:rowOff>
    </xdr:from>
    <xdr:to>
      <xdr:col>19</xdr:col>
      <xdr:colOff>268432</xdr:colOff>
      <xdr:row>12</xdr:row>
      <xdr:rowOff>60614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0E3E652-1424-4845-B5E0-0B2B859E9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43292</xdr:colOff>
      <xdr:row>12</xdr:row>
      <xdr:rowOff>129885</xdr:rowOff>
    </xdr:from>
    <xdr:to>
      <xdr:col>28</xdr:col>
      <xdr:colOff>285748</xdr:colOff>
      <xdr:row>21</xdr:row>
      <xdr:rowOff>190499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D2C5974-45E0-4469-829A-1BD42DF36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34636</xdr:colOff>
      <xdr:row>2</xdr:row>
      <xdr:rowOff>86589</xdr:rowOff>
    </xdr:from>
    <xdr:to>
      <xdr:col>28</xdr:col>
      <xdr:colOff>285749</xdr:colOff>
      <xdr:row>12</xdr:row>
      <xdr:rowOff>8658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65FD369-E75F-48BD-9E66-2335D36E7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311730</xdr:colOff>
      <xdr:row>12</xdr:row>
      <xdr:rowOff>164523</xdr:rowOff>
    </xdr:from>
    <xdr:to>
      <xdr:col>28</xdr:col>
      <xdr:colOff>519546</xdr:colOff>
      <xdr:row>22</xdr:row>
      <xdr:rowOff>103909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3DA44D7-20F1-4527-AA35-EE1503D2A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309133</xdr:colOff>
      <xdr:row>0</xdr:row>
      <xdr:rowOff>155863</xdr:rowOff>
    </xdr:from>
    <xdr:to>
      <xdr:col>28</xdr:col>
      <xdr:colOff>510887</xdr:colOff>
      <xdr:row>11</xdr:row>
      <xdr:rowOff>129887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5FD99AF-D805-41F4-93DD-297624D2D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294406</xdr:colOff>
      <xdr:row>11</xdr:row>
      <xdr:rowOff>129885</xdr:rowOff>
    </xdr:from>
    <xdr:to>
      <xdr:col>20</xdr:col>
      <xdr:colOff>242453</xdr:colOff>
      <xdr:row>20</xdr:row>
      <xdr:rowOff>190499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991513C-D040-4959-8025-32DFC9280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233795</xdr:colOff>
      <xdr:row>1</xdr:row>
      <xdr:rowOff>69271</xdr:rowOff>
    </xdr:from>
    <xdr:to>
      <xdr:col>20</xdr:col>
      <xdr:colOff>190499</xdr:colOff>
      <xdr:row>10</xdr:row>
      <xdr:rowOff>173181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FFDAB42-7839-43A7-89A4-917024236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4C60-1EB6-4299-9826-A31015C1A6BA}">
  <dimension ref="B1:AA48"/>
  <sheetViews>
    <sheetView zoomScale="110" zoomScaleNormal="110" workbookViewId="0">
      <selection activeCell="F15" sqref="F15"/>
    </sheetView>
  </sheetViews>
  <sheetFormatPr defaultRowHeight="15" x14ac:dyDescent="0.25"/>
  <cols>
    <col min="6" max="7" width="9.140625" style="8"/>
    <col min="8" max="9" width="9.140625" style="8" customWidth="1"/>
    <col min="10" max="10" width="9.42578125" bestFit="1" customWidth="1"/>
    <col min="11" max="25" width="5.28515625" customWidth="1"/>
    <col min="26" max="26" width="7" bestFit="1" customWidth="1"/>
    <col min="27" max="27" width="6.140625" bestFit="1" customWidth="1"/>
  </cols>
  <sheetData>
    <row r="1" spans="2:10" ht="15.75" thickBot="1" x14ac:dyDescent="0.3"/>
    <row r="2" spans="2:10" ht="15.75" thickBot="1" x14ac:dyDescent="0.3">
      <c r="C2" s="22" t="s">
        <v>1</v>
      </c>
      <c r="D2" s="23" t="s">
        <v>0</v>
      </c>
      <c r="E2" s="23" t="s">
        <v>3</v>
      </c>
      <c r="F2" s="23" t="s">
        <v>4</v>
      </c>
      <c r="G2" s="24" t="s">
        <v>5</v>
      </c>
      <c r="H2" s="30" t="s">
        <v>7</v>
      </c>
      <c r="J2" s="25" t="s">
        <v>6</v>
      </c>
    </row>
    <row r="3" spans="2:10" x14ac:dyDescent="0.25">
      <c r="B3">
        <v>10</v>
      </c>
      <c r="C3" s="1"/>
      <c r="D3" s="2">
        <f>C3</f>
        <v>0</v>
      </c>
      <c r="E3" s="11">
        <f>D3*D17</f>
        <v>0</v>
      </c>
      <c r="F3" s="11">
        <v>316.39999999999998</v>
      </c>
      <c r="G3" s="21">
        <f>F3</f>
        <v>316.39999999999998</v>
      </c>
      <c r="H3" s="31">
        <f>(E3+F3)*12</f>
        <v>3796.7999999999997</v>
      </c>
      <c r="J3" s="8">
        <f t="shared" ref="J3:J14" si="0">C21-C3</f>
        <v>0</v>
      </c>
    </row>
    <row r="4" spans="2:10" x14ac:dyDescent="0.25">
      <c r="B4">
        <v>11</v>
      </c>
      <c r="C4" s="3"/>
      <c r="D4" s="4">
        <f t="shared" ref="D4:D14" si="1">IF((C4-C3)&gt;=0,C4-C3,)</f>
        <v>0</v>
      </c>
      <c r="E4" s="10">
        <f>D4*D17</f>
        <v>0</v>
      </c>
      <c r="F4" s="10">
        <v>632.79999999999995</v>
      </c>
      <c r="G4" s="18">
        <f t="shared" ref="G4:G14" si="2">IF((F4-F3)&gt;=0,F4-F3,)</f>
        <v>316.39999999999998</v>
      </c>
      <c r="H4" s="32">
        <f>((E4+F4)/2)*12</f>
        <v>3796.7999999999997</v>
      </c>
      <c r="J4" s="8">
        <f t="shared" si="0"/>
        <v>0</v>
      </c>
    </row>
    <row r="5" spans="2:10" x14ac:dyDescent="0.25">
      <c r="B5">
        <v>12</v>
      </c>
      <c r="C5" s="3"/>
      <c r="D5" s="4">
        <f>IF((C5-C4)&gt;=0,C5-C4,)</f>
        <v>0</v>
      </c>
      <c r="E5" s="10">
        <f>D5*D17</f>
        <v>0</v>
      </c>
      <c r="F5" s="10">
        <v>949.19999999999993</v>
      </c>
      <c r="G5" s="18">
        <f t="shared" si="2"/>
        <v>316.39999999999998</v>
      </c>
      <c r="H5" s="32">
        <f>((E5+F5)/3)*12</f>
        <v>3796.7999999999997</v>
      </c>
      <c r="J5" s="8">
        <f t="shared" si="0"/>
        <v>0</v>
      </c>
    </row>
    <row r="6" spans="2:10" x14ac:dyDescent="0.25">
      <c r="B6">
        <v>13</v>
      </c>
      <c r="C6" s="3"/>
      <c r="D6" s="4">
        <f t="shared" si="1"/>
        <v>0</v>
      </c>
      <c r="E6" s="10">
        <f>D6*D17</f>
        <v>0</v>
      </c>
      <c r="F6" s="10">
        <v>1265.5999999999999</v>
      </c>
      <c r="G6" s="18">
        <f t="shared" si="2"/>
        <v>316.39999999999998</v>
      </c>
      <c r="H6" s="32">
        <f>((E6+F6)/4)*12</f>
        <v>3796.7999999999997</v>
      </c>
      <c r="J6" s="8">
        <f t="shared" si="0"/>
        <v>0</v>
      </c>
    </row>
    <row r="7" spans="2:10" x14ac:dyDescent="0.25">
      <c r="B7">
        <v>14</v>
      </c>
      <c r="C7" s="3"/>
      <c r="D7" s="4">
        <f t="shared" si="1"/>
        <v>0</v>
      </c>
      <c r="E7" s="10">
        <f>D7*D17</f>
        <v>0</v>
      </c>
      <c r="F7" s="10">
        <v>1582</v>
      </c>
      <c r="G7" s="18">
        <f t="shared" si="2"/>
        <v>316.40000000000009</v>
      </c>
      <c r="H7" s="32">
        <f>((E7+F7)/5)*12</f>
        <v>3796.7999999999997</v>
      </c>
      <c r="J7" s="8">
        <f t="shared" si="0"/>
        <v>0</v>
      </c>
    </row>
    <row r="8" spans="2:10" x14ac:dyDescent="0.25">
      <c r="B8">
        <v>15</v>
      </c>
      <c r="C8" s="3"/>
      <c r="D8" s="4">
        <f>IF((C8-C7)&gt;=0,C8-C7,)</f>
        <v>0</v>
      </c>
      <c r="E8" s="10">
        <f>D8*D17</f>
        <v>0</v>
      </c>
      <c r="F8" s="10">
        <v>1761</v>
      </c>
      <c r="G8" s="18">
        <f t="shared" si="2"/>
        <v>179</v>
      </c>
      <c r="H8" s="32">
        <f>((E8+F8)/6)*12</f>
        <v>3522</v>
      </c>
      <c r="J8" s="8">
        <f t="shared" si="0"/>
        <v>0</v>
      </c>
    </row>
    <row r="9" spans="2:10" x14ac:dyDescent="0.25">
      <c r="B9">
        <v>16</v>
      </c>
      <c r="C9" s="3"/>
      <c r="D9" s="4">
        <f t="shared" si="1"/>
        <v>0</v>
      </c>
      <c r="E9" s="10">
        <f>D9*D17</f>
        <v>0</v>
      </c>
      <c r="F9" s="10">
        <v>1982</v>
      </c>
      <c r="G9" s="18">
        <f t="shared" si="2"/>
        <v>221</v>
      </c>
      <c r="H9" s="32">
        <f>((E9+F9)/7)*12</f>
        <v>3397.7142857142862</v>
      </c>
      <c r="J9" s="8">
        <f t="shared" si="0"/>
        <v>0</v>
      </c>
    </row>
    <row r="10" spans="2:10" x14ac:dyDescent="0.25">
      <c r="B10">
        <v>17</v>
      </c>
      <c r="C10" s="3"/>
      <c r="D10" s="4">
        <f t="shared" si="1"/>
        <v>0</v>
      </c>
      <c r="E10" s="10">
        <f>D10*D17</f>
        <v>0</v>
      </c>
      <c r="F10" s="10">
        <v>2218</v>
      </c>
      <c r="G10" s="18">
        <f t="shared" si="2"/>
        <v>236</v>
      </c>
      <c r="H10" s="32">
        <f>((E10+F10)/8)*12</f>
        <v>3327</v>
      </c>
      <c r="J10" s="8">
        <f t="shared" si="0"/>
        <v>0</v>
      </c>
    </row>
    <row r="11" spans="2:10" x14ac:dyDescent="0.25">
      <c r="B11">
        <v>18</v>
      </c>
      <c r="C11" s="3"/>
      <c r="D11" s="4">
        <f t="shared" si="1"/>
        <v>0</v>
      </c>
      <c r="E11" s="10">
        <f>D11*D17</f>
        <v>0</v>
      </c>
      <c r="F11" s="10">
        <v>2638</v>
      </c>
      <c r="G11" s="18">
        <f t="shared" si="2"/>
        <v>420</v>
      </c>
      <c r="H11" s="32">
        <f>((E11+F11)/9)*12</f>
        <v>3517.333333333333</v>
      </c>
      <c r="J11" s="8">
        <f t="shared" si="0"/>
        <v>0</v>
      </c>
    </row>
    <row r="12" spans="2:10" x14ac:dyDescent="0.25">
      <c r="B12">
        <v>19</v>
      </c>
      <c r="C12" s="3"/>
      <c r="D12" s="4">
        <f t="shared" si="1"/>
        <v>0</v>
      </c>
      <c r="E12" s="10">
        <f>D12*D17</f>
        <v>0</v>
      </c>
      <c r="F12" s="10">
        <v>2883</v>
      </c>
      <c r="G12" s="18">
        <f t="shared" si="2"/>
        <v>245</v>
      </c>
      <c r="H12" s="32">
        <f>((E12+F12)/10)*12</f>
        <v>3459.6000000000004</v>
      </c>
      <c r="J12" s="8">
        <f t="shared" si="0"/>
        <v>0</v>
      </c>
    </row>
    <row r="13" spans="2:10" x14ac:dyDescent="0.25">
      <c r="B13">
        <v>20</v>
      </c>
      <c r="C13" s="3"/>
      <c r="D13" s="4">
        <f t="shared" si="1"/>
        <v>0</v>
      </c>
      <c r="E13" s="10">
        <f>D13*D17</f>
        <v>0</v>
      </c>
      <c r="F13" s="10">
        <v>3185</v>
      </c>
      <c r="G13" s="18">
        <f t="shared" si="2"/>
        <v>302</v>
      </c>
      <c r="H13" s="32">
        <f>((E13+F13)/11)*12</f>
        <v>3474.545454545455</v>
      </c>
      <c r="J13" s="8">
        <f t="shared" si="0"/>
        <v>0</v>
      </c>
    </row>
    <row r="14" spans="2:10" ht="15.75" thickBot="1" x14ac:dyDescent="0.3">
      <c r="B14">
        <v>21</v>
      </c>
      <c r="C14" s="5"/>
      <c r="D14" s="6">
        <f t="shared" si="1"/>
        <v>0</v>
      </c>
      <c r="E14" s="12">
        <f>D14*D17</f>
        <v>0</v>
      </c>
      <c r="F14" s="12">
        <v>3357</v>
      </c>
      <c r="G14" s="19">
        <f t="shared" si="2"/>
        <v>172</v>
      </c>
      <c r="H14" s="33">
        <f>((E14+F14)/12)*12</f>
        <v>3357</v>
      </c>
      <c r="J14" s="8">
        <f t="shared" si="0"/>
        <v>0</v>
      </c>
    </row>
    <row r="15" spans="2:10" x14ac:dyDescent="0.25">
      <c r="E15" s="7">
        <f>SUM(E3:E14)</f>
        <v>0</v>
      </c>
      <c r="J15" s="8"/>
    </row>
    <row r="16" spans="2:10" x14ac:dyDescent="0.25">
      <c r="J16" s="8"/>
    </row>
    <row r="17" spans="2:27" x14ac:dyDescent="0.25">
      <c r="C17" s="9" t="s">
        <v>2</v>
      </c>
      <c r="D17" s="9">
        <v>6</v>
      </c>
      <c r="J17" s="8"/>
    </row>
    <row r="18" spans="2:27" x14ac:dyDescent="0.25">
      <c r="J18" s="8"/>
    </row>
    <row r="19" spans="2:27" ht="15.75" thickBot="1" x14ac:dyDescent="0.3">
      <c r="J19" s="8"/>
    </row>
    <row r="20" spans="2:27" ht="15.75" thickBot="1" x14ac:dyDescent="0.3">
      <c r="C20" s="14" t="s">
        <v>1</v>
      </c>
      <c r="D20" s="15" t="s">
        <v>0</v>
      </c>
      <c r="E20" s="15" t="s">
        <v>3</v>
      </c>
      <c r="F20" s="20" t="s">
        <v>4</v>
      </c>
      <c r="G20" s="26" t="s">
        <v>5</v>
      </c>
      <c r="H20" s="30" t="s">
        <v>7</v>
      </c>
      <c r="J20" s="8"/>
    </row>
    <row r="21" spans="2:27" x14ac:dyDescent="0.25">
      <c r="B21">
        <v>10</v>
      </c>
      <c r="C21" s="1"/>
      <c r="D21" s="2">
        <f>C21</f>
        <v>0</v>
      </c>
      <c r="E21" s="11">
        <f>D21*D17</f>
        <v>0</v>
      </c>
      <c r="F21" s="16"/>
      <c r="G21" s="21">
        <f>F21</f>
        <v>0</v>
      </c>
      <c r="H21" s="31">
        <f>(E21+F21)*12</f>
        <v>0</v>
      </c>
      <c r="J21" s="8"/>
    </row>
    <row r="22" spans="2:27" x14ac:dyDescent="0.25">
      <c r="B22">
        <v>11</v>
      </c>
      <c r="C22" s="3"/>
      <c r="D22" s="4">
        <f>IF((C22-C21)&gt;=0,C22-C21,)</f>
        <v>0</v>
      </c>
      <c r="E22" s="10">
        <f>D22*D17</f>
        <v>0</v>
      </c>
      <c r="F22" s="13"/>
      <c r="G22" s="18">
        <f>IF((F22-F21)&gt;=0,F22-F21,)</f>
        <v>0</v>
      </c>
      <c r="H22" s="32">
        <f>((E22+F22)/2)*12</f>
        <v>0</v>
      </c>
      <c r="J22" s="8"/>
    </row>
    <row r="23" spans="2:27" x14ac:dyDescent="0.25">
      <c r="B23">
        <v>12</v>
      </c>
      <c r="C23" s="3"/>
      <c r="D23" s="4">
        <f t="shared" ref="D23:D32" si="3">IF((C23-C22)&gt;=0,C23-C22,)</f>
        <v>0</v>
      </c>
      <c r="E23" s="10">
        <f>D23*D17</f>
        <v>0</v>
      </c>
      <c r="F23" s="13"/>
      <c r="G23" s="18">
        <f t="shared" ref="G23:G32" si="4">IF((F23-F22)&gt;=0,F23-F22,)</f>
        <v>0</v>
      </c>
      <c r="H23" s="32">
        <f>((E23+F23)/3)*12</f>
        <v>0</v>
      </c>
      <c r="J23" s="8"/>
    </row>
    <row r="24" spans="2:27" x14ac:dyDescent="0.25">
      <c r="B24">
        <v>13</v>
      </c>
      <c r="C24" s="3"/>
      <c r="D24" s="4">
        <f t="shared" si="3"/>
        <v>0</v>
      </c>
      <c r="E24" s="10">
        <f>D24*D17</f>
        <v>0</v>
      </c>
      <c r="F24" s="13"/>
      <c r="G24" s="18">
        <f t="shared" si="4"/>
        <v>0</v>
      </c>
      <c r="H24" s="32">
        <f>((E24+F24)/4)*12</f>
        <v>0</v>
      </c>
      <c r="J24" s="8"/>
    </row>
    <row r="25" spans="2:27" ht="15.75" thickBot="1" x14ac:dyDescent="0.3">
      <c r="B25">
        <v>14</v>
      </c>
      <c r="C25" s="3"/>
      <c r="D25" s="4">
        <f t="shared" si="3"/>
        <v>0</v>
      </c>
      <c r="E25" s="10">
        <f>D25*D17</f>
        <v>0</v>
      </c>
      <c r="F25" s="13"/>
      <c r="G25" s="18">
        <f t="shared" si="4"/>
        <v>0</v>
      </c>
      <c r="H25" s="32">
        <f>((E25+F25)/5)*12</f>
        <v>0</v>
      </c>
      <c r="J25" s="8"/>
    </row>
    <row r="26" spans="2:27" ht="15.75" thickBot="1" x14ac:dyDescent="0.3">
      <c r="B26">
        <v>15</v>
      </c>
      <c r="C26" s="3"/>
      <c r="D26" s="4">
        <f t="shared" si="3"/>
        <v>0</v>
      </c>
      <c r="E26" s="10">
        <f>D26*D17</f>
        <v>0</v>
      </c>
      <c r="F26" s="13"/>
      <c r="G26" s="18">
        <f t="shared" si="4"/>
        <v>0</v>
      </c>
      <c r="H26" s="32">
        <f>((E26+F26)/6)*12</f>
        <v>0</v>
      </c>
      <c r="K26" s="38">
        <v>10</v>
      </c>
      <c r="L26" s="38">
        <v>11</v>
      </c>
      <c r="M26" s="38">
        <v>12</v>
      </c>
      <c r="N26" s="38">
        <v>13</v>
      </c>
      <c r="O26" s="38">
        <v>14</v>
      </c>
      <c r="P26" s="38">
        <v>15</v>
      </c>
      <c r="Q26" s="38">
        <v>16</v>
      </c>
      <c r="R26" s="38">
        <v>17</v>
      </c>
      <c r="S26" s="38">
        <v>18</v>
      </c>
      <c r="T26" s="38">
        <v>19</v>
      </c>
      <c r="U26" s="38">
        <v>20</v>
      </c>
      <c r="V26" s="38">
        <v>21</v>
      </c>
      <c r="Z26" t="s">
        <v>8</v>
      </c>
      <c r="AA26" s="27">
        <v>1582</v>
      </c>
    </row>
    <row r="27" spans="2:27" ht="15.75" thickBot="1" x14ac:dyDescent="0.3">
      <c r="B27">
        <v>16</v>
      </c>
      <c r="C27" s="3"/>
      <c r="D27" s="4">
        <f t="shared" si="3"/>
        <v>0</v>
      </c>
      <c r="E27" s="10">
        <f>D27*D17</f>
        <v>0</v>
      </c>
      <c r="F27" s="13"/>
      <c r="G27" s="18">
        <f t="shared" si="4"/>
        <v>0</v>
      </c>
      <c r="H27" s="32">
        <f>((E27+F27)/7)*12</f>
        <v>0</v>
      </c>
      <c r="J27" s="34" t="s">
        <v>1</v>
      </c>
      <c r="K27" s="39">
        <f>C3</f>
        <v>0</v>
      </c>
      <c r="L27" s="39">
        <f>C4</f>
        <v>0</v>
      </c>
      <c r="M27" s="39">
        <f>C5</f>
        <v>0</v>
      </c>
      <c r="N27" s="39">
        <f>C6</f>
        <v>0</v>
      </c>
      <c r="O27" s="39">
        <f>C7</f>
        <v>0</v>
      </c>
      <c r="P27" s="39">
        <f>C8</f>
        <v>0</v>
      </c>
      <c r="Q27" s="39">
        <f>C9</f>
        <v>0</v>
      </c>
      <c r="R27" s="39">
        <f>C10</f>
        <v>0</v>
      </c>
      <c r="S27" s="39">
        <f>C11</f>
        <v>0</v>
      </c>
      <c r="T27" s="39">
        <f>C12</f>
        <v>0</v>
      </c>
      <c r="U27" s="39">
        <f>C13</f>
        <v>0</v>
      </c>
      <c r="V27" s="39">
        <f>C14</f>
        <v>0</v>
      </c>
      <c r="Z27" t="s">
        <v>9</v>
      </c>
      <c r="AA27" s="28">
        <v>5</v>
      </c>
    </row>
    <row r="28" spans="2:27" ht="15.75" thickBot="1" x14ac:dyDescent="0.3">
      <c r="B28">
        <v>17</v>
      </c>
      <c r="C28" s="3"/>
      <c r="D28" s="4">
        <f t="shared" si="3"/>
        <v>0</v>
      </c>
      <c r="E28" s="10">
        <f>D28*D17</f>
        <v>0</v>
      </c>
      <c r="F28" s="13"/>
      <c r="G28" s="18">
        <f t="shared" si="4"/>
        <v>0</v>
      </c>
      <c r="H28" s="32">
        <f>((E28+F28)/8)*12</f>
        <v>0</v>
      </c>
      <c r="J28" s="35"/>
      <c r="K28" s="38">
        <f>C21</f>
        <v>0</v>
      </c>
      <c r="L28" s="38">
        <f>C22</f>
        <v>0</v>
      </c>
      <c r="M28" s="38">
        <f>C23</f>
        <v>0</v>
      </c>
      <c r="N28" s="38">
        <f>C24</f>
        <v>0</v>
      </c>
      <c r="O28" s="38">
        <f>C25</f>
        <v>0</v>
      </c>
      <c r="P28" s="38">
        <f>C26</f>
        <v>0</v>
      </c>
      <c r="Q28" s="38">
        <f>C27</f>
        <v>0</v>
      </c>
      <c r="R28" s="38">
        <f>C28</f>
        <v>0</v>
      </c>
      <c r="S28" s="38">
        <f>C29</f>
        <v>0</v>
      </c>
      <c r="T28" s="38">
        <f>C30</f>
        <v>0</v>
      </c>
      <c r="U28" s="38">
        <f>C31</f>
        <v>0</v>
      </c>
      <c r="V28" s="38">
        <f>C32</f>
        <v>0</v>
      </c>
      <c r="Z28" t="s">
        <v>10</v>
      </c>
      <c r="AA28" s="29">
        <f>AA26/AA27</f>
        <v>316.39999999999998</v>
      </c>
    </row>
    <row r="29" spans="2:27" x14ac:dyDescent="0.25">
      <c r="B29">
        <v>18</v>
      </c>
      <c r="C29" s="3"/>
      <c r="D29" s="4">
        <f t="shared" si="3"/>
        <v>0</v>
      </c>
      <c r="E29" s="10">
        <f>D29*D17</f>
        <v>0</v>
      </c>
      <c r="F29" s="13"/>
      <c r="G29" s="18">
        <f t="shared" si="4"/>
        <v>0</v>
      </c>
      <c r="H29" s="32">
        <f>((E29+F29)/9)*12</f>
        <v>0</v>
      </c>
      <c r="J29" s="36" t="s">
        <v>0</v>
      </c>
      <c r="K29" s="40">
        <f>D3</f>
        <v>0</v>
      </c>
      <c r="L29" s="40">
        <f>D4</f>
        <v>0</v>
      </c>
      <c r="M29" s="40">
        <f>D5</f>
        <v>0</v>
      </c>
      <c r="N29" s="40">
        <f>D6</f>
        <v>0</v>
      </c>
      <c r="O29" s="40">
        <f>D7</f>
        <v>0</v>
      </c>
      <c r="P29" s="40">
        <f>D8</f>
        <v>0</v>
      </c>
      <c r="Q29" s="40">
        <f>D9</f>
        <v>0</v>
      </c>
      <c r="R29" s="40">
        <f>D10</f>
        <v>0</v>
      </c>
      <c r="S29" s="40">
        <f>D11</f>
        <v>0</v>
      </c>
      <c r="T29" s="40">
        <f>D12</f>
        <v>0</v>
      </c>
      <c r="U29" s="40">
        <f>D13</f>
        <v>0</v>
      </c>
      <c r="V29" s="40">
        <f>D14</f>
        <v>0</v>
      </c>
      <c r="Z29" s="8">
        <v>1</v>
      </c>
      <c r="AA29" s="8">
        <f>$AA$28*Z29</f>
        <v>316.39999999999998</v>
      </c>
    </row>
    <row r="30" spans="2:27" ht="15.75" thickBot="1" x14ac:dyDescent="0.3">
      <c r="B30">
        <v>19</v>
      </c>
      <c r="C30" s="3"/>
      <c r="D30" s="4">
        <f t="shared" si="3"/>
        <v>0</v>
      </c>
      <c r="E30" s="10">
        <f>D30*D17</f>
        <v>0</v>
      </c>
      <c r="F30" s="13"/>
      <c r="G30" s="18">
        <f t="shared" si="4"/>
        <v>0</v>
      </c>
      <c r="H30" s="32">
        <f>((E30+F30)/10)*12</f>
        <v>0</v>
      </c>
      <c r="J30" s="35"/>
      <c r="K30" s="38">
        <f>D21</f>
        <v>0</v>
      </c>
      <c r="L30" s="38">
        <f>D22</f>
        <v>0</v>
      </c>
      <c r="M30" s="38">
        <f>D23</f>
        <v>0</v>
      </c>
      <c r="N30" s="38">
        <f>D24</f>
        <v>0</v>
      </c>
      <c r="O30" s="38">
        <f>D25</f>
        <v>0</v>
      </c>
      <c r="P30" s="38">
        <f>D26</f>
        <v>0</v>
      </c>
      <c r="Q30" s="38">
        <f>D27</f>
        <v>0</v>
      </c>
      <c r="R30" s="38">
        <f>D28</f>
        <v>0</v>
      </c>
      <c r="S30" s="38">
        <f>D29</f>
        <v>0</v>
      </c>
      <c r="T30" s="38">
        <f>D30</f>
        <v>0</v>
      </c>
      <c r="U30" s="38">
        <f>D31</f>
        <v>0</v>
      </c>
      <c r="V30" s="38">
        <f>D32</f>
        <v>0</v>
      </c>
      <c r="Z30" s="8">
        <v>2</v>
      </c>
      <c r="AA30" s="8">
        <f t="shared" ref="AA30:AA40" si="5">$AA$28*Z30</f>
        <v>632.79999999999995</v>
      </c>
    </row>
    <row r="31" spans="2:27" x14ac:dyDescent="0.25">
      <c r="B31">
        <v>20</v>
      </c>
      <c r="C31" s="3"/>
      <c r="D31" s="4">
        <f t="shared" si="3"/>
        <v>0</v>
      </c>
      <c r="E31" s="10">
        <f>D31*D17</f>
        <v>0</v>
      </c>
      <c r="F31" s="13"/>
      <c r="G31" s="18">
        <f t="shared" si="4"/>
        <v>0</v>
      </c>
      <c r="H31" s="32">
        <f>((E31+F31)/11)*12</f>
        <v>0</v>
      </c>
      <c r="J31" s="36" t="s">
        <v>3</v>
      </c>
      <c r="K31" s="40">
        <f>E3+F3</f>
        <v>316.39999999999998</v>
      </c>
      <c r="L31" s="40">
        <f>E4+F4</f>
        <v>632.79999999999995</v>
      </c>
      <c r="M31" s="40">
        <f>E5+F5</f>
        <v>949.19999999999993</v>
      </c>
      <c r="N31" s="40">
        <f>E6+F6</f>
        <v>1265.5999999999999</v>
      </c>
      <c r="O31" s="40">
        <f>E7+F7</f>
        <v>1582</v>
      </c>
      <c r="P31" s="40">
        <f>E8+F8</f>
        <v>1761</v>
      </c>
      <c r="Q31" s="40">
        <f>E9+F9</f>
        <v>1982</v>
      </c>
      <c r="R31" s="40">
        <f>E10+F10</f>
        <v>2218</v>
      </c>
      <c r="S31" s="40">
        <f>E11+F11</f>
        <v>2638</v>
      </c>
      <c r="T31" s="40">
        <f>E12+F12</f>
        <v>2883</v>
      </c>
      <c r="U31" s="40">
        <f>E13+F13</f>
        <v>3185</v>
      </c>
      <c r="V31" s="40">
        <f>E14+F14</f>
        <v>3357</v>
      </c>
      <c r="Z31" s="8">
        <v>3</v>
      </c>
      <c r="AA31" s="8">
        <f t="shared" si="5"/>
        <v>949.19999999999993</v>
      </c>
    </row>
    <row r="32" spans="2:27" ht="15.75" thickBot="1" x14ac:dyDescent="0.3">
      <c r="B32">
        <v>21</v>
      </c>
      <c r="C32" s="5"/>
      <c r="D32" s="6">
        <f t="shared" si="3"/>
        <v>0</v>
      </c>
      <c r="E32" s="12">
        <f>D32*D17</f>
        <v>0</v>
      </c>
      <c r="F32" s="17"/>
      <c r="G32" s="19">
        <f t="shared" si="4"/>
        <v>0</v>
      </c>
      <c r="H32" s="33">
        <f>((E32+F32)/12)*12</f>
        <v>0</v>
      </c>
      <c r="J32" s="35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Z32" s="8">
        <v>4</v>
      </c>
      <c r="AA32" s="8">
        <f t="shared" si="5"/>
        <v>1265.5999999999999</v>
      </c>
    </row>
    <row r="33" spans="3:27" x14ac:dyDescent="0.25">
      <c r="C33" s="8"/>
      <c r="D33" s="8"/>
      <c r="E33" s="7">
        <f>SUM(E21:E32)</f>
        <v>0</v>
      </c>
      <c r="F33"/>
      <c r="J33" s="37" t="s">
        <v>5</v>
      </c>
      <c r="K33" s="41">
        <f>G3</f>
        <v>316.39999999999998</v>
      </c>
      <c r="L33" s="41">
        <f>G4</f>
        <v>316.39999999999998</v>
      </c>
      <c r="M33" s="41">
        <f>G5</f>
        <v>316.39999999999998</v>
      </c>
      <c r="N33" s="41">
        <f>G6</f>
        <v>316.39999999999998</v>
      </c>
      <c r="O33" s="41">
        <f>G7</f>
        <v>316.40000000000009</v>
      </c>
      <c r="P33" s="41">
        <f>G8</f>
        <v>179</v>
      </c>
      <c r="Q33" s="41">
        <f>G9</f>
        <v>221</v>
      </c>
      <c r="R33" s="41">
        <f>G10</f>
        <v>236</v>
      </c>
      <c r="S33" s="41">
        <f>G11</f>
        <v>420</v>
      </c>
      <c r="T33" s="41">
        <f>G12</f>
        <v>245</v>
      </c>
      <c r="U33" s="41">
        <f>G13</f>
        <v>302</v>
      </c>
      <c r="V33" s="41">
        <f>G14</f>
        <v>172</v>
      </c>
      <c r="Z33" s="8">
        <v>5</v>
      </c>
      <c r="AA33" s="8">
        <f t="shared" si="5"/>
        <v>1582</v>
      </c>
    </row>
    <row r="34" spans="3:27" ht="15.75" thickBot="1" x14ac:dyDescent="0.3">
      <c r="J34" s="35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Z34" s="8">
        <v>6</v>
      </c>
      <c r="AA34" s="8">
        <f t="shared" si="5"/>
        <v>1898.3999999999999</v>
      </c>
    </row>
    <row r="35" spans="3:27" x14ac:dyDescent="0.25">
      <c r="J35" s="13" t="s">
        <v>7</v>
      </c>
      <c r="K35" s="42">
        <f>H3</f>
        <v>3796.7999999999997</v>
      </c>
      <c r="L35" s="43">
        <f>H4</f>
        <v>3796.7999999999997</v>
      </c>
      <c r="M35" s="43">
        <f>H5</f>
        <v>3796.7999999999997</v>
      </c>
      <c r="N35" s="43">
        <f>H6</f>
        <v>3796.7999999999997</v>
      </c>
      <c r="O35" s="43">
        <f>H7</f>
        <v>3796.7999999999997</v>
      </c>
      <c r="P35" s="43">
        <f>H8</f>
        <v>3522</v>
      </c>
      <c r="Q35" s="43">
        <f>H9</f>
        <v>3397.7142857142862</v>
      </c>
      <c r="R35" s="43">
        <f>H10</f>
        <v>3327</v>
      </c>
      <c r="S35" s="43">
        <f>H11</f>
        <v>3517.333333333333</v>
      </c>
      <c r="T35" s="43">
        <f>H12</f>
        <v>3459.6000000000004</v>
      </c>
      <c r="U35" s="43">
        <f>H13</f>
        <v>3474.545454545455</v>
      </c>
      <c r="V35" s="43">
        <f>H14</f>
        <v>3357</v>
      </c>
      <c r="Z35" s="8">
        <v>7</v>
      </c>
      <c r="AA35" s="8">
        <f t="shared" si="5"/>
        <v>2214.7999999999997</v>
      </c>
    </row>
    <row r="36" spans="3:27" ht="15.75" thickBot="1" x14ac:dyDescent="0.3">
      <c r="J36" s="17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5"/>
      <c r="Z36" s="8">
        <v>8</v>
      </c>
      <c r="AA36" s="8">
        <f t="shared" si="5"/>
        <v>2531.1999999999998</v>
      </c>
    </row>
    <row r="37" spans="3:27" x14ac:dyDescent="0.25">
      <c r="Z37" s="8">
        <v>9</v>
      </c>
      <c r="AA37" s="8">
        <f t="shared" si="5"/>
        <v>2847.6</v>
      </c>
    </row>
    <row r="38" spans="3:27" x14ac:dyDescent="0.25">
      <c r="Z38" s="8">
        <v>10</v>
      </c>
      <c r="AA38" s="8">
        <f t="shared" si="5"/>
        <v>3164</v>
      </c>
    </row>
    <row r="39" spans="3:27" x14ac:dyDescent="0.25">
      <c r="Z39" s="8">
        <v>11</v>
      </c>
      <c r="AA39" s="8">
        <f t="shared" si="5"/>
        <v>3480.3999999999996</v>
      </c>
    </row>
    <row r="40" spans="3:27" x14ac:dyDescent="0.25">
      <c r="Z40" s="8">
        <v>12</v>
      </c>
      <c r="AA40" s="8">
        <f t="shared" si="5"/>
        <v>3796.7999999999997</v>
      </c>
    </row>
    <row r="47" spans="3:27" x14ac:dyDescent="0.25">
      <c r="F47"/>
      <c r="G47"/>
      <c r="I47"/>
    </row>
    <row r="48" spans="3:27" x14ac:dyDescent="0.25">
      <c r="F48"/>
      <c r="G48"/>
      <c r="I4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30EEA-B041-4E28-A450-728336079745}">
  <dimension ref="B1:AA48"/>
  <sheetViews>
    <sheetView tabSelected="1" zoomScale="110" zoomScaleNormal="110" workbookViewId="0">
      <selection activeCell="H17" sqref="H17"/>
    </sheetView>
  </sheetViews>
  <sheetFormatPr defaultRowHeight="15" x14ac:dyDescent="0.25"/>
  <cols>
    <col min="6" max="7" width="9.140625" style="8"/>
    <col min="8" max="9" width="9.140625" style="8" customWidth="1"/>
    <col min="10" max="10" width="9.42578125" bestFit="1" customWidth="1"/>
    <col min="11" max="25" width="5.28515625" customWidth="1"/>
    <col min="26" max="26" width="7" bestFit="1" customWidth="1"/>
    <col min="27" max="27" width="6.140625" bestFit="1" customWidth="1"/>
  </cols>
  <sheetData>
    <row r="1" spans="2:10" ht="15.75" thickBot="1" x14ac:dyDescent="0.3"/>
    <row r="2" spans="2:10" ht="15.75" thickBot="1" x14ac:dyDescent="0.3">
      <c r="C2" s="22" t="s">
        <v>1</v>
      </c>
      <c r="D2" s="23" t="s">
        <v>0</v>
      </c>
      <c r="E2" s="23" t="s">
        <v>3</v>
      </c>
      <c r="F2" s="23" t="s">
        <v>4</v>
      </c>
      <c r="G2" s="24" t="s">
        <v>5</v>
      </c>
      <c r="H2" s="30" t="s">
        <v>7</v>
      </c>
      <c r="J2" s="25" t="s">
        <v>6</v>
      </c>
    </row>
    <row r="3" spans="2:10" x14ac:dyDescent="0.25">
      <c r="B3">
        <v>10</v>
      </c>
      <c r="C3" s="1">
        <v>0</v>
      </c>
      <c r="D3" s="2">
        <f>C3</f>
        <v>0</v>
      </c>
      <c r="E3" s="11">
        <f>D3*D17</f>
        <v>0</v>
      </c>
      <c r="F3" s="11">
        <v>308</v>
      </c>
      <c r="G3" s="21">
        <f>F3+(C3*$D$17)</f>
        <v>308</v>
      </c>
      <c r="H3" s="31">
        <f>(E3+F3)*12</f>
        <v>3696</v>
      </c>
      <c r="J3" s="8">
        <f>C21-C3</f>
        <v>0</v>
      </c>
    </row>
    <row r="4" spans="2:10" x14ac:dyDescent="0.25">
      <c r="B4">
        <v>11</v>
      </c>
      <c r="C4" s="3">
        <v>0</v>
      </c>
      <c r="D4" s="4">
        <f t="shared" ref="D4:D14" si="0">IF((C4-C3)&gt;=0,C4-C3,)</f>
        <v>0</v>
      </c>
      <c r="E4" s="10">
        <f>D4*D17</f>
        <v>0</v>
      </c>
      <c r="F4" s="10">
        <v>457</v>
      </c>
      <c r="G4" s="18">
        <f>IF((F4-F3)&gt;=0,F4-F3,)+(C4*$D$17)</f>
        <v>149</v>
      </c>
      <c r="H4" s="32">
        <f>((E4+F4)/2)*12</f>
        <v>2742</v>
      </c>
      <c r="J4" s="8">
        <f t="shared" ref="J3:J14" si="1">C22-C4</f>
        <v>0</v>
      </c>
    </row>
    <row r="5" spans="2:10" x14ac:dyDescent="0.25">
      <c r="B5">
        <v>12</v>
      </c>
      <c r="C5" s="3">
        <v>0</v>
      </c>
      <c r="D5" s="4">
        <f>IF((C5-C4)&gt;=0,C5-C4,)</f>
        <v>0</v>
      </c>
      <c r="E5" s="10">
        <f>D5*D17</f>
        <v>0</v>
      </c>
      <c r="F5" s="10">
        <v>700</v>
      </c>
      <c r="G5" s="18">
        <f t="shared" ref="G5:G14" si="2">IF((F5-F4)&gt;=0,F5-F4,)+(C5*$D$17)</f>
        <v>243</v>
      </c>
      <c r="H5" s="32">
        <f>((E5+F5)/3)*12</f>
        <v>2800</v>
      </c>
      <c r="J5" s="8">
        <f t="shared" si="1"/>
        <v>0</v>
      </c>
    </row>
    <row r="6" spans="2:10" x14ac:dyDescent="0.25">
      <c r="B6">
        <v>13</v>
      </c>
      <c r="C6" s="3">
        <v>0</v>
      </c>
      <c r="D6" s="4">
        <f t="shared" si="0"/>
        <v>0</v>
      </c>
      <c r="E6" s="10">
        <f>D6*D17</f>
        <v>0</v>
      </c>
      <c r="F6" s="10">
        <v>1076</v>
      </c>
      <c r="G6" s="18">
        <f t="shared" si="2"/>
        <v>376</v>
      </c>
      <c r="H6" s="32">
        <f>((E6+F6)/4)*12</f>
        <v>3228</v>
      </c>
      <c r="J6" s="8">
        <f t="shared" si="1"/>
        <v>0</v>
      </c>
    </row>
    <row r="7" spans="2:10" x14ac:dyDescent="0.25">
      <c r="B7">
        <v>14</v>
      </c>
      <c r="C7" s="3">
        <v>0</v>
      </c>
      <c r="D7" s="4">
        <f t="shared" si="0"/>
        <v>0</v>
      </c>
      <c r="E7" s="10">
        <f>D7*D17</f>
        <v>0</v>
      </c>
      <c r="F7" s="10">
        <v>1443</v>
      </c>
      <c r="G7" s="18">
        <f t="shared" si="2"/>
        <v>367</v>
      </c>
      <c r="H7" s="32">
        <f>((E7+F7)/5)*12</f>
        <v>3463.2000000000003</v>
      </c>
      <c r="J7" s="8">
        <f t="shared" si="1"/>
        <v>0</v>
      </c>
    </row>
    <row r="8" spans="2:10" x14ac:dyDescent="0.25">
      <c r="B8">
        <v>15</v>
      </c>
      <c r="C8" s="3">
        <v>0</v>
      </c>
      <c r="D8" s="4">
        <f>IF((C8-C7)&gt;=0,C8-C7,)</f>
        <v>0</v>
      </c>
      <c r="E8" s="10">
        <f>D8*D17</f>
        <v>0</v>
      </c>
      <c r="F8" s="10">
        <v>1720</v>
      </c>
      <c r="G8" s="18">
        <f t="shared" si="2"/>
        <v>277</v>
      </c>
      <c r="H8" s="32">
        <f>((E8+F8)/6)*12</f>
        <v>3440</v>
      </c>
      <c r="J8" s="8">
        <f t="shared" si="1"/>
        <v>0</v>
      </c>
    </row>
    <row r="9" spans="2:10" x14ac:dyDescent="0.25">
      <c r="B9">
        <v>16</v>
      </c>
      <c r="C9" s="3">
        <v>0</v>
      </c>
      <c r="D9" s="4">
        <f t="shared" si="0"/>
        <v>0</v>
      </c>
      <c r="E9" s="10">
        <f>D9*D17</f>
        <v>0</v>
      </c>
      <c r="F9" s="10">
        <v>2148</v>
      </c>
      <c r="G9" s="18">
        <f t="shared" si="2"/>
        <v>428</v>
      </c>
      <c r="H9" s="32">
        <f>((E9+F9)/7)*12</f>
        <v>3682.2857142857138</v>
      </c>
      <c r="J9" s="8">
        <f t="shared" si="1"/>
        <v>0</v>
      </c>
    </row>
    <row r="10" spans="2:10" x14ac:dyDescent="0.25">
      <c r="B10">
        <v>17</v>
      </c>
      <c r="C10" s="3">
        <v>0</v>
      </c>
      <c r="D10" s="4">
        <f t="shared" si="0"/>
        <v>0</v>
      </c>
      <c r="E10" s="10">
        <f>D10*D17</f>
        <v>0</v>
      </c>
      <c r="F10" s="10">
        <v>2466</v>
      </c>
      <c r="G10" s="18">
        <f t="shared" si="2"/>
        <v>318</v>
      </c>
      <c r="H10" s="32">
        <f>((E10+F10)/8)*12</f>
        <v>3699</v>
      </c>
      <c r="J10" s="8">
        <f t="shared" si="1"/>
        <v>0</v>
      </c>
    </row>
    <row r="11" spans="2:10" x14ac:dyDescent="0.25">
      <c r="B11">
        <v>18</v>
      </c>
      <c r="C11" s="3">
        <v>0</v>
      </c>
      <c r="D11" s="4">
        <f t="shared" si="0"/>
        <v>0</v>
      </c>
      <c r="E11" s="10">
        <f>D11*D17</f>
        <v>0</v>
      </c>
      <c r="F11" s="10">
        <v>2716</v>
      </c>
      <c r="G11" s="18">
        <f t="shared" si="2"/>
        <v>250</v>
      </c>
      <c r="H11" s="32">
        <f>((E11+F11)/9)*12</f>
        <v>3621.333333333333</v>
      </c>
      <c r="J11" s="8">
        <f t="shared" si="1"/>
        <v>0</v>
      </c>
    </row>
    <row r="12" spans="2:10" x14ac:dyDescent="0.25">
      <c r="B12">
        <v>19</v>
      </c>
      <c r="C12" s="3">
        <v>0</v>
      </c>
      <c r="D12" s="4">
        <f t="shared" si="0"/>
        <v>0</v>
      </c>
      <c r="E12" s="10">
        <f>D12*D17</f>
        <v>0</v>
      </c>
      <c r="F12" s="10">
        <v>2871</v>
      </c>
      <c r="G12" s="18">
        <f t="shared" si="2"/>
        <v>155</v>
      </c>
      <c r="H12" s="32">
        <f>((E12+F12)/10)*12</f>
        <v>3445.2000000000003</v>
      </c>
      <c r="J12" s="8">
        <f t="shared" si="1"/>
        <v>0</v>
      </c>
    </row>
    <row r="13" spans="2:10" x14ac:dyDescent="0.25">
      <c r="B13">
        <v>20</v>
      </c>
      <c r="C13" s="3">
        <v>0</v>
      </c>
      <c r="D13" s="4">
        <f t="shared" si="0"/>
        <v>0</v>
      </c>
      <c r="E13" s="10">
        <f>D13*D17</f>
        <v>0</v>
      </c>
      <c r="F13" s="10">
        <v>3026</v>
      </c>
      <c r="G13" s="18">
        <f t="shared" si="2"/>
        <v>155</v>
      </c>
      <c r="H13" s="32">
        <f>((E13+F13)/11)*12</f>
        <v>3301.090909090909</v>
      </c>
      <c r="J13" s="8">
        <f t="shared" si="1"/>
        <v>0</v>
      </c>
    </row>
    <row r="14" spans="2:10" ht="15.75" thickBot="1" x14ac:dyDescent="0.3">
      <c r="B14">
        <v>21</v>
      </c>
      <c r="C14" s="5">
        <v>0</v>
      </c>
      <c r="D14" s="6">
        <f t="shared" si="0"/>
        <v>0</v>
      </c>
      <c r="E14" s="12">
        <f>D14*D17</f>
        <v>0</v>
      </c>
      <c r="F14" s="12"/>
      <c r="G14" s="46">
        <f t="shared" si="2"/>
        <v>0</v>
      </c>
      <c r="H14" s="33">
        <f>((E14+F14)/12)*12</f>
        <v>0</v>
      </c>
      <c r="J14" s="8">
        <f t="shared" si="1"/>
        <v>0</v>
      </c>
    </row>
    <row r="15" spans="2:10" x14ac:dyDescent="0.25">
      <c r="E15" s="7">
        <f>SUM(E3:E14)</f>
        <v>0</v>
      </c>
      <c r="J15" s="8"/>
    </row>
    <row r="16" spans="2:10" x14ac:dyDescent="0.25">
      <c r="J16" s="8"/>
    </row>
    <row r="17" spans="2:27" x14ac:dyDescent="0.25">
      <c r="C17" s="9" t="s">
        <v>2</v>
      </c>
      <c r="D17" s="9">
        <v>6</v>
      </c>
      <c r="J17" s="8"/>
    </row>
    <row r="18" spans="2:27" x14ac:dyDescent="0.25">
      <c r="J18" s="8"/>
    </row>
    <row r="19" spans="2:27" ht="15.75" thickBot="1" x14ac:dyDescent="0.3">
      <c r="J19" s="8"/>
    </row>
    <row r="20" spans="2:27" ht="15.75" thickBot="1" x14ac:dyDescent="0.3">
      <c r="C20" s="14" t="s">
        <v>1</v>
      </c>
      <c r="D20" s="15" t="s">
        <v>0</v>
      </c>
      <c r="E20" s="15" t="s">
        <v>3</v>
      </c>
      <c r="F20" s="20" t="s">
        <v>4</v>
      </c>
      <c r="G20" s="26" t="s">
        <v>5</v>
      </c>
      <c r="H20" s="30" t="s">
        <v>7</v>
      </c>
      <c r="J20" s="8"/>
    </row>
    <row r="21" spans="2:27" x14ac:dyDescent="0.25">
      <c r="B21">
        <v>10</v>
      </c>
      <c r="C21" s="1"/>
      <c r="D21" s="2">
        <f>C21</f>
        <v>0</v>
      </c>
      <c r="E21" s="11">
        <f>D21*D17</f>
        <v>0</v>
      </c>
      <c r="F21" s="16"/>
      <c r="G21" s="21">
        <f>F21</f>
        <v>0</v>
      </c>
      <c r="H21" s="31">
        <f>(E21+F21)*12</f>
        <v>0</v>
      </c>
      <c r="J21" s="8"/>
    </row>
    <row r="22" spans="2:27" x14ac:dyDescent="0.25">
      <c r="B22">
        <v>11</v>
      </c>
      <c r="C22" s="3"/>
      <c r="D22" s="4">
        <f>IF((C22-C21)&gt;=0,C22-C21,)</f>
        <v>0</v>
      </c>
      <c r="E22" s="10">
        <f>D22*D17</f>
        <v>0</v>
      </c>
      <c r="F22" s="13"/>
      <c r="G22" s="18">
        <f>IF((F22-F21)&gt;=0,F22-F21,)</f>
        <v>0</v>
      </c>
      <c r="H22" s="32">
        <f>((E22+F22)/2)*12</f>
        <v>0</v>
      </c>
      <c r="J22" s="8"/>
    </row>
    <row r="23" spans="2:27" x14ac:dyDescent="0.25">
      <c r="B23">
        <v>12</v>
      </c>
      <c r="C23" s="3"/>
      <c r="D23" s="4">
        <f t="shared" ref="D23:D32" si="3">IF((C23-C22)&gt;=0,C23-C22,)</f>
        <v>0</v>
      </c>
      <c r="E23" s="10">
        <f>D23*D17</f>
        <v>0</v>
      </c>
      <c r="F23" s="13"/>
      <c r="G23" s="18">
        <f t="shared" ref="G23:G32" si="4">IF((F23-F22)&gt;=0,F23-F22,)</f>
        <v>0</v>
      </c>
      <c r="H23" s="32">
        <f>((E23+F23)/3)*12</f>
        <v>0</v>
      </c>
      <c r="J23" s="8"/>
    </row>
    <row r="24" spans="2:27" x14ac:dyDescent="0.25">
      <c r="B24">
        <v>13</v>
      </c>
      <c r="C24" s="3"/>
      <c r="D24" s="4">
        <f t="shared" si="3"/>
        <v>0</v>
      </c>
      <c r="E24" s="10">
        <f>D24*D17</f>
        <v>0</v>
      </c>
      <c r="F24" s="13"/>
      <c r="G24" s="18">
        <f t="shared" si="4"/>
        <v>0</v>
      </c>
      <c r="H24" s="32">
        <f>((E24+F24)/4)*12</f>
        <v>0</v>
      </c>
      <c r="J24" s="8"/>
    </row>
    <row r="25" spans="2:27" ht="15.75" thickBot="1" x14ac:dyDescent="0.3">
      <c r="B25">
        <v>14</v>
      </c>
      <c r="C25" s="3"/>
      <c r="D25" s="4">
        <f t="shared" si="3"/>
        <v>0</v>
      </c>
      <c r="E25" s="10">
        <f>D25*D17</f>
        <v>0</v>
      </c>
      <c r="F25" s="13"/>
      <c r="G25" s="18">
        <f t="shared" si="4"/>
        <v>0</v>
      </c>
      <c r="H25" s="32">
        <f>((E25+F25)/5)*12</f>
        <v>0</v>
      </c>
      <c r="J25" s="8"/>
    </row>
    <row r="26" spans="2:27" ht="15.75" thickBot="1" x14ac:dyDescent="0.3">
      <c r="B26">
        <v>15</v>
      </c>
      <c r="C26" s="3"/>
      <c r="D26" s="4">
        <f t="shared" si="3"/>
        <v>0</v>
      </c>
      <c r="E26" s="10">
        <f>D26*D17</f>
        <v>0</v>
      </c>
      <c r="F26" s="13"/>
      <c r="G26" s="18">
        <f t="shared" si="4"/>
        <v>0</v>
      </c>
      <c r="H26" s="32">
        <f>((E26+F26)/6)*12</f>
        <v>0</v>
      </c>
      <c r="K26" s="38">
        <v>10</v>
      </c>
      <c r="L26" s="38">
        <v>11</v>
      </c>
      <c r="M26" s="38">
        <v>12</v>
      </c>
      <c r="N26" s="38">
        <v>13</v>
      </c>
      <c r="O26" s="38">
        <v>14</v>
      </c>
      <c r="P26" s="38">
        <v>15</v>
      </c>
      <c r="Q26" s="38">
        <v>16</v>
      </c>
      <c r="R26" s="38">
        <v>17</v>
      </c>
      <c r="S26" s="38">
        <v>18</v>
      </c>
      <c r="T26" s="38">
        <v>19</v>
      </c>
      <c r="U26" s="38">
        <v>20</v>
      </c>
      <c r="V26" s="38">
        <v>21</v>
      </c>
      <c r="Z26" t="s">
        <v>8</v>
      </c>
      <c r="AA26" s="27">
        <v>1582</v>
      </c>
    </row>
    <row r="27" spans="2:27" ht="15.75" thickBot="1" x14ac:dyDescent="0.3">
      <c r="B27">
        <v>16</v>
      </c>
      <c r="C27" s="3"/>
      <c r="D27" s="4">
        <f t="shared" si="3"/>
        <v>0</v>
      </c>
      <c r="E27" s="10">
        <f>D27*D17</f>
        <v>0</v>
      </c>
      <c r="F27" s="13"/>
      <c r="G27" s="18">
        <f t="shared" si="4"/>
        <v>0</v>
      </c>
      <c r="H27" s="32">
        <f>((E27+F27)/7)*12</f>
        <v>0</v>
      </c>
      <c r="J27" s="34" t="s">
        <v>1</v>
      </c>
      <c r="K27" s="39">
        <f>C3</f>
        <v>0</v>
      </c>
      <c r="L27" s="39">
        <f>C4</f>
        <v>0</v>
      </c>
      <c r="M27" s="39">
        <f>C5</f>
        <v>0</v>
      </c>
      <c r="N27" s="39">
        <f>C6</f>
        <v>0</v>
      </c>
      <c r="O27" s="39">
        <f>C7</f>
        <v>0</v>
      </c>
      <c r="P27" s="39">
        <f>C8</f>
        <v>0</v>
      </c>
      <c r="Q27" s="39">
        <f>C9</f>
        <v>0</v>
      </c>
      <c r="R27" s="39">
        <f>C10</f>
        <v>0</v>
      </c>
      <c r="S27" s="39">
        <f>C11</f>
        <v>0</v>
      </c>
      <c r="T27" s="39">
        <f>C12</f>
        <v>0</v>
      </c>
      <c r="U27" s="39">
        <f>C13</f>
        <v>0</v>
      </c>
      <c r="V27" s="39">
        <f>C14</f>
        <v>0</v>
      </c>
      <c r="Z27" t="s">
        <v>9</v>
      </c>
      <c r="AA27" s="28">
        <v>5</v>
      </c>
    </row>
    <row r="28" spans="2:27" ht="15.75" thickBot="1" x14ac:dyDescent="0.3">
      <c r="B28">
        <v>17</v>
      </c>
      <c r="C28" s="3"/>
      <c r="D28" s="4">
        <f t="shared" si="3"/>
        <v>0</v>
      </c>
      <c r="E28" s="10">
        <f>D28*D17</f>
        <v>0</v>
      </c>
      <c r="F28" s="13"/>
      <c r="G28" s="18">
        <f t="shared" si="4"/>
        <v>0</v>
      </c>
      <c r="H28" s="32">
        <f>((E28+F28)/8)*12</f>
        <v>0</v>
      </c>
      <c r="J28" s="35"/>
      <c r="K28" s="38">
        <f>C21</f>
        <v>0</v>
      </c>
      <c r="L28" s="38">
        <f>C22</f>
        <v>0</v>
      </c>
      <c r="M28" s="38">
        <f>C23</f>
        <v>0</v>
      </c>
      <c r="N28" s="38">
        <f>C24</f>
        <v>0</v>
      </c>
      <c r="O28" s="38">
        <f>C25</f>
        <v>0</v>
      </c>
      <c r="P28" s="38">
        <f>C26</f>
        <v>0</v>
      </c>
      <c r="Q28" s="38">
        <f>C27</f>
        <v>0</v>
      </c>
      <c r="R28" s="38">
        <f>C28</f>
        <v>0</v>
      </c>
      <c r="S28" s="38">
        <f>C29</f>
        <v>0</v>
      </c>
      <c r="T28" s="38">
        <f>C30</f>
        <v>0</v>
      </c>
      <c r="U28" s="38">
        <f>C31</f>
        <v>0</v>
      </c>
      <c r="V28" s="38">
        <f>C32</f>
        <v>0</v>
      </c>
      <c r="Z28" t="s">
        <v>10</v>
      </c>
      <c r="AA28" s="29">
        <f>AA26/AA27</f>
        <v>316.39999999999998</v>
      </c>
    </row>
    <row r="29" spans="2:27" x14ac:dyDescent="0.25">
      <c r="B29">
        <v>18</v>
      </c>
      <c r="C29" s="3"/>
      <c r="D29" s="4">
        <f t="shared" si="3"/>
        <v>0</v>
      </c>
      <c r="E29" s="10">
        <f>D29*D17</f>
        <v>0</v>
      </c>
      <c r="F29" s="13"/>
      <c r="G29" s="18">
        <f t="shared" si="4"/>
        <v>0</v>
      </c>
      <c r="H29" s="32">
        <f>((E29+F29)/9)*12</f>
        <v>0</v>
      </c>
      <c r="J29" s="36" t="s">
        <v>0</v>
      </c>
      <c r="K29" s="40">
        <f>D3</f>
        <v>0</v>
      </c>
      <c r="L29" s="40">
        <f>D4</f>
        <v>0</v>
      </c>
      <c r="M29" s="40">
        <f>D5</f>
        <v>0</v>
      </c>
      <c r="N29" s="40">
        <f>D6</f>
        <v>0</v>
      </c>
      <c r="O29" s="40">
        <f>D7</f>
        <v>0</v>
      </c>
      <c r="P29" s="40">
        <f>D8</f>
        <v>0</v>
      </c>
      <c r="Q29" s="40">
        <f>D9</f>
        <v>0</v>
      </c>
      <c r="R29" s="40">
        <f>D10</f>
        <v>0</v>
      </c>
      <c r="S29" s="40">
        <f>D11</f>
        <v>0</v>
      </c>
      <c r="T29" s="40">
        <f>D12</f>
        <v>0</v>
      </c>
      <c r="U29" s="40">
        <f>D13</f>
        <v>0</v>
      </c>
      <c r="V29" s="40">
        <f>D14</f>
        <v>0</v>
      </c>
      <c r="Z29" s="8">
        <v>1</v>
      </c>
      <c r="AA29" s="8">
        <f>$AA$28*Z29</f>
        <v>316.39999999999998</v>
      </c>
    </row>
    <row r="30" spans="2:27" ht="15.75" thickBot="1" x14ac:dyDescent="0.3">
      <c r="B30">
        <v>19</v>
      </c>
      <c r="C30" s="3"/>
      <c r="D30" s="4">
        <f t="shared" si="3"/>
        <v>0</v>
      </c>
      <c r="E30" s="10">
        <f>D30*D17</f>
        <v>0</v>
      </c>
      <c r="F30" s="13"/>
      <c r="G30" s="18">
        <f t="shared" si="4"/>
        <v>0</v>
      </c>
      <c r="H30" s="32">
        <f>((E30+F30)/10)*12</f>
        <v>0</v>
      </c>
      <c r="J30" s="35"/>
      <c r="K30" s="38">
        <f>D21</f>
        <v>0</v>
      </c>
      <c r="L30" s="38">
        <f>D22</f>
        <v>0</v>
      </c>
      <c r="M30" s="38">
        <f>D23</f>
        <v>0</v>
      </c>
      <c r="N30" s="38">
        <f>D24</f>
        <v>0</v>
      </c>
      <c r="O30" s="38">
        <f>D25</f>
        <v>0</v>
      </c>
      <c r="P30" s="38">
        <f>D26</f>
        <v>0</v>
      </c>
      <c r="Q30" s="38">
        <f>D27</f>
        <v>0</v>
      </c>
      <c r="R30" s="38">
        <f>D28</f>
        <v>0</v>
      </c>
      <c r="S30" s="38">
        <f>D29</f>
        <v>0</v>
      </c>
      <c r="T30" s="38">
        <f>D30</f>
        <v>0</v>
      </c>
      <c r="U30" s="38">
        <f>D31</f>
        <v>0</v>
      </c>
      <c r="V30" s="38">
        <f>D32</f>
        <v>0</v>
      </c>
      <c r="Z30" s="8">
        <v>2</v>
      </c>
      <c r="AA30" s="8">
        <f t="shared" ref="AA30:AA40" si="5">$AA$28*Z30</f>
        <v>632.79999999999995</v>
      </c>
    </row>
    <row r="31" spans="2:27" x14ac:dyDescent="0.25">
      <c r="B31">
        <v>20</v>
      </c>
      <c r="C31" s="3"/>
      <c r="D31" s="4">
        <f t="shared" si="3"/>
        <v>0</v>
      </c>
      <c r="E31" s="10">
        <f>D31*D17</f>
        <v>0</v>
      </c>
      <c r="F31" s="13"/>
      <c r="G31" s="18">
        <f t="shared" si="4"/>
        <v>0</v>
      </c>
      <c r="H31" s="32">
        <f>((E31+F31)/11)*12</f>
        <v>0</v>
      </c>
      <c r="J31" s="36" t="s">
        <v>3</v>
      </c>
      <c r="K31" s="40">
        <f>E3+F3</f>
        <v>308</v>
      </c>
      <c r="L31" s="40">
        <f>E4+F4</f>
        <v>457</v>
      </c>
      <c r="M31" s="40">
        <f>E5+F5</f>
        <v>700</v>
      </c>
      <c r="N31" s="40">
        <f>E6+F6</f>
        <v>1076</v>
      </c>
      <c r="O31" s="40">
        <f>E7+F7</f>
        <v>1443</v>
      </c>
      <c r="P31" s="40">
        <f>E8+F8</f>
        <v>1720</v>
      </c>
      <c r="Q31" s="40">
        <f>E9+F9</f>
        <v>2148</v>
      </c>
      <c r="R31" s="40">
        <f>E10+F10</f>
        <v>2466</v>
      </c>
      <c r="S31" s="40">
        <f>E11+F11</f>
        <v>2716</v>
      </c>
      <c r="T31" s="40">
        <f>E12+F12</f>
        <v>2871</v>
      </c>
      <c r="U31" s="40">
        <f>E13+F13</f>
        <v>3026</v>
      </c>
      <c r="V31" s="40">
        <f>E14+F14</f>
        <v>0</v>
      </c>
      <c r="Z31" s="8">
        <v>3</v>
      </c>
      <c r="AA31" s="8">
        <f t="shared" si="5"/>
        <v>949.19999999999993</v>
      </c>
    </row>
    <row r="32" spans="2:27" ht="15.75" thickBot="1" x14ac:dyDescent="0.3">
      <c r="B32">
        <v>21</v>
      </c>
      <c r="C32" s="5"/>
      <c r="D32" s="6">
        <f t="shared" si="3"/>
        <v>0</v>
      </c>
      <c r="E32" s="12">
        <f>D32*D17</f>
        <v>0</v>
      </c>
      <c r="F32" s="17"/>
      <c r="G32" s="19">
        <f t="shared" si="4"/>
        <v>0</v>
      </c>
      <c r="H32" s="33">
        <f>((E32+F32)/12)*12</f>
        <v>0</v>
      </c>
      <c r="J32" s="35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Z32" s="8">
        <v>4</v>
      </c>
      <c r="AA32" s="8">
        <f t="shared" si="5"/>
        <v>1265.5999999999999</v>
      </c>
    </row>
    <row r="33" spans="3:27" x14ac:dyDescent="0.25">
      <c r="C33" s="8"/>
      <c r="D33" s="8"/>
      <c r="E33" s="7">
        <f>SUM(E21:E32)</f>
        <v>0</v>
      </c>
      <c r="F33"/>
      <c r="J33" s="37" t="s">
        <v>5</v>
      </c>
      <c r="K33" s="41">
        <f>G3</f>
        <v>308</v>
      </c>
      <c r="L33" s="41">
        <f>G4</f>
        <v>149</v>
      </c>
      <c r="M33" s="41">
        <f>G5</f>
        <v>243</v>
      </c>
      <c r="N33" s="41">
        <f>G6</f>
        <v>376</v>
      </c>
      <c r="O33" s="41">
        <f>G7</f>
        <v>367</v>
      </c>
      <c r="P33" s="41">
        <f>G8</f>
        <v>277</v>
      </c>
      <c r="Q33" s="41">
        <f>G9</f>
        <v>428</v>
      </c>
      <c r="R33" s="41">
        <f>G10</f>
        <v>318</v>
      </c>
      <c r="S33" s="41">
        <f>G11</f>
        <v>250</v>
      </c>
      <c r="T33" s="41">
        <f>G12</f>
        <v>155</v>
      </c>
      <c r="U33" s="41">
        <f>G13</f>
        <v>155</v>
      </c>
      <c r="V33" s="41">
        <f>G14</f>
        <v>0</v>
      </c>
      <c r="Z33" s="8">
        <v>5</v>
      </c>
      <c r="AA33" s="8">
        <f t="shared" si="5"/>
        <v>1582</v>
      </c>
    </row>
    <row r="34" spans="3:27" ht="15.75" thickBot="1" x14ac:dyDescent="0.3">
      <c r="J34" s="35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Z34" s="8">
        <v>6</v>
      </c>
      <c r="AA34" s="8">
        <f t="shared" si="5"/>
        <v>1898.3999999999999</v>
      </c>
    </row>
    <row r="35" spans="3:27" x14ac:dyDescent="0.25">
      <c r="J35" s="13" t="s">
        <v>7</v>
      </c>
      <c r="K35" s="42">
        <f>H3</f>
        <v>3696</v>
      </c>
      <c r="L35" s="43">
        <f>H4</f>
        <v>2742</v>
      </c>
      <c r="M35" s="43">
        <f>H5</f>
        <v>2800</v>
      </c>
      <c r="N35" s="43">
        <f>H6</f>
        <v>3228</v>
      </c>
      <c r="O35" s="43">
        <f>H7</f>
        <v>3463.2000000000003</v>
      </c>
      <c r="P35" s="43">
        <f>H8</f>
        <v>3440</v>
      </c>
      <c r="Q35" s="43">
        <f>H9</f>
        <v>3682.2857142857138</v>
      </c>
      <c r="R35" s="43">
        <f>H10</f>
        <v>3699</v>
      </c>
      <c r="S35" s="43">
        <f>H11</f>
        <v>3621.333333333333</v>
      </c>
      <c r="T35" s="43">
        <f>H12</f>
        <v>3445.2000000000003</v>
      </c>
      <c r="U35" s="43">
        <f>H13</f>
        <v>3301.090909090909</v>
      </c>
      <c r="V35" s="43">
        <f>H14</f>
        <v>0</v>
      </c>
      <c r="Z35" s="8">
        <v>7</v>
      </c>
      <c r="AA35" s="8">
        <f t="shared" si="5"/>
        <v>2214.7999999999997</v>
      </c>
    </row>
    <row r="36" spans="3:27" ht="15.75" thickBot="1" x14ac:dyDescent="0.3">
      <c r="J36" s="17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5"/>
      <c r="Z36" s="8">
        <v>8</v>
      </c>
      <c r="AA36" s="8">
        <f t="shared" si="5"/>
        <v>2531.1999999999998</v>
      </c>
    </row>
    <row r="37" spans="3:27" x14ac:dyDescent="0.25">
      <c r="Z37" s="8">
        <v>9</v>
      </c>
      <c r="AA37" s="8">
        <f t="shared" si="5"/>
        <v>2847.6</v>
      </c>
    </row>
    <row r="38" spans="3:27" x14ac:dyDescent="0.25">
      <c r="Z38" s="8">
        <v>10</v>
      </c>
      <c r="AA38" s="8">
        <f t="shared" si="5"/>
        <v>3164</v>
      </c>
    </row>
    <row r="39" spans="3:27" x14ac:dyDescent="0.25">
      <c r="Z39" s="8">
        <v>11</v>
      </c>
      <c r="AA39" s="8">
        <f t="shared" si="5"/>
        <v>3480.3999999999996</v>
      </c>
    </row>
    <row r="40" spans="3:27" x14ac:dyDescent="0.25">
      <c r="Z40" s="8">
        <v>12</v>
      </c>
      <c r="AA40" s="8">
        <f t="shared" si="5"/>
        <v>3796.7999999999997</v>
      </c>
    </row>
    <row r="47" spans="3:27" x14ac:dyDescent="0.25">
      <c r="F47"/>
      <c r="G47"/>
      <c r="I47"/>
    </row>
    <row r="48" spans="3:27" x14ac:dyDescent="0.25">
      <c r="F48"/>
      <c r="G48"/>
      <c r="I4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B222-9AB4-4A1E-A942-7429CE4FA5AC}">
  <dimension ref="C12:J22"/>
  <sheetViews>
    <sheetView workbookViewId="0">
      <selection activeCell="C17" sqref="C17"/>
    </sheetView>
  </sheetViews>
  <sheetFormatPr defaultRowHeight="15" x14ac:dyDescent="0.25"/>
  <sheetData>
    <row r="12" spans="4:10" x14ac:dyDescent="0.25">
      <c r="D12" t="s">
        <v>11</v>
      </c>
      <c r="E12">
        <v>3600</v>
      </c>
      <c r="F12">
        <v>12</v>
      </c>
      <c r="G12">
        <v>59</v>
      </c>
      <c r="H12">
        <v>72</v>
      </c>
    </row>
    <row r="13" spans="4:10" x14ac:dyDescent="0.25">
      <c r="D13" t="s">
        <v>12</v>
      </c>
      <c r="E13">
        <v>2099</v>
      </c>
      <c r="F13">
        <v>2.9</v>
      </c>
      <c r="G13">
        <v>68</v>
      </c>
      <c r="H13">
        <v>70</v>
      </c>
    </row>
    <row r="14" spans="4:10" x14ac:dyDescent="0.25">
      <c r="D14" t="s">
        <v>13</v>
      </c>
      <c r="E14">
        <v>5593</v>
      </c>
      <c r="G14">
        <v>51</v>
      </c>
      <c r="I14">
        <f>G12+G13+G14</f>
        <v>178</v>
      </c>
      <c r="J14">
        <f>G19-I14</f>
        <v>22</v>
      </c>
    </row>
    <row r="15" spans="4:10" x14ac:dyDescent="0.25">
      <c r="D15" t="s">
        <v>14</v>
      </c>
      <c r="E15">
        <v>1876</v>
      </c>
      <c r="G15">
        <v>68</v>
      </c>
    </row>
    <row r="16" spans="4:10" x14ac:dyDescent="0.25">
      <c r="E16">
        <f>SUM(E12:E15)</f>
        <v>13168</v>
      </c>
    </row>
    <row r="17" spans="3:8" x14ac:dyDescent="0.25">
      <c r="C17">
        <f>E16-E21</f>
        <v>6004</v>
      </c>
    </row>
    <row r="19" spans="3:8" x14ac:dyDescent="0.25">
      <c r="D19" t="s">
        <v>15</v>
      </c>
      <c r="E19">
        <v>5288</v>
      </c>
      <c r="G19">
        <v>200</v>
      </c>
    </row>
    <row r="20" spans="3:8" x14ac:dyDescent="0.25">
      <c r="D20" t="s">
        <v>14</v>
      </c>
      <c r="E20">
        <v>1876</v>
      </c>
      <c r="G20">
        <v>68</v>
      </c>
    </row>
    <row r="21" spans="3:8" x14ac:dyDescent="0.25">
      <c r="E21">
        <f>SUM(E19:E20)</f>
        <v>7164</v>
      </c>
    </row>
    <row r="22" spans="3:8" x14ac:dyDescent="0.25">
      <c r="H22">
        <f>G19/30</f>
        <v>6.666666666666667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B9A1-0373-4246-8043-9C1A142358C4}">
  <dimension ref="D10:K23"/>
  <sheetViews>
    <sheetView workbookViewId="0">
      <selection activeCell="D15" sqref="D15"/>
    </sheetView>
  </sheetViews>
  <sheetFormatPr defaultRowHeight="15" x14ac:dyDescent="0.25"/>
  <sheetData>
    <row r="10" spans="4:11" x14ac:dyDescent="0.25">
      <c r="E10" t="s">
        <v>11</v>
      </c>
      <c r="F10">
        <v>3600</v>
      </c>
      <c r="G10">
        <v>12</v>
      </c>
      <c r="H10">
        <v>59</v>
      </c>
      <c r="I10">
        <v>72</v>
      </c>
    </row>
    <row r="11" spans="4:11" x14ac:dyDescent="0.25">
      <c r="E11" t="s">
        <v>12</v>
      </c>
      <c r="F11">
        <v>2099</v>
      </c>
      <c r="G11">
        <v>2.9</v>
      </c>
      <c r="H11">
        <v>68</v>
      </c>
      <c r="I11">
        <v>70</v>
      </c>
    </row>
    <row r="12" spans="4:11" x14ac:dyDescent="0.25">
      <c r="E12" t="s">
        <v>13</v>
      </c>
      <c r="F12">
        <v>5593</v>
      </c>
      <c r="H12">
        <v>51</v>
      </c>
      <c r="J12">
        <f>H10+H12</f>
        <v>110</v>
      </c>
      <c r="K12">
        <f>H17-J12</f>
        <v>10</v>
      </c>
    </row>
    <row r="13" spans="4:11" x14ac:dyDescent="0.25">
      <c r="E13" t="s">
        <v>14</v>
      </c>
      <c r="F13">
        <v>1876</v>
      </c>
      <c r="H13">
        <v>68</v>
      </c>
    </row>
    <row r="14" spans="4:11" x14ac:dyDescent="0.25">
      <c r="F14">
        <f>SUM(F10:F13)</f>
        <v>13168</v>
      </c>
    </row>
    <row r="15" spans="4:11" x14ac:dyDescent="0.25">
      <c r="D15">
        <f>F14-F22</f>
        <v>5293</v>
      </c>
    </row>
    <row r="17" spans="5:9" x14ac:dyDescent="0.25">
      <c r="E17" t="s">
        <v>15</v>
      </c>
      <c r="F17">
        <v>3900</v>
      </c>
      <c r="H17">
        <v>120</v>
      </c>
    </row>
    <row r="18" spans="5:9" x14ac:dyDescent="0.25">
      <c r="E18" t="s">
        <v>14</v>
      </c>
      <c r="F18">
        <v>1876</v>
      </c>
      <c r="H18">
        <v>68</v>
      </c>
    </row>
    <row r="19" spans="5:9" x14ac:dyDescent="0.25">
      <c r="E19" t="s">
        <v>12</v>
      </c>
      <c r="F19">
        <v>2099</v>
      </c>
      <c r="G19">
        <v>2.9</v>
      </c>
      <c r="H19">
        <v>68</v>
      </c>
      <c r="I19">
        <v>70</v>
      </c>
    </row>
    <row r="22" spans="5:9" x14ac:dyDescent="0.25">
      <c r="F22">
        <f>SUM(F17:F19)</f>
        <v>7875</v>
      </c>
    </row>
    <row r="23" spans="5:9" x14ac:dyDescent="0.25">
      <c r="I23">
        <f>H17/30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02.02</vt:lpstr>
      <vt:lpstr>03.02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ORB User</dc:creator>
  <cp:lastModifiedBy>ORB User</cp:lastModifiedBy>
  <dcterms:created xsi:type="dcterms:W3CDTF">2021-08-03T07:57:43Z</dcterms:created>
  <dcterms:modified xsi:type="dcterms:W3CDTF">2022-02-03T17:31:59Z</dcterms:modified>
</cp:coreProperties>
</file>