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ql-Server-2016\Hosvital-Report\"/>
    </mc:Choice>
  </mc:AlternateContent>
  <bookViews>
    <workbookView xWindow="0" yWindow="0" windowWidth="20490" windowHeight="6855"/>
  </bookViews>
  <sheets>
    <sheet name="Consultas-Normales" sheetId="2" r:id="rId1"/>
    <sheet name="Funciones" sheetId="1" r:id="rId2"/>
    <sheet name="Ventana-Migracion" sheetId="4" r:id="rId3"/>
    <sheet name="Casos-Dw" sheetId="5" r:id="rId4"/>
    <sheet name="Info-Historica" sheetId="3" r:id="rId5"/>
  </sheets>
  <definedNames>
    <definedName name="BASURA0" localSheetId="0">'Consultas-Normales'!#REF!</definedName>
    <definedName name="BASURA0_1" localSheetId="0">'Consultas-Normales'!$B$3:$J$3</definedName>
    <definedName name="BASURA0_2" localSheetId="0">'Consultas-Normales'!$B$5:$L$657</definedName>
    <definedName name="BASURA1" localSheetId="1">Funciones!$B$5:$F$82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65" i="2" l="1"/>
  <c r="P667" i="2" s="1"/>
  <c r="A444" i="2" l="1"/>
  <c r="M664" i="2" l="1"/>
  <c r="M667" i="2" s="1"/>
  <c r="M665" i="2" l="1"/>
  <c r="O666" i="2" l="1"/>
  <c r="O665" i="2"/>
  <c r="M668" i="2"/>
  <c r="M669" i="2"/>
  <c r="F671" i="2"/>
  <c r="O63" i="2" l="1"/>
  <c r="O9" i="2" l="1"/>
  <c r="B94" i="1" l="1"/>
  <c r="B93" i="1"/>
  <c r="G3" i="2" l="1"/>
  <c r="A8" i="1"/>
  <c r="A9" i="1" s="1"/>
  <c r="A10" i="1" s="1"/>
  <c r="A11" i="1" s="1"/>
  <c r="A12" i="1" s="1"/>
  <c r="A13" i="1" s="1"/>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4" i="1" l="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100" i="2"/>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l="1"/>
  <c r="A225" i="2" s="1"/>
  <c r="A226" i="2" l="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l="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l="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l="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alcChain>
</file>

<file path=xl/connections.xml><?xml version="1.0" encoding="utf-8"?>
<connections xmlns="http://schemas.openxmlformats.org/spreadsheetml/2006/main">
  <connection id="1" name="BASURA01" type="6" refreshedVersion="5" background="1" saveData="1">
    <textPr sourceFile="C:\BASURA\BASURA0.CSV" decimal="," thousands="." tab="0" delimiter="|">
      <textFields count="6">
        <textField/>
        <textField/>
        <textField/>
        <textField/>
        <textField/>
        <textField/>
      </textFields>
    </textPr>
  </connection>
  <connection id="2" name="BASURA02" type="6" refreshedVersion="5" background="1" saveData="1">
    <textPr codePage="850" sourceFile="C:\BASURA\BASURA0.CSV" decimal="," thousands="." tab="0" delimiter="|">
      <textFields count="5">
        <textField/>
        <textField/>
        <textField/>
        <textField/>
        <textField/>
      </textFields>
    </textPr>
  </connection>
  <connection id="3" name="BASURA1" type="6" refreshedVersion="5" background="1" saveData="1">
    <textPr codePage="850" sourceFile="C:\BASURA\BASURA1.CSV" decimal="," thousands="." tab="0" delimiter="|">
      <textFields count="5">
        <textField/>
        <textField/>
        <textField/>
        <textField/>
        <textField/>
      </textFields>
    </textPr>
  </connection>
</connections>
</file>

<file path=xl/sharedStrings.xml><?xml version="1.0" encoding="utf-8"?>
<sst xmlns="http://schemas.openxmlformats.org/spreadsheetml/2006/main" count="4799" uniqueCount="2690">
  <si>
    <t>repclctv</t>
  </si>
  <si>
    <t>repctv</t>
  </si>
  <si>
    <t>repcldsc</t>
  </si>
  <si>
    <t>repdsc</t>
  </si>
  <si>
    <t>repcons</t>
  </si>
  <si>
    <t xml:space="preserve">ENVIOS DE CUENTAS A SANITAS                                 </t>
  </si>
  <si>
    <t xml:space="preserve">RELACION PARA EL ENVIO                                      </t>
  </si>
  <si>
    <t>SELECT ADMGLO11.AGLREMNR AS REMISION,ADMGLO11.MPNFAC AS NO_FACTURA,MAEATE.FACFCH AS FECHA_FACTURA,MAEATE.MAFCHI AS FECHA_INGRESO,MAEATE.MAFCHE AS FECHA_EGRESO,CAPBAS.MPAPE1 AS PRIMER_APELLIDO,CAPBAS.MPAPE2 AS SEGUNDO_APELLIDO,CAPBAS.MPNOM1 AS PRIMER_NOMBRE,CAPBAS.MPNOM2 AS SEGUNDO_NOMBRE,MAEATE.MPCEDU AS CEDULA,MAEATE.MATOTF AS TOTAL_FACTURA,SUM(MAEATE.MATOTF-MAEATE.MAVALS) AS CUOTA_COPAGO FROM ADMGLO11,MAEATE,CAPBAS WHERE ADMGLO11.MPNFAC=MAEATE.MPNFAC AND MAEATE.MPCEDU=CAPBAS.MPCEDU AND ADMGLO11.AGLREMNR=? GROUP BY ADMGLO11.AGLREMNR,ADMGLO11.MPNFAC,MAEATE.MPCEDU,MAEATE.FACFCH,MAEATE.MAFCHI,MAEATE.MAFCHE,MAEATE.MATOTF,CAPBAS.MPNOM1,CAPBAS.MPNOM2,CAPBAS.MPAPE1,CAPBAS.MPAPE2;</t>
  </si>
  <si>
    <t xml:space="preserve">ARCHIVO MEDICAMENTOS SANITAS POR ENVIO                      </t>
  </si>
  <si>
    <t>SELECT ADMGLO11.MPNFAC AS NUMERO_FACTURA,'832.003.167-3'AS NIT_CLINICA,MAEATE3.MSRESO AS CODIGO_DEL_SERVICIO,MAEATE3.MANOMG AS DESCRIPCION_DEL_SERVICIO,MAEATE3.MACANS AS CANTIDAD,MAEATE3.MAVALU AS VALOR_UNITARIO,MAEATE3.MAVATS AS VALOR_TOTAL FROM MAEATE3,ADMGLO11,MAEATE WHERE MAEATE3.MPNFAC=ADMGLO11.MPNFAC AND MAEATE3.MPNFAC=MAEATE.MPNFAC AND ADMGLO11.AGLREMNR=?;</t>
  </si>
  <si>
    <t xml:space="preserve">PACIENTES CON MEDICAMNETOS NO POS                           </t>
  </si>
  <si>
    <t xml:space="preserve">PACIENTES CON MEDICAMENTOS NO POS                           </t>
  </si>
  <si>
    <t>SELECT CAPBAS.MPCEDU AS IDENTIFICACION, CAPBAS.MPNOMC AS NOMBRE , CTCMENP.CTFOLIO AS FOLIO, CTCMENP.CTCFEHOR AS FECHA, HCCOM1.HISCMMED AS MEDICO, MAEMED1.MMNOMM AS NOMBRE, MAEESP.MENOME AS ESPECIALIDAD FROM (((CTCMENP INNER JOIN CAPBAS ON (CAPBAS.MPTDOC = CTCMENP.CTTIPID) AND (CTCMENP.CTNUMID = CAPBAS.MPCEDU)) INNER JOIN HCCOM1 ON (CTCMENP.CTFOLIO = HCCOM1.HISCSEC) AND (CAPBAS.MPTDOC = HCCOM1.HISTIPDOC) AND (CAPBAS.MPCEDU = HCCOM1.HISCKEY)) INNER JOIN MAEMED1 ON HCCOM1.HISCMMED = MAEMED1.MMCODM) INNER JOIN MAEESP ON HCCOM1.HCESP = MAEESP.MECODE;</t>
  </si>
  <si>
    <t xml:space="preserve">PACIENTES CON MEDICAMENTOS NO POS CODIGO Y TARIFA           </t>
  </si>
  <si>
    <t xml:space="preserve">SELECT CAPBAS.MPCEDU AS IDENTIFICACION, MAEATE.MPNFAC AS FACTURA,MAEATE3.MSRESO AS MEDICAMENTO,MAEATE3.MAVATS AS TARIFA,CAPBAS.MPNOMC AS NOMBRE , CTCMENP.CTFOLIO AS FOLIO, CTCMENP.CTCFEHOR AS FECHA, HCCOM1.HISCMMED AS MEDICO, MAEMED1.MMNOMM AS NOMBRE, MAEESP.MENOME AS ESPECIALIDAD FROM (((((CTCMENP INNER JOIN CAPBAS ON (CAPBAS.MPTDOC = CTCMENP.CTTIPID) AND (CTCMENP.CTNUMID = CAPBAS.MPCEDU)) INNER JOIN HCCOM1 ON (CTCMENP.CTFOLIO = HCCOM1.HISCSEC) AND (CAPBAS.MPTDOC = HCCOM1.HISTIPDOC) AND (CAPBAS.MPCEDU = HCCOM1.HISCKEY)) INNER JOIN MAEMED1 ON HCCOM1.HISCMMED = MAEMED1.MMCODM) INNER JOIN MAEESP ON HCCOM1.HCESP = MAEESP.MECODE ) INNER JOIN MAEATE ON HCCOM1.HISCKEY=MAEATE.MPCEDU AND HCCOM1.HISTIPDOC=MAEATE.MPTDOC) INNER JOIN MAEATE3 ON MAEATE.MPNFAC=MAEATE3.MPNFAC WHERE CTCMENP.CTCFEHOR BETWEEN ? AND ? </t>
  </si>
  <si>
    <t xml:space="preserve">CONSULTA DE MEDICAMENTOS NO POS X FECHAS                    </t>
  </si>
  <si>
    <t>SELECT DISTINCT J.CEDULA,CAPBAS.MPNOMC, J.FACTURA, J.MEDICAMENTO,J.NOMBRE,SUM(J.CANTIDAD) AS CANTIDAD,SUM(J.VALOR_UNITARIO) AS VALOR_UNITARIO,SUM(J.VALOR_TOTAL) AS VALOR_TOTAL FROM (SELECT K.CEDULA AS CEDULA, K.FACTURA AS FACTURA,K.MEDICAMENTO AS MEDICAMENTO,K.NOMBRE AS NOMBRE, K.CODSUM AS CODSUM, K.PRAC AS PRAC, K.FORMA AS FORMA, K.CONCENTRACION AS CONCENTRACION,K.CANTIDAD AS CANTIDAD, K.VALOR_UNITARIO AS VALOR_UNITARIO,K.VALOR_TOTAL AS VALOR_TOTAL FROM (SELECT DISTINCT M3.MSRESO AS MEDICAMENTO,MAE.MSNOMG AS NOMBRE,MA.MPNFAC AS FACTURA,M3.MACANS AS CANTIDAD, M3.MAVALU AS VALOR_UNITARIO,M3.MAVATS AS VALOR_TOTAL, MA.MPCEDU AS CEDULA,MAE.MSCODI AS CODSUM, MAE.MSPRAC AS PRAC, MAE.MSFORM AS FORMA, MAE.CNCCD AS CONCENTRACION FROM MAEATE MA,MAEATE3 M3,MAESUM1 MAE WHERE MA.MPNFAC=M3.MPNFAC AND M3.MAFCSU BETWEEN ? AND ? AND M3.MSRESO=MAE.MSRESO)K)J,MAESUMN MN WHERE  J.CODSUM=MN.MSCODI AND J.PRAC=MN.MSPRAC AND J.CONCENTRACION=MN.CNCCD AND J.FORMA=MN.MSFORM AND MN.MSPOSX='1' AND CAPBAS.MPCEDU=J.CEDULA GROUP BY 1,2,3,4,5 ORDER BY 2,1</t>
  </si>
  <si>
    <t xml:space="preserve">CONSULTA DE MEDICAMENTOS NO POS X ADMI_ABIERTA              </t>
  </si>
  <si>
    <t>SELECT TMPFAC2.TFCEDU as cedula_paciente,CAPBAS.MPNOMC as nombre_paciente,TMPFAC2.TFFOLIO as folio,TMPFAC2.TFSFCHREG as fecha,MAESUM1.MSRESO as producto, MAESUM1.MSNOMG as nombre_producto, TMPFAC2.TFNITS as contrato, TMPFAC2.TFCANS as cantidad, TMPFAC2.TFVALU as valor_unitario, TMPFAC2.TFVATS as valor_total,  HCCOM1.HISCMMED as codigo_medico,MAEMED1.MMNOMM AS nombre_medico, MAEESP.MENOME AS especialidad FROM (((((TMPFAC2  INNER JOIN MAESUM1 ON TMPFAC2.TFRESO=MAESUM1.MSRESO) INNER JOIN MAESUMN ON MAESUM1.MSCODI=MAESUMN.MSCODI AND MAESUM1.MSPRAC=MAESUMN.MSPRAC AND MAESUM1.CNCCD=MAESUMN.CNCCD AND MAESUM1.MSFORM=MAESUMN.MSFORM AND MSPOSX='1') INNER JOIN CAPBAS ON TMPFAC2.TFCEDU=CAPBAS.MPCEDU AND CAPBAS.MPTDOC = TMPFAC2.TFTDOC) INNER JOIN HCCOM1 ON (TMPFAC2.TFFOLIO = HCCOM1.HISCSEC) AND (CAPBAS.MPTDOC = HCCOM1.HISTIPDOC) AND (CAPBAS.MPCEDU = HCCOM1.HISCKEY)) INNER JOIN MAEMED1 ON HCCOM1.HISCMMED = MAEMED1.MMCODM) INNER JOIN MAEESP ON HCCOM1.HCESP = MAEESP.MECODE ORDER BY TMPFAC2.TFCEDU,MAESUM1.MSRESO</t>
  </si>
  <si>
    <t xml:space="preserve">RELACION FACTURAS COMPENSAR                                 </t>
  </si>
  <si>
    <t xml:space="preserve">PROC. RELACION FACTURAS COMPENSAR                           </t>
  </si>
  <si>
    <t>SELECT ADMGLO11.AGLREMNR AS REMISION,ADMGLO11.MPNFAC AS FACTURA, MAEATE.FACFCH AS FECHA_FACTURA,INGRESOS.INGFECADM AS INGRESO, INGRESOS.INGFECEGR AS EGRESO,MAEATE.MPNUMA AS AUTORIZACION, MAEATE2.PRCODI AS CUPS, MAEPRO.PRNOMB AS PROCEDIMIENTO, MAEATE2.MACANPR AS CANTIDAD, MAEATE.MADI1I, MAEATE2.MPINTE AS VALOR, MAEATE.MAVAPU AS COPAGO,TO_CHAR(MAEATE2.MAFEPR,'YYYY-MM-DD') AS FECHA FROM (ADMGLO11 INNER JOIN MAEATE2 ON ADMGLO11.MPNFAC = MAEATE2.MPNFAC) INNER JOIN MAEPRO ON MAEATE2.PRCODI = MAEPRO.PRCODI INNER JOIN MAEATE ON MAEATE2.MPNFAC=MAEATE.MPNFAC AND ADMGLO11.AGLREMNR=? AND MAEATE2.MAESANUP&lt;&gt;'S' INNER JOIN INGRESOS ON (INGRESOS.MPTDOC = MAEATE.MPTDOC AND INGRESOS.MPCEDU = MAEATE.MPCEDU AND INGRESOS.INGCSC = MAEATE.MACTVING);</t>
  </si>
  <si>
    <t xml:space="preserve">MUESTREO DE CUENTAS                                         </t>
  </si>
  <si>
    <t>SELECT MAEATE.MPNFAC AS FACTURA,MAEATE.MPCEDU AS CEDULA,CAPBAS.MPNOMC AS NOMBRE_COMPLETO,MAEATE.FACFCH AS FECHA_FACTURA,MAEATE.MATOTF AS VALOR_TOTAL_FACTURA,MAEATE.MAVALS AS VALOR_SUBSIDIADO,MAEATE.MPMENI AS CONTRATO,MAEATE.MAFCHI AS FECHA_INGRESO,MAEATE.MAHORI AS HORA_INGRESO,MAEATE.MADI1I AS CODIGO_DIAGNOSTICO,MAEDIA.DMNOMB AS DESCRIPCION_DIAGNOSTICO,MAEATE.MAFCHE AS FECHA_EGRESO,MAEATE.MAHORE AS HORA_EGRESO,MAEATE.MAVAPU AS COPAGO_MODERADORA,MAEATE.MPNUMA AS NUMERO_AUTORIZACION,MAEATE.MANOMAUT AS QUIEN_AUTORIZA,MAEATE.MAOBSFAC AS OBSERVACION_FACTURA FROM MAEATE INNER JOIN MAEDIA ON MAEATE.MADI1I=MAEDIA.DMCODI  AND MAEATE.MPCLPR='3' INNER JOIN CAPBAS ON CAPBAS.MPCEDU=MAEATE.MPCEDU AND CAPBAS.MPTDOC=MAEATE.MPTDOC INNER JOIN MAEEMP ON MAEATE.MPMENI=MAEEMP.MENNIT WHERE MAEEMP.MECNTR='860066942-7' AND EXISTS (SELECT  MPNFAC FROM MAEATE2 WHERE MAEATE2.MPNFAC = MAEATE.MPNFAC AND MAEATE2.MPNGRP=' ') AND MAEATE.FACFCH&gt;=? AND MAEATE.FACFCH&lt;=? AND MAEATE.MPCODP&lt;&gt;'12' ORDER BY MAEATE.MPNFAC;</t>
  </si>
  <si>
    <t xml:space="preserve">SUM. RELACION FACTURAS COMPENSAR                            </t>
  </si>
  <si>
    <t>SELECT ADMGLO11.AGLREMNR AS REMISION,ADMGLO11.MPNFAC AS FACTURA,MAEATE.FACFCH AS FECHA_FACTURA,INGRESOS.INGFECADM AS INGRESO, INGRESOS.INGFECEGR AS EGRESO, MAEATE.MPNUMA AS AUTORIZACION, MAEATE3.MSRESO AS CODIGO, MAESUM1.MSNOMG AS SUMINISTRO, MAEATE3.MACANS AS CANTIDAD, MAEATE.MADI1I, MAEATE3.MAVATS AS VALOR, MAEATE.MAVAPU AS COPAGO,TO_CHAR(MAEATE3.MAFCSU,'YYYY-MM-DD') AS FECHA FROM (ADMGLO11 INNER JOIN MAEATE3 ON ADMGLO11.MPNFAC = MAEATE3.MPNFAC) INNER JOIN MAESUM1 ON MAEATE3.MSRESO = MAESUM1.MSRESO INNER JOIN MAEATE ON MAEATE3.MPNFAC=MAEATE.MPNFAC AND ADMGLO11.AGLREMNR=? AND MAEATE3.MAESANUS&lt;&gt;'S' INNER JOIN INGRESOS ON (INGRESOS.MPTDOC = MAEATE.MPTDOC AND INGRESOS.MPCEDU = MAEATE.MPCEDU AND INGRESOS.INGCSC = MAEATE.MACTVING);</t>
  </si>
  <si>
    <t xml:space="preserve">PROC_RELACION_FACT_COMPENSAR_DET                            </t>
  </si>
  <si>
    <t>SELECT * FROM PUBLIC.COMPENSAR(?);</t>
  </si>
  <si>
    <t xml:space="preserve">TODAS FACTURAS                                              </t>
  </si>
  <si>
    <t>SELECT MAEATE.MPNFAC AS FACTURA,MAEATE.MPCEDU AS CEDULA,CAPBAS.MPNOMC AS NOMBRE_COMPLETO,MAEATE.FACFCH AS FECHA_FACTURA,MAEATE.MATOTF AS VALOR_TOTAL_FACTURA,MAEATE.MAVALS AS VALOR_SUBSIDIADO,MAEATE.MPMENI AS CONTRATO,MAEATE.MAFCHI AS FECHA_INGRESO,MAEATE.MAHORI AS HORA_INGRESO,MAEATE.MADI1I AS CODIGO_DIAGNOSTICO,MAEDIA.DMNOMB AS DESCRIPCION_DIAGNOSTICO,MAEATE.MAFCHE AS FECHA_EGRESO,MAEATE.MAHORE AS HORA_EGRESO,MAEATE.MAVAPU AS COPAGO_MODERADORA,MAEATE.MPNUMA AS NUMERO_AUTORIZACION,MAEATE.MANOMAUT AS QUIEN_AUTORIZA,MAEATE.MAOBSFAC AS OBSERVACION_FACTURA FROM MAEATE INNER JOIN MAEDIA ON MAEATE.MADI1I=MAEDIA.DMCODI  AND MAEATE.MPCLPR='3' INNER JOIN CAPBAS ON CAPBAS.MPCEDU=MAEATE.MPCEDU AND CAPBAS.MPTDOC=MAEATE.MPTDOC INNER JOIN MAEEMP ON MAEATE.MPMENI=MAEEMP.MENNIT WHERE MAEEMP.MECNTR&gt;= '1' AND EXISTS (SELECT  MPNFAC FROM MAEATE2 WHERE MAEATE2.MPNFAC = MAEATE.MPNFAC  AND MAEATE.MPCLPR IN ('3') AND MAEATE2.MPNGRP=' ') AND MAEATE.FACFCH&gt;=? AND MAEATE.FACFCH&lt;=? ORDER BY MAEATE.MPNFAC</t>
  </si>
  <si>
    <t xml:space="preserve">MEDICAMENTOS DISPENSADOS SIN DESPACHAR                      </t>
  </si>
  <si>
    <t>SELECT DSPFRMC.HISCKEY AS HISTORIA, DSPFRMC.HISCSEC AS FOLIO, DSPFRMC.MSRESO AS CODIGO, MAESUM1.MSNOMG AS PRODUCTO,DSPFRMC.DSMFCH AS FECHA, DSPFRMC.DSMCNTDSP AS CANTIDAD,CAPBAS.MPNOMC AS PACIENTE, MAESUM1.MSCSTPRM AS COSTO_UNITARIO,(MAESUM1.MSCSTPRM*DSPFRMC.DSMCNTDSP) AS COSTO_TOTAL FROM (DSPFRMC INNER JOIN CAPBAS ON DSPFRMC.HISCKEY=MPCEDU AND DSPFRMC.HISTIPDOC=CAPBAS. MPTDOC) INNER JOIN MAESUM1 ON DSPFRMC.MSRESO=MAESUM1.MSRESO AND DSPFRMC.DSMEST='D' WHERE DSPFRMC.DSMFCH&gt;=? AND DSPFRMC.DSMFCH&lt;=?</t>
  </si>
  <si>
    <t xml:space="preserve">EPIDEMIOLOGIA                                               </t>
  </si>
  <si>
    <t xml:space="preserve">CONSULTA EXTERNA                                            </t>
  </si>
  <si>
    <t xml:space="preserve">AMBULATORIOS                                                </t>
  </si>
  <si>
    <t xml:space="preserve">MORTALIDAD                                                  </t>
  </si>
  <si>
    <t xml:space="preserve">URG_ROTADOS_FACT_Y_ACTIVOS                                  </t>
  </si>
  <si>
    <t xml:space="preserve">URG_FACT_NO_ROTADOS                                         </t>
  </si>
  <si>
    <t>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T1.INGFAC&lt;&gt;0 AND T1.INGFECADM&gt;=? AND T1.INGFECADM&lt;=? AND T1.MPCODP IN (2,16,17,23,24,97) AND T1.MPCEDU NOT IN (SELECT T12.MPCEDU FROM MAEPAB11 T12)</t>
  </si>
  <si>
    <t xml:space="preserve">URG_NO_FACT_ROTADOS                                         </t>
  </si>
  <si>
    <t>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(2,16,17,23,24,97) AND T1.INGFAC=0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 AND T1.INGFAC=0 AND T1.INGFECADM&gt;=? AND T1.INGFECADM&lt;=? AND (T7.HISCAMFEC||' '||T7.HISCAMHOR)=(SELECT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&gt;(T7.HISCAMFEC||' '||T7.HISCAMHOR)) ORDER BY 2,3,11</t>
  </si>
  <si>
    <t xml:space="preserve">URG_NO_FACT_NO_ROTADOS                                      </t>
  </si>
  <si>
    <t xml:space="preserve">SELECT T1.INGFAC,T4.MPNOMP AS SERVICIO,' ' AS HABITACION ,T1.MPTDOC AS TIPO_DOC,T1.MPCEDU AS DOCUMENTO,T2.MPNOM1 AS NOMBRE1,T2.MPNOM2 AS NOMBRE2,T2.MPAPE1 AS APLELLIDO1,T2.MPAPE2 AS APELLIDO2,T2.MPFCHN AS NACIO,TO_CHAR((CURRENT_DATE-T2.MPFCHN)/365,'DD') AS EDAD, 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LEFT JOIN MAEMED1 T5 ON (T5.MMCODM=T1.INGCOMT) LEFT JOIN MAEDIA T3 ON (T3.DMCODI=T1.INGDXCLI) INNER  JOIN MAEDMB T10 ON (T10.MDCODD=T2.MDCODD) INNER JOIN MAEDMB2 T11 ON (T11.MDCODD= T2.MDCODD AND T11.MDCODM=T2.MDCODM AND T11.MDCODB=T2.MDCODB AND T11.MDCODD =T10.MDCODD) WHERE T1.INGFAC=0 AND T1.INGFECADM&gt;=? AND T1.INGFECADM&lt;=? AND T1.MPCODP IN (2,16,17,23,24,97) AND T1.MPCEDU NOT IN (SELECT T12.MPCEDU FROM MAEPAB11 T12) </t>
  </si>
  <si>
    <t xml:space="preserve">UCI_ROTADOS_FACT_ACTIVOS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</si>
  <si>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(6) AND T1.INGFAC&lt;&gt;0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(6,25) AND T1.INGFAC&lt;&gt;0 AND T1.INGFECADM&gt;=? AND T1.INGFECADM&lt;=?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 (T7.HISCAMFEC||' '||T7.HISCAMHOR)) ORDER BY 2,3,11</t>
  </si>
  <si>
    <t xml:space="preserve">UCI_FACT_NO_ROTADOS                                         </t>
  </si>
  <si>
    <t xml:space="preserve">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 AND T1.INGFECADM&lt;=? AND T1.MPCODP IN (6,25) AND T1.MPCEDU NOT IN (SELECT T12.MPCEDU FROM MAEPAB11 T12) </t>
  </si>
  <si>
    <t xml:space="preserve">UCI_NO_FACT_ROTADOS                                         </t>
  </si>
  <si>
    <t xml:space="preserve">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(6,25) AND T1.INGFAC=0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ORDER BY T4.MPNOMP,T7.MPNUMC,T1.INGFECADM </t>
  </si>
  <si>
    <t xml:space="preserve">UCI_NO_FACT_ROTADOS_ACTIV                                   </t>
  </si>
  <si>
    <t xml:space="preserve">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(6,25) AND  T1.INGFAC=0 AND T1.INGFECADM&gt;=? AND T1.INGFECADM&lt;=?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ORDER BY T4.MPNOMP,T7.MPNUMC,T1.INGFECADM </t>
  </si>
  <si>
    <t xml:space="preserve">UCI_NO_FACT_NO_ROT                                          </t>
  </si>
  <si>
    <t xml:space="preserve">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LEFT JOIN MAEMED1 T5 ON (T5.MMCODM=T1.INGCOMT) LEFT JOIN MAEDIA T3 ON (T3.DMCODI=T1.INGDXCLI) INNER  JOIN MAEDMB T10 ON (T10.MDCODD=T2.MDCODD) INNER JOIN MAEDMB2 T11 ON (T11.MDCODD= T2.MDCODD AND T11.MDCODM=T2.MDCODM AND T11.MDCODB=T2.MDCODB AND T11.MDCODD =T10.MDCODD) WHERE T1.INGFAC=0 AND T1.INGFECADM&gt;=? AND T1.INGFECADM&lt;=? AND T1.MPCODP IN (6,25) AND T1.MPCEDU NOT IN (SELECT T12.MPCEDU FROM MAEPAB11 T12)  </t>
  </si>
  <si>
    <t xml:space="preserve">UCI_NEONAT_FACT_ROTADOS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</si>
  <si>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 = T10.MDCODD) WHERE T1.MPCODP IN (7) and T1.INGFAC&lt;&gt;0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(7) and T1.INGFAC&lt;&gt;0 AND T1.ingfecadm&gt;=? AND T1.ingfecadm&lt;=?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 (T7.hiscamfec||' '||T7.hiscamhor)) ORDER BY 2,3,11</t>
  </si>
  <si>
    <t xml:space="preserve">UCI_NEONAT_FACT_NO_ROTADOS                                  </t>
  </si>
  <si>
    <t>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T1.INGFAC&lt;&gt;0 AND T1.INGFECADM&gt;=? AND T1.INGFECADM&lt;=? AND T1.MPCODP IN (7) AND T1.MPCEDU NOT IN (SELECT T12.MPCEDU FROM MAEPAB11 T12)</t>
  </si>
  <si>
    <t xml:space="preserve">UCI_NEONAT_NO_FACT_ROTADOS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</si>
  <si>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(7) AND T1.INGFAC=0 AND T1.INGFECADM&gt;=? AND T1.INGFECADM&lt;=?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(7) AND  T1.INGFAC=0 AND T1.INGFECADM&gt;=? AND T1.INGFECADM&lt;=?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2,3,11</t>
  </si>
  <si>
    <t xml:space="preserve">UCI_NEONAT_NO_FACT_NO_ROTADOS                               </t>
  </si>
  <si>
    <t>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T1.INGFAC=0 AND T1.INGFECADM&gt;=? AND T1.INGFECADM&lt;=? AND T1.MPCODP IN (7) AND T1.MPCEDU NOT IN (SELECT T12.MPCEDU FROM MAEPAB11 T12)</t>
  </si>
  <si>
    <t xml:space="preserve">TRIAGE_FACT_ROTADOS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</si>
  <si>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T1.INGFAC&lt;&gt;0 AND T1.INGFECADM&gt;=? AND T1.INGFECADM&lt;=?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T1.INGFAC&lt;&gt;0 AND T1.INGFECADM&gt;=? AND T1.INGFECADM&lt;=?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AND (T12.HISCAMFEC||' '||T12.HISCAMHOR)&gt;(T7.HISCAMFEC||' '||T7.HISCAMHOR)) ORDER BY 2,3,11</t>
  </si>
  <si>
    <t xml:space="preserve">TRIAGE_FACT_NO_ROTADOS                                      </t>
  </si>
  <si>
    <t xml:space="preserve">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 AND T1.ingfecadm&lt;=? AND T1.MPCODP IN (8,9,10,11,12,13) AND T1.MPCEDU  NOT IN (SELECT T12.MPCEDU FROM MAEPAB11 T12) </t>
  </si>
  <si>
    <t xml:space="preserve">TRIAGE_NO_FACT_ROTADOS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</si>
  <si>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 AND T1.INGFECADM&lt;=?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1,2,3</t>
  </si>
  <si>
    <t xml:space="preserve">TRIAGE_NO_FACT_NO_ROTADOS                                   </t>
  </si>
  <si>
    <t xml:space="preserve">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T1.INGFAC=0 AND T1.ingfecadm&gt;=? AND T1.ingfecadm&lt;=? AND T1.MPCODP IN (8,9,10,11,12,13) and T1.MPCEDU  NOT IN (SELECT T12.MPCEDU FROM MAEPAB11 T12)  </t>
  </si>
  <si>
    <t xml:space="preserve">DEMAS_FACT_ROTADOS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</si>
  <si>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NOT IN (0,1,2,6,7,8,9,10,11,12,13,16,17,23,24,25,97) AND T1.INGFAC&lt;&gt;0 AND T1.INGFECADM&gt;=? AND T1.INGFECADM&lt;=?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 = T2.MDCODM AND T11.MDCODB=T2.MDCODB AND T11.MDCODD=T10.MDCODD) WHERE T1.MPCODP NOT IN (0,1,2,6,7,8,9,10,11,12,13,16,17) AND T1.INGFAC&lt;&gt;0 AND T1.INGFECADM&gt;=? AND T1.INGFECADM&lt;=?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AND (T12.HISCAMFEC||' '||T12.HISCAMHOR) &gt; (T7.HISCAMFEC||' '||T7.HISCAMHOR)) ORDER BY 2,3,11</t>
  </si>
  <si>
    <t xml:space="preserve">DEMAS_FACT_NO_ROTADOS                                       </t>
  </si>
  <si>
    <t>SELECT T1.INGFAC,T4.MPNOMP AS SERVICIO,' ' AS HABITACION ,T1.MPTDOC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 AND T1.INGFECADM&lt;=? AND T1.MPCODP NOT IN (0,1,2,6,7,8,9,10,11,12,13,16,17,23,24,25,97) AND T1.MPCEDU  NOT IN (SELECT T12.MPCEDU FROM MAEPAB11 T12)</t>
  </si>
  <si>
    <t xml:space="preserve">DEMAS_NO_FACT_ROTADOS                                       </t>
  </si>
  <si>
    <t>SELECT T1.INGFAC,T4.MPNOMP AS SERVICIO_SALIDA,T7.MPNUMC AS HABITACION,T1.MPTDOC AS TIPO_DOC,T1.MPCEDU AS DOCUMENTO,T2.MPNOM1 AS NOMBRE1,T2.MPNOM2 AS NOMBRE2,T2.MPAPE1 AS APLELLIDO1,T2.MPAPE2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NOT IN (0,1,2,6,7,8,9,10,11,12,13,16,17) AND T1.INGFAC=0 AND T1.INGFECADM&gt;=? AND T1.INGFECADM&lt;=?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NOT IN (0,1,2,6,7,8,9,10,11,12,13,16,17,23,24,25,97) AND T1.INGFAC=0 AND T1.INGFECADM&gt;=? AND T1.INGFECADM&lt;=?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1,2,3</t>
  </si>
  <si>
    <t xml:space="preserve">DEMAS_NO_FACT_NO_ROTADOS                                    </t>
  </si>
  <si>
    <t>SELECT T1.INGFAC,T4.MPNOMP AS SERVICIO,' ' AS HABITACION ,T1.MPTDOC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T1.INGFAC=0 AND T1.INGFECADM&gt;=? AND T1.INGFECADM&lt;=? AND T1.MPCODP NOT IN (0,1,2,6,7,8,9,10,11,12,13,16,17,23,24,25,97) AND T1.MPCEDU NOT IN (SELECT T12.MPCEDU FROM MAEPAB11 T12)</t>
  </si>
  <si>
    <t xml:space="preserve">TOTAL_PAC_MUERTES                                           </t>
  </si>
  <si>
    <t xml:space="preserve">SELECT COUNT(*) TOTAL_MUERTES FROM INGRESOS WHERE INGFCHM &gt;= ? AND INGFCHM&lt;=? AND INGFECADM&gt;= ? AND INGFECADM &lt;= ? </t>
  </si>
  <si>
    <t xml:space="preserve">TOTAL_PAC_VIVOD                                             </t>
  </si>
  <si>
    <t xml:space="preserve">SELECT COUNT(*) FROM INGRESOS WHERE INGFCHM = '0001-01-01 00:00:00' AND INGFECADM &gt;= ? AND INGFECADM&lt;= ? </t>
  </si>
  <si>
    <t xml:space="preserve">DIAGNOSTICOS_PACIENTES_CLINICA                              </t>
  </si>
  <si>
    <t>SELECT A.HISTIPDOC AS TIPO_DOC,A.HISCKEY AS DOCUMENTO, T2.MPNOMC AS NOMBRES,T2.MPFCHN AS FECHA_NACIO,TO_CHAR ((T1.INGFECADM-T2.MPFCHN)/365,'DD') AS EDAD_AL_INGRESO, CASE WHEN CAST (TO_CHAR((T1.INGFECADM-T2.MPFCHN)/365,'DD') AS INTEGER) &lt; 1 THEN 'ETAREO_1' WHEN CAST (TO_CHAR((T1.INGFECADM-T2.MPFCHN)/365,'DD') AS INTEGER)&gt;=1 AND CAST (TO_CHAR((T1.INGFECADM-T2.MPFCHN)/365,'DD') AS INTEGER) &lt;5 THEN 'ETAREO_2' WHEN CAST (TO_CHAR((T1.INGFECADM-T2.MPFCHN)/365,'DD') AS INTEGER) &gt;=5 AND CAST(TO_CHAR((T1.INGFECADM-T2.MPFCHN)/365,'DD') AS INTEGER)&lt;10 THEN 'ETAREO_3' WHEN CAST (TO_CHAR((T1.INGFECADM-T2.MPFCHN)/365,'DD') AS INTEGER) &gt;=10 AND CAST(TO_CHAR((T1.INGFECADM-T2.MPFCHN)/365,'DD') AS INTEGER) &lt;15 THEN 'ETAREO_4' WHEN CAST (TO_CHAR((T1.INGFECADM-T2.MPFCHN)/365,'DD') AS INTEGER) &gt;=15 AND CAST(TO_CHAR((T1.INGFECADM-T2.MPFCHN)/365,'DD') AS INTEGER) &lt;45 THEN 'ETAREO_5' WHEN CAST (TO_CHAR ((T1.INGFECADM-T2.MPFCHN)/365,'DD') AS INTEGER) &gt;=45 AND CAST(TO_CHAR((T1.INGFECADM-T2.MPFCHN)/365,'DD') AS INTEGER) &lt;60 THEN 'ETAREO_6' WHEN CAST (TO_CHAR((T1.INGFECADM-T2.MPFCHN)/365,'DD') AS INTEGER)&gt;=60 THEN 'ETAREO_7' END AS GRUPO_ETAREO, CASE WHEN CAST (TO_CHAR((T1.INGFECADM-T2.MPFCHN)/365,'DD') AS INTEGER)&lt;1 THEN 'QUINQUENIO_1' WHEN CAST (TO_CHAR((T1.INGFECADM-T2.MPFCHN)/365,'DD') AS INTEGER)&gt;=1 AND CAST(TO_CHAR((T1.INGFECADM-T2.MPFCHN)/365,'DD') AS INTEGER) &lt;5 THEN 'QUINQUENIO_1' WHEN CAST (TO_CHAR((T1.INGFECADM-T2.MPFCHN)/365,'DD') AS INTEGER) &gt;=5 AND CAST(TO_CHAR((T1.INGFECADM-T2.MPFCHN)/365,'DD') AS INTEGER)&lt;10 THEN 'QUINQUENIO_2' WHEN CAST (TO_CHAR((T1.INGFECADM-T2.MPFCHN)/365,'DD') AS INTEGER) &gt;=10 AND CAST(TO_CHAR((T1.INGFECADM-T2.MPFCHN)/365,'DD') AS INTEGER) &lt;15 THEN 'QUINQUENIO_3' WHEN CAST (TO_CHAR((T1.INGFECADM-T2.MPFCHN)/365,'DD') AS INTEGER) &gt;=15 AND CAST (TO_CHAR((T1.INGFECADM-T2.MPFCHN)/365,'DD') AS INTEGER)&lt;20 THEN 'QUINQUENIO_4' WHEN CAST (TO_CHAR((T1.INGFECADM-T2.MPFCHN)/365,'DD') AS INTEGER)&gt;=20 AND CAST(TO_CHAR((T1.INGFECADM-T2.MPFCHN)/365,'DD') AS INTEGER) &lt;25 THEN 'QUINQUENIO_5' WHEN CAST (TO_CHAR((T1.INGFECADM-T2.MPFCHN)/365,'DD') AS INTEGER) &gt;=25 AND CAST(TO_CHAR ((T1.INGFECADM-T2.MPFCHN)/365,'DD') AS INTEGER) &lt;30 THEN 'QUINQUENIO_6' WHEN CAST (TO_CHAR((T1.INGFECADM-T2.MPFCHN)/365,'DD') AS INTEGER)&gt;=30 AND CAST(TO_CHAR((T1.INGFECADM-T2.MPFCHN)/365,'DD') AS INTEGER) &lt;35 THEN 'QUINQUENIO_7' WHEN CAST (TO_CHAR((T1.INGFECADM-T2.MPFCHN)/365,'DD') AS INTEGER) &gt;=35 AND CAST(TO_CHAR ((T1.INGFECADM-T2.MPFCHN)/365,'DD') AS INTEGER) &lt;40 THEN 'QUINQUENIO_8' WHEN CAST (TO_CHAR((T1.INGFECADM-T2.MPFCHN)/365,'DD') AS INTEGER) &gt;=40 AND CAST(TO_CHAR((T1.INGFECADM-T2.MPFCHN)/365,'DD') AS INTEGER) &lt;45 THEN 'QUINQUENIO_9' WHEN CAST (TO_CHAR((T1.INGFECADM-T2.MPFCHN)/365,'DD') AS INTEGER)&gt;=45 AND CAST(TO_CHAR((T1.INGFECADM-T2.MPFCHN)/365,'DD') AS INTEGER) &lt;50 THEN 'QUINQUENIO_10' WHEN CAST (TO_CHAR((T1.INGFECADM-T2.MPFCHN)/365,'DD') AS INTEGER) &gt;=50 AND CAST(TO_CHAR((T1.INGFECADM-T2.MPFCHN)/365,'DD') AS INTEGER) &lt;55 THEN 'QUINQUENIO_11' WHEN CAST (TO_CHAR((T1.INGFECADM-T2.MPFCHN)/365,'DD') AS INTEGER) &gt;=55 AND CAST(TO_CHAR((T1.INGFECADM-T2.MPFCHN)/365,'DD') AS INTEGER) &lt;60 THEN 'QUINQUENIO_12' WHEN CAST (TO_CHAR((T1.INGFECADM-T2.MPFCHN)/365,'DD') AS INTEGER)&gt;=60 AND CAST(TO_CHAR((T1.INGFECADM-T2.MPFCHN)/365,'DD') AS INTEGER) &lt;65 THEN 'QUINQUENIO_13' WHEN CAST (TO_CHAR((T1.INGFECADM-T2.MPFCHN)/365,'DD') AS INTEGER) &gt;=65 AND CAST(TO_CHAR((T1.INGFECADM-T2.MPFCHN)/365,'DD') AS INTEGER) &lt;70 THEN 'QUINQUENIO_14' WHEN CAST (TO_CHAR((T1.INGFECADM-T2.MPFCHN)/365,'DD') AS INTEGER) &gt;=70 AND CAST(TO_CHAR((T1.INGFECADM-T2.MPFCHN)/365,'DD') AS INTEGER) &lt;75 THEN 'QUINQUENIO_15' WHEN CAST (TO_CHAR((T1.INGFECADM-T2.MPFCHN)/365,'DD') AS INTEGER)&gt;=75 AND CAST(TO_CHAR((T1.INGFECADM-T2.MPFCHN)/365,'DD') AS INTEGER) &lt;80 THEN 'QUINQUENIO_16' WHEN CAST (TO_CHAR((T1.INGFECADM-T2.MPFCHN)/365,'DD') AS INTEGER) &gt;=80 AND CAST(TO_CHAR((T1.INGFECADM-T2.MPFCHN)/365,'DD') AS INTEGER) &lt;85 THEN 'QUINQUENIO_17' WHEN CAST (TO_CHAR((T1.INGFECADM-T2.MPFCHN)/365,'DD') AS INTEGER) &gt;=85 THEN 'QUINQUENIO_18' END AS GRUPO_QUINQUENIO, T2.MPSEXO AS SEXO,T2.MPDIRE AS DIRECCION,T2.MPTELE AS TELEFONO,T10.MDNOMD AS DEPTO, T11.MDNOMM   AS MUNICIPIO,T1.INGFECADM AS INGRESO,T1.INGFECEGR AS EGRESO,B.HCDXCOD AS COD_DX,T3.DMNOMB AS DIAGNOSTICO, CASE WHEN B.HCDXCLS=1 THEN 'PRINCIPAL' WHEN B.HCDXCLS=0 THEN 'RELACIONADO' END AS DX_ESTADO,CASE WHEN A.HISCLPR='1' THEN 'AMBULATORIO' WHEN A.HISCLPR='2' THEN 'HOSPITALIZACION' WHEN A.HISCLPR='3' THEN 'URGENCIAS' WHEN A.HISCLPR='4' THEN 'TRATAMIENTO ESPECIAL' WHEN A.HISCLPR='5' THEN 'TRIAGE' WHEN A.HISCLPR='6' THEN 'REFACTURACION AMBULATORIO' WHEN A.HISCLPR='7' THEN 'REFACTURACION HOSPITALIZACION' WHEN A.HISCLPR='8' THEN 'REFACTURACION URGENCIAS' WHEN A.HISCLPR='9' THEN 'REFACTURACION TRATAMIENTO ESPECIAL' WHEN A.HISCLPR='10' THEN 'REFACTURACION TRIAGE' END AS SERVICIO,T12.MENOMB AS CONTRATO,A.HISCSEC AS FOLIO,A.HISFHORAT AS FECHA_FOLIO FROM HCCOM1 A INNER JOIN  HCDIAGN B ON (B.HISTIPDOC=A.HISTIPDOC AND B.HISCKEY=A.HISCKEY AND B.HISCSEC= A.HISCSEC) INNER JOIN CAPBAS T2 ON (T2.MPTDOC=B.HISTIPDOC AND T2.MPCEDU=B.HISCKEY) INNER JOIN INGRESOS T1 ON (T1.MPTDOC=T2.MPTDOC AND T1.MPCEDU=T2.MPCEDU AND T1.INGCSC=A.HCTVIN1) INNER JOIN MAEDIA T3 ON (T3.DMCODI=B.HCDXCOD) INNER JOIN MAEDMB T10 ON (T10.MDCODD = T2.MDCODD) INNER JOIN MAEDMB1 T11 ON (T11.MDCODD=T2.MDCODD AND T11.MDCODM=T2.MDCODM) INNER JOIN MAEEMP T12 ON (T12.MENNIT=T1.INGNIT) WHERE A.HISFHORAT&gt;= ? AND A.HISFHORAT&lt;=? ORDER BY A.HISTIPDOC,A.HISCKEY,A.HISFHORAT</t>
  </si>
  <si>
    <t xml:space="preserve">RESOLUCION_256_ARCHIVO_PLANO (ANEXO TECNICO NO 2)           </t>
  </si>
  <si>
    <t>select campo from TABLA_256 WHERE ?='S'</t>
  </si>
  <si>
    <t xml:space="preserve">RESOLUCION_256 ARCHIVO_PLANO (ANEXO TECNICO NO 3)           </t>
  </si>
  <si>
    <t>select campo from TABLA_257 WHERE ?='S'</t>
  </si>
  <si>
    <t xml:space="preserve">RESULUCION_256_CITMED_1                                     </t>
  </si>
  <si>
    <t>SELECT '2',nextval('SECUENCIA'),CASE WHEN b.mptdoc='RC' THEN 'RC' WHEN b.mptdoc='TI' THEN 'TI' WHEN b.mptdoc='CC' THEN 'CC' WHEN b.mptdoc='CE' THEN 'CE' WHEN b.mptdoc='PA' THEN 'PA' WHEN b.mptdoc='CD' THEN 'CD' ELSE SUBSTRING(b.mptdoc,1,2) END, b.mpcedu,TO_CHAR(B.mpfchn,'YYYY-MM-DD'),case when b.mpsexo='M' THEN 'H' when B.MPSEXO='F' THEN 'M' ELSE 'I' END, B.MPAPE1,B.MPAPE2,B.MPNOM1,B.mpnom2,'Codigo EAPB', case when a.citpro='890201' then '1' when a.citpro='890203' then '2' when a.citpro='890202-28' then '3' when a.citpro='890202-42' then '4' when a.citpro='890202-21' then '5' when a.citpro='890202-33' then '7' end, to_char(d.citfchhra,'yyyy-mm-dd'), case when c.CITCANCE='N' THEN '1' when c.citcance='S' THEN '2' END, CASE WHEN c.CITCANCE='N' THEN to_char(a.citfec,'yyyy-mm-dd') ELSE '' END,c.citfecsol from citmed a 	inner join citmed1 c on (c.citnum=a.citnum) inner join  capbas b on ( b.mptdoc=c.cittipdoc and b.mpcedu=c.citced) inner join CTRLCITAS D on (d.citnum = c.citnum and d.citcmbdto = 'RESERVADA' ) where a.citfec&gt;=?and a.citfec &lt;= ? and ( a.citpro in ( '890201', '890203', '890202-28', '890202-42', '890202-21','890202-33')) and d.citnum =(select min (t.citnum) from ctrlcitas t, citmed z, citmed1 p where  t.citnum=d.citnum and t.citnum=z.citnum and t.citnum=p.citnum and p.cittipdoc=c.cittipdoc and p.citced=c.citced aND Z.CITPRO=a.citpro) ORDER BY B.MPTDOC,B.MPCEDU,a.CITFEC</t>
  </si>
  <si>
    <t xml:space="preserve">RESOLUCION_256_CONSULTA_CITAMED                             </t>
  </si>
  <si>
    <t>SELECT '2',nextval('SECUENCIA'),CASE WHEN b.mptdoc='RC' THEN 'RC' WHEN b.mptdoc='TI' THEN 'TI' WHEN b.mptdoc='CC' THEN 'CC' WHEN b.mptdoc='CE' THEN 'CE' WHEN b.mptdoc='PA' THEN 'PA' WHEN b.mptdoc='CD' THEN 'CD' ELSE SUBSTRING(b.mptdoc,1,2) END,b.mpcedu,TO_CHAR(B.mpfchn,'YYYY-MM-DD'),case when b.mpsexo='M' THEN 'H' when B.MPSEXO='F' THEN 'M' ELSE 'I' END, B.MPAPE1,B.MPAPE2,B.MPNOM1,B.mpnom2,'Codigo EAPB',case when a.citpro='890201' then '1' when a.citpro='890203' then '2' when a.citpro='890202-28' then '3' when a.citpro='890202-42' then '4' when a.citpro='890202-21' then '5' when a.citpro='890202-33' then '7' end,to_char(d.citfchhra,'yyyy-mm-dd'),Case when c.CITCANCE='N' THEN '1' when c.citcance='S' THEN '2' END, CASE WHEN c.CITCANCE='N' THEN to_char(a.citfec,'yyyy-mm-dd') ELSE '' END,c.citfecsol from citmed a inner join  citmed1 c on (c.citnum=a.citnum) inner join  capbas b on ( b.mptdoc=c.cittipdoc and b.mpcedu=c.citced) inner join CTRLCITAS D on (d.citnum = c.citnum and d.citcmbdto= 'RESERVADA') where a.citfec &gt;= ? and a.citfec &lt;= ? and (a.citpro in ( '890201', '890203', '890202-28', '890202-42','890202 -21','890202-33')) and d.citnum =(select min (t.citnum) from ctrlcitas t, citmed z,  citmed1 p where  t.citnum=d.citnum and t.citnum=z.citnum and t.citnum=p.citnum and p.cittipdoc=c.cittipdoc and p.citced=c.citced aND Z.CITPRO=a.citpro ) ORDER BY B.MPTDOC,B.MPCEDU,a.CITFEC</t>
  </si>
  <si>
    <t xml:space="preserve">RESOLUCION_256_CITAS_RESONANCIAS                            </t>
  </si>
  <si>
    <t>SELECT '2',nextval('SECUENCIA'),a.citnum,CASE WHEN b.mptdoc='RC' THEN 'RC' WHEN b.mptdoc='TI' THEN 'TI' WHEN b.mptdoc='CC' THEN 'CC' WHEN b.mptdoc='CE' THEN 'CE' WHEN b.mptdoc='PA' THEN 'PA' WHEN b.mptdoc='CD' THEN 'CD' ELSE SUBSTRING (b.mptdoc,1,2) END, b.mpcedu,TO_CHAR(B.mpfchn,'YYYY-MM-DD')	,case when b.mpsexo='M' THEN 'H' when B.MPSEXO='F' THEN 'M' ELSE 'I' END, B.MPAPE1,B.MPAPE2,B.MPNOM1,B.mpnom2,'Codigo EAPB',case when a.citpro&gt;='881112' and a.citpro &lt;= '882841'  then '8' when a.citpro&gt;='883101' and a.citpro &lt;= '883910'  then '9' end,to_char(d.citfchhra,'yyyy-mm-dd'), case when c.CITCANCE='N' THEN '1' when c.citcance='S' THEN '2' END,CASE WHEN c.CITCANCE='N' THEN to_char(a.citfec,'yyyy-mm-dd') ELSE '' END,c.citfecsol from citmed a, capbas b, citmed1 c,CTRLCITAS D Where a.citnum=c.citnum and c.citnum = d.citnum and d.citcmbdto='RESERVADA' and a.citfec &gt;= ? and a.citfec&lt;? and c.cittipdoc=b.mptdoc and c.citced=b.mpcedu and (( a.citpro&gt;='881112' and a.citpro &lt;= '882841') OR (a.citpro&gt;='883101' and a.citpro &lt;= '883910' )) ORDER BY B.MPTDOC,B.MPCEDU,a.CITFEC</t>
  </si>
  <si>
    <t xml:space="preserve">RESOLUCION_256_PROC_QX                                      </t>
  </si>
  <si>
    <t xml:space="preserve">SELECT '4',nextval('SECUENCIA'),CASE WHEN b.mptdoc='RC' THEN 'RC' WHEN b.mptdoc='TI' THEN 'TI' WHEN b.mptdoc='CC' THEN 'CC' WHEN b.mptdoc='CE' THEN 'CE' WHEN b.mptdoc='PA' THEN 'PA' WHEN b.mptdoc='CD' THEN 'CD' ELSE SUBSTRING(b.mptdoc,1,2) END,b.mpcedu,TO_CHAR(B.mpfchn,'YYYY-MM-DD'),case when b.mpsexo='M' THEN 'H' WHEN B.MPSEXO='F' THEN 'M' ELSE 'I' END, B.MPAPE1,B.MPAPE2,B.MPNOM1,B.MPNOM2,'Codigo EAPB',b.mdcodd||b.mdcodm,c.CRGCOD,TO_CHAR(A.PROFSEP,'YYYY-MM-DD'), TO_CHAR(A.PROFECF,'YYYY-MM-DD') ,CASE WHEN a.proesta='1' then '2' WHEN a.proesta='2' then '2' when a.proesta='3' then '2' when a.proesta='4' then '1' when a.proesta='5' then '1' when a.proesta='6' then '2' when a.proesta='7' then '2' end, case when a.proesta='3' and a.PROMTCNTP&lt;&gt;'' then '2' else '' end,case when a.proesta ='4' then '2' when a.proesta ='5' then '2' when a.proesta ='3' then '2' else '1' end FROM procir a, procir1 c,CAPBAS b where a.procircod=c.procircod and a.mptdoc =b.mptdoc and a.mpcedu = b.mpcedu and A.PROFSEP&gt;=? AND A.PROFSEP &lt;= ? AND c.CRGEST='S' AND  c.CRGCOD &gt;= '010101' AND c.CRGCOD&lt;= '869700' ORDER BY b.mptdoc,b.mpcedu  </t>
  </si>
  <si>
    <t xml:space="preserve">RESOLUCION_256_TRIAGE                                       </t>
  </si>
  <si>
    <t>select '6',nextval('SECUENCIA'),CASE WHEN A.HISTIPDOC='RC' THEN 'RC' WHEN A.HISTIPDOC='TI' THEN 'TI' WHEN A.HISTIPDOC='CC' THEN 'CC' WHEN A.HISTIPDOC='CE' THEN 'CE' WHEN A.HISTIPDOC='PA' THEN 'PA' WHEN A.HISTIPDOC='CD' THEN 'CD' ELSE SUBSTRING(A.HISTIPDOC,1,2) END ,A.HISCKEY,TO_CHAR(B.mpfchn,'YYYY-MM-DD'),case when b.mpsexo='M' THEN 'H' WHEN B.MPSEXO = 'F' THEN 'M' ELSE 'I' END, B.MPAPE1, B.MPAPE2, B.MPNOM1, B.MPNOM2, 'Codigo EAPB', TO_CHAR (A.HISCFCON,'YYYY-MM-DD'), to_char(A.HISCFCON, 'HH24:MI'),TO_CHAR(A.HISFHORAT,'YYYY-MM-DD'),to_char(A.HISFHORAT, 'HH24:MI')FROM HCCOM1 A, CAPBAS B  WHERE A.HISFHORAT&gt;=? AND A.HISFHORAT &lt;=? AND A.HISTIPDOC=B.MPTDOC AND A.HISCKEY=B.MPCEDU AND A.HISCLTR=2 and FHCINDESP='TR' ORDER BY A.HISTIPDOC,A.HISCKEY,A.HISFHORAT</t>
  </si>
  <si>
    <t xml:space="preserve">RESOLUCION_256_AUTORIZACIONES                               </t>
  </si>
  <si>
    <t>SELECT '2',nextval('SECUENCIA'),A.AUTNUM,TO_CHAR(A.AUTFECFIN,'YYYY-MM-DD'),TO_CHAR(A.AUTFECFIN,'HH24:MM'),'CODIGO- ADMINSTRADORA','CODIGO-CLINICA', CASE WHEN A.AUTTIPDOC='RC' THEN 'RC' WHEN A.AUTTIPDOC='TI' THEN 'TI' WHEN A.AUTTIPDOC='CC' THEN 'CC' WHEN A.AUTTIPDOC='CE' THEN 'CE' WHEN A.AUTTIPDOC='PA' THEN 'PA' WHEN A.AUTTIPDOC='CD' THEN 'CD' ELSE SUBSTRING(A.DOCCOD,1,2) END,A.AUTCEDU,C.MPAPE1,C.MPAPE2,C.MPNOM1,C.MPNOM2,C.MDCODD,C.MDCODM,TO_CHAR (C.MPFCHN,'YYYY-MM-DD'), CASE WHEN C.MPSEXO='M' THEN 'H' WHEN C.MPSEXO='F' THEN 'M' ELSE 'I' END, CASE WHEN A.AUTCLAPRO='1' THEN '1' WHEN A.AUTCLAPRO='2' THEN '3' WHEN A.AUTCLAPRO='3' THEN '2' WHEN A.AUTCLAPRO='4' THEN '4' WHEN A.AUTCLAPRO='6' THEN '4' WHEN A.AUTCLAPRO='7' THEN '3' WHEN A.AUTCLAPRO='8' THEN '2' WHEN A.AUTCLAPRO='9' THEN '4' END,E.INGSALDX,M.AUTSERV,M.AUTSERVCSC,'AQUI HAY UN DATO','FECHA ORIGEN','HORA ORIGEN' FROM AUDSERV A INNER JOIN AUDSERV2 M ON (M.DOCCOD=A.DOCCOD AND M.AUTCSC=A.AUTCSC) INNER JOIN CAPBAS C ON (C.MPTDOC=A.AUTTIPDOC AND C.MPCEDU=A.AUTCEDU) INNER JOIN INGRESOS E ON (E.MPTDOC = A.AUTTIPDOC AND E.MPCEDU=A.AUTCEDU AND E.INGCSC=A.AutCtvIn) INNER JOIN MAEEMP B ON (B.MENNIT=A.AUTNITSOL) WHERE A.AUTFECSOL&gt;=? AND A.AUTFECSOL &lt;= ? AND A.AUTFOLIO &lt;&gt;0 AND A.AUTFOLIO &lt;&gt; 0 AND M.AUTESTREG IN ('A') AND M.AUTSERV IN (SELECT PRCODI FROM MAEPRO WHERE TPPRCD IN ('4','5'))</t>
  </si>
  <si>
    <t xml:space="preserve">GESTION DE REMISION DE CUENTAS                              </t>
  </si>
  <si>
    <t xml:space="preserve">LISTADO DE REMISION DE CUENTAS                              </t>
  </si>
  <si>
    <t>SELECT ADMGLO01.AGLREMNR AS REMISION, ADMGLO01.EMPRNIT AS NIT, EMPRESS.EMPDSC AS EMPRESA, ADMGLO01.AGLREMFC AS FECHA_REMISION, ADMGLO01.AGLRADCN AS CANTIDAD_FACTURAS, ADMGLO01.AGLRADVR AS VALOR FROM ADMGLO01 INNER JOIN EMPRESS ON ADMGLO01.EMPRNIT = EMPRESS.MECNTR WHERE ADMGLO01.AGLREMFC&gt;=? AND ADMGLO01.AGLREMFC&lt;=? ;</t>
  </si>
  <si>
    <t xml:space="preserve">CICLO INTERNO DE FACTURACION                                </t>
  </si>
  <si>
    <t>SELECT ENVHR1.MPNFAC AS FACTURA,MAEATE.FACFCH AS FECHA_FACTURA,MAEATE.MPMENI AS CONTRATO,EMPRESS.EMPDSC AS EMPRESA, ENVHR.ENVFECDES AS FECHA_ENVIO, ENVHR.ENVPUNRUD AS CODIGO_PUNTO, ENVHR.ENVPUNRUDN AS DESCRIPCION_PUNTO FROM ENVHR INNER JOIN ENVHR1 ON (ENVHR.ENVNRO = ENVHR1.ENVNRO) AND (ENVHR.DOCCOD = ENVHR1.DOCCOD) AND (ENVHR.MCDPTO = ENVHR1.MCDPTO) AND (ENVHR.EMPCOD = ENVHR1.EMPCOD) INNER JOIN MAEATE ON(MAEATE.MPNFAC=ENVHR1.MPNFAC) INNER JOIN MAEEMP ON MAEATE.MPMENI=MAEEMP.MENNIT INNER JOIN EMPRESS ON MAEEMP.MECNTR=EMPRESS.MECNTR AND MAEATE.MATIPDOC='2'WHERE MAEATE.FACFCH&gt;=? AND MAEATE.FACFCH&lt;=? ORDER BY MAEATE.MPNFAC;</t>
  </si>
  <si>
    <t xml:space="preserve">FACTURACION GENERADA POR ESTADOS                            </t>
  </si>
  <si>
    <t>SELECT MAEATE.MPNFAC AS FACTURA,MAEATE.MPMENI AS CONTRATO,MAEEMP.MENOMB AS DES_CONTRATO,MAEATE.FACFCH AS FECHA_FACTURA,MAEATE.MATOTF AS VALOR_FACTURA,MAEATE.MAVALS AS VALOR_EMPRESA,CASE WHEN MAEATE.MAESTF=1  THEN 'ANULADA SIN CONTABILIZAR' WHEN MAEATE.MAESTF=0 THEN 'SIN REMITIR' WHEN MAEATE.MAESTF=10 THEN 'ANULADA CONTABILIZADA' WHEN MAEATE.MAESTF=3 THEN 'GLOSADA' WHEN MAEATE.MAESTF=4 THEN 'REMITIDA' WHEN MAEATE.MAESTF=2 THEN 'RADICADA' WHEN MAEATE.MAESTF=7 THEN 'GLOSASA SIN RADICAR' END AS ESTADO,ADMGLO11.AGLREMNR AS REMISION,ADMGLO01.AGLREMFC AS FECHA_REMISION  FROM MAEATE INNER JOIN MAEEMP ON MAEATE.MPMENI=MAEEMP.MENNIT LEFT JOIN ADMGLO11 ON MAEATE.MPNFAC=ADMGLO11.MPNFAC LEFT JOIN ADMGLO01 ON ADMGLO11.AGLREMNR=ADMGLO01.AGLREMNR WHERE MAEATE.FACFCH&gt;=? AND MAEATE.FACFCH&lt;=? AND MAEATE.MATIPDOC IN ('2','3') ORDER BY MAEATE.MPNFAC;</t>
  </si>
  <si>
    <t xml:space="preserve">REPORTE DE NOTAS CREDITO PRIMERA VEZ                        </t>
  </si>
  <si>
    <t>SELECT ADGLOSAS.MPNFAC AS NUMERO_FACTURA, ADGLOSAS.GLOCTVO AS CONSECUTIVO_GLOSA, ADGLOSAS.GLONUMDOC AS CONSECUTIVO_NOTA, ADGLOSAS.GLOFECDOC AS FECHA_NOTA, ADGLOSAS.GLOVLRTACP AS VALOR_ACEPTADO,DESENCRIPTAR(GLOUSUREC) AS USUARIO_QUE_REALIZA,CASE ADGLOSAS.GLOTIPDOC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CONCEPTO,GLOSAS.GLSDES AS NOMBRE_CONCEPTO,ADGLOSAS1.GLOVLRACP AS VALOR_ACEPTADO,MAEEMP.MENOMB AS CONTRATO FROM (ADGLOSAS INNER JOIN ADGLOSAS1 ON ADGLOSAS.GLOCTVO=ADGLOSAS1.GLOCTVO) INNER JOIN GLOSAS ON GLOSAS.GLSCOD=ADGLOSAS1.GLSCOD INNER JOIN MAEATE ON MAEATE.MPNFAC=ADGLOSAS.MPNFAC INNER JOIN MAEEMP ON MAEEMP.MENNIT=MAEATE.MPMENI WHERE GLOFECDOC&gt;=? AND GLOFECDOC&lt;=? ORDER BY 1;</t>
  </si>
  <si>
    <t xml:space="preserve">REPORTE DE NOTAS CREDITO NOTIFICACION                       </t>
  </si>
  <si>
    <t>SELECT ADGLOSAS.MPNFAC AS NUMERO_FACTURA, ADGLOSAS.GLOCTVO AS CONSECUTIVO_GLOSA,ADGLOSAS.GLONUMDOC1 AS CONSECUTIVO_NOTA_NOTIFICACION, ADGLOSAS.GLOFECDOC1 AS FECHA_NOTA,ADGLOSAS.GLOVLRTACC AS VALOR_ACEPTADO, DESENCRIPTAR(GLOUSCNOT) AS USUARIO_QUE_REALIZA, CASE ADGLOSAS.GLOTIPDOC1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CONCEPTO,GLOSAS.GLSDES AS NOMBRE_CONCEPTO,ADGLOSAS1.GLOVLRACCO AS VALOR_ACEPTADO,MAEEMP.MENOMB AS CONTRATO FROM (ADGLOSAS INNER JOIN ADGLOSAS1 ON ADGLOSAS.GLOCTVO=ADGLOSAS1.GLOCTVO)INNER JOIN GLOSAS ON GLOSAS.GLSCOD=ADGLOSAS1.GLSCOD INNER JOIN MAEATE ON MAEATE.MPNFAC=ADGLOSAS.MPNFAC INNER JOIN MAEEMP ON MAEEMP.MENNIT=MAEATE.MPMENI WHERE ADGLOSAS.GLOTIPDOC1 = 'NGN' AND GLOFECDOC1  &gt;='2014-01-01' AND GLOFECDOC1 &gt;=? AND GLOFECDOC1 &lt;=? ORDER BY 4;</t>
  </si>
  <si>
    <t xml:space="preserve">REPORTE DE NOTAS CREDITO CONCILIACION                       </t>
  </si>
  <si>
    <t>SELECT ADGLOSAS.MPNFAC AS NUMERO_FACTURA, ADGLOSAS.GLOCTVO AS CONSECUTIVO_GLOSA, ADGLOSAS.GLONRONCO AS CONSECUTIVO_NOTA_CONCILIACION, ADGLOSAS.GLOFCHNOC AS FECHA_NOTA, ADGLOSAS.GLOVLTACO AS VALOR_ACEPTADO, DESENCRIPTAR(GLOUSUCON) AS USUARIO_QUE_REALIZA, CASE ADGLOSAS.GLODOCNCO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CONCEPTO,GLOSAS.GLSDES AS NOMBRE_CONCEPTO,ADGLOSAS1.GLOVLACON AS VALOR_ACEPTADO,MAEEMP.MENOMB AS CONTRATO FROM (ADGLOSAS INNER JOIN ADGLOSAS1 ON ADGLOSAS.GLOCTVO=ADGLOSAS1.GLOCTVO) INNER JOIN MAEATE ON MAEATE.MPNFAC=ADGLOSAS.MPNFAC INNER JOIN MAEEMP ON MAEEMP.MENNIT=MAEATE.MPMENI INNER JOIN GLOSAS ON GLOSAS.GLSCOD=ADGLOSAS1.GLSCOD WHERE ADGLOSAS.GLODOCNCO = 'NCG' AND GLOFCHNOC &gt;=? AND GLOFCHNOC &lt;=? ORDER BY 4;</t>
  </si>
  <si>
    <t xml:space="preserve">INFORMACION REMISION                                        </t>
  </si>
  <si>
    <t>SELECT R.AGLREMNR AS REMISION,R1.EMPRNIT AS NIT,M.MPCEDU AS CEDULA,(select distinct mpnomc from capbas where mpcedu=M.MPCEDU limit 1) AS NOMBRE,R.MPNFAC AS FAC, M.MPNUMA AS AUTORIZACION,M2.PRCODI AS CUPS,(SELECT PRNOMB FROM MAEPRO WHERE PRCODI=M2.PRCODI LIMIT 1) AS NOMBRE_PRO, M2.MACANPR AS CANT,M2.MAVATP AS VLR,M.MAVAPU AS COPA,M.FACFCH AS FECHA_FAC,M.MAFCHI AS FECHA_INGRESO,M.MAFCHE AS FECHA_EGRESO FROM (ADMGLO11 R INNER JOIN ADMGLO01 R1 ON R.AGLREMNR=R1.AGLREMNR) INNER JOIN MAEATE M ON M.MPNFAC=R.MPNFAC AND M.MATIPDOC=R.MATIPDOC INNER JOIN MAEATE2 M2 ON M2.MPNFAC=M.MPNFAC AND M2.MATIPDOC=M.MATIPDOC AND MAESANUP='N' WHERE R.AGLREMNR=? ORDER BY 3,5</t>
  </si>
  <si>
    <t xml:space="preserve">INFORME DE RADICACION CAFESALUD                             </t>
  </si>
  <si>
    <t>select pref_fact,nume_fact,tipo_doc_ips,nume_doc_ips,cod_hab_ips,cod_eps,cod_cuenta,cod_contrato,fecha_fact,valor_bruto,valor_copago,valor_copago_compartido,valor_iva ,valor_ico,valor_moderadora,valor_descuento,con_des,valor_neto,periodo,cod_regional,clasificacion_origen,tipo_servicio,tipo_paquete,fin_consulta,dias_trat,tdoc_paciente ,ndoc_paciente,nomb1_paciente,nomb2_paciente,apellido1_paciente,apellido2_paciente,edad_paciente,sexo_paciente,estado_paciente,discapacidad,tipo_prestacion,codigo_de_facturacion_principal, codigo_procedimiento_detalle,desc_procedimiento,fecha_procedimiento,hora_procedimiento,cantidad_procedimiento,valor_unitario,valor_compartido_paciente,valor_moderadora_paciente ,valor_copago_paciente,valor_total_servicio,cod_autorizacion,diagnostico_principal,tipo_diag,diagnostico_secundario_1,diagnostico_secundario_2,fecha_entrada,hora_entrada, fecha_salida,hora_salida from( select distinct '' as PREF_FACT, m.mpnfac as NUME_FACT, 'NI' as TIPO_DOC_IPS, '832003167' AS NUME_DOC_IPS, '251750002901' as COD_HAB_IPS, case when m.mpmeni in('CAFES.EPS AMB','CAFES.EPS') then 'EPS003' when m.mpmeni = 'CAFE ARS' then 'EPSS03' else 'Error' end as COD_EPS, 2 as COD_CUENTA, '' as COD_CONTRATO, to_char(m.facfch,'DD/MM/YYYY') as FECHA_FACT, trunc(m.matotf) as VALOR_BRUTO, case when ab.prccodtrn = '2' then trunc(m.MAVaAb) else '0' end as VALOR_COPAGO, '0' as VALOR_COPAGO_COMPARTIDO, '0' as VALOR_IVA, '0' as VALOR_ICO, case when ab.prccodtrn = '1' then trunc(m.MAVaAb) else '0' end as VALOR_MODERADORA, trunc(m.MAVDsc) as VALOR_DESCUENTO, '' as CON_DES, trunc(m.MAValS) as VALOR_NETO, '' as PERIODO, 5 as COD_REGIONAL, '1' as CLASIFICACION_ORIGEN, '' as TIPO_SERVICIO, '' as TIPO_PAQUETE, '10' as FIN_CONSULTA, '' as DIAS_TRAT, case when m.MPTDoc = 'MSI' then 'MS' when m.MPTDoc = 'ASI' then 'AS' else trim(m.MPTDoc) end as TDOC_PACIENTE, trim(m.MPCedu) as NDOC_PACIENTE, trim(c.mpnom1) as NOMB1_PACIENTE, trim(c.mpnom2) as NOMB2_PACIENTE, trim(c.mpape1) as APELLIDO1_PACIENTE, trim(c.mpape2) as APELLIDO2_PACIENTE, to_char((current_date - c.mpfchn)/365,'DD') as EDAD_PACIENTE, c.mpsexo as SEXO_PACIENTE, case when m.MAEstS = '2' then '0' else m.MAEstS end as ESTADO_PACIENTE, case when c.MPCodDisc = '01' then 'N' else 'S' end as DISCAPACIDAD, 'P' as TIPO_PRESTACION, trim(m2.PRCODI) as CODIGO_DE_FACTURACION_PRINCIPAL, '0' as CODIGO_PROCEDIMIENTO_DETALLE, translate(translate(translate(translate(trim((select mp.prnomb from maepro mp where mp.prcodi = m2.PRCODI)),'#',''),'&amp;',''),'"',''),'*','') as DESC_PROCEDIMIENTO, '' as FECHA_PROCEDIMIENTO, '' as HORA_PROCEDIMIENTO, m2.MaCanPr as CANTIDAD_PROCEDIMIENTO, trunc(m2.MPInte) as VALOR_UNITARIO, '0' as VALOR_COMPARTIDO_PACIENTE, '0' as VALOR_MODERADORA_PACIENTE, '0' as VALOR_COPAGO_PACIENTE, trunc(m2.MAVaTP) as VALOR_TOTAL_SERVICIO, case when m.mpnuma = '.' then '0' when m.mpnuma = '' then '0' else trim(m.MPnuma) end as COD_AUTORIZACION, trim(m.MADi1S) as DIAGNOSTICO_PRINCIPAL, '' as TIPO_DIAG, '' as DIAGNOSTICO_SECUNDARIO_1, '' as DIAGNOSTICO_SECUNDARIO_2, to_char(m.MAFchI,'DD/MM/YYYY') as FECHA_ENTRADA, '' as HORA_ENTRADA, to_char(m.MAFchE,'DD/MM/YYYY') as FECHA_SALIDA, '' as HORA_SALIDA, MACscP as doc from maeate m left join maeate4 m4 on m.mpnfac = m4.MPNFac left join abonos ab on m4.ABONUM = ab.ABONUM inner join capbas c on m.MPTDoc = c.MPTDoc and m.MPCedu = c.MPCedu inner join maeate2 m2 on m2.mpnfac = m.MPNFac where m2.FcPTpoTrn = 'F' and m2.MaEsAnuP&lt;&gt;'S' and m.mpmeni in ('CAFES.EPS AMB','CAFE ARS','CAFES.EPS') Union all select distinct '' as PREF_FACT, m.mpnfac as NUME_FACT, 'NI' as TIPO_DOC_IPS, '832003167' AS NUME_DOC_IPS, '251750002901' as COD_HAB_IPS, case when m.mpmeni in ('CAFES.EPS AMB','CAFES.EPS') then 'EPS003' when m.mpmeni = 'CAFE ARS' then 'EPSS03' else 'Error' end as COD_EPS, 2 as COD_CUENTA, '' as COD_CONTRATO, to_char(m.facfch,'DD/MM/YYYY') as FECHA_FACT, trunc(m.matotf) as VALOR_BRUTO, case when ab.prccodtrn = '2' then trunc(m.MAVaAb) else '0' end as VALOR_COPAGO, '0' as VALOR_COPAGO_COMPARTIDO, '0' as VALOR_IVA, '0' as VALOR_ICO, case when ab.prccodtrn = '1' then trunc(m.MAVaAb) else '0' end as VALOR_MODERADORA, trunc(m.MAVDsc) as VALOR_DESCUENTO, '' as CON_DES, trunc(m.MAValS) as VALOR_NETO, '' as PERIODO, 5 as COD_REGIONAL, '1' as CLASIFICACION_ORIGEN, '' as TIPO_SERVICIO, '' as TIPO_PAQUETE, '10' as FIN_CONSULTA, '' as DIAS_TRAT, case when m.MPTDoc = 'MSI' then 'MS' when m.MPTDoc = 'ASI' then 'AS' else trim(m.MPTDoc) end as TDOC_PACIENTE, trim(m.MPCedu) as NDOC_PACIENTE, trim(c.mpnom1) as NOMB1_PACIENTE, trim(c.mpnom2) as NOMB2_PACIENTE, trim(c.mpape1) as APELLIDO1_PACIENTE, trim(c.mpape2) as APELLIDO2_PACIENTE, to_char((current_date - c.mpfchn)/365,'DD') as EDAD_PACIENTE, c.mpsexo as SEXO_PACIENTE, case when m.MAEstS = '2' then '0' else m.MAEstS end as ESTADO_PACIENTE, case when c.MPCodDisc = '01' then 'N' else 'S' end as DISCAPACIDAD, (case when (select ms1.MsGrpCod from maesum1 ms1 where ms1.msreso = m3.MSRESO)='01' then 'M' else 'I' end) as TIPO_PRESTACION, trim(m3.MSRESO) as CODIGO_DE_FACTURACION_PRINCIPAL, '0' as CODIGO_PROCEDIMIENTO_DETALLE, translate(translate(translate(translate(trim((select ms1.msnomg from maesum1 ms1 where ms1.msreso = m3.MSRESO)),'#',''),'&amp;',''),'"',''),'*','') as DESC_PROCEDIMIENTO, '' as FECHA_PROCEDIMIENTO, '' as HORA_PROCEDIMIENTO, trunc(m3.MACanS) as CANTIDAD_PROCEDIMIENTO, trunc(m3.MAValU) as VALOR_UNITARIO, '0' as VALOR_COMPARTIDO_PACIENTE, '0' as VALOR_MODERADORA_PACIENTE, '0' as VALOR_COPAGO_PACIENTE, trunc(m3.MAVaTS) as VALOR_TOTAL_SERVICIO, case when m.mpnuma = '.' then '0' when m.mpnuma = '' then '0' else trim(m.MPnuma) end as COD_AUTORIZACION, trim(m.MADi1S) as DIAGNOSTICO_PRINCIPAL, '' as TIPO_DIAG, '' as DIAGNOSTICO_SECUNDARIO_1, '' as DIAGNOSTICO_SECUNDARIO_2, to_char(m.MAFchI,'DD/MM/YYYY') as FECHA_ENTRADA, '' as HORA_ENTRADA, to_char(m.MAFchE,'DD/MM/YYYY') as FECHA_SALIDA, '' as HORA_SALIDA,MACscS as doc from maeate m left join maeate4 m4 on m.mpnfac = m4.MPNFac left join abonos ab on m4.ABONUM = ab.ABONUM inner join capbas c on m.MPTDoc = c.MPTDoc and m.MPCedu = c.MPCedu inner join maeate3 m3 on m3.mpnfac = m.MPNFac where m3.FcSTpoTrn ='F' and m3.MaEsAnuS &lt;&gt; 'S' and m.mpmeni in ('CAFES.EPS AMB','CAFE ARS','CAFES.EPS')) as x inner join admglo11 a11 on a11.MPNFac = x.NUME_FACT where a11.AGlRemNr = ? order by 2,tipo_prestacion desc,codigo_de_facturacion_principal</t>
  </si>
  <si>
    <t xml:space="preserve">CONTROL DE CITAS                                            </t>
  </si>
  <si>
    <t xml:space="preserve">CONTROL CITAS ATENCION                                      </t>
  </si>
  <si>
    <t>SELECT CITMED.CITNUM AS NO_CITA,CITMED.CITFEC AS FECHA_CITA_USER,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MAEEMP.MENOMB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WHERE CITMED.CITFEC&gt;=? AND CITMED.CITFEC&lt;=? AND CITMED1.CITESTA IN ('A','F','C') ORDER BY CITMED.CITNUM;</t>
  </si>
  <si>
    <t xml:space="preserve">PACIENTES_CEX_MATERNIDAD                                    </t>
  </si>
  <si>
    <t>SELECT A.MPCEDU,B.MPNOMC,B.MPFCHN, E.DMNOMB FROM INGRESOS A, CAPBAS B, HCDIAGN C, HCCOM1 D, MAEDIA E WHERE A.MPCODP=1 AND A.MPTDOC=B.MPTDOC AND A.MPCEDU=B.MPCEDU AND B.MPTDOC=D.HISTIPDOC AND B.MPCEDU= D.HISCKEY AND D.HISTIPDOC=C.HISTIPDOC AND D.HISCKEY=C.HISCKEY AND D.HCTVIN1=A.INGCSC AND D.HISCSEC=C.HISCSEC AND C.HCDXCLS=1 AND E.DMCODI=C.HCDXCOD AND CAST(TO_CHAR((A.INGFECADM-B.MPFCHN)/365,'DD') AS INTEGER)&gt;45 AND D.HCESP = '341' AND CAST(TO_CHAR((A.INGFECADM-B.MPFCHN)/365,'DD') AS INTEGER)&lt;= 60</t>
  </si>
  <si>
    <t xml:space="preserve">PACIENTES_OFTALMOLOGIA                                      </t>
  </si>
  <si>
    <t>SELECT EXTRACT (MONTH FROM CITMED.CITFEC) AS MES,MENOMB AS EMPRESA ,COUNT(*) AS TOTAL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LEFT JOIN INGRESOS ON (INGRESOS.INGNUMCIT=CITMED2.CITNUM AND INGRESOS.INGNUMCIT=CITMED1.CITNUM AND INGRESOS.INGNUMCIT=CITMED.CITNUM) LEFT JOIN MAEEMP ON (MAEEMP.MENNIT=INGRESOS.INGNIT) WHERE CITMED.CITFEC&gt;=? AND CITMED.CITFEC&lt;=? AND CITMED1.CITESTA IN ('A','F','C') AND MAEESP.MECODE= 480 GROUP BY EXTRACT (MONTH FROM CITMED.CITFEC),MENOMB ORDER BY EXTRACT (MONTH FROM CITMED.CITFEC),MENOMB</t>
  </si>
  <si>
    <t xml:space="preserve">REGISTRO_FOLIOS_HC_CEX                                      </t>
  </si>
  <si>
    <t>SELECT HISCKEY AS DOCUMENTO,HISTIPDOC AS TIPO_DOC,MPNOMC AS NOMBRE_PACIENTE,HISCSEC AS FOLIO,HISFHORAT AS FECHA_ATENCION,HISCMMED AS MED,MMNOMM AS NOMBRE_MEDICO FROM HCCOM1, CAPBAS,MAEMED1 WHERE CAPBAS.MPCEDU= HCCOM1.HISCKEY AND  CAPBAS.MPTDOC=HCCOM1.HISTIPDOC AND HCTVIN1=0 AND HISCLPR='1' AND HISFHORAT&gt;=? AND HISFHORAT&lt;=? AND MAEMED1.MMCODM=HCCOM1.HISCMMED ORDER BY HISFHORAT</t>
  </si>
  <si>
    <t xml:space="preserve">CONSULTA OBSERVACIONES CITA PACIENTE                        </t>
  </si>
  <si>
    <t>SELECT CITNUM AS NUMEROCITA,CITTIPDOC AS TIPODOC,CITCED AS DOCUMENTO,CITFCHHRA AS FECHA_HORA,DESENCRIPTAR(CITUSRCIT) AS USUARIO,LTRIM(SPLIT_PART(CITOBS,'1*', 2)) AS AUTORIZASMS,LTRIM(SPLIT_PART(CITOBS,'2*', 2)) AS ACTUALIZACIONDATOS,SPLIT_PART(CITOBS,'3*', 2) AS PREPARACION,SPLIT_PART(CITOBS,'4*', 2) AS OTRASOBSERVACIONES FROM CTRLCITAS WHERE CITFCHHRA &gt;= (DATE(NOW())- INTERVAL '6 MONTH') AND CITOBS &lt;&gt; '' AND CITCED = ? ORDER BY CITFCHHRA DESC</t>
  </si>
  <si>
    <t xml:space="preserve">CITAS CONVENIOS ESPECIALES                                  </t>
  </si>
  <si>
    <t xml:space="preserve">TIEMPOS CITAS POR ESTADO                                    </t>
  </si>
  <si>
    <t xml:space="preserve">INFORME CITAS FACTURADAS POR USUARIO                        </t>
  </si>
  <si>
    <t xml:space="preserve">GESTION DE CARTERA (FINANCIERA)                             </t>
  </si>
  <si>
    <t xml:space="preserve">GESTION DE RECAUDOS                                         </t>
  </si>
  <si>
    <t>SELECT HOJOBL.HOJNUMOBL AS FACTURA, HOJOBL.CLICOD AS NIT, TERCEROS.TRCRAZSOC AS CLIENTE, MOVBAN.MVBNROCMP AS RECIBO, TO_CHAR(MOVBAN.MVBFCH,'DD-MM-YYYY') AS FECHA_RECIBO, HOJOBL.HOJNUMOBL AS NUMERO_FCATURA, TO_CHAR(HOJOBL.HOJFCHOBL,'DD-MM-YYYY') AS FECHA_FACTURA, MOVCXC.MVCXCNRO AS NUMERO_DETALLE, TO_CHAR(MOVCXC.MCCFCH,'DD-MM-YYYY') AS FECHA_DETALLE, MOVCXC.MCCVLR AS VALOR_DETALLE, HOJOBL.HOJVLROBL AS VALOR_OBLIGACION, (HOJOBL.HOJTOTDEB)-(HOJOBL.HOJTOTCRE) AS SALDO_ACTUAL FROM ((MOVCXC INNER JOIN HOJOBL ON (MOVCXC.CLICOD = HOJOBL.CLICOD) AND (MOVCXC.CNTCOD = HOJOBL.CNTCOD) AND (MOVCXC.MCCNUMOBL = HOJOBL.HOJNUMOBL) AND (MOVCXC.EMPCOD = HOJOBL.EMPCOD)) INNER JOIN TERCEROS ON MOVCXC.CLICOD = TERCEROS.TRCCOD) INNER JOIN MOVBAN ON (MOVCXC.MVCXCNRO = MOVBAN.MVBDOCDET) AND (MOVCXC.EMPCOD = MOVBAN.EMPCOD) AND (TERCEROS.TRCCOD = MOVBAN.TRCCOD) AND MOVBAN.MVBFCH&gt;=? AND MOVBAN.MVBFCH&lt;=? AND MOVCXC.DOCCOD='TDR';</t>
  </si>
  <si>
    <t xml:space="preserve">GESTION DE RECUADOS CAB                                     </t>
  </si>
  <si>
    <t>SELECT MOVCXC.DOCCOD AS DOCUMENTO,MOVCXC.MVCXCNRO AS NUMERO,MOVCXC.MCCVLR AS VALOR_MOVIMIENTO,MOVCXC.MCCFCH AS FECHA_MOVIMIENTO,HOJOBL.HOJVLROBL AS VALOR_OBLIGACION,HOJOBL.HOJFCHOBL AS FECHA_OBLIGACION,(HOJOBL.HOJTOTDEB)-(HOJOBL.HOJTOTCRE) AS SALDO_ACTUAL,HOJOBL.HOJNUMOBL AS OBLIGACION,TERCEROS.TRCRAZSOC AS TERCERO FROM (MOVCXC INNER JOIN HOJOBL ON (MOVCXC.CLICOD=HOJOBL.CLICOD) AND (MOVCXC.MCCNUMOBL=HOJOBL.HOJNUMOBL) AND (MOVCXC.MCDPTO=HOJOBL.MCDPTO) AND (MOVCXC.EMPCOD=HOJOBL.EMPCOD)) INNER JOIN TERCEROS ON HOJOBL.CLICOD=TERCEROS.TRCCOD WHERE MOVCXC.DOCCOD='CAB' AND MOVCXC.MCCFCH&gt;=? AND MOVCXC.MCCFCH&lt;=?;</t>
  </si>
  <si>
    <t xml:space="preserve">RECIBOS REALIZADOS EN UN PERIODO (FINANCIERA)               </t>
  </si>
  <si>
    <t>SELECT DISTINCT MOVBAN.DOCCOD AS DOCUMENTO, MOVBAN.MVBNROCMP AS NO_, TO_CHAR(MOVBAN.MVBFCH,'DD-MM-YYYY') AS FECHA_RECIBO, MOVBAN.MVBVLR AS VALOR, MOVBAN.TRCCOD AS NIT, TERCEROS.TRCRAZSOC AS RAZON_SOCIAL,CASE WHEN MOVBAN.MVBDET='N' THEN 'SIN_DETALLAR' WHEN MOVBAN.MVBDET='S' THEN 'DETALLADO'  END AS ESTADO , MOVBAN.MVBDOCDET AS DOC_DETALLE, TO_CHAR(MVBFCHREG,'DD-MM-YYYY') AS FECHA_DETALLE, MOVBAN.PRCCODTRN AS COD_TRANS, PROCTESO1.PRCDSCTRN AS TRANSACCION FROM MOVBAN INNER JOIN PROCTESO1 ON MOVBAN.PRCCODTRN = PROCTESO1.PRCCODTRN AND MOVBAN.PRCTESCOD = PROCTESO1.PRCTESCOD INNER JOIN TERCEROS ON MOVBAN.TRCCOD = TERCEROS.TRCCOD WHERE MOVBAN.DOCCOD IN ('TRC','TAN','TRI') AND MOVBAN.MVBFCH&gt;=? AND MOVBAN.MVBFCH&lt;=? AND MOVBAN.PRCTESCOD='R';</t>
  </si>
  <si>
    <t xml:space="preserve">MOVIMIENTOS CXC                                             </t>
  </si>
  <si>
    <t>SELECT HOJOBL.HOJNUMOBL AS NO_FACTURA, HOJOBL.CLICOD AS NIT,TERCEROS.TRCRAZSOC, HOJOBL.HOJFCHOBL AS FECHA_FACTURA,HOJOBL.HOJVLROBL AS VALOR_FACTURA, HOJOBL.HOJTOTDEB AS DEBITO,HOJOBL.HOJTOTCRE AS CREDITO, (HOJTOTDEB)-(HOJTOTCRE) AS SALDO, HOJOBL.HOJNROREM AS NO_REMISION, HOJOBL.HOJFCHREM AS FECHA_REMISION, HOJOBL.HOJNRORAD AS NO_RADICACION, HOJOBL.HOJFCHRAD AS FECHA_RADICACION, HOJOBL.HOJTIPGLO, HOJOBL.HOJSTAGLO, MOVCXC.DOCCOD AS DOCUMENTO, DOCUCON.DOCDSC AS DESCRIPCION,SUM(MOVCXC.MCCVLR) AS VALOR_MOV, MOVCXC.MCCNAT AS NATURALEZA, MOVCXC.MCCFCH AS FECHA FROM ((HOJOBL LEFT JOIN TERCEROS ON HOJOBL.CLICOD = TERCEROS.TRCCOD) INNER JOIN MOVCXC ON (HOJOBL.CLICOD = MOVCXC.CLICOD) AND (HOJOBL.CNTCOD = MOVCXC.CNTCOD) AND (HOJOBL.HOJNUMOBL = MOVCXC.MCCNUMOBL)) INNER JOIN DOCUCON ON MOVCXC.DOCCOD = DOCUCON.DOCCOD GROUP BY HOJOBL.HOJNUMOBL, HOJOBL.CLICOD, TERCEROS.TRCRAZSOC, HOJOBL.HOJFCHOBL, HOJOBL.HOJVLROBL, HOJOBL.HOJTOTDEB, HOJOBL.HOJTOTCRE, (HOJTOTDEB)-(HOJTOTCRE), HOJOBL.HOJNROREM, HOJOBL.HOJFCHREM, HOJOBL.HOJNRORAD, HOJOBL.HOJFCHRAD, HOJOBL.HOJTIPGLO, HOJOBL.HOJSTAGLO, MOVCXC.DOCCOD, DOCUCON.DOCDSC, MOVCXC.MCCNAT, MOVCXC.MCCFCH HAVING (((HOJTOTDEB)-(HOJTOTCRE))&lt;&gt;0) AND (MOVCXC.MCCFCH)&lt;=?  ORDER BY HOJOBL.HOJNUMOBL;</t>
  </si>
  <si>
    <t xml:space="preserve">MVTOS A LA FECHA DE UN CLIENTE                              </t>
  </si>
  <si>
    <t>SELECT TERCEROS.TRCNIT AS NIT,TERCEROS.TRCRAZSOC AS CLIENTE, MOVCXC.DOCCOD AS DOCUMENTO, DOCUCON.DOCDSC AS DESCRIPCION,MOVCXC.MVCXCNRO AS NUMERO, MOVCXC.MCCFCH AS FECHA,MOVCXC.MCCNUMOBL AS OBLIGACION,MOVCXC.MCCNAT AS NATURALEZA,MCCVLR AS VALOR_MOVIMIENTO,HOJOBL.HOJFCHOBL AS FECHA_OBLIGACION,HOJOBL.HOJVLROBL AS VALOR_FACTURA  FROM MOVCXC INNER JOIN DOCUCON ON MOVCXC.DOCCOD=DOCUCON.DOCCOD INNER JOIN HOJOBL ON (MOVCXC.MCCNUMOBL=HOJOBL.HOJNUMOBL AND MOVCXC.CLICOD=HOJOBL.CLICOD) INNER JOIN TERCEROS ON MOVCXC.CLICOD=TERCEROS.TRCCOD WHERE TERCEROS.TRCNIT=? AND MOVCXC.DOCCOD&lt;&gt;'FIN' AND MOVCXC.DOCCOD&lt;&gt;'FAC' AND MOVCXC.DOCCOD&lt;&gt;'FAK' ORDER BY MOVCXC.MCCNUMOBL;</t>
  </si>
  <si>
    <t xml:space="preserve">CANCELACION DE CITAS MEDICAS POR MEDICO Y FECHA             </t>
  </si>
  <si>
    <t xml:space="preserve">CANCELACION CITAS POR MEDICO Y FECHA                        </t>
  </si>
  <si>
    <t>SELECT CITMED.MMCODM AS CODIGO_MEDICO, CITMED.CITFEC AS FCHE_CITA, CAPBAS.MPCEDU AS CEDULA_PACIENTE, CAPBAS.MPNOM1 AS NOMBRE11, CAPBAS.MPNOM2 AS NOMBRE2, CAPBAS.MPAPE1 AS APELLIDO1, CAPBAS.MPAPE2 AS APELLIDO2, CAPBAS.MPTELE AS TELEFONO1, CAPBAS.MPTELE1 AS TELEFONO2, CAPBAS.MPTELE2 AS TELEFONO3, CAPBAS.MPDIRE AS DIRECCION FROM CITMED INNER JOIN CAPBAS ON CITMED.CITCED = CAPBAS.MPCEDU WHERE (((CITMED.MMCODM)=?)AND ((CITMED.CITFEC)=?));</t>
  </si>
  <si>
    <t xml:space="preserve">CONTROL COPAGOS CAPITA                                      </t>
  </si>
  <si>
    <t xml:space="preserve">LISTADO DE COPAGOS CAPITA POR FECHA DE FACTURA              </t>
  </si>
  <si>
    <t>SELECT  MPNFAC AS FACTURA,MPCEDU AS IDENTIFICACION_PACIENTE,FACFCH AS FECHA_FACTURA,MATOTF AS TOTAL_FACTURA, MAVAAB AS VALOR_PAGADO_POR_EL_USUARIO,MPMENI AS CONTRATO_SEDE  FROM MAEATE WHERE (MPMENI='CHIA-CAPITACI' OR MPMENI='TOCA.CAPITAC' OR MPMENI='COTA-CAPITACI') AND MAESTF&lt;&gt;1 AND MAESTF&lt;&gt;10 AND FACFCH&gt;=?  AND FACFCH&lt;=? AND MATIPDOC=1 ORDER BY MPNFAC;</t>
  </si>
  <si>
    <t xml:space="preserve">CONSULTA PARA EFECTACION CONTABLE COPAGOS                   </t>
  </si>
  <si>
    <t>SELECT  A.MPNFAC AS ORDEN_DE_SERVICIO,MPCEDU AS IDENTIFICACION_PACIENTE, A.MPTDOC, FACFCH AS FECHA_ORDEN_DE_SERVICIO,MATOTF AS TOTAL_ORDEN_DE_SERVICIO, MAVAAB AS VALOR_PAGADO_POR_EL_USUARIO,MPMENI AS CONTRATO,B.ABONUM AS NO_ABONO,B.AFCCNS AS CONSEC_ABONO_ORDEN, B.AFCVLRABO AS VALOR_APLICADO ,AFCFCHABO AS FECHA_DE_APLICACION FROM MAEATE A, MAEATE4 B WHERE A.MPNFAC = B.MPNFAC AND (A.MPMENI='CHIA-CAPITACI' OR A.MPMENI='TOCA.CAPITAC' OR A.MPMENI='COTA-CAPITACI') AND A.MAESTF&lt;&gt;1 AND A.MAESTF&lt;&gt;10 AND A.FACFCH&gt;=? AND FACFCH&lt;=? AND  A.MATIPDOC=1  AND B.AFCVLRABO &lt;&gt; 0 ORDER BY A.MPNFAC,B.ABONUM,B.AFCCNS;</t>
  </si>
  <si>
    <t xml:space="preserve">ARCHIVO DE CRUCE DE ABONOS DE CAPITA-AFEC CONTA             </t>
  </si>
  <si>
    <t>SELECT  '1' AS EMPCOD,'AJE ' AS DOCCOD,'NO DOC ' AS MVCNRO,'001' AS MCDPTO,'CONSEC' AS MVCCSC,'280505005001'AS CNTCOD,'         'AS CNCCOD,'   ' AS CNUCOD,'   ' AS CNUSUB,'         ' AS CNTSUB,A.MPCEDU AS TRCCOD, B.AFCVLRABO AS MVCVLR,B.ABONUM AS MVCDOCRF1,B.MPNFAC AS MVCDOCRF2,'D' AS MVCNAT,B.AFCVLRABO AS MVCVLRLC,0 AS MVCVLREX,'CRUCE DE COPAGOS CAPITA MES' AS MVCDET,0 AS MVCBSE,'        ' AS MVCBSE,'FECHA_REGISTRO' AS MVCCFCH FROM MAEATE A, MAEATE4 B WHERE A.MPNFAC = B.MPNFAC AND (A.MPMENI='CHIA-CAPITACI' OR A.MPMENI='COTA-CAPITACI' OR MPMENI='TOCA.CAPITACI') AND A.MAESTF&lt;&gt;1 AND A.MAESTF&lt;&gt;10 AND  A.FACFCH&gt;=?  AND FACFCH&lt;=? AND  A.MATIPDOC=1  AND B.AFCVLRABO &lt;&gt; 0 ORDER BY A.MPNFAC,B.ABONUM,B.AFCCNS;</t>
  </si>
  <si>
    <t xml:space="preserve">ANALISIS DE FACTURACION                                     </t>
  </si>
  <si>
    <t xml:space="preserve">FACTURACION DE PROCEDIMIENTOS POR UPS                       </t>
  </si>
  <si>
    <t>SELECT MAEATE2.MPNFAC AS FACTURA, MAEATE.FACFCH AS FECHA_FACTURA,MAEATE.MPCEDU AS ID_PACIENTE, MAEATE2.PRCODI AS CUPS, MAEATE2.MACANPR AS CANTIDAD,MAEPRO.PRNOMB AS DECRIPCION_PROCEDIMIENTO, MAEATE2.MAVATP AS VALOR,MAEPAB.MPNOMP AS SERVICIO,CPTSERV.CPTDESC AS CONCEPTO,MAEESP.MENOME AS ESPECIALIDAD,MAEEMP.MENOMB AS CONTRATO,EMPRESS.EMPDSC AS EMPRESA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MAEATE.MATIPDOC IN ('2','3','4') AND MAEATE2.FCPTPOTRN='F'AND MAEATE2.MAESANUP&lt;&gt;'S' AND MAEATE.MAESTF&lt;&gt;1 AND MAEATE.MAESTF&lt;&gt;10 AND MAEATE.FACFCH&gt;=? AND MAEATE.FACFCH&lt;=? ORDER BY MAEATE.MPNFAC;</t>
  </si>
  <si>
    <t xml:space="preserve">FACTURACION DE SUMINISTROS POR UPS                          </t>
  </si>
  <si>
    <t>SELECT MAEATE3.MPNFAC AS FACTURA,MAEATE.FACFCH AS FECHA_FACTURA,MAEATE.MPCEDU AS ID_PACIENTE,MAEATE3.MSRESO AS CODIGO, MAESUM1.MSNOMG AS DESCRIPCION,  MAEATE3.MACANS AS CANTIDAD, MAEATE3.MAVALU AS VALUR_UNITARIO,MAEATE3.MAVATS AS VALOR_TOTAL_SIN_IVA, MAEPAB.MPNOMP AS SERVICIO,GRUPOS.GRPDSC AS GRUPO  FROM ((MAESUM1 INNER JOIN MAEATE3 ON MAESUM1.MSRESO = MAEATE3.MSRESO) INNER JOIN GRUPOS ON MAESUM1.MSGRPCOD = GRUPOS.GRPCOD)   INNER JOIN MAEATE ON MAEATE3.MPNFAC = MAEATE.MPNFAC INNER JOIN MAEPAB ON MAEATE.FACCODPAB=MAEPAB.MPCODP WHERE MAEATE.MATIPDOC IN ('2','3','4') AND MAEATE.MAESTF&lt;&gt;1 AND MAESTF&lt;&gt;10  AND MAEATE3.FCSTPOTRN='F' AND MAEATE3.MAESANUS&lt;&gt;'S' AND MAEATE.FACFCH&gt;=? AND MAEATE.FACFCH&lt;=? ORDER BY MAEATE.MPNFAC;</t>
  </si>
  <si>
    <t xml:space="preserve">VALOR IVA DE LA FACTURACION DE VENTA DIRECTA                </t>
  </si>
  <si>
    <t>SELECT MPNFAC AS FACTURA,FACFCH AS FECHA_FACTURA,MAEATE.MPCEDU AS ID,MAVLRIMPT AS VALOR_IVA FROM MAEATE  WHERE MAVLRIMPT&lt;&gt;0 AND MAEATE.FACFCH&gt;=? AND MAEATE.FACFCH&lt;=? AND MAESTF&lt;&gt;1 AND MAESTF&lt;&gt;10 ORDER BY MAEATE.MPNFAC;</t>
  </si>
  <si>
    <t xml:space="preserve">ANALISIS CARGOS QUIRURGICOS                                 </t>
  </si>
  <si>
    <t>SELECT MAEATE2.MPNFAC AS FACTURA, MAEATE.FACFCH AS FECHA_FACTURA,CAPBAS.MPNOMC AS PACIENTE,MAEATE2.PRCODI AS CODIGO_CUPS, MAEPRO.PRNOMB AS DESCRIPCION_PORCEDIMIENTO, HONRIOS.HNRDSC AS HONORARIO, MAEATE2.MAVATP AS VALOR_DEL_HONORARIO FROM ((MAEATE2 INNER JOIN HONRIOS ON MAEATE2.MAHONCOD = HONRIOS.HNRCOD) INNER JOIN MAEATE ON  (MAEATE2.MPNFAC = MAEATE.MPNFAC)) INNER JOIN MAEPRO ON MAEATE2.PRCODI = MAEPRO.PRCODI INNER JOIN CPTSERV ON MAEPRO.PRCPTO=CPTSERV.CPTCOD INNER JOIN CAPBAS ON MAEATE.MPCEDU=CAPBAS.MPCEDU WHERE MAEPRO.PRCPTO='04' AND MAEATE.MATIPDOC IN ('2','3','4') AND MAEATE2.FCPTPOTRN&lt;&gt;'H'  AND MAEATE2.MAESANUP&lt;&gt;'S' AND MAEATE.MAESTF&lt;&gt;1 AND MAEATE.MAESTF&lt;&gt;10  AND MAEATE.FACFCH&gt;=? AND MAEATE.FACFCH&lt;=? ORDER BY MAEATE.MPNFAC;</t>
  </si>
  <si>
    <t xml:space="preserve">IMAGENES FACTURADAS EN RANGO DE TIEMPO                      </t>
  </si>
  <si>
    <t>SELECT MAEATE2.MPNFAC AS FACTURA, MAEATE.FACFCH AS FECHA_FACTURA,MAEATE.MPCEDU AS ID_PACIENTE, MAEATE2.PRCODI AS CUPS, MAEATE2.MACANPR AS CANTIDAD,MAEPRO.PRNOMB AS DECRIPCION_PROCEDIMIENTO, MAEATE2.MAVATP AS VALOR,MAEPAB.MPNOMP AS SERVICIO,CPTSERV.CPTDESC AS CONCEPTO,MAEESP.MENOME AS ESPECIALIDAD,MAEPRO.TPPRCD AS TIPO_PROCEDIMIENTO FROM (MAEATE2 INNER JOIN MAEPRO ON MAEATE2.PRCODI = MAEPRO.PRCODI) INNER JOIN CPTSERV ON MAEPRO.PRCPTO = CPTSERV.CPTCOD INNER JOIN MAEATE ON MAEATE2.MPNFAC=MAEATE.MPNFAC INNER JOIN MAEPAB ON MAEATE.FACCODPAB=MAEPAB.MPCODP INNER JOIN MAEESP ON MAEATE2.MECOMM=MAEESP.MECODE WHERE MAEATE.MATIPDOC IN ('2','3','4') AND MAEATE2.FCPTPOTRN='F' AND MAEATE2.MAESANUP&lt;&gt;'S' AND MAEATE.MAESTF&lt;&gt;1 AND MAEATE.MAESTF&lt;&gt;10 AND MAEATE.FACFCH&gt;=? AND MAEATE.FACFCH&lt;=? AND MAEPRO.TPPRCD=1 ORDER BY MAEATE.MPNFAC;</t>
  </si>
  <si>
    <t xml:space="preserve">MOVIMIENTOS CONTABLES DE FACTURACION                        </t>
  </si>
  <si>
    <t xml:space="preserve">AUDIOMETRIAS FACTURADAS POR RANGO DE FECHAS                 </t>
  </si>
  <si>
    <t>SELECT MAEATE2.MPNFAC AS FACTURA,CAPBAS.MPNOMC AS NOMBRE,MAEATE2.MAFEPR AS FECHA_PROCEDIMIENTO,MAEPRO.PRCODI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INNER JOIN CAPBAS ON CAPBAS.MPTDOC= MAEATE.MPTDOC AND CAPBAS.MPCEDU=MAEATE.MPCEDU WHERE MAEATE.MATIPDOC IN ('2','3','4') AND MAEATE2.FCPTPOTRN='F' AND MAEATE2.MAESANUP&lt;&gt;'S' AND MAEATE.MAESTF&lt;&gt;1 AND MAEPRO.PRNOMB LIKE 'AUDIOMETRI%' AND MAEATE2.MAFEPR&gt;=? AND MAEATE2.MAFEPR&lt;=? ORDER BY MAEATE.MPNFAC;</t>
  </si>
  <si>
    <t xml:space="preserve">LOGOAUDIOMETRIAS FACTURADAS POR RANGO DE FECHAS             </t>
  </si>
  <si>
    <t>SELECT MAEATE2.MPNFAC AS FACTURA,CAPBAS.MPNOMC AS NOMBRE,MAEATE2.MAFEPR AS FECHA_PROCEDIMIENTO,MAEPRO.PRCODI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INNER JOIN CAPBAS ON CAPBAS.MPTDOC= MAEATE.MPTDOC AND CAPBAS.MPCEDU=MAEATE.MPCEDU WHERE MAEATE.MATIPDOC IN ('2','3','4') AND MAEATE2.FCPTPOTRN='F' AND MAEATE2.MAESANUP&lt;&gt;'S' AND MAEATE.MAESTF&lt;&gt;1 AND MAEPRO.PRNOMB LIKE '%LOGOAUDIOMETRI%' AND MAEATE2.MAFEPR&gt;=? AND MAEATE2.MAFEPR&lt;=? ORDER BY MAEATE.MPNFAC;</t>
  </si>
  <si>
    <t xml:space="preserve">IMPEDANCIOMETRIAS FACTURADAS POR RANGO DE FECHAS            </t>
  </si>
  <si>
    <t>SELECT MAEATE2.MPNFAC AS FACTURA,MAEATE2.MAFEPR AS FECHA_PROCEDIMIENTO,MAEPRO.PRCODI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WHERE MAEATE.MATIPDOC IN ('2','3','4') AND MAEATE2.FCPTPOTRN='F' AND MAEATE2.MAESANUP&lt;&gt;'S' AND MAEATE.MAESTF&lt;&gt;1 AND MAEPRO.PRNOMB LIKE '%IMPEDANCIOME%' AND MAEATE2.MAFEPR&gt;=? AND MAEATE2.MAFEPR&lt;=? ORDER BY MAEATE.MPNFAC;</t>
  </si>
  <si>
    <t xml:space="preserve">FACTURACION_GUARDERIA                                       </t>
  </si>
  <si>
    <t>SELECT FACTUR.FACTURNRO AS FACTURA,FACTUR.FACTURFCH AS FECHA,TARIFAC.TARFACDSC AS DESCRIPCION,FACTUR.FACTURDIM AS VALOR FROM FACTUR,FINANCIERA.FACTUR1,FINANCIERA.TARIFAC WHERE FACTUR.FACTURFCH&gt;=? AND FACTUR.FACTURFCH&lt;=? AND FACTUR.FACTURNRO=FACTUR1.FACTURNRO AND TARIFAC.TARFACCOD=FACTUR1.FACCONCOD AND TARIFAC.TARFACCOD='054';</t>
  </si>
  <si>
    <t xml:space="preserve">FACTURACION SALA DE BELLEZA                                 </t>
  </si>
  <si>
    <t>SELECT A.FACTURNRO AS FACTURA,A.FACTURFCH AS FECHA,C.TARFACDSC AS DESCRIPCION,A.FACTURDIM AS VALOR FROM FINANCIERA.FACTUR A, FINANCIERA.FACTUR1 B, FINANCIERA.TARIFAC C WHERE A.FACTURFCH &gt;= ? AND A.FACTURFCH&lt;=? AND A.FACTURNRO = B.FACTURNRO AND C.TARFACCOD = B.FACCONCOD AND C.TARFACCOD = '053';</t>
  </si>
  <si>
    <t xml:space="preserve">FACTURACION_CHIA_CAPITA                                     </t>
  </si>
  <si>
    <t>SELECT X.MPNFAC AS FACTURA,X.FACFCH AS FECHA_FACTURA,G.MPTDOC AS TIPO_DOC,G.MPCEDU AS DOCUMENTO,G.MPNOMC AS NOMBRE,A.PRCODI AS CODIGO,SUBSTRING(C.PRNOMB,1,25) AS PROCEDIMIENTO,A.MACANPR AS UNIDADES,TO_CHAR(A.MPINTE,'99999999999V,99') AS UNITARIO,TO_CHAR(A.MAVATP,'99999999999V,99') AS TOTAL FROM MAEATE2 A INNER JOIN MAEMED1 B ON (B.MMCODM=A.MMCODM) LEFT JOIN MAEPRO C ON (C.PRCODI=A.PRCODI) LEFT JOIN TIPPROC D ON (D.TIPRCOD=A.MATIPP) LEFT JOIN MAEATE X ON (X.MPNFAC=A.MPNFAC AND MPMENI='CHIA-CAPITACI') LEFT JOIN CAPBAS G ON (G.MPTDOC=X.MPTDOC AND G.MPCEDU=X.MPCEDU) WHERE X.FACFCH&gt;=? AND X.FACFCH &lt;=? AND X.MAESTF&lt;&gt;1 UNION SELECT X.MPNFAC AS FACTURA,X.FACFCH AS FECHA_FACTURA,G.MPTDOC AS TIPO_DOC,G.MPCEDU AS DOCUMENTO,G.MPNOMC AS NOMBRE,C.MSRESO AS CODIGO,SUBSTRING(C.MSNOMG,1,25) AS PROCEDIMIENTO,A.MACANS AS UNIDADES,TO_CHAR(A.MAVALU,'99999999999V,99') AS UNITARIO,TO_CHAR(A.MAVATS,'99999999999V,99') AS TOTAL FROM MAEATE3 A LEFT JOIN MAESUM1 C ON (C.MSRESO=A.MSRESO) LEFT JOIN MAEATE X ON (X.MPNFAC=A.MPNFAC AND MPMENI='CHIA-CAPITACI') LEFT JOIN CAPBAS G ON (G.MPTDOC=X.MPTDOC AND G.MPCEDU=X.MPCEDU) WHERE X.FACFCH&gt;=? AND X.FACFCH&lt;=? AND X.MAESTF&lt;&gt;1 ORDER BY 1;</t>
  </si>
  <si>
    <t xml:space="preserve">ANULACION DE FACTURAS                                       </t>
  </si>
  <si>
    <t>SELECT MAEATE.MPNFAC AS FACTURA, MAEATE.MATIPDOC AS TIPO_DOC, MAEATE.FACFCH AS FECHA_FACTURA, MAEATE.MATOTF AS TOTAL_FACTURA,MAEATE.MAESTF AS ESTADO_FACTURA, MAEATE.MANRNOTCR AS NO_NOTA, MAEATE.MAFCHNOT AS FECHA_NOTA, MAEATE.MAESTNOT AS CONT_NOTA ,MAEATE.MSUFAC AS FACTURADOR,DESENCRIPTAR(MAEATE.MSUFAC) AS FACTURADOR_CEDULA,REFACT.REFACUSU AS USUARIO_ANULA,DESENCRIPTAR(REFACT.REFACUSU) AS USUARIO_ANULA_FAC, REFACT1.MPNFAC AS NUEVA_FACTURA,REFACT1.MATIPDOC AS TIPO_NUEVA_FACTURA,T.FACFCH AS FECHA_NUEVA_FACTURA,MOTVANU.MOTANDES AS MOTIVO_ANULA, T.MATOTF AS VALOR_NVA_FACTURA FROM MAEATE LEFT JOIN REFACT ON (REFACT.REFATNUM=MAEATE.MPNFAC) LEFT JOIN REFACT1 ON (REFACT1.REFATNUM=MAEATE.MPNFAC) LEFT JOIN MOTVANU ON (MOTVANU.MOTANCOD=REFACT.MOTANCOD) LEFT JOIN MAEATE T ON (T.MPNFAC = REFACT1.MPNFAC)WHERE MAEATE.MAESTF='10' AND MAEATE.MAFCHNOT BETWEEN ? AND ?;</t>
  </si>
  <si>
    <t xml:space="preserve">ANALISIS PROCED EN HOJA DE GASTO                            </t>
  </si>
  <si>
    <t>SELECT MAEATE2.MPNFAC AS FACTURA, MAEATE.FACFCH AS FECHA_FACTURA,MAEATE.MPCEDU AS ID_PACIENTE, MAEATE2.PRCODI AS CUPS, MAEATE2.MACANPR AS CANTIDAD,MAEPRO.PRNOMB AS DECRIPCION_PROCEDIMIENTO, MAEATE2.MAVATP AS VALOR,MAEPAB.MPNOMP AS SERVICIO,CPTSERV.CPTDESC AS CONCEPTO,MAEESP.MENOME AS ESPECIALIDAD,MAEEMP.MENOMB AS CONTRATO,EMPRESS.EMPDSC AS EMPRESA,MAEATE2.MAHONCOD,HONRIOS.HNRDSC,MAEATE2.MPUVRCOD,MAEATE2.MMCODM,MAEATE2.MAFEPR AS FECHA_PROCEDIMIENTO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INNER JOIN HONRIOS ON HONRIOS.HNRCOD = MAEATE2.MAHONCOD WHERE MAEATE.MATIPDOC IN ('2','3','4') AND MAEATE2.FCPTPOTRN='H'AND MAEATE2.MAESANUP&lt;&gt;'S' AND MAEATE.MAESTF&lt;&gt;1 AND MAEATE.MAESTF&lt;&gt;10 AND MAEATE.FACFCH&gt;=? AND MAEATE.FACFCH&lt;=? ORDER BY MAEATE.MPNFAC;</t>
  </si>
  <si>
    <t xml:space="preserve">ANALISIS SUMINISTROS EN HOJA DE GASTO                       </t>
  </si>
  <si>
    <t>SELECT MAEATE3.MPNFAC AS FACTURA,MAEATE.FACFCH AS FECHA_FACTURA,MAEATE.MPCEDU AS ID_PACIENTE,MAEATE3.MSRESO AS CODIGO, MAESUM1.MSNOMG AS DESCRIPCION,  MAEATE3.MACANS AS CANTIDAD, MAEATE3.MAVALU AS VALUR_UNITARIO,MAEATE3.MAVATS AS VALOR_TOTAL_SIN_IVA, MAEPAB.MPNOMP AS SERVICIO,GRUPOS.GRPDSC AS GRUPO,MAEATE3.MAFCSU AS FECHA_SUMINISTRO,MACENCOS AS CENTRO_COSTO,jtmpcencost.cncdsc AS NOMBRE_CENTRO_COSTO FROM ((MAESUM1 INNER JOIN MAEATE3 ON MAESUM1.MSRESO = MAEATE3.MSRESO) INNER JOIN GRUPOS ON MAESUM1.MSGRPCOD = GRUPOS.GRPCOD) INNER JOIN MAEATE ON MAEATE3.MPNFAC=MAEATE.MPNFAC INNER JOIN MAEPAB ON MAEATE.FACCODPAB=MAEPAB.MPCODP inner join jtmpcencost ON jtmpcencost.cnccod=MAEATE3.MACENCOS WHERE MAEATE.MATIPDOC IN ('2','3','4') AND MAEATE.MAESTF&lt;&gt;1 AND MAESTF&lt;&gt;10  AND MAEATE3.FCSTPOTRN='H' AND MAEATE3.MAESANUS&lt;&gt;'S' AND MAEATE.FACFCH&gt;=? AND MAEATE.FACFCH&lt;=? ORDER BY MAEATE.MPNFAC;</t>
  </si>
  <si>
    <t xml:space="preserve">FACTURACION_SOAT                                            </t>
  </si>
  <si>
    <t>SELECT B.MPNFAC AS FACTURA,A.MPTDOC AS TIPO_DOC,A.MPCEDU AS CEDULA,A.MPNOMC AS NOMBRE,B.MATOTF AS TOTAL_FACTURA,B.MPMENI AS EMPRESA,B.MAVALS AS SUBSIDIADO,FACFCH AS FECHA_FACTURA FROM CAPBAS A,MAEATE B WHERE FACFCH&gt;? AND FACFCH&lt;=? AND B.MPMENI LIKE ('%SOAT%') AND A.MPTDOC=B.MPTDOC AND A.MPCEDU=B.MPCEDU;</t>
  </si>
  <si>
    <t xml:space="preserve">ANALISIS FECHA FACTURA VS FECHA EGRESO                      </t>
  </si>
  <si>
    <t>SELECT MPNFAC AS FACTURA, MATOTF AS VALOR_FACTURA,FACFCH AS FECHA_FACTURA,MAFCHE AS FECHA_EGRESO,(FACFCH-MAFCHE) AS DIFERENCIA FROM MAEATE WHERE MAESTF&lt;&gt;1 AND MAESTF&lt;&gt;10 AND MATIPDOC IN ('2','3','4') AND FACFCH&gt;=? AND FACFCH&lt;=? ORDER BY MPNFAC;</t>
  </si>
  <si>
    <t xml:space="preserve">REMISION_POR_USUARIOS                                       </t>
  </si>
  <si>
    <t xml:space="preserve">PACIENTES_FACT_AUTORIZACIONES                               </t>
  </si>
  <si>
    <t>SELECT * FROM GINA_SUSALUD_1()</t>
  </si>
  <si>
    <t xml:space="preserve">PORTAFOL_CONTRATO_SUMINISTROS                               </t>
  </si>
  <si>
    <t>SELECT E.PSDESC AS PORTAFOLIO,T.MENOMB AS CONTRATO,c.mepsvig as vigencia_portafolio,B.MSRESO AS CODIGO_MEDICAMENTE ,B.MSNOMG AS DESCRIPCION,X.PSVALU1*D.PSPORC/100 AS PRECIO,B.MSCSTPRM AS COSTO_PROMEDIO_ACTUAL FROM  MAESUM1 B, MAEEMP32 C, PORTARS1 D, PORTARSU E,PORTARS2 X,MAEEMP T WHERE C.PSCODI=D.PSCODI AND D.PSCODI=E.PSCODI AND E.PSCODI=X.PSCODI AND D.MSRESO=X.MSRESO AND X.MSRESO=B.MSRESO AND D.PSTARI= 'F' AND C.PSCODI=? AND T.MENNIT=C.MENNIT AND T.MENNIT= ? AND C.MEPSVIG=(SELECT MAX(MEPSVIG) FROM MAEEMP32 Z WHERE Z.PSCODI=C.PSCODI AND Z.MENNIT=C.MENNIT) ORDER BY E.PSCODI,C.MENNIT,B.MSRESO</t>
  </si>
  <si>
    <t xml:space="preserve">FACT_X_PROCED_COSTEO                                        </t>
  </si>
  <si>
    <t>SELECT * FROM ALICIA_COSTEO(?,?,?)</t>
  </si>
  <si>
    <t xml:space="preserve">FACTURACION_ZAFIRO                                          </t>
  </si>
  <si>
    <t>SELECT MAEATE2.MPNFAC AS FACTURA, MAEATE.FACFCH AS FECHA_FACTURA,MAEATE.MPCEDU AS ID_PACIENTE, MPNOMC AS PACIENTE,MAEATE2.PRCODI AS CUPS, MAEATE2.MACANPR AS CANTIDAD,MAEPRO.PRNOMB AS DECRIPCION_PROCEDIMIENTO, MAEATE2.MAVATP AS VALOR,MAEPAB.MPNOMP AS SERVICIO,CPTSERV.CPTDESC AS CONCEPTO,MAEESP.MENOME AS ESPECIALIDAD,MAEEMP.MENOMB AS CONTRATO,EMPRESS.EMPDSC AS EMPRESA FROM (MAEATE2 INNER JOIN MAEPRO ON MAEATE2.PRCODI=MAEPRO.PRCODI) INNER JOIN CPTSERV ON MAEPRO.PRCPTO=CPTSERV.CPTCOD INNER JOIN MAEATE ON MAEATE2.MPNFAC=MAEATE.MPNFAC INNER JOIN CAPBAS ON (CAPBAS.MPTDOC=MAEATE.MPTDOC AND CAPBAS.MPCEDU= MAEATE.MPCEDU) INNER JOIN MAEPAB ON MAEATE.FACCODPAB=MAEPAB.MPCODP INNER JOIN MAEESP ON MAEATE2.MECOMM=MAEESP.MECODE INNER JOIN MAEEMP ON MAEATE.MPMENI=MAEEMP.MENNIT INNER JOIN EMPRESS ON MAEEMP.MECNTR=EMPRESS.MECNTR WHERE MAEATE.MATIPDOC   IN ('2','3','4') AND MAEATE2.FCPTPOTRN='F' AND MAEATE2.MAESANUP&lt;&gt;'S' AND MAEATE.MAESTF&lt;&gt;1 AND MAEATE.MAESTF&lt;&gt;10 AND MAEATE.FACFCH&gt;=? AND MAEATE.FACFCH&lt;=? AND EMPRESS.MECNTR = '111111111-9' ORDER BY MAEATE.MPNFAC</t>
  </si>
  <si>
    <t xml:space="preserve">ORDENES DE SERVICIO PROCEDIMIENTO                           </t>
  </si>
  <si>
    <t>SELECT MAEATE2.MPNFAC AS FACTURA, MAEATE.FACFCH AS FECHA_FACTURA,MAEATE.MPCEDU AS ID_PACIENTE, MAEATE2.PRCODI AS CUPS, MAEATE2.MACANPR AS CANTIDAD,MAEPRO.PRNOMB AS DECRIPCION_PROCEDIMIENTO, MAEATE2.MAVATP AS VALOR,MAEPAB.MPNOMP AS SERVICIO, CPTSERV.CPTDESC AS CONCEPTO,MAEESP.MENOME AS ESPECIALIDAD,MAEEMP.MENOMB AS CONTRATO,EMPRESS.EMPDSC AS EMPRESA,MAEATE4.ABONUM,MAEATE4.AFCVLRABO,MAEATE2.MPMHOME FROM (MAEATE2 INNER JOIN MAEPRO ON MAEATE2.PRCODI = MAEPRO.PRCODI) INNER JOIN CPTSERV ON MAEPRO.PRCPTO=CPTSERV.CPTCOD INNER JOIN MAEATE ON MAEATE2.MPNFAC=MAEATE.MPNFAC INNER JOIN MAEPAB ON MAEATE.FACCODPAB=MAEPAB.MPCODP INNER JOIN MAEESP ON MAEATE2.MECOMM=MAEESP.MECODE INNER JOIN MAEEMP ON MAEATE.MPMENI=MAEEMP.MENNIT INNER JOIN EMPRESS ON MAEEMP.MECNTR=EMPRESS.MECNTR LEFT JOIN MAEATE4 ON MAEATE4.MPNFAC = MAEATE.MPNFAC WHERE MAEATE.MATIPDOC ='1' AND MAEATE2.FCPTPOTRN='F' AND MAEATE2.MAESANUP&lt;&gt;'S' AND MAEATE.MAESTF&lt;&gt;1 AND MAEATE.MAESTF&lt;&gt;10 AND MAEATE.FACFCH&gt;=? AND MAEATE.FACFCH&lt;=? ORDER BY MAEATE.MPNFAC;</t>
  </si>
  <si>
    <t xml:space="preserve">ORDENES DE SERVICIO SUMINISTROS                             </t>
  </si>
  <si>
    <t>SELECT MAEATE3.MPNFAC AS FACTURA,MAEATE.FACFCH AS FECHA_FACTURA,MAEATE3.MAFCSU AS FECHA,MAEATE.MPCEDU AS ID_PACIENTE,MAEATE3.MSRESO AS CODIGO, MAESUM1.MSNOMG AS DESCRIPCION, MAEATE3.MACANS AS CANTIDAD, MAEATE3.MAVALU AS VALUR_UNITARIO,MAEATE3.MAVATS AS VALOR_TOTAL_SIN_IVA, MAEPAB.MPNOMP AS SERVICIO,GRUPOS.GRPDSC AS GRUPO, MAEATE.MPMENI, MAEATE3.FCSTPOTRN AS TIPO_GASTO,DSPFRMC1.DSMFHRMOV FECHA_MOVIMIENTO FROM ((MAESUM1 INNER JOIN MAEATE3 ON MAESUM1.MSRESO = MAEATE3.MSRESO) INNER JOIN GRUPOS ON MAESUM1.MSGRPCOD = GRUPOS.GRPCOD) INNER JOIN MAEATE ON MAEATE3.MPNFAC = MAEATE.MPNFAC INNER JOIN MAEPAB ON MAEATE.FACCODPAB=MAEPAB.MPCODP  INNER JOIN DSPFRMC1 ON (DSPFRMC1.HISTIPDOC=MAEATE.MPTDOC AND DSPFRMC1.HISCKEY=MAEATE.MPCEDU AND DSPFRMC1.DSCTVIN1=MAEATE.MACTVING AND DSPFRMC1.HISCSEC=MAEATE3.MANROFOL AND DSPFRMC1.MSRESO=MAEATE3.MSRESO) WHERE MAEATE.MATIPDOC ='1' AND MAEATE.MAESTF&lt;&gt;1 AND MAESTF&lt;&gt;10 AND MAEATE3.MAESANUS&lt;&gt;'S' AND MAEATE.FACFCH&gt;=? AND MAEATE.FACFCH&lt;=? ORDER BY MAEATE.MPNFAC;</t>
  </si>
  <si>
    <t xml:space="preserve">FACTURACION_X_ESPECIALIDAD                                  </t>
  </si>
  <si>
    <t>select * FROM fact_especialidad(?,?,?)</t>
  </si>
  <si>
    <t xml:space="preserve">FACT_X_PROCED_COSTEO_GRAL                                   </t>
  </si>
  <si>
    <t>SELECT * FROM ALICIA_COSTEO_AMB(?,?,?)</t>
  </si>
  <si>
    <t xml:space="preserve">ESTADISTICA-VACUNACION1                                     </t>
  </si>
  <si>
    <t>SELECT TO_CHAR(X.FACFCH,'MM') AS MES,  SUBSTRING(C.MSNOMG,1,25) AS SUMINISTRO,SUM(A.MAVATS) AS TOTAL,A.BODEGA AS BODEGA FROM  MAEATE3 A LEFT JOIN MAESUM1 C ON (C.MSRESO=A.MSRESO) LEFT JOIN MAEATE X ON (X.MPNFAC=A.MPNFAC) WHERE X.FACFCH&gt;=? AND X.FACFCH &lt;=? AND X.MAESTF&lt;&gt;1 AND (C.MSNOMG LIKE ('%VACUN%') OR C.MSRESO IN ('J06AT01970251','29151-2')) GROUP BY TO_CHAR(X.FACFCH,'MM') ,SUBSTRING(C.MSNOMG,1,25), A.BODEGA ORDER BY MES,TOTAL</t>
  </si>
  <si>
    <t xml:space="preserve">ESTADISTICA-VACUNACION2                                     </t>
  </si>
  <si>
    <t>SELECT TO_CHAR(X.FACFCH,'MM') AS MES,SUM(A.MAVATS) AS TOTAL FROM  MAEATE3 A LEFT JOIN MAESUM1 C ON (C.MSRESO=A.MSRESO) LEFT JOIN MAEATE X ON (X.MPNFAC=A.MPNFAC) WHERE  X.FACFCH&gt;=? AND X.FACFCH &lt;=? AND X.MAESTF&lt;&gt;1 AND (C.MSNOMG LIKE ('%VACUN%') OR C.MSRESO IN ('J06AT01970251','29151-2')) GROUP BY TO_CHAR(X.FACFCH,'MM') ORDER BY MES,TOTAL</t>
  </si>
  <si>
    <t xml:space="preserve">H_RUTA_GRAL                                                 </t>
  </si>
  <si>
    <t>SELECT A.MPNFAC AS FACTURA,A.FACFCH AS FECHA_FACTURA,A.MPMENI AS CONTRATO,A.MPCEDU AS DOCUMENTO,A.MPTDOC AS TIPO_DOC,B.MPNOMC AS PACEINTE,A.MAVALS AS VALOR_SUBSIDIADO,CASE WHEN A.MAESTF='2' THEN 'RADICADA' WHEN A.MAESTF='0' THEN 'ACTIVA' WHEN A.MAESTF = '5' THEN 'GLOSADA CONTESTADA' WHEN A.MAESTF='7' THEN 'GLOSADA SIN RADICAR' WHEN A.MAESTF = '5' THEN 'GLOSADA SIN NOTIFICAR' END AS ESTADO_FACTURA, C.INGFECADM AS INGRESO,C.INGFECEGR AS EGRESO,CASE WHEN A.MPCLPR='1' THEN 'AMBULATORIO' WHEN A.MPCLPR ='2' THEN 'HOSPITALIZACION' WHEN A.MPCLPR ='3' THEN 'URGENCIAS' WHEN A.MPCLPR ='4' THEN 'TRATAMIENTO ESPECIAL' WHEN A.MPCLPR ='5' THEN 'TRIAGE' WHEN A.MPCLPR='6' THEN 'REFACTURACION AMBULATORIO' WHEN A.MPCLPR ='7' THEN 'REFACTURACION HOSPITALIZACION' WHEN A.MPCLPR ='8' THEN 'REFACTURACION URGENCIAS' WHEN A.MPCLPR ='9' THEN 'REFACTURACION TRATAMIENTO ESPECIAL' WHEN A.MPCLPR ='10' THEN 'REFACTURACION TRIAGE' END AS SERVICIO,D.ENVUSUDES,D.ENVPUNRUDN FROM MAEATE A,CAPBAS B, INGRESOS C, ENVHR D, ENVHR1 E WHERE A.MPTDOC=B.MPTDOC AND A.MPCEDU=B.MPCEDU AND A.MAESTF IN ('0','7') AND B.MPTDOC=C.MPTDOC AND B.MPCEDU=C.MPCEDU AND A.MACTVING=C.INGCSC AND D.ENVNRO=E.ENVNRO AND E.MPNFAC=A.MPNFAC AND A.FACFCH&gt;= ? AND A.FACFCH&lt;=? AND E.ENVNRO=(SELECT MAX(F.ENVNRO) FROM ENVHR1 F WHERE F.MPNFAC=E.MPNFAC) ORDER BY A.MPNFAC</t>
  </si>
  <si>
    <t xml:space="preserve">H_RUTA_FACTURAS_NO_CONFIRMADAS                              </t>
  </si>
  <si>
    <t>SELECT A.MPNFAC AS FACTURA,A.FACFCH AS FECHA_FACTURA,A.MPMENI AS CONTRATO,A.MPCEDU AS DOCUMENTO,A.MPTDOC AS TIPO_DOC,B.MPNOMC AS PACEINTE,A.MAVALS AS VALOR_SUBSIDIADO,CASE WHEN A.MAESTF='2' THEN 'RADICADA' WHEN A.MAESTF='0' THEN 'ACTIVA' WHEN A.MAESTF = '5' THEN 'GLOSADA CONTESTADA' WHEN A.MAESTF='7' THEN 'GLOSADA SIN RADICAR' WHEN A.MAESTF = '5' THEN 'GLOSADA SIN NOTIFICAR' END AS ESTADO_FACTURA, C.INGFECADM AS INGRESO,C.INGFECEGR AS EGRESO,CASE WHEN A.MPCLPR='1' THEN 'AMBULATORIO' WHEN A.MPCLPR ='2' THEN 'HOSPITALIZACION' WHEN A.MPCLPR ='3' THEN 'URGENCIAS' WHEN A.MPCLPR ='4' THEN 'TRATAMIENTO ESPECIAL' WHEN A.MPCLPR ='5' THEN 'TRIAGE' WHEN A.MPCLPR='6' THEN 'REFACTURACION AMBULATORIO' WHEN A.MPCLPR ='7' THEN 'REFACTURACION HOSPITALIZACION' WHEN A.MPCLPR ='8' THEN 'REFACTURACION URGENCIAS' WHEN A.MPCLPR ='9' THEN 'REFACTURACION TRATAMIENTO ESPECIAL' WHEN A.MPCLPR ='10' THEN 'REFACTURACION TRIAGE' END AS SERVICIO,D.ENVPUNRUO,D.ENVUSUORG FROM MAEATE A,CAPBAS B, INGRESOS C, ENVHR D, ENVHR1 E WHERE A.MPTDOC=B.MPTDOC AND A.MPCEDU=B.MPCEDU AND A.MAESTF IN ('0','7') AND B.MPTDOC=C.MPTDOC AND B.MPCEDU=C.MPCEDU AND A.MACTVING=C.INGCSC AND D.ENVNRO=E.ENVNRO AND E.MPNFAC=A.MPNFAC AND A.FACFCH&gt;= ? AND A.FACFCH&lt;=?  AND D.ENVFECDES ='0001-01-01 00:00:00' AND E.ENVNRO=(SELECT MAX(F.ENVNRO) FROM ENVHR1 F WHERE F.MPNFAC=E.MPNFAC) ORDER BY A.MPNFAC</t>
  </si>
  <si>
    <t>select epecialidad AS EPECIALIDAD, sum(cantidad) as cantidad, sum(total) as total, sum(total)/sum(cantidad) as promedio from TMP_RECTOR1 group by epecialidad order by epecialidad</t>
  </si>
  <si>
    <t xml:space="preserve">FAC T_X_ESPE_PROCED                                         </t>
  </si>
  <si>
    <t>select epecialidad AS EPECIALIDAD, procedimiento,sum(cantidad) as cantidad, sum(total) as total,sum(total)/sum(cantidad) as promedio from TMP_RECTOR1 group by epecialidad,procedimiento order by epecialidad,procedimiento</t>
  </si>
  <si>
    <t xml:space="preserve">HOJA_DE_RUTA_CONTRATOS                                      </t>
  </si>
  <si>
    <t>SELECT ENVHR.DOCCOD,ENVHR.ENVNRO, ENVHR.ENVTIPTRN,ENVHR.ENVUSUORG,ENVHR.ENVPUNRUO,ENVHR.ENVPUNRUON, ENVHR.ENVFECORI,ENVHR.ENVUSUDES,ENVHR.ENVUSEDESN,ENVHR.ENVPUNRUD,ENVHR.ENVPUNRUDN, SUM(ENVHR1.ENVVALFAC), COUNT(*) , PUNRUTUSU1.MENNIT FROM ENVHR  INNER JOIN ENVHR1 ON ENVHR.ENVNRO = ENVHR1.ENVNRO  LEFT JOIN  MAEATE  ON MAEATE.MPNFAC = ENVHR1.MPNFAC LEFT JOIN PUNRUTUSU1  ON PUNRUTUSU1.MENNIT = MAEATE.MPMENI WHERE ENVHR.ENVFECDES&gt;=? AND ENVHR.ENVFECDES&lt;=? AND PUNRUTUSU1.PUNRUTCOD=ENVHR.ENVPUNRUD AND PUNRUTUSU1.PUNRUTUSU = ENVHR.ENVUSUDES GROUP BY ENVHR.DOCCOD,ENVHR.ENVNRO,ENVHR.ENVTIPTRN,ENVHR.ENVUSUORG,ENVHR.ENVPUNRUO, ENVHR.ENVPUNRUON,ENVHR.ENVFECORI,ENVHR.ENVUSUDES, ENVHR.ENVUSEDESN,ENVHR.ENVPUNRUD,ENVHR.ENVPUNRUDN,PUNRUTUSU1.MENNIT ORDER BY ENVHR.ENVNRO</t>
  </si>
  <si>
    <t xml:space="preserve">HOJA_RUTA_NO_CONTRATOS                                      </t>
  </si>
  <si>
    <t>SELECT ENVHR.DOCCOD,ENVHR.ENVNRO,ENVHR.ENVTIPTRN, ENVHR.ENVUSUORG,ENVHR.ENVPUNRUO, ENVHR.ENVPUNRUON,ENVHR.ENVFECORI,ENVHR.ENVUSUDES, ENVHR.ENVUSEDESN,ENVHR.ENVPUNRUD,ENVHR.ENVPUNRUDN,SUM(ENVHR1.ENVVALFAC),COUNT(*) FROM ENVHR INNER JOIN ENVHR1 ON ENVHR.ENVNRO=ENVHR1.ENVNRO LEFT JOIN MAEATE ON MAEATE.MPNFAC=ENVHR1.MPNFAC WHERE ENVHR.ENVFECDES&gt;=? AND ENVHR.ENVFECDES&gt;=? AND ENVHR.ENVPUNRUD&lt;&gt;'CTAS' GROUP BY ENVHR.DOCCOD,ENVHR.ENVNRO,ENVHR.ENVTIPTRN,ENVHR.ENVUSUORG,ENVHR.ENVPUNRUO, ENVHR.ENVPUNRUON, ENVHR.ENVFECORI,ENVHR.ENVUSUDES,ENVHR.ENVUSEDESN,ENVHR.ENVPUNRUD,ENVHR.ENVPUNRUDN ORDER BY ENVHR.ENVNRO</t>
  </si>
  <si>
    <t xml:space="preserve">GLOSAS                                                      </t>
  </si>
  <si>
    <t>select a.mpnfac as factura,c.menomb as contrato,b.facfch as fecha_factura, a.glofchrec as fecha_recepcion_glosa,a .glofchrad as fecha_redica_glosa,a.glovlrtglo as valor_total_glosa, a.glovlRtacp as valor_aceptado_glosa,a.glovlrtpen as saldo_pendiente_glosa from adglosas a, maeate b, maeemp c where a.mpnfac=b.mpnfac and b.mpmeni=c.mennit and a.glofchrec&gt;=? and a.glofchrec &lt;= ?</t>
  </si>
  <si>
    <t xml:space="preserve">PROCED_Y_CONSULTAS_ESPECIALISTA                             </t>
  </si>
  <si>
    <t>SELECT MAEATE2.MPNFAC AS FACTURA, MAEATE.FACFCH AS FECHA_FACTURA,MAEATE.MPCEDU AS ID_PACIENTE, MAEATE2.PRCODI AS CUPS,MAEATE2.MACANPR AS CANTIDAD,MAEPRO.PRNOMB AS DECRIPCION_PROCEDIMIENTO, TO_CHAR(MAEATE2.MAVATP,'99999999999V,99') AS VALOR,MAEPAB.MPNOMP AS SERVICIO,CPTSERV.CPTDESC AS CONCEPTO,MAEATE2.MMCODM,MAEMED1.MMNOMM, MAEESP.MENOME AS ESPECIALIDAD,MAEEMP.MENOMB AS CONTRATO,EMPRESS.EMPDSC AS EMPRESA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MAEMED1.MMCODM=MAEATE2.MMCODM INNER JOIN MAEEMP ON MAEATE.MPMENI=MAEEMP.MENNIT INNER JOIN EMPRESS ON MAEEMP.MECNTR=EMPRESS.MECNTR WHERE MAEATE.MATIPDOC IN ('2','3','4') AND MAEATE2.FCPTPOTRN='F'AND MAEATE2.MAESANUP&lt;&gt;'S' AND MAEATE.MAESTF&lt;&gt;1 AND MAEATE.MAESTF&lt;&gt;10 AND MAEATE.FACFCH&gt;=? AND MAEATE.FACFCH&lt;=? AND MAEMED1.MMCEDM IN (?) ORDER BY MAEATE.MPNFAC;</t>
  </si>
  <si>
    <t xml:space="preserve">FACTURACION_CIRUGIAS                                        </t>
  </si>
  <si>
    <t>SELECT A.MPTDOC AS TIPO_DOC,A.MPCEDU AS DOCUMENTO, A.MPNOMC AS PACIENTE, CASE WHEN B.PROSIT =1 THEN 'PROGRAMADA' WHEN B.PROSIT =2 THEN 'URGENCIAS' END AS TIPO_PROGRAMACION ,E.PRNOMB AS PROCEDIMIENTO,J.MAFEPR AS FECHA_PROCED,B.PROFEC AS FECHA,D.HORINICIR AS HORA_ACTO_QX_INICIAL,D.HORFINCIR AS HORA_ACTO_QX_FINAL,F.MPNFAC AS FACTURA, J.MAVATP AS VALOR_PROCEDIMIENTO,J.MAVLRTOT AS VALOR_TOTAL_PROCED,F.MATOTF AS TOTAL_FACTURA,G.MMNOMM AS MEDICO, H.MENOME AS ESPECIALIDAD_MEDICO,I.MENOMB AS CONTRATO FROM CAPBAS A INNER JOIN PROCIR B ON (A.MPCEDU=B.MPCEDU AND A. MPTDOC=B.MPTDOC) INNER JOIN DESCIRMED D ON (B.PROCIRCOD= D.CODCIR) INNER JOIN MAEATE F ON (B.MPCEDU=F.MPCEDU AND B.MPTDOC=F.MPTDOC AND B.PROCTVIN=F.MACTVING AND F.MACTVING= D.CSCING) INNER JOIN MAEMED1 G ON (G.MMCODM=D.CODMED) INNER JOIN MAEESP H ON (H.MECODE=D.CODESP) INNER JOIN MAEEMP I ON (F.MPMENI=I.MENNIT) INNER JOIN MAEATE2 J ON (F.MPNFAC=J.MPNFAC AND J.FCPTPOTRN='F' AND J.MAESANUP &lt;&gt; 'S' AND J.MACODCIR= B.PROCIRCOD) INNER JOIN MAEPRO E ON (J.PRCODI=E.PRCODI) WHERE F.FACFCH&gt;= ? AND F.FACFCH &lt;= ? AND E.PRCPTO IN ('03' ,'04') AND D.HORINICIR &lt;&gt; '  :  :  ' ORDER BY F.MPNFAC, J.MACODCIR,J.MAAGRCIR,J.MACNSAQX</t>
  </si>
  <si>
    <t xml:space="preserve">FACTURACION_CIRUGIAS_REG_MANUALES                           </t>
  </si>
  <si>
    <t>SELECT A.MPTDOC AS TIPO_DOC,A.MPCEDU AS DOCUMENTO, A.MPNOMC AS PACIENTE,'MANUAL' AS TIPO_PROGRAMACION ,E.PRNOMB AS PROCEDIMIENTO,  J.MAFEPR AS FECHA_PROCED,F.MPNFAC AS FACTURA,J.MAVATP AS VALOR_PROCEDIMIENTO,J.MAVLRTOT AS VALOR_TOTAL_PROCED,F.MATOTF AS TOTAL_FACTURA,G.MMNOMM AS MEDICO, H.MENOME AS ESPECIALIDAD_MEDICO,I.MENOMB AS CONTRATO FROM CAPBAS A INNER JOIN MAEATE F ON (A.MPCEDU=F.MPCEDU AND A.MPTDOC=F.MPTDOC) INNER JOIN MAEEMP I ON (F.MPMENI=I.MENNIT) INNER JOIN MAEATE2 J ON (F.MPNFAC= J.MPNFAC AND J.FCPTPOTRN='F' AND J.MAESANUP&lt;&gt;'S') LEFT JOIN MAEMED1 G ON (G.MMCODM=J.MMCODM) LEFT JOIN MAEESP H ON (H.MECODE =J.MECOMM) INNER JOIN MAEPRO E ON (J.PRCODI=E.PRCODI) WHERE F.FACFCH&gt;=? AND F.FACFCH&lt;=? AND E.PRCPTO IN ('03' ,'04') AND J.MACODCIR=0 AND MAAGRCIR &gt;0 AND MACNSAQX&gt;0 ORDER BY F.MPNFAC, J.MACODCIR,J.MAAGRCIR,J.MACNSAQX</t>
  </si>
  <si>
    <t xml:space="preserve">FACTURACION PROCEDIMIENTOS CALL CENTER                      </t>
  </si>
  <si>
    <t>SELECT CITMED.CITNUM AS CITA_NUMERO, CITMED.CITFEC CITA_FECHA, CITMED.CITPRO AS COD_PROCEDIMIENTO, DESENCRIPTAR(CITUSER) AS USUARIO_QUE_ASIGNA, MAEPRO.PRNOMB AS NOMBRE_PROCEDIMIENTO, CITMED1.CITFAC AS FACTURA, MAEATE2.MAVATP AS VALOR_FACTURADO_PROCEDIMIENTO, MAEESP.MENOME AS ESPECIALIDAD FROM ((((CITMED INNER JOIN CITMED1 ON CITMED.CITNUM = CITMED1.CITNUM) INNER JOIN MAEATE2 ON CITMED1.CITFAC = MAEATE2.MPNFAC AND CITMED.CITPRO = MAEATE2.PRCODI) INNER JOIN MAEPRO ON CITMED.CITPRO = MAEPRO.PRCODI) INNER JOIN CITMED2 ON CITMED2.CITNUM = CITMED.CITNUM) INNER JOIN MAEESP ON MAEESP.MECODE = CITMED2.MECODE WHERE CITMED1.CITESTA = 'F' AND CITMED.CITFEC BETWEEN ? AND ? ORDER BY 2</t>
  </si>
  <si>
    <t xml:space="preserve">MEDICOS ACTIVOS                                             </t>
  </si>
  <si>
    <t>SELECT A.MMCODM AS MED,A.MMNOMM AS NOMBRE,A.MMCEDM AS DOCMENTO,B.MECODE AS COD_ESPECILIDAD,C.MENOME AS ESPECIALIDAD FROM MAEMED1 A,MAEMED B, MAEESP C WHERE A.MMCODM=B.MMCODM AND B.MECODE=C.MECODE AND A.MMESTADO ='A' AND A.MMCODM LIKE ('%M%') AND A.MMCODM NOT LIKE ('%IMA%') AND A.MMUSUARIO IN (SELECT AUSRID FROM ADMUSR WHERE AUSREST='S') ORDER BY A.MMNOMM</t>
  </si>
  <si>
    <t xml:space="preserve">FACTURACION MAMOGRAFIAS                                     </t>
  </si>
  <si>
    <t>SELECT A.MPNFAC AS FACTURA,A.PRCODI AS CODIGO,C.PRNOMB AS PROCEDIMIENTO,A.MAFEPR AS FECHA,A.MACANPR AS CANTIDAD,A.MAVATP AS VALOR,B.MPMENI AS CONTRATO,D.MENOMB AS NOMBRE_CONTRATO FROM MAEATE2 A, MAEATE B,MAEPRO C,MAEEMP D WHERE A.MAFEPR&gt;= ? AND A.MAFEPR&lt;= ? AND A.PRCODI IN ('876801','876802') AND A.MPNFAC = B.MPNFAC AND A.PRCODI=C.PRCODI AND B.MPMENI = D.MENNIT ORDER BY B.MPMENI,A.MAFEPR</t>
  </si>
  <si>
    <t xml:space="preserve">FACTURACION_GLOBAL                                          </t>
  </si>
  <si>
    <t>SELECT A.MPNFAC AS FACTURA,A.MPTDOC AS TIPO_DOC,A.MPCEDU AS DOCUMENTO,B.MPNOMC AS NOMBRES,A.MPMENI AS EMPRESA,C.MENOMB AS NOMBRE_EMPRESA,A.MATOTP AS PROCEDIMIENTOS,A.MATOTS AS SUMINISTROS,A.MATOTF AS TOTAL,A.FACCODPAB,D.MPNOMP AS PABELLON FROM MAEATE A,CAPBAS B,MAEEMP C,MAEPAB D WHERE A.FACFCH&gt;=? AND A.FACFCH&lt;=? AND A.MPTDOC=B.MPTDOC AND A.MPCEDU=B.MPCEDU AND A.MPMENI=C.MENNIT AND A.FACCODPAB=D.MPCODP AND A.MAESTF NOT IN ('1','10') ORDER BY A.MPNFAC</t>
  </si>
  <si>
    <t xml:space="preserve">PACIENTES_FACTURADOS_MEDISABANA                             </t>
  </si>
  <si>
    <t>SELECT C.MPNFAC AS FACTURA,A.INGFECADM AS INGRESO,A.INGCSC AS CONSECUTIVO,A.MPCEDU AS DOCUMENTO,A.MPTDOC AS TPO_DOC,B.MPNOMC AS PACIENTE,D.CEDETALL AS CAUSA_EXTERNA,A.INGDXCLI AS DX,E.DMNOMB AS DIAGNOSTICO, A.INGMEDESP AS MEDICO,A.INGMEDSAL AS ESP_MEDICO,F.MENOME AS NOMBRE_ESPECIALIDAD FROM INGRESOS A, CAPBAS B, MAEATE C,MAECAUE D,MAEDIA E, MAEESP F WHERE A.MPCEDU=B.MPCEDU AND A.MPTDOC=B.MPTDOC AND B.MPCEDU=C.MPCEDU AND B.MPTDOC=C.MPTDOC AND C.MPMENI='MEDISABANA' AND A.INGCSC=C.MACTVING AND A.INGCAUE=D.CECODIGO AND E.DMCODI=A.INGDXCLI AND F.MECODE=A.INGMEDESP ORDER BY C.MPNFAC</t>
  </si>
  <si>
    <t xml:space="preserve">CONTRATOS_PORTAFOLIOS_VIGENCIAS                             </t>
  </si>
  <si>
    <t>SELECT B.MENNIT,A.EMPDSC AS NOMBRE_EMPRESA,A.MEDIRE AS DIRECCION_EMPRESA,A.METELE AS TELEFONO_EMPRESA,A.MECNTR AS NIT_EMPRESA,B.MENNIT,B.MENOMB, C.CTOFCHINI AS FECHA_INI_CONTRATO, C.MECFCHA1 AS FECHA_FIN_CONTRATO, CASE WHEN C.MECFCHA1&lt; '2013-12-31' THEN 'CONTRATO VENCIDO' WHEN C.MECFCHA1= '2013-12-31' THEN 'CONTRATO A VENCER 31/12/2013' WHEN C.MECFCHA1&gt; '2013-12-31' THEN 'CONTRATO ACTIVO 2014' END AS ESTADO_CONTRATO, E.PTCODI AS COD_PORTAFOLIOS,E.PTDESC AS NOMBRE_PORTAFOLIO, D.MEPPVIG AS DESDE_VIG_PORTAFOLIO,CASE WHEN E.PTEST='S' THEN 'PORTAFOLIO ACTIVO' WHEN E.PTEST='N' THEN 'PORTAFOLIO INACTIVO' END AS ESTADO_PORTAFOLIO FROM EMPRESS A,MAEEMP B, MAECTOS C, MAEEMP31 D, PORTAR E WHERE E.PTEST='S' AND E.PTCODI=D.PTCODI AND D.MENNIT=C.MENNIT AND C.MENNIT=B.MENNIT AND B.MECNTR=A.MECNTR ORDER BY A.EMPDSC,E.PTCODI,C.MECFCHA1,D.MEPPVIG</t>
  </si>
  <si>
    <t xml:space="preserve">PROCEDIMIENTOS ASTERISCO                                    </t>
  </si>
  <si>
    <t>SELECT PRCODI,PRNOMB FROM MAEPRO WHERE PRNOMB LIKE ('%*%')</t>
  </si>
  <si>
    <t xml:space="preserve">INGRESOS-PACIENTES-SERVICIOS-PUNTUALES                      </t>
  </si>
  <si>
    <t>SELECT A.INGFECADM INGRESO,B.MPNOMC PACIENTE,B.MPTDOC AS TIPO_DOC,B.MPCEDU AS DOCUMENTO,B.MPFCHN AS NACIO,B.MPSEXO AS GENERO,B.MPTELE AS TELEFONO,B.MPDIRE AS DIRECCION,C.MPNOMP AS PABELLON,D.MENOMB AS CONTRATO,INGDOCRESP AS DOC_RESP,INGNMRESP AS NOM_RESP,INGDIRRESP AS DIR_RESP,INGTELRESP AS TEL_RESP FROM INGRESOS A,CAPBAS B,MAEPAB C,MAEEMP D, NIVEDU X WHERE A.INGFECADM&gt;=? AND A.INGFECADM&lt;=? AND A.MPTDOC=B.MPTDOC AND A.MPCEDU=B.MPCEDU AND A.MPCODP=C.MPCODP AND D.MENNIT=A.INGNIT AND X.NIVEDCO=B.MPNIVEDU AND C.MPCODP IN (2,16,17,96, 98,3,15,1,10,9, 12, 7,25,6) ORDER BY A.INGFECADM,A.MPCEDU</t>
  </si>
  <si>
    <t xml:space="preserve">FACT ORDENES DE SERVICO                                     </t>
  </si>
  <si>
    <t>SELECT A.MPNFAC AS FACTURA,A.FACFCH  AS FECHA_FACTURA,A.MPTDOC AS TIPO_DOC,A.MPCEDU AS DOCUMENTO,B.MPNOMC AS PACIENTE,C.MAFEPR AS FECHA_SERVICIO,C.PRCODI AS COD_PROC,D.PRNOMB AS PROCEDIMIENTO, CASE WHEN A.MPCLPR='1' THEN  'AMBULATORIO' WHEN A.MPCLPR='2' THEN 'HOSPITALIZACION' WHEN A.MPCLPR='3' THEN 'URGENCIAS' WHEN A.MPCLPR='4' THEN 'TRATAMIENTO ESPECIAL' WHEN A.MPCLPR='5' THEN 'TRIAGE' WHEN A.MPCLPR='6' THEN 'REFACTURACION AMBULATORIO' WHEN A.MPCLPR='7' THEN 'REFACTURACION HOSPITALIZACION' WHEN A.MPCLPR='8' THEN 'REFACTURACION URGENCIAS' WHEN A.MPCLPR='9' THEN 'REFACTURACION TRATAMIENTO ESPECIAL' WHEN A.MPCLPR='10' THEN 'REFACTURACION TRIAGE' END AS SERVICIO,C.FCPCODCCS AS CENTRO_COSTO,A.MATOTF AS VALOR_FACTURA,E.MENOMB AS CONTRATO FROM MAEATE A, CAPBAS B, MAEATE2 C,MAEPRO D,MAEEMP E WHERE A.FACFCH&gt;=? AND A.FACFCH&lt;=? AND A.MPMENI=E.MENNIT AND A.MPTDOC=B.MPTDOC AND A.MPCEDU=B.MPCEDU AND A.MATIPDOC='1' AND A.MPNFAC=C.MPNFAC AND C.PRCODI=D.PRCODI</t>
  </si>
  <si>
    <t xml:space="preserve">CANTIDAD_ATENCIONES_X_SERVICIO                              </t>
  </si>
  <si>
    <t>SELECT DATE_PART ('MONTH', FACFCH) AS MES, CASE WHEN MPCLPR = '1' THEN 'AMBULATORIO' WHEN MPCLPR = '2' THEN 'HOSPITALIZACION' WHEN MPCLPR = '3' THEN 'URGENCIAS' WHEN MPCLPR = '4' THEN 'TRATAMIENTO ESPECIAL' WHEN MPCLPR = '5' THEN 'TRIAGE' WHEN MPCLPR = '6' THEN  'REFACTURACION AMBULATORIO' WHEN MPCLPR = '7' THEN 'REFACTURACION HOSPITALIZACION' WHEN MPCLPR = '8' THEN 'REFACTURACION URGENCIAS' WHEN MPCLPR = '9' THEN 'REFACTURACION TRATAMIENTO ESPECIAL' WHEN MPCLPR = '10' THEN 'REFACTURACION TRIAGE' END AS SERVICIO, COUNT(*) AS TOTAL FROM MAEATE WHERE FACFCH&gt;=? AND FACFCH&lt;=? AND MAESTF NOT IN ('1','10') GROUP BY MES,MPCLPR ORDER BY MES,MPCLPR</t>
  </si>
  <si>
    <t xml:space="preserve">LISTADO DE PROCEDIMIENTOS                                   </t>
  </si>
  <si>
    <t>SELECT A.TIPRDES AS TIPO_PROCEDIMIENTO,B.PRCODI AS COD_PROCEDIMIENTO,B.PRNOMB AS DESCRIPCION_PROCEDIMIENTO,C.PLNDSC AS PLAN_PROCEDIMIENTO,(case when b.prsta = 'S' then 'ACTIVO' when b.prsta = 'A' then 'ACTIVO' when b.prsta = 'N' then 'INACTIVO' else 'ERROR' end) as Estado FROM TIPPROC A, MAEPRO B,PLNBEN C WHERE A.TIPRCOD=B.TPPRCD AND B.PLNCOD = C.PLNCOD ORDER BY A.TIPRDES,B.PRCODI</t>
  </si>
  <si>
    <t xml:space="preserve">FACT-TERAPIAS-CEX                                           </t>
  </si>
  <si>
    <t>SELECT A.MPNFAC,A.MAFEPR,B.PRCODI,B.PRNOMB,A.MAVATP FROM MAEATE2 A, MAEPRO B, INGRESOS C WHERE A.MAFEPR&gt;=? AND A.MAFEPR &lt;= ? AND A.MATIPP=3 AND A.PRCODI=B.PRCODI AND C.INGFAC=A.MPNFAC ORDER BY A.MPNFAC</t>
  </si>
  <si>
    <t xml:space="preserve">FACTURACION CEX-E-IMAGENOLOGIA                              </t>
  </si>
  <si>
    <t>SELECT B.MPNFAC AS FACTURA,A.INGNUMCIT AS NO_CITA,B.MATOTF AS TOTAL_FACTURA,B.FACFCH AS FECHA_FACTURA FROM INGRESOS A LEFT JOIN MAEATE B ON  (B.MPNFAC=A.INGFAC) INNER JOIN MAEPAB C ON (C.MPCODP=A.MPCODP) WHERE A.INGFECADM&gt;=? AND A.INGFECADM&lt;=? AND A.INGNUMCIT&gt;0 AND A.INGFAC=B.MPNFAC AND C.MPCODP IN (9,1) ORDER BY B.MPNFAC</t>
  </si>
  <si>
    <t xml:space="preserve">FACTURACION TERAPIAS                                        </t>
  </si>
  <si>
    <t xml:space="preserve">FACTURACION_TERAPIAS                                        </t>
  </si>
  <si>
    <t>SELECT X.MPNFAC AS FACTURA,X.FACFCH AS FECHA_FACTURA,A.MAFEPR AS FECHA_PROCED,B.MMCODM AS CODIGO,B.MMCEDM AS CEDULA,B.MMNOMM AS MEDICO,D.TIPRDES AS TIPO_PROC,A.PRCODI AS COD_PROC,SUBSTRING(C.PRNOMB,1,25) AS PROCEDIMIENTO,A.MACANPR AS UNIDADES,A.MPINTE AS UNITARIO,A.MAVATP AS TOTAL FROM MAEATE2 A INNER JOIN MAEMED1 B ON (B.MMCODM=A.MMCODM) LEFT JOIN MAEPRO C ON (C.PRCODI=A.PRCODI) LEFT JOIN TIPPROC D ON (D.TIPRCOD=A.MATIPP) LEFT JOIN MAEATE X ON (X.MPNFAC=A.MPNFAC) WHERE X.FACFCH&gt;=? AND X.FACFCH &lt;= ? AND A.FCPTPOTRN='F' AND A.MAESANUP&lt;&gt;'S' AND X.MAESTF&lt;&gt;1 AND X.MAESTF&lt;&gt;'10' AND (C.PRNOMB LIKE ('%OXIG%') OR C.PRCODI IN ('939401','939402','939400','903839','893700','893700-01','893805','893808','890212','890312','891701','891702','891703','874910','314201','891702','893805','893808')) ORDER BY X.MPNFAC</t>
  </si>
  <si>
    <t xml:space="preserve">PACIENTES_EPOCH                                             </t>
  </si>
  <si>
    <t>SELECT B.HISTIPDOC AS TIPO_DOC,B.HISCKEY AS DOCUMENTO,C.MPNOMC AS PACIENTE,C.MPDIRE AS DIRECCION,C.MPTELE AS TELEFONO,D.DMNOMB AS DIAGNOSTICO,(EXTRACT( DAY FROM (CAST(F.INGFECADM AS TIMESTAMP)-CAST(C.MPFCHN AS TIMESTAMP))))/365 AS EDAD FROM HCDIAGN A, HCCOM1 B,CAPBAS C, MAEDIA D, INGRESOS F WHERE A.HISTIPDOC=B.HISTIPDOC AND A.HISCKEY= B.HISCKEY AND A.HISTIPDOC=C.MPTDOC AND A.HISCKEY=C.MPCEDU AND A.HISTIPDOC=F.MPTDOC AND A.HISCKEY=F.MPCEDU AND B.HCTVIN1=F.INGCSC AND A.HCDXCOD=D.DMCODI AND A.HCDXCOD IN ('J449','J441','J440') AND A.HISCSEC = B.HISCSEC AND F.INGFECADM&gt;=? AND F.INGFECADM&lt;=?</t>
  </si>
  <si>
    <t xml:space="preserve">CITAS_INCUMPLIDAS_TERAPIAS                                  </t>
  </si>
  <si>
    <t>SELECT CITMED.CITNUM AS NO_CITA,CITMED.CITPRO AS PROCEDIMIENTO, MP.PRNOMB AS NOMBRE_PROCEDIMIENTO,CITMED.CITFEC   AS FECHA_CITA, CITMED1.CITCED AS ID, CITMED1.CITNROCTO AS CONTRATO,CAPBAS.MPNOMC AS PACIENTE,CAPBAS.MPTELE AS TELEFONO,CAPBAS.MPTELE1 AS TELE_OFICINA, CAPBAS.MPTELE2 AS CELULAR,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 AND CITMED.CITFEC&lt;=? AND CITMED1.CITESTA ='I' AND CAPBAS.MPNOMC NOT LIKE ('%DISPONI%') AND MAEESP.MECODE IN (730,731) ORDER BY CITMED.CITNUM;</t>
  </si>
  <si>
    <t xml:space="preserve">CITAS_CUMPLIDAS_TERAPIAS                                    </t>
  </si>
  <si>
    <t>SELECT CITMED.CITNUM AS NO_CITA,CITMED.CITPRO AS PROCEDIMIENTO, MP.PRNOMB AS NOMBRE_PROCEDIMIENTO,CITMED.CITFEC   AS FECHA_CITA, CITMED1.CITCED AS ID, CITMED1.CITNROCTO AS CONTRATO,CAPBAS.MPNOMC AS PACIENTE,CAPBAS.MPTELE AS TELEFONO,CAPBAS.MPTELE1 AS TELE_OFICINA, CAPBAS.MPTELE2 AS CELULAR,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 AND CITMED.CITFEC&lt;=? AND CITMED1.CITESTA NOT IN ('I','C','T','R') AND CAPBAS.MPNOMC NOT LIKE ('%DISPONI%') AND MAEESP.MECODE IN (730,731) ORDER BY CITMED.CITNUM;</t>
  </si>
  <si>
    <t xml:space="preserve">REVISION DE ABONOS VS ENTR TURNO VS CIERRE DE CAJA          </t>
  </si>
  <si>
    <t xml:space="preserve">RECIBOS CAJA - ENTREGA DE TURNO - CIERRE CAJA               </t>
  </si>
  <si>
    <t>SELECT ABONOS.ABONUM AS NO_ABONO, CASE WHEN ABONOS.ABODEL='0' THEN 'ACTIVO' WHEN ABONOS.ABODEL='1' THEN 'ANULADO' WHEN ABONOS.ABODEL='2' THEN 'ACTIVO' END  AS ESTADO, ABONOS.ABOFCH AS FECHA_ABONO, ABONOS.ABOVLR AS VALOR_ABONO, ENTTURN.TURCOD AS NO_TURNO, ENTTURN.TURFCHENT AS FECHA_ENTURNO, CIECAJA.CCJCOD AS NO_CIERRECAJA, CIECAJA.CCJFCH AS FECHA_CIERRE FROM ABONOS LEFT JOIN ENTTURN ON (ENTTURN.TURCOD = ABONOS.TURCOD) LEFT JOIN CIECAJA ON (CIECAJA.CCJCOD = ENTTURN.CCJCOD) WHERE ABONOS.ABOFCH &gt;=? AND ABONOS.ABOFCH &lt;=? ORDER BY ABONUM;</t>
  </si>
  <si>
    <t xml:space="preserve">CONSIGNACION VS CIERRE DE CAJA                              </t>
  </si>
  <si>
    <t>SELECT DOCCOD AS DOCUMENTO, MVCNRO AS NO, MVCVLR AS VALOR, MVCDOCRF1 AS NO_CIERRE, MVCCFCH AS FECHA FROM MOVCONT2 WHERE MVCCFCH &gt;=? And MVCCFCH &lt;=? GROUP BY DOCCOD, MVCNRO, MVCVLR, MVCDOCRF1, MVCCFCH HAVING ((DOCCOD)='TCO') ORDER BY MVCNRO;</t>
  </si>
  <si>
    <t xml:space="preserve">INDICADORES URGENCIAS                                       </t>
  </si>
  <si>
    <t xml:space="preserve">REINGRESOS ANTES DE 72 HORAS                                </t>
  </si>
  <si>
    <t>SELECT T1.INGFECADM AS INGRESO,T4.MPNOMP AS SERVICIO, T1.MPTDOC AS TIPODOC,T1.MPCEDU AS DOCUMENTO,T2.MPNOM1 AS NOMBRE,T2.MPNOM2 AS NOMBRE2,T2.MPAPE1 AS PRIMER_APELLIDO,T2.MPAPE2 AS SEGUNDO_APELLIDO,T2.MPFCHN AS NACIO,TO_CHAR((CURRENT_DATE-T2.MPFCHN)/365,'DD') AS EDAD,T2.MPSEXO AS SEXO,T2.MPDIRE AS DIRECCION,T2.MPTELE AS TELEFONO,T6.HISCLTR AS TRIAGE,t1.ingmedsal, T12.mmnomm as medico_ordena_salida FROM (INGRESOS T1 INNER JOIN CAPBAS T2 ON (T1.MPTDOC=T2.MPTDOC  AND T1.MPCEDU=T2.MPCEDU)) INNER JOIN MAEPAB T4 ON (T4.MPCODP=T1.MPCODP AND T4.MPCODP IN (17,16,2)) LEFT JOIN MAEMED1 T5 ON (T5.MMCODM=T1.INGCOMT) LEFT JOIN MAEDIA T3 ON (T3.DMCODI=T1.INGENTDX) LEFT JOIN HCCOM1 T6 ON (T6.HISTIPDOC=T1.MPTDOC AND T6.HISCKEY=T1.MPCEDU AND T6.HCTVIN1=T1.INGCSC) inner join maemed1 T12 on (T12.mmcodm=T1.ingmedsal) WHERE T1.INGFECADM&gt;=? AND T1.INGFECADM &lt;=? AND T1.INGFECADM&lt;(SELECT MIN(T9.INGFECADM) FROM INGRESOS T9 WHERE T9.MPTDOC=T1.MPTDOC AND T9.MPCEDU= T1.MPCEDU AND T9.MPCODP IN (17,16,2) AND T6.FHCINDESP ='TR' AND T9.INGFECADM&gt;T1.INGFECADM AND T9.INGFECADM&lt;=(T1.INGFECADM + CAST('3 DAYS' AS INTERVAL))) ORDER BY T1.INGFECADM,TO_CHAR(T1.INGFECADM,'HH:MM')</t>
  </si>
  <si>
    <t xml:space="preserve">INTERCONSULTAS SIN CONTESTAR                                </t>
  </si>
  <si>
    <t>select COUNT(*) FROM INTERCN A LEFT JOIN HCCOM1 B ON (A.HISCKEY = B.HISCKEY AND A.HISTIPDOC = B.HISTIPDOC AND A.HISCSEC = B.HISCSEC ) INNER JOIN INGRESOS C ON (C.MPTDOC=A.HISTIPDOC AND C.MPCEDU=A.HISCKEY AND C.INGCSC=A.INTCTVIN) WHERE B.HISFHORAT&gt;= ? AND B.HISFHORAT &lt;= ? AND C.MPCODP  in (17,16,2) AND                  A.INTDSCRSL = ''</t>
  </si>
  <si>
    <t xml:space="preserve">10 DIAGNOS DE URGENCIAS                                     </t>
  </si>
  <si>
    <t>SELECT T1.INGDXCLI AS CODIGO,T3.DMNOMB AS DIAGNOSTICO,COUNT(*) AS TOTAL FROM (INGRESOS T1 INNER JOIN CAPBAS T2 ON (T1.MPTDOC=T2.MPTDOC AND T1.MPCEDU=T2.MPCEDU AND T1.INGFECEGR &gt;=? AND T1.INGFECEGR&lt;=?)) INNER JOIN MAEPAB T4 ON (T4.MPCODP=T1.MPCODP AND T4.MPCODP IN (16,2)) LEFT JOIN MAEMED1 T5 ON (T5.MMCODM=T1.INGCOMT) LEFT JOIN MAEDIA T3 ON (T3.DMCODI=T1.INGDXCLI) WHERE (EXTRACT(DAY FROM (CAST(T1.INGFECADM AS TIMESTAMP)- CAST(T2.MPFCHN AS TIMESTAMP))))/365&gt;14 GROUP BY T1.INGDXCLI,T3.DMNOMB ORDER BY COUNT(*) DESC LIMIT 10</t>
  </si>
  <si>
    <t xml:space="preserve">DETALLE_DE_INTERC_CONTESTADAS                               </t>
  </si>
  <si>
    <t>SELECT F.MPNOMP, A.HISTIPDOC AS TIPO_DOC,A.HISCKEY AS CEDULA,D.MPNOMC AS PACIENTE,B.HISCMMED AS MED_SOLICITA,H.MMNOMM AS NOM_SOLICITA,B.HISFHORAT AS FECHA_SOLICITA, A.INTFCHRSL AS FECHA_ATIENDE,G.MMNOMM AS MED_RESPONDE,Z.MENOME AS ESPECIALIDAD,(CAST(A.INTFCHRSL AS TIMESTAMP)- CAST(B.HISFHORAT AS TIMESTAMP)) AS DIFERENCIA,(EXTRACT (DAY FROM (CAST(A.INTFCHRSL AS TIMESTAMP)- CAST(B.HISFHORAT AS TIMESTAMP)))*24*60 +EXTRACT (HOUR FROM (CAST(A.INTFCHRSL AS TIMESTAMP)- CAST(B.HISFHORAT AS TIMESTAMP)))*60 + EXTRACT (MINUTE FROM (CAST(A.INTFCHRSL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 AND B.HISFHORAT&lt;=? AND C.MPCODP IN (16,2) AND A.INTDSCRSL IS NOT NULL AND (NOT EXISTS (SELECT MPNUMC FROM MAEPAB11 X WHERE X.MPTDOC=C.MPTDOC AND X.MPCEDU=C.MPCEDU AND X.HISCNSING=C.INGCSC) OR EXISTS (SELECT MPNUMC FROM MAEPAB11 X WHERE X.MPTDOC=C.MPTDOC AND X.MPCEDU =C.MPCEDU AND X.HISCNSING=C.INGCSC AND X.MPNUMC LIKE ('%U%'))) ORDER BY FECHA_SOLICITA</t>
  </si>
  <si>
    <t xml:space="preserve">DETALLE_INTERC_NO_CONTESTADAS                               </t>
  </si>
  <si>
    <t xml:space="preserve">DETALLE_TIEMPOS_DE_CONSULTA                                 </t>
  </si>
  <si>
    <t>SELECT A.MPTDOC AS TIPO_DOC,A.MPCEDU AS DOCUMENTO_PACIENTE,A.INGCSC AS INGRESO,B.HISCMMED,T.MMNOMM AS MEDICO,B.HCESP,C.MENOME AS ESPECIALIDAD,Z.HISFHORAT AS INGRESO_CONSULTA,B.HISCFCON AS SALIDA_CONSULTA,(CAST(B.HISCFCON AS TIMESTAMP)-CAST(Z.HISFHORAT AS TIMESTAMP)) AS TIEMPO_CONSULTA,(EXTRACT(DAY FROM (CAST(B.HISCFCON AS TIMESTAMP)-CAST(Z.HISFHORAT AS TIMESTAMP)))*24*60+EXTRACT(HOUR FROM (CAST(B.HISCFCON AS TIMESTAMP)-CAST(Z.HISFHORAT AS TIMESTAMP)))*60+EXTRACT(MINUTE FROM (CAST(B.HISCFCON AS TIMESTAMP)-CAST(Z.HISFHORAT AS TIMESTAMP)))) AS MINUTOS,Z.HISCLTR AS TRIAGE FROM INGRESOS A INNER JOIN HCCOM1 B ON (B.HISTIPDOC=A.MPTDOC AND B.HISCKEY=A.MPCEDU AND B.HCTVIN1=A.INGCSC) INNER JOIN HCCOM1 Z ON (Z.HISTIPDOC=A.MPTDOC AND Z.HISCKEY=A.MPCEDU AND Z.HCTVIN1=A.INGCSC) INNER JOIN MAEESP C ON (C.MECODE=B.HCESP) INNER JOIN MAEMED1 T ON (B.HISCMMED=T.MMCODM) WHERE A.MPCODP IN (2,16,17) AND A.INGFECADM&gt;=? AND A.INGFECADM&lt;=? AND B.HISCSEC=(SELECT MIN(H.HISCSEC)  FROM HCCOM1 H WHERE H.HISTIPDOC=B.HISTIPDOC AND H.HISCKEY=B.HISCKEY AND H.HCTVIN1=B.HCTVIN1 AND (H.HISCMMED LIKE ('%MG%') OR H.HISCMMED LIKE ('%ME%') OR H.HISCMMED LIKE ('%MD%'))) AND Z.HISCSEC=(SELECT MIN(H.HISCSEC) FROM HCCOM1 H WHERE H.HISTIPDOC=Z.HISTIPDOC AND H.HISCKEY=Z.HISCKEY AND H.HCTVIN1=Z.HCTVIN1) ORDER BY B.HISCMMED,A.MPCEDU</t>
  </si>
  <si>
    <t xml:space="preserve">PACIENTES_ATENDIDOS_X_MEDICO                                </t>
  </si>
  <si>
    <t>SELECT B.HISCMMED, T.MMNOMM AS MEDICO,COUNT(*) AS NUMERO_PACIENTES,SUM((CAST(B.HISCFCON AS TIMESTAMP) - CAST(B.HISFSAL AS TIMESTAMP))) AS TOTAL_CONSULTA, (SUM((CAST(B.HISCFCON AS TIMESTAMP)-CAST(B.HISFSAL AS TIMESTAMP))))/COUNT(*) AS PROMEDIO FROM INGRESOS A INNER JOIN HCCOM1 B ON (B.HISTIPDOC=A.MPTDOC AND B.HISCKEY=A.MPCEDU AND B.HCTVIN1=A.INGCSC) INNER JOIN MAEMED1 T ON (B.HISCMMED=T.MMCODM) WHERE A.MPCODP IN (2,16,17) AND A.INGFECADM&gt;=? AND A.INGFECADM&lt;=? AND B.HISCSEC=(SELECT MIN(H.HISCSEC) FROM HCCOM1 H WHERE H.HISTIPDOC=B.HISTIPDOC AND H.HISCKEY=B.HISCKEY AND H.HCTVIN1=B.HCTVIN1 AND H.HISCMMED IN ('MG140','MG161','ME941','MG153','ME964','ME944','ME859','MD012','MG130','ME986','ME197','MG096','ME917','MG139','MG180')) GROUP BY B.HISCMMED, T.MMNOMM ORDER BY COUNT(*) DESC</t>
  </si>
  <si>
    <t xml:space="preserve">TIEMPOS_INGRESO_TRIAGE                                      </t>
  </si>
  <si>
    <t>SELECT A.MPTDOC AS TIPO_DOC,A.MPCEDU AS DOCUMENTO,A.MPNOMC AS NOMPRE,B.INGFECADM AS INGRESO,C.HISFING AS INGRESO_TRIAGE,(CAST(B.INGFECADM AS TIMESTAMP) - CAST(C.HISFING AS TIMESTAMP)) AS TIEMPO_A_TRIAGE,(EXTRACT(DAY FROM (CAST(B.INGFECADM AS TIMESTAMP)- CAST(C.HISFING AS TIMESTAMP)))*24*60+EXTRACT(HOUR FROM (CAST(B.INGFECADM AS TIMESTAMP)-CAST(C.HISFING AS TIMESTAMP)))*60+EXTRACT(MINUTE FROM (CAST(B.INGFECADM AS TIMESTAMP)-CAST(C.HISFING AS TIMESTAMP)))) AS MINUTOS,(EXTRACT(DAY FROM (CAST(B.INGFECADM AS TIMESTAMP)-CAST(C.HISFING AS TIMESTAMP)))*24*60*60+EXTRACT(HOUR FROM (CAST(B.INGFECADM AS TIMESTAMP)- CAST(C.HISFING AS TIMESTAMP)))*60*60+EXTRACT( MINUTE FROM (CAST(B.INGFECADM AS TIMESTAMP)-CAST(C.HISFING AS TIMESTAMP)))*60+EXTRACT( SECOND FROM (CAST(B.INGFECADM AS TIMESTAMP)-CAST(C.HISFING AS TIMESTAMP)))) AS SEGUNDOS,C.HISCLTR AS TRIAGE FROM CAPBAS A, INGRESOS B, HCCOM1 C WHERE A.MPTDOC=B.MPTDOC AND A.MPCEDU=B.MPCEDU AND B.MPTDOC=C.HISTIPDOC AND B.MPCEDU=C.HISCKEY AND B.INGCSC =C.HCTVIN1 AND C.HISCLTR IN (1,2,3,4,5,6) AND C.FHCINDESP ='TR' AND B.INGFECADM&gt;=? AND B.INGFECADM &lt;= ?</t>
  </si>
  <si>
    <t xml:space="preserve">TIEMPO_ENTRE_TRIAGE_CONSULTA_MEDICA                         </t>
  </si>
  <si>
    <t>SELECT A.MPTDOC AS TIPO_DOC,A.MPCEDU AS DOCUMENTO,A.MPNOMC AS NOMBRE,E.MPNOMP AS PABELLON,TO_CHAR((B.INGFECADM-A.MPFCHN)/365,'DD') AS EDAD,CASE WHEN A.MPSEXO ='M' THEN 'MASCULINO' WHEN A.MPSEXO='F' THEN 'FEMENINO' END AS SEXO,B.INGFECADM AS INGRESO,EXTRACT (HOUR FROM (CAST(B.INGFECADM  AS TIMESTAMP))) AS HORA_INGRESO,C.HISFSAL AS SALIDA_TIRAGE,D.HISFHORAT AS ENTRADA_CONSULTA, (CAST(D.HISFHORAT AS TIMESTAMP)- CAST(C.HISFSAL AS TIMESTAMP)) AS TIEMPO_TRIAGE_A_CONSULTA,(EXTRACT (DAY FROM (CAST(D.HISFHORAT AS TIMESTAMP)- CAST(C.HISFSAL AS TIMESTAMP)))*24*60 +EXTRACT (HOUR FROM (CAST(D.HISFHORAT AS TIMESTAMP)- CAST(C.HISFSAL AS TIMESTAMP)))*60 +EXTRACT (MINUTE FROM (CAST(D.HISFHORAT AS TIMESTAMP)- CAST(C.HISFSAL AS TIMESTAMP))) ) AS MINUTOS,C.HISCLTR AS TRIAGE, T.MENOMB AS CONTRATO FROM CAPBAS A, INGRESOS B, HCCOM1 C,HCCOM1 D, MAEPAB E, MAEEMP T WHERE A.MPTDOC=B.MPTDOC AND A.MPCEDU=B.MPCEDU and B.INGNIT=T.MENNIT AND E.MPCODP= B.MPCODP AND B.MPTDOC=C.HISTIPDOC AND E.MPCODP &gt;= 0 AND B.MPCEDU=C.HISCKEY AND B.INGCSC=C.HCTVIN1 AND C.HISCLTR &gt;=0 AND C.FHCINDESP='TR' AND B.INGFECADM &gt;=? AND B.INGFECADM&lt;=? AND C.HISTIPDOC=D.HISTIPDOC AND C.HISCKEY=D.HISCKEY AND C.HCTVIN1=D.HCTVIN1 AND  D.HISCSEC=(SELECT MIN(H.HISCSEC) FROM HCCOM1 H WHERE H.HISTIPDOC=D.HISTIPDOC AND H.HISCKEY=D.HISCKEY AND H.HCTVIN1=D.HCTVIN1 AND H.FHCINDESP='GN')</t>
  </si>
  <si>
    <t xml:space="preserve">DURACION_TRIAGE                                             </t>
  </si>
  <si>
    <t>SELECT A.MPTDOC AS TIPO_DOC,A.MPCEDU AS DOCUMENTO,A.MPNOMC AS NOMBRE,C.HISFING AS INGRESO_TRIAGE,C.HISFING::TIME AS HOR_ING_TRIAGE,C.HISFSAL AS SALIDA_TRIAGE,C.HISFSAL::TIME AS HORA_SALIDA_TRIAGE,(CAST(C.HISFSAL AS TIMESTAMP)- CAST(C.HISFING AS TIMESTAMP)) AS TIEMPO_A_TRIAGE,(EXTRACT (DAY FROM (CAST(C.HISFSAL AS TIMESTAMP)- CAST(C.HISFING AS TIMESTAMP)))*24*60+EXTRACT (HOUR FROM (CAST(C.HISFSAL AS TIMESTAMP)- CAST(C.HISFING AS TIMESTAMP)))*60 +EXTRACT (MINUTE FROM (CAST(C.HISFSAL AS TIMESTAMP)-CAST(C.HISFING AS TIMESTAMP)))) AS MINUTOS,C.HISCLTR AS TRIAGE FROM CAPBAS A, INGRESOS B,HCCOM1 C WHERE A.MPTDOC=B.MPTDOC AND A.MPCEDU=B.MPCEDU AND B.MPTDOC=C.HISTIPDOC AND B.MPCEDU=C.HISCKEY AND B.INGCSC=C.HCTVIN1 AND C.HISCLTR IN (1,2,3,4,5,6) AND C.FHCINDESP ='TR' AND B.INGFECADM&gt;=? AND B.INGFECADM &lt;=?</t>
  </si>
  <si>
    <t xml:space="preserve">TIEMPO_TRIAGE_PACIENTES_AMBULATORIOS                        </t>
  </si>
  <si>
    <t>SELECT F.MPNOMP,A.MPTDOC AS TIPO_DOC,A.MPCEDU AS DOCUMENTO,A.MPNOMC AS NOMBRE,TO_CHAR((B.INGFECADM-A.MPFCHN)/365,'DD') AS EDAD,A.MPSEXO,B.INGFECADM,B.INGCSC,C.HISFHORAT AS FECHA_INICIAL,B.INGFECEGR AS FECHA_FINAL,(CAST(B.INGFECEGR AS TIMESTAMP)-CAST(C.HISFSAL AS TIMESTAMP)) AS TIEMPO_DURACION,C.HISCLTR AS TRIAGE,(EXTRACT(DAY FROM (CAST(B.INGFECEGR AS TIMESTAMP)-CAST(C.HISFSAL AS TIMESTAMP)))*24 + EXTRACT(HOUR FROM (CAST(B.INGFECEGR AS TIMESTAMP)-CAST(C.HISFSAL AS TIMESTAMP)))*1 ) AS HORAS,C.HISCLTR AS TRIAGE  FROM CAPBAS A, INGRESOS B, HCCOM1 C,HCCOM1 D,MAEPAB F WHERE B.MPCODP IN (2,16) AND A.MPTDOC=B.MPTDOC AND A.MPCEDU=B.MPCEDU AND B.MPCODP=F.MPCODP AND B.MPTDOC=C.HISTIPDOC AND B.MPCEDU=C.HISCKEY AND B.INGCSC=C.HCTVIN1 AND C.HISCSEC=(SELECT MIN(F.HISCSEC) FROM HCCOM1 F WHERE B.MPCODP IN (2,16,23,24,13) AND F.HISTIPDOC=C.HISTIPDOC AND F.HISCKEY=C.HISCKEY AND F.HCTVIN1=C.HCTVIN1 /*AND F.FHCINDESP='TR'*/) AND B.INGFECADM&gt;=? AND B.INGFECADM&lt;= ? AND C.HISTIPDOC=D.HISTIPDOC AND C.HISCKEY=D.HISCKEY AND C.HCTVIN1=D.HCTVIN1 AND D.HISCSEC=(SELECT MAX(H.HISCSEC) FROM HCCOM1 H WHERE H.HISTIPDOC=D.HISTIPDOC AND H.HISCKEY=D.HISCKEY AND H.HCTVIN1=D.HCTVIN1 AND H.FHCINDESP='GN') AND (C.HISTIPDOC,C.HISCKEY,C.HCTVIN1) NOT IN (SELECT M.MPTDOC,M.MPCEDU,M.HISCNSING FROM MAEPAB11 M WHERE MPNUMC LIKE('%U%') OR M.MPCODP IN (23,24));</t>
  </si>
  <si>
    <t xml:space="preserve">MORTALIDAD_URGENCIAS                                        </t>
  </si>
  <si>
    <t>SELECT B.MPTDOC AS TIPO_DOC,B.MPCEDU AS DOCUMENTO,B.MPNOMC AS NOMBRE FROM MAEATE A, CAPBAS B WHERE A.MPTDOC= B.MPTDOC AND A.MPCEDU=B.MPCEDU AND A.FACFCH&gt;=? AND A.FACFCH&lt;=? AND A.MPCLPR IN ('3','8') AND A.MAESTS ='2'</t>
  </si>
  <si>
    <t xml:space="preserve">PACIENTES_SIN_SER_ATEND                                     </t>
  </si>
  <si>
    <t>SELECT h.mpnomp,A.MPCEDU AS CEDULA, A.MPNOMC AS PACIENTE,B.INGFECADM AS INGRESO,C.DMNOMB AS DIAGNOSTICO,CASE WHEN B.INGMOTSAL='OM' THEN 'ORDEN MEDICA' WHEN B.INGMOTSAL='R' THEN 'REMISION' WHEN B.INGMOTSAL='F' THEN 'FUGA' WHEN B.INGMOTSAL='SV' THEN 'SALIDA VOLUNTARIA' WHEN B.INGMOTSAL='AD' THEN 'ALTA DEFINITIVA' WHEN B.INGMOTSAL='H' THEN 'HOSPITALIZADO' WHEN B.INGMOTSAL='DL' THEN 'DISCAPACIDAD LEVE' WHEN B.INGMOTSAL='DM' THEN 'DISCAPACIDAD MEDIA' WHEN B.INGMOTSAL='DG' THEN 'DISCAPACIDAD GRAVE' ELSE ' ' END AS MOTIVO_SALIDA,D.HISCLTR AS TRIAGE,CASE WHEN D.HISCLPR='1' THEN 'AMBULATORIO' WHEN D.HISCLPR='2' THEN 'HOSPITALIZACION' WHEN D.HISCLPR='3' THEN 'URGENCIAS' WHEN D.HISCLPR='4' THEN 'TRATAMIENTO ESPECIAL' WHEN D.HISCLPR='5' THEN 'TRIAGE' WHEN D.HISCLPR='6' THEN 'REFACTURACION AMBULATORIO' WHEN D.HISCLPR='7' THEN 'REFACTURACION HOSPITALIZACION' WHEN D.HISCLPR='8' THEN 'REFACTURACION URGENCIAS' WHEN D.HISCLPR='9' THEN 'REFACTURACION TRATAMIENTO ESPECIAL ' WHEN D.HISCLPR='10' THEN 'REFACTURACION TRIAGE' END AS SERVICIO FROM CAPBAS A, INGRESOS B, MAEDIA C, HCCOM1 D,maepab h WHERE A.MPCEDU=B.MPCEDU AND A.MPTDOC = B.MPTDOC AND B.MPTDOC=D.HISTIPDOC AND B.MPCEDU=D.HISCKEY AND D.FHCINDESP ='TR'  AND B.INGCSC =D.HCTVIN1 AND B.INGFECADM&gt;=? AND B.INGFECADM&lt;=? AND (B.INGSALDX = 'Z719' OR B.INGDXSAL1 = 'Z719' OR B.INGSALDX = 'Z711' OR B.INGDXSAL1 = 'Z519')  AND B.INGSALDX=C.DMCODI and h.mpcodp=b.mpcodp</t>
  </si>
  <si>
    <t xml:space="preserve">TIEMPO_TRIAG_CONSULTA_OBSTETRICIA                           </t>
  </si>
  <si>
    <t>SELECT A.MPTDOC AS TIPO_DOC,A.MPCEDU AS DOCUMENTO,A.MPNOMC AS NOMBRE,B.INGFECADM AS INGRESO,C.HISFSAL AS SALIDA_TIRAGE,D.HISFHORAT AS ENTRADA_CONSULTA, (CAST(D.HISFHORAT AS TIMESTAMP)- CAST(C.HISFSAL AS TIMESTAMP)) AS TIEMPO_TRIAGE_A_CONSULTA,(EXTRACT (DAY FROM (CAST(D.HISFHORAT AS TIMESTAMP)- CAST(C.HISFSAL AS TIMESTAMP)))*24*60 +EXTRACT (HOUR FROM (CAST(D.HISFHORAT AS TIMESTAMP)- CAST(C.HISFSAL AS TIMESTAMP)))*60 +EXTRACT (MINUTE FROM (CAST(D.HISFHORAT AS TIMESTAMP)- CAST(C.HISFSAL AS TIMESTAMP))) ) AS MINUTOS,C.HISCLTR AS TRIAGE FROM CAPBAS A, INGRESOS B, HCCOM1 C,HCCOM1 D WHERE A.MPTDOC=B.MPTDOC AND A.MPCEDU=B.MPCEDU AND B.MPTDOC=C.HISTIPDOC AND B.MPCEDU=C.HISCKEY AND B.INGCSC=C.HCTVIN1 AND C.HISCLTR IN (1,2,3) AND C.FHCINDESP='TR' AND B.INGFECADM &gt;=? AND B.INGFECADM&lt;=? AND C.HISTIPDOC=D.HISTIPDOC AND C.HISCKEY=D.HISCKEY AND C.HCTVIN1=D.HCTVIN1 AND D.HCESP IN (340,341) AND D.HISCSEC=(SELECT MIN(H.HISCSEC) FROM HCCOM1 H WHERE H.HISTIPDOC=D.HISTIPDOC AND H.HISCKEY=D.HISCKEY AND H.HCTVIN1=D.HCTVIN1 AND H.FHCINDESP='GN')</t>
  </si>
  <si>
    <t xml:space="preserve">10_DX_PEDIATRIA_URG                                         </t>
  </si>
  <si>
    <t>SELECT T1.INGDXCLI AS CODIGO,T3.DMNOMB AS DIAGNOSTICO,COUNT(*) AS TOTAL FROM (INGRESOS T1 INNER JOIN CAPBAS T2 ON (T1.MPTDOC=T2.MPTDOC AND T1.MPCEDU=T2.MPCEDU AND T1.INGFECEGR &gt;=? AND T1.INGFECEGR&lt;=?)) INNER JOIN MAEPAB T4 ON (T4.MPCODP=T1.MPCODP AND T4.MPCODP IN (17,16,2)) LEFT JOIN MAEMED1 T5 ON (T5.MMCODM=T1.INGCOMT) LEFT JOIN MAEDIA T3 ON (T3.DMCODI=T1.INGDXCLI) where (EXTRACT(DAY FROM (CAST(t1.INGFECADm AS TIMESTAMP)- CAST(t2.mpfchn AS TIMESTAMP))))/365&lt;=14 GROUP BY T1.INGDXCLI,T3.DMNOMB ORDER BY COUNT(*) DESC LIMIT 10</t>
  </si>
  <si>
    <t xml:space="preserve">TIEMPOS_LABORATORIO                                         </t>
  </si>
  <si>
    <t>SELECT * FROM LABORATORIO_TIEMPO(?)</t>
  </si>
  <si>
    <t xml:space="preserve">PACIENTES_SIN_SER_ATEND_X_MEDICO_PEDIATRICOS                </t>
  </si>
  <si>
    <t>SELECT A.MPCEDU AS CEDULA, A.MPNOMC AS PACIENTE, TO_CHAR((B.INGFECADM-A.MPFCHN)/365,'DD') AS EDAD,B.INGFECADM AS INGRESO,C.DMNOMB AS DIAGNOSTICO,CASE WHEN B.INGMOTSAL='OM' THEN 'ORDEN MEDICA' WHEN B.INGMOTSAL='R' THEN 'REMISION' WHEN B.INGMOTSAL='F' THEN 'FUGA' WHEN B.INGMOTSAL='SV' THEN 'SALIDA VOLUNTARIA' WHEN B.INGMOTSAL='AD' THEN 'ALTA DEFINITIVA' WHEN B.INGMOTSAL='H' THEN 'HOSPITALIZADO' WHEN B.INGMOTSAL='DL' THEN 'DISCAPACIDAD LEVE' WHEN B.INGMOTSAL='DM' THEN 'DISCAPACIDAD MEDIA' WHEN B.INGMOTSAL='DG' THEN 'DISCAPACIDAD GRAVE' ELSE ' ' END AS MOTIVO_SALIDA,D.HISCLTR AS TRIAGE,CASE WHEN D.HISCLPR='1' THEN 'AMBULATORIO' WHEN D.HISCLPR='2' THEN 'HOSPITALIZACION' WHEN D.HISCLPR='3' THEN 'URGENCIAS' WHEN D.HISCLPR='4' THEN 'TRATAMIENTO ESPECIAL' WHEN D.HISCLPR='5' THEN 'TRIAGE' WHEN D.HISCLPR='6' THEN 'REFACTURACION AMBULATORIO' WHEN D.HISCLPR='7' THEN 'REFACTURACION HOSPITALIZACION' WHEN D.HISCLPR='8' THEN 'REFACTURACION URGENCIAS' WHEN D.HISCLPR='9' THEN 'REFACTURACION TRATAMIENTO ESPECIAL ' WHEN D.HISCLPR='10' THEN 'REFACTURACION TRIAGE' END AS SERVICIO FROM CAPBAS A, INGRESOS B, MAEDIA C, HCCOM1 D WHERE A.MPCEDU=B.MPCEDU AND A.MPTDOC = B.MPTDOC AND B.MPTDOC=D.HISTIPDOC AND B.MPCEDU=D.HISCKEY AND D.FHCINDESP ='TR'  AND B.INGCSC =D.HCTVIN1 AND B.INGFECADM&gt;=? AND B.INGFECADM&lt;=? AND (B.INGSALDX = 'Z719' OR B.INGDXSAL1 = 'Z719' OR B.INGSALDX = 'Z711' OR B.INGDXSAL1 = 'Z519')  AND B.INGSALDX=C.DMCODI AND CAST(TO_CHAR((B.INGFECADM-A.MPFCHN)/365,'DD') AS INTEGER) &lt;= 14</t>
  </si>
  <si>
    <t xml:space="preserve">PACIENTES_ATENDIDOS_X_MEDICO_PEDIATRICO                     </t>
  </si>
  <si>
    <t>SELECT B.HISCMMED, T.MMNOMM AS MEDICO,COUNT(*) AS NUMERO_PACIENTES,SUM((CAST(B.HISCFCON AS TIMESTAMP) - CAST(B.HISFSAL AS TIMESTAMP))) AS TOTAL_CONSULTA, (SUM((CAST(B.HISCFCON AS TIMESTAMP)-CAST(B.HISFSAL AS TIMESTAMP))))/COUNT(*) AS PROMEDIO FROM INGRESOS A INNER JOIN HCCOM1 B ON (B.HISTIPDOC=A.MPTDOC AND B.HISCKEY=A.MPCEDU AND B.HCTVIN1=A.INGCSC) INNER JOIN MAEMED1 T ON (B.HISCMMED=T.MMCODM) INNER JOIN CAPBAS  X ON (X.MPTDOC=B.HISTIPDOC AND X.MPCEDU=B.HISCKEY) WHERE A.MPCODP IN (2,16,17) AND A.INGFECADM&gt;=? AND A.INGFECADM&lt;=? AND B.HISCSEC=(SELECT MIN(H.HISCSEC) FROM HCCOM1 H WHERE H.HISTIPDOC=B.HISTIPDOC AND H.HISCKEY=B.HISCKEY AND H.HCTVIN1=B.HCTVIN1 AND H.HISCMMED IN ('MG096','MG104','MG106','MG107','MG062','MG021','MG115','MG009','ME859','MG117','MG079','ME863','MG046','MG056','ME910','ME845','ME835','ME280','ME207','MG084','MG116','MG083','MG072','ME655','MD002','MD004','ME208','ME195','MG068', 'ME195','MG068','MG052')) AND CAST(TO_CHAR((A.INGFECADM-X.MPFCHN)/365,'DD') AS INTEGER)&lt;=14 GROUP BY B.HISCMMED, T.MMNOMM ORDER BY COUNT(*) DESC</t>
  </si>
  <si>
    <t xml:space="preserve">PACIENTES_ESPERA_URGENCIAS_A_HOSPITALIZACION                </t>
  </si>
  <si>
    <t xml:space="preserve">URGENCIAS_CAUSA_EXTERNA                                     </t>
  </si>
  <si>
    <t>SELECT A.MPTDOC AS TIPO_DOC,A.MPCEDU AS DOCUMENTO,A.MPNOMC AS NOMBRE,CASE WHEN A.MPSEXO ='M' THEN 'MASCULINO' WHEN A.MPSEXO='F' THEN 'FEMENINO' END AS SEXO,TO_CHAR((B.INGFECADM-A.MPFCHN)/365,'DD') AS EDAD,B.INGFECADM AS INGRESO,H.MENOMB AS CONTRATO,D.CEDETALL AS CAUSA,F.HISDGLA AS GLASGOW,F.HISDFRC AS FR,F.HISDPRES AS PAS,C.HISCSEC AS FOLIO FROM CAPBAS A, INGRESOS B, HCCOM1 C ,MAECAUE D,SGNVTLH F, INGRESOS G,MAEEMP H WHERE A.MPTDOC=B.MPTDOC AND A.MPCEDU=B.MPCEDU AND B.MPTDOC=C.HISTIPDOC AND B.MPCEDU=C.HISCKEY AND B.MPTDOC=G.MPTDOC AND B.MPCEDU=G.MPCEDU AND G.INGCSC= C.HCTVIN1 AND H.MENNIT= G.INGNIT AND C.HISTIPDOC=F.HISTIPDOC AND C.HISCKEY=F.HISCKEY AND C.HISCSEC=F.HISCSEC AND B.INGCSC=C.HCTVIN1 AND C.HISCLTR IN (1,2,3) AND  B.MPCODP IN (17,16,2) AND C.FHCINDESP ='TR' AND B.INGFECADM&gt;=? AND B.INGFECADM &lt;= ? AND /*C.HCCAUEXT NOT IN ('15','13','14','16','12') AND*/ D.CECODIGO=C.HCCAUEXT</t>
  </si>
  <si>
    <t xml:space="preserve">NUM_PACIENTES_TRIAGE_X_HORA                                 </t>
  </si>
  <si>
    <t>SELECT EXTRACT(YEAR FROM (C.HISFING )) AS ANO,EXTRACT(MONTH FROM (C.HISFING )) AS MES,EXTRACT(DAY FROM (C.HISFING )) AS DIA,EXTRACT(HOUR FROM (C.HISFING )) AS HORA , COUNT(*) AS pacientes FROM CAPBAS A, INGRESOS B, HCCOM1 C WHERE A.MPTDOC=B.MPTDOC AND A.MPCEDU=B.MPCEDU AND B.MPTDOC=C.HISTIPDOC AND B.MPCEDU=C.HISCKEY AND B.INGCSC =C.HCTVIN1 AND C.HISCLTR IN (1,2,3) AND C.FHCINDESP ='TR' AND B.INGFECADM&gt;=? AND B.INGFECADM &lt;= ? GROUP BY EXTRACT(YEAR FROM (C.HISFING )) ,EXTRACT(MONTH FROM (C.HISFING )) ,EXTRACT(DAY FROM (C.HISFING )) ,EXTRACT(HOUR FROM (C.HISFING ))  ORDER BY EXTRACT(YEAR FROM (C.HISFING )) ,EXTRACT(MONTH FROM (C.HISFING )) ,EXTRACT(DAY FROM (C.HISFING )),EXTRACT(HOUR FROM (C.HISFING ))</t>
  </si>
  <si>
    <t xml:space="preserve">TOTAL_ORDENES_X_MEDICO                                      </t>
  </si>
  <si>
    <t>SELECT A.HISCMMED AS CODIGO, C.MMNOMM AS NOMBRE_MEDICO,    CASE WHEN B.HCPRCTPOP = '1' THEN 'Ordenes Radiologicas' WHEN B.HCPRCTPOP='2' THEN 'Ordenes De Laboratorio' END AS TIPO ,COUNT(*) AS TOTAL FROM HCCOM1 A, HCCOM51 B, MAEMED1 C WHERE A.HISCMMED=C.MMCODM AND A.HISFHORAT&gt;=? AND A.HISFHORAT&lt;=? AND A.HISCKEY= B.HISCKEY AND A.HISTIPDOC=B.HISTIPDOC AND A.HISCSEC=B.HISCSEC AND B.HCPRCTPOP IN (1,2) and a.hisclpr='3' GROUP BY B.HCPRCTPOP,A.HISCMMED,C.MMNOMM order by mmnomm</t>
  </si>
  <si>
    <t xml:space="preserve">PACIENTES_EN_OBSERVACION_URGENCIAS                          </t>
  </si>
  <si>
    <t>SELECT A.MPCEDU AS NRO_DOCUMENTO,A.MPTDOC AS TIPO_DOC,A.HISCAMEDO AS ESTADO_CAMA_INI,A.HISCAMFEC AS FECHA_INI,A.HISCAMHOR AS HORA_INI,A.MPNUMC AS CAMA_INI,B.HISCAMEDO AS ESTADO_CAMA_FIN,B.HISCAMFEC AS FECHA_FIN,B.HISCAMHOR AS HORA_FIN,B.MPCEDU AS DOCUMENTO,B.MPTDOC AS TIPO_DOC,B.HISCNSING AS NRO_INGRESO,B.MPNUMC AS CAMA_DESTINO,(EXTRACT (DAYS FROM (CAST (b.HISCAMFEC||' '||b.HISCAMHOR AS TIMESTAMP)- CAST (a.HISCAMFEC||' '||a.HISCAMHOR AS TIMESTAMP) )) *24 +EXTRACT (HOUR FROM (CAST (b.HISCAMFEC||' '||b.HISCAMHOR AS TIMESTAMP)-CAST (a.HISCAMFEC||' '||a.HISCAMHOR AS TIMESTAMP) ))) AS HORAS_TOTAL FROM MAEPAB11 A, MAEPAB11 B WHERE A.HISCAMFEC&gt;= ? AND A.HISCAMFEC&lt;=? AND  A.MPCODP=23 AND A.HISCAMEDO='O' AND A.MPCEDU=B.MPCEDU AND A.MPTDOC=B.MPTDOC AND A.HISCNSING = B.HISCNSING AND B.HISCAMEDO = 'L' AND (A.HISCAMFEC&lt;= B.HISCAMFEC OR (A.HISCAMFEC= B.HISCAMFEC AND A.HISCAMHOR&lt;=B.HISCAMHOR)) AND A.MPNUMC = B.MPNUMC AND B.MPCODP = 23 ORDER BY A.MPCEDU</t>
  </si>
  <si>
    <t xml:space="preserve">PACIENTES_CAMA_REANIMACION                                  </t>
  </si>
  <si>
    <t>SELECT A.MPCEDU AS NRO_DOCUMENTO,A.MPTDOC AS TIPO_DOC,A.HISCAMEDO AS ESTADO_CAMA_INI,A.HISCAMFEC AS FECHA_INI,A.HISCAMHOR AS HORA_INI,A.MPNUMC AS CAMA_INI,B.HISCAMEDO AS ESTADO_CAMA_FIN,B.HISCAMFEC AS FECHA_FIN,B.HISCAMHOR AS HORA_FIN,B.MPCEDU AS DOCUMENTO,B.MPTDOC AS TIPO_DOC,B.HISCNSING AS NRO_INGRESO,B.MPNUMC AS CAMA_DESTINO,(EXTRACT (DAYS FROM (CAST (b.HISCAMFEC||' '||b.HISCAMHOR AS TIMESTAMP)-  CAST (a.HISCAMFEC||' '||a.HISCAMHOR AS TIMESTAMP) )) *24 +EXTRACT (HOUR FROM   (CAST (b.HISCAMFEC||' '||b.HISCAMHOR AS TIMESTAMP)-CAST (a.HISCAMFEC||' '||a.HISCAMHOR AS TIMESTAMP) )) ) AS HORAS_TOTAL FROM MAEPAB11 A, MAEPAB11 B WHERE A.HISCAMFEC&gt;=? AND A.HISCAMFEC&lt;=? AND A.MPCODP=23 AND A.HISCAMEDO='O' AND A.MPCEDU=B.MPCEDU AND A.MPTDOC=B.MPTDOC AND A.HISCNSING=B.HISCNSING AND B.HISCAMEDO= 'L' AND ( A.HISCAMFEC&lt;= B.HISCAMFEC OR (A.HISCAMFEC= B.HISCAMFEC  AND A.HISCAMHOR&lt;=B.HISCAMHOR)) AND A.MPNUMC= B.MPNUMC AND B.MPCODP = 23 ORDER BY A.MPCEDU</t>
  </si>
  <si>
    <t xml:space="preserve">DX_X_PAGADOR                                                </t>
  </si>
  <si>
    <t>SELECT A.HISCLPR,X.MENOMB AS EMPRESA,M.HCDXCOD,L.DMNOMB, COUNT(*) FROM HCCOM1 A,CAPBAS C, MAEATE F, MAEEMP X, HCDIAGN M, MAEDIA L WHERE A.HISCLPR IN ('3') AND A.HISFHORAT&gt;=? AND A.HISFHORAT&lt;=? AND  A.HCTVIN1=F.MACTVING AND A.HISCKEY=C.MPCEDU AND A.HISTIPDOC=C.MPTDOC AND A.HISCCIE= '1' AND F.MPCEDU=A.HISCKEY AND F.MPTDOC=A.HISTIPDOC AND F.MACTVING=A.HCTVIN1 AND X.MENNIT=F.MPMENI AND F.MPCEDU=M.HISCKEY AND F.MPTDOC=M.HISTIPDOC AND M.HISCKEY=A.HISCKEY AND M.HISTIPDOC=A.HISTIPDOC AND M.HISCSEC=A.HISCSEC AND X.MENNIT=F.MPMENI AND L.DMCODI=M.HCDXCOD AND HCCNSDX=1 AND M.HISCSEC=(SELECT MIN(N.HISCSEC) FROM HCDIAGN N WHERE N.HISCKEY=M.HISCKEY AND N.HISTIPDOC=M.HISTIPDOC) GROUP BY A.HISCLPR,X.MENOMB ,M.HCDXCOD,L.DMNOMB ORDER BY A.HISCLPR,X.MENOMB,L.DMNOMB</t>
  </si>
  <si>
    <t xml:space="preserve">PAGADOR_X_GENERO                                            </t>
  </si>
  <si>
    <t>SELECT A.HISCLPR,X.MENOMB AS EMPRESA,C.MPSEXO AS GENERO,D.TIPRDES AS TIPO,SUM(B.HCPRCCNS) AS TOTAL FROM HCCOM1 A, HCCOM51 B,CAPBAS C, TIPPROC D, MAEATE F, MAEEMP X WHERE A.HISCKEY=B.HISCKEY AND A.HISTIPDOC= B.HISTIPDOC AND A.HISCSEC=B.HISCSEC AND A.HISCLPR IN ('3') AND A.HISFHORAT&gt;=? AND A.HISFHORAT&lt;=? AND B.HCTVIN51 = A.HCTVIN1 AND A.HISCKEY = C.MPCEDU AND A.HISTIPDOC=C.MPTDOC AND D.TIPRCOD=B.HCPRCTPOP AND B.HCPRCTPOP IN (1,2,3) AND A.HISCCIE='1' AND F.MPCEDU=A.HISCKEY AND F.MPTDOC=A.HISTIPDOC AND F.MACTVING = A.HCTVIN1 AND X.MENNIT = F.MPMENI GROUP BY A.HISCLPR,A.HISCLPR,X.MENOMB,C.MPSEXO,D.TIPRDES ORDER BY A.HISCLPR,X.MENOMB,C.MPSEXO</t>
  </si>
  <si>
    <t xml:space="preserve">EDADES_X_PAGADOR                                            </t>
  </si>
  <si>
    <t>SELECT A.HISCLPR ,X.MENOMB AS EMPRESA,(EXTRACT (YEAR FROM CAST (E.INGFECADM AS TIMESTAMP ))-EXTRACT (YEAR FROM CAST (C.MPFCHN AS TIMESTAMP))) AS EDAD,D.TIPRDES AS TIPO,SUM(B.HCPRCCNS) AS TOTAL FROM HCCOM1 A, HCCOM51 B,CAPBAS C, TIPPROC D, INGRESOS E,MAEATE F, MAEEMP X WHERE A.HISCKEY = B.HISCKEY AND A.HISTIPDOC=B.HISTIPDOC AND A.HISCSEC=B.HISCSEC AND A.HISCLPR IN ('3') AND A.HISFHORAT&gt;=? AND A.HISFHORAT&lt;=? AND A.HISCKEY=C.MPCEDU AND A.HISTIPDOC=C.MPTDOC  AND D.TIPRCOD= B.HCPRCTPOP AND B.HCPRCTPOP IN (1,2,3) AND E.MPCEDU=A.HISCKEY AND E.MPTDOC=A.HISTIPDOC AND E.INGCSC=A.HCTVIN1 AND A.HISCCIE='1'  AND B.HCTVIN51= A.HCTVIN1 AND F.MPCEDU=A.HISCKEY AND F.MPTDOC=A.HISTIPDOC AND F.MACTVING=A.HCTVIN1 AND X.MENNIT = F.MPMENI GROUP BY A.HISCLPR,X.MENOMB, (EXTRACT (YEAR FROM CAST (E.INGFECADM AS TIMESTAMP ))- EXTRACT (YEAR FROM CAST (C.MPFCHN AS TIMESTAMP))),D.TIPRDES ORDER BY A.HISCLPR,X.MENOMB,EDAD</t>
  </si>
  <si>
    <t xml:space="preserve">PAGADOR_X_EXAMENES                                          </t>
  </si>
  <si>
    <t>SELECT A.HISCLPR,X.MENOMB AS EMPRESA,D.TIPRDES AS TIPO,SUM(B.HCPRCCNS) AS TOTAL FROM HCCOM1 A, HCCOM51 B,CAPBAS C, TIPPROC D, INGRESOS E,MAEATE F, MAEEMP X WHERE A.HISCKEY=B.HISCKEY AND A.HISTIPDOC=B.HISTIPDOC AND A.HISCSEC=B.HISCSEC AND A.HISCLPR IN ('3') AND A.HISFHORAT&gt;= ? AND A.HISFHORAT&lt;= ? AND A.HISCKEY= C.MPCEDU AND A.HISTIPDOC=C.MPTDOC AND D.TIPRCOD=B.HCPRCTPOP AND B.HCPRCTPOP IN (1,2,3) AND E.MPCEDU=A.HISCKEY AND E.MPTDOC=A.HISTIPDOC  AND E.INGCSC= A.HCTVIN1 AND A.HISCCIE='1'  AND B.HCTVIN51=A.HCTVIN1 AND F.MPCEDU=A.HISCKEY AND F.MPTDOC=A.HISTIPDOC AND F.MACTVING=A.HCTVIN1 AND X.MENNIT = F.MPMENI GROUP BY A.HISCLPR,X.MENOMB,D.TIPRDES ORDER BY A.HISCLPR,X.MENOMB,D.TIPRDES</t>
  </si>
  <si>
    <t xml:space="preserve">RESULTADOS DE LABORATORIO                                   </t>
  </si>
  <si>
    <t>SELECT  HCCOM51.HCPRCCOD,(SELECT PRNOMB FROM MAEPRO WHERE MAEPRO.PRCODI=HCCOM51.HCPRCCOD) AS  PROCEDIMIENTO , COUNT(*)  FROM HCCOM51 WHERE HCCOM51.HCMEDDIS='LAB01' AND HCCOM51.HCFCHRAP&gt;? AND HCCOM51.HCFCHRAP&lt;? AND HCPRCEST IN ('I','A') GROUP BY 1,2;</t>
  </si>
  <si>
    <t xml:space="preserve">URGENCIAS_MOTIVO_CONSULTA                                   </t>
  </si>
  <si>
    <t>SELECT A.MPTDOC AS TIPO_DOC,A.MPCEDU AS DOCUMENTO,A.MPNOMC AS NOMBRE,CASE WHEN A.MPSEXO ='M' THEN 'MASCULINO' WHEN A.MPSEXO='F' THEN 'FEMENINO' END AS SEXO,TO_CHAR((B.INGFECADM-A.MPFCHN)/365,'DD') AS EDAD,B.INGFECADM AS INGRESO,H.MENOMB AS CONTRATO,D.CEDETALL AS CAUSA,F.HISDGLA AS GLASGOW,F.HISDFRC AS FR,F.HISDPRES AS PAS,C.HISCSEC AS FOLIO,J.DIADESCRI AS MOTIVO_CONSULTA FROM CAPBAS A, INGRESOS B, HCCOM1 C ,MAECAUE D,SGNVTLH F, INGRESOS G,MAEEMP H ,HCTRIAGE I,DIATRIA J WHERE A.MPTDOC=B.MPTDOC AND A.MPCEDU=B.MPCEDU AND B.MPTDOC=C.HISTIPDOC AND B.MPCEDU=C.HISCKEY AND B.MPTDOC=G.MPTDOC AND B.MPCEDU=G.MPCEDU AND G.INGCSC= C.HCTVIN1 AND H.MENNIT= G.INGNIT AND C.HISTIPDOC=F.HISTIPDOC AND C.HISCKEY=F.HISCKEY AND C.HISCSEC=F.HISCSEC AND B.INGCSC=C.HCTVIN1 AND C.HISCLTR IN (1,2,3) AND  B.MPCODP IN (17,16,2) AND C.FHCINDESP ='TR' AND B.INGFECADM&gt;=? AND B.INGFECADM &lt;= ? AND /*C.HCCAUEXT NOT IN ('15','13','14','16','12') AND*/ D.CECODIGO=C.HCCAUEXT AND I.HISCKEY=C.HISCKEY AND I.HISTIPDOC=C.HISTIPDOC AND I.HISCSEC = C.HISCSEC AND I.DIACODDIA=J.DIACODDIA</t>
  </si>
  <si>
    <t xml:space="preserve">INGRESOS_ACC_TRANSITO                                       </t>
  </si>
  <si>
    <t>SELECT A.MPTDOC AS TIPO_DOC,A.MPCEDU AS DOCUMENTO,A.MPNOMC AS NOMBRE,CASE WHEN A.MPSEXO ='M' THEN 'MASCULINO' WHEN A.MPSEXO='F' THEN 'FEMENINO' END AS SEXO,TO_CHAR((B.INGFECADM-A.MPFCHN)/365,'DD') AS EDAD,B.INGFECADM AS INGRESO,H.MENOMB AS CONTRATO,D.CEDETALL AS CAUSA,F.HISDGLA AS GLASGOW,F.HISDFRC AS FR,F.HISDPRES AS PAS,C.HISCSEC AS FOLIO ,I.MDNOMM FROM CAPBAS A, INGRESOS B, HCCOM1 C ,MAECAUE D,SGNVTLH F, INGRESOS G,MAEEMP H ,maedmb1 I WHERE A.MPTDOC=B.MPTDOC AND A.MPCEDU=B.MPCEDU AND B.MPTDOC=C.HISTIPDOC AND B.MPCEDU=C.HISCKEY AND B.MPTDOC=G.MPTDOC AND B.MPCEDU=G.MPCEDU AND G.INGCSC= C.HCTVIN1 AND H.MENNIT= G.INGNIT AND C.HISTIPDOC=F.HISTIPDOC AND C.HISCKEY=F.HISCKEY AND C.HISCSEC=F.HISCSEC AND B.INGCSC=C.HCTVIN1 AND C.HISCLTR IN (1,2,3) AND  B.MPCODP IN (17,16,2) AND C.FHCINDESP ='TR' AND B.INGFECADM&gt;=? AND B.INGFECADM &lt;=? AND C.HCCAUEXT IN ('2') AND D.CECODIGO=C.HCCAUEXT AND I.MDCODD=A.MDCODD AND I.MDCODM=A.MDCODM AND I.MDCODD='25' AND I.MDCODM='295'</t>
  </si>
  <si>
    <t xml:space="preserve">MUERTES_INGRESOS_PACIENTES_MENOR_24_HORAS                   </t>
  </si>
  <si>
    <t>SELECT A.MPCEDU AS DOCUMENTO,A.MPTDOC AS TIPO_DOC,B.MPNOMC AS PACIENTE,A.INGFECADM AS INGRESO,A.INGFECEGR AS EGRESO,A.INGFCHM AS FECHA_MUERTE, (INGFCHM - INGFECADM) AS DIF FROM INGRESOS A, CAPBAS B WHERE A.MPTDOC=B.MPTDOC AND A.MPCEDU=B.MPCEDU AND A.INGFECADM&gt;=? AND  A.INGFCHM&lt;=(A.INGFECADM + CAST('2 DAYS' AS INTERVAL)) AND A.INGFCHM&gt;=A.INGFECADM</t>
  </si>
  <si>
    <t xml:space="preserve">MUERTES_INGRESOS_PACIENTES_MAYOR_24_HORAS                   </t>
  </si>
  <si>
    <t>SELECT A.MPCEDU AS DOCUMENTO,A.MPTDOC AS TIPO_DOC,B.MPNOMC AS PACIENTE,A.INGFECADM AS INGRESO,A.INGFECEGR AS EGRESO,A.INGFCHM AS FECHA_MUERTE, (INGFCHM - INGFECADM) AS DIF FROM INGRESOS A, CAPBAS B WHERE A.MPTDOC=B.MPTDOC AND A.MPCEDU=B.MPCEDU AND A.INGFECADM&gt;=? AND  A.INGFCHM&gt;(A.INGFECADM + CAST('2 DAYS' AS INTERVAL)) AND A.INGFCHM&gt;=A.INGFECADM</t>
  </si>
  <si>
    <t xml:space="preserve">TRIAGE_3_4_ASEG                                             </t>
  </si>
  <si>
    <t>SELECT DATE_PART( 'MONTH',B.INGFECADM),D.MENOMB,C.HISCLTR AS TRIAGE,COUNT(*) FROM CAPBAS A, INGRESOS B, HCCOM1 C ,MAEEMP D WHERE A.MPTDOC=B.MPTDOC AND A.MPCEDU=B.MPCEDU AND B.MPTDOC=C.HISTIPDOC AND B.MPCEDU=C.HISCKEY AND    B.INGCSC=C.HCTVIN1 AND  C.HISCLTR IN (3,4) AND C.FHCINDESP ='TR' AND B.INGFECADM&gt;=? AND B.INGFECADM&lt;=? AND  B.INGNIT=D.MENNIT AND (D.MENOMB LIKE ('%SEG%') OR D.MENOMB LIKE ('%ASE%')) GROUP BY DATE_PART('MONTH' ,B.INGFECADM),D.MENOMB,C.HISCLTR ORDER BY DATE_PART( 'MONTH',B.INGFECADM),C.HISCLTR</t>
  </si>
  <si>
    <t xml:space="preserve">TIEMPOS_PREADMISION_ADMISION                                </t>
  </si>
  <si>
    <t>SELECT P.MPCEDU, P.NOMBRE, P.INGCSC,(P.MPFCHD||' '||P.MPFCHH)::TIMESTAMP WITHOUT TIME ZONE AS FECHA_PREADMISION,I.INGFECADM AS FECHA_ADMISION, I.INGFECADM-(P.MPFCHD||' '||P.MPFCHH)::TIMESTAMP WITHOUT TIME ZONE AS TIEMPO_ESPERA FROM PREADMI P LEFT JOIN INGRESOS I ON I.MPCEDU=P.MPCEDU AND P.MPTDOC=I.MPTDOC AND P.INGCSC=I.INGCSC AND P.MPFCHD=I.INGFECADM::DATE WHERE P.MPFCHD BETWEEN ? AND ?</t>
  </si>
  <si>
    <t xml:space="preserve">TIEMPO_ESPERA_PROMEDIO_PREADMIN_ADMIN                       </t>
  </si>
  <si>
    <t>SELECT sum(I.INGFECADM-(P.MPFCHD||' '||P.MPFCHH)::TIMESTAMP WITHOUT TIME ZONE)/COUNT(*) AS TIEMPO_ESPERA, COUNT(*) AS CANTIDAD FROM PREADMI P INNER JOIN INGRESOS I ON I.MPCEDU=P.MPCEDU AND P.MPTDOC=I.MPTDOC AND P.INGCSC=I.INGCSC AND P.MPFCHD=I.INGFECADM::DATE WHERE P.MPFCHD BETWEEN ? AND ?</t>
  </si>
  <si>
    <t xml:space="preserve">TIEMPO_TRIAGE_A_CONSULTA_MEDICA                             </t>
  </si>
  <si>
    <t>SELECT A.MPTDOC AS TIPO_DOC,A.MPCEDU AS DOCUMENTO,A.MPNOMC AS NOMBRE,E.MPNOMP AS PABELLON,TO_CHAR ((B.INGFECADM-A.MPFCHN)/365,'DD') AS EDAD, CASE WHEN A.MPSEXO ='M' THEN 'MASCULINO' WHEN A.MPSEXO='F' THEN 'FEMENINO' END AS SEXO,B.INGFECADM AS INGRESO, EXTRACT (HOUR FROM (CAST(B.INGFECADM  AS TIMESTAMP))) AS HORA_INGRESO,C.HISFSAL AS SALIDA_TIRAGE,D.HISFHORAT AS ENTRADA_CONSULTA, (CAST(D.HISFHORAT AS TIMESTAMP)- CAST (C.HISFSAL AS TIMESTAMP)) AS TIEMPO_TRIAGE_A_CONSULTA, (EXTRACT (DAY FROM (CAST(D.HISFHORAT AS TIMESTAMP)- CAST(C.HISFSAL AS TIMESTAMP)))*24*60 +EXTRACT (HOUR FROM (CAST(D.HISFHORAT AS TIMESTAMP)- CAST(C.HISFSAL AS TIMESTAMP)))*60 +EXTRACT (MINUTE FROM (CAST(D.HISFHORAT AS TIMESTAMP)- CAST(C.HISFSAL AS TIMESTAMP))) ) AS MINUTOS,C.HISCLTR AS TRIAGE , MMCODM AS COD_MEDICO, MMNOMM AS NOMBRE_MEDICO FROM CAPBAS A, INGRESOS B, HCCOM1 C,HCCOM1 D, MAEPAB E , MAEMED1 F WHERE A.MPTDOC=B.MPTDOC AND A.MPCEDU=B.MPCEDU AND E.MPCODP= B.MPCODP AND B.MPTDOC=C.HISTIPDOC AND E.MPCODP &gt;= 0 AND B.MPCEDU=C.HISCKEY AND B.INGCSC=C.HCTVIN1 AND C.HISCLTR &gt;=0 AND C.FHCINDESP='TR' AND B.INGFECADM &gt;=? AND B.INGFECADM&lt;=? AND D.HISCMMED = F.MMCODM AND C.HISTIPDOC=D.HISTIPDOC AND C.HISCKEY=D.HISCKEY AND C.HCTVIN1=D.HCTVIN1 AND  D.HISCSEC=(SELECT MIN(H.HISCSEC) FROM HCCOM1 H WHERE H.HISTIPDOC=D.HISTIPDOC AND H.HISCKEY=D.HISCKEY AND H.HCTVIN1=D.HCTVIN1 AND H.FHCINDESP='GN')</t>
  </si>
  <si>
    <t>SELECT A.MPTDOC AS TIPO_DOC,A.MPCEDU AS DOCUMENTO,B.MPNOMC AS PACIENTE,A.INGFECADM AS INGRESO,B.MPFCHN AS NACIO,C.MPNOMP AS PABELLON,TO_CHAR((A.INGFECADM-B.MPFCHN)/365,'DD') AS EDAD FROM INGRESOS A, CAPBAS B, MAEPAB C WHERE A.INGFECADM&gt;=? AND A.INGFECADM&lt;=? AND A.MPCODP=C.MPCODP AND C.MPNOMP LIKE ('%URG%') AND A.MPTDOC=B.MPTDOC AND A.MPCEDU=B.MPCEDU AND CAST(TO_CHAR((A.INGFECADM-B.MPFCHN)/365,'DD') AS INTEGER) &lt; 15</t>
  </si>
  <si>
    <t xml:space="preserve">PACIENTES_INGRESOS_GINECO                                   </t>
  </si>
  <si>
    <t>SELECT A.MPCEDU AS DOCUMENTO,A.MPTDOC AS TIPO_DOC,D.MPNOMC AS PACIENTE,B.MPCODP AS COD_PABELLON,A.INGCSC AS INGRESO,A.IngMEdEsp AS ESPECIALIDAD ,B.MPNOMP AS PABELLON, C.MENOME AS NOMBRE_ESPECIALIDAD FROM INGRESOS A, MAEPAB B, MAEESP C, CAPBAS D WHERE INGFECADM&gt;=? AND INGFECADM&lt;=? AND IngMEdEsp  IN ('341','993') AND A.MPCODP=B.MPCODP AND C.MECODE=A.IngMEdEsp AND A.MPCEDU=D.MPCEDU AND A.MPTDOC=D.MPTDOC ORDER BY A.MPCEDU</t>
  </si>
  <si>
    <t xml:space="preserve">PACIENTES_X_HORA_X_POBLACION                                </t>
  </si>
  <si>
    <t>select ANO,mes,dia,hora,poblacion,COUNT(*) AS pacientes from (SELECT b.MPCEDU,b.INGCSC,EXTRACT(YEAR FROM (C.HISFING )) AS ANO,EXTRACT(MONTH FROM (C.HISFING )) AS MES,EXTRACT(DAY FROM (C.HISFING )) AS DIA,EXTRACT(HOUR FROM (C.HISFING )) AS HORA,(case when imp.IngCodPab = '2' then 'Adultos' when imp.IngCodPab = '16' then 'Pediatria' when imp.IngCodPab = '17' then 'Ginecologia' else 'No encontrado' end) as Poblacion FROM INGRESOS B,HCCOM1 C,ingresomp imp WHERE B.MPTDOC=C.HISTIPDOC AND B.MPCEDU=C.HISCKEY AND B.INGCSC =C.HCTVIN1 and imp.MPTDOC = B.MPTDOC and imp.MPCEDU = B.MPCEDU and imp.INGCSC = B.INGCSC AND C.FHCINDESP ='TR' and imp.IngCodPab in ('2','16','17') AND B.INGFECADM&gt;=? AND B.INGFECADM &lt;= ? ) as x GROUP BY ano , mes ,dia ,hora,poblacion ORDER BY ano ,mes ,dia,hora,poblacion</t>
  </si>
  <si>
    <t xml:space="preserve">INDICADOR PACIENTES CON ORDENES DE OBSERVACION              </t>
  </si>
  <si>
    <t xml:space="preserve">ANALISIS CARGOS PENDIENTES POR FACTURAR                     </t>
  </si>
  <si>
    <t xml:space="preserve">PROCEDIMIENTOS PENDIENTES POR FACTURAR                      </t>
  </si>
  <si>
    <t>SELECT TMPFAC1.TFCEDU AS IDENTIFICACION, TMPFAC1.TFTDOC AS TIPO_DOCUMENTO, CAPBAS.MPNOMC AS NOMBRE_PACIENTE, TMPFAC1.TMCTVING AS INGRESO,TMPFAC1. TFCSCP AS CONSECUTIVO,TMPFAC1.TFFCHP AS FECHA_PORCEDIMIENTO,TMPFAC1.TFPRC1 AS CUPS,MAEPRO.PRNOMB AS PROCEDIMIENTO,TMPFAC1.TFCANPR AS CANTIDAD,TMPFAC1.TFVATP AS VALOR, CPTSERV.CPTDESC AS CONCEPTO_SERVICIO, TMPFAC1.TFPCODSCC AS CCOSTO, JTMPCENCOST.CNCDSC AS DESCRIPCION_CENCOSTO, MAEPAB.MPNOMP AS SERVICIO, TMPFAC1.TFNITP AS CONTRATO, MAEEMP.MENOMB AS NOMBRE_CONTRATO, EMPRESS.EMPDSC AS NOMBRE_EMPRESA, TMPFAC1.TFCODCAM AS CAMA,TMPFAC1.TFHISCSEC AS FOLIO FROM TMPFAC1 INNER JOIN TMPFAC ON (TMPFAC.TFCEDU=TMPFAC1.TFCEDU AND TMPFAC.TMCTVING=TMPFAC1.TMCTVING AND TMPFAC.TFTDOC=TMPFAC1.TFTDOC) INNER JOIN MAEPRO ON MAEPRO.PRCODI=TMPFAC1.TFPRC1 INNER JOIN MAEPAB ON MAEPAB.MPCODP=TMPFAC1.TFCODPAB INNER JOIN CPTSERV ON MAEPRO.PRCPTO = CPTSERV.CPTCOD INNER JOIN JTMPCENCOST ON TMPFAC1.TFPCODSCC=JTMPCENCOST.CNCCOD INNER JOIN MAEEMP ON MAEEMP.MENNIT=TMPFAC1.TFNITP INNER JOIN EMPRESS ON EMPRESS.MECNTR=MAEEMP.MECNTR INNER JOIN CAPBAS ON (CAPBAS.MPCEDU=TMPFAC1.TFCEDU AND CAPBAS.MPTDOC=TMPFAC1.TFTDOC) WHERE TMPFAC1.TFFCHP&gt;=? AND TMPFAC1.TFFCHP&lt;=? AND TMPFAC1.TFPTPOTRN&lt;&gt;'H' AND TMPFAC1.TFESTAANU1&lt;&gt;'S' ORDER BY TMPFAC1.TFCEDU,TMPFAC1.TMCTVING,TMPFAC1.TFCSCP;</t>
  </si>
  <si>
    <t xml:space="preserve">SUMINISTROS PENDIENTES POR FACTURAR                         </t>
  </si>
  <si>
    <t>SELECT TMPFAC2.TFCEDU AS IDENTIFICACION, TMPFAC2.TFTDOC AS TIPO_IDENTIFICACION, CAPBAS.MPNOMC AS NOMBRE_PACIENTE, TMPFAC2.TMCTVING AS INGRESO, TMPFAC2.TFCSCS AS CONSECUTIVO, TMPFAC2.TFFCSU AS FECHA_SUMINISTRO, TMPFAC2.TFRESO AS CODIGO, MAESUM1.MSNOMG AS PRODUCTO, TMPFAC2.TFCANS AS CANTIDAD, TMPFAC2.TFVATS AS VALOR_TOTAL,GRUPOS.GRPDSC AS GRUPO,TMPFAC2.TFCENCOS AS CCOSTO, JTMPCENCOST.CNCDSC AS DESCRIPCION_CENCOSTO, MAEPAB.MPNOMP AS SERVICIO, TMPFAC2.TFNITS AS CONTRATO, MAEEMP.MENOMB AS NOMBRE_CONTRATO, EMPRESS.EMPDSC AS NOMBRE_EMPRESA,TMPFAC2.TFVALU AS VALOR_UNITARIO FROM TMPFAC2 INNER JOIN TMPFAC ON (TMPFAC.TFCEDU=TMPFAC2.TFCEDU AND TMPFAC.TFTDOC=TMPFAC2.TFTDOC AND TMPFAC.TMCTVING=TMPFAC2.TMCTVING) INNER JOIN CAPBAS ON (CAPBAS.MPCEDU=TMPFAC2.TFCEDU AND CAPBAS.MPTDOC=TMPFAC2.TFTDOC) INNER JOIN MAESUM1 ON MAESUM1.MSRESO=TMPFAC2.TFRESO INNER JOIN MAEPAB ON MAEPAB.MPCODP=TMPFAC.TFCCODPAB INNER JOIN JTMPCENCOST ON TMPFAC2.TFCENCOS=JTMPCENCOST.CNCCOD INNER JOIN MAEEMP ON MAEEMP.MENNIT=TMPFAC2.TFNITS INNER JOIN EMPRESS ON EMPRESS.MECNTR=MAEEMP.MECNTR INNER JOIN GRUPOS ON MAESUM1.MSGRPCOD = GRUPOS.GRPCOD WHERE TFFCSU&gt;=? AND TFFCSU&lt;=? AND TFSTPOTRN&lt;&gt;'H' AND TFESTAANU2&lt;&gt;'S' ORDER BY TMPFAC2.TFCEDU,TMPFAC2.TMCTVING,TMPFAC2.TFCSCS;</t>
  </si>
  <si>
    <t xml:space="preserve">PROCEDIMIENTOS FACTURADOS FUERA DEL MES                     </t>
  </si>
  <si>
    <t>SELECT MAEATE2.MPNFAC AS FACTURA,MAEATE.MPCEDU AS IDENFIFICACION,MAEATE.MPTDOC AS TIPO_IDENTIFICACION,MAEATE.MACTVING AS INGRESO,MAEATE2.MACSCP AS CONSECUTIVO,MAEATE.MAFCHI AS FECHA_INGRESO,MAEATE.MAFCHS AS FECHA_EGRESO,  MAEATE.FACFCH AS FECHA_FACTURA,MAEATE2.MAFEPR AS FECHA_PROCEDIMIENTO,MAEATE2.PRCODI AS CUPS, MAEATE2.MACANPR AS CANTIDAD,MAEPRO.PRNOMB AS DECRIPCION_PROCEDIMIENTO, MAEATE2.MAVATP AS VALOR,MAEPAB.MPNOMP AS SERVICIO,MAEATE.MPMENI AS CONTRATO,CPTSERV.CPTDESC AS CONCEPTO FROM (MAEATE2 INNER JOIN MAEPRO ON MAEATE2.PRCODI = MAEPRO.PRCODI) INNER JOIN CPTSERV ON MAEPRO.PRCPTO = CPTSERV.CPTCOD INNER JOIN MAEATE ON (MAEATE2.MPNFAC=MAEATE.MPNFAC AND MAEATE.MATIPDOC= MAEATE2.MATIPDOC) INNER JOIN MAEPAB ON MAEATE.FACCODPAB=MAEPAB.MPCODP WHERE MAEATE.MATIPDOC IN ('2','3','4') AND MAEATE2.FCPTPOTRN&lt;&gt;'H' AND MAEATE2.MAESANUP&lt;&gt;'S' AND MAEATE.MAESTF&lt;&gt;1 AND MAEATE.MPCLPR&lt;'6'  AND MAEATE2.MAFEPR&gt;? AND MAEATE2.MAFEPR&lt;? AND MAEATE.FACFCH&gt;?ORDER BY MAEATE.MPNFAC,MAEATE.MACTVING,MAEATE2.MACSCP;</t>
  </si>
  <si>
    <t xml:space="preserve">SUMINISTROS FACTURADOS FUERA DEL MES                        </t>
  </si>
  <si>
    <t>SELECT MAEATE3.MPNFAC AS FACTURA,MAEATE.MPCEDU AS IDENFIFICACION,MAEATE.MPTDOC AS TIPO_IDENTIFICACION,MAEATE.MACTVING AS INGRESO,MAEATE3.MACSCS AS CONSECUTIVO,MAEATE.MAFCHI AS FECHA_INGRESO,MAEATE.MAFCHS AS FECHA_EGRESO,MAEATE.FACFCH AS FECHA_FACTURA,MAEATE3.MAFCSU AS FECHA_SUMINISTRO,MAEATE3.MSRESO AS CODIGO,MAESUM1.MSNOMG AS PRODUCTO,MAEATE3.MACANS AS CANTIDAD,MAEATE3.MAVALU AS VALOR_UNITARIO,MAEATE3.MAVATS AS VALOR_TOTAL,MAEPAB.MPNOMP AS SERVICIO FROM MAEATE3  INNER JOIN  MAESUM1 ON MAESUM1.MSRESO=MAEATE3.MSRESO INNER JOIN MAEATE ON (MAEATE.MPNFAC=MAEATE3.MPNFAC AND MAEATE3.MATIPDOC=MAEATE.MATIPDOC) INNER JOIN MAEPAB ON MAEPAB.MPCODP=MAEATE.FACCODPAB WHERE  MAEATE3.FCSTPOTRN&lt;&gt;'H' AND MAEATE3.MAESANUS&lt;&gt;'S' AND MAEATE.MAESTF&lt;&gt;1 AND MAEATE.MPCLPR&lt;'6' AND MAEATE3.MAFCSU&gt;=? AND MAEATE3.MAFCSU&lt;=? AND MAEATE.FACFCH&gt;?  ORDER BY MAEATE.MPNFAC,MAEATE.MPCEDU,MAEATE.MACTVING,MAEATE3.MACSCS;</t>
  </si>
  <si>
    <t xml:space="preserve">PROCEDIMIENTOS ACOSTADOS                                    </t>
  </si>
  <si>
    <t>SELECT * FROM (SELECT TMPFAC1.TFCEDU AS IDENTIFICACION, TMPFAC1.TFTDOC AS TIPO_DOCUMENTO,CAPBAS.MPNOMC AS NOMBRE_PACIENTE, TMPFAC1.TMCTVING AS INGRESO,TMPFAC1. TFCSCP AS CONSECUTIVO,TMPFAC1.TFFCHP AS FECHA_PORCEDIMIENTO,TMPFAC1.TFPRC1 AS CUPS,MAEPRO.PRNOMB AS PROCEDIMIENTO,TMPFAC1.TFCANPR AS CANTIDAD,TMPFAC1.TFVATP AS VALOR, CPTSERV.CPTDESC AS CONCEPTO_SERVICIO, TMPFAC1.TFCODCAM AS CAMA,TMPFAC1.TFPCODSCC AS CCOSTO, JTMPCENCOST.CNCDSC AS DESCRIPCION_CENCOSTO,MAEPAB.MPNOMP AS SERVICIO, TMPFAC1.TFNITP AS CONTRATO,MAEEMP.MENOMB AS NOMBRE_CONTRATO, EMPRESS.EMPDSC AS NOMBRE_EMPRESA FROM TMPFAC1 INNER JOIN TMPFAC ON (TMPFAC.TFCEDU=TMPFAC1.TFCEDU AND TMPFAC.TMCTVING=TMPFAC1.TMCTVING AND TMPFAC.TFTDOC=TMPFAC1.TFTDOC) INNER JOIN MAEPRO ON MAEPRO.PRCODI=TMPFAC1.TFPRC1 INNER JOIN MAEPAB ON MAEPAB.MPCODP=TMPFAC1.TFCODPAB INNER JOIN CPTSERV ON MAEPRO.PRCPTO = CPTSERV.CPTCOD INNER JOIN JTMPCENCOST ON TMPFAC1.TFPCODSCC=JTMPCENCOST.CNCCOD INNER JOIN MAEEMP ON MAEEMP.MENNIT=TMPFAC1.TFNITP INNER JOIN EMPRESS ON EMPRESS.MECNTR=MAEEMP.MECNTR  INNER JOIN CAPBAS ON (CAPBAS.MPCEDU=TMPFAC1.TFCEDU AND CAPBAS.MPTDOC=TMPFAC1.TFTDOC) WHERE TMPFAC1.TFPTPOTRN&lt;&gt;'H' AND TMPFAC1.TFESTAANU1&lt;&gt;'S'  AND MAEPAB.MPNOMP&lt;&gt;'CONSULTA EXTERNA' ORDER BY TMPFAC1.TFCEDU,TMPFAC1.TMCTVING,TMPFAC1.TFCSCP) J, (SELECT DISTINCT TFCEDU FROM TMPFAC1 WHERE TFCODCAM &lt;&gt;'' ) I WHERE I.TFCEDU=J.IDENTIFICACION;</t>
  </si>
  <si>
    <t xml:space="preserve">DETALLE PORTAFLIOS                                          </t>
  </si>
  <si>
    <t>SELECT * FROM PORTAR1</t>
  </si>
  <si>
    <t xml:space="preserve">INDICADORES CITAS MEDICAS                                   </t>
  </si>
  <si>
    <t xml:space="preserve">TOTAL CITAS ASIGNADAS CON PROCEDIMIENTO                     </t>
  </si>
  <si>
    <t>SELECT CITMED.CITNUM AS NUMERO_DE_CITA,CITMED.CITFEC AS FECHA_CITA_USER,CITMED.CITHORI AS HORA_CITA, CITMED1.CITCED AS ID_PACIENTE,CAPBAS.MPNOMC AS NOMBRE_PACIENTE, CAPBAS.MPTELE AS TELEFONO,MAEMED1.MMCODM AS CODIGO_MEDICO, MAEMED1.MMNOMM AS NOMBRE_MEDICO, MAEESP.MENOME AS CODIGO_ESPECIALIDAD,MAEPRO.PRCODI AS CUPS,MAEPRO.PRNOMB AS PROCEDIMEINTO,CPTSERV.CPTDESC AS CONCEPTO,CITMED.CITUSER AS USUARIO_ASIGNA,CASE WHEN CITMED1.CITESTA='I' THEN 'INCUMPLIDA'  WHEN CITMED1.CITESTA='N' THEN 'CANCELADA' WHEN CITMED1.CITESTA='F' THEN 'FACTURADA' WHEN CITMED1.CITESTA='A' THEN 'ATENDIDA' WHEN CITMED1.CITESTA='R' THEN 'RESERVADA' WHEN CITMED1.CITESTA='C' THEN 'CONFIRMADA' END AS ESTADO_CITA FROM ((CITMED INNER JOIN CITMED2 ON (CITMED2.CITEMP=CITMED.CITEMP AND CITMED2.CITSED=CITMED.CITSED AND CITMED2.CITNUM= CITMED.CITNUM )) INNER JOIN CITMED1 ON (CITMED1.CITEMP=CITMED.CITEMP AND CITMED1.CITSED=CITMED.CITSED AND CITMED1.CITNUM=CITMED.CITNUM) INNER JOIN MAEMED1 ON CITMED2.MMCODM=MAEMED1.MMCODM) INNER JOIN CAPBAS ON (CITMED1.CITCED=CAPBAS.MPCEDU AND CITMED1.CITTIPDOC=CAPBAS.MPTDOC) INNER JOIN MAEESP ON CITMED2.MECODE=MAEESP.MECODE INNER JOIN MAEPRO ON CITMED.CITPRO=MAEPRO.PRCODI INNER JOIN CPTSERV ON MAEPRO.PRCPTO=CPTSERV.CPTCOD WHERE CITMED.CITFEC&gt;=? AND CITMED.CITFEC&lt;=? ORDER BY CITMED.CITNUM;</t>
  </si>
  <si>
    <t xml:space="preserve">NO_APLICA                                                   </t>
  </si>
  <si>
    <t>SELECT CTRLCITAS.CITNUM AS CONSECUTIVO, CTRLCITAS.CITFCHHRA AS FECHA_ASIGNACION, CITMED.CITFEC AS FECHA_CITA, CITMED.CITHORI AS HORA_CITA,(CAST(CITMED.CITFEC AS DATE)- CAST(CTRLCITAS.CITFCHHRA AS DATE)) + 1 AS OPORTUNIDAD, CAPBAS.MPCEDU AS IDENTIFICACION, CAPBAS.MPTDOC AS TIPO_ID, CAPBAS.MPNOMC AS NOMBRE_PACIENTE,CAPBAS.MPTELE AS TEL_RESIDENCIA,CAPBAS.MPTELE1 AS TEL_OFICINA,CAPBAS.MPTELE2 AS CELULAR,MAEEMP.MENOMB AS CONTRATO,CONSUL.CONSDET AS CONSULTORIO ,CITMED.CITTIEMPO AS DURACION_CITA,MAEMED1.MMNOMM AS MEDICO, MAEESP.MENOME AS ESPECILIDAD, CTRLCITAS.CITUSRCIT AS 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WHERE CTRLCITAS.CITCMBDTO='RESERVADA' AND CTRLCITAS.CITFCHHRA&gt;=? AND CTRLCITAS.CITFCHHRA&lt;=? ORDER BY CTRLCITAS.CITFCHHRA;</t>
  </si>
  <si>
    <t xml:space="preserve">ATENDIDAS POR ESTADO                                        </t>
  </si>
  <si>
    <t>SELECT COUNT(CITMED.CITNUM) AS TOTAL_CITAS_REALIZADAS,CASE WHEN CITMED1.CITESTA='I' THEN 'INCUMPLIDA'  WHEN CITMED1.CITESTA='N' THEN 'CANCELADA' WHEN CITMED1.CITESTA='F' THEN 'FACTURADA' WHEN CITMED1.CITESTA='A' THEN 'ATENDIDA' WHEN CITMED1.CITESTA='R' THEN 'RESERVADA' WHEN CITMED1.CITESTA='C' THEN 'CONFIRMADA' END AS ESTADO_CITA  FROM CITMED INNER JOIN CITMED2 ON (CITMED2.CITEMP=CITMED.CITEMP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GROUP BY CITMED1.CITESTA;</t>
  </si>
  <si>
    <t xml:space="preserve">TOTAL REALIZADAS                                            </t>
  </si>
  <si>
    <t>SELECT COUNT(CITMED.CITNUM) AS TOTAL_CITAS_REALIZADAS FROM CITMED INNER JOIN CITMED2 ON (CITMED2.CITEMP=CITMED.CITEMP AND CITMED2.CITSED=CITMED.CITSED AND CITMED2.CITNUM= CITMED.CITNUM) INNER JOIN CITMED1 ON (CITMED1.CITEMP=CITMED.CITEMP AND CITMED1.CITSED = CITMED.CITSED AND CITMED1.CITNUM =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t>
  </si>
  <si>
    <t>SELECT CITMED.CITNUM AS NO_CITA,CITMED.CITFEC AS FECHA_CITA,CITMED1.CITCED AS ID,CAPBAS.MPNOMC AS PACIENTE,CITMED.CITPRO AS PROCEDIMIENTO,MAEPRO.PRNOMB AS DESCRIPCION_PROCED,CASE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 = CITMED.CITEMP AND CITMED2.CITSED=CITMED.CITSED AND CITMED2.CITNUM=CITMED.CITNUM)INNER JOIN CITMED1 ON (CITMED1.CITEMP=CITMED.CITEMP AND CITMED1.CITSED = CITMED.CITSED AND CITMED1.CITNUM=CITMED.CITNUM)INNER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 AND CITMED.CITFEC&lt;=? AND CITMED1.CITESTA IN ('A','F','C') ORDER BY CITMED.CITNUM;</t>
  </si>
  <si>
    <t xml:space="preserve">CITAS ASIGNDAS POR ESTADO                                   </t>
  </si>
  <si>
    <t>SELECT COUNT(CITMED.CITNUM) AS TOTAL_CITAS_ASIGNADAS,CASE WHEN CITMED1.CITESTA='I' THEN 'INCUMPLIDA'  WHEN CITMED1.CITESTA='N' THEN 'CANCELADA' WHEN CITMED1.CITESTA='F' THEN 'FACTURADA' WHEN CITMED1.CITESTA='A' THEN 'ATENDIDA' WHEN CITMED1.CITESTA='R' THEN 'RESERVADA' WHEN CITMED1.CITESTA='C' THEN 'CONFIRMADA' END AS ESTADO_CITA FROM CITMED INNER JOIN CAPBAS ON CITMED1.CITCED=CAPBAS.MPCEDU AND CITMED.CITTIPDOC=CAPBAS.MPTDOC INNER JOIN MAEMED1 ON CITMED.MMCODM=MAEMED1.MMCODM INNER JOIN MAEESP ON CITMED.MECODE=MAEESP.MECODE INNER JOIN CONSUL ON CONSUL.CONSCOD=CITMED.CITCONS WHERE CITMED.CITFEC&gt;=? AND CITMED.CITFEC&lt;=? AND CITMED.CITESTA IN ('A','F','C','R','N','I') GROUP BY CITMED.CITESTA;</t>
  </si>
  <si>
    <t xml:space="preserve">TOTAL CITAS INCUMPLIDAS                                     </t>
  </si>
  <si>
    <t>SELECT COUNT(CITMED.CITNUM) AS TOTAL_CITAS_INCUMPLIDAS FROM CITMED INNER JOIN CITMED2 ON (CITMED2.CITEMP=CITMED.CITEMP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CITMED1.CITESTA='I' AND CAPBAS.MPNOMC NOT LIKE ('%DISPONI%');</t>
  </si>
  <si>
    <t xml:space="preserve">DETALLE CONSULTAS ASIGNADAS                                 </t>
  </si>
  <si>
    <t>SELECT CITMED.CITNUM AS NO_CITA,CITMED.CITFEC AS FECHA_CITA,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('A','F','C','R','N','I') ORDER BY CITMED.CITNUM;</t>
  </si>
  <si>
    <t xml:space="preserve">DETALLE CITAS INCUMPLIDAS                                   </t>
  </si>
  <si>
    <t>SELECT CITMED.CITNUM AS NO_CITA,CITMED.CITPRO AS PROCEDIMIENTO,MP.PRNOMB AS NOMBRE_PROCEDIMIENTO,CITMED.CITFEC AS FECHA_CITA, CITMED1.CITCED AS ID, CITMED1.CITNROCTO AS CONTRATO,CAPBAS.MPNOMC AS PACIENTE,CAPBAS.MPTELE AS TELEFONO,CAPBAS.MPTELE1 AS TELE_OFICINA, CAPBAS.MPTELE2 AS CELULAR,CASE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CONSULTORIO,MAEEMP.MENOMB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 AND CITMED.CITFEC&lt;=? AND CITMED1.CITESTA ='I' AND CAPBAS.MPNOMC NOT LIKE ('%DISPONI%') ORDER BY CITMED.CITNUM;</t>
  </si>
  <si>
    <t xml:space="preserve">TOTAL CITAS CANCELADAS                                      </t>
  </si>
  <si>
    <t>SELECT COUNT(CITMED.CITNUM) AS TOTAL_CITAS_CANCELADAS FROM CITMED INNER JOIN CITMED2 ON (CITMED2.CITEMP=CITMED.CITEMP AND CITMED2.CITNUM= CITMED.CITNUM) INNER JOIN CITMED1 ON (CITMED1.CITEMP=CITMED.CITEMP AND CITMED1.CITSED=CITMED.CITSED)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CITMED1.CITESTA='N';</t>
  </si>
  <si>
    <t xml:space="preserve">TOTAL REALIZADAS MED GENERAL                                </t>
  </si>
  <si>
    <t>SELECT COUNT(CITMED.CITNUM) AS TOTAL_CITAS_REALIZADAS FROM CITMED INNER JOIN CITMED2 ON (CITMED2.CITEMP=CITMED.CITEMP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MAEESP.MECODE='382';</t>
  </si>
  <si>
    <t xml:space="preserve">DETALLE REALIZADAS MED GENERAL                              </t>
  </si>
  <si>
    <t>SELECT CITMED.CITNUM AS NO_CITA,CITMED.CITFEC AS FECHA_CITA, CITMED1.CITCED AS ID,CAPBAS.MPNOMC AS PACIENTE,CITMED1.CITESTA AS ESTADO,MAEMED1.MMNOMM AS MEDICO,MAEESP.MENOME AS ESPECIALIDAD,CONSUL.CONSDET AS CONSULTORIO FROM CITMED INNER JOIN CITMED2 ON (CITMED2.CITEMP=CITMED.CITEMP AND CITMED2.CITSED= CITMED.CITSED AND CITMED2.CITNUM= CITMED.CITNUM) INNER JOIN CITMED1 ON (CITMED1.CITEMP=CITMED.CITEMP AND CITMED1.CITSED = CITMED.CITSED AND CITMED1.CITNUM =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MAEESP.MECODE='382' ORDER BY CITMED.CITNUM;</t>
  </si>
  <si>
    <t xml:space="preserve">TOTAL REALIZADAS MED ESPECILIZADA                           </t>
  </si>
  <si>
    <t>SELECT COUNT(CITMED.CITNUM) AS TOTAL_CITAS_REALIZADAS FROM CITMED INNER JOIN CITMED2 ON (CITMED2.CITEMP=CITMED.CITEMP AND CITMED2.CITSED = CITMED.CITSED AND CITMED2.CITNUM=CITMED.CITNUM) INNER JOIN CITMED1 ON (CITMED1.CITEMP= 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MAEESP.MECODE&lt;&gt;'382';</t>
  </si>
  <si>
    <t xml:space="preserve">DETALLE REALIZADAS MES ESPECIALIZADA                        </t>
  </si>
  <si>
    <t>SELECT CITMED.CITNUM AS NO_CITA,CITMED.CITFEC AS FECHA_CITA, CITMED1.CITCED AS ID,CAPBAS.MPNOMC AS PACIENTE,CITMED1.CITESTA AS ESTADO,MAEMED1.MMNOMM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MAEESP.MECODE&lt;&gt;'382' ORDER BY CITMED.CITNUM;</t>
  </si>
  <si>
    <t xml:space="preserve">TOTAL MENOS 15 MIN                                          </t>
  </si>
  <si>
    <t>SELECT COUNT(CITMED.CITNUM) AS TOTAL_CITAS_REALIZADAS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CITMED.CITTIEMPO&lt;15;</t>
  </si>
  <si>
    <t xml:space="preserve">DETALLE MENOS 15MIN                                         </t>
  </si>
  <si>
    <t>SELECT CITMED.CITNUM AS NO_CITA,CITMED.CITFEC AS FECHA_CITA, CITMED1.CITCED AS ID,CAPBAS.MPNOMC AS PACIENTE,CITMED1.CITESTA AS ESTADO,MAEMED1.MMNOMM AS MEDICO,MAEESP.MENOME AS ESPECIALIDAD,CONSUL.CONSDET AS CONSULTORIO,CITMED.CITTIEMPO AS MINUTOS_PROGRAMADOS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CITMED.CITTIEMPO&lt;15 ORDER BY CITMED.CITNUM;</t>
  </si>
  <si>
    <t xml:space="preserve">DETALLE CITAS CANCELADAS                                    </t>
  </si>
  <si>
    <t>SELECT CITMED.CITNUM AS NO_CITA,CITMED.CITFEC AS FECHA_CITA, CITMED1.CITCED AS ID,CAPBAS.MPNOMC AS PACIENTE,CITMED1.CITESTA AS ESTADO,MAEMED1.MMNOMM AS MEDICO,MAEESP.MENOME AS ESPECIALIDAD,CONSUL.CONSDET AS CONSULTORIO FROM CITMED INNER JOIN CITMED2 ON (CITMED2.CITEMP=CITMED.CITEMP AND CITMED2.CITSED=CITMED.CITSED AND CITMED2.CITNUM=CITMED.CITNUM) INNER JOIN CITMED1 ON (CITMED1.CITEMP= CITMED.CITEMP AND CITMED1.CITSED = 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='N' ORDER BY CITMED.CITNUM;</t>
  </si>
  <si>
    <t xml:space="preserve">OPORTUNIDAD                                                 </t>
  </si>
  <si>
    <t>SELECT 'OPORTUNIDAD' AS DESCRIPCION,SUM(DATE_PART('DAY',(CAST((B.CITFEC||' '||B.CITHORI) AS TIMESTAMP)-A.CITFCHHRA)))/COUNT(*) AS DIAS FROM CTRLCITAS A INNER JOIN CITMED B ON (A.CITEMP=B.CITEMP AND A.CITSED=B.CITSED AND A.CITNUM=B.CITNUM AND A.CITCMBDTO IN ('RESERVADA')) WHERE A.CITFCHHRA&gt;=? AND A.CITFCHHRA&lt;=?</t>
  </si>
  <si>
    <t xml:space="preserve">OPORTUNIDAD POR ESPECIALIDAD                                </t>
  </si>
  <si>
    <t>SELECT C.MENOME AS ESPECIALIDAD,SUM(DATE_PART('DAY', (CAST( (B.CITFEC || ' '||  B.CITHORI) AS TIMESTAMP)-A.CITFCHHRA)))/COUNT(*) AS DIAS FROM CTRLCITAS A INNER JOIN  CITMED B ON (A.CITEMP=B.CITEMP AND A.CITSED=B.CITSED AND A.CITNUM=B.CITNUM AND A.CITCMBDTO IN ('RESERVADA')) INNER JOIN CITMED2 ON (CITMED2.CITEMP=B.CITEMP AND CITMED2.CITSED=B.CITSED AND CITMED2.CITNUM= B.CITNUM) INNER JOIN MAEESP C ON (CITMED2.MECODE=C.MECODE) WHERE A.CITFCHHRA&gt;=? AND A.CITFCHHRA&lt;=? GROUP BY C.MENOME,C.MECODE</t>
  </si>
  <si>
    <t xml:space="preserve">OPORTUNIDAD MEDICINA GENERAL                                </t>
  </si>
  <si>
    <t>SELECT 'MEDICINA GENERAL' AS DESCRIPCION,SUM(DATE_PART('DAY', (CAST((B.CITFEC|| ' '||B.CITHORI) AS TIMESTAMP)-A.CITFCHHRA)))/COUNT(*) AS DIAS FROM CTRLCITAS A INNER JOIN CITMED1 ON (CITMED1.CITEMP=A.CITEMP AND CITMED1.CITSED=A.CITSED AND CITMED1.CITNUM=A.CITNUM) INNER JOIN CITMED2 ON (CITMED2.CITEMP=CITMED1.CITEMP AND CITMED2.CITSED=CITMED1.CITSED AND CITMED2.CITNUM= CITMED1.CITNUM) INNER JOIN CITMED B ON (A.CITEMP=B.CITEMP AND A.CITSED=B.CITSED AND A.CITNUM=B.CITNUM AND A.CITCMBDTO IN ('RESERVADA') AND CITMED2.MECODE=382) WHERE A.CITFCHHRA&gt;=? AND A.CITFCHHRA &lt;=?</t>
  </si>
  <si>
    <t xml:space="preserve">OPORTUNIDAD ESPECIALIDADES NO GENERAL                       </t>
  </si>
  <si>
    <t>SELECT 'NO SON MEDICINA GENERAL' AS DESCRIPCION,SUM(DATE_PART('DAY', (CAST( (B.CITFEC||' '||B.CITHORI) AS TIMESTAMP)-A.CITFCHHRA )))/COUNT(*) AS DIAS FROM CTRLCITAS A INNER JOIN CITMED1 ON (CITMED1.CITEMP = A.CITEMP AND CITMED1.CITSED=A.CITSED AND CITMED1.CITNUM = A.CITNUM) INNER JOIN CITMED2 ON (CITMED2.CITEMP=CITMED1.CITEMP AND CITMED2.CITSED = CITMED1.CITSED AND CITMED2.CITNUM=CITMED1.CITNUM) INNER JOIN CITMED B ON (A.CITEMP=B.CITEMP AND A.CITSED=B.CITSED AND A.CITNUM=B.CITNUM AND A.CITCMBDTO IN ('RESERVADA') AND CITMED2.MECODE != 382) WHERE A.CITFCHHRA&gt;=? AND A.CITFCHHRA&lt;=?</t>
  </si>
  <si>
    <t xml:space="preserve">REALIZADAS_POR_ESPECIALIDAD                                 </t>
  </si>
  <si>
    <t>SELECT CITMED2.MECODE,MAEESP.MENOME AS ESPECIALIDAD,COUNT(CITMED.CITNUM) AS TOTAL_CITAS_REALIZADAS FROM CITMED INNER JOIN CITMED2 ON (CITMED2.CITEMP= 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GROUP  BY CITMED2.MECODE,MAEESP.MENOME ORDER BY COUNT(*) DESC</t>
  </si>
  <si>
    <t xml:space="preserve">DETALLE REALIZADAS_X_ESPECIALIDAD                           </t>
  </si>
  <si>
    <t>SELECT CITMED.CITNUM AS NO_CITA,CITMED.CITFEC AS FECHA_CITA,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MAEESP.MENOME LIKE ? AND CITMED1.CITESTA IN ('A','F','C') ORDER BY CITMED.CITNUM;</t>
  </si>
  <si>
    <t xml:space="preserve">CITAS_MEDICINA_INTERNA_X_CONTRATOS                          </t>
  </si>
  <si>
    <t>SELECT  MAEEMP.MENOMB, COUNT(*)  FROM CITMED INNER JOIN CITMED2 ON (CITMED2.CITEMP = 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 CITMED1.CITNROCTO) WHERE CITMED.CITFEC&gt;=? AND CITMED.CITFEC&lt;=? AND CITMED1.CITESTA IN ('A','F','C') AND MAEESP.MECODE = 387 GROUP BY  MAEEMP.MENOMB ORDER BY  COUNT(*) DESC</t>
  </si>
  <si>
    <t xml:space="preserve">NUM_CONS_REALIZADAS_X_ESPECIALISTA                          </t>
  </si>
  <si>
    <t>SELECT  MAEESP.MENOME AS ESPECIALIDAD,MAEMED1.MMNOMM AS MEDICO,COUNT(*)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 AND CITMED.CITFEC&lt;=? AND MAEESP.MENOME LIKE (?)  AND CITMED1.CITESTA IN ('A','F','C') GROUP BY MAEESP.MENOME ,MAEMED1.MMNOMM  ORDER BY COUNT(*) DESC</t>
  </si>
  <si>
    <t xml:space="preserve">NUM_CONS_REALIZADAS_X_EPS                                   </t>
  </si>
  <si>
    <t>SELECT CITMED1.CITNROCTO,MAEEMP.MENOMB,COUNT(*) FROM CITMED INNER JOIN CITMED2 ON (CITMED2.CITEMP= 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 AND CITMED.CITFEC&lt;=? AND MAEESP.MENOME LIKE (?) AND CITMED1.CITESTA IN ('A','F','C') GROUP BY CITMED1.CITNROCTO,MAEEMP.MENOMB ORDER BY COUNT(*) DESC</t>
  </si>
  <si>
    <t xml:space="preserve">CITAS PROGRAMADAS POR FECHA                                 </t>
  </si>
  <si>
    <t>SELECT CITMED.CITNUM AS NRO_CITA, CITMED.CITFEC AS FECHA_CITA_USER, CITMED.CITHORI AS HORA_CITA, CITMED.CITPRO AS PROCEDIMIENTO, CAPBAS.MPCEDU AS IDENTIFICACION, CAPBAS.MPTDOC AS TIPO_ID, CAPBAS.MPNOMC AS NOMBRE_PACIENTE,MAEEMP.MENOMB AS CONTRATO,CONSUL.CONSDET AS CONSULTORIO ,MAEMED1.MMNOMM AS MEDICO, MAEESP.MENOME AS ESPECILIDAD, CTRLCITAS.CITUSRCIT AS USUARIO_ASIGNA,CASE WHEN CITMED1.CITESTA='I' THEN 'INCUMPLIDA'  WHEN CITMED1.CITESTA='N' THEN 'CANCELADA' WHEN CITMED1.CITESTA='F' THEN 'FACTURADA' WHEN CITMED1.CITESTA='A' THEN 'ATENDIDA' WHEN CITMED1.CITESTA='R' THEN 'RESERVADA' WHEN CITMED1.CITESTA='C' THEN 'CONFIRMADA' END AS ESTADO_CITA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INNER JOIN CONSUL ON CITMED.CITCONS=CONSUL.CONSCOD) INNER JOIN MAEESP ON CITMED2.MECODE =MAEESP.MECODE) INNER JOIN CAPBAS ON CITMED1.CITCED=CAPBAS.MPCEDU) INNER JOIN MAEMED1 ON CITMED2.MMCODM=MAEMED1.MMCODM INNER JOIN MAEEMP ON CITMED1.CITNROCTO=MAEEMP.MENNIT WHERE CTRLCITAS.CITCMBDTO='RESERVADA' AND CITMED.CITFEC &gt;? AND CITMED.CITFEC &lt;? ORDER BY CITMED.CITFEC;</t>
  </si>
  <si>
    <t xml:space="preserve">CITAS_CANCELADAS_DESCRIPCION                                </t>
  </si>
  <si>
    <t>SELECT CITMED.CITNUM AS NO_CITA,CITMED.CITFEC AS FECHA_CITA, CITMED1.CITCED AS ID,CAPBAS.MPNOMC AS PACIENTE,MAEEMP.MENOMB,CTRLCITAS.CITNROCAN AS NRO_CANCELACION,  CTRLCITAS.CITFCHHRA AS FECHA_CANCELACION, CTRLCITAS.CITUSRCIT AS USUARIO, CTRLCITAS.CITNOMRCA AS PERSONA_LLAMA_A_CANCELAR,CTRLCITAS.CITOBS AS OBSERVACION,CTRLCITAS.CITSTSCIT,CITMED1.CITESTA AS ESTADO,MAEMED1.MMNOMM AS MEDICO,MAEESP.MENOME AS ESPECIALIDAD,CONSUL.CONSDET AS CONSULTORIO FROM CITMED INNER JOIN CITMED2 ON (CITMED2.CITEMP=CITMED.CITEMP AND CITMED2.CITSED=CITMED.CITSED AND CITMED2.CITNUM=CITMED.CITNUM) INNER JOIN CITMED1 ON (CITMED1.CITEMP= CITMED.CITEMP AND CITMED1.CITSED = CITMED.CITSED AND CITMED1.CITNUM= CITMED.CITNUM) INNER JOIN CAPBAS ON (CITMED1.CITCED=CAPBAS.MPCEDU AND CITMED1.CITTIPDOC=CAPBAS.MPTDOC) INNER JOIN MAEMED1 ON CITMED2.MMCODM=MAEMED1.MMCODM INNER JOIN MAEESP ON CITMED2.MECODE=MAEESP.MECODE INNER JOIN CONSUL ON CONSUL.CONSCOD=CITMED.CITCONS INNER JOIN CTRLCITAS ON (CTRLCITAS.CITNUM = CITMED.CITNUM AND CTRLCITAS.CITSTSCIT='N') INNER JOIN MAEEMP ON MAEEMP.MENNIT=CITMED1.CITNROCTO WHERE CTRLCITAS.CITFCHHRA&gt;=? AND CTRLCITAS.CITFCHHRA&lt;=? AND CITMED1.CITESTA ='N' ORDER BY CITMED.CITNUM;</t>
  </si>
  <si>
    <t xml:space="preserve">CITAS_CANCELADAS_MOTIVO                                     </t>
  </si>
  <si>
    <t>SELECT CITMED.CITNUM AS NO_CITA,CITMED.CITFEC AS FECHA_CITA, CITMED1.CITCED AS ID,CAPBAS.MPNOMC AS PACIENTE,CITOBS,CTRLCITAS.CITNROCAN AS NRO_CANCELACION, CTRLCITAS.CITNOMRCA AS PERSONA_LLAMA_A_CANCELAR FROM CITMED INNER JOIN CITMED2 ON (CITMED2.CITEMP=CITMED.CITEMP AND CITMED2.CITSED=CITMED.CITSED AND CITMED2.CITNUM=CITMED.CITNUM) INNER JOIN CITMED1 ON (CITMED1.CITEMP= CITMED.CITEMP AND CITMED1.CITSED = CITMED.CITSED AND CITMED1.CITNUM= CITMED.CITNUM) INNER JOIN CAPBAS ON (CITMED1.CITCED=CAPBAS.MPCEDU AND CITMED1.CITTIPDOC=CAPBAS.MPTDOC) INNER JOIN MAEMED1 ON CITMED2.MMCODM=MAEMED1.MMCODM INNER JOIN MAEESP ON CITMED2.MECODE=MAEESP.MECODE INNER JOIN CONSUL ON CONSUL.CONSCOD=CITMED.CITCONS INNER JOIN CTRLCITAS ON (CTRLCITAS.CITNUM = CITMED.CITNUM AND CITSTSCIT ='N') WHERE CITMED.CITNUM =? AND CITMED1.CITESTA ='N' ORDER BY CITMED.CITNUM;</t>
  </si>
  <si>
    <t xml:space="preserve">CONSULTAS PREANESTESIA                                      </t>
  </si>
  <si>
    <t>SELECT CITMED.CITNUM AS NRO_CITA, CITMED.CITFEC AS FECHA_CITA, CITMED.CITHORI AS HORA_CITA, CITMED.CITPRO AS PROCEDIMIENTO, CAPBAS.MPCEDU AS IDENTIFICACION, CAPBAS.MPTDOC AS TIPO_ID, CAPBAS.MPNOMC AS NOMBRE_PACIENTE,MAEEMP.MENOMB AS CONTRATO,CONSUL.CONSDET AS CONSULTORIO ,MAEMED1.MMNOMM AS MEDICO, MAEESP.MENOME AS ESPECILIDAD, CTRLCITAS.CITUSRCIT AS USUARIO_ASIGNA,CASE WHEN CITMED1.CITESTA='I' THEN 'INCUMPLIDA' WHEN CITMED1.CITESTA='N' THEN 'CANCELADA' WHEN CITMED1.CITESTA='F' THEN 'FACTURADA' WHEN CITMED1.CITESTA='A' THEN 'ATENDIDA' WHEN CITMED1.CITESTA='R' THEN 'RESERVADA' WHEN CITMED1.CITESTA='C' THEN 'CONFIRMADA' END AS ESTADO_CITA FROM ((((CTRLCITAS INNER JOIN CITMED ON CTRLCITAS.CITNUM=CITMED.CITNUM) INNER JOIN CITMED2 ON (CITMED2.CITEMP=CITMED.CITEMP AND CITMED2.CITSED=CITMED.CITSED AND CITMED2.CITNUM= CITMED.CITNUM) INNER JOIN CITMED1 ON (CITMED1.CITEMP=CITMED.CITEMP AND CITMED1.CITSED=CITMED.CITSED AND CITMED1.CITNUM= CITMED.CITNUM) INNER JOIN CONSUL ON CITMED.CITCONS=CONSUL.CONSCOD) INNER JOIN MAEESP ON CITMED2.MECODE =MAEESP.MECODE) INNER JOIN CAPBAS ON CITMED1.CITCED=CAPBAS.MPCEDU) INNER JOIN MAEMED1 ON CITMED2.MMCODM=MAEMED1.MMCODM INNER JOIN MAEEMP ON CITMED1.CITNROCTO=MAEEMP.MENNIT WHERE CTRLCITAS.CITCMBDTO='RESERVADA' AND CITMED.CITFEC &gt;? AND CITMED.CITFEC &lt;? AND MAEESP.MECODE = 21</t>
  </si>
  <si>
    <t xml:space="preserve">ASIGNACION_CITAS_RANGO_OPORTUNIDAD_ESPECIALIDAD             </t>
  </si>
  <si>
    <t>SELECT  MAEESP.MENOME AS ESPECIALIDAD,SUM((CAST(CITMED.CITFEC AS DATE_USER)- CAST(CTRLCITAS.CITFCHHRA AS DATE)) + 1)/COUNT(*) AS OPORTUNIDAD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INNER JOIN CONSUL ON CITMED.CITCONS=CONSUL.CONSCOD) INNER JOIN MAEESP ON CITMED2.MECODE =MAEESP.MECODE) INNER JOIN CAPBAS ON CITMED1.CITCED=CAPBAS.MPCEDU AND CITMED1.CITTIPDOC = CAPBAS.MPTDOC) INNER JOIN MAEMED1 ON CITMED2.MMCODM=MAEMED1.MMCODM INNER JOIN MAEEMP ON CITMED1.CITNROCTO=MAEEMP.MENNIT WHERE CTRLCITAS.CITCMBDTO='RESERVADA' AND CTRLCITAS.CITFCHHRA&gt;? AND CTRLCITAS.CITFCHHRA&lt;? GROUP BY MAEESP.MENOME ORDER BY MAEESP.MENOME</t>
  </si>
  <si>
    <t xml:space="preserve">CITAS_MEDICAS_RESERVADAS_A_CONFIRMAR                        </t>
  </si>
  <si>
    <t>SELECT MAEMED1.MMCODM AS CODIGO_MEDICO, MAEMED1.MMNOMM AS NOMBRE_MEDICO, rtrim(MAEESP.MENOME) AS ESPECIALIDAD,CONSUL.CONSDET AS CONSULTORIO, CITMED.CITPRO AS CODIGO_PROCED ,MAEPRO.PRNOMB AS PROCEDIMIENTO,CITMED1.CITTIPDOC AS TIPO_DOCUMENTO, CITMED1.CITCED AS DOCUMENTO, RTRIM(CAPBAS.MPNOM1) AS NOMBRE1,RTRIM(CAPBAS.MPNOM2) AS NOMBRE2,RTRIM(CAPBAS.MPAPE1) AS APELLIDO1,RTRIM(CAPBAS.MPAPE2) AS APELLIDO2,CAPBAS.MPTELE AS TELEFONO_RESIDENCIA, CAPBAS.MPTELE1 AS TELEFONO_OFICINA,CAPBAS.MPTELE2 AS CELULAR,CAPBAS.MPMAIL AS CORREO,CASE WHEN CITMED1.CITESTA='I' THEN 'INCUMPLIDA' WHEN CITMED1.CITESTA='N' THEN 'CANCELADA' WHEN CITMED1.CITESTA='F' THEN 'FACTURADA' WHEN CITMED1.CITESTA='A' THEN 'ATENDIDA' WHEN CITMED1.CITESTA='R' THEN 'RESERVADA' WHEN CITMED1.CITESTA='C' THEN 'CONFIRMADA' END AS ESTADO_CITA,CITMED1.CITFECPA AS FECHA_CITA,CITMED1.CITHORIPA AS HORA_CITA,DESENCRIPTAR(CITMED.CITUSER) AS ASIGNA FROM ((CITMED INNER JOIN CITMED2 ON (CITMED2.CITEMP=CITMED.CITEMP AND CITMED2.CITSED=CITMED.CITSED AND CITMED2.CITNUM= CITMED.CITNUM )) INNER JOIN CITMED1 ON (CITMED1.CITEMP=CITMED.CITEMP AND CITMED1.CITSED=CITMED.CITSED AND CITMED1.CITNUM=CITMED.CITNUM AND CITMED1.CITESTA='R') INNER JOIN MAEMED1 ON CITMED2.MMCODM=MAEMED1.MMCODM) INNER JOIN CAPBAS ON (CITMED1.CITCED=CAPBAS.MPCEDU AND CITMED1.CITTIPDOC=CAPBAS.MPTDOC) INNER JOIN MAEESP ON CITMED2.MECODE=MAEESP.MECODE INNER JOIN MAEPRO ON CITMED.CITPRO=MAEPRO.PRCODI INNER JOIN CPTSERV ON MAEPRO.PRCPTO=CPTSERV.CPTCOD LEFT JOIN CONSUL ON CONSUL.CONSCOD=CITMED.CITCONS WHERE CITMED.CITFEC&gt;=? AND CITMED.CITFEC&lt;=? ORDER BY MAEESP.MENOME,MAEMED1.MMNOMM,CAPBAS.MPNOMC;</t>
  </si>
  <si>
    <t xml:space="preserve">DETALLE_Q_ESPACIOS_ESP_REASIGNADAS                          </t>
  </si>
  <si>
    <t>SELECT A.CITNUM,A.CITCONS,A.CITFEC,A.CITHORI,A.CITCANCEP,B.CITNUM,B.CITCONS,B.CITFEC,B.CITHORI,B.CITCANCEP,C.MECODE,X.CITTIPDOC,X.CITCED  FROM CITMED A LEFT JOIN CITMED B ON (B.CITCONS=A.CITCONS AND B.CITFEC= A.CITFEC AND B.CITHORI=A.CITHORI AND B.CITCANCEP='N') LEFT JOIN CITMED1 X ON (X.CITNUM= B.CITNUM  AND X.CITTIPDOC='ASI') LEFT JOIN CITMED2 C ON (C.CITNUM = B.CITNUM) LEFT JOIN MAEESP Z ON (Z.MECODE=C.MECODE) WHERE A.CITFEC &gt;=? AND A.CITFEC &lt;= ? A.CITCANCEP='S' AND X.CITCED IN ('100100','100101','101120','101220','112010','142010','11','10','1010','12','22','13','35') ORDER BY A.CITCONS,B.CITFEC</t>
  </si>
  <si>
    <t xml:space="preserve">TOTAL_Q_ESPACIOS_ESP_REASIGNADAS                            </t>
  </si>
  <si>
    <t>SELECT C.MECODE,Z.MENOME, COUNT(*) FROM CITMED A LEFT JOIN  CITMED B ON (B.CITCONS=A.CITCONS AND B.CITFEC= A.CITFEC AND B.CITHORI=A.CITHORI AND B.CITCANCEP='N') LEFT JOIN CITMED1 X ON (X.CITNUM= B.CITNUM  AND X.CITTIPDOC='ASI') LEFT JOIN  CITMED2 C ON (C.CITNUM=B.CITNUM) LEFT JOIN MAEESP Z ON (Z.MECODE=C.MECODE) WHERE A.CITFEC &gt;=? AND A.CITFEC &lt;= ? AND A.CITCANCEP='S' AND X.CITCED IN ('100100','100101','101120','101220','112010','142010','11','10','1010','12','22','13','35') GROUP BY C.MECODE,Z.MENOME ORDER BY COUNT(*)</t>
  </si>
  <si>
    <t xml:space="preserve">ESPACIOS CANCELADOS REASIGNADOS                             </t>
  </si>
  <si>
    <t>select A.citnum,A.citcons,A.citfec,A.cithori,A.CITCANCEP,B.citnum,B.citcons,B.citfec,B.cithori,B.CITCANCEP from citmed A LEFT JOIN CITMED B ON (B.CITCONS=A.CITCONS AND B.CITFEC=A.CITFEC AND B.CITHORI=A.CITHORI AND  B.CITCANCEP='N') where A.citfec &gt;=? AND A.CITFEC&lt;= ? and A.citcancep='S' ORDER BY A.CITCONS,A.CITFEC,A.CITHORI</t>
  </si>
  <si>
    <t xml:space="preserve">CITAS PROGRAMADAS EN EL DIA                                 </t>
  </si>
  <si>
    <t>SELECT T1.CITEMP, T1.CITSED, T1.CITNUM,T1.CITFECPA AS FECHA,T1.CITHORIPA AS HORA, T1.CITTIPDOC AS CITTIPDOC, T1.CITCED AS CITCED, T2.MPNOMC AS CITPAC, T2.MPTELE AS CITTEL, T3.MMCODM AS MEDICO, T4.MMNOMM, T5.MECODE AS COD_ESP, T5.MENOME AS ESPECIALIDAD, T.CITCONS AS CONSULTORIO,T.CITTIP AS TIPO_CITA, T.CITPRO AS PROCEDIMIENTO, T.CITTIEMPO AS TIEMPO, CASE WHEN T1.CITESTA='I' THEN 'INCUMPLIDA'  WHEN T1.CITESTA='N' THEN 'CANCELADA' WHEN T1.CITESTA='F' THEN 'FACTURADA' WHEN T1.CITESTA='A' THEN 'ATENDIDA' WHEN T1.CITESTA='R' THEN 'RESERVADA' WHEN T1.CITESTA='C' THEN 'CONFIRMADA' END AS ESTADO_CITA FROM ((((CITMED1 T1 INNER JOIN CAPBAS T2 ON T2.MPCEDU = T1.CITCED AND T2.MPTDOC = T1.CITTIPDOC) INNER JOIN CITMED2 T3 ON T1.CITNUM=T3.CITNUM) INNER JOIN MAEMED1 T4 ON T3.MMCODM=T4.MMCODM) INNER JOIN CITMED T ON T1.CITNUM=T.CITNUM) INNER JOIN MAEESP T5 ON T5.MECODE=T3.MECODE WHERE T1.CITFECPA BETWEEN ? AND ? ORDER BY T1.CITEMP, T1.CITSED, T1.CITNUM;</t>
  </si>
  <si>
    <t xml:space="preserve">ASIGNACION DE CITAS POR RANGO DE FECHAS                     </t>
  </si>
  <si>
    <t>SELECT CTRLCITAS.CITNUM AS CONSECUTIVO, CTRLCITAS.CITFCHHRA AS FECHA_ASIGNACION, CITMED.CITFEC AS FECHA_CITA, CITMED.CITHORI AS HORA_CITA,(CAST(CITMED.CITFEC AS DATE)- CAST(CTRLCITAS.CITFCHHRA AS DATE)) + 1 AS OPORTUNIDAD, CAPBAS.MPCEDU AS IDENTIFICACION, CAPBAS.MPTDOC AS TIPO_ID, CAPBAS.MPNOMC AS NOMBRE_PACIENTE,CAPBAS.MPTELE AS TEL_RESIDENCIA,CAPBAS.MPTELE1 AS TEL_OFICINA,CAPBAS.MPTELE2 AS CELULAR,MAEEMP.MENOMB AS CONTRATO,CONSUL.CONSDET AS CONSULTORIO ,CITMED.CITTIEMPO AS DURACION_CITA,MAEMED1.MMNOMM AS MEDICO, MAEESP.MENOME AS ESPECILIDAD, CTRLCITAS.CITUSRCIT AS 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 = 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WHERE CTRLCITAS.CITCMBDTO='RESERVADA' AND CITMED.CITFEC&gt;=? AND CITMED.CITFEC&lt;=? ORDER BY CTRLCITAS.CITFCHHRA;</t>
  </si>
  <si>
    <t xml:space="preserve">RESERVACION DE CITAS POR RANGO DE FECHAS                    </t>
  </si>
  <si>
    <t>SELECT CTRLCITAS.CITNUM AS CONSECUTIVO, CTRLCITAS.CITFCHHRA AS FECHA_ASIGNACION, CITMED.CITFEC AS FECHA_CITA, CITMED.CITHORI AS HORA_CITA,(CAST(CITMED.CITFEC AS DATE)- CAST(CTRLCITAS.CITFCHHRA AS DATE)) AS OPORTUNIDAD, CAPBAS.MPCEDU AS IDENTIFICACION, CAPBAS.MPTDOC AS TIPO_ID, CAPBAS.MPNOMC AS NOMBRE_PACIENTE,CAPBAS.MPTELE AS TEL_RESIDENCIA,CAPBAS.MPTELE1 AS TEL_OFICINA,CAPBAS.MPTELE2 AS CELULAR,MAEEMP.MENOMB AS CONTRATO,CONSUL.CONSDET AS CONSULTORIO ,CITMED.CITTIEMPO AS DURACION_CITA,MAEMED1.MMNOMM AS MEDICO, MAEESP.MENOME AS ESPECILIDAD, CTRLCITAS.CITUSRCIT AS USUARIO_ASIGNA,DESENCRIPTAR(CTRLCITAS.CITUSRCIT)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CAPBAS.MPMAIL,CAPBAS.MPOTTIAF AS TIPO_AFILIACION,CITMED1.CITFECSOL AS FECHA_SOLICITA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CTRLCITAS.CITFCHHRA&gt;=? AND CTRLCITAS.CITFCHHRA&lt;=? ORDER BY CTRLCITAS.CITFCHHRA;</t>
  </si>
  <si>
    <t xml:space="preserve">CITAS TRASLADADAS POR RANGO TIEMPO                          </t>
  </si>
  <si>
    <t>SELECT C.CITNUM AS NUM_CITA, C.CITFEC AS FEC_CITA, C.CITHORI AS HOR_CITA, DESENCRIPTAR(C.CITUSER) AS USU_CITA, C1.CITCED AS CEDU_PACIENTE_CITA, C1.CITTIPDOC AS DOC_PACIENTE_CITA,C2.CITFCHHRA AS FEC_TRASLADO_CITA, C2.CITMTV AS MOTIVO_TRASLADO_CITA, C2.CITOBS AS OBSER_TRASLADO_CITA, DESENCRIPTAR(C2.CITUSRCIT) AS USU_TRASLADO_CITA FROM (CITMED C INNER JOIN CITMED1 C1 ON C.CITNUM=C1.CITNUM) INNER JOIN CTRLCITAS C2 ON C1.CITNUM=C2.CITNUM AND C1.CITCED=C2.CITCED AND C1.CITTIPDOC=C2.CITTIPDOC WHERE C2.CITFCHHRA BETWEEN ? AND ? AND C2.CITSTSCIT='T' AND CITCMBDTO='TRASLADO';</t>
  </si>
  <si>
    <t xml:space="preserve">CITAS_ASIGNADAS_ASESOR_X_EMPRESA                            </t>
  </si>
  <si>
    <t>SELECT C.MENOMB AS EMPRESA,B.CITUSER AS USUARIO,COUNT(*) AS TOTAL FROM CITMED1 A, CITMED B, MAEEMP C WHERE B.CITFEC&gt;=? AND B.CITFEC&lt;= ? AND B.CITNUM=A.CITNUM AND A.CITNROCTO=C.MENNIT GROUP BY C.MENOMB,B.CITUSER ORDER BY B.CITUSER,C.MENOMB</t>
  </si>
  <si>
    <t xml:space="preserve">TEMPOS_DE_CONSULTA                                          </t>
  </si>
  <si>
    <t>SELECT A.MPTDOC AS TIPO_DOC,A.MPCEDU AS DOCUMENTO_PACIENTE,A.INGCSC AS INGRESO,B.HISCMMED,T.MMNOMM AS MEDICO,B.HCESP,C.MENOME AS ESPECIALIDAD,Z.HISFHORAT AS INGRESO_CONSULTA,B.HISCFCON AS SALIDA_CONSULTA, (CAST (B.HISCFCON AS TIMESTAMP)-CAST(Z.HISFHORAT AS TIMESTAMP)) AS TIEMPO_CONSULTA, (EXTRACT(DAY FROM (CAST(B.HISCFCON AS TIMESTAMP)-CAST(Z.HISFHORAT AS TIMESTAMP)))*24*60+EXTRACT(HOUR FROM (CAST(B.HISCFCON AS TIMESTAMP)-CAST (Z.HISFHORAT AS TIMESTAMP)))*60+EXTRACT(MINUTE FROM (CAST(B.HISCFCON AS TIMESTAMP)-CAST(Z.HISFHORAT AS TIMESTAMP)))) AS MINUTOS,Z.HISCLTR AS TRIAGE FROM INGRESOS A INNER JOIN HCCOM1 B ON (B.HISTIPDOC=A.MPTDOC AND B.HISCKEY=A.MPCEDU AND B.HCTVIN1=A.INGCSC) INNER JOIN HCCOM1 Z ON (Z.HISTIPDOC=A.MPTDOC AND Z.HISCKEY=A.MPCEDU AND Z.HCTVIN1=A.INGCSC) INNER JOIN MAEESP C ON (C.MECODE=B.HCESP) INNER JOIN MAEMED1 T ON (B.HISCMMED=T.MMCODM) WHERE B.HISCKEY=? AND A.INGFECADM&gt;=? AND A.INGFECADM&lt;=? AND B.HISCSEC=(SELECT MAX(H.HISCSEC) FROM HCCOM1 H WHERE H.HISTIPDOC=B.HISTIPDOC AND H.HISCKEY=B.HISCKEY AND H.HCTVIN1=B.HCTVIN1 AND (H.HISCMMED=?)) AND Z.HISCSEC=(SELECT MIN(H.HISCSEC) FROM HCCOM1 H WHERE H.HISTIPDOC=Z.HISTIPDOC AND H.HISCKEY=Z.HISCKEY AND H.HCTVIN1=Z.HCTVIN1) ORDER BY B.HISCMMED,A.MPCEDU</t>
  </si>
  <si>
    <t xml:space="preserve">CITAS_CONFIRMADAS_FUNCIONARIOS                              </t>
  </si>
  <si>
    <t xml:space="preserve">ESTADISTICA_ATENCION_RESERVA_CITAS_MEDICAS                  </t>
  </si>
  <si>
    <t xml:space="preserve">PROMEDIO_ATENCION_RESERVAS_CITA_MEDICA                      </t>
  </si>
  <si>
    <t xml:space="preserve">SELECT MAEESP.MENOME AS ESPECIALIDAD,M1.MMNOMM AS MEDICO_ATIENDE,COUNT(*), SUM(( CTRLCITAS.CITFCHHRA-(CAST ((CITMED.CITFEC||' '||CITMED.CITHORI) AS TIMESTAMP))))/COUNT(*) AS TIEMPO_RESERVA_A_CITA, SUM(( T1.CITFCHHRA-(CAST ((CITMED.CITFEC||' '||CITMED.CITHORI) AS TIMESTAMP))))/COUNT(*) AS TIEMPO_CITA_A_CONFIRMA, SUM((HCCOM1.HISFHORAT- T1.CITFCHHRA ))/COUNT(*) AS TIEMPO_CONFIRMADA_A_FOLIO FROM ((((CTRLCITAS LEFT JOIN CTRLCITAS T1 ON (T1.CITNUM= CTRLCITAS.CITNUM AND T1.CITCMBDTO='CONFIRMADA') INNER JOIN CITMED ON CTRLCITAS.CITNUM=CITMED.CITNUM) </t>
  </si>
  <si>
    <t xml:space="preserve">EST_ATE_RESERVA_CITA_MEDICAS                                </t>
  </si>
  <si>
    <t xml:space="preserve">RESERVACION DE CITAS (CASA CHIA)                            </t>
  </si>
  <si>
    <t xml:space="preserve">TIEMPOS DE ESPERA CITAS PEDIATRICAS                         </t>
  </si>
  <si>
    <t>SELECT A.CITNUM AS CITA_NO,A.CITFEC AS FECHA_CITA,A.CITHORI AS HORA_CITA,B.CITCTVING AS INGRESO,B.CITTIPDOC AS TIPO_DOC,B.CITCED AS DOCUMENTO,C.MECODE AS ESPECIALIDAD,F.MENOME AS NOMBRE_ESPECIALIDAD,E.HISFHORAT AS INGRESO_CONSULTA, (EXTRACT(DAY FROM (CAST(E.HISFHORAT AS TIMESTAMP)-CAST((A.CITFEC||' '||A.CITHORI) AS TIMESTAMP))))*24*60+EXTRACT(HOUR FROM (CAST(E.HISFHORAT AS TIMESTAMP)-CAST((A.CITFEC||' '||A.CITHORI) AS TIMESTAMP )))*60+EXTRACT(MINUTE FROM (CAST(E.HISFHORAT AS TIMESTAMP)-CAST((A.CITFEC||' '||A.CITHORI) AS TIMESTAMP))) AS MINUTOS_ESPERA FROM CITMED A, CITMED1 B , CITMED2 C, INGRESOS D, HCCOM1 E, MAEESP F WHERE A.CITNUM=B.CITNUM AND B.CITNUM=C.CITNUM AND D.INGNUMCIT=A.CITNUM AND D.MPTDOC=E.HISTIPDOC AND D.MPCEDU=E.HISCKEY AND D.INGCSC=E.HCTVIN1 AND E.HISCSEC=(SELECT MIN(H.HISCSEC) FROM HCCOM1 H WHERE H.HISTIPDOC=E.HISTIPDOC AND H.HISCKEY=E.HISCKEY AND H.HCTVIN1=E.HCTVIN1) AND A.CITFEC&gt;=? AND A.CITFEC&lt;=? AND C.MECODE IN (122,92,142,431,463,490,492,522,550,551,815,462,11,998,442) AND C.MECODE=F.MECODE ORDER BY A.CITFEC,C.MECODE</t>
  </si>
  <si>
    <t xml:space="preserve">CITAS_FACTURADAS                                            </t>
  </si>
  <si>
    <t xml:space="preserve">EVALUACIONES MEDICAS OCUPACIONALES                          </t>
  </si>
  <si>
    <t>SELECT CITMED.CITNUM AS NO_CITA,CITMED.CITFEC AS FECHA_CITA, CITMED1.CITCED AS ID,CAPBAS.MPNOMC AS PACIENTE,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,CITMED1.CITNROCTO,MAEEMP.MENOMB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 AND CITMED.CITFEC&lt;=? AND CITMED1.CITESTA IN ('A','F','C','R','N','I') AND MAEESP.MECODE =691 ORDER BY CITMED.CITNUM;</t>
  </si>
  <si>
    <t xml:space="preserve">RESOLUCION 1552                                             </t>
  </si>
  <si>
    <t xml:space="preserve">CITAS_MEDICAS_MED_FAMILIAR                                  </t>
  </si>
  <si>
    <t>SELECT CITMED.CITNUM AS NO_CITA,CITMED.CITFEC AS FECHA_CITA,CITMED1.CITCED AS ID,CAPBAS.MPNOMC AS PACIENTE,CITMED.CITPRO AS PROCEDIMIENTO,MAEPRO.PRNOMB AS DESCRIPCION_PROCED,CASE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CONSULTORIO,HCDIAGN.HCDXCOD,MAEDIA.DMNOMB AS DIAGNOSTICO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LEFT JOIN MAEPRO ON MAEPRO.PRCODI=CITMED.CITPRO INNER JOIN HCCOM1 ON (HCCOM1.HISTIPDOC=CITMED1.CITTIPDOC AND HCCOM1.HISCKEY=CITMED1.CITCED AND CITMED1.CITNUM=HCCOM1.HISCITNUM) INNER JOIN HCDIAGN ON (HCDIAGN.HISTIPDOC=HCCOM1.HISTIPDOC AND HCDIAGN.HISCKEY=HCCOM1.HISCKEY AND HCDIAGN.HISCSEC=HCCOM1.HISCSEC) INNER JOIN MAEDIA ON (MAEDIA.DMCODI=HCDIAGN.HCDXCOD) WHERE CITMED.CITFEC&gt;=? AND CITMED.CITFEC&lt;=? AND CITMED1.CITESTA IN ('A','F','C') AND MAEESP.MECODE = 385 ORDER BY CITMED.CITNUM;</t>
  </si>
  <si>
    <t xml:space="preserve">FACTURACION CONSULTAS MEDICAS AMBULATORIAS                  </t>
  </si>
  <si>
    <t>SELECT MAEATE2.PRCODI AS CUPS, MAEPRO.PRNOMB AS DECRIPCION_PROCEDIMIENTO, COUNT (MAEATE2.MACANPR )AS CANTIDAD, TRUNC(SUM(MAEATE2.MAVATP)) AS VALOR FROM (MAEATE2 INNER JOIN MAEPRO ON MAEATE2.PRCODI = MAEPRO.PRCODI)  INNER JOIN MAEATE ON MAEATE2.MPNFAC=MAEATE.MPNFAC  WHERE MAEATE.MATIPDOC IN ('2','3','4') AND MAEATE2.FCPCODSCC NOT IN ('20101','20102','20301','20302','20303','20306','20307','20308','20401','20403','20404') AND MAEATE2.FCPTPOTRN='F' AND MAEATE2.MAESANUP&lt;&gt;'S' AND MAEATE.MAESTF&lt;&gt;1 AND MAEATE.MAESTF&lt;&gt;10  AND MAEATE.FACFCH&gt;=? AND MAEATE.FACFCH&lt;=? AND MAEATE2.PRCODI IN ('890202-39','890202-41','890202-36','890202-49','890202-28','890202-45','890202-12','890202-32','890207','890202-42','890202-21','890202-26','890202-03','890202-06','890202-16','890202-31','890202-66','890202-38','890202-17','890202-33','940700-1','890202-09','890202-50','890202-07','890202-71','890302-66','890208','890302-31','890202-02','890202-13','890308','890202-48','890202-10','890202-20','890302-09','890302-16','890302-50','890302-21','890206')GROUP BY MAEATE2.PRCODI,MAEPRO.PRNOMB,MAEATE2.MACANPR ORDER BY 3 DESC;</t>
  </si>
  <si>
    <t xml:space="preserve">CITAS_MEDICAS_FISIATRIA                                     </t>
  </si>
  <si>
    <t>SELECT D.MPTDOC AS TIPO_DOC,D.MPCEDU AS DOCUMENTO,D.MPNOMC AS PACIENTE, A.CITFEC AS FECHA,A.CITHORI AS HORA,B.CITNROCTO AS COD_CONTRATO,E.MENOMB AS NOMBRE_CONTRATO FROM CITMED A, CITMED1 B, CITMED2 C, CAPBAS D, MAEEMP E WHERE A.CITNUM = B.CITNUM AND B.CITNUM=C.CITNUM AND B.CITCED = D.MPCEDU AND B.CITTIPDOC=D.MPTDOC AND C.MECODE IN (93,380) AND A.CITFEC&gt;=? AND A.CITFEC &lt;=? AND E.MENNIT=B.CITNROCTO ORDER BY D.MPCEDU</t>
  </si>
  <si>
    <t xml:space="preserve">PACIENTES CONTROL POP                                       </t>
  </si>
  <si>
    <t>SELECT A.CITNUM AS CITA_MEDICA ,B.CITFEC AS FECHA,B.CITHORI AS HORA,C.MMCODM AS COD_MED,G.CITNROAUT AS NRO_AUTORIZACION,E.MMNOMM AS MEDICO,F.MENOME AS ESPECIALIDAD, DESENCRIPTAR(B.CITUSER) AS USUARIO FROM CTRLCITAS A,CITMED B,CITMED2 C,MAEMED1 E,MAEESP F,CITMED1 G WHERE A.CITNUM=B.CITNUM AND A.CITNUM=G.CITNUM AND G.CITNROAUT LIKE ('%POP%') AND B.CITNUM=C.CITNUM AND A.CITSTSCIT='R' AND B.CITFEC&gt;=? AND B.CITFEC&lt;=? AND C.MECODE=F.MECODE AND C.MMCODM=E.MMCODM ORDER BY A.CITNUM</t>
  </si>
  <si>
    <t xml:space="preserve">CONSULTA_RED_NEURONAL                                       </t>
  </si>
  <si>
    <t>SELECT CITMED.CITNUM AS NO_CITA,CITMED.CITFEC AS FECHA_CITA, CITMED1.CITCED AS ID,CAPBAS.MPNOMC AS PACIENTE, TO_CHAR((CURRENT_DATE-capbas.MPFCHN)/365,'DD') AS EDAD, 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('A','F','C','R','N','I') ORDER BY CITMED.CITNUM;</t>
  </si>
  <si>
    <t xml:space="preserve">FACTURACION_DE_CITAS                                        </t>
  </si>
  <si>
    <t>select desencriptar(a.cituser) AS USUARIO,case when date_part('month',a.citfec)=1 then 'Enero' when date_part('month',a.citfec)=2 then 'Febrero' when date_part('month',a.citfec)=3 then 'Marzo' when date_part('month',a.citfec)=4 then 'Abril' END AS MES , count(*) AS Cantidad, sum(matotf) AS TOTAL from citmed a,citmed1 b,maeate c where a.citfec&gt;=? and a.citfec&lt;=? and a.citnum=b.citnum and b.citced=c.mpcedu and b.cittipdoc=c.mptdoc and b.citctving=c.mactving and desencriptar(a.cituser) in ('1072658393','35419141', '52188817', '35425279','35419141','11235271','1076621465','35423914') and a.citestp='F' group by desencriptar(a.cituser),date_part ('month', a.citfec) order by desencriptar(a.cituser),date_part('month', a.citfec)</t>
  </si>
  <si>
    <t xml:space="preserve">DETALLE_ATENDIDAS_USUARIO                                   </t>
  </si>
  <si>
    <t>SELECT CITMED.CITNUM AS NO_CITA,CITMED.CITFEC AS FECHA_CITA,CITMED1.CITCED AS ID,CAPBAS.MPNOMC AS PACIENTE,CITMED.CITPRO AS PROCEDIMIENTO,MAEPRO.PRNOMB AS DESCRIPCION_PROCED,CASE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CONSULTORIO,desencriptar(citmed.cituser) as usuario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 AND CITMED.CITFEC&lt;=?AND CITMED1.CITESTA IN ('A','F','C') ORDER BY CITMED.CITNUM;</t>
  </si>
  <si>
    <t xml:space="preserve">DETALLE_REALIZADAS_CONVENIO_ESP                             </t>
  </si>
  <si>
    <t>SELECT CITMED.CITNUM AS NO_CITA,CITMED.CITFEC AS FECHA_CITA,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MEDICO,MAEEMP.MENOMB AS CONTRATO,MAEESP.MENOME AS ESPECIALIDAD,CONSUL.CONSDET AS CONSULTORIO , DESENCRIPTAR (CITMED.CITUSER)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WHERE CITMED.CITFEC&gt;=? AND CITMED.CITFEC&lt;=? AND CITMED1.CITESTA IN ('A','F','C') ORDER BY MAEEMP.MENOMB,MAEESP.MENOME;</t>
  </si>
  <si>
    <t xml:space="preserve">REGISTRO_CITA_MEDICA                                        </t>
  </si>
  <si>
    <t xml:space="preserve">AGENDAS_PIR                                                 </t>
  </si>
  <si>
    <t>SELECT H.MMNOMM MEDICO,X.MENOME ESPECIALIDAD, B.CITFEC FECHA_CITA,B.CITNUM CITA_NRO, C.MPNOMC PACIENTE,A.CITCMBDTO ESTADO_CITA,D.MMCODM COD_MED,G.EMPDSC EMPRESA FROM CTRLCITAS A, CITMED B, CAPBAS C, CITMED2 D, CITMED1 E , MAEEMP F, EMPRESS G,MAEMED1 H, MAEESP X WHERE  A.CITNUM=B.CITNUM  AND B.CITNUM=D.CITNUM AND D.CITNUM=E.CITNUM AND A.CITTIPDOC=C.MPTDOC AND A.CITCED=C.MPCEDU AND D.MECODE IN (811,802,803,804,100,681,680,791,790,443,805, 693, 393, 386, 394, 692, 806, 807, 812, 813, 998,591 ,808, 995, 593, 60, 696,42) AND D.MECODE=X.MECODE AND E.CITNROCTO=F.MENNIT AND F.MECNTR= G.MECNTR AND D.MMCODM=H.MMCODM AND A.CITFCHHRA&gt;=? AND A.CITFCHHRA&lt;? ORDER BY H.MMNOMM,B.CITFEC,B.CITHORI</t>
  </si>
  <si>
    <t xml:space="preserve">DETALLES_ATENDIDAS_ESTADOS                                  </t>
  </si>
  <si>
    <t>SELECT CITMED.CITNUM AS NO_CITA,CITMED.CITFEC AS FECHA_CITA,CITMED1.CITCED AS ID,CAPBAS.MPNOMC AS PACIENTE,CITMED.CITPRO AS PROCEDIMIENTO,MAEPRO.PRNOMB AS DESCRIPCION_PROCED,CASE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 = CITMED.CITEMP AND CITMED2.CITSED=CITMED.CITSED AND CITMED2.CITNUM=CITMED.CITNUM)INNER JOIN CITMED1 ON (CITMED1.CITEMP=CITMED.CITEMP AND CITMED1.CITSED = CITMED.CITSED AND CITMED1.CITNUM=CITMED.CITNUM)INNER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 AND CITMED.CITFEC&lt;=? AND CITMED1.CITESTA IN ('A','F','C','I','N') ORDER BY CITMED.CITNUM;</t>
  </si>
  <si>
    <t xml:space="preserve">CITAS PROGRAMADAS_UROLOGIA                                  </t>
  </si>
  <si>
    <t>SELECT  T1.CITNUM AS NO_CITA ,T1.CITFECPA AS FECHA_CITA,T1.CITHORIPA AS HORA_CITA, T1.CITTIPDOC AS TIPO_DOC, T1.CITCED AS DOCUMENTO, T2.MPNOMC AS NOMBRE_PACIENTE, TO_CHAR((T1.CITFECPA-T2.MPFCHN)/365,'DD') AS EDAD, T3.MMCODM AS Cod_MEDICO, T4.MMNOMM as Medico, T5.MECODE AS COD_ESP, T5.MENOME AS ESPECIALIDAD, CASE WHEN T1.CITESTA='I' THEN 'INCUMPLIDA' WHEN T1.CITESTA='N' THEN 'CANCELADA' WHEN T1.CITESTA='F' THEN 'FACTURADA' WHEN T1.CITESTA='A' THEN 'ATENDIDA' WHEN T1.CITESTA='R' THEN 'RESERVADA' WHEN T1.CITESTA='C' THEN 'CONFIRMADA' END AS ESTADO_CITA, T.CITCONS AS CONSULTORIO_CITA,T.CITTIP AS TIPO_CITA, T.CITPRO AS PROCEDIMIENTO_CITA, T.CITTIEMPO AS TIEMPO_CITA FROM ((((CITMED1 T1 INNER JOIN CAPBAS T2 ON T2.MPCEDU = T1.CITCED AND T2.MPTDOC = T1.CITTIPDOC) INNER JOIN CITMED2 T3 ON T1.CITNUM=T3.CITNUM) INNER JOIN MAEMED1 T4 ON T3.MMCODM=T4.MMCODM) INNER JOIN CITMED T ON T1.CITNUM=T.CITNUM) INNER JOIN MAEESP T5 ON T5.MECODE=T3.MECODE WHERE T1.CITFECPA BETWEEN ? AND ? AND T5.MECODE IN (750,751) ORDER BY T1.CITFECPA,T1.CITHORIPA,T1.CITEMP, T1.CITSED, T1.CITNUM;</t>
  </si>
  <si>
    <t xml:space="preserve">HISTORICO_CITAS_MEDICAS                                     </t>
  </si>
  <si>
    <t>SELECT A.CITNUM AS CITA,A.CITFCHHRA AS FECHA_CITA,CASE WHEN b.cittip='I' THEN 'Individual' WHEN b.cittip='G' THEN 'Grupal' WHEN b.cittip='J' THEN 'Junta Medica' END AS TIPO_CITA,CASE WHEN b.cittipo='N' THEN 'Corriente' WHEN B.cittipo='I' THEN 'Otro' END AS CLASE_CITA,d.mmnomm AS MEDICO,e.menome AS ESPECIALIDAD,b.citcancep AS CANCELADO, t.prnomb AS PROCEDIMIENTO,z.consdet AS CONSULTORIO FROM CTRLCITAS A,citmed b,citmed1 h,citmed2 c,maemed1 d,maeesp e, maepro t, consul z where h.citced=? and a.citnum=h.citnum and a.citnum=b.citnum and b.citnum=c.citnum and c.mmcodm=d.mmcodm and c.mecode=e.mecode and b.citpro= t.prcodi and C.MECODE=? AND b.citcons = z.conscod and   a.CITFCHHRA =(select max(x.CITFCHHRA) from ctrlcitas x where x.citnum=b.citnum) order by a.citnum</t>
  </si>
  <si>
    <t xml:space="preserve">ENTREGA DE TURNO                                            </t>
  </si>
  <si>
    <t xml:space="preserve">PERIODO DE EVOLUCION                                        </t>
  </si>
  <si>
    <t>SELECT H3.HISCKEY AS CEDULA, H3.HISCSEC AS FOLIO,H3.EVOFEC AS FECHA_EVOLUCION,H3.EVOHOR AS HORA_EVOLUCION,H3.EVOMED AS MED,H1.HCESP AS ESPECIALIDAD,ESP.MENOME AS ESPECIALIDAD,MED.MMNOMM AS NOMBRE_MEDICO FROM (HCCOM33 H3 INNER JOIN HCCOM1 H1 ON H3.HISCKEY=H1.HISCKEY AND H3.HISTIPDOC=H1.HISTIPDOC AND H3.HISCSEC=H1.HISCSEC AND H3.EVOMED=H1.HISCMMED)INNER JOIN MAEESP ESP ON H1.HCESP=ESP.MECODE INNER JOIN MAEMED1 MED ON H3.EVOMED=MED.MMCODM WHERE H3.EVOFEC BETWEEN ? AND ?;</t>
  </si>
  <si>
    <t xml:space="preserve">TURNO_USUARIO                                               </t>
  </si>
  <si>
    <t>SELECT TURCOD AS TURNO,TURFCHENT AS FECHA,DESENCRIPTAR(TURUSRENT) AS USUARIO,SUM(TURVLRTOT) AS TOTAL FROM entturn where TURFCHENT&gt;=? AND TURFCHENT&lt;=? GROUP BY TURCOD,TURFCHENT,DESENCRIPTAR(TURUSRENT) ORDER BY TURFCHENT</t>
  </si>
  <si>
    <t xml:space="preserve">INDICADORES FINANCIEROS                                     </t>
  </si>
  <si>
    <t xml:space="preserve">PROCEDIMIENTOS LEGRADO-PARTO-CESAREA                        </t>
  </si>
  <si>
    <t>SELECT * FROM ARMELLA_PROCEDIMIENTOS_ESPECIAL(?,?,?)</t>
  </si>
  <si>
    <t xml:space="preserve">CANTIDAD_SERV_FACTURADOS                                    </t>
  </si>
  <si>
    <t>SELECT EXTRACT (MONTH FROM  FACFCH) AS MES,MAEPAB.MPNOMP,MAEPRO.PRGRUPO,MAEPRO.PRNOMB,TO_CHAR(SUM(MAEATE2.MACANPR),'99999999999V,99') AS CANTIDAD FROM (MAEATE2 INNER JOIN MAEPRO ON MAEATE2.PRCODI=MAEPRO.PRCODI) INNER JOIN MAEATE ON MAEATE2.MPNFAC=MAEATE.MPNFAC INNER JOIN MAEPAB ON (MAEPAB.MPCODP=MAEATE.FACCODPAB) WHERE MAEATE.MATIPDOC IN ('2','3','4') AND MAEATE2.FCPTPOTRN='F'AND MAEATE2.MAESANUP&lt;&gt;'S' AND MAEATE.MAESTF&lt;&gt;1 AND MAEATE.MAESTF&lt;&gt;10 AND MAEATE.FACFCH&gt;=? AND MAEATE.FACFCH&lt;=? GROUP BY EXTRACT (MONTH FROM  FACFCH), MAEPAB.MPNOMP,MAEPRO.PRGRUPO,MAEPRO.PRNOMB</t>
  </si>
  <si>
    <t xml:space="preserve">CANTIDAD DE PACIENTES FACT-SERVICIOS                        </t>
  </si>
  <si>
    <t>SELECT CASE WHEN MPCLPR= '1' THEN 'AMBULATORIO' WHEN MPCLPR= '2' THEN 'HOSPITALIZACION' WHEN MPCLPR= '3' THEN 'URGENCIAS' END AS SERVICIO,COUNT(*) FROM MAEATE WHERE MAEATE.MATIPDOC IN ('2','3','4') AND MAEATE.MAESTF&lt;&gt;1 AND MAEATE.MAESTF&lt;&gt;10 AND MAEATE.FACFCH&gt;=? AND MAEATE.FACFCH&lt;=? GROUP BY MPCLPR ORDER BY MPCLPR</t>
  </si>
  <si>
    <t xml:space="preserve">FACTURACION_X_EMPRESA                                       </t>
  </si>
  <si>
    <t>SELECT B.MENNIT,TO_CHAR(SUM(A.MATOTF),'99999999999V,99') AS VALOR_TOTAL,COUNT(*) AS CANTIDAD FROM MAEATE A, MAEEMP B WHERE A.MATIPDOC IN ('2','3','4') AND A.MAESTF&lt;&gt;1 AND A.MAESTF&lt;&gt;10 AND A.FACFCH&gt;=? AND A.FACFCH&lt;=? AND B.MENNIT=A.MPMENI GROUP BY MENNIT ORDER BY MENNIT</t>
  </si>
  <si>
    <t xml:space="preserve">INGRESOS_MEDICAMENTOS_AREA_FUNCIONAL                        </t>
  </si>
  <si>
    <t>SELECT EXTRACT (MONTH FROM  FACFCH) AS MES,MAEPAB.MPNOMP,MAEATE3.MSRESO,MAESUM1.MSNOMG,TO_CHAR(SUM(MAEATE3.MAVATS),'99999999999V,99') AS VALOR_TOTAL_SIN_IVA,TO_CHAR(SUM(MAEATE3.MACANS),'99999999999V,99') AS CANTIDAD FROM (MAESUM1 INNER JOIN MAEATE3 ON MAESUM1.MSRESO=MAEATE3.MSRESO) INNER JOIN MAEATE ON MAEATE3.MPNFAC=MAEATE.MPNFAC INNER JOIN MAEPAB ON MAEATE.FACCODPAB=MAEPAB.MPCODP WHERE MAEATE.MATIPDOC IN ('2','3','4') AND MAEATE.MAESTF&lt;&gt;1 AND MAESTF&lt;&gt;10  AND MAEATE3.FCSTPOTRN='F' AND MAEATE3.MAESANUS&lt;&gt;'S' AND MAEATE.FACFCH&gt;=? AND MAEATE.FACFCH&lt;=? GROUP BY EXTRACT (MONTH FROM  FACFCH),MAEPAB.MPNOMP,MAEATE3.MSRESO,MAESUM1.MSNOMG ORDER BY EXTRACT (MONTH FROM  FACFCH) ,MAEPAB.MPNOMP,MAEATE3.MSRESO,MAESUM1.MSNOMG</t>
  </si>
  <si>
    <t xml:space="preserve">MOVIMIENTO_PRODUCTOS_X_GRUPO                                </t>
  </si>
  <si>
    <t>SELECT A.MOVFCH AS FECHA,B.GRPDSC AS GRUPO,C.SGRPDSC AS SUBGRUPO,A.DOCTIP AS TIPO_DOC,A.DOCNRO AS DOC,A.MSRESO AS COD_SUMINISTRO,D.MSNOMG AS SUMINISTRO, A.MOVVLT AS VALOR,A.MOVES AS TIPO_MOV FROM KARDEX1 A,GRUPOS B, GRUPOS1 C, MAESUM1 D WHERE A.MOVFCH&gt;=? AND A.MOVFCH &lt;= ? AND B.GRPCOD=D.MSGRPCOD AND C.GRPCOD=D.MSGRPCOD AND C.SGRPCOD=D.MSSGRPCD AND A.MSRESO=D.MSRESO AND B.GRPCOD=? ORDER BY A.MOVFCH</t>
  </si>
  <si>
    <t xml:space="preserve">Q_PACIENTE                                                  </t>
  </si>
  <si>
    <t xml:space="preserve">VERIFICAR APLICACION DE UN RECIBO DE ABONO                  </t>
  </si>
  <si>
    <t>SELECT ABONOS.ABONUM AS RECIBO,ABONOS.MPCEDU AS CEDULA,ABONOS.MPTDOC AS TIPO_DOCUMENTO, CAPBAS.MPNOMC AS PACIENTE,ABONOS.ABOVLR AS VALOR_RECIBO,ABONOS.ABOAPL AS VALOR_YA_APLICADO,ABONOS.ABOSDO AS VALOR_SIN_APLICAR FROM ABONOS INNER JOIN CAPBAS ON ABONOS.MPCEDU=CAPBAS.MPCEDU WHERE ABONOS.ABONUM=?;</t>
  </si>
  <si>
    <t xml:space="preserve">VERIFICAR FACTURA AL QUE FUE APLICADO                       </t>
  </si>
  <si>
    <t>SELECT MPNFAC AS FACTURA, AFCVLRABO AS VALOR,ABONUM AS RECIBO,AFCFCHABO AS FECHA_APLICACION FROM MAEATE4 WHERE ABONUM=?;</t>
  </si>
  <si>
    <t xml:space="preserve">VERIFICAR INGRESO DE RC APLICADO NO FACTURADO               </t>
  </si>
  <si>
    <t>SELECT TFCEDU AS IDENTIFICACION, TFTDOC AS TIPO_DOCUMENTO, TMCTVING AS INGRESO, TFVALA AS VALOR_APLICADO,TFFCHA AS FECHA_APLICACION,ABONUM AS RECIBO FROM TMPFAC4 WHERE ABONUM=?;</t>
  </si>
  <si>
    <t xml:space="preserve">ABONOS A FACTURA                                            </t>
  </si>
  <si>
    <t xml:space="preserve">ABONOS_FECHA                                                </t>
  </si>
  <si>
    <t>SELECT MPCEDU,MPTDOC,ABONUM,ABOFCH,ABOVLR FROM ABONOS WHERE (MPCEDU = ? AND ABOVLR= ?  )</t>
  </si>
  <si>
    <t xml:space="preserve">VERIFICAR ABONOS DE UN PACIENTE                             </t>
  </si>
  <si>
    <t>SELECT ABONOS.ABONUM AS RECIBO,ABONOS.MPCEDU AS CEDULA,ABONOS.MPTDOC AS TIPO_DOCUMENTO, CAPBAS.MPNOMC AS PACIENTE,ABONOS.ABOVLR AS VALOR_RECIBO,ABONOS.ABOAPL AS VALOR_YA_APLICADO,ABONOS.ABOSDO AS VALOR_SIN_APLICAR FROM ABONOS INNER JOIN CAPBAS ON ABONOS.MPCEDU=CAPBAS.MPCEDU WHERE ABONOS.MPCEDU=?;</t>
  </si>
  <si>
    <t xml:space="preserve">INDICADORES CIRUGIA                                         </t>
  </si>
  <si>
    <t xml:space="preserve">NUMERO DE CIRUGIAS REALIZADAS                               </t>
  </si>
  <si>
    <t>SELECT PROCIR.PROCIRCOD AS CONSECUTIVO,PROCIR.MPCEDU AS NUMERO_ID,PROCIR.MPTDOC AS TIPO_DOCUMENTO,CAPBAS.MPNOMC AS PACIENTE,CAPBAS.MPSEXO AS GENERO,(PROCIR.PROFEC||' '||PROCIR.PROHORI)::TIMESTAMP AS FECHA_HORA_INICIAL,PROHORF AS HORA_FINAL,PROCIR1.MEDCOD AS CODIGO_MEDICO,MAEMED1.MMNOMM AS NOMBRE_MEDICO,MAEESP.MENOME AS ESPECILIDAD,MAEPRO.PRCODI AS CUPS,MAEPRO.PRNOMB AS PROCEDIMIENTO,PRCMULOPC.PRCMULDSC AS TIPO,PROCIR.PROEPS AS CONTRATO,PROTPANST AS TIPO_ANESTESIA, MONRECANS.MONHORINS AS INICIO_ANESTESIA, MONRECANS.MONHORANS AS FIN_ANESTESIA,MONRECANS.MONCOASA AS COD_ASA,CONSUL.CONSDET AS SALA,CAPBAS.MPTELE1 AS TEL1,CAPBAS.MPTELE2 AS TEL2,CAPBAS.MPTELE AS TEL3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LEFT JOIN CONSUL ON CONSUL.CONSCOD=PROCIR.PROCONS LEFT JOIN MONRECANS ON MONRECANS.PROCIRCOD=PROCIR.PROCIRCOD WHERE PROCIR.PROESTA IN ('4','5')  AND PROCIR.PROFEC&gt;=? AND PROCIR.PROFEC&lt;=? ORDER BY PROCIR.PROCIRCOD;</t>
  </si>
  <si>
    <t xml:space="preserve">CIRUGIAS CANCELADAS                                         </t>
  </si>
  <si>
    <t>SELECT PROCIR.PROCIRCOD AS CONSECUTIVO,PROCIR.MPCEDU AS NUMERO_ID,PROCIR.MPTDOC AS TIPO_DOCUMENTO,CAPBAS.MPNOMC AS PACIENTE,PROCIR.PROFEC AS FECHA_CIRUGIA,PROCIR.PROHORI AS HORA_INICIAL,PROCIR.PROHORF AS HORA_FINAL,PROCIR.PROPERSEP AS CODIGO_MEDICO,MAEMED1.MMNOMM AS NOMBRE_MEDICO,CASE WHEN PROCIR.PROMTCNTP='1' THEN  'ADMINISTRATIVO' WHEN PROCIR.PROMTCNTP='2' THEN 'PACIENTE' WHEN PROCIR.PROMTCNTP='3' THEN 'MEDICO' END AS MOTIVO_CANCELACION,PRCMULOPC.PRCMULDSC AS TIPO,PROCIR.PROOBST AS OBSERVACION FROM PROCIR INNER JOIN CAPBAS ON (PROCIR.MPCEDU=CAPBAS.MPCEDU AND PROCIR.MPTDOC=CAPBAS.MPTDOC) INNER JOIN MAEMED1 ON PROCIR.PROPERSEP=MAEMED1.MMCODM INNER JOIN PRCMULOPC ON PRCMULOPC.PRCMULOPC=PROCIR.PROSIT AND PROCIR.PROESTA='3' WHERE PROCIR.PROFEC&gt;? AND PROCIR.PROFEC&lt;? ORDER BY PROCIR.PROCIRCOD;</t>
  </si>
  <si>
    <t xml:space="preserve">COMPLICACIONES QUIRURGICAS                                  </t>
  </si>
  <si>
    <t>SELECT PROCIR.PROCIRCOD AS CONSECUTIVO,PROCIR.MPCEDU AS NUMERO_ID,PROCIR.MPTDOC AS TIPO_DOCUMENTO,CAPBAS.MPNOMC AS PACIENTE,PROCIR.PROFEC AS FECHA_CIRUGIA,PROCIR.PROHORI AS HORA_INICIAL,PROCIR.PROHORF AS HORA_FINAL,DESCIRMED1.CODMED AS CODIGO_MEDICO,MAEMED1.MMNOMM AS NOMBRE_MEDICO,MAEESP.MENOME AS ESPECIALIDAD,DESCIRMED1.DXCOMPL AS DX_COMPLICACION,MAEDIA.DMNOMB AS DESCRIPCION_DX,PROCIR1.CRGCOD AS CUPS,MAEPRO.PRNOMB AS PROCEDIMIENTO FROM PROCIR INNER JOIN CAPBAS ON (PROCIR.MPCEDU=CAPBAS.MPCEDU AND PROCIR.MPTDOC=CAPBAS.MPTDOC) INNER JOIN DESCIRMED1 ON PROCIR.PROCIRCOD=DESCIRMED1.CODCIR INNER JOIN MAEDIA ON DESCIRMED1.DXCOMPL=MAEDIA.DMCODI INNER JOIN MAEMED1 ON DESCIRMED1.CODMED=MAEMED1.MMCODM INNER JOIN PROCIR1 ON PROCIR.PROCIRCOD=PROCIR1.PROCIRCOD INNER JOIN MAEPRO ON PROCIR1.CRGCOD=MAEPRO.PRCODI INNER JOIN MAEESP ON PROCIR1.ESPCCOD=MAEESP.MECODE WHERE PROCIR.PROFEC&gt;? AND PROCIR.PROFEC&lt;? ORDER BY PROCIR.PROCIRCOD;</t>
  </si>
  <si>
    <t xml:space="preserve">TIEMPO ENTRE SOLICITUD Y PROGRAMACION                       </t>
  </si>
  <si>
    <t>SELECT PROCIRCOD AS CODIGO_CIRUGIA,CAST((PROFSEP||' '||PROHSEP) AS TIMESTAMP) AS FECHA_SE_DIGITA,CAST((PROFEC||' '||PROHORI) AS TIMESTAMP) AS FECHA_SE_VA_HACER,(CAST((PROFEC||' '||PROHORI) AS TIMESTAMP)) - CAST((PROFSEP||' '||PROHSEP) AS TIMESTAMP) AS DIF FROM PROCIR WHERE PROFSEP&gt;=? AND PROFSEP&lt;=? AND PROCONS &lt;&gt;'999' ORDER BY PROCIRCOD;</t>
  </si>
  <si>
    <t xml:space="preserve">TIEMPO EN HRS RESERVA Y PROGRAMACION                        </t>
  </si>
  <si>
    <t>SELECT COUNT(*) AS TOTAL_CIRUGIAS,(EXTRACT(HOUR FROM (SUM(AGE(CAST((PROFEC||' '||PROHORI) AS TIMESTAMP),CAST((PROFSEP||' '||PROHSEP) AS TIMESTAMP)))))+EXTRACT(DAY FROM (SUM(AGE(CAST((PROFEC||' '||PROHORI) AS TIMESTAMP),CAST((PROFSEP||' '||PROHSEP) AS TIMESTAMP)))))*24) AS TOTAL_HORAS,(EXTRACT(HOUR FROM (SUM(AGE(CAST((PROFEC||' '||PROHORI) AS TIMESTAMP),CAST((PROFSEP||' '||PROHSEP) AS TIMESTAMP)))))+EXTRACT(DAY FROM (SUM(AGE(CAST((PROFEC||' '||PROHORI) AS TIMESTAMP),CAST((PROFSEP||'  '||PROHSEP) AS TIMESTAMP)))))*24)/COUNT(*) AS PROMEDIO FROM PROCIR WHERE PROFSEP&gt;='2009-03-01' AND PROFSEP&lt;='2009-03-31' AND PROCONS&lt;&gt;'999'</t>
  </si>
  <si>
    <t xml:space="preserve">TIEMPOS QX DESDE RECORD                                     </t>
  </si>
  <si>
    <t>SELECT A.PROCIRCOD AS CODIGO,C.CONSDET AS CONSULTORIO, D.MPNOMC AS PACIENTE,E.MMNOMM AS MEDICO,A.MONHORINS,A.MONHORANS,(A.MONHORANS-A.MONHORINS) AS DURA_ANESTESIA,A.MONHORINI,A.MONHORFIN,(A.MONHORFIN-A.MONHORINI) AS DURA_CIRUGIA,B.PROFEC,B.PROHORI,(A.MONHORINS-CAST((B.PROFEC||' '||B.PROHORI) AS TIMESTAMP)) AS CUMPLIMIENTO_CIRUGIA,A.MONCOASA AS ASA FROM MONRECANS A LEFT JOIN PROCIR B ON (B.PROCIRCOD=A.PROCIRCOD) LEFT JOIN CONSUL C ON (C.CONSCOD=B.PROCONS) LEFT JOIN CAPBAS D ON (D.MPTDOC=B.MPTDOC AND D.MPCEDU=B.MPCEDU) LEFT JOIN MAEMED1 E ON (E.MMCODM=A.MONCODMED) WHERE A.MONHORINI&gt;=? AND A.MONHORINI&lt;=? ORDER BY D.MPCEDU</t>
  </si>
  <si>
    <t xml:space="preserve">TIEMPOS QX DESDE DESCRIPCION                                </t>
  </si>
  <si>
    <t>SELECT A.CODCIR AS CODIGO_CIRUGIA,C.CONSDET AS SALA,A.HORINICIR AS HORA_INICIA, A.HORFINCIR AS HORA_FIN,(CAST(('2009-01-01' || ' ' ||A.HORFINCIR) AS TIMESTAMP)-CAST(('2009-01-01' || ' ' ||A.HORINICIR) AS TIMESTAMP)) AS DURA_CIRUGIA_MINUTOS FROM DESCIRMED A, PROCIR B,CONSUL C WHERE A.CODCIR=B.PROCIRCOD AND B.PROFEC between ?::date and ?::date and B.PROCONS=C.CONSCOD AND  A.HORINICIR &lt;&gt; '  :  :  '</t>
  </si>
  <si>
    <t xml:space="preserve">NUM_PROC_REALIZADOS_X_ESPECIALISTA                          </t>
  </si>
  <si>
    <t>SELECT MAEESP.MENOME AS ESPECILIDAD, PROCIR1.MEDCOD AS CODIGO_MEDICO,MAEMED1.MMNOMM AS NOMBRE_MEDICO,COUNT(*)FROM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WHERE PROCIR.PROESTA IN ('4','5') AND PROCIR.PROFEC&gt;? AND PROCIR.PROFEC&lt;? AND MAEESP.MENOME LIKE (?) GROUP BY MAEESP.MENOME ,PROCIR1.MEDCOD ,MAEMED1.MMNOMM ORDER BY COUNT(*) DESC</t>
  </si>
  <si>
    <t xml:space="preserve">NUM_PROC_QX_REALIZADOS_A_EPS                                </t>
  </si>
  <si>
    <t>SELECT MAEESP.MENOME AS ESPECILIDAD, PROCIR.PROEPS AS CONTRATO,MAEEMP.MENOMB,COUNT(*)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INNER JOIN MAEEMP ON (MAEEMP.MENNIT= PROCIR.PROEPS) WHERE PROCIR.PROESTA IN ('4','5') AND PROCIR.PROFEC&gt;? AND PROCIR.PROFEC&lt;? AND MAEESP.MENOME LIKE (?) GROUP BY MAEESP.MENOME,PROCIR.PROEPS ,MAEEMP.MENOMB ORDER BY COUNT(*) DESC</t>
  </si>
  <si>
    <t xml:space="preserve">PROCED_ORTOPEDIA_CIRUGIAS                                   </t>
  </si>
  <si>
    <t>SELECT PROCIR.PROCIRCOD AS CONSECUTIVO,PROCIR.MPCEDU AS NUMERO_ID,PROCIR.MPTDOC AS TIPO_DOCUMENTO,CAPBAS.MPNOMC AS PACIENTE,PROCIR.PROFEC AS FECHA_CIRUGIA,PROCIR.PROHORI AS HORA_INICIAL,PROHORF AS HORA_FINAL,PROCIR1.MEDCOD AS CODIGO_MEDICO,MAEMED1.MMNOMM AS NOMBRE_MEDICO,MAEESP.MENOME AS ESPECILIDAD,MAEPRO.PRCODI AS CUPS,MAEPRO.PRNOMB AS PROCEDIMIENTO,PRCMULOPC.PRCMULDSC AS TIPO,PROCIR.PROEPS AS CONTRATO,PROTPANST AS TIPO_ANESTESIA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WHERE PROCIR.PROESTA IN ('4','5')  AND PROCIR.PROFEC&gt;? AND PROCIR.PROFEC&lt;? AND MAEESP.MENOME LIKE ('?') ORDER BY PROCIR.PROCIRCOD;</t>
  </si>
  <si>
    <t xml:space="preserve">NUM_CIRUGIAS_PROG                                           </t>
  </si>
  <si>
    <t>SELECT count(*) FROM PROCIR  INNER JOIN MAEMED1 ON PROCIR.PROPERSEP=MAEMED1.MMCODM INNER JOIN PROCIR1 ON PROCIR1.PROCIRCOD=PROCIR.PROCIRCOD INNER JOIN MAEESP ON MAEESP.MECODE=PROCIR1.ESPCCOD INNER JOIN MAEPRO ON PROCIR1.CRGCOD=MAEPRO.PRCODI INNER JOIN PRCMULOPC ON PRCMULOPC.PRCMULOPC=PROCIR.PROSIT WHERE PROCIR.PROESTA IN ('4','5') AND PROCIR.PROFEC&gt;? AND PROCIR.PROFEC&lt; ? ORDER BY PROCIR.PROCIRCOD</t>
  </si>
  <si>
    <t xml:space="preserve">REQUISICIONES SERVICIO DE CIRUGIA                           </t>
  </si>
  <si>
    <t>SELECT a.doccod,a.reqnro,a.reqfch,a.reqbodorg,a.reqest,b.msreso, b.reqnompro ,b.reqcanapr,b.requndcod,b.reqvlr,requltest from requisici a,requisi1 b where a.reqfch&gt;=? and a.reqfch&lt;=? and a.reqbodorg='14' and a.doccod=b.doccod and a.reqnro=b.reqnro order by a.reqnro</t>
  </si>
  <si>
    <t xml:space="preserve">PROGRAMACION DE CIRUGIAS POR RANGO DE TIEMPO                </t>
  </si>
  <si>
    <t>select  T1.ProEPS AS ProEPS, T1.ProMCDpto, T1.ProCirCod, T1.ProEmpCod, T1.ProCons AS ProCons, T1.ProEsta, T1.ProFec, T1.ProSit, T1.MPCedu, t5.crgcod as procedimiento, t6.prnomb as nombre_procedimiento, T1.MPTDoc, T1.ProCtvIn, T3.ConsDet AS ProNcons, T1.ProTpAnst, T4.MPFchN, T1.ProHorF, T1.ProHorI, T1.ProObsT, T4.MPTele, T2.MENOMB AS ProNEPS from (((((PROCIR T1 LEFT JOIN MAEEMP T2 ON T2.MENNIT = T1.ProEPS) LEFT JOIN CONSUL T3 ON T3.ConsCod = T1.ProCons) LEFT JOIN CAPBAS T4 ON T4.MPCedu = T1.MPCedu AND T4.MPTDoc = T1.MPTDoc) inner join procir1 t5 on t1.procircod=t5.procircod) inner join maepro t6 on t5.crgcod=t6.prcodi) where (T1.ProFec &gt;= ?) and (T1.ProFec &lt;= ?) and (T1.ProEsta &lt;&gt; '3' and T1.ProEsta &lt;&gt; '6') and t1.ProCtvIn &lt;&gt; '0' order by ProCons</t>
  </si>
  <si>
    <t xml:space="preserve">RECOMENDACION DE CIRUGIA                                    </t>
  </si>
  <si>
    <t>SELECT C.MPCEDU AS IDENTIFICACION, C.MPTDOC AS TIPO_DOC,C.MPNOMC AS NOMBRE,H1.HISCFK AS FECHA_REGISTRO,H4.HISCSEC AS FOLIO,H4.HCDIEDSC AS RECOMENDACION,M1.MMNOMM AS PROFESIONAL,ME.MENOME AS ESPECIALIDAD,H1.FHCCODCTO AS COD_CONTRATO,MEM.MENOMB AS NOMBRE_CONTRATO,EM.EMPDSC AS EMPRESA FROM (HCCOM44 H4 INNER JOIN CAPBAS C ON C.MPCEDU=H4.HISCKEY AND C.MPTDOC=H4.HISTIPDOC)INNER JOIN HCCOM1 H1 ON H1.HISCKEY=H4.HISCKEY AND H1.HISTIPDOC=H4.HISTIPDOC AND H1.HISCSEC=H4.HISCSEC INNER JOIN MAEMED1 M1 ON M1.MMCODM=H1.HISCMMED INNER JOIN MAEESP ME ON ME.MECODE=H1.HCESP INNER JOIN MAEEMP MEM ON MEM.MENNIT=H1.FHCCODCTO INNER JOIN EMPRESS EM ON EM.MECNTR=MEM.MECNTR WHERE H1.HISCFK &gt;=? AND H1.HISCFK &lt;=? AND H4.HCDIETCD = '345';</t>
  </si>
  <si>
    <t xml:space="preserve">PROMEDIO DIAS CIRUGIA                                       </t>
  </si>
  <si>
    <t>SELECT 'PROMEDIO DIAS REALIZACION QX':: TEXT,COUNT (L.NRO_CIRUGIA) AS NRO_CIRUGIAS,AVG(L.DIF_DIAS)::NUMERIC (10,3) AS PROMEDIO FROM (SELECT PROCIRCOD AS NRO_CIRUGIA,PROFSEP AS FECHA_RESERVA,PROFEC AS FECHA_REALIZA,PROFEC - PROFSEP::DATE AS DIF_DIAS FROM PROCIR)L WHERE L.FECHA_RESERVA &gt;=? AND L.FECHA_RESERVA &lt;=?</t>
  </si>
  <si>
    <t xml:space="preserve">DIFERENCIA INICIO-FIN ANESTESIA-JORNADA                     </t>
  </si>
  <si>
    <t xml:space="preserve">PACIENTES PROGRAMADOS HOSPITALIZACION                       </t>
  </si>
  <si>
    <t>select distinct x.ProSit,i.mpcedu as cedula, i.mptdoc as tip_doc, (select mpnom1||' '||mpnom2||' '||mpape1||' '||mpape2 from capbas c where i.mpcedu=c.mpcedu and i.mptdoc=c.mptdoc) as nom_paciente,i.ingcsc as consectivo, i.ingcodpab as pabellon, (select mpnomp from maepab where mpcodp=i.ingcodpab),i.ingfecmop as ingreso_pabellon, i.ingfecmoe as egreso_pabellon, x.procircod as cod_cirugia,case when x.proesta='1' then 'RESERVADA' when x.proesta='2' then 'CONFIRMADA' when x.proesta='3' then 'CANCELADA' when x.proesta='4' then 'REALIZADA' when x.proesta='5' then 'FACTURADA' when x.proesta='6' then 'PENDIENTE' when x.proesta='7' then 'CON INSTRUCCIONES' end, x.profec, x.prohori,x.prohorf from ingresomp i inner join (select ProCirCod, Proesta, proctvin, MpCedu, MPTDoc, ProFliSol, ProFliCx, PFcHrCnc, ProSit, profec, prohori,prohorf from procir where ProSit in ('2','1') and proesta not in ('3'))x on i.mpcedu=x.mpcedu and i.mptdoc=x.MPTDoc and i.ingcsc=x.proctvin where i.ingcodpab in (select MPcodp::smallint from maepab where mpclapro='2') and x.profec between ? and ? order by x.profec,x.procircod</t>
  </si>
  <si>
    <t xml:space="preserve">CIRUGIAS_ESTADO_CONF_VS_REALIZADO                           </t>
  </si>
  <si>
    <t>SELECT A.PROCIRCOD AS COD_CIRUGIA,CASE WHEN A.PROESTA='2' THEN 'CONFIRMADA' WHEN A.PROESTA='4' THEN 'REALIZADA' END AS ESTADO,A.PROFSEP , A.MPCEDU AS DOCUMENTO_PACIENTE,A.MPTDOC AS TIPO_DOC_PACIENTE,B.CODMED AS COD_MEDICO,B.DESCIR AS DESCRIPCION_QX FROM PROCIR A, DESCIRMED  B WHERE A.PROFSEP&gt;=? AND A.PROFSEP&lt;=? AND A.PROCIRCOD=B.CODCIR ORDER BY A.PROFSEP</t>
  </si>
  <si>
    <t xml:space="preserve">PROGRAMACION CIRUGIA RANGO DE TIEMPO EPIDEMILOGIA           </t>
  </si>
  <si>
    <t xml:space="preserve">select T1.ProEPS AS ProEPS, T1.ProMCDpto, T1.ProCirCod, T1.ProEmpCod, T1.ProCons AS ProCons, T1.ProEsta, T1.ProFec, T1.ProSit, T1.MPCedu, t5.crgcod as procedimiento, t6.prnomb as nombre_procedimiento, T1.MPTDoc, T1.ProCtvIn, T3.ConsDet AS ProNcons, T1.ProTpAnst, T4.MPFchN, T1.ProHorF, T1.ProHorI, T1.ProObsT, T4.MPTele, T2.MENOMB AS ProNEPS , p1.ingdxcli from (((((PROCIR T1 </t>
  </si>
  <si>
    <t xml:space="preserve">PROGRAMACION CIRUGIA RANGO DE TIEMPO EPIDE.                 </t>
  </si>
  <si>
    <t xml:space="preserve">select T1.ProEPS AS ProEPS,T1.ProMCDpto, T1.ProCirCod, T1.ProEmpCod, T1.ProCons AS ProCons, T1.ProEsta, T1.ProFec, T1.ProSit, T1.MPCedu, t5.crgcod as procedimiento, t6.prnomb as nombre_procedimiento, T1.MPTDoc, T1.ProCtvIn, T3.ConsDet AS ProNcons, T1.ProTpAnst, T4.MPFchN, T1.ProHorF, T1.ProHorI, T1.ProObsT, T4.MPTele, T2.MENOMB AS ProNEPS , p1.ingdxcli from PROCIR T1 </t>
  </si>
  <si>
    <t xml:space="preserve">PROG_CIRU_RANGO_DE_TIEMPO                                   </t>
  </si>
  <si>
    <t xml:space="preserve">PROGRAMACION_CIRUGIAS_UROLOGIA                              </t>
  </si>
  <si>
    <t xml:space="preserve">PROGRAMACION_DIARIA                                         </t>
  </si>
  <si>
    <t xml:space="preserve">RECOMENDACIONES-CIRUGIA DESDE CONSULTA EXTERNA              </t>
  </si>
  <si>
    <t>SELECT T12.MPTDOC AS TIPO_DOC,T12.MPCEDU AS DOCUMENTO,T12.MPNOMC AS NOMBRE_PACIENTE,T2.HCtvIn1 AS NO_INGRESO,T8.CITFECPA AS FECHA,T1.HISCSEC AS FOLIO,T3.RNQClv AS HCDIETCL, T1.HCDieDsc AS DESCRIPCION,'Consulta Externa' as origen FROM HCCOM44 T1 INNER JOIN CAPBAS T12 ON (T12.MPTDOC=T1.HISTIPDOC AND T12.MPCEDU=T1.HISCKEY) INNER JOIN HCCOM1 T2 ON (T2.HISCKEY=T1.HISCKEY AND T2.HISTipDoc=T1.HISTipDoc AND T2.HISCSEC = T1.HISCSEC) INNER JOIN RSPNOQX T3 ON (T3.RNQCod =T1.HCDIETCD) INNER JOIN CITMED1 T8 ON (T8.CITTIPDOC=T2.HISTIPDOC AND T8.CITCED=T2.HISCKEY AND T8.CITCTVING=T2.HCTVIN1) WHERE T8.CITFECPA&gt;=? AND T8.CITFECPA &lt;=? AND (T3.RNQTip = '8') and (t3.rnqcod=345) UNION SELECT T12.MPTDOC AS TIPO_DOC,T12.MPCEDU AS DOCUMENTO,T12.MPNOMC AS NOMBRE_PACIENTE,T2.HCtvIn1 AS NO_INGRESO,T8.INGFECADM AS FECHA,T1.HISCSEC AS FOLIO,T3.RNQClv AS HCDIETCL, T1.HCDieDsc AS DESCRIPCION,'Ambulatorio' as origen FROM HCCOM44 T1 INNER JOIN CAPBAS T12 ON (T12.MPTDOC=T1.HISTIPDOC AND T12.MPCEDU=T1.HISCKEY) INNER JOIN HCCOM1 T2 ON (T2.HISCKEY=T1.HISCKEY AND T2.HISTipDoc =T1.HISTipDoc AND T2.HISCSEC = T1.HISCSEC) INNER JOIN RSPNOQX T3 ON (T3.RNQCod=T1.HCDIETCD) INNER JOIN INGRESOS T8 ON (T8.MPTDOC=T2.HISTIPDOC AND T8.MPCEDU=T2.HISCKEY AND T8.INGCSC=T2.HCTVIN1 AND T8.MPCODP='1') WHERE T8.INGFECADM&gt;=? AND T8.INGFECADM &lt;= ? AND (T3.RNQTip= '8') and (t3.rnqcod=345) ORDER BY 5</t>
  </si>
  <si>
    <t xml:space="preserve">TARIFAS DE SUMINISTROS                                      </t>
  </si>
  <si>
    <t xml:space="preserve">TARIFAS POR PORTAFOLIO Y GRUPO                              </t>
  </si>
  <si>
    <t>SELECT PORTARSU.PSCODI AS COD_PORTAFOLIO, PORTARSU.PSDESC AS DESC_PORTAFOLIO, PORTARS1.MSRESO AS COD_PRODUCTO, MAESUM1.MSNOMG AS DESC_PRODUCTO, MAESUMN.MSDESC AS GENERICO, GRUPOS.GRPDSC AS GRUPO, GRUPOS1.SGRPDSC AS SUBGRUPO, PORTARS2.PSVIGIN AS FECHA_VIGENCIA, PORTARS2.PSVALU1 AS PRECIO_VENTA, MAESUM1.MSCSTPRM AS COSTO_PROMEDIO, MAESUM1.MOVVLU1 AS ULTIMO_PRECIO_COMPRA FROM GRUPOS1 INNER JOIN ((GRUPOS INNER JOIN ((PORTARSU INNER JOIN (PORTARS1 INNER JOIN PORTARS2 ON (PORTARS1.PSCODI = PORTARS2.PSCODI) AND (PORTARS1.MSRESO = PORTARS2.MSRESO)) ON PORTARSU.PSCODI = PORTARS1.PSCODI) INNER JOIN MAESUM1 ON PORTARS2.MSRESO = MAESUM1.MSRESO) ON GRUPOS.GRPCOD = MAESUM1.MSGRPCOD) INNER JOIN MAESUMN ON (MAESUM1.MSCODI = MAESUMN.MSCODI) AND (MAESUM1.MSPRAC = MAESUMN.MSPRAC) AND (MAESUM1.MSFORM = MAESUMN.MSFORM) AND (MAESUM1.CNCCD = MAESUMN.CNCCD)) ON (GRUPOS1.GRPCOD = GRUPOS.GRPCOD) AND (GRUPOS1.SGRPCOD = MAESUM1.MSSGRPCD) WHERE PORTARSU.PSCODI=? ORDER BY GRUPOS.GRPDSC,MAESUM1.MSRESO;</t>
  </si>
  <si>
    <t xml:space="preserve">RELACION CONTRATO PORTAFOLIO                                </t>
  </si>
  <si>
    <t>SELECT MAEEMP.MECNTR AS NIT, MAEEMP.MENNIT AS CODIGO_CONTRATO, MAEEMP.MENOMB AS DESCRIPCION_CONTRATO, MAEEMP32.PSCODI AS CODIGO_PORTAFOLIO, PORTARSU.PSDESC AS DESCRIPCION_PORTAFOLIO, MAEEMP32.MEPSVIG AS FECHA_INICIO_VIGENCIA FROM (MAEEMP INNER JOIN MAEEMP32 ON MAEEMP.MENNIT = MAEEMP32.MENNIT) INNER JOIN PORTARSU ON MAEEMP32.PSCODI = PORTARSU.PSCODI ORDER BY  MAEEMP.MECNTR;</t>
  </si>
  <si>
    <t xml:space="preserve">CLASIFICACION POS                                           </t>
  </si>
  <si>
    <t xml:space="preserve"> SELECT MSDESC AS PRODUCTO,CASE WHEN MSPOSX='0' THEN 'POS' WHEN MSPOSX='1' THEN 'NO_POS' WHEN MSPOSX='9' THEN 'NO_APLICA' END AS ESTADO_POS FROM MAESUMN ORDER BY MSPOSX,MSDESC;</t>
  </si>
  <si>
    <t xml:space="preserve">SUMINISTROS_CON_VLR_PROMEDIO                                </t>
  </si>
  <si>
    <t>SELECT MSRESO,MSNOMG FROM MAESUM1 WHERE MSCSTPRM &gt;0 ORDER BY MSNOMG</t>
  </si>
  <si>
    <t xml:space="preserve">TARIFAS PORTAFOLIO GRUPO PROVEEDOR                          </t>
  </si>
  <si>
    <t>SELECT * FROM portafolio_sum_prov(?)</t>
  </si>
  <si>
    <t xml:space="preserve">VIGENCIA_ACTUAL_TARIFAS POR PORTAFOLIO Y GRUPO              </t>
  </si>
  <si>
    <t>SELECT PORTARSU.PSCODI AS COD_PORTAFOLIO, PORTARSU.PSDESC AS DESC_PORTAFOLIO, PORTARS1.MSRESO AS COD_PRODUCTO, MAESUM1.MSNOMG AS DESC_PRODUCTO, MAESUMN.MSDESC AS GENERICO, GRUPOS.GRPDSC AS GRUPO, GRUPOS1.SGRPDSC AS SUBGRUPO, PORTARS2.PSVIGIN AS FECHA_VIGENCIA, PORTARS2.PSVALU1 AS PRECIO_VENTA, MAESUM1.MSCSTPRM AS COSTO_PROMEDIO, MAESUM1.MOVVLU1 AS ULTIMO_PRECIO_COMPRA FROM GRUPOS1 INNER JOIN ((GRUPOS   INNER JOIN ((PORTARSU INNER JOIN (PORTARS1 INNER JOIN PORTARS2 ON (PORTARS1.PSCODI=PORTARS2.PSCODI) AND (PORTARS1.MSRESO=PORTARS2.MSRESO)) ON PORTARSU.PSCODI = PORTARS1.PSCODI) INNER JOIN MAESUM1 ON PORTARS2.MSRESO=MAESUM1.MSRESO) ON GRUPOS.GRPCOD = MAESUM1.MSGRPCOD) INNER JOIN MAESUMN ON (MAESUM1.MSCODI =MAESUMN.MSCODI) AND (MAESUM1.MSPRAC=MAESUMN.MSPRAC) AND (MAESUM1.MSFORM = MAESUMN.MSFORM) AND (MAESUM1.CNCCD = MAESUMN.CNCCD)) ON (GRUPOS1.GRPCOD = GRUPOS.GRPCOD) AND (GRUPOS1.SGRPCOD= MAESUM1.MSSGRPCD) WHERE PORTARSU.PSCODI=? AND  PORTARS2.PSVIGIN=(SELECT MAX(X.PSVIGIN) FROM PORTARS2 X WHERE X.PSCODI=PORTARS2.PSCODI AND X.MSRESO=PORTARS2.MSRESO) ORDER BY GRUPOS.GRPDSC,MAESUM1.MSRESO;</t>
  </si>
  <si>
    <t xml:space="preserve">MED_Y_SUM_NO_DEFINIDOS_EN_PORTAFOLIO                        </t>
  </si>
  <si>
    <t>SELECT MSRESO AS CODIGO,MSNOMG AS SUMINISTRO ,G.GRPCOD AS CODIGO_GRUPO,G.GRPDSC AS GRUPO FROM MAESUM1 INNER JOIN GRUPOS G ON (G.GRPCOD=MAESUM1.MSGRPCOD) WHERE MSESTADO ='S' AND G.GRPCOD IN ('01','02','05','22','20') AND MSRESO NOT IN (SELECT MSRESO FROM PORTARS1 WHERE PSCODI=?)</t>
  </si>
  <si>
    <t xml:space="preserve">TARIFAS_PORTAFOLIO_GRUPO                                    </t>
  </si>
  <si>
    <t>SELECT PORTARSU.PSCODI AS COD_PORTAFOLIO, PORTARSU.PSDESC AS DESC_PORTAFOLIO, PORTARS1.MSRESO AS COD_PRODUCTO,MAESUM1.MSNOMG AS DESC_PRODUCTO,MAESUMN.MSDESC AS GENERICO, GRUPOS1.SGRPDSC AS SUBGRUPO, PORTARS2.PSVIGIN AS FECHA_VIGENCIA, PORTARS2.PSVALU1 AS PRECIO_VENTA, MAESUM1.MSCSTPRM AS COSTO_PROMEDIO, MAESUM1.MOVVLU1 AS ULTIMO_PRECIO_COMPRA FROM ((((PORTARS1 LEFT JOIN PORTARSU ON (PORTARSU.PSCODI=PORTARS1.PSCODI)) LEFT JOIN PORTARS2 ON (PORTARS2.PSCODI=PORTARS1.PSCODI AND PORTARS2.MSRESO=PORTARS1.MSRESO) LEFT JOIN MAESUM1 ON (PORTARS2.MSRESO=MAESUM1.MSRESO)) LEFT JOIN GRUPOS1 ON (GRUPOS1.GRPCOD=MAESUM1.MSGRPCOD AND GRUPOS1.SGRPCOD=MAESUM1.MSSGRPCD)) LEFT JOIN MAESUMN ON (MAESUM1.MSCODI=MAESUMN.MSCODI AND MAESUM1.MSPRAC=MAESUMN.MSPRAC AND MAESUM1.MSFORM=MAESUMN.MSFORM AND MAESUM1.CNCCD=MAESUMN.CNCCD)) WHERE PORTARSU.PSCODI=? GROUP BY COD_PORTAFOLIO,DESC_PORTAFOLIO, PORTARS1.MSRESO,DESC_PRODUCTO,GENERICO,SUBGRUPO,FECHA_VIGENCIA,PORTARS2.PSVALU1,COSTO_PROMEDIO, ULTIMO_PRECIO_COMPRA ORDER BY COD_PORTAFOLIO,PORTARS1.MSRESO</t>
  </si>
  <si>
    <t xml:space="preserve">TARIFA_PORTAFOLIOYGRUPO                                     </t>
  </si>
  <si>
    <t>SELECT PORTARSU.PSCODI AS COD_PORTAFOLIO, PORTARSU.PSDESC AS DESC_PORTAFOLIO, PORTARS1.MSRESO AS COD_PRODUCTO, MAESUM1.MSNOMG AS DESC_PRODUCTO, MAESUMN.MSDESC AS GENERICO,  PORTARS2.PSVALU1 AS PRECIO_VENTA,MAESUM1.MSCSTPRM AS COSTO_PROMEDIO, MAESUM1.MOVVLU1 AS ULTIMO_PRECIO_COMPRA FROM PORTARSU INNER JOIN PORTARS1 ON (PORTARSU.PSCODI = PORTARS1.PSCODI) LEFT JOIN PORTARS2 ON (PORTARS1.PSCODI =PORTARS2.PSCODI AND PORTARS1.MSRESO = PORTARS2.MSRESO) INNER JOIN MAESUM1 ON (PORTARS1.MSRESO = MAESUM1.MSRESO ) INNER JOIN MAESUMN ON (MAESUM1.MSCODI = MAESUMN.MSCODI AND MAESUM1.MSPRAC = MAESUMN.MSPRAC AND MAESUM1.MSFORM = MAESUMN.MSFORM AND MAESUM1.CNCCD = MAESUMN.CNCCD) WHERE PORTARSU.PSCODI=? ORDER BY MAESUM1.MSRESO;</t>
  </si>
  <si>
    <t xml:space="preserve">TARIFAS DE PROCEDIMIENTOS                                   </t>
  </si>
  <si>
    <t xml:space="preserve">TARIFAS DE PROCED NO QX                                     </t>
  </si>
  <si>
    <t>SELECT PORTAR.PTDESC AS PORTAFOLIO, TARIFAS.TRFDSC AS TARIFA, MAEPRO.PRCODI AS CUPS, MAEPRO.PRNOMB AS DESCRIPCION, HOMPROC.HOMPROVLR AS VALOR_SIN_PORCENTAJE, PORTAR1.PTPORC AS PORCENTAJE, (HOMPROC.HOMPROVLR)*(PORTAR1.PTPORC)/100 AS VALOR_CON_PORCENTAJE FROM (((PORTAR1 INNER JOIN MAEPRO ON PORTAR1.PRCODI = MAEPRO.PRCODI) INNER JOIN HOMPROC ON (PORTAR1.TRFCOD = HOMPROC.TRFCOD) AND (PORTAR1.PRCODI = HOMPROC.PRCODI) AND (MAEPRO.PRCODI = HOMPROC.PRCODI)) INNER JOIN TARIFAS ON PORTAR1.TRFCOD = TARIFAS.TRFCOD) INNER JOIN PORTAR ON PORTAR1.PTCODI = PORTAR.PTCODI WHERE (((PORTAR1.PTCODI)=?) AND ((PORTAR1.FORLIQCOD)=' '));</t>
  </si>
  <si>
    <t xml:space="preserve">VALOR PROCEDIMIENTOS CON VALOR BASE                         </t>
  </si>
  <si>
    <t>SELECT PORTAR1.PTCODI AS PORTAFOLIO, PORTAR1.PRCODI AS COD_PROCEDIMIENTO, MAEPRO.PRNOMB AS NOMBRE_PROCEDIMIENTO, TIPPROC.TIPRDES AS TIPO_PROCEDIMIENTO, HOMPROC.HOMPROCOD AS CODIGO_FACTURADO, PORTAR1.TRFCOD AS TARIFARIO, TARIFAS.TRFDSC AS NOMBRE_TARIFARIO, HOMPROC.HOMPROVLR AS VALOR_HOMOLOGACION, PORTAR1.PTPORC AS PORCENTAJE, ROUND((HOMPROC.HOMPROVLR*(1*PORTAR1.PTPORC/100)),-1) AS VALOR_TOTAL FROM (((PORTAR1 INNER JOIN MAEPRO ON MAEPRO.PRCODI = PORTAR1.PRCODI) INNER JOIN TIPPROC ON TIPPROC.TIPRCOD = MAEPRO.TPPRCD) INNER JOIN TARIFAS ON TARIFAS.TRFCOD = PORTAR1.TRFCOD) INNER JOIN HOMPROC ON HOMPROC.PRCODI = PORTAR1.PRCODI AND HOMPROC.TRFCOD = PORTAR1.TRFCOD WHERE PORTAR1.PTCODI = ? AND MAEPRO.PRSTA = 'S' AND HOMPROC.HOMPROLH = 'N' AND HOMPROC.HOMPROCNT &lt;= '0' ORDER BY 2</t>
  </si>
  <si>
    <t xml:space="preserve">VALOR PROCEDIMIENTOS CON FACTOR                             </t>
  </si>
  <si>
    <t>SELECT PORTAR1.PTCODI AS PORTAFOLIO, PORTAR1.PRCODI AS COD_PROCEDIMIENTO, MAEPRO.PRNOMB AS NOMBRE_PROCEDIMIENTO, TIPPROC.TIPRDES AS TIPO_PROCEDIMIENTO, HOMPROC.HOMPROCOD AS CODIGO_FACTURADO, PORTAR1.TRFCOD AS TARIFARIO, TARIFAS.TRFDSC AS NOMBRE_TARIFARIO, HOMPROC.HOMPROCNT AS FACTOR, PORTAR1.PTPORC AS PORCENTAJE, ROUND((HOMPROC.HOMPROCNT*FACTOR.FCTOVLR*(PORTAR1.PTPORC)/100),-2) AS VALOR_TOTAL FROM((((PORTAR1 INNER JOIN MAEPRO ON MAEPRO.PRCODI = PORTAR1.PRCODI) INNER JOIN TIPPROC ON TIPPROC.TIPRCOD = MAEPRO.TPPRCD) INNER JOIN TARIFAS ON TARIFAS.TRFCOD = PORTAR1.TRFCOD) INNER JOIN HOMPROC ON HOMPROC.PRCODI = PORTAR1.PRCODI AND HOMPROC.TRFCOD = PORTAR1.TRFCOD) INNER JOIN FACTOR ON PORTAR1.FCTOCOD = FACTOR.FCTOCOD WHERE PORTAR1.PTCODI = ? AND MAEPRO.PRSTA = 'S' AND HOMPROC.HOMPROLH = 'N' AND HOMPROC.HOMPROCNT &gt; '0' ORDER BY 2</t>
  </si>
  <si>
    <t xml:space="preserve">VALOR PROCEDIMIENTOS FORMA LIQUIDACION                      </t>
  </si>
  <si>
    <t>SELECT PORTAR1.PTCODI AS PORTAFOLIO, PORTAR1.PRCODI AS COD_PROCEDIMIENTO, MAEPRO.PRNOMB AS NOMBRE_PROCEDIMIENTO,TIPPROC.TIPRDES AS TIPO_PROCEDIMIENTO, HOMPROC.HOMPROCOD AS CODIGO_FACTURADO, PORTAR1.TRFCOD AS TARIFARIO, TARIFAS.TRFDSC AS NOMBRE_TARIFARIO,PORTAR1.PTPORC AS PORCENTAJE, PORTAR1.FORLIQCOD AS COD_LIQ, FORLIQ.FORLIQDSC AS FORMA_LIQUIDACION, FORLIQ1.HNRCOD AS COD_HON, HONRIOS.HNRDSC AS DES_HONORARIO,CASE FORLIQ1.FORLIQCAR WHEN 'V' THEN 'VALOR_FIJO' WHEN 'F' THEN 'FACTOR' WHEN 'U' THEN 'UVR' WHEN 'R' THEN 'RANGO' WHEN 'T' THEN 'TIEMPO' ELSE 'VERIFICAR' END AS CARACTERISTICA_HONORARIO,FORLIQ1.FORLIQVLHN AS VALOR,CASE FORLIQ1.FORLIQCAR WHEN 'V' THEN ROUND(((FORLIQ1.FORLIQVLHN)*(PORTAR1.PTPORC)/100),-2)WHEN 'F' THEN ROUND(((FORLIQ1.FORLIQVLHN)*(FACTOR.FCTOVLR)*(PORTAR1.PTPORC)/100),-2) END AS VALOR_TOTAL FROM (((((((PORTAR1 INNER JOIN MAEPRO ON MAEPRO.PRCODI = PORTAR1.PRCODI)INNER JOIN TIPPROC ON TIPPROC.TIPRCOD = MAEPRO.TPPRCD)INNER JOIN TARIFAS ON TARIFAS.TRFCOD = PORTAR1.TRFCOD)INNER JOIN HOMPROC ON HOMPROC.PRCODI = PORTAR1.PRCODI AND HOMPROC.TRFCOD = PORTAR1.TRFCOD)INNER JOIN FORLIQ ON FORLIQ.FORLIQCOD = PORTAR1.FORLIQCOD)INNER JOIN FORLIQ1 ON FORLIQ1.FORLIQCOD = PORTAR1.FORLIQCOD)INNER JOIN HONRIOS ON FORLIQ1.HNRCOD = HONRIOS.HNRCOD)INNER JOIN FACTOR ON FACTOR.FCTOCOD = PORTAR1.FCTOCOD WHERE CAST(PTCODI AS INTEGER)=? AND MAEPRO.PRSTA = 'S' AND HOMPROC.HOMPROLH = 'S' ORDER BY 2,11</t>
  </si>
  <si>
    <t xml:space="preserve">PRUEBA 1                                                    </t>
  </si>
  <si>
    <t>SELECT PORTAR1.PTCODI AS PORTAFOLIO, PORTAR1.PRCODI AS COD_PROCEDIMIENTO, MAEPRO.PRNOMB AS NOMBRE_PROCEDIMIENTO, TIPPROC.TIPRDES AS TIPO_PROCEDIMIENTO, HOMPROC.HOMPROCOD AS CODIGO_FACTURADO, PORTAR1.TRFCOD AS TARIFARIO, TARIFAS.TRFDSC AS NOMBRE_TARIFARIO, PORTAR1.PTPORC AS PORCENTAJE, PORTAR1.FORLIQCOD AS COD_LIQ, FORLIQ.FORLIQDSC AS FORMA_LIQUIDACION, FORLIQ1.HNRCOD AS COD_HON, HONRIOS.HNRDSC AS DES_HONORARIO, CASE FORLIQ1.FORLIQCAR WHEN 'V' THEN 'VALOR_FIJO' WHEN 'F' THEN 'FACTOR' WHEN 'U' THEN 'UVR' WHEN 'R' THEN 'RANGO' WHEN 'T' THEN 'TIEMPO' ELSE 'VERIFICAR' END AS CARACTERISTICA_HONORARIO, FORLIQ1.FORLIQVLHN AS VALOR, CASE FORLIQ1.FORLIQCAR 	WHEN 'V' THEN ROUND(((FORLIQ1.FORLIQVLHN)*(PORTAR1.PTPORC)/100),-2) WHEN 'F' THEN ROUND(((FORLIQ1.FORLIQVLHN)*(FACTOR.FCTOVLR)*(PORTAR1.PTPORC)/100),-2)END AS VALOR_TOTAL FROM (((((((PORTAR1 INNER JOIN MAEPRO ON MAEPRO.PRCODI = PORTAR1.PRCODI)INNER JOIN TIPPROC ON TIPPROC.TIPRCOD = MAEPRO.TPPRCD)INNER JOIN TARIFAS ON TARIFAS.TRFCOD = PORTAR1.TRFCOD)INNER JOIN HOMPROC ON HOMPROC.PRCODI = PORTAR1.PRCODI AND HOMPROC.TRFCOD = PORTAR1.TRFCOD)INNER JOIN FORLIQ ON FORLIQ.FORLIQCOD = PORTAR1.FORLIQCOD)INNER JOIN FORLIQ1 ON FORLIQ1.FORLIQCOD = PORTAR1.FORLIQCOD)INNER JOIN HONRIOS ON FORLIQ1.HNRCOD = HONRIOS.HNRCOD)INNER JOIN FACTOR ON FACTOR.FCTOCOD = PORTAR1.FCTOCOD WHERE PTCODI = ? AND MAEPRO.PRSTA = 'S' AND HOMPROC.HOMPROLH = 'S'  ORDER BY 2,11</t>
  </si>
  <si>
    <t xml:space="preserve">VALOR PROCEDIMIENTOS POR PORTAFOLIO                         </t>
  </si>
  <si>
    <t>SELECT PORTAR1.PTCODI AS PORTAFOLIO, PORTAR1.PRCODI AS COD_PROCEDIMIENTO, MAEPRO.PRNOMB AS NOMBRE_PROCEDIMIENTO, TIPPROC.TIPRDES AS TIPO_PROCEDIMIENTO,HOMPROC.HOMPROCOD AS CODIGO_FACTURADO, PORTAR1.TRFCOD AS TARIFARIO, TARIFAS.TRFDSC AS NOMBRE_TARIFARIO, HOMPROC.HOMPROVLR AS VALOR_HOMOLOGACION,PORTAR1.PTPORC AS PORCENTAJE,ROUND((HOMPROC.HOMPROVLR*(1*PORTAR1.PTPORC/100)),-2) AS VALOR_TOTAL, ROUND(((FACTOR.FCTOVLR*HOMPROC.HOMPROCNT)*140)/100,-2)::NUMERIC(10,2) AS VALOR_COTIZACION FROM ((((PORTAR1 INNER JOIN MAEPRO ON MAEPRO.PRCODI = PORTAR1.PRCODI) INNER JOIN TIPPROC ON TIPPROC.TIPRCOD = MAEPRO.TPPRCD) INNER JOIN TARIFAS ON TARIFAS.TRFCOD = PORTAR1.TRFCOD) INNER JOIN HOMPROC ON HOMPROC.PRCODI = PORTAR1.PRCODI AND HOMPROC.TRFCOD = PORTAR1.TRFCOD) INNER JOIN FACTOR ON PORTAR1.FCTOCOD = FACTOR.FCTOCOD WHERE PORTAR1.PTCODI = '?' AND MAEPRO.PRSTA = 'S' ORDER BY 2</t>
  </si>
  <si>
    <t xml:space="preserve">TARIFAS_NO_PARAMETRIZADAS_PORTAFOLIOS                       </t>
  </si>
  <si>
    <t>select  * from (select  por1.trfcod codigo_tarifa, por1.ptcodi  procedimiento, por.ptdesc descripcion from portar por inner join portar1 por1 on por.ptcodi=por1.ptcodi where por.ptdesc like '%2016%') k left join (select hom.trfcod codigo_tarifa2, hom.prcodi , hom.homprolh, ta.name from homproc hom inner join maepro mae on hom.prcodi= mae.prcodi inner join tarifas ta on ta.trfcod=hom.trfcod where  mae.tpprcd='5' and  hom.homprolh='S')i on k.codigo_tarifa=i.codigo_tarifa2 where i.codigo_tarifa2 is null</t>
  </si>
  <si>
    <t xml:space="preserve">CONSULTA FINANCIERA                                         </t>
  </si>
  <si>
    <t xml:space="preserve">CONSULTA MOVCONT2                                           </t>
  </si>
  <si>
    <t>SELECT * FROM MOVCONT2 WHERE CNTCOD='137010005001' AND TRCCOD IN ('99120603805','97030111145','94031901663','93121402678','92062161720','92021607110','80399982','80398525','800088702','79386126','7217614','6007044','59812862','5559379','52854256','52811283','52430942','51917480','51648037','468333','45426276','20406875','20319463','20249948','20218869','20158512','20013717','20000185','19221137','19219556','19078351','1853','17030894','11331870','1126824728','1120566083','11202472','1075656120','1073482428','1072658356','1072658222','1072656403','1072643247','1072638570','1034399649','1023243752','1022931880','1013266732','1000213319','250166','41436642','41309981','40428715965','39810068','39768836','39425797','37940144','367116992','36711699','35479196','35463341','35405073','3019962','2935447','2926193','2920535','27919237','24197432','21159962','21067948','21065318','20954969','208851','20713009','20577457','20575907','20470810','20421771');</t>
  </si>
  <si>
    <t xml:space="preserve">PLAN DE CUENTAS                                             </t>
  </si>
  <si>
    <t>SELECT CNTCOD AS COD_CUENTA, CNTDSC AS DESCRIPCION,CNTVIG AS VIGENCIA, CNTNAT AS NATURALEZA, CNTNVL AS NIVEL, CNTTRC AS TERCERO, CNTTRM AS TIPO, CNTINT AS APLICA_A, CNTACUCCS AS ACUMULA_CENTROCOSTO, CNTACUCUT AS ACUMULA_CENTROUTILIDAD,  CNTACUTER AS  ACUMULA_TERCERO, CNTOBLRF1 AS OBLIG_DOC_REF1, CNTOBLRF2 AS OBLIG_DOC_REF1,  CNTOBLTER AS OBLIG_TERCERO, CNTEST AS ESTADO, MONCOD AS MONEDA, CNTFJCAJ AS FLUJO_CAJA,  CNTFJCON AS CONCEP_FLUJOCAJA, CNTIMP AS CUENTA_IMPUESTO, CNTCIEBAL AS CIERRE_ANUAL FROM CUENTAS WHERE CNTVIG=? ORDER BY CNTCOD;</t>
  </si>
  <si>
    <t xml:space="preserve">CARTILLA DE PRODUCTOS                                       </t>
  </si>
  <si>
    <t>SELECT MSRESO AS CODIGO, MSNOMG AS DESCRIPCION, CASE WHEN MSESTADO='S' THEN 'ACTIVO' WHEN MSESTADO='N' THEN 'INACTIVO' END AS ESTADO,MSGRPCOD AS CODIGO_GRUPO FROM MAESUM1 ORDER BY MSRESO</t>
  </si>
  <si>
    <t xml:space="preserve">CONSULTA FACTURACION POR MEDICO                             </t>
  </si>
  <si>
    <t>SELECT  M.MMCEDM, F.MPNFAC, F.MATIPDOC, FA.MATOTF, FA.MAVAAB, F.FCPCODSCC, F.MACSCP, F.PRCODI, P.PRNOMB, F.MPPNDCT, F.MAVATP, F.MAVLRTOT,F.MACANPR, FA.FACFCH, F.MAFEPR, F.MAHONCOD, F.MPVLRUVR, F.MACODPAB, F. MANUMFOL, F.FCPTPOTRN, F.MAEPRO AS ESTADO_PROCED, F.MATIPP AS TIPO_PROC, F.MMCODM, M.MMCODM, M.MMNOMM,  FA.MAESTF, FA.MPCEDU, PA.MPNOMC,  FA.MPMENI, FA.MPFRIA, FA.MACTVING, FA.MAFCHNOT FROM MAEATE2 F, MAEMED1 M, MAEPRO P, MAEATE FA, CAPBAS PA WHERE P.PRCODI=F.PRCODI AND F.MMCODM=M.MMCODM AND F.MPNFAC=FA.MPNFAC  AND  FA.MPFRIA&lt;&gt;'3' AND FA.MATIPDOC=F.MATIPDOC AND F.MAESANUP='N' AND  FA.MPCEDU=PA.MPCEDU AND M.MMTERAS='S' AND FA.MAESTF &lt;&gt; 1 AND FA.MAESTF &lt;&gt; 10  AND FA.FACFCH BETWEEN '2009-09-01' AND '2009-09-30';</t>
  </si>
  <si>
    <t xml:space="preserve">SALDOS CXP A LA FECHA                                       </t>
  </si>
  <si>
    <t>SELECT T1.PRVCOD AS NIT,T2.TRCRAZSOC AS PROVEEDOR, T1.HOPNOOBL AS NO_OBLIG, (SELECT CNTDSC FROM CUENTAS WHERE CNTCOD=T1.CNTCOD AND CNTVIG='2014') AS CONCEPTO,TO_CHAR(T1.HOPFCHOBL,'DD-MM-YYYY') AS FECHA_OBL,TO_CHAR(T1.HOPFCHRAD,'DD-MM-YYYY') AS FECHA_RAD, T1.HOPVLROBL AS VALOR_OBL,T1.HOPTPPZ AS PLAZO, (T1.HOPTOTCRE)-(T1.HOPTOTDEB) AS SALDO,CASE WHEN T1.HOPTPPZ &lt;&gt;'' THEN TO_CHAR((CAST(T1.HOPFCHRAD AS DATE)+(CAST(T1.HOPTPPZ||' DAYS' AS INTERVAL))),'DD-MM-YYYY') WHEN T1.HOPTPPZ='' THEN TO_CHAR(T1.HOPFCHRAD,'DD-MM-YYYY') END AS FECHA_VENC FROM HOJOBLPRV T1 LEFT JOIN TERCEROS T2 ON (T1.PRVCOD=T2.TRCCOD) WHERE (T1.HOPTOTCRE)-(T1.HOPTOTDEB)&lt;&gt;0 AND CNTVIG='2016' ORDER BY T1.PRVCOD ;</t>
  </si>
  <si>
    <t xml:space="preserve">ANTICIPOS PENDIENTES POR LEGALIZAR                          </t>
  </si>
  <si>
    <t>SELECT A.MVANTFCH AS FECHA_ANTICIPO, A.MVANTDOC AS DOCUMENTO,A.MVANTNRO AS NO_DOCUMENTO,A.PRVCOD AS NIT_PROVEEDOR, T.TRCRAZSOC AS RAZON_SOCIAL, M.MVBBENCHQ AS BENEFICIARIO, A.MVANTCON AS CONCEPTO, A.MVANTDRF AS DOC_REF, A.MVANTVLR AS VALOR, A.MVANTSAL AS SALDO, A.PRCCODTRN AS COD_TRANSACCION,P.PRCDSCTRN AS DESC_TRANSACC FROM MOVANT A, TERCEROS T, MOVBAN M, PROCTESO1 P WHERE A.PRVCOD=T.TRCCOD AND A.MVANTDOC=M.DOCCOD AND A.MVANTNRO=M.MVBNROCMP AND T.TRCCOD=M.TRCCOD AND A.PRCCODTRN=P.PRCCODTRN AND M.MVBCONTRN=P.PRCTESCOD AND A.MVANTSAL &lt;&gt;0 and ?='S';</t>
  </si>
  <si>
    <t xml:space="preserve">SALDOS_CTAS_X_PAGAR2                                        </t>
  </si>
  <si>
    <t>SELECT T1.PRVCOD AS NIT, T2.TRCRAZSOC AS PROVEEDOR, T1.HOPNOOBL AS NO_OBLIG, T1.HOPFCHOBL AS FECHA_OBL, T1.HOPFCHRAD AS FECHA_RAD, T1.HOPVLROBL AS VALOR_OBL, T1.HOPTPPZ AS PLAZO, (T1.HOPTOTCRE)-(T1.HOPTOTDEB) AS SALDO, CASE WHEN T1.HOPTPPZ &lt;&gt; '' THEN (CAST(T1.HOPFCHRAD AS DATE) + (CAST(T1.HOPTPPZ||' DAYS' AS INTERVAL))) WHEN T1.HOPTPPZ='' THEN T1.HOPFCHRAD END AS FECHA_VENC FROM  HOJOBLPRV1 T1 LEFT JOIN TERCEROS T2 ON (T1.PRVCOD=T2.TRCCOD) WHERE (T1.HOPTOTCRE)-(T1.HOPTOTDEB)&lt;&gt;0 ORDER BY T1.PRVCOD ;</t>
  </si>
  <si>
    <t xml:space="preserve">FACTURAS ANULADAS CON NOTA PARA DESCONTAR PAGO MED          </t>
  </si>
  <si>
    <t>SELECT  FA.FACFCH AS FECHA_FACTURA,  F.MPNFAC AS FACTURA_ORDENSER, F.MATIPDOC AS TIPO_DOC, FA.MAESTF AS ESTADO_FAC, F.MMCODM AS COD_MEDICO, M.MMNOMM AS NOMBRE, F.MACSCP AS CONSEC_PROC, F.PRCODI AS COD_PROCEDIM, P.PRNOMB AS DESCRI_PROCE, F.MAVATP AS VALOR, CASE WHEN F.FCPTPOTRN ='H' THEN 'HOJA_GASTO' WHEN F.FCPTPOTRN ='F' THEN 'FACTURABLE' END AS TIPO_TRANS, F.MAFEPR AS FECHA_PROCE, FA.MPCEDU AS ID_PACIENTE, PA.MPNOMC AS NOM_PACIE, FA.MAFCHNOT AS FECHA_ANULAFAC FROM MAEATE2 F, MAEMED1 M, MAEPRO P, MAEATE FA, CAPBAS PA WHERE P.PRCODI=F.PRCODI AND F.MMCODM=M.MMCODM AND F.MPNFAC=FA.MPNFAC AND FA.MPFRIA&lt;&gt;'3' AND FA.MATIPDOC=F.MATIPDOC AND F.MAESANUP='N' AND  FA.MPCEDU=PA.MPCEDU  AND FA.MPTDOC=PA.MPTDOC AND FA.FACFCH &gt;='2009-01-30' AND FA.FACFCH&lt;='2009-04-30'</t>
  </si>
  <si>
    <t xml:space="preserve">OBLIGACIONES CAUSADAS CXP                                   </t>
  </si>
  <si>
    <t>SELECT T1.PRVCOD AS NIT, T2.TRCRAZSOC AS PROVEEDOR, T1.HOPNOOBL AS NO_OBLIG, T1.HOPFCHOBL AS FECHA_OBL, T1.HOPFCHRAD AS FECHA_RAD, T1.HOPVLROBL AS VALOR_OBL FROM  HOJOBLPRV T1 LEFT JOIN TERCEROS T2 ON (T1.PRVCOD=T2.TRCCOD) WHERE HOPFCHRAD&gt;=? AND HOPFCHRAD&lt;=? ORDER BY  T2.TRCRAZSOC, T1.HOPFCHRAD;</t>
  </si>
  <si>
    <t xml:space="preserve">FACTURAS FINANCIERO                                         </t>
  </si>
  <si>
    <t>SELECT FACTUR.FACTURNRO AS FACTURA_NUMERO, FACTUR.FACTURFCH AS FECHA_FACTURA, CASE WHEN FACTUR.FACTUREST='S' THEN 'ANULADA' WHEN FACTUR.FACTUREST='N' THEN 'ACTIVA' END AS ESTADO_FACTURA,FACTUR.FACTURTAI AS VALOR_ANTES_IMPUESTO,FACTUR.FACTURTDE AS VALOR_DESCUENTO,FACTUR.FACTURVIM AS VALOR_IMPUESTO,FACTUR.FACTURDIM AS VALOR_FACTURA, MOVCONT2.MVCNRO AS NUMERO_FACTURA_CONTABILIDAD, SUM(MOVCONT2.MVCVLR) AS VALOR_CONTABILIZADO FROM FACTUR LEFT JOIN MOVCONT2 ON (MOVCONT2.DOCCOD=FACTUR.DOCCOD AND MOVCONT2.MVCNRO=CAST(FACTUR.FACTURNRO AS BIGINT))  WHERE MOVCONT2.DOCCOD='FAC' AND MOVCONT2.MVCNAT='D' AND  FACTUR.FACTURFCH&gt;=? AND FACTUR.FACTURFCH&lt;=? GROUP BY FACTUR.EMPCOD, FACTUR.MCDPTO, FACTUR.DOCCOD, FACTUR.FACTURNRO, FACTUR.CLICOD, FACTUR.FACTURFCH, FACTUR.FACTUREST,FACTUR.FACTURDIM, MOVCONT2.MVCNRO, FACTUR.FACTURVIM, MOVCONT2.DOCCOD,MOVCONT2.MVCNAT,FACTUR.FACTURTAI,FACTUR.FACTURTDE ORDER BY FACTUR.FACTURNRO, FACTUR.FACTURFCH;</t>
  </si>
  <si>
    <t xml:space="preserve">NOTA CREDITO POR ANULACION FAC_FINANCIERO                   </t>
  </si>
  <si>
    <t>SELECT FACTUR.FACTURNRO AS NUMERO_FACTURA,FACTUR.FACTURFCH AS FECHA_FACTURA, FACTUR.FACTURDIM AS VALOR_FACTURA_D_IMPUESTOS, MOVCONT2.MVCNRO AS NUMERO_NOTA_CONTABILIDAD, MOVCONT2.MVCDOCRF1 AS FACTURA_CONTABILIDAD ,SUM(MOVCONT2.MVCVLR)  AS VALOR_CONTABILIZADO FROM FACTUR LEFT JOIN MOVCONT2 ON (MOVCONT2.MVCDOCRF1=FACTUR.FACTURNRO)WHERE MOVCONT2.DOCCOD='NAF'AND FACTUR.FACTURFCH&gt;=? AND FACTUR.FACTURFCH&lt;=? AND MOVCONT2.MVCNAT='D'GROUP BY FACTUR.EMPCOD, FACTUR.MCDPTO, FACTUR.DOCCOD, FACTUR.FACTURNRO, FACTUR.CLICOD, FACTUR.FACTURFCH, FACTUR.FACTUREST,FACTUR.FACTURDIM, MOVCONT2.MVCNRO,MOVCONT2.MVCDOCRF1 ORDER BY MOVCONT2.MVCNRO;</t>
  </si>
  <si>
    <t xml:space="preserve">GRUPOS DE INVENTARIOS                                       </t>
  </si>
  <si>
    <t>SELECT * FROM GRUPOS</t>
  </si>
  <si>
    <t xml:space="preserve">REQUISICIONES CONSUMO-DETALLADO                             </t>
  </si>
  <si>
    <t>SELECT REQUISI1.DOCCOD AS DOCUMENTO, REQUISI1.REQNRO AS NO_REQ, CASE WHEN REQUISI1.REQULTEST = 'X'THEN 'NEGADA' WHEN REQUISI1.REQULTEST = 'O'THEN 'SOLICITADA' WHEN REQUISI1.REQULTEST = 'E'THEN 'ENTREGADA' WHEN REQUISI1.REQULTEST = 'P'THEN 'PENDIENTE' END AS ESTADO, REQUISICI.REQFCH AS FECHA, REQUISI1.REQITEM AS ITEM, REQUISI1.MSRESO AS COD_PRODUCTO, REQUISI1.REQNOMPRO AS DESCRIPCION, REQUISI1.REQGRP AS COD_GRUPO, GRUPOS.GRPDSC AS DESC_GRUPO, REQUISICI.RECNCCOD AS CC_ORIGEN, CENCOST.CNCDSC AS DESC_CC, REQUISI1.REQCANAPR AS CANT_SOLICITADA, REQUISI1.REQCANENV AS CANT_DESPACHADA, REQUISI1.REQCANNEG AS CANT_NEGADA, KARDEX1.BODEGA AS BODEGA, KARDEX1.DOCTIP AS DOC_SALIDA, KARDEX1.DOCNRO AS NRO_DOC, KARDEX1.MOVFCH AS FECHA_SALIDA, KARDEX1.MOVCNT AS CANT, KARDEX1.MOVVLU AS COSTO_UNITARIO, KARDEX1.MOVVLT AS COSTO_TOTAL,REQUISICI.REQUSUCOD,ADMUSR.AUSRDSC FROM REQUISI1 LEFT JOIN  KARDEX1 ON (KARDEX1.MOVTIPDOC = REQUISI1.DOCCOD AND KARDEX1.MOVREQN = REQUISI1.REQNRO AND KARDEX1.MSRESO = REQUISI1.MSRESO AND REQUISI1.REQITEM=KARDEX1.MOVCNSRQ)  INNER JOIN REQUISICI ON (REQUISICI.REQNRO = REQUISI1.REQNRO) AND (REQUISICI.DOCCOD = REQUISI1.DOCCOD) INNER JOIN ADMUSR ON (ADMUSR.AUSRID=REQUISICI.REQUSUCOD) INNER JOIN CENCOST ON (REQUISICI.RECNCCOD = CENCOST.CNCCOD) INNER JOIN GRUPOS ON (REQUISI1.REQGRP = GRUPOS.GRPCOD) WHERE REQUISICI.REQTIP='C' AND REQUISICI.REQSITENV='N' AND REQUISICI.REQFCH &gt;=? AND REQUISICI.REQFCH &lt;=? ORDER BY REQUISI1.REQNRO,REQUISI1.REQITEM;</t>
  </si>
  <si>
    <t xml:space="preserve">REQUISICION CONSUMO CONSOLIDAD                              </t>
  </si>
  <si>
    <t>SELECT REQUISI1.DOCCOD AS DOCUMENTO, REQUISI1.REQNRO AS NO_REQ, CASE WHEN REQUISI1.REQULTEST = 'X'THEN 'NEGADA' WHEN REQUISI1.REQULTEST = 'O'THEN 'SOLICITADA' WHEN REQUISI1.REQULTEST = 'E'THEN 'ENTREGADA' WHEN REQUISI1.REQULTEST = 'P'THEN 'PENDIENTE' END AS ESTADO, REQUISICI.REQFCH AS FECHA, REQUISI1.REQITEM AS ITEM, REQUISI1.MSRESO AS COD_PRODUCTO, REQUISI1.REQNOMPRO AS DESCRIPCION, REQUISICI.RECNCCOD AS CC_ORIGEN, CENCOST.CNCDSC AS DESC_CC, REQUISI1.REQCANAPR AS CANT_SOLICITADA, REQUISI1.REQCANENV AS CANT_DESPACHADA, REQUISI1.REQCANNEG AS CANT_NEGADA, REQUISICI.REQBODORG AS BODEGA, BODEGAS.BODDESC AS DESC_BODEGA, SUM(KARDEX1.MOVCNT) AS CANT, SUM(KARDEX1.MOVVLU) AS COSTO_UNITARIO, SUM(KARDEX1.MOVVLT) AS COSTO_TOTAL FROM REQUISI1 LEFT JOIN  KARDEX1 ON (KARDEX1.MOVTIPDOC = REQUISI1.DOCCOD AND KARDEX1.MOVREQN = REQUISI1.REQNRO AND KARDEX1.MSRESO = REQUISI1.MSRESO AND REQUISI1.REQITEM=KARDEX1.MOVCNSRQ) INNER JOIN REQUISICI ON (REQUISICI.REQNRO = REQUISI1.REQNRO) AND (REQUISICI.DOCCOD = REQUISI1.DOCCOD) INNER JOIN CENCOST ON (REQUISICI.RECNCCOD = CENCOST.CNCCOD) INNER JOIN BODEGAS ON (BODEGAS.BODEGA=REQUISICI.REQBODORG) WHERE REQUISICI.REQTIP='C' AND REQUISICI.REQSITENV='N' AND REQUISICI.REQFCH &gt;=? AND REQUISICI.REQFCH &lt;=? GROUP BY REQUISI1.DOCCOD, REQUISI1.REQNRO, REQUISI1.REQULTEST, REQUISICI.REQFCH,REQUISI1.REQITEM , REQUISI1.MSRESO, REQUISI1.REQNOMPRO, REQUISICI.RECNCCOD, CENCOST.CNCDSC, REQUISI1.REQCANAPR, REQUISI1.REQCANENV, REQUISI1.REQCANNEG, REQUISICI.REQBODORG,BODEGAS.BODDESC ORDER BY REQUISI1.REQNRO,REQUISI1.REQITEM;</t>
  </si>
  <si>
    <t xml:space="preserve">REQ CONSUMO_DET XFECHADESP                                  </t>
  </si>
  <si>
    <t>SELECT REQUISI1.DOCCOD AS DOCUMENTO, REQUISI1.REQNRO AS NO_REQ, CASE WHEN REQUISI1.REQULTEST = 'X'THEN 'NEGADA' WHEN REQUISI1.REQULTEST = 'O'THEN 'SOLICITADA' WHEN REQUISI1.REQULTEST = 'E'THEN 'ENTREGADA' WHEN REQUISI1.REQULTEST = 'P'THEN 'PENDIENTE' END AS ESTADO, REQUISICI.REQFCH AS FECHA_REQ, REQUISI1.REQITEM AS ITEM, REQUISI1.MSRESO AS COD_PRODUCTO, REQUISI1.REQNOMPRO AS DESCRIPCION, REQUISICI.RECNCCOD AS CC_ORIGEN, CENCOST.CNCDSC AS DESC_CC, REQUISI1.REQCANAPR AS CANT_SOLICITADA, REQUISI1.REQCANENV AS CANT_DESPACHADA, REQUISI1.REQCANNEG AS CANT_NEGADA, KARDEX1.BODEGA AS BODEGA, KARDEX1.DOCTIP AS DOC_SALIDA, KARDEX1.DOCNRO AS NRO_DOC, KARDEX1.MOVFCH AS FECHA_SALIDA, KARDEX1.MOVCNT AS CANT, KARDEX1.MOVVLU AS COSTO_UNITARIO, KARDEX1.MOVVLT AS COSTO_TOTAL FROM REQUISI1 LEFT JOIN  KARDEX1 ON (KARDEX1.MOVTIPDOC = REQUISI1.DOCCOD AND KARDEX1.MOVREQN = REQUISI1.REQNRO AND KARDEX1.MSRESO = REQUISI1.MSRESO AND REQUISI1.REQITEM=KARDEX1.MOVCNSRQ)  INNER JOIN REQUISICI ON (REQUISICI.REQNRO = REQUISI1.REQNRO) AND (REQUISICI.DOCCOD = REQUISI1.DOCCOD) INNER JOIN CENCOST ON (REQUISICI.RECNCCOD = CENCOST.CNCCOD) WHERE REQUISICI.REQTIP='C' AND REQUISICI.REQSITENV='N' AND KARDEX1.MOVFCH&gt;=? AND KARDEX1.MOVFCH&lt;=? ORDER BY REQUISI1.REQNRO,REQUISI1.REQITEM;</t>
  </si>
  <si>
    <t xml:space="preserve">SALIDAS INV PENDXFACTURAR                                   </t>
  </si>
  <si>
    <t>SELECT INGRESOS.MPCEDU AS ID, CAPBAS.MPTDOC AS TIPO_DOCUMENTO, CAPBAS.MPNOMC AS PACIENTE,INGRESOS.INGCSC AS CONSECUTIVO_INGRESO, CASE WHEN TMPFAC.CLAPRO='1' THEN 'AMBULATORIO' WHEN TMPFAC.CLAPRO='2' THEN 'HOSPITALIZACION' WHEN TMPFAC.CLAPRO='3' THEN 'URGENCIAS' WHEN TMPFAC.CLAPRO='5' THEN 'TRIAGE' WHEN TMPFAC.CLAPRO='4' THEN 'TTO_ESPECIAL' WHEN TMPFAC.CLAPRO='6' THEN 'REF_AMBULATORIO' WHEN TMPFAC.CLAPRO='7' THEN 'REF_HOSPITALIZACION' WHEN TMPFAC.CLAPRO='8' THEN 'REF_URGENCIAS' END,INGRESOS.INGFECADM AS FECHA_ADMISION,  INGRESOS.INGFECEGR AS FECHA_EGRESO, INGRESOS.INGNIT AS CONTRATO, MAEPAB.MPNOMP AS PABELLON, CASE WHEN INGRESOS.INGINSLC='S' THEN 'CON_ALTA' WHEN INGRESOS.INGINSLC='N' THEN 'SIN_ALTA' END AS SALIDA_CLINICA, TMPFAC2.TFRESO AS CODIGO_PROD, MAESUM1.MSNOMG AS NOMBRE,TMPFAC2.TFFCSU AS FECHA_CARGO,TMPFAC2.TFCANS AS CANTIDAD, TMPFAC2.TFVALU AS VALOR_UNITARIO,TMPFAC2.TFVATS AS VLR_TOTAL,TMPFAC2.TFSTPOTRN AS TIPO_DE_CARGO,TMPFAC2.TFESTAANU2 AS ESTADO_ANULACION FROM INGRESOS LEFT JOIN TMPFAC ON (INGRESOS.MPCEDU=TMPFAC.TFCEDU AND INGRESOS.MPTDOC=TMPFAC.TFTDOC AND INGRESOS.INGCSC=TMPFAC.TMCTVING) INNER JOIN CAPBAS ON (INGRESOS.MPCEDU=CAPBAS.MPCEDU AND INGRESOS.MPTDOC=CAPBAS.MPTDOC) INNER JOIN MAEPAB ON (TMPFAC.TFCCODPAB=MAEPAB.MPCODP) INNER JOIN TMPFAC2 ON (INGRESOS.MPCEDU=TMPFAC2.TFCEDU AND CAPBAS.MPTDOC=TMPFAC2.TFTDOC ) INNER JOIN MAESUM1 ON (TMPFAC2.TFRESO=MAESUM1.MSRESO ) WHERE INGRESOS.INGUSUANU=''  AND TMPFAC2.TMCTVING=INGRESOS.INGCSC AND TMPFAC2.TFFCSU &gt;=?  AND TMPFAC2.TFFCSU &lt;=?;</t>
  </si>
  <si>
    <t xml:space="preserve">SUMINISTROS_Y_MEDICAMENTOS                                  </t>
  </si>
  <si>
    <t>SELECT B.MSRESO AS PRODUCTO ,B.MSNOMG AS NOMBRE_COMERCIAL ,B.MSGRPCOD AS GRUPO,F.GRPDSC AS NOMBRE_GRUPO,B.MSSGRPCD AS SUBGRUPO,G.SGRPDSC AS NOMBRE_SUBGRUPO,B.MARCOD AS MARCA,T1.MARDSC,B.MSCODI AS ANATO,B.MSPRAC AS PPIO_ACTIVO, B.MSFORM AS FORMA, B.CNCCD AS CONCENTRACION,E.CNCDES,CASE WHEN D.MSPOSX='1' THEN 'NO_POS' WHEN D.MSPOSX='0' THEN 'POS' END AS ES_POS,D.MSDESC AS GENERICO,B.MSUNDMCT AS UNIDAD_COMPRA,UNMDDES AS UNIDAD_CO,MSUNDAPL AS UNIDAD_APLICA, B.MSCSTPRM AS COSTO_PROMEDIO, B.MOVVLU1 AS ULTIMO_PRECIO_COMPRA FROM MAESUM1 B, UNDMEDI C,MAESUMN D, MAECONC E, GRUPOS F, GRUPOS1 G,DBLINK('DBNAME=FINANCIERA HOST=172.16.104.14 PORT=5432 USER=POSTGRES PASSWORD=POSTGRES', 'SELECT MARCOD,MARDSC FROM MARCAS A') AS T1 (MARCOD CHAR(4),MARDSC CHAR(30)) WHERE B.MSUNDMCT=C.UNMDCOD AND D.MSCODI=B.MSCODI AND D.MSPRAC=B.MSPRAC AND D.CNCCD=B.CNCCD AND D.MSFORM=B.MSFORM AND E.CNCCD=B.CNCCD AND F.GRPCOD=B.MSGRPCOD AND G.GRPCOD=B.MSGRPCOD AND G.SGRPCOD=B.MSSGRPCD AND T1.MARCOD=B.MARCOD ORDER BY B.MSRESO</t>
  </si>
  <si>
    <t xml:space="preserve">REVISION DOCUMENTOS CONTABLES                               </t>
  </si>
  <si>
    <t>SELECT MOVCONT2.DOCCOD AS DOCUMENTO, MOVCONT2.MVCNRO AS NUM_DOC, MOVCONT2.MVCCFCH AS FECHA, MOVCONT2.CNTCOD AS CUENTA, MOVCONT2.TRCCOD AS NIT, TERCEROS.TRCRAZSOC AS TERCERO, MOVCONT2.MVCNAT AS NATURALEZA, MOVCONT2.MVCDOCRF1 AS DREF1, MOVCONT2.MVCDOCRF2 AS DREF2, MOVCONT2.MVCVLRLC AS VALOR,MOVCONT2.MVCDET AS CONCEPTO FROM TERCEROS RIGHT JOIN MOVCONT2 ON TERCEROS.TRCCOD = MOVCONT2.TRCCOD WHERE MOVCONT2.MVCCFCH&gt;=? AND MOVCONT2.MVCCFCH&lt;=? AND MOVCONT2.CNTCOD=? AND MOVCONT2.DOCCOD=?;</t>
  </si>
  <si>
    <t xml:space="preserve">KARDEX_INVENTARIOS                                          </t>
  </si>
  <si>
    <t>SELECT * FROM GINA_INVENTARIOS();</t>
  </si>
  <si>
    <t xml:space="preserve">GRUPOS_PRODUCTOS                                            </t>
  </si>
  <si>
    <t>select * from carlos_inventarios()</t>
  </si>
  <si>
    <t xml:space="preserve">CONSOLIDAD_CXP_SALDADAS                                     </t>
  </si>
  <si>
    <t>SELECT T1.PRVCOD AS NIT,T2.TRCRAZSOC AS PROVEEDOR,T1.HOPNOOBL AS NO_OBLIG,T1.CNTVIG AS VIGENCIA,(SELECT CNTDSC FROM CUENTAS WHERE CNTCOD=T1.CNTCOD AND CNTVIG='2014') AS CONCEPTO,TO_CHAR(T1.HOPFCHOBL,'DD-MM-YYYY') AS FECHA_OBL,TO_CHAR(T1.HOPFCHRAD,'DD-MM-YYYY') AS FECHA_RAD,T1.HOPVLROBL AS VALOR_OBL,T1.HOPTPPZ AS PLAZO,(T1.HOPTOTCRE)-(T1.HOPTOTDEB) AS SALDO,CASE WHEN T1.HOPTPPZ &lt;&gt;'' THEN TO_CHAR((CAST(T1.HOPFCHRAD AS DATE)+(CAST(T1.HOPTPPZ||' DAYS' AS INTERVAL))) ,'DD-MM-YYYY') WHEN T1.HOPTPPZ='' THEN TO_CHAR(T1.HOPFCHRAD,'DD-MM-YYYY') END AS FECHA_VENC,TO_CHAR(HOJFCHCAN,'DD-MM-YYYY') AS FECHA_CANCELACION FROM HOJOBLPRV T1 LEFT JOIN TERCEROS T2 ON (T1.PRVCOD=T2.TRCCOD) WHERE  T1.HOPFCHRAD &gt;=? AND T1.HOPFCHRAD &lt;=? ORDER BY 6;</t>
  </si>
  <si>
    <t xml:space="preserve">GLOSAS_INGRESOS                                             </t>
  </si>
  <si>
    <t>SELECT GLOCTVO AS GLOSA,MPNFAC AS FACTURA,GLOFCHREC AS FECHA_RECEPCION,GLOFCHRAD AS FECHA_RADICACION FROM ADGLOSAS WHERE GLOFCHREC&gt;=? AND GLOFCHREC&lt;= ?</t>
  </si>
  <si>
    <t xml:space="preserve">PROVEEDORES                                                 </t>
  </si>
  <si>
    <t>SELECt T1.PrvCod AS PrvCod , T2.TrcNit AS PrvNit, T2.TrcRazSoc AS PrvRazSoc, t2.trcdir as direccion,t2.trctlf as telefono, t2.trcemail as mail FROM ((PROVEEDOR1 T1 INNER JOIN TERCEROS T2 ON T2.TrcCod = T1.PrvCod) INNER JOIN EMPRESA T3 ON T3.EMPCOD=T1.EMPCOD) WHERE (T1.EMPCOD = '1 ') AND (T1.PrvCod like '%%%%%%%%%%%%%%%') AND (T2.TrcNit like '%%%%%%%%%%%%%%%') AND  (T2.TrcRazSoc like '%%%%%%%%%%%%%%%%%%%%%%%%%%%%%%%%%%%%%%%%%%%%%%%%%%%%%%%%%%%%') ORDER BY T1.EMPCOD</t>
  </si>
  <si>
    <t xml:space="preserve">CONSULTA DOCUMENTOS                                         </t>
  </si>
  <si>
    <t>SELECT DISTINCT MOVCONT3.DOCCOD AS CODIGO_DOCUMENTO,DOCUCON.DOCDSC AS DOCUMENTO, MOVCONT3.MVCNRO AS NUMERO_DOCUMENTO,MOVCONT2.CNTCOD AS CUENTA,CUENTAS.CNTDSC AS DESCRIPCION_CUENTA, MVCNAT AS NATURALEZA, MOVCONT2.TRCCOD AS ID_CLIENTE,TERCEROS.TRCRAZSOC AS RAZON_SOCIAL, MOVCONT2.MVCVLRLC AS VALOR_MOVIMIENTO,MOVCONT2.MVCDOCRF1 AS DOCUMENTO_REFERENCIA,MOVCONT3.MVCFCH AS FECHA_MOVIMIENTO, MOVCONT2.MVCDET AS CONCEPTO_CUENTA, MOVCONT3.MVCCPT AS CONCEPTO_DOCUMENTO FROM MOVCONT2 RIGHT JOIN MOVCONT3 ON (MOVCONT2.MCDPTO = MOVCONT3.MCDPTO) AND (MOVCONT2.MVCNRO = MOVCONT3.MVCNRO) AND (MOVCONT2.DOCCOD = MOVCONT3.DOCCOD) AND (MOVCONT2.EMPCOD = MOVCONT3.EMPCOD) LEFT JOIN CUENTAS ON MOVCONT2.CNTCOD=CUENTAS.CNTCOD LEFT JOIN DOCUCON ON MOVCONT2.DOCCOD=DOCUCON.DOCCOD LEFT JOIN TERCEROS ON MOVCONT2.TRCCOD=TERCEROS.TRCCOD WHERE MOVCONT3.DOCCOD=? AND MOVCONT3.MVCFCH &gt;=? AND MOVCONT3.MVCFCH &lt;=? GROUP BY MOVCONT2.MVCVLRLC,MOVCONT3.DOCCOD,DOCUCON.DOCDSC, MOVCONT3.MVCNRO, MOVCONT2.CNTCOD, CUENTAS.CNTDSC, MOVCONT2.MVCNAT, MOVCONT2.TRCCOD,TERCEROS.TRCRAZSOC, MOVCONT2.MVCDOCRF1, MOVCONT3.MVCFCH , MOVCONT2.MVCDET, MOVCONT3.MVCCPT ORDER BY MOVCONT3.MVCNRO;</t>
  </si>
  <si>
    <t xml:space="preserve">APOYO MEDIOS MAGNETICO BAL_TERC 2009                        </t>
  </si>
  <si>
    <t>SELECT A.RSMCTNCON AS CUENTA, C.CNTDSC AS DESCRIPCION_CUENTA,D.TIPCLADOC AS TIPO_DOC, A.TRCCOD AS TERCERO,case when d.tipcladoc = '31' then b.trcrazsoc else null end AS RAZON_SOCIAL, B.TRCNIT AS NIT,B.TRCDIGVER AS VERIFICACION,TRCPRMAPE AS PRIMER_APELLIDO,TRCSEGAPE AS SEGUNDO_APELLIDO,B.TRCPRMNOM AS PRIMER_NOMBRE,TRCSEGNOM AS SEGUNDO_NOMBRE,B.TRCDIR AS DIRECCION,TRCMDCODD AS DEPTO,B.TRCMDCODM AS CIUDAD,A.RSMANO AS ANO, A.RSMMES AS MES, RSMSALACT AS SALDO_ACTUAL FROM RESMCUE A LEFT JOIN TERCEROS B ON (B.TRCCOD=A.TRCCOD) LEFT JOIN CUENTAS C ON (A.RSMCTNCON = C.CNTCOD) LEFT JOIN TIPDOC D ON (D.TIPCODDOC=B.TRCTPOIDE) WHERE A.RSMANO=2009 AND A.RSMMES=12 ORDER BY A.RSMCTNCON, C.CNTDSC</t>
  </si>
  <si>
    <t xml:space="preserve">APOYO MEDIOS MAGNETICOS RETENCIONES                         </t>
  </si>
  <si>
    <t xml:space="preserve">SELECT A.RSMCTNCON AS CUENTA, C.CNTDSC AS DESCRIPCIUON_CUENTA, D.TIPCLADOC AS TIPO_DOC,A.TRCCOD AS TERCERO,case when d.tipcladoc = '31' then b.trcrazsoc else null end AS RAZON_SOCIAL, B.TRCNIT AS NIT,B.TRCDIGVER AS VERIFICACION,TRCPRMAPE AS PRIMER_APELLIDO,TRCSEGAPE AS SEGUNDO_APELLIDO,B.TRCPRMNOM AS PRIMER_NOMBRE,TRCSEGNOM AS SEGUNDO_NOMBRE,B.TRCDIR AS DIRECCION,TRCMDCODD AS DEPTO,B.TRCMDCODM AS CIUDAD,A.RSMANO AS ANO, A.RSMMES AS MES, RSMSALACT AS SALDO_ACTUAL FROM RESMCUE A LEFT JOIN TERCEROS B ON (B.TRCCOD=A.TRCCOD) LEFT JOIN CUENTAS C ON (A.RSMCTNCON=C.CNTCOD) LEFT JOIN TIPDOC D ON (D.TIPCODDOC=B.TRCTPOIDE) WHERE A.RSMANO=2009 AND A.RSMMES=12 AND A.RSMCTNCON &gt;= '2365' AND A.RSMCTNCON &lt;= '24' ORDER BY A.RSMCTNCON, C.CNTDSC  </t>
  </si>
  <si>
    <t xml:space="preserve">APOYO MEDIOS MAGNETICOS COSTO_GASTOS                        </t>
  </si>
  <si>
    <t>SELECT A.RSMCTNCON AS CUENTA, C.CNTDSC AS DESCRIPCION_CUENTA, D.TIPCLADOC AS TIPO_DOC,A.TRCCOD AS TERCERO,case when d.tipcladoc = '31' then b.trcrazsoc else null end AS RAZON_SOCIAL, B.TRCNIT AS NIT,B.TRCDIGVER AS VERIFICACION,TRCPRMAPE AS PRIMER_APELLIDO,TRCSEGAPE AS SEGUNDO_APELLIDO,B.TRCPRMNOM AS PRIMER_NOMBRE,TRCSEGNOM AS SEGUNDO_NOMBRE,B.TRCDIR AS DIRECCION,TRCMDCODD AS DEPTO,B.TRCMDCODM AS CIUDAD,A.RSMANO AS ANO, A.RSMMES AS MES, RSMSALACT AS SALDO_ACTUAL FROM RESMCUE A LEFT JOIN TERCEROS B ON (B.TRCCOD=A.TRCCOD) LEFT JOIN CUENTAS C ON (A.RSMCTNCON=C.CNTCOD) LEFT JOIN TIPDOC D ON (D.TIPCODDOC = B.TRCTPOIDE) WHERE A.RSMANO=2009 AND A.RSMMES=12 AND A.RSMCTNCON &gt;='5' AND A.RSMCTNCON&lt;='8' ORDER BY A.RSMCTNCON, C.CNTDSC</t>
  </si>
  <si>
    <t xml:space="preserve">PRODUCTOS_EN_BODEGA_ALMACEN                                 </t>
  </si>
  <si>
    <t>select * from karen_inventarios();</t>
  </si>
  <si>
    <t xml:space="preserve">BALANCE_DE_PRUEBAS_X_CCOSTO                                 </t>
  </si>
  <si>
    <t>SELECT A.RSMCTNCON AS CUENTA, C.CNTDSC AS DESCRIPCION_CUENTA, A.CNCCOD AS CENTRO_COSTO,D.CNCDSC AS NOMBRE_COSTO,SUM(A.RSMSALANT) AS SALDO_ANTERIOR,SUM(A.RSMDEB) AS DEBITO,SUM(A.RSMCRE) AS CREDITO,SUM(A.RSMSALACT) AS SALDO_ACTUAL FROM RESMCUE A LEFT JOIN CUENTAS C ON (A.RSMCTNCON=C.CNTCOD) INNER JOIN CENCOST D ON (D.CNCCOD= A.CNCCOD) WHERE A.RSMANO=? AND A.RSMMES=? AND A.CNCCOD=? GROUP BY  A.RSMCTNCON , C.CNTDSC , A.CNCCOD ,D.CNCDSC ORDER BY A.RSMCTNCON, C.CNTDSC</t>
  </si>
  <si>
    <t xml:space="preserve">BALANCE_CON_TODOS_LOS_CCOSTOS                               </t>
  </si>
  <si>
    <t>SELECT A.RSMCTNCON AS CUENTA, C.CNTDSC AS DESCRIPCION_CUENTA, A.CNCCOD AS CENTRO_COSTO,D.CNCDSC AS NOMBRE_COSTO,SUM(A.RSMSALANT) AS SALDO_ANTERIOR,SUM(A.RSMDEB) AS DEBITO,SUM(A.RSMCRE) AS CREDITO,SUM(A.RSMSALACT) AS SALDO_ACTUAL FROM RESMCUE A LEFT JOIN CUENTAS C ON (A.RSMCTNCON=C.CNTCOD and A.rsmano=C.cntvig) INNER JOIN CENCOST D ON (D.CNCCOD= A.CNCCOD) WHERE A.RSMANO=? AND A.RSMMES=? GROUP BY  A.RSMCTNCON , C.CNTDSC , A.CNCCOD ,D.CNCDSC ORDER BY A.RSMCTNCON, C.CNTDSC;</t>
  </si>
  <si>
    <t xml:space="preserve">MOVIMIENTOS BANCARIOS                                       </t>
  </si>
  <si>
    <t>SELECT MOVBAN.BANCOD AS COD_BANCO, BANCO.BANNOM AS BANCOS, TERCEROS.TRCRAZSOC AS TERCERO, MOVBAN.DOCCOD AS DOCUMENTO, MOVBAN.EMPCOD AS COD_EMPRESA, MOVBAN.MVBNROCMP AS COMPROBANTE, MOVBAN.MVBCSC AS CONCECUTIVO, TO_CHAR(MOVBAN.MVBFCH,'DD-MM-YYYY') AS FECHA_MOVIMIENTO, MOVBAN.MVBACT AS ACTIVO, MOVBAN.MVBVLR AS VALOR, MOVBAN.MVBTIPMOV AS TIPO_MOV, PROCTESO.PRCTESDES AS PROCESO, MOVBAN.mvbnumchq AS NUM_CHEQUE, MOVBAN.MVBBenChq AS BENEFICIARIO, MOVBAN. MVBCONTRN AS COD_TRANSACCION FROM ((MOVBAN INNER JOIN BANCO ON MOVBAN.BANCOD = BANCO.BANCOD) INNER JOIN TERCEROS ON MOVBAN.TRCCOD = TERCEROS.TRCCOD) INNER JOIN PROCTESO ON MOVBAN.PRCTESCOD = PROCTESO.PRCTESCOD WHERE MOVBAN.MVBFCH&gt;=? AND MOVBAN.MVBFCH&lt;=? ORDER BY MOVBAN.MVBNROCMP</t>
  </si>
  <si>
    <t xml:space="preserve">IMPUESTOS CAUSADOS EN UN PERIODO                            </t>
  </si>
  <si>
    <t>SELECT MOVCONT2.EMPCOD, MOVCONT2.TRCCOD, TERCEROS.TRCRAZSOC, MOVCONT2.DOCCOD, MOVCONT2.MVCNRO, MOVCONT2.CNTVIG, MOVCONT2.CNTCOD, MOVCONT2.CNUCOD, MOVCONT2.CNUSUB, MOVCONT2.CNCCOD, MOVCONT2.MVCDOCRF1, MOVCONT2.MVCNAT, MOVCONT2.MVCVLRLC, MOVCONT2.MVCDET, MOVCONT2.MVCBSE, MOVCONT2.MVCVLR, MOVCONT2.MVCIMPCOD, MOVCONT2.MVCCFCH, IMPUESTOS.GRICOD FROM (MOVCONT2 LEFT JOIN TERCEROS ON MOVCONT2.TRCCOD = TERCEROS.TRCCOD) LEFT JOIN IMPUESTOS ON MOVCONT2.MVCIMPCOD = IMPUESTOS.IMPCOD WHERE MOVCONT2.MVCCFCH&gt;=?  AND MOVCONT2.MVCCFCH&lt;=? AND IMPUESTOS.GRICOD=?;</t>
  </si>
  <si>
    <t xml:space="preserve">ORDENES DE COMPRA                                           </t>
  </si>
  <si>
    <t>SELECT DOCCOD AS TIPO_DOCUMENTO, ORDENRO AS NUMERO_COMPRA, ORDEFCH AS FECHA_ORDEN, PRVCOD AS PROVEEDOR, ORDTIPDPLZ AS PLAZO, CASE WHEN ORDEEST='O' THEN 'PENDIENTE' WHEN ORDEEST='A' THEN 'ANULADA' WHEN ORDEEST='E' THEN 'ENTRADA_ALMACEN' WHEN ORDEEST='P' THEN 'RECIBIDO_PARCIALMENTE' WHEN ORDEEST='G' THEN 'GENERADA' WHEN ORDEEST='F' THEN 'FACTURADA' END  AS ESTADO, ORDEUSUC AS USUARIO_CREA FROM COMPCAB WHERE DOCCOD='COC' AND ORDEFCH BETWEEN ? AND ?</t>
  </si>
  <si>
    <t xml:space="preserve">LEGALIZACION DE CAJAS MENORES                               </t>
  </si>
  <si>
    <t>SELECT DOCCOD,MVCNRO,MVCCSC,CNTVIG,CNTCOD,CNUCOD,CNUSUB,CNCCOD,TRCCOD,MVCDOCRF1,MVCNAT,MVCVLR,MVCDET,MVCCFCH FROM MOVCONT2 WHERE MVCCFCH BETWEEN ? AND ? AND DOCCOD='TCM';</t>
  </si>
  <si>
    <t xml:space="preserve">MOVIMIENTOS DE KARDEX POR FECHAS                            </t>
  </si>
  <si>
    <t>SELECT * FROM KARDEX_INVENTARIOS_SAL(?,?,?)</t>
  </si>
  <si>
    <t xml:space="preserve">GLOSAS_DETALLE                                              </t>
  </si>
  <si>
    <t>SELECT C.FACFCH AS FECHA_FACTURA,A.MPNFAC AS NRO_FACTURA,A.MATIPDOC AS TIPO_DOC,A.GLOCTVO AS NRO_GLOSA,A.GLOFCHREC AS FECHA_GLOSA,A.GLOFCHRAD  AS FECHA_RADICA_GLOSA,A.GLOVLRTGLO AS VALOR_GLOSA,B.GLOFCHRTA AS FECHA_RESPUESTA_GLOSA,B.GLOVLR AS VALOR_GLOSADO,B.GLOVLRACP AS VALOR_ACEPTADO,CASE WHEN A.GLOFCHRAD = '0001-01-01' THEN CAST ('GLOSA NO RADICADA' AS CHAR(20)) ELSE  CAST ((A.GLOFCHRAD - B.GLOFCHRTA ) AS CHAR(20)) END AS TIEMPO_DIAS FROM ADGLOSAS A, ADGLOSAS1 B, MAEATE C WHERE C.FACFCH&gt;=? AND C.FACFCH&lt;= ? AND C.MPNFAC=A.MPNFAC AND A.MPNFAC=B.MPNFAC AND A.GLOCTVO=B.GLOCTVO ORDER BY C.MPNFAC</t>
  </si>
  <si>
    <t xml:space="preserve">APOYO MEDIOS MAGNETICO BAL_TERC PARAMETROS                  </t>
  </si>
  <si>
    <t>SELECT DISTINCT A.RSMCTNCON AS CUENTA,C.CNTDSC AS DESCRIPCION_CUENTA,D.TIPCLADOC AS TIPO_DOC,A.TRCCOD AS TERCERO,CASE WHEN D.TIPCLADOC='31' THEN B.TRCRAZSOC ELSE NULL END AS RAZON_SOCIAL,B.TRCNIT AS NIT,B.TRCDIGVER AS VERIFICACION,TRCPRMAPE AS PRIMER_APELLIDO,TRCSEGAPE AS SEGUNDO_APELLIDO,B.TRCPRMNOM AS PRIMER_NOMBRE,TRCSEGNOM AS SEGUNDO_NOMBRE,B.TRCDIR AS DIRECCION,TRCMDCODD AS DEPTO,B.TRCMDCODM AS CIUDAD,A.RSMANO AS ANO,A.RSMMES AS MES,SUM(RSMSALACT) AS SALDO_ACTUAL, C.CNTNAT AS NATURALEZA FROM RESMCUE A LEFT JOIN TERCEROS B ON (B.TRCCOD=A.TRCCOD) LEFT JOIN CUENTAS C ON (A.RSMCTNCON=C.CNTCOD) LEFT JOIN TIPDOC D ON (D.TIPCODDOC=B.TRCTPOIDE) WHERE A.RSMANO=? AND A.RSMMES=? AND C.CNTVIG='2015' GROUP BY 1,2,3,4,5,6,7, 8,9,10,11, 12,13,14,15,16,18 ORDER BY 1,2,4;</t>
  </si>
  <si>
    <t xml:space="preserve">MEDIOS MAGNETICOS RETENCION PARAMETROS                      </t>
  </si>
  <si>
    <t>SELECT A.RSMCTNCON AS CUENTA, C.CNTDSC AS DESCRIPCIUON_CUENTA, D.TIPCLADOC AS TIPO_DOC,A.TRCCOD AS TERCERO,CASE WHEN D.TIPCLADOC = '31' THEN B.TRCRAZSOC ELSE NULL END AS RAZON_SOCIAL, B.TRCNIT AS NIT,B.TRCDIGVER AS VERIFICACION,TRCPRMAPE AS PRIMER_APELLIDO,TRCSEGAPE AS SEGUNDO_APELLIDO,B.TRCPRMNOM AS PRIMER_NOMBRE,TRCSEGNOM AS SEGUNDO_NOMBRE,B.TRCDIR AS DIRECCION,TRCMDCODD AS DEPTO,B.TRCMDCODM AS CIUDAD,A.RSMANO AS ANO, A.RSMMES AS MES, RSMSALACT AS SALDO_ACTUAL FROM RESMCUE A LEFT JOIN TERCEROS B ON (B.TRCCOD=A.TRCCOD) LEFT JOIN CUENTAS C ON (A.RSMCTNCON=C.CNTCOD) LEFT JOIN TIPDOC D ON (D.TIPCODDOC=B.TRCTPOIDE) WHERE A.RSMANO=? AND A.RSMMES=? AND A.RSMCTNCON &gt;= '2365' AND A.RSMCTNCON &lt;= '24' AND C.CNTVIG='2011' ORDER BY A.RSMCTNCON, C.CNTDSC;</t>
  </si>
  <si>
    <t xml:space="preserve">MEDIOSMAGNETICOS RETENCION                                  </t>
  </si>
  <si>
    <t>SELECT 	A.RSMCTNCON AS CUENTA,C.CNTDSC AS DESCRIPCIUON_CUENTA,D.TIPCLADOC AS TIPO_DOC,A.TRCCOD AS TERCERO,CASE WHEN D.TIPCLADOC = '31' THEN B.TRCRAZSOC ELSE NULL END AS RAZON_SOCIAL,B.TRCNIT AS NIT,B.TRCDIGVER AS VERIFICACION,TRCPRMAPE AS PRIMER_APELLIDO,TRCSEGAPE AS SEGUNDO_APELLIDO,B.TRCPRMNOM AS PRIMER_NOMBRE,TRCSEGNOM AS SEGUNDO_NOMBRE,B.TRCDIR AS DIRECCION,TRCMDCODD AS DEPTO,B.TRCMDCODM AS CIUDAD,A.RSMANO AS ANO,A.RSMMES AS MES,SUM(RSMSALACT) AS SALDO_ACTUAL,(SELECT SUM (MVCBSE) FROM MOVCONT2 M WHERE CNTCOD&gt;='2365' AND CNTCOD &lt;= '2370' AND MVCNAT='C' AND MVCMES BETWEEN '1' AND ?  AND MVCANIO='2010' AND A.RSMCTNCON=M.CNTCOD AND A.TRCCOD=M.TRCCOD)-(SELECT CASE WHEN SUM (MVCBSE)&lt;&gt; NULL THEN SUM (MVCBSE) ELSE '0' END AS TOTAL FROM MOVCONT2 M WHERE CNTCOD&gt;='2365' AND CNTCOD &lt;= '2370' AND MVCNAT='D' AND MVCMES BETWEEN '1' AND ? AND MVCANIO='2010' AND A.RSMCTNCON=M.CNTCOD AND A.TRCCOD=M.TRCCOD) AS TOTAL,COUNT (*) FROM RESMCUE A LEFT JOIN TERCEROS B ON (B.TRCCOD=A.TRCCOD) LEFT JOIN CUENTAS C ON (A.RSMCTNCON=C.CNTCOD) LEFT JOIN TIPDOC D ON (D.TIPCODDOC=B.TRCTPOIDE) WHERE A.RSMANO='2010' AND A.RSMMES BETWEEN '1' AND ?  AND A.RSMCTNCON &gt;= '2365' AND A.RSMCTNCON &lt;= '2370' GROUP BY 2,4,1,3,5,6,7,8,9,10,11,12,13,14,15,16,18 ORDER BY A.RSMCTNCON, C.CNTDSC;</t>
  </si>
  <si>
    <t xml:space="preserve">SALDOS_CXP_FECHA_DIGITADA                                   </t>
  </si>
  <si>
    <t>SELECT T1.PRVCOD AS NIT,T2.TRCRAZSOC AS PROVEEDOR,(SELECT CNTDSC FROM CUENTAS WHERE CNTCOD=T1.CNTCOD AND CNTVIG='2012') AS CONCEPTO,T1.HOPFCHOBL AS FECHA_OBL, T1.HOPFCHRAD AS FECHA_RAD, SUM(T1.HOPVLROBL) AS VALOR_OBL,T1.HOPTPPZ AS PLAZO, (T1.HOPTOTCRE)-(T1.HOPTOTDEB) AS SALDO,HOJFCHCAN,CASE WHEN T1.HOPTPPZ &lt;&gt;'' THEN (CAST(T1.HOPFCHRAD AS DATE)+(CAST(T1.HOPTPPZ||' DAYS' AS INTERVAL))) WHEN T1.HOPTPPZ='' THEN T1.HOPFCHRAD END AS FECHA_VENC FROM HOJOBLPRV T1 LEFT JOIN TERCEROS T2 ON (T1.PRVCOD=T2.TRCCOD) WHERE (T1.HOPTOTCRE)-(T1.HOPTOTDEB)&lt;&gt;0 AND HOPFCHOBL&lt;? GROUP BY 1,2,3,4,5,7,8,9 ORDER BY T1.PRVCOD;</t>
  </si>
  <si>
    <t xml:space="preserve">DIAGNOSTICOS_DE_INGRESO                                     </t>
  </si>
  <si>
    <t>SELECT 	C.MPCEDU, C.MPTDOC, I.INGCSC, CASE WHEN EXTRACT(YEAR FROM NOW())-EXTRACT(YEAR FROM MPFCHN)&lt;500 THEN EXTRACT(YEAR FROM NOW())-EXTRACT(YEAR FROM MPFCHN) ELSE '00' END AS EDAD, CASE WHEN EXTRACT(YEAR FROM NOW())-EXTRACT(YEAR FROM MPFCHN) BETWEEN '1' AND '14' THEN '1-14' WHEN EXTRACT(YEAR FROM NOW())-EXTRACT(YEAR FROM MPFCHN) BETWEEN '15' AND '45' THEN '15-45' WHEN EXTRACT(YEAR FROM NOW())-EXTRACT(YEAR FROM MPFCHN) BETWEEN '45' AND '65' THEN '45-65' WHEN EXTRACT(YEAR FROM NOW())-EXTRACT(YEAR FROM MPFCHN) BETWEEN '65' AND '1900' THEN '65-MAS' WHEN EXTRACT(YEAR FROM NOW())-EXTRACT(YEAR FROM MPFCHN)&gt;'1901' THEN 'NO TIENE EDAD' END AS ETA,I.INGENTDX AS DIAG_ENTRADA,I.INGSALDX AS DIAG_SALIDA,I.INGDXSAL1 AS DIAG_N2,I.INGDXSAL2 AS DIAG_N3,I.MPCODP AS PABELLON,MAEPAB11.MPNUMC AS NUMERO_CAMA,I.INGFECADM AS FECHA_INGRESO,I.INGFECEGR AS FECHA_EGRESO,I.INGMEDSAL AS MEDICO_SALIDA FROM (CAPBAS C INNER JOIN INGRESOS I ON C.MPCEDU=I.MPCEDU AND C.MPTDOC=I.MPTDOC) INNER JOIN MAEDIA M ON I.INGENTDX=M.DMCODI WHERE I.INGFECADM BETWEEN ? AND ? AND MAEPAB11.MPCEDU=C.MPCEDU;</t>
  </si>
  <si>
    <t xml:space="preserve">INVENTARIO_FISICO_BOLETAS                                   </t>
  </si>
  <si>
    <t>select a.doccod,a.bltnro,a.bltano,a.bltmes,t2.msreso,t2.msnomg,a.bltsldund ,a.bltcstprm,a.bltcntno1,a.bltcntno2,a.bltcntno3 from bltainv3 a, dblink('dbname=Clinica host=172.16.104.13 port=5432  user=postgres password=postgres', 'select msreso,msnomg from maesum1 b') as t2 (msreso char(15),msnomg char(50)) --on (a.msreso = t2.msreso) where a.bltnro=? and a.bltano=? and a.msreso = t2.msreso</t>
  </si>
  <si>
    <t xml:space="preserve">CONSULTA DE DOCUMENTOS POR FECHA                            </t>
  </si>
  <si>
    <t>SELECT M3.DOCCOD, M2.MVCNRO, M3.MVCCPT, M3.TRANAPL,M2.MVCCSC, M2.CNTVIG, M2.MVCDOCRF1, M2.CNTCOD, C.CNTDSC, M2.TRCCOD,T.TRCRAZSOC,M2.MVCVLR,M2.MVCNAT, M2.MVCDET,M2.MVCCFCH FROM ((MOVCONT2 M2 INNER JOIN MOVCONT3 M3 ON M2.DOCCOD=M3.DOCCOD AND M2.MVCNRO=M3.MVCNRO) INNER JOIN CUENTAS C ON C.CNTCOD=M2.CNTCOD AND C.CNTVIG='2015') INNER JOIN TERCEROS T ON M2.TRCCOD=T.TRCCOD WHERE M3.DOCCOD=? AND M2.MVCCFCH BETWEEN ? AND ? ;</t>
  </si>
  <si>
    <t xml:space="preserve">NOTAS_CREDITO                                               </t>
  </si>
  <si>
    <t>SELECT MPNFAC AS FACTURA,MATIPDOC AS TIPO,GLOCTVO AS GLOSA_CTVO,GLOFCHREC AS FECHA_RECEPCION,GLOVLRTGLO AS VALOR,GLOTIPDOC AS TIPO_GLOSA ,GLONUMDOC AS NUMERO_NOTA,GLOVLRTACP AS VALOR_NC,GLOFECDOC AS FECHA_NOTA FROM ADGLOSAS WHERE GLOFECDOC &gt;=? AND GLOFECDOC &lt;=? AND GLOTIPDOC &lt;&gt; ''</t>
  </si>
  <si>
    <t xml:space="preserve">NOTA CREDITO FINANCIERO                                     </t>
  </si>
  <si>
    <t xml:space="preserve"> SELECT DOCCOD AS TIPO,MVCNRO AS CONSECUTIVO_NOTA,MVCDOCRF1 AS DOCUMENTO_REFERENCIA,MVCVLRLC AS VALOR,MVCNAT AS TIPO FROM MOVCONT2 WHERE DOCCOD IN ('NAF','NGN','NCG') AND MVCNAT ='C' AND (DOCCOD,MVCNRO) IN (SELECT DOCCOD,MVCNRO FROM MOVCONT3 WHERE MVCFCH &gt;=? AND MVCFCH &lt;=?) ORDER BY DOCCOD,MVCNRO</t>
  </si>
  <si>
    <t xml:space="preserve">MOVIMIENTOS_CUENTA_XX                                       </t>
  </si>
  <si>
    <t>SELECT B.MVCFCH AS FECHA,B.MVCEST AS ESTADO,A.DOCCOD AS TIPO_DOC,A.MVCNRO AS NUMERO,A.CNTCOD AS CUENTA,C.TRCRAZSOC AS TERCERO,C.TRCNIT AS NIT,A.TRCCOD AS COD_TERCERO,A.MVCNAT AS NATURALEZ,A.MVCVLR AS VALOR FROM MOVCONT2 A, MOVCONT3 B, TERCEROS C WHERE A.DOCCOD=B.DOCCOD AND A.MVCNRO = B.MVCNRO AND A.TRCCOD=C.TRCCOD AND B.MVCFCH&gt;=? AND B.MVCFCH&lt;=? AND (A.DOCCOD,A.MVCNRO) IN (SELECT X.DOCCOD,X.MVCNRO FROM MOVCONT2 X WHERE X.DOCCOD=A.DOCCOD AND X.MVCNRO = A.MVCNRO AND SUBSTRING (X.CNTCOD,1,2)=?) ORDER BY  B.MVCFCH,A.DOCCOD,A.MVCNRO,A.MVCNAT</t>
  </si>
  <si>
    <t xml:space="preserve">LISTADO TERCEROS TIPO CONTRIBUYENTE                         </t>
  </si>
  <si>
    <t>select trccod as nit, trcrazsoc as razon_social,trcprmnom as p_nombre, trcsegnom as s_nombre, trcprmape as p_apellido, trcsegape as s_apellido, t.TCoCod as tip_contribuyen, k.tcodsc as tip_nom_contribuyen from terceros t inner join tpocont k on t.tcocod=k.tcocod</t>
  </si>
  <si>
    <t xml:space="preserve">GLOSAS_X_EMPRESA                                            </t>
  </si>
  <si>
    <t>SELECT A.MPNFAC AS FACTURA,A.GLOCTVO AS GLOSA,A.GLOFCHRAD AS FECHA_RADICA,B.MPMENI AS CONTRATO FROM ADGLOSAS A, MAEATE B WHERE A.MPNFAC  = B.MPNFAC AND A.GLOFCHRAD&gt;=? AND A.GLOFCHRAD &lt;= ? ORDER BY A.MPNFAC</t>
  </si>
  <si>
    <t xml:space="preserve">AGRUPADOR DE MOVIMIENTOS CONTABLES X FECHA Y CUENTA         </t>
  </si>
  <si>
    <t>SELECT M.MVCCFCH AS FECHA, M.DOCCOD AS TIPO_DOCUMENTO, M.MVCNRO AS NUMERO_DOCUMENTO, M.TRCCOD AS NIT, (SELECT  T.TRCRAZSOC FROM TERCEROS T WHERE M.TRCCOD=T.TRCCOD LIMIT 1) AS RAZON_SOCIAL, M.MVCDOCRF1 AS DOCUMENTO_REFERENCIA,M.CNTCOD AS CUENTA, (SELECT C2.CNTDSC FROM CUENTAS C2 WHERE M.CNTCOD=C2.CNTCOD LIMIT 1) AS NOMBRE_CUENTA,M.CNCCOD AS CENTRO_COSTO, (SELECT C.CNCDSC FROM CENCOST C WHERE M.CNCCOD=C.CNCCOD LIMIT 1) AS NOMBRE_CCOSTO, M.MVCDET AS DETALLE_MOVIMIENTO_CUENTA,M.MVCNAT AS NATURALEZA,SUM(M.MVCVLR) AS TOTAL_MOVIMIENTO FROM MOVCONT2 M WHERE M.CNTVIG='2012' AND M.CNTCOD=? AND M.MVCCFCH BETWEEN ? AND ? GROUP BY 1,2,3,4,5,6,7,8,9,10,11,12</t>
  </si>
  <si>
    <t xml:space="preserve">DOCUMENTOS_CONTABLES                                        </t>
  </si>
  <si>
    <t>SELECT MVCCSC, DOCCOD, MVCNRO, CNTVIG, CNCCOD, CNTCOD, TRCCOD, MVCDOCRF1, MVCNAT, MVCVLR, MVCCFCH, MVCMES, MVCANIO FROM MOVCONT2 WHERE DOCCOD=? AND MVCCFCH BETWEEN ? AND ? ORDER BY 3,1</t>
  </si>
  <si>
    <t xml:space="preserve">MOVIMIENTOS_CONTABILI_VS_INVENTARIOS                        </t>
  </si>
  <si>
    <t>select m2.doccod, m2.mvcnro, m2.cntvig, m2.cntcod, m2.cnccod, m2.trccod, m2.mvccfch,m2.mvcvlr, m4.msreso,m4.mvtocnt, m4.mvtodocpac, m4.mvtotdopac,m4.mvtocencos,m4.mvtovlu, mvtovlr,mvtosld from movcont2 m2 inner join movinv4 m4 on m2.doccod=m4.doccod and m2.mvcnro=m4.docnro and m2.doccod=m4.doccod and m2.mvccsc=m4.mvtocsc where cntcod in ('61200101','61200102') and mvccfch between ? and ?</t>
  </si>
  <si>
    <t xml:space="preserve">CONSULTA_CUENTA_1407                                        </t>
  </si>
  <si>
    <t>SELECT DOCCOD AS TIPO_DOC,MVCNRO AS DOCUMENTO,MOVCONT2.CNTVIG AS VIGENCIA,MOVCONT2.CNTCOD AS CUENTAS,CNTDSC AS NOMBRE_CUENTA,TRCCOD AS TERCERO,MVCDOCRF1 AS REFERENCIA,MVCVLRLC AS VALOR,MVCDET AS DETALLE,MVCCFCH AS FECHA, MVCNAT AS TIPO,MVCANIO,MVCMES FROM MOVCONT2, CUENTAS WHERE MOVCONT2.CNTCOD LIKE ('1307%') AND MVCCFCH &gt;= ? AND MVCCFCH &lt;= ? AND MOVCONT2.CNTVIG=2013 AND CUENTAS.CNTCOD=MOVCONT2.CNTCOD AND CUENTAS.CNTVIG=MOVCONT2.CNTVIG ORDER BY MVCCFCH,DOCCOD,MVCNRO</t>
  </si>
  <si>
    <t xml:space="preserve">RETEICA_MOV_CONTABLES                                       </t>
  </si>
  <si>
    <t>select m.doccod,m.mvcnro,m.cntcod,m.trccod, (select t.trcrazsoc from terceros t where t.trccod=m.trccod),(select t.trcdir from terceros t where t.trccod=m.trccod),(select t.trctlf from terceros t where t.trccod=m.trccod),m.mvcdocrf1,m.mvcnat, m.mvcdet, m.mvcbse, m.mvcvlr, m.mvccfch from movcont2 m where m.cntcod in ('23680501','23680502') and m.mvccfch between ? and ?</t>
  </si>
  <si>
    <t xml:space="preserve">DETALLE_FACT_ANUL_CONTAB                                    </t>
  </si>
  <si>
    <t xml:space="preserve">DETALLE_FACT_ANULADA_NOCONTAB                               </t>
  </si>
  <si>
    <t xml:space="preserve">CONSOL_FACT_ANULADAS_CONTAB                                 </t>
  </si>
  <si>
    <t xml:space="preserve">CONSOL_FACT_ANULADAS_NOCONTAB                               </t>
  </si>
  <si>
    <t xml:space="preserve">TOTALES_POR_DOCUMENTO_CONTABLE                              </t>
  </si>
  <si>
    <t>SELECT A.CNTCOD AS CUENTA,A.CNTDSC AS DESCRIPCION,B.DOCCOD AS TIPO_DOC, CASE WHEN B.MVCNAT='D' THEN SUM(B.MVCVLR) END AS DEBITO , CASE WHEN B.MVCNAT='C' THEN SUM(B.MVCVLR) END AS CREDITO FROM CUENTAS A, MOVCONT2 B,MOVCONT3 C WHERE C.MVCFCH&gt;=? AND C.MVCFCH&lt;=? AND C.MVCEST &lt;&gt; 'N'  AND C.DOCCOD=B.DOCCOD AND C.MVCNRO=B.MVCNRO AND A.CNTVIG=2013 AND A.CNTNVL=5 AND A.CNTCOD=B.CNTCOD AND B.CNTVIG=2013 AND B.MVCCFCH&gt;=? AND B.MVCCFCH&lt;=? GROUP BY A.CNTCOD,A.CNTDSC,B.DOCCOD,B.MVCNAT ORDER BY A.CNTCOD,A.CNTDSC,B.DOCCOD</t>
  </si>
  <si>
    <t xml:space="preserve">GLOSAS_X_ESPECIALIDAD                                       </t>
  </si>
  <si>
    <t>SELECT A.MPNFAC AS FACTURA,A.FACFCH AS FECHA,A.MPTDOC AS TIPP_DOC,A.MPCEDU AS DOCUMENTO,B.MMCODM AS MEDICO,B.MECOMM AS ESPE,B.PRCODI as cod_proced,G.PRNOMB as procedimiento,F.MENOME as especialidad ,D.GLOVLR as vlr_glosa,D.GLOVLRACP as aceptado,D.GLOVLRSOP as soportado FROM MAEATE A, MAEATE2 B , ADGLOSAS C,ADGLOSAS1 D,MAEESP F, maepro G WHERE A.FACFCH&gt;= ? AND FACFCH &lt;=? AND A.MPNFAC=B.MPNFAC AND B.MPNFAC=C.MPNFAC AND C.MPNFAC= D.MPNFAC AND D.GLOPRCCTV=B.MACSCP AND D.GLOITEM=B.PRCODI AND B.MAESANUP='N' AND B.MECOMM=F.MECODE AND G.PRCODI=B.PRCODI AND F.MECODE IN (387,697,21,22,23,360,603,361,602,600,800,602,608,609,137,697,820,441,550,610,611,612,613,615,614,42,341,141,463,511,512,513,514,620,133,134,130,500,480,750,440,385,550) ORDER BY B.MECOMM</t>
  </si>
  <si>
    <t xml:space="preserve">BALANCE_COMPARATIVO_CCOSTO                                  </t>
  </si>
  <si>
    <t>SELECT MAC.CUENTA,MAC.DESCRIPCION_CUENTA, MAC.CENTRO_COSTO, MAC.NOMBRE_COSTO,  MA.SALDO_ANTERIOR, MA.DEBITO, MA.CREDITO, MA.SALDO_ACTUAL,MAC.SALDO_ANTERIOR, MAC.DEBITO, MAC.CREDITO, MAC.SALDO_ACTUAL FROM (SELECT A.RSMCTNCON AS CUENTA, C.CNTDSC AS DESCRIPCION_CUENTA, A.CNCCOD AS CENTRO_COSTO,D.CNCDSC AS NOMBRE_COSTO,SUM(A.RSMSALANT) AS SALDO_ANTERIOR,SUM(A.RSMDEB) AS DEBITO,SUM(A.RSMCRE) AS CREDITO,SUM(A.RSMSALACT) AS SALDO_ACTUAL FROM RESMCUE A LEFT JOIN CUENTAS C ON (A.RSMCTNCON=C.CNTCOD AND A.RSMANO=C.CNTVIG) INNER JOIN CENCOST D ON (D.CNCCOD= A.CNCCOD) WHERE A.RSMANO=? AND A.RSMMES=? GROUP BY  A.RSMCTNCON , C.CNTDSC , A.CNCCOD ,D.CNCDSC) MA,( SELECT A.RSMCTNCON AS CUENTA, C.CNTDSC AS DESCRIPCION_CUENTA, A.CNCCOD AS CENTRO_COSTO,D.CNCDSC AS NOMBRE_COSTO,SUM(A.RSMSALANT) AS SALDO_ANTERIOR,SUM(A.RSMDEB) AS DEBITO,SUM(A.RSMCRE) AS CREDITO,SUM(A.RSMSALACT) AS SALDO_ACTUAL FROM RESMCUE A LEFT JOIN CUENTAS C ON (A.RSMCTNCON=C.CNTCOD AND A.RSMANO=C.CNTVIG) INNER JOIN CENCOST D ON (D.CNCCOD= A.CNCCOD) WHERE A.RSMANO=? AND A.RSMMES=? GROUP BY  A.RSMCTNCON , C.CNTDSC , A.CNCCOD ,D.CNCDSC) MAC WHERE MAC.CUENTA=MA.CUENTA AND MAC.CENTRO_COSTO=MA.CENTRO_COSTO;</t>
  </si>
  <si>
    <t xml:space="preserve">DEVOLUCIONES_KARDEX_POR_FECHAS                              </t>
  </si>
  <si>
    <t>SELECT * FROM KARDEX_INVENTARIOS_DEV(?,?,?)</t>
  </si>
  <si>
    <t xml:space="preserve">CONSUMO_NO_POS_DIA_A_DIA                                    </t>
  </si>
  <si>
    <t>select a.histipdoc,a.hisckey,d.mpnomc,a.msreso,a.dscoddoc,a.dsnumdoc,a.dsmcntmov,'medico ordena' from dspfrmc1 a,maesum1 b,maesumn c,capbas d where a.dsmfhrmov &gt;=? and a.dsmfhrmov&lt;=? and a.hisckey=d.mpcedu and a.histipdoc=d.mptdoc and a.msreso   =b.msreso and b.msprac=c.msprac and b.msform=c.msform and b.mscodi=c.mscodi and b.cnccd=c.cnccd and c.msposx&gt;0</t>
  </si>
  <si>
    <t xml:space="preserve">ESTADO CONSIGNACIONES CIERRES                               </t>
  </si>
  <si>
    <t xml:space="preserve">REPORTE TURNOS DE CAJA POR CERRAR                           </t>
  </si>
  <si>
    <t xml:space="preserve">FACT-NO-OPERACIONALES                                       </t>
  </si>
  <si>
    <t>SELECT A.DOCCOD as tipo_doc,A.FACTURNRO as factura,A.FACTURFCH as fecha,A.CLICOD as tercero,C.TRCNIT as nit_tercero,C.TRCRAZSOC as razon_social,sum (a.FacturTAI) as TOTAL, SUM (A.FacturVIm) as total_impto,(sum (a.FacturTAI)+SUM (A.FacturVIm)) as total, A.FACTUROBS as observacion FROM FACTUR A, FACTUR1 B, TERCEROS C WHERE A.DOCCOD='FAC' AND A.DOCCOD=B.DOCCOD AND A.FACTURNRO= B.FACTURNRO AND A.CLICOD=C.TRCCOD AND A.FACTURFCH&gt;=? AND A.FACTURFCH&lt;=? GROUP BY A.DOCCOD,A.FACTURNRO,A.FACTURFCH,A.CLICOD, C.TRCNIT, C.TRCRAZSOC,A.FACTUROBS,A.FACTOTIMP order by a.FACTURNRO</t>
  </si>
  <si>
    <t xml:space="preserve">REQ-CONSUMO-DET-GLOBAL                                      </t>
  </si>
  <si>
    <t>SELECT REQUISI1.DOCCOD AS DOCUMENTO, REQUISI1.REQNRO AS NO_REQ, CASE WHEN REQUISI1.REQULTEST = 'X'THEN 'NEGADA' WHEN REQUISI1.REQULTEST = 'O'THEN 'SOLICITADA' WHEN REQUISI1.REQULTEST = 'E'THEN 'ENTREGADA' WHEN REQUISI1.REQULTEST = 'P'THEN 'PENDIENTE' END AS ESTADO, REQUISICI.REQFCH AS FECHA, REQUISI1.REQITEM AS ITEM, REQUISI1.MSRESO AS COD_PRODUCTO, REQUISI1.REQNOMPRO AS DESCRIPCION, REQUISI1.REQGRP AS COD_GRUPO, GRUPOS.GRPDSC AS DESC_GRUPO, REQUISICI.RECNCCOD AS CC_ORIGEN, CENCOST.CNCDSC AS DESC_CC, REQUISI1.REQCANAPR AS CANT_SOLICITADA, REQUISI1.REQCANENV AS CANT_DESPACHADA, REQUISI1.REQCANNEG AS CANT_NEGADA, KARDEX1.BODEGA AS BODEGA, KARDEX1.DOCTIP AS DOC_SALIDA, KARDEX1.DOCNRO AS NRO_DOC, KARDEX1.MOVFCH AS FECHA_SALIDA, KARDEX1.MOVCNT AS CANT, KARDEX1.MOVVLU AS COSTO_UNITARIO, KARDEX1.MOVVLT AS COSTO_TOTAL,REQUISICI.REQUSUCOD,ADMUSR.AUSRDSC FROM REQUISI1 LEFT JOIN  KARDEX1 ON (KARDEX1.MOVTIPDOC = REQUISI1.DOCCOD AND KARDEX1.MOVREQN = REQUISI1.REQNRO AND KARDEX1.MSRESO = REQUISI1.MSRESO AND REQUISI1.REQITEM=KARDEX1.MOVCNSRQ)  INNER JOIN REQUISICI ON (REQUISICI.REQNRO = REQUISI1.REQNRO) AND (REQUISICI.DOCCOD = REQUISI1.DOCCOD) INNER JOIN ADMUSR ON (ADMUSR.AUSRID=REQUISICI.REQUSUCOD) INNER JOIN CENCOST ON (REQUISICI.RECNCCOD = CENCOST.CNCCOD) INNER JOIN GRUPOS ON (REQUISI1.REQGRP = GRUPOS.GRPCOD) WHERE REQUISICI.REQTIP='C' AND REQUISICI.REQFCH &gt;=? AND REQUISICI.REQFCH &lt;=? ORDER BY REQUISI1.REQNRO,REQUISI1.REQITEM;</t>
  </si>
  <si>
    <t xml:space="preserve">ANALISIS RADICACION DE CUENTAS                              </t>
  </si>
  <si>
    <t xml:space="preserve">RADICACION DE FACTURAS POR FECHAS                           </t>
  </si>
  <si>
    <t>SELECT MAEATE.MPMENI AS CONTRATO,MAEEMP.MENOMB AS DESC_CONTRATO,MAEEMP.MECNTR AS NIT,EMPRESS.EMPDSC AS EMPRESA,ADMGLO01.AGLREMNR AS REMISION_NRO,MAEATE.MPNFAC AS FACTURA,MAEATE.FACFCH AS FECHA_FACTURA,MAEATE.MATOTF AS VALOR_FACTURA,ADMGLO01.AGLREMFC AS FECHA_REMISION,ADMGLO01.AGLRADFC  AS FECHA_RADICACION FROM ADMGLO11 INNER JOIN MAEATE ON (MAEATE.MPNFAC=ADMGLO11.MPNFAC AND MAEATE.MATIPDOC=ADMGLO11.MATIPDOC) INNER JOIN ADMGLO01 ON (ADMGLO01.AGLREMNR=ADMGLO11.AGLREMNR) INNER JOIN MAEEMP ON (MAEATE.MPMENI=MAEEMP.MENNIT) INNER JOIN EMPRESS ON (MAEEMP.MECNTR=EMPRESS.MECNTR) WHERE ADMGLO01.AGLRADFC&gt;=? AND ADMGLO01.AGLRADFC&lt;=? ORDER BY ADMGLO01.AGLREMNR;</t>
  </si>
  <si>
    <t xml:space="preserve">CENSO                                                       </t>
  </si>
  <si>
    <t xml:space="preserve">CENSO DE PACIENTES HOSPITALIZACION                          </t>
  </si>
  <si>
    <t>SELECT TMPFAC.TFMENI AS CONTRATO,EMPRESS.EMPDSC AS EMPRESA,MAETPA2.MTUDES AS REGIMEN,MAETPA3.MTNOMP AS TIPO_USUARIO,MAEPAC.MPTDOC AS TIPO_ID,TMPFAC.TFCEDU AS ID,CAPBAS.MPNOMC AS NOMBRE_PACIENTE,TO_CHAR((CURRENT_DATE - CAPBAS.MPFCHN)/365,'DD') AS EDAD,TMPFAC.TFDI1I AS DIAGNOSTICO_INGRESO,MAEDIA.DMNOMB AS DESCRIPCIOS_DX,TMPFAC.TFCCODCAM AS CAMA, MAEPAB.MPNOMP AS SERVICIO,TMPFAC.TFFCHI AS FECHA_INGRESO,EXTRACT (DAY FROM (CAST(NOW() AS TIMESTAMP) - CAST(TFFCHI AS TIMESTAMP)) ) AS ESTANCIA_A_HOY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TMPFAC.CLAPRO='2' AND TMPFAC.TFCCODCAM&lt;&gt;' ' ORDER BY MAEPAB.MPNOMP,TMPFAC.TFCCODCAM;</t>
  </si>
  <si>
    <t xml:space="preserve">CENSO PACIENTES URGENCIAS                                   </t>
  </si>
  <si>
    <t>SELECT TMPFAC.TFMENI AS CONTRATO,EMPRESS.EMPDSC AS EMPRESA,MAETPA2.MTUDES AS REGIMEN,MAETPA3.MTNOMP AS TIPO_USUARIO,MAEPAC.MPTDOC AS TIPO_ID,TMPFAC.TFCEDU AS ID,CAPBAS.MPNOMC AS NOMBRE_PACIENTE,TO_CHAR((CURRENT_DATE - CAPBAS.MPFCHN)/365,'DD') AS EDAD,TMPFAC.TFDI1I AS DIAGNOSTICO_INGRESO,MAEDIA.DMNOMB AS DESCRIPCIOS_DX,TMPFAC.TFCCODCAM AS CAMA, MAEPAB.MPNOMP AS SERVICIO,TMPFAC.TFFCHI AS FECHA_INGRESO,TMPFAC.TFHORI AS HORA_INGRESO,EXTRACT (DAY FROM (CAST(NOW() AS TIMESTAMP) - CAST(TFFCHI AS TIMESTAMP)) ) AS ESTANCIA_A_HOY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TMPFAC.CLAPRO='3'  ORDER BY MAEPAB.MPNOMP, ESTANCIA_A_HOY;</t>
  </si>
  <si>
    <t xml:space="preserve">CONTROL DE TURNOS DE URGENCIAS                              </t>
  </si>
  <si>
    <t>SELECT TMPFAC.TFMENI AS CONTRATO,EMPRESS.EMPDSC AS EMPRESA,MAETPA2.MTUDES AS REGIMEN,MAETPA3.MTNOMP AS TIPO_USUARIO,MAEPAC.MPTDOC AS TIPO_ID,TMPFAC.TFCEDU AS ID,CAPBAS.MPNOMC AS NOMBRE_PACIENTE,TO_CHAR((CURRENT_DATE - CAPBAS.MPFCHN)/365,'DD') AS EDAD,TMPFAC.TFDI1I AS DIAGNOSTICO_INGRESO,MAEDIA.DMNOMB AS DESCRIPCION_DX,TMPFAC.TFCCODCAM AS CAMA, MAEPAB.MPNOMP AS SERVICIO,TMPFAC.TFFCHI AS FECHA_INGRESO,TMPFAC.TFHORI AS HORA_INGRESO,TMPFAC.TFNMAU AS NUMERO_AUTORIZACION,TFCNOMAUT AS NOMBRE_AUTORIZADOR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TMPFAC.CLAPRO='3' AND TMPFAC.TFFCHI=?  AND TMPFAC.TFHORI&gt;=?  AND TMPFAC.TFHORI&lt;=? ORDER BY MAEPAB.MPNOMP;</t>
  </si>
  <si>
    <t xml:space="preserve">CENSO EMPRESA SANITAS                                       </t>
  </si>
  <si>
    <t>SELECT MAEATE.MPNFAC AS FACTURA, MAEATE.MPCEDU AS ID_PACIENTE, MAEATE.MPMENI AS CONTRATO, MAEATE.MAFCHI AS FECHA_INGRESO, MAEATE.MAFCHE AS FECHA_EGRESO, MAEATE.MATOTF AS TOTAL_FACTURA, MAEATE.MAESTF AS ESTADO_FACTURA, MAEATE.FACFCH AS FECHA_FACTURA, MAEATE.FACCODPAB AS CODIGO_PABELLON, MAEATE.FACCODCAM AS CODIGO_CAMA FROM MAEATE WHERE MPMENI IN ('COLS.ACUE','SANITAS ARRIE','SANITAS-TELF ','COLS.VENE','COLSAN DKV','COLSANITAS','COLS. PLAN S.',	'COL.M10','COLS BR','COLS,ADSCRITO','COLS.M10','SANIEMPRE','MEDISANITAS','COLS. BCO REP','COL.BAV','SANITAS AMB08','COLSANITAS 09','SANITAS EMPR','SANITASHU 08') AND MAEATE.MAFCHI&gt;=? AND MAEATE.MAFCHE&lt;=? ORDER BY MAEATE.MPNFAC;</t>
  </si>
  <si>
    <t xml:space="preserve">MORBILIDAD_CLINICA_DESDE_LOS_EGRESOS                        </t>
  </si>
  <si>
    <t>SELECT T4.INGCTVMOP AS CONSECUTIVO_INGRESO, T1.INGFECEGR AS FECHA_EGRESO, T1.MPCEDU AS N_DOCUMENTO_PACIENTE, T1.MPTDOC AS TIPO_DOCUMENTO_PACIENTE,T4.INGCODPAB AS PABELLON, (SELECT MPNOMP FROM MAEPAB WHERE MPCODP=T4.INGCODPAB),  T1.INGCSC AS CONSECUTIVO, T1.INGFECADM AS FECHA_INGRESOS, T1.INGNIT AS CONTRATO, T4.INGCODCAM AS CAMA, T3.MPNOMC AS NOMBRE_PACIENTE, T4.INGFECMOP AS FECHA_INGRESO_PABELLON,T4.INGFECMOE AS FECHA_EGRESO_PABELLON, INGENTDX AS DIAG_INGRESO,(SELECT DMNOMB FROM MAEDIA WHERE INGENTDX=DMCODI) AS NOMBRE_DIAG_INGRESO,(SELECT DMCODIHOM FROM DIACLINICA WHERE INGENTDX=DMCODI) AS COD_DIAG_INGR_HOM,(SELECT DMNOMBHOM FROM DIACLINICA WHERE INGENTDX=DMCODI) AS NOM_DIAG_INGR_HOM,INGSALDX AS DIAG_EGRESO,(SELECT DMNOMB FROM MAEDIA WHERE INGSALDX=DMCODI) AS NOMBRE_DIAG_EGRESO,(SELECT DMCODIHOM FROM DIACLINICA WHERE INGSALDX=DMCODI) AS COD_DIAG_EGR_HOM,(SELECT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 EXTRACT(YEAR FROM AGE(T3.MPFCHN)) AS EDAD, T3.MPSEXO AS SEXO,T1.INGESTSLD AS ESTADO_SALIDA FROM ((INGRESOS T1 LEFT JOIN MAEPAB T2 ON T2.MPCODP = T1.MPCODP) INNER JOIN CAPBAS T3 ON T3.MPCEDU = T1.MPCEDU AND T3.MPTDOC = T1.MPTDOC) INNER JOIN INGRESOMP T4 ON T1.MPCEDU=T4.MPCEDU AND T1.MPTDOC=T4.MPTDOC AND T1.INGCSC=T4.INGCSC WHERE CAST( T1.INGFECEGR AS DATE) BETWEEN ? AND ? ORDER BY 2,3,1</t>
  </si>
  <si>
    <t xml:space="preserve">MORBILIDAD_CLINICA_DESDE_INGRESOS                           </t>
  </si>
  <si>
    <t>SELECT T4.INGCTVMOP AS CONSECUTIVO_INGRESO, T1.INGFECADM AS FECHA_INGRESOS,  T1.MPCEDU AS N_DOCUMENTO_PACIENTE, T1.MPTDOC AS TIPO_DOCUMENTO_PACIENTE,T4.INGCODPAB AS PABELLON, (SELECT MPNOMP FROM MAEPAB WHERE MPCODP=T4.INGCODPAB),  T1.INGCSC AS CONSECUTIVO, T1.INGNIT AS CONTRATO, T4.INGCODCAM AS CAMA, T3.MPNOMC AS NOMBRE_PACIENTE, T4.INGFECMOP AS FECHA_INGRESO_PABELLON,T4.INGFECMOE AS FECHA_EGRESO_PABELLON,  INGENTDX AS DIAG_INGRESO,(SELECT DMNOMB FROM MAEDIA WHERE INGENTDX=DMCODI) AS NOMBRE_DIAG_INGRESO,(SELECT DMCODIHOM FROM DIACLINICA WHERE INGENTDX=DMCODI) AS COD_DIAG_INGR_HOM,(SELECT DMNOMBHOM FROM DIACLINICA WHERE INGENTDX=DMCODI) AS NOM_DIAG_INGR_HOM,INGSALDX AS DIAG_EGRESO,(SELECT DMNOMB FROM MAEDIA WHERE INGSALDX=DMCODI) AS NOMBRE_DIAG_EGRESO,(SELECT DMCODIHOM FROM DIACLINICA WHERE INGSALDX=DMCODI) AS COD_DIAG_EGR_HOM,(SELECT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NOM_DIAG2_EGR_HOM,EXTRACT(YEAR FROM AGE(T3.MPFCHN)) AS EDAD, T3.MPSEXO AS SEXO,T1.INGESTSLD AS ESTADO_SALIDA FROM ((INGRESOS T1 LEFT JOIN MAEPAB T2 ON T2.MPCODP = T1.MPCODP) INNER JOIN CAPBAS T3 ON T3.MPCEDU = T1.MPCEDU AND T3.MPTDOC = T1.MPTDOC) INNER JOIN INGRESOMP T4 ON T1.MPCEDU=T4.MPCEDU AND T1.MPTDOC=T4.MPTDOC AND T1.INGCSC=T4.INGCSC WHERE CAST( T1.INGFECADM AS DATE) BETWEEN ? AND ? ORDER BY 2,3,1</t>
  </si>
  <si>
    <t xml:space="preserve">MORBILIDAD_EGRESOS_CIRUGIA                                  </t>
  </si>
  <si>
    <t>SELECT DISTINCT T4.INGCTVMOP AS CONSECUTIVO_INGRESO,T1.INGFECEGR AS FECHA_EGRESO,T1.MPCEDU AS N_DOCUMENTO_PACIENTE,T1.MPTDOC AS TIPO_DOCUMENTO_PACIENTE,T4.INGCODPAB AS PABELLON,(SELECT MPNOMP FROM MAEPAB WHERE MPCODP=T4.INGCODPAB),T1.INGCSC AS CONSECUTIVO,T1.INGFECADM AS FECHA_INGRESOS,T1.INGNIT AS CONTRATO,T4.INGCODCAM AS CAMA,T3.MPNOMC AS NOMBRE_PACIENTE,T4.INGFECMOP AS FECHA_INGRESO_PABELLON,T4.INGFECMOE AS FECHA_EGRESO_PABELLON,INGENTDX AS DIAG_INGRESO,(SELECT DMNOMB FROM MAEDIA WHERE INGENTDX=DMCODI) AS NOMBRE_DIAG_INGRESO,(SELECT DMCODIHOM FROM DIACLINICA WHERE INGENTDX=DMCODI) AS COD_DIAG_INGR_HOM,(SELECT DMNOMBHOM FROM DIACLINICA WHERE INGENTDX=DMCODI) AS NOM_DIAG_INGR_HOM,INGSALDX AS DIAG_EGRESO,(SELECT DMNOMB FROM MAEDIA WHERE INGSALDX=DMCODI) AS NOMBRE_DIAG_EGRESO,(SELECT DMCODIHOM FROM DIACLINICA WHERE INGSALDX=DMCODI) AS COD_DIAG_EGR_HOM,(SELECT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NOM_DIAG2_EGR_HOM,EXTRACT(YEAR FROM AGE(T3.MPFCHN)) AS EDAD,T3.MPSEXO AS SEXO,T1.INGESTSLD AS ESTADO_SALIDA,P.PROCIRCOD,P1.CRGCOD AS PROC_QUIRURGICO, (SELECT PRNOMB FROM MAEPRO WHERE P1.CRGCOD=PRCODI) FROM (((INGRESOS T1 INNER JOIN MAEPAB T2 ON T2.MPCODP = T1.MPCODP) INNER JOIN CAPBAS T3 ON T3.MPCEDU = T1.MPCEDU AND T3.MPTDOC = T1.MPTDOC) INNER JOIN INGRESOMP T4 ON T1.MPCEDU=T4.MPCEDU AND T1.MPTDOC=T4.MPTDOC AND T1.INGCSC=T4.INGCSC) LEFT JOIN (PROCIR P INNER JOIN PROCIR1 P1 ON P.PROCIRCOD=P1.PROCIRCOD) ON T1.MPCEDU=P.MPCEDU AND T1.MPTDOC=P.MPTDOC AND T1.INGCSC=P.PROCTVIN WHERE CAST( T1.INGFECEGR AS DATE) BETWEEN ? AND ? ORDER BY 2,3,1</t>
  </si>
  <si>
    <t xml:space="preserve">CENSO_PACIENTES_HOSPITALIZADOS CON PROCED                   </t>
  </si>
  <si>
    <t>SELECT TMPFAC.TFMENI AS CONTRATO,EMPRESS.EMPDSC AS EMPRESA,MAETPA2.MTUDES AS REGIMEN,MAETPA3.MTNOMP AS TIPO_USUARIO,MAEPAC.MPTDOC AS TIPO_ID, TMPFAC.TFCEDU AS ID,CAPBAS.MPNOMC AS NOMBRE_PACIENTE,TO_CHAR((CURRENT_DATE - CAPBAS.MPFCHN)/365,'DD') AS EDAD,TMPFAC.TFDI1I AS DIAGNOSTICO_INGRESO,MAEDIA.DMNOMB AS DESCRIPCIOS_DX,TMPFAC.TFCCODCAM AS CAMA, MAEPAB.MPNOMP AS SERVICIO,TMPFAC.TFFCHI AS FECHA_INGRESO,EXTRACT (DAY FROM (CAST(NOW() AS TIMESTAMP) - CAST(TFFCHI AS TIMESTAMP)) ) AS ESTANCIA_A_HOY ,TMPFAC1.TFPRC1 FROM TMPFAC INNER JOIN MAEEMP ON (TMPFAC.TFMENI=MAEEMP.MENNIT) INNER JOIN EMPRESS ON (MAEEMP.MECNTR=EMPRESS.MECNTR) INNER JOIN MAEPAC ON (TMPFAC.TFCEDU=MAEPAC.MPCEDU AND TMPFAC.TFTDOC=MAEPAC.MPTDOC AND TMPFAC.TFMENI=MAEPAC.MENNIT) INNER JOIN MAETPA2 ON (MAEPAC.MTUCOD=MAETPA2.MTUCOD) LEFT JOIN TMPFAC1 ON (TMPFAC1.TFCEDU=TMPFAC.TFCEDU AND TMPFAC1.TFTDOC=TMPFAC.TFTDOC AND TMPFAC1.TMCTVING= TMPFAC.TMCTVING) INNER JOIN MAETPA3 ON MAETPA2.MTUCOD=MAETPA3.MTUCOD AND MAEPAC.MTCODP=MAETPA3.MTCODP INNER JOIN CAPBAS ON (TMPFAC.TFCEDU=CAPBAS.MPCEDU AND TMPFAC.TFTDOC=CAPBAS.MPTDOC) INNER JOIN MAEDIA ON (TMPFAC.TFDI1I=MAEDIA.DMCODI) INNER JOIN MAEPAB ON (TMPFAC.TFCCODPAB=MAEPAB.MPCODP) WHERE TMPFAC.CLAPRO='2' AND TMPFAC.TFCCODCAM&lt;&gt;' ' ORDER BY MAEPAB.MPNOMP,TMPFAC.TFCCODCAM;</t>
  </si>
  <si>
    <t xml:space="preserve">ADMISIONES_PACIENTES_ASEGURADORA                            </t>
  </si>
  <si>
    <t>SELECT A.MPTDOC AS TIPO_DOC,A.MPCEDU AS DOCUMENTO,A.MPNOMC AS NOMBRES,B.INGFECADM AS INGRESO,A.MPTELE AS TELEFONO,A.MPFCHN AS NACIO,TO_CHAR((CURRENT_DATE-A.MPFCHN)/365,'DD') AS EDAD,B.INGNIT,C.MENOMB AS ASEGURADORA,D.MPNOMP AS PABELLON FROM CAPBAS A INNER JOIN INGRESOS B ON (B.MPTDOC=A.MPTDOC AND B.MPCEDU=A.MPCEDU) LEFT JOIN MAEEMP C ON ( C.MENNIT=B.INGNIT) INNER JOIN MAEPAB D ON (D.MPCODP=B.MPCODP) WHERE B.INGFECADM&gt;=? AND B.INGFECADM&lt;=? ORDER BY INGFECADM</t>
  </si>
  <si>
    <t xml:space="preserve">MORBILIDAD_CLINICA_EGRESO_ESP                               </t>
  </si>
  <si>
    <t>SELECT T4.INGCTVMOP AS CONSECUTIVO_INGRESO, T1.INGFECEGR AS FECHA_EGRESO, T1.MPCEDU AS N_DOCUMENTO_PACIENTE, T1.MPTDOC AS TIPO_DOCUMENTO_PACIENTE, T4.INGCODPAB AS PABELLON, (SELECT MPNOMP FROM MAEPAB WHERE MPCODP=T4.INGCODPAB), T1.INGCSC AS CONSECUTIVO, T1.INGFECADM AS FECHA_INGRESOS, T1.INGNIT AS CONTRATO, T4.INGCODCAM AS CAMA, T3.MPNOMC AS NOMBRE_PACIENTE, T4.INGFECMOP AS FECHA_INGRESO_PABELLON, T1.INGCOMT AS MED, T1.INGESMT AS COD_ESP,T10.MENOME AS ESPECILAIDAD,T4.INGFECMOE AS FECHA_EGRESO_PABELLON, INGENTDX AS DIAG_INGRESO,(SELECT DMNOMB FROM MAEDIA WHERE INGENTDX=DMCODI) AS NOMBRE_DIAG_INGRESO,(SELECT DMCODIHOM FROM DIACLINICA WHERE INGENTDX=DMCODI) AS COD_DIAG_INGR_HOM,(SELECT DMNOMBHOM FROM DIACLINICA WHERE INGENTDX=DMCODI) AS NOM_DIAG_INGR_HOM,INGSALDX AS DIAG_EGRESO,(SELECT DMNOMB FROM MAEDIA WHERE INGSALDX=DMCODI) AS NOMBRE_DIAG_EGRESO,(SELECT DMCODIHOM FROM DIACLINICA WHERE INGSALDX=DMCODI) AS COD_DIAG_EGR_HOM, (SELECT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 EXTRACT(YEAR FROM AGE(T3.MPFCHN)) AS EDAD, T3.MPSEXO AS SEXO, T1.INGESTSLD AS ESTADO_SALIDA FROM ((INGRESOS T1 LEFT JOIN MAEPAB T2 ON T2.MPCODP=T1.MPCODP) LEFT JOIN MAEESP T10 ON (T10.MECODE=T1.INGESMT) INNER JOIN CAPBAS T3 ON T3.MPCEDU =T1.MPCEDU AND T3.MPTDOC=T1.MPTDOC) INNER JOIN INGRESOMP T4 ON T1.MPCEDU=T4.MPCEDU AND T1.MPTDOC=T4.MPTDOC AND T1.INGCSC=T4.INGCSC WHERE CAST( T1.INGFECEGR AS DATE) BETWEEN ? AND ? ORDER BY 2,3,1</t>
  </si>
  <si>
    <t xml:space="preserve">MORBILIDAD_CLINICA_INGRESOS_ESP                             </t>
  </si>
  <si>
    <t>SELECT T4.INGCTVMOP AS CONSECUTIVO_INGRESO, T1.INGFECADM AS FECHA_INGRESOS,  T1.MPCEDU AS N_DOCUMENTO_PACIENTE, T1.MPTDOC AS TIPO_DOCUMENTO_PACIENTE,T4.INGCODPAB AS PABELLON, (SELECT MPNOMP FROM MAEPAB WHERE MPCODP=T4.INGCODPAB),  T1.INGCSC AS CONSECUTIVO, T1.INGNIT AS CONTRATO, T4.INGCODCAM AS CAMA, T3.MPNOMC AS NOMBRE_PACIENTE, T4.INGFECMOP AS FECHA_INGRESO_PABELLON, T1.INGCOMT AS MED, T1.INGESMT AS COD_ESP,T10.MENOME AS ESPECILAIDAD,T4.INGFECMOE AS FECHA_EGRESO_PABELLON, INGENTDX AS DIAG_INGRESO,(SELECT DMNOMB FROM MAEDIA WHERE INGENTDX=DMCODI) AS NOMBRE_DIAG_INGRESO,(SELECT DMCODIHOM FROM DIACLINICA WHERE INGENTDX=DMCODI) AS COD_DIAG_INGR_HOM,(SELECT DMNOMBHOM FROM DIACLINICA WHERE INGENTDX=DMCODI) AS NOM_DIAG_INGR_HOM,INGSALDX AS DIAG_EGRESO,(SELECT DMNOMB FROM MAEDIA WHERE INGSALDX=DMCODI) AS NOMBRE_DIAG_EGRESO,(SELECT DMCODIHOM FROM DIACLINICA WHERE INGSALDX=DMCODI) AS COD_DIAG_EGR_HOM,(SELECT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NOM_DIAG2_EGR_HOM,EXTRACT(YEAR FROM AGE(T3.MPFCHN)) AS EDAD, T3.MPSEXO AS SEXO,T1.INGESTSLD AS ESTADO_SALIDA FROM ((INGRESOS T1 LEFT JOIN MAEPAB T2 ON T2.MPCODP = T1.MPCODP) INNER JOIN CAPBAS T3 ON T3.MPCEDU = T1.MPCEDU AND T3.MPTDOC = T1.MPTDOC)  LEFT JOIN MAEESP T10 ON (T10.MECODE=T1.INGESMT) INNER JOIN INGRESOMP T4 ON T1.MPCEDU=T4.MPCEDU AND T1.MPTDOC=T4.MPTDOC AND T1.INGCSC=T4.INGCSC WHERE CAST( T1.INGFECADM AS DATE) BETWEEN ? AND ? ORDER BY 2,3,1</t>
  </si>
  <si>
    <t xml:space="preserve">CONSULTA_CEDULA                                             </t>
  </si>
  <si>
    <t xml:space="preserve">CONS_CEDULA                                                 </t>
  </si>
  <si>
    <t>SELECT CAPBAS.MPTDOC,CAPBAS.MPCEDU,CAPBAS.MPNOMC FROM CAPBAS WHERE CAPBAS.MPNOMC LIKE (?)</t>
  </si>
  <si>
    <t xml:space="preserve">CONS_CEDULA_ASEGURADORA                                     </t>
  </si>
  <si>
    <t>SELECT A.MPTDOC AS TIPO_DOC,A.MPCEDU AS DOCUMENTO,A.MPNOMC AS NOMBRES,C.MENNIT AS NIT,C.MENOMB AS EMPRESA FROM CAPBAS A,MAEPAC B,MAEEMP C WHERE A.MPCEDU =? AND A.MPCEDU=B.MPCEDU AND B.MENNIT=C.MENNIT</t>
  </si>
  <si>
    <t xml:space="preserve">RESUMEN_CARTERA                                             </t>
  </si>
  <si>
    <t xml:space="preserve">CARTERA_CONSULTA1                                           </t>
  </si>
  <si>
    <t>SELECT cast(factura as numeric) as "FACTURA",trim(trcrazsoc,' ') as "EMPRESA",trccod as "NIT",codi_finan as "CONTRATO",to_char(fecha_obliga,'YYYY/MM/DD HH24:MI:SS') as "FECHA_OBL",replace(trim(to_char(valor,'9999999999999D99'),' '),'.',',') as "VALOR_OBL",replace(trim(to_char(total_debito,'9999999999999D99'),' '),'.',',') as "TOTAL_DEBITO",replace(trim(to_char(total_credito,'9999999999999D99'),' '),'.',',') as "TOTAL_CREDITO",replace(trim(to_char(pagos,'9999999999999D99'),' '),'.',',') as "PAGOS",replace(trim(to_char(notas_credito,'9999999999999D99'),' '),'.',',') as "NOTAS_CREDITO",replace(trim(to_char(nc_glosa_sin_rad,'9999999999999D99'),' '),'.',',') as "NOTA_CREDITO_ANTES_DE_RADICAR",replace(trim(to_char(saldo_pndnte,'9999999999999D99'),' '),'.',',') as "SALDO_PENDIENTE",to_char(fecha_remision,'YYYY/MM/DD HH24:MI:SS') as "FECHA_REMISION",remision as "REMISION",to_char(fecha_radica,'YYYY/MM/DD HH24:MI:SS') as "FECHA_RADICACION",hojnrorad as "NUMERO_RADICADO",estado as "ESTADO",plazo as "PLAZO",cntcod as "CUENTA_CONTABLE",trim(cntdsc,' ') as "DESCRIPCION_CUENTA",mecntr as "NIT_DIGITO_VERIFICACION",menomb as "DESCRIPCION_CONTRATO" FROM CARTERA_LISTA1();</t>
  </si>
  <si>
    <t xml:space="preserve">CARTERA_CONSULTA2                                           </t>
  </si>
  <si>
    <t>SELECT * FROM CARTERA_LISTA_222();</t>
  </si>
  <si>
    <t xml:space="preserve">PROCESO_CARTERA                                             </t>
  </si>
  <si>
    <t>SELECT CARTERA_PROCESOS_2016(?,?,?,?);</t>
  </si>
  <si>
    <t xml:space="preserve">FACTURAS_UN_PAGO                                            </t>
  </si>
  <si>
    <t>SELECT * FROM FACTURAS_UN_PAGO();</t>
  </si>
  <si>
    <t xml:space="preserve">FACTURAS_DOS_PAGOS                                          </t>
  </si>
  <si>
    <t>SELECT * FROM FACTURAS_DOS_PAGO()</t>
  </si>
  <si>
    <t xml:space="preserve">CARTERA_CONSULTA22                                          </t>
  </si>
  <si>
    <t xml:space="preserve">CARTERA_CONSULTA2_DETALLE                                   </t>
  </si>
  <si>
    <t>SELECT * FROM CARTERA_LISTA22_DETALLE();</t>
  </si>
  <si>
    <t xml:space="preserve">PROCESOS_CARTERA_PRUEBAS                                    </t>
  </si>
  <si>
    <t>SELECT CARTERA_PROCESOS_22(?,?,?,?);</t>
  </si>
  <si>
    <t xml:space="preserve">CARTERA_CONSULTA_1_X_FECHA                                  </t>
  </si>
  <si>
    <t>SELECT * FROM TMP_YADIRA_asis WHERE FECHA_OBLIGA &gt;=? AND FECHA_OBLIGA&lt;= ? order by fecha_obliga</t>
  </si>
  <si>
    <t xml:space="preserve">ACEPTACION-DE-GLOSA                                         </t>
  </si>
  <si>
    <t>SELECT A.MVCDOCRF1,A.TRCCOD,B.TRCNIT,B.TRCRAZSOC, A.MVCNAT,C.MCCVLR,SUM (MVCVLR) FROM MOVCONT2 A , TERCEROS B, MOVCXC C WHERE A.MVCANIO=? AND A.DOCCOD IN ('AG','NFR','NCG','CNG') AND A.TRCCOD=B.TRCCOD AND A.MVCNAT ='C' AND A.MVCDOCRF1=C.MCCNUMOBL AND C.DOCCOD='FAC' AND C.MCCNAT='D' GROUP BY A.MVCDOCRF1,A.TRCCOD, B.TRCNIT, B.TRCRAZSOC,A.MVCNAT,C.MCCVLR ORDER BY A.MVCDOCRF1</t>
  </si>
  <si>
    <t xml:space="preserve">INDICADORES_RX                                              </t>
  </si>
  <si>
    <t xml:space="preserve">NUMERO_IMAGENES_DIAGNOSTICAS                                </t>
  </si>
  <si>
    <t>SELECT TIPRCOD,TIPRDES,COUNT(*) FROM TIPPROC A,HCCOM51 B, HCCOM5 C WHERE A.TIPRCOD=C.HCPRCTIP AND B.HCFCHRORD&gt;=? AND B.HCFCHRORD&lt;=? AND B.HISCKEY= C.HISCKEY AND B.HISTIPDOC=C.HISTIPDOC AND B.HCTVIN51=C.HCTVIN5 AND C.HCPRCCOD= B.HCPRCCOD AND C.HISCSEC = B.HISCSEC and a.TIPRCOD = 1 GROUP BY TIPRCOD,TIPRDES</t>
  </si>
  <si>
    <t xml:space="preserve">DETALLE_CITAS_CANCELADAS_RX                                 </t>
  </si>
  <si>
    <t>SELECT CITMED.CITNUM AS NO_CITA,CITMED.CITFEC AS FECHA_CITA, CITMED1.CITCED AS ID,CAPBAS.MPNOMC AS PACIENTE,CITMED1.CITESTA AS ESTADO,MAEMED1.MMNOMM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='N' AND MAEESP.MECODE IN ('608','609','607','605') ORDER BY CITMED.CITNUM;</t>
  </si>
  <si>
    <t xml:space="preserve">PARACLINICOS_RX                                             </t>
  </si>
  <si>
    <t xml:space="preserve"> SELECT T1.HISTIPDOC AS HISTIPDOC,T1.HISCKEY AS HISCKEY,T2.MPNOMC AS NOMBRE_USUARIO,T2.MPSEXO AS SEXO,T2.MPTELE AS TELEFONO_PACIENTE, T1.HCPRCCOD AS CODIGO_PROCEDIMIENTO,T3.PRNOMB AS IMAGEN, T4.HISCFCON AS ORDEN_MEDICA,T1.HCFCHRAP AS RESPUESTA,T1.HCPRCCNS AS CANTIDAD, T1.HCTVIN51 AS INGRESO_PACIENTE,T4.HISCMMED AS MED,T9.MMNOMM,T1.HISCSEC AS FOLIO FROM ((((HCCOM51 T1 INNER JOIN CAPBAS T2 ON T2.MPCEDU=T1.HISCKEY AND T2.MPTDOC=T1.HISTIPDOC) INNER JOIN MAEPRO T3 ON T3.PRCODI=T1.HCPRCCOD) INNER JOIN HCCOM1 T4 ON T4.HISCKEY=T1.HISCKEY AND T4.HISTIPDOC=T1.HISTIPDOC AND T4.HISCSEC = T1.HISCSEC) LEFT JOIN MAEMED1 T9 ON (T9.MMCODM=T4.HISCMMED) INNER JOIN HCCOM5 T5 ON T5.HISCKEY=T1.HISCKEY AND T5.HISTIPDOC=T1.HISTIPDOC AND T5.HISCSEC=T1.HISCSEC AND T5.HCPRCCOD=T1.HCPRCCOD) WHERE (T4.HISCFCON&gt;=?) AND (T5.HCPRCTIP = '1') AND (T4.HISCFCON &lt; ?) ORDER BY T4.HISCFCON DESC</t>
  </si>
  <si>
    <t xml:space="preserve">RX_HOSP_URG_PEDIATRICOS                                     </t>
  </si>
  <si>
    <t>SELECT HCCOM5.HISCKEY AS DOCUMENTO,HCCOM5.HISTIPDOC AS TIPO_DOC,MPNOMC AS NOMBRE_PACIENTE,TO_CHAR ((HCCOM1.HISFHORAT-CAPBAS.MPFCHN)/365,'DD') AS EDAD,HCCOM5.HISCSEC AS FOLIO, HISCPCAN AS CANTIDAD,HCTVIN5 AS INGRESO_PACIENTE,HISCMMED AS MED,MMNOMM AS MEDICO,HCPRCCOD,HCPRCTIP AS PROCEDIMIENTO, HISCFCON AS FECHA,PRNOMB AS NOMBRE_PROCEDIMIENTO FROM HCCOM5,CAPBAS,HCCOM1,MAEMED1,MAEPRO WHERE CAPBAS.MPCEDU=HCCOM5.HISCKEY AND CAPBAS.MPTDOC=HCCOM5.HISTIPDOC AND HCCOM1.HISTIPDOC=HCCOM5.HISTIPDOC AND HCCOM1.HISCKEY=HCCOM5.HISCKEY AND HCCOM5.HISCSEC=HCCOM1.HISCSEC AND HISCMMED=MMCODM AND HCPRCTIP=1 AND MAEPRO.PRCODI=HCPRCCOD AND HCCOM5.HCPRSTGR IN ('E','A','I','X') AND TO_CHAR((HCCOM1.HISFHORAT-CAPBAS.MPFCHN)/365,'DD') &lt;'16' AND (HCCOM5.HISCKEY,HCCOM5.HISTIPDOC,HCCOM5.HISCSEC,HCCOM5.HCTVIN5,HCCOM5.HCPRCCOD) IN (SELECT HISCKEY,HISTIPDOC,HISCSEC,HCTVIN51,HCPRCCOD FROM HCCOM51 WHERE HCFCHRORD&gt;=? AND HCFCHRORD&lt;=? AND HCPRCTPOP=1 AND HCORDAMB='N') ORDER BY MPNOMC</t>
  </si>
  <si>
    <t xml:space="preserve">RX_HOSP_URG_UCI                                             </t>
  </si>
  <si>
    <t>SELECT HCCOM5.HISCKEY AS DOCUMENTO,HCCOM5.HISTIPDOC AS TIPO_DOC,MPNOMC AS NOMBRE_PACIENTE,TO_CHAR ((HCCOM1.HISFHORAT-CAPBAS.MPFCHN)/365,'DD') AS EDAD,HCCOM5.HISCSEC AS FOLIO,HISCPCAN AS CANTIDAD,HCTVIN5 AS INGRESO_PACIENTE,HISCMMED AS MED,MMNOMM AS MEDICO,HCPRCCOD,HCPRCTIP AS PROCEDIMIENTO, HISCFCON AS FECHA,PRNOMB AS NOMBRE_PROCEDIMIENTO,MAEATE.FACCODPAB,MAEPAB.MPNOMP,MAEATE.MPNFAC FROM HCCOM5 ,CAPBAS,HCCOM1,MAEMED1,MAEPRO,MAEATE,MAEPAB WHERE CAPBAS.MPCEDU=HCCOM5.HISCKEY AND CAPBAS.MPTDOC=HCCOM5.HISTIPDOC AND HCCOM1.HISTIPDOC=HCCOM5.HISTIPDOC AND HCCOM1.HISCKEY=HCCOM5.HISCKEY AND HCCOM5.HISCSEC=HCCOM1.HISCSEC AND HISCMMED=MMCODM AND HCPRCTIP=1 AND MAEPRO.PRCODI=HCPRCCOD AND MAEATE.MATIPDOC=2 AND MAEATE.MPCEDU=HCCOM5.HISCKEY AND MAEATE.MPTDOC=HCCOM5.HISTIPDOC AND MAEATE.MACTVING=HCCOM5.HCTVIN5 AND MAEATE.FACCODPAB=MAEPAB.MPCODP AND MAEPAB.MPCODP IN (7,25,6) AND HCCOM5.HCPRSTGR IN ('E','A','I','X') AND MAEATE.MAESTF NOT IN ('1','10') AND (HCCOM5.HISCKEY,HCCOM5.HISTIPDOC,HCCOM5.HISCSEC,HCCOM5.HCTVIN5,HCCOM5.HCPRCCOD) IN (SELECT HISCKEY,HISTIPDOC,HISCSEC,HCTVIN51,HCPRCCOD FROM HCCOM51 WHERE HCFCHRORD&gt;=? AND HCFCHRORD&lt;=? AND HCPRCTPOP=1 AND HCORDAMB='N') ORDER BY MPNOMC,FOLIO</t>
  </si>
  <si>
    <t xml:space="preserve">RX_AMB_PEDIATRICOS                                          </t>
  </si>
  <si>
    <t>SELECT A.CITNUM AS NO_CITA,B.CITFECPA AS FECHA_CITA,B.CITTIPDOC AS TIPO_DOC,B.CITCED AS CEDULA,C.MPNOMC AS NOMBRE_PACIENTE, TO_CHAR((B.CITFECPA-C.MPFCHN)/365,'DD') AS EDAD,A.CITPRO AS PROCEDIMIENTO, D.PRNOMB AS NOMBRE_PROCEDIMIENTO FROM CITMED A, CITMED1 B,CAPBAS C, MAEPRO D ,TIPPROC E WHERE A.CITNUM=B.CITNUM AND B.CITFECPA&gt;=? AND B.CITFECPA&lt;=? AND D.TPPRCD=E.TIPRCOD AND E.TIPRCOD=1 AND TO_CHAR((B.CITFECPA-C.MPFCHN)/365,'DD') &lt;'16' AND B.CITCED=C.MPCEDU AND B.CITTIPDOC=C.MPTDOC AND A.CITESTP NOT IN ('N','I','R') AND A.CITPRO=D.PRCODI ORDER BY B.CITFECPA</t>
  </si>
  <si>
    <t xml:space="preserve">INDICADORES_LABORATORIO                                     </t>
  </si>
  <si>
    <t xml:space="preserve">NUMERO_LABORATORIOS                                         </t>
  </si>
  <si>
    <t>SELECT TIPRCOD,TIPRDES,COUNT(*) FROM TIPPROC A,HCCOM51 B, HCCOM5 C WHERE A.TIPRCOD=C.HCPRCTIP AND B.HCFCHRORD&gt;=? AND B.HCFCHRORD&lt;=? AND B.HISCKEY= C.HISCKEY AND B.HISTIPDOC=C.HISTIPDOC AND B.HCTVIN51=C.HCTVIN5 AND C.HCPRCCOD= B.HCPRCCOD AND C.HISCSEC = B.HISCSEC AND A.TIPRCOD = 2 GROUP BY TIPRCOD,TIPRDES</t>
  </si>
  <si>
    <t xml:space="preserve">LAB_SERV_ESTADO                                             </t>
  </si>
  <si>
    <t>SELECT EXTRACT(MONTH FROM B.HCFCHRORD), CASE WHEN M.HISCLPR='1' THEN 'AMBULATORIO' WHEN M.HISCLPR='2' THEN 'HOSPITALIZADO' WHEN M.HISCLPR='3' THEN 'URGENCIAS' END AS SERVICIO,TIPRDES,CASE WHEN B.HCPRCEST= 'A' THEN 'REALIZADOS' WHEN B.HCPRCEST= 'E' THEN 'EN PROCESO' END AS ESTADO, SUM(C.HISCPCAN) AS LABORATORIOS FROM TIPPROC A,HCCOM51 B,HCCOM5 C,HCCOM1 M WHERE A.TIPRCOD=B.HCPRCTPOP AND B.HCPRCTPOP=C.HCPRCTIP AND B.HCFCHRORD&gt;=? AND B.HCFCHRORD&lt;=? AND M.HISCKEY=C.HISCKEY AND M.HISTIPDOC=C.HISTIPDOC AND M.HCTVIN1=C.HCTVIN5 AND M.HISCSEC=C.HISCSEC AND B.HISCKEY=C.HISCKEY AND B.HISTIPDOC=C.HISTIPDOC AND B.HCTVIN51=C.HCTVIN5 AND C.HISCSEC=B.HISCSEC AND C.HCPRCCOD= B.HCPRCCOD AND B.HCPRCEST IN ('A','E') AND A.TIPRCOD=2 GROUP BY M.HISCLPR,EXTRACT(MONTH FROM B.HCFCHRORD),TIPRDES,B.HCPRCEST ORDER BY EXTRACT(MONTH FROM B.HCFCHRORD), M.HISCLPR,B.HCPRCEST</t>
  </si>
  <si>
    <t xml:space="preserve">LAB_X_ESP_MES                                               </t>
  </si>
  <si>
    <t xml:space="preserve">SELECT EXTRACT(MONTH FROM B.HCFCHRORD),H.MENOME,CASE WHEN D.HISCLPR='1' THEN 'AMBULATORIO' WHEN D.HISCLPR='2' THEN 'HOSPITALIZADO' WHEN D.HISCLPR='3' THEN 'URGENCIAS' END  AS SERVICIO,SUM(C.HISCPCAN) AS LABORATORIOS FROM TIPPROC A,HCCOM51 B, HCCOM5 C,HCCOM1 D, MAEESP H WHERE B.HCFCHRORD&gt;=? AND B.HCFCHRORD&lt;=? AND B.HISCKEY=C.HISCKEY AND B.HISTIPDOC=C.HISTIPDOC AND B.HCTVIN51=C.HCTVIN5 AND B.HISCSEC=C.HISCSEC AND A.TIPRCOD=B.HCPRCTPOP AND B.HCPRCTPOP=C.HCPRCTIP  AND C.HCPRCCOD= B.HCPRCCOD AND B.HCPRCEST IN ('A','E') AND A.TIPRCOD=2 AND C.HISCKEY= D.HISCKEY AND C.HISTIPDOC=D.HISTIPDOC AND C.HCTVIN5=D.HCTVIN1 AND C.HISCSEC=D.HISCSEC AND H.MECODE=D.HCESP GROUP BY EXTRACT(MONTH FROM B.HCFCHRORD),D.HCESP,H.MENOME, D.HISCLPR ORDER BY EXTRACT(MONTH FROM B.HCFCHRORD),H.MENOME,D.HISCLPR </t>
  </si>
  <si>
    <t xml:space="preserve">LAB_X_EMPRESA_MES                                           </t>
  </si>
  <si>
    <t>SELECT extract(month from B.HCFCHRORD),CASE WHEN F.HISCLPR='1' THEN 'AMBULATORIO' WHEN F.HISCLPR='2' THEN 'HOSPITALIZADO' WHEN F.HISCLPR='3' THEN 'URGENCIAS' END  AS SERVICIO,E.MENOMB,sum(C.HisCPCan) as LABORATORIOS FROM TIPPROC A,HCCOM51 B, HCCOM5 C,MAEEMP E,HCCOM1 F,INGRESOS D WHERE A.TIPRCOD=b.HCPRCTPOP and B.HCPRCTPOP=C.HCPRCTIP and B.HCFCHRORD&gt;=? AND B.HCFCHRORD&lt;=? AND F.HISCKEY=B.HISCKEY AND F.HISTIPDOC= B.HISTIPDOC AND F.HCTVIN1=B.HCTVIN51 AND F.HISCSEC=B.HISCSEC AND b.hcprcest IN ('A','E') and D.MPCEDU=B.HISCKEY AND D.MPTDOC=B.HISTIPDOC AND D.INGCSC=B.HCTVIN51 AND D.INGNIT=E.MENNIT AND B.HISCKEY= C.HISCKEY AND B.HISTIPDOC=C.HISTIPDOC AND B.HCTVIN51=C.HCTVIN5 AND C.HISCSEC=B.HISCSEC and C.HCPRCCOD= B.HCPRCCOD AND A.TIPRCOD=2 GROUP BY  extract(month from B.HCFCHRORD),E.MENOMB ,f.HISCLPR ORDER BY extract(month from B.HCFCHRORD),E.MENOMB,f.HISCLPR</t>
  </si>
  <si>
    <t xml:space="preserve">BIOPSIA_X_MES_FAC                                           </t>
  </si>
  <si>
    <t>SELECT MAEATE2.PRCODI AS CUPS,MAEPRO.PRNOMB AS DECRIPCION_PROCEDIMIENTO, SUM(MAEATE2.MACANPR)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MAEMED1.MMCODM=MAEATE2.MMCODM INNER JOIN MAEEMP ON MAEATE.MPMENI=MAEEMP.MENNIT INNER JOIN EMPRESS ON MAEEMP.MECNTR=EMPRESS.MECNTR WHERE MAEATE.MATIPDOC IN ('2','3','4') AND MAEPRO.PRNOMB LIKE ('%BIOPS%') AND MAEATE2.FCPTPOTRN='F'AND MAEATE2.MAESANUP&lt;&gt;'S' AND MAEATE.MAESTF&lt;&gt;1 AND MAEATE.MAESTF&lt;&gt;10 AND MAEATE.FACFCH&gt;=? AND MAEATE.FACFCH&lt;=? GROUP BY MAEATE2.PRCODI ,MAEPRO.PRNOMB ORDER BY COUNT(*) DESC</t>
  </si>
  <si>
    <t xml:space="preserve">TIEMPOS_ENTREGA_RESULTADOS                                  </t>
  </si>
  <si>
    <t>select EXTRACT (MONTH FROM  b.hiscfcon) AS MES,CASE WHEN b.HISCLPR='1' THEN 'AMBULATORIO' WHEN b.HISCLPR='2' THEN 'HOSPITALIZADO' WHEN b.HISCLPR='3' THEN 'URGENCIAS' END  AS SERVICIO,count(distinct(d.histipdoc||' '||d.hisckey||' '||d.hctvin51)) as pacientes,e.prnomb,sum(d.HCPRCCNS) as procedimientos,(SUM(EXTRACT (DAY FROM (CAST(d.hcfchrap AS TIMESTAMP)-CAST(d.hcfchrord AS TIMESTAMP)))*24*60)+SUM(EXTRACT (HOUR FROM (CAST(d.hcfchrap AS TIMESTAMP)-CAST(d.hcfchrord AS TIMESTAMP)))*60 )+SUM(EXTRACT (MINUTE FROM (CAST(d.hcfchrap AS TIMESTAMP)-CAST(d.hcfchrord AS TIMESTAMP))))) AS MINUTOS_total,(SUM(EXTRACT (DAY FROM (CAST(d.hcfchrap AS TIMESTAMP)-CAST(d.hcfchrord AS TIMESTAMP)))*24*60)+SUM(EXTRACT (HOUR FROM (CAST(d.hcfchrap AS TIMESTAMP)-CAST(d.hcfchrord AS TIMESTAMP)))*60 )+SUM(EXTRACT (MINUTE FROM (CAST(d.hcfchrap AS TIMESTAMP)-CAST(d.hcfchrord AS TIMESTAMP)))))/count(distinct(d.histipdoc||' '||d.hisckey||' '||d.hctvin51)) AS MINUTOS_PERSONA_sesion,(SUM(EXTRACT (DAY FROM (CAST(d.hcfchrap AS TIMESTAMP)-CAST(d.hcfchrord  AS TIMESTAMP)))*24*60)+SUM(EXTRACT (HOUR FROM (CAST(d.hcfchrap AS TIMESTAMP)-CAST(d.hcfchrord  AS TIMESTAMP)))*60) +SUM(EXTRACT (MINUTE FROM (CAST(d.hcfchrap AS TIMESTAMP)-CAST(d.hcfchrord   AS TIMESTAMP)))))/sum(d.HCPRCCNS) AS MINUTOS_PROCED from hccom1 b, tipproc c,hccom51 d,maepro e where C.TIPRCOD=2 AND  b.histipdoc=d.histipdoc and b.hisckey=d.hisckey and b.hctvin1= d.hctvin51 and b.hiscsec=d.hiscsec and e.tpprcd=c.tiprcod and d.hcprcest IN ('A','E') and e.prcodi=d.hcprccod and d.HCFCHRORD&gt;= ? and  d.HCFCHRORD &lt;= ? and d.hcfchrap &gt;= '2009-01-01 00:00:00' AND c.tiprcod= d.hcprctpop and d.hcfchrap&lt;&gt;'0001-01-01 00:00:00' group by EXTRACT (MONTH FROM  b.hiscfcon), b.HISCLPR, e.prnomb order by EXTRACT (MONTH FROM  b.hiscfcon  ),e.prnomb,b.HISCLPR</t>
  </si>
  <si>
    <t xml:space="preserve">LAB_CITOLOGIAS                                              </t>
  </si>
  <si>
    <t>SELECT MAEATE2.PRCODI AS CUPS,MAEPRO.PRNOMB AS DECRIPCION_PROCEDIMIENTO, SUM(MAEATE2.MACANPR)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MAEMED1.MMCODM=MAEATE2.MMCODM INNER JOIN MAEEMP ON MAEATE.MPMENI=MAEEMP.MENNIT INNER JOIN EMPRESS ON MAEEMP.MECNTR=EMPRESS.MECNTR WHERE MAEATE.MATIPDOC IN ('2','3','4') AND MAEPRO.PRNOMB LIKE ('%CITOL%') AND MAEATE2.FCPTPOTRN='F'AND MAEATE2.MAESANUP&lt;&gt;'S' AND MAEATE.MAESTF&lt;&gt;1 AND MAEATE.MAESTF&lt;&gt;10 AND MAEATE.FACFCH&gt;=? AND MAEATE.FACFCH&lt;=? GROUP BY MAEATE2.PRCODI ,MAEPRO.PRNOMB ORDER BY COUNT(*) DESC</t>
  </si>
  <si>
    <t xml:space="preserve">ESTADO DE LABORATORIOS PACIENTES                            </t>
  </si>
  <si>
    <t>SELECT HISCKEY, HISTIPDOC, HISCSEC, HCPRCCOD, CASE WHEN HCPRCEST='A' THEN 'APLICADO' WHEN HCPRCEST='I' THEN 'INTERPRETADO' WHEN HCPRCEST='E' THEN 'EN PROCESO' WHEN HCPRCEST='O' THEN 'ORDENADO'WHEN HCPRCEST='C' THEN 'CANCELADO DESDE HC' WHEN HCPRCEST='N' THEN 'NO APLICADO' WHEN HCPRCEST='X' THEN 'RESULTADO EXTERNO' END, HCRESULT, HCINTRES FROM HCCOM51 WHERE HCFCHRORD BETWEEN ?::DATE AND ?::DATE AND HISCKEY=? AND HISTIPDOC=?;</t>
  </si>
  <si>
    <t xml:space="preserve">RESULTADOS_LABORATORIOS                                     </t>
  </si>
  <si>
    <t>select d.orclin as documento_paciente,d.ordinpro as envia_enterprise, d.ordfepro as fecha_envio, d.ordhrpro as hora_envio, d.ordinepr as estado, r.ordcodex as procedimiento_paciente,m.prnomb,r.redcodca as codigo_muestra, r.refecrep as fecha_datalab, r.rehorrep as hora_datalab, r.releife as fecha_lectura_interfaz, r.releihr as hora_releihr from (result r inner join dblink('dbname=Clinica port=5432 host=172.16.104.13 user=postgres password=postgres','select prcodi,prnomb from maepro m')  as m (prcodi char(9),prnomb char(240)) on  r.ordcodex=m.prcodi) left join detorde d on (d.orclin=r.orclin and d.ordcodex=r.ordcodex) where split_part(r.orclin,' ',1) = ? and split_part(r.orclin,' ',2)=? and split_part(r.orclin,' ',3)=? order by 1,2</t>
  </si>
  <si>
    <t xml:space="preserve">ESTADO_LABORATORIOS_ORDENADOS                               </t>
  </si>
  <si>
    <t xml:space="preserve">SELECT D.ORCLIN AS DOCUMENTO_PACIENTE,D.ORDCODEX AS CODIGO_PROCEDIMIENTO,D.ORDINPRO AS ENVIA_ENTERPRISE, D.ORDFEPRO AS FECHA_ENVIO, D.ORDHRPRO AS HORA_ENVIO, D.ORDINEPR AS ESTADO FROM DETORDE D WHERE SPLIT_PART(D.ORCLIN,' ',1) = ? AND SPLIT_PART(D.ORCLIN,' ',2)=? AND SPLIT_PART(D.ORCLIN,' ',3)=? </t>
  </si>
  <si>
    <t xml:space="preserve">INDICADORES_HOSPITALIZACION                                 </t>
  </si>
  <si>
    <t xml:space="preserve">REINGRESOS_HOSP_URG_X_DIAS                                  </t>
  </si>
  <si>
    <t>SELECT * FROM REINGRESOS_GRAL(?,?,?)</t>
  </si>
  <si>
    <t xml:space="preserve">HOSPITALIZACION_MORTALIDAD                                  </t>
  </si>
  <si>
    <t>SELECT B.MPTDOC AS TIPO_DOC,B.MPCEDU AS DOCUMENTO,B.MPNOMC AS NOMBRE FROM MAEATE A, CAPBAS B WHERE A.MPTDOC= B.MPTDOC AND A.MPCEDU=B.MPCEDU AND A.FACFCH&gt;=? AND A.FACFCH&lt;=? AND A.MPCLPR IN ('2','7') AND A.MAESTS ='2';</t>
  </si>
  <si>
    <t xml:space="preserve">SALIDAS_X_ESPECIALIDAD_HOSP                                 </t>
  </si>
  <si>
    <t>SELECT B.MENOME,COUNT(*) FROM MAEATE A, MAEESP B WHERE A.FACFCH&gt;=? AND A.FACFCH&lt;=? AND MPCLPR IN ('2','7') AND A.MAESMS=B.MECODE GROUP BY B.MENOME ORDER BY COUNT(*) DESC;</t>
  </si>
  <si>
    <t xml:space="preserve">DETALLE_ESTANCIA_X_ESPECIALIDAD                             </t>
  </si>
  <si>
    <t>SELECT A.MPNFAC AS FACTURA,D.MPNOMC AS PACIENTE,A.MACTVING AS INGRESO,B.MENOME AS ESPECIALIDAD,C.INGFECADM AS INGRESO,C.INGFECEGR AS EGRESO, (C.INGFECEGR - C.INGFECADM) AS ESTANCIA FROM MAEATE A, MAEESP B, INGRESOS C, CAPBAS D WHERE A.FACFCH&gt;=? AND A.FACFCH&lt;= ? AND MPCLPR IN ('2','7') AND A.MAESMS=B.MECODE AND A.MPCEDU=C.MPCEDU AND A.MPTDOC= C.MPTDOC AND A.MPCEDU=D.MPCEDU AND A.MPTDOC=D.MPTDOC AND A.MACTVING=C.INGCSC ORDER BY A.MPNFAC;</t>
  </si>
  <si>
    <t xml:space="preserve">ESPECIALIDADES_X_ESTANCIA                                   </t>
  </si>
  <si>
    <t>SELECT B.MENOME AS ESPECIALIDAD,SUM(C.INGFECEGR - C.INGFECADM) AS TIEMPO, COUNT(*) AS PACIENTES FROM MAEATE A, MAEESP B, INGRESOS C WHERE A.FACFCH&gt;=? AND A.FACFCH&lt;=? AND MPCLPR IN ('2','7')  AND A.MAESMS=B.MECODE AND A.MPCEDU=C.MPCEDU AND A.MPTDOC=C.MPTDOC AND A.MACTVING= C.INGCSC GROUP BY B.MENOME;</t>
  </si>
  <si>
    <t xml:space="preserve">DETALLE_DX_HOSPITALIZACION                                  </t>
  </si>
  <si>
    <t>SELECT A.MPCEDU AS NUMERO_ID,A.MATIPDOC AS TIPO_ID,A.MACTVING AS NRO_INGRESO,E.MPNOMC AS PACIENTE,E.MPSEXO,E.MPFCHN AS NACIO,T.INGFECADM AS INGRESO, T.INGFECEGR AS EGRESO,TO_CHAR((A.FACFCH-E.MPFCHN)/365,'DD') AS EDAD,Z.MENOMB,D.DMCODI AS CIE10,D.DMNOMB AS DIAGNOSTICO,X.MENOME AS ESPECIALIDAD FROM MAEATE A, HCCOM1 B, HCDIAGN C,MAEDIA D, CAPBAS E, MAEESP X, INGRESOS T,MAEEMP Z WHERE A.FACFCH&gt;=? AND A.FACFCH&lt;=? AND A.MPCLPR IN ('2','7') AND A.MPCEDU= B.HISCKEY AND A.MPTDOC=B.HISTIPDOC AND B.HISCKEY=C.HISCKEY AND A.MPCEDU = T.MPCEDU AND A.MPTDOC=T.MPTDOC AND A.MACTVING=T.INGCSC AND B.HISTIPDOC=C.HISTIPDOC AND B.HISCKEY=E.MPCEDU AND B.HISTIPDOC=E.MPTDOC AND A.MACTVING=B.HCTVIN1 AND Z.MENNIT=A.MPMENI AND B.HISCSEC=C.HISCSEC AND C.HCDXCLS IN (1,3) AND C.HCDXTIP&lt;&gt;'DS' AND C.HCDXCOD=D.DMCODI AND A.MAESMS=X.MECODE GROUP BY A.MACTVING,E.MPNOMC,E.MPSEXO,E.MPFCHN,T.INGFECADM,T.INGFECEGR,TO_CHAR((A.FACFCH-E.MPFCHN)/365,'DD'),Z.MENOMB,D.DMNOMB,A.MPCEDU,A.MATIPDOC,D.DMCODI,X.MENOME ORDER BY D.DMCODI,X.MENOME;</t>
  </si>
  <si>
    <t xml:space="preserve">TOTAL_DX_HOSPITALIZACION                                    </t>
  </si>
  <si>
    <t>SELECT D.DMCODI AS CIE10,D.DMNOMB AS DIAGNOSTICO, COUNT (D.DMCODI) AS CANTIDAD FROM MAEATE A, HCCOM1 B, HCDIAGN C,MAEDIA D, CAPBAS E WHERE A.FACFCH&gt;=?  AND A.FACFCH&lt;=? AND A.MPCLPR IN ('2','7') AND A.MPCEDU= B.HISCKEY AND A.MPTDOC=B.HISTIPDOC AND B.HISCKEY=C.HISCKEY AND B.HISTIPDOC=C.HISTIPDOC AND B.HISCKEY=E.MPCEDU AND B.HISTIPDOC=E.MPTDOC AND A.MACTVING=B.HCTVIN1 AND  B.HISCSEC= C.HISCSEC AND C.HCDXCLS IN (1,3) AND C.HCDXTIP&lt;&gt;'DS' AND C.HCDXCOD = D.DMCODI GROUP BY  D.DMCODI,D.DMNOMB ORDER BY D.DMCODI;</t>
  </si>
  <si>
    <t>SELECT F.MPNOMP, A.HISTIPDOC AS TIPO_DOC,A.HISCKEY AS CEDULA,D.MPNOMC AS PACIENTE,B.HISCMMED AS MED_SOLICITA,H.MMNOMM AS NOM_SOLICITA,B.HISFHORAT AS FECHA_SOLICITA, A.INTFCHRSL AS FECHA_ATIENDE,G.MMNOMM AS MED_RESPONDE,Z.MENOME AS ESPECIALIDAD,(CAST(A.INTFCHRSL AS TIMESTAMP)- CAST(B.HISFHORAT AS TIMESTAMP)) AS DIFERENCIA,(EXTRACT (DAY FROM (CAST(A.INTFCHRSL AS TIMESTAMP)- CAST(B.HISFHORAT AS TIMESTAMP)))*24*60 +EXTRACT (HOUR FROM (CAST(A.INTFCHRSL AS TIMESTAMP)- CAST(B.HISFHORAT AS TIMESTAMP)))*60 + EXTRACT (MINUTE FROM (CAST(A.INTFCHRSL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B.HISFHORAT&gt;=? AND B.HISFHORAT&lt;=? AND C.MPCODP IN (3,4,6,7,15) AND A.INTDSCRSL IS NOT NULL AND (NOT EXISTS (SELECT MPNUMC FROM MAEPAB11 X WHERE X.MPTDOC=C.MPTDOC AND X.MPCEDU=C.MPCEDU AND X.HISCNSING=C.INGCSC) OR EXISTS (SELECT MPNUMC FROM MAEPAB11 X WHERE X.MPTDOC=C.MPTDOC AND X.MPCEDU =C.MPCEDU AND X.HISCNSING=C.INGCSC AND X.MPNUMC LIKE ('%U%'))) ORDER BY FECHA_SOLICITA</t>
  </si>
  <si>
    <t>SELECT F.MPNOMP,A.HISTIPDOC,A.HISCKEY,D.MPNOMC AS PACIENTE,B.HISCMMED AS MED_SOLICITA,H.MMNOMM AS NOM_SOLICITA,X.MENOME AS ESPECIALIDAD,B.HISFHORAT AS SOLICITA,A.INTFCHRSL AS FECHA_ATIENDE, INTUSRRSP AS RESOPONDE FROM INTERCN A LEFT JOIN HCCOM1 B ON (A.HISCKEY = B.HISCKEY AND A.HISTIPDOC=B.HISTIPDOC AND A.HISCSEC=B.HISCSEC) LEFT JOIN CAPBAS D ON (D.MPTDOC = B.HISTIPDOC AND D.MPCEDU=B.HISCKEY) INNER JOIN MAEMED1 H ON (H.MMCODM=B.HISCMMED) INNER JOIN MAEESP X ON (X.MECODE=A.MECODE) INNER JOIN INGRESOS C ON (C.MPTDOC=A.HISTIPDOC AND C.MPCEDU=A.HISCKEY AND C.INGCSC=A.INTCTVIN) INNER JOIN MAEPAB F ON (C.MPCODP=F.MPCODP) WHERE B.HISFHORAT&gt;=? AND B.HISFHORAT&lt;=? AND C.MPCODP IN (3,4,6,7,15) AND A.INTDSCRSL = ''</t>
  </si>
  <si>
    <t xml:space="preserve">DIAGNOSTICOS GRD                                            </t>
  </si>
  <si>
    <t xml:space="preserve">TOTAL_INTERCONSULTAS_CLINICA                                </t>
  </si>
  <si>
    <t>SELECT EXTRACT(MONTH FROM B.HISFHORAT) AS MES, Z.MENOME AS ESPECIALIDAD, F.MPNOMP AS PABELLION ,COUNT(*) AS INTERCONSULTAS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Z.MECODE &gt;0 AND B.HISFHORAT&gt;=? AND B.HISFHORAT&lt;=? AND A.INTDSCRSL IS NOT NULL GROUP BY EXTRACT(MONTH FROM B.HISFHORAT),F.MPNOMP,Z.MENOME ORDER BY EXTRACT(MONTH FROM B.HISFHORAT),Z.MENOME, F.MPNOMP</t>
  </si>
  <si>
    <t xml:space="preserve">INTERCONSULTAS PABELLONES                                   </t>
  </si>
  <si>
    <t>SELECT F.MPNOMP AS PABELLON, A.HISTIPDOC AS TIPO_DOC,A.HISCKEY AS DOCUMENTO,D.MPNOMC AS PACIENTE,B.HISCMMED AS MED_SOLICITA,H.MMNOMM AS NOM_SOLICITA, B.HISFHORAT AS FECHA_SOLICITA, A.INTFCHRSL AS FECHA_ATIENDE,G.MMCODM AS MED_RESPONDE,G.MMNOMM AS MED_RESPONDE,Z.MENOME AS ESPECIALIDAD,(CAST(A.INTFCHRSL AS TIMESTAMP)- CAST (B.HISFHORAT AS TIMESTAMP)) AS DIFERENCIA,(EXTRACT (DAY FROM (CAST(A.INTFCHRSL AS TIMESTAMP)- CAST(B.HISFHORAT AS TIMESTAMP)))*24*60 +EXTRACT (HOUR FROM (CAST(A.INTFCHRSL AS TIMESTAMP)- CAST(B.HISFHORAT AS TIMESTAMP)))*60 + EXTRACT (MINUTE FROM (CAST(A.INTFCHRSL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B.HISFHORAT&gt;=? AND B.HISFHORAT&lt;=? AND F.MPCODP IN (?) AND A.INTDSCRSL IS NOT NULL ORDER BY FECHA_SOLICITA</t>
  </si>
  <si>
    <t xml:space="preserve">EGRESOS_HOSPITALIZACION                                     </t>
  </si>
  <si>
    <t>SELECT A.MPNFAC AS FACTURA,A.FACFCH AS FECHA_FACTURA,A.MATOTF AS TOTAL,A.MPCEDU AS NUMERO_ID,A.MATIPDOC AS TIPO_ID,A.MACTVING AS NRO_INGRESO,E.MPNOMC AS PACIENTE,E.MPSEXO,E.MPFCHN AS NACIO,T.INGFECADM AS INGRESO, T.INGFECEGR AS EGRESO,TO_CHAR((A.FACFCH-E.MPFCHN)/365,'DD') AS EDAD,Z.MENOMB,D.DMCODI AS CIE10,D.DMNOMB AS DIAGNOSTICO,X.MENOME AS ESPECIALIDAD, CASE WHEN T.INGESTSLD ='1' THEN 'VIVO' WHEN T.INGESTSLD ='2' THEN 'MUERTO' END  AS SALIDA, CASE WHEN T.INGMOTSAL = 'OM' THEN 'ORDEN MEDICA' WHEN T.INGMOTSAL = 'SV' THEN 'SALIDA VOLUNTARIA' WHEN T.INGMOTSAL = 'R' THEN 'REMISION' WHEN T.INGMOTSAL = 'F' THEN 'FUGA' WHEN T.INGMOTSAL = 'H' THEN 'HOSPITALIZACION' WHEN T.INGMOTSAL = 'AD' THEN 'ALTA DEFINITIVA' WHEN T.INGMOTSAL = 'AT' THEN 'ALTA TRANSITORIA' WHEN T.INGMOTSAL = 'SI' THEN 'SALIDA INVOLUNTARIA' WHEN T.INGMOTSAL = 'A' THEN 'ASINTOMATICO'WHEN T.INGMOTSAL = 'DL' THEN 'DISCAPACIDAD LEVE' WHEN T.INGMOTSAL = 'DM' THEN 'DISCAPACIDAD MODERADA' WHEN T.INGMOTSAL = 'DG' THEN 'DISCAPACIDAD GRAVE' END  AS MOTIVO_SALIDA FROM MAEATE A LEFT JOIN  HCCOM1 B ON ( B.HISCKEY=A.MPCEDU AND B.HISTIPDOC =A.MPTDOC  AND B.HCTVIN1=A.MACTVING) INNER JOIN INGRESOS T ON (A.MPCEDU = T.MPCEDU AND A.MPTDOC=T.MPTDOC AND A.MACTVING=T.INGCSC) INNER JOIN CAPBAS E ON (B.HISCKEY=E.MPCEDU AND B.HISTIPDOC=E.MPTDOC) LEFT JOIN HCDIAGN C ON (C.HISCSEC=B.HISCSEC AND C.HISTIPDOC =B.HISTIPDOC AND C.HISCKEY=B.HISCKEY ) LEFT JOIN MAEDIA D  ON (D.DMCODI=C.HCDXCOD)  LEFT JOIN MAEESP X  ON (X.MECODE=A.MAESMS) LEFT JOIN MAEEMP Z  ON (Z.MENNIT=A.MPMENI) WHERE A.FACFCH&gt;=? AND A.FACFCH&lt;=? AND A.MPCLPR IN ('2','7') GROUP BY A.MPNFAC,A.FACFCH,A.MATOTF,A.MACTVING,E.MPNOMC,E.MPSEXO,E.MPFCHN,T.INGFECADM,T.INGFECEGR,TO_CHAR((A.FACFCH-E.MPFCHN)/365,'DD'),Z.MENOMB,D.DMNOMB,A.MPCEDU,A.MATIPDOC,D.DMCODI,X.MENOME,SALIDA,MOTIVO_SALIDA  ORDER BY A.MPNFAC,D.DMCODI,X.MENOME;</t>
  </si>
  <si>
    <t xml:space="preserve">INTERCONSULTAS_CLINICA_UNIVERSITARIA                        </t>
  </si>
  <si>
    <t>SELECT F.MPNOMP, A.HISTIPDOC AS TIPO_DOC,A.HISCKEY AS CEDULA,D.MPNOMC AS PACIENTE,B.HISCMMED AS MED_SOLICITA,H.MMNOMM AS NOM_SOLICITA,B.HISFHORAT AS FECHA_SOLICITA, A.INTFCHRSL AS FECHA_ATIENDE,G.MMNOMM AS MED_RESPONDE,Z.MENOME AS ESPECIALIDAD,(CAST(A.INTFCHRSL AS TIMESTAMP)- CAST(B.HISFHORAT AS TIMESTAMP)) AS DIFERENCIA,(EXTRACT (DAY FROM (CAST(A.INTFCHRSL AS TIMESTAMP)- CAST(B.HISFHORAT AS TIMESTAMP)))*24*60 +EXTRACT (HOUR FROM (CAST(A.INTFCHRSL AS TIMESTAMP)- CAST(B.HISFHORAT AS TIMESTAMP)))*60 + EXTRACT (MINUTE FROM (CAST (A.INTFCHRSL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 AND B.HISFHORAT&lt;=? AND  A.INTDSCRSL IS NOT NULL ORDER BY FECHA_SOLICITA</t>
  </si>
  <si>
    <t xml:space="preserve">OCUPACION_HOSPITALIZACION                                   </t>
  </si>
  <si>
    <t>SELECT C.MPCODP AS PABELLON,C.MPNOMP AS NOMBRE_PABELLON,A.MPTDOC AS TIPO_DOC,A.MPCEDU AS DOCUMENTO,A.MPNOMC AS PACIENTE,HISCNSING AS INGRESO,B.MPNUMC AS CAMA,B.HISCAMFEC AS FECHA,B.HISCAMHOR AS HORA,CASE WHEN B.HISCAMEDO='L' THEN 'LIBRE' WHEN B.HISCAMEDO='O' THEN 'OCUPADA' END AS ESTADO, D.INGFECADM AS INGRESO, TO_CHAR ((CURRENT_DATE-A.MPFCHN)/365,'DD') AS EDAD_AL_INGRESO FROM CAPBAS A,MAEPAB11 B,MAEPAB C, INGRESOS D WHERE A.MPTDOC=B.MPTDOC AND A.MPCEDU=B.MPCEDU AND B.HISCAMFEC&gt;=? AND B.HISCAMFEC&lt;=? AND B.MPCODP IN (3,4,5,6,7,14,15,18,25) AND B.MPCODP= C.MPCODP AND A.MPTDOC=D.MPTDOC AND A.MPCEDU=D.MPCEDU AND B.HISCNSING=D.INGCSC ORDER BY C.MPCODP, HISCAMFEC,HISCAMHOR,HISCNSING,HISCAMEDO ,B.MPNUMC</t>
  </si>
  <si>
    <t xml:space="preserve">INTERCONSULTAS_FISIATRIA_CONTESTADAS                        </t>
  </si>
  <si>
    <t>SELECT F.MPNOMP, A.HISTIPDOC AS TIPO_DOC,A.HISCKEY AS CEDULA,D.MPNOMC AS PACIENTE,B.HISCMMED AS MED_SOLICITA,H.MMNOMM AS NOM_SOLICITA, B.HISFHORAT AS FECHA_SOLICITA, A.INTFCHRSL AS FECHA_ATIENDE,G.MMNOMM AS MED_RESPONDE,Z.MENOME AS ESPECIALIDAD, (CAST(A.INTFCHRSL AS TIMESTAMP)- CAST(B.HISFHORAT AS TIMESTAMP)) AS DIFERENCIA,(EXTRACT (DAY FROM (CAST(A.INTFCHRSL AS TIMESTAMP)- CAST(B.HISFHORAT AS TIMESTAMP)))*24*60 +EXTRACT (HOUR FROM (CAST(A.INTFCHRSL AS TIMESTAMP)- CAST(B.HISFHORAT AS TIMESTAMP)))*60 + EXTRACT (MINUTE FROM (CAST (A.INTFCHRSL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 AND B.HISFHORAT&lt;=? AND Z.MECODE IN (380,92,93,996) AND A.INTDSCRSL IS NOT NULL ORDER BY FECHA_SOLICITA</t>
  </si>
  <si>
    <t xml:space="preserve">INTERCONSULTA_NO_CONTESTADAS_FISIATRIA                      </t>
  </si>
  <si>
    <t>SELECT F.MPNOMP,A.HISTIPDOC,A.HISCKEY,D.MPNOMC AS PACIENTE,B.HISCMMED AS MED_SOLICITA,H.MMNOMM AS NOM_SOLICITA,X.MENOME AS ESPECIALIDAD,B.HISFHORAT AS SOLICITA,A.INTFCHRSL AS FECHA_ATIENDE, INTUSRRSP AS RESOPONDE FROM INTERCN A LEFT JOIN HCCOM1 B ON (A.HISCKEY = B.HISCKEY AND A.HISTIPDOC=B.HISTIPDOC AND A.HISCSEC=B.HISCSEC) LEFT JOIN CAPBAS D ON (D.MPTDOC = B.HISTIPDOC AND D.MPCEDU=B.HISCKEY) INNER JOIN MAEMED1 H ON (H.MMCODM=B.HISCMMED) INNER JOIN MAEESP X ON (X.MECODE=A.MECODE) INNER JOIN INGRESOS C ON (C.MPTDOC=A.HISTIPDOC AND C.MPCEDU=A.HISCKEY AND C.INGCSC=A.INTCTVIN) INNER JOIN MAEPAB F ON (C.MPCODP=F.MPCODP) WHERE B.HISFHORAT&gt;=? AND B.HISFHORAT&lt;=? AND X.MECODE IN (380,92,93,996) AND A.INTDSCRSL = ''</t>
  </si>
  <si>
    <t xml:space="preserve">PACIENTES_HOSPITALIZADOS_ACTUALES                           </t>
  </si>
  <si>
    <t xml:space="preserve">SELECT C.MPCODP AS PABELLON,C.MPNOMP AS NOMBRE_PABELLON,A.MPTDOC AS TIPO_DOC,A.MPCEDU AS DOCUMENTO,A.MPNOMC AS PACIENTE,MPCTVIN AS INGRESO,B.MPNUMC AS CAMA,B.MPFCHI AS FECHA,D.INGFECADM AS INGRESO, TO_CHAR ((CURRENT_DATE-A.MPFCHN)/365,'DD') AS EDAD_AL_INGRESO,G.DMNOMB AS DIAGNOSTICO FROM CAPBAS A,MAEPAB1 B,MAEPAB C, INGRESOS D, MAEDIA G WHERE A.MPTDOC=B.MPUDOC AND A.MPCEDU=B.MPUCED AND B.MPCODP IN (2,3,4,5,6,7,14,15,16,18,25,26) AND B.MPCODP=C.MPCODP AND A.MPTDOC=D.MPTDOC AND A.MPCEDU=D.MPCEDU AND B.MPCTVIN=D.INGCSC AND B.MPUDX=G.DMCODI   ORDER BY C.MPCODP, B.MPFCHI,MPCTVIN,B.MPNUMC </t>
  </si>
  <si>
    <t xml:space="preserve">INTERCONSULTAS_CONTESTADAS_UCI_NEONATAL                     </t>
  </si>
  <si>
    <t>SELECT F.MPNOMP, A.HISTIPDOC AS TIPO_DOC,A.HISCKEY AS CEDULA,D.MPNOMC AS PACIENTE,B.HISCMMED AS MED_SOLICITA,H.MMNOMM AS NOM_SOLICITA, B.HISFHORAT AS FECHA_SOLICITA, A.INTFCHRSL AS FECHA_ATIENDE,G.MMNOMM AS MED_RESPONDE,Z.MENOME AS ESPECIALIDAD, (CAST(A.INTFCHRSL AS TIMESTAMP)- CAST(B.HISFHORAT AS TIMESTAMP)) AS DIFERENCIA, (EXTRACT (DAY FROM (CAST(A.INTFCHRSL AS TIMESTAMP)- CAST(B.HISFHORAT AS TIMESTAMP)))*24*60 +EXTRACT (HOUR FROM (CAST(A.INTFCHRSL AS TIMESTAMP)- CAST(B.HISFHORAT AS TIMESTAMP)))*60 + EXTRACT (MINUTE FROM (CAST( A.INTFCHRSL AS TIMESTAMP)- CAST(B.HISFHORAT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B.HISFHORAT&gt;=? AND B.HISFHORAT&lt;=? AND C.MPCODP IN (7) AND A.INTDSCRSL IS NOT NULL AND (NOT EXISTS (SELECT MPNUMC FROM MAEPAB11 X WHERE X.MPTDOC=C.MPTDOC AND X.MPCEDU=C.MPCEDU AND X.HISCNSING=C.INGCSC) OR EXISTS (SELECT MPNUMC FROM MAEPAB11 X WHERE X.MPTDOC=C.MPTDOC AND X.MPCEDU=C.MPCEDU AND X.HISCNSING=C.INGCSC AND X.MPNUMC LIKE ('%U%'))) ORDER BY FECHA_SOLICITA</t>
  </si>
  <si>
    <t xml:space="preserve">REINGRESOS_HOSP_A_SITIOS_X_DIAS                             </t>
  </si>
  <si>
    <t>SELECT * FROM REINGRESOS_HOSP(?,?,?)</t>
  </si>
  <si>
    <t xml:space="preserve">REINGRESOS_X_PABELLONES                                     </t>
  </si>
  <si>
    <t>SELECT * FROM REINGRESOS_X_PABELLON(?,?,?,?)</t>
  </si>
  <si>
    <t xml:space="preserve">EGRESOS_PABELLON_HOSPITALIZACION                            </t>
  </si>
  <si>
    <t>select i.mpcedu as "NUM_DOCUMENTO",i.mptdoc as "TIPO_DOCUMENTO",i.ingcsc as "CONSECUTIVO_INGRESO",(select mpnomc from capbas where mpcedu=i.mpcedu and mptdoc=i.mptdoc) as "NOMBRE_COMPLETO",(select mpfchn from capbas where mpcedu=i.mpcedu and mptdoc=i.mptdoc) as "FECHA_NACIMIENTO",split_part((age(current_date ,(select mpfchn from capbas where mpcedu=i.mpcedu and mptdoc=i.mptdoc))::text),' ',1) as "EDAD",min(m.ingfecmop) as "FECHA INGRESO A HOSPI",max(m.ingfecmoe) as "FECHA EGRESO A HOSPI",split_part(((case when max(ingfecmoe) &lt;&gt;'0001-01-01' then age((max(ingfecmoe)),(min(m.ingfecmop)))::text when max(ingfecmoe) ='0001-01-01' then null end)),' ',1) as "ESTANCIA",i.ingcodpeg as "PABELLON EGRESO",s.mpnomp as "NOMBRE PABELLON EGRESO",((case when max(ingfecmoe) &lt;&gt;'0001-01-01' then age((max(ingfecmoe)),(min(m.ingfecmop)))::text when max(ingfecmoe) ='0001-01-01' then null end)) as "ESTANCIA HOSPITALARIA", i.ingsaldx as "CODIGO_DIAG_SALIDA", (select dmnomb from maedia where dmcodi=i.ingsaldx) as "NOMBRE_DIAG_SALIDA" from (ingresos i inner join maepab s on s.mpcodp=i.ingcodpeg) inner join (select * from ingresomp mp where mp.clapro='2' and mp.ingcodpab in (3,15,4) and ingfecmoe&lt;'2015-09-13' union select * from ingresomp mp where mp.ingcodpab in (3,15,4) and ingfecmoe&gt;='2015-09-13') m on m.mpcedu=i.mpcedu and m.mptdoc=i.mptdoc and m.ingcsc=i.ingcsc and m.ingcodpab in (3,15,4) where i.ingfecegr between ? and ? and ingfecegr&lt;&gt;'0001-01-01' and ingateegr='2' and inginslc='S' and i.ingcodpeg in (3,15,4) group by 1,2,3,4,5,6,10,11,13,14 order by 7,1,2</t>
  </si>
  <si>
    <t xml:space="preserve">CONTROL RECIBOS DE ABONOS                                   </t>
  </si>
  <si>
    <t xml:space="preserve">ABONOS GENERADOS VS CONTABILIZADOS                          </t>
  </si>
  <si>
    <t>SELECT A.ABODOC AS TIPO_DOCUMENTO, A.ABONUM AS NUMERO_ABONO, A.ABOVLR AS VALOR_ABONO, A.ABOFCH AS FECHA_ABONO, M.DOCCOD AS ID2, M.MVCNRO AS NUMERO, M.MVCVLR AS VALOR,  M.MVCCFCH AS FECHA, M.MVCNAT AS NATURALEZA FROM ABONOS A INNER JOIN DBLINK('DBNAME=FINANCIERA PORT=5432 HOST=172.16.104.14 USER=POSTGRES PASSWORD=POSTGRES', 'SELECT DOCCOD, MVCNRO, MVCVLR, MVCCFCH, MVCNAT FROM MOVCONT2 X ' ) AS M  (DOCCOD CHAR(3),MVCNRO INT , MVCVLR NUMERIC(17,2), MVCCFCH DATE, MVCNAT CHAR(1)) ON (A.ABONUM=M.MVCNRO AND A.ABODOC=M.DOCCOD AND A.ABODOC='TCR' AND M.MVCNAT='C') WHERE A.ABOFCH &gt;=? AND A.ABOFCH &lt;=? ORDER BY ABONUM</t>
  </si>
  <si>
    <t xml:space="preserve">ABONOS_Y_OBSERVACIONES                                      </t>
  </si>
  <si>
    <t>SELECT ABONUM AS ABONO,ABOVLR AS VALOR,CAPBAS.MPCEDU AS DOCUMENTO,CAPBAS.MPTDOC AS TIPO_DOC,CAPBAS.MPNOMC AS NOMBRE,ABODET1 AS OBSERVA ,DESENCRIPTAR(ABOUSR) AS CEDULA_FUNCIONARIO,DESENCRIPTAR(ABOUSUANU) AS USUARIO_ANULA,ABOFCHANU AS FECHA_ANULACION FROM ABONOS, CAPBAS WHERE ABOFCH&gt;=? AND ABOFCH&lt;=? AND ABONOS.MPCEDU=CAPBAS.MPCEDU AND ABONOS.MPTDOC = CAPBAS.MPTDOC ORDER BY ABONUM</t>
  </si>
  <si>
    <t xml:space="preserve">RECIBOS DE CAJA SIN APLICAR                                 </t>
  </si>
  <si>
    <t xml:space="preserve">CONTROL EJECUCION PROCEDIMIENTOS                            </t>
  </si>
  <si>
    <t xml:space="preserve">PROCEDIMIENTOS PENDIENTES                                   </t>
  </si>
  <si>
    <t>SELECT HCCOM5.HISCKEY AS IDENTIFICACION, HCCOM5.HISTIPDOC AS TIPO_DOCUMENTO, CAPBAS.MPNOMC AS NOMBRE_PACIENTE, HCCOM1.HISCFCON AS FECHA_ORDEN, HCCOM5.HCPRCCOD AS CODIGO_PROCEDIMIENTO, MAEPRO.PRNOMB AS DESCRIPCION_PROCEDIMIENTO, TIPPROC.TIPRDES AS TIPO_PROCEDIMIENTO,CASE WHEN HCCOM5.HCPRSTGR='O' THEN 'PENDIENTE' WHEN HCCOM5.HCPRSTGR='E' THEN 'EN_PROCESO' WHEN HCCOM5.HCPRSTGR='R' THEN 'REALIZADO' WHEN HCCOM5.HCPRSTGR='I' THEN 'INTERPRETADO'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(((HCCOM5.HCPRSTGR)='O') AND TIPPROC.TIPRCOD&lt;&gt;'5' AND HCCOM1.HISCFCON&gt;=? AND HCCOM1.HISCFCON &lt;=?) ORDER BY HCCOM1.HISCFCON;</t>
  </si>
  <si>
    <t xml:space="preserve">PENDIENTE POR INTREPETAR                                    </t>
  </si>
  <si>
    <t>SELECT HCCOM5.HISCKEY AS IDENTIFICACION, HCCOM5.HISTIPDOC AS TIPO_DOCUMENTO, CAPBAS.MPNOMC AS NOMBRE_PACIENTE, HCCOM1.HISCFCON AS FECHA_ORDEN, HCCOM5.HCPRCCOD AS CODIGO_PROCEDIMIENTO, MAEPRO.PRNOMB AS DESCRIPCION_PROCEDIMIENTO, TIPPROC.TIPRDES AS TIPO_PROCEDIMIENTO,CASE WHEN HCCOM5.HCPRSTGR='O' THEN 'PENDIENTE' WHEN HCCOM5.HCPRSTGR='E' THEN 'EN_PROCESO' WHEN HCCOM5.HCPRSTGR='A' THEN 'REALIZADO' WHEN HCCOM5.HCPRSTGR='I' THEN 'INTERPRETADO'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(((HCCOM5.HCPRSTGR)='A') AND TIPPROC.TIPRCOD&lt;&gt;'5' AND HCCOM1.HISCFCON&gt;=? AND HCCOM1.HISCFCON &lt;=?) ORDER BY HCCOM1.HISCFCON;</t>
  </si>
  <si>
    <t xml:space="preserve">TOTAL PROCEDIMIENTOS POR ESTADO                             </t>
  </si>
  <si>
    <t>SELECT HCCOM5.HISCKEY AS IDENTIFICACION, HCCOM5.HISTIPDOC AS TIPO_DOCUMENTO, CAPBAS.MPNOMC AS NOMBRE_PACIENTE, HCCOM1.HISCFCON AS FECHA_ORDEN, HCCOM5.HCPRCCOD AS CODIGO_PROCEDIMIENTO, MAEPRO.PRNOMB AS DESCRIPCION_PROCEDIMIENTO, TIPPROC.TIPRDES AS TIPO_PROCEDIMIENTO,CASE WHEN HCCOM5.HCPRSTGR='O' THEN 'NO_REALIZADOS' WHEN HCCOM5.HCPRSTGR='E' THEN 'REALIZADOS' WHEN HCCOM5.HCPRSTGR='R' THEN 'REALIZADOS' WHEN HCCOM5.HCPRSTGR='I' THEN 'REALIZADOS' WHEN HCCOM5.HCPRSTGR='A' THEN 'REALIZADOS' WHEN HCCOM5.HCPRSTGR='N' THEN 'NO_REALIZADOS' WHEN HCCOM5.HCPRSTGR='C' THEN 'CANCELADOS' END  AS ESTADO,CASE WHEN HCCOM1.HISCLPR='1' THEN 'AMBULATORIO' WHEN HCCOM1.HISCLPR='2' THEN 'HOSPITALIZACION' WHEN HCCOM1.HISCLPR='3' THEN 'URGENCIAS' WHEN HCCOM1.HISCLPR='4' THEN 'TTO_ESPECIAL' WHEN HCCOM1.HISCLPR='5' THEN 'TRIAGE' END AS TIPO_DE_ATENCION,HCCOM5.HISCSEC AS FOLIO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HCCOM1.HISCFCON&gt;=? AND HCCOM1.HISCFCON &lt;=? AND HCCOM1.HISCLPR&lt;&gt;'1'ORDER BY HCCOM1.HISCFCON;</t>
  </si>
  <si>
    <t xml:space="preserve">TOTAL IMAGENES POR ESTADO EN UN RANGO DE FECHA              </t>
  </si>
  <si>
    <t>SELECT HCCOM5.HISCKEY AS IDENTIFICACION, HCCOM5.HISTIPDOC AS TIPO_DOCUMENTO, CAPBAS.MPNOMC AS NOMBRE_PACIENTE, HCCOM1.HISCFCON AS FECHA_ORDEN, HCCOM5.HCPRCCOD AS CODIGO_PROCEDIMIENTO, MAEPRO.PRNOMB AS DESCRIPCION_PROCEDIMIENTO, TIPPROC.TIPRDES AS TIPO_PROCEDIMIENTO,CASE WHEN HCCOM5.HCPRSTGR='O' THEN 'NO_REALIZADOS' WHEN HCCOM5.HCPRSTGR='E' THEN 'REALIZADOS' WHEN HCCOM5.HCPRSTGR='R' THEN 'REALIZADOS' WHEN HCCOM5.HCPRSTGR='I' THEN 'REALIZADOS' WHEN HCCOM5.HCPRSTGR='A' THEN 'REALIZADOS' WHEN HCCOM5.HCPRSTGR='N' THEN 'NO_REALIZADOS'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AND TIPPROC.TIPRCOD= 1 WHERE  HCCOM1.HISCFCON&gt;=? AND HCCOM1.HISCFCON &lt;=? ORDER BY HCCOM1.HISCFCON;</t>
  </si>
  <si>
    <t xml:space="preserve">ESTADO PROCEDIMIENTOS QX                                    </t>
  </si>
  <si>
    <t>SELECT HCCOM5.HISCKEY AS IDENTIFICACION, HCCOM5.HISTIPDOC AS TIPO_DOCUMENTO, CAPBAS.MPNOMC AS NOMBRE_PACIENTE, HCCOM1.HISCFCON AS FECHA_ORDEN, HCCOM5.HCPRCCOD AS CODIGO_PROCEDIMIENTO, MAEPRO.PRNOMB AS DESCRIPCION_PROCEDIMIENTO, TIPPROC.TIPRDES AS TIPO_PROCEDIMIENTO,HCCOM5.HCPRSTGR,CASE WHEN HCCOM5.HCPRSTGR='O' THEN 'PENDIENTE' WHEN HCCOM5.HCPRSTGR='E' THEN 'EN_PROCESO' WHEN HCCOM5.HCPRSTGR='R' THEN 'REALIZADO' WHEN HCCOM5.HCPRSTGR='I' THEN 'INTERPRETADO' WHEN HCCOM5.HCPRSTGR='N' THEN 'ANULADO' WHEN HCCOM5.HCPRSTGR='A' THEN 'APLICADO' END  AS ESTADO, CASE WHEN HCCOM1.HISCLPR='1' THEN 'AMBULATORIO' WHEN HCCOM1.HISCLPR='2' THEN 'HOSPITALIZACION' WHEN HCCOM1.HISCLPR='3' THEN 'URGENCIAS' WHEN HCCOM1.HISCLPR='4' THEN 'TTO_ESPECIAL' WHEN HCCOM1.HISCLPR='5' THEN 'TRIAGE' END AS TIPO_DE_ATENCION, MAEPRO.PRNOMB AS PROCED FROM (((HCCOM5 INNER JOIN MAEPRO ON HCCOM5.HCPRCCOD = MAEPRO.PRCODI) INNER JOIN TIPPROC ON HCCOM5.HCPRCTIP = TIPPROC.TIPRCOD) INNER JOIN CAPBAS ON (HCCOM5.HISTIPDOC = CAPBAS.MPTDOC)AND (HCCOM5.HISCKEY = CAPBAS.MPCEDU)) INNER JOIN HCCOM1 ON (HCCOM5.HISCSEC=HCCOM1.HISCSEC) AND (HCCOM5.HISTIPDOC = HCCOM1.HISTIPDOC)  AND (HCCOM5.HISCKEY = HCCOM1.HISCKEY) WHERE (TIPPROC.TIPRCOD='5' AND HCCOM1.HISCFCON&gt;=? AND HCCOM1.HISCFCON&lt;=?) ORDER BY HCCOM1.HISCFCON;</t>
  </si>
  <si>
    <t xml:space="preserve">ADMISIONES SIN FACTURAR                                     </t>
  </si>
  <si>
    <t xml:space="preserve">CITAS VS FACTURACION                                        </t>
  </si>
  <si>
    <t>SELECT INGRESOS.INGFAC,CITMED1.CITCED AS CEDULA, CAPBAS.MPNOMC AS PACIENTE, CITMED.CITNUM AS NUMERO_CITA, CITMED.CITFEC AS FECHA,CITMED.CITHORI AS HORA_CITA,CONSUL.CONSDET AS CONSULTORIO, CASE WHEN CITMED.CITESTP='C' THEN 'CONFIRMADA' WHEN CITMED.CITESTP='F' THEN 'FACTURADA' WHEN CITMED.CITESTP='A' THEN 'ATENDIDA' WHEN CITMED.CITESTP='R' THEN 'RESERVADA' END AS ESTADO_CITA, CITMED1.CITNROCTO AS CONTRATO, CITMED1.CITEMP AS EMPRESA, CITMED.CITPRO AS PROCEDIMIENTO, MAEPRO.PRNOMB AS DESC_PROCEDIMIENTO,  CITMED1.CITFAC AS FACTURA FROM (CITMED INNER JOIN CITMED1 ON (CITMED.CITNUM=CITMED1.CITNUM)) INNER JOIN CAPBAS ON (CITMED1.CITCED=CAPBAS.MPCEDU AND CITMED1.CITTIPDOC=CAPBAS.MPTDOC)  INNER JOIN MAEPRO ON (CITMED.CITPRO=MAEPRO.PRCODI) INNER JOIN CONSUL ON (CITMED.CITCONS=CONSUL.CONSCOD) LEFT JOIN INGRESOS ON (INGRESOS.INGNUMCIT = CITMED.CITNUM) WHERE   CITMED.CITESTP &lt;&gt;'N' AND CITMED.CITESTP &lt;&gt;'I'  AND CITMED.CITESTP &lt;&gt;'R' AND CITMED.CITFEC&gt;=? AND CITMED.CITFEC&lt;=? ORDER BY CITMED.CITFEC,CITMED.CITHORI;</t>
  </si>
  <si>
    <t xml:space="preserve">HOSPITALIZACION VS FACTURACION                              </t>
  </si>
  <si>
    <t>SELECT INGRESOS.MPCEDU AS ID, CAPBAS.MPTDOC AS TIPO_DOCUMENTO, CAPBAS.MPNOMC AS PACIENTE,INGRESOS.INGCSC AS CONSECUTIVO_INGRESO, INGRESOS.INGFECADM AS FECHA_ADMISION, INGRESOS.INGFECEGR AS FECHA_EGRESO, INGRESOS.INGNIT AS CONTRATO,MAEEMP.MENOMB AS NOMBRE_CONTRATO, MAEPAB.MPNOMP AS PABELLON, CASE WHEN INGRESOS.INGINSLC='S' THEN 'CON_ALTA' WHEN INGRESOS.INGINSLC='N' THEN 'SIN_ALTA' END AS SALIDA_CLINICA, TMPFAC.TFCCODCAM AS CAMA, (SELECT SUM(TFVATP) FROM TMPFAC1 WHERE INGRESOS.MPCEDU=TMPFAC1.TFCEDU AND CAPBAS.MPTDOC=TMPFAC1.TFTDOC AND TMPFAC1.TMCTVING=INGRESOS.INGCSC AND  TMPFAC1.TFPTPOTRN='F' AND TMPFAC1.TFESTAANU1&lt;&gt;'S') AS TOTAL_PROCEDIMIENTO, (SELECT SUM(TFVATS) FROM TMPFAC2 WHERE INGRESOS.MPCEDU=TMPFAC2.TFCEDU AND CAPBAS.MPTDOC=TMPFAC2.TFTDOC AND TMPFAC2.TMCTVING=INGRESOS.INGCSC AND TMPFAC2.TFSTPOTRN='F' AND TMPFAC2.TFESTAANU2&lt;&gt;'S') AS TOTAL_SUMINISTROS FROM INGRESOS LEFT JOIN TMPFAC ON (INGRESOS.MPCEDU=TMPFAC.TFCEDU AND INGRESOS.MPTDOC=TMPFAC.TFTDOC AND INGRESOS.INGCSC=TMPFAC.TMCTVING) INNER JOIN CAPBAS ON (INGRESOS.MPCEDU=CAPBAS.MPCEDU AND INGRESOS.MPTDOC=CAPBAS.MPTDOC)  INNER JOIN MAEPAB ON (TMPFAC.TFCCODPAB=MAEPAB.MPCODP) INNER JOIN MAEEMP ON (MAEEMP.MENNIT= INGRESOS.INGNIT) WHERE TMPFAC.TFCCODCAM=''  AND TMPFAC.CLAPRO='2' AND  INGRESOS.INGUSUANU='' AND INGRESOS.INGFECADM &gt;=?  AND INGRESOS.INGFECADM &lt;=?GROUP BY INGRESOS.MPCEDU, CAPBAS.MPTDOC, CAPBAS.MPNOMC, INGRESOS.INGCSC, INGRESOS.INGFECADM, INGRESOS.INGFECEGR,INGRESOS.INGNIT,MAEEMP.MENOMB,MAEPAB.MPNOMP,INGRESOS.INGINSLC, TMPFAC.TFCCODCAM ORDER BY INGRESOS.INGFECADM,INGRESOS.MPCEDU;</t>
  </si>
  <si>
    <t xml:space="preserve">URGENCIAS VS FACTURACION                                    </t>
  </si>
  <si>
    <t>SELECT INGRESOS.MPCEDU AS ID, CAPBAS.MPTDOC AS TIPO_DOCUMENTO, CAPBAS.MPNOMC AS PACIENTE, INGRESOS.INGCSC AS CONSECUTIVO_INGRESO, INGRESOS.INGFECADM AS FECHA_ADMISION,INGRESOS.INGFECEGR AS FECHA_EGRESO, INGRESOS.INGNIT AS CONTRATO, MAEEMP.MENOMB AS NOMBRE_CONTRATO, MAEPAB.MPNOMP AS PABELLON, CASE WHEN INGRESOS.INGINSLC='S' THEN 'CON_ALTA' WHEN INGRESOS.INGINSLC='N' THEN 'SIN_ALTA' END AS EGRESO_CLINICO, (SELECT SUM(TFVATP) FROM TMPFAC1 WHERE INGRESOS.MPCEDU=TMPFAC1.TFCEDU AND CAPBAS.MPTDOC=TMPFAC1.TFTDOC AND TMPFAC1.TMCTVING=INGRESOS.INGCSC AND  TMPFAC1.TFPTPOTRN='F' AND TMPFAC1.TFESTAANU1&lt;&gt;'S') AS TOTAL_PROCEDIMIENTO, (SELECT SUM(TFVATS) FROM TMPFAC2 WHERE INGRESOS.MPCEDU=TMPFAC2.TFCEDU AND CAPBAS.MPTDOC=TMPFAC2.TFTDOC AND TMPFAC2.TMCTVING=INGRESOS.INGCSC AND TMPFAC2.TFSTPOTRN='F' AND TMPFAC2.TFESTAANU2&lt;&gt;'S') AS TOTAL_SUMINISTROS FROM INGRESOS LEFT JOIN TMPFAC ON (INGRESOS.MPCEDU=TMPFAC.TFCEDU AND INGRESOS.MPTDOC=TMPFAC.TFTDOC AND  INGRESOS.INGCSC=TMPFAC.TMCTVING) INNER JOIN CAPBAS ON  (INGRESOS.MPCEDU=CAPBAS.MPCEDU) AND (INGRESOS.MPTDOC=CAPBAS.MPTDOC) INNER JOIN MAEPAB ON (TMPFAC.TFCCODPAB=MAEPAB.MPCODP) INNER JOIN MAEEMP ON (MAEEMP.MENNIT= INGRESOS.INGNIT) WHERE INGRESOS.MPTDOC=CAPBAS.MPTDOC AND  TMPFAC.CLAPRO IN ('3','5') AND INGRESOS.INGUSUANU='' AND INGRESOS.INGFECADM &gt;=?  AND INGRESOS.INGFECADM &lt;=? ORDER BY INGRESOS.INGFECADM,INGRESOS.MPCEDU;</t>
  </si>
  <si>
    <t xml:space="preserve">AMBULATORIOS VS FACTURACION                                 </t>
  </si>
  <si>
    <t>SELECT INGRESOS.MPCEDU AS ID, CAPBAS.MPTDOC AS TIPO_DOCUMENTO, CAPBAS.MPNOMC AS PACIENTE, INGRESOS.INGCSC AS CONSECUTIVO_INGRESO, INGRESOS.INGFECADM AS FECHA_ADMISION, INGRESOS.INGFECEGR AS FECHA_EGRESO,INGRESOS.INGNIT AS CONTRATO,MAEEMP.MENOMB AS NOMBRE_CONTRATO, MAEPAB.MPNOMP AS PABELLON, CASE WHEN INGRESOS.INGINSLC='S' THEN 'CON_ALTA' WHEN INGRESOS.INGINSLC='N'THEN 'SIN_ALTA' END AS EGRESO_CLINICO, (SELECT SUM(TFVATP) FROM TMPFAC1 WHERE INGRESOS.MPCEDU=TMPFAC1.TFCEDU AND CAPBAS.MPTDOC=TMPFAC1.TFTDOC AND TMPFAC1.TMCTVING=INGRESOS.INGCSC AND  TMPFAC1.TFPTPOTRN='F' AND TMPFAC1.TFESTAANU1&lt;&gt;'S') AS TOTALPROCEDIMIENTO,(SELECT SUM(TFVATS) FROM TMPFAC2 WHERE INGRESOS.MPCEDU=TMPFAC2.TFCEDU AND CAPBAS.MPTDOC=TMPFAC2.TFTDOC AND TMPFAC2.TMCTVING=INGRESOS.INGCSC AND TMPFAC2.TFSTPOTRN='F' AND TMPFAC2.TFESTAANU2&lt;&gt;'S') AS TOTALSUMINISTROS FROM INGRESOS LEFT JOIN TMPFAC ON (INGRESOS.MPCEDU=TMPFAC.TFCEDU AND INGRESOS.MPTDOC=TMPFAC.TFTDOC) INNER JOIN CAPBAS ON  (INGRESOS.MPCEDU=CAPBAS.MPCEDU) AND (INGRESOS.MPTDOC=CAPBAS.MPTDOC) INNER JOIN MAEPAB ON (TMPFAC.TFCCODPAB=MAEPAB.MPCODP) INNER JOIN MAEEMP ON (MAEEMP.MENNIT= INGRESOS.INGNIT) WHERE INGRESOS.INGCSC=TMPFAC.TMCTVING AND INGRESOS.MPTDOC=CAPBAS.MPTDOC AND  INGRESOS.INGUSUANU='' AND INGRESOS.INGFECADM &gt;=?  AND  INGRESOS.INGFECADM &lt;=? AND TMPFAC.CLAPRO='1' ORDER BY INGRESOS.INGFECADM, INGRESOS.MPCEDU;</t>
  </si>
  <si>
    <t xml:space="preserve">TODOS LOS SERVICIOS VS FACTURAS                             </t>
  </si>
  <si>
    <t xml:space="preserve">MEDICAMENTOSXPACIENTE_EN_VINCULACION                        </t>
  </si>
  <si>
    <t>SELECT D.HISCKEY AS CEDULA, D.HISTIPDOC AS TIPO_DOC, D.HISCSEC AS FOLIO, D.MSRESO AS COD_SUMIN,(SELECT MSNOMG FROM MAESUM1 M WHERE M.MSRESO=D.MSRESO ) AS PRODUCTO, D.DSMCNTDSP AS CANTIDAD,CASE WHEN DSMEST='F' THEN 'FACTURADO' WHEN DSMEST='D' THEN 'DESPACHADO' WHEN DSMEST='S' THEN 'SOLICITADO' WHEN DSMEST='E' THEN 'DEVUELTO' WHEN DSMEST='C' THEN 'CANCELADO' END AS ESTADO_DESPACHO,DSMFCH AS FECHA_DESPACHO FROM DSPFRMC D WHERE D.HISCKEY= ?</t>
  </si>
  <si>
    <t xml:space="preserve">CONTROL DOCUMENTOS DE INVENTARIO                            </t>
  </si>
  <si>
    <t xml:space="preserve">SALIDAS ASISTENCIALES                                       </t>
  </si>
  <si>
    <t>SELECT MOVINV3.EMPCOD, MOVINV3.DOCCOD, MOVINV3.DOCNRO, MOVINV3.MCDPTO, MOVINV3.MVTOFCH, MOVINV3.TRANCOD, MOVINV4.MVTOVLR, MOVCONT2.DOCCOD, MOVCONT2.MVCNRO, MOVCONT2.MVCVLR, MOVCONT2.MVCCFCH, MOVCONT2.MVCNAT FROM (MOVINV3 INNER JOIN MOVINV4 ON (MOVINV3.MCDPTO = MOVINV4.MCDPTO) AND (MOVINV3.DOCNRO = MOVINV4.DOCNRO) AND (MOVINV3.DOCCOD =MOVINV4.DOCCOD)  AND (MOVINV3.EMPCOD = MOVINV4.EMPCOD)) INNER JOIN MOVCONT2 ON (MOVINV4.MCDPTO = MOVCONT2.MCDPTO) AND (MOVINV4.DOCNRO = MOVCONT2.MVCNRO)  AND (MOVINV4.DOCCOD = MOVCONT2.DOCCOD) AND (MOVINV4.EMPCOD =MOVCONT2.EMPCOD) WHERE (((MOVINV3.TRANCOD)='SALASIS') AND ((MOVCONT2.DOCCOD)='SAL' OR (MOVCONT2.DOCCOD)='ISI')) AND MOVINV3.MVTOFCH&gt;=? AND MOVINV3.MVTOFCH&lt;=?;</t>
  </si>
  <si>
    <t xml:space="preserve">DEVOLUCIONES ASISTENCIALES                                  </t>
  </si>
  <si>
    <t xml:space="preserve">SELECT MOVINV3.EMPCOD, MOVINV3.DOCCOD, MOVINV3.DOCNRO, MOVINV3.MCDPTO, MOVINV3.MVTOFCH, MOVINV4.MVTOVLR, MOVINV3.TRANCOD,MOVCONT2.DOCCOD, MOVCONT2.MVCNRO, MOVCONT2.MVCVLR, MOVCONT2.MVCCFCH, MOVCONT2.MVCNAT,SUBSTRING(MOVCONT2.MVCDET,25,LENGTH(MOVCONT2.MVCDET)-25-9), MOVINV4.MSRESO FROM (MOVINV3 INNER JOIN MOVINV4 ON (MOVINV3.MCDPTO=MOVINV4.MCDPTO) AND (MOVINV3.DOCNRO=MOVINV4.DOCNRO) AND (MOVINV3.DOCCOD=MOVINV4.DOCCOD)  AND (MOVINV3.EMPCOD=MOVINV4.EMPCOD)) INNER JOIN MOVCONT2 ON (MOVINV4.MCDPTO=MOVCONT2.MCDPTO) AND (MOVINV4.DOCNRO=MOVCONT2.MVCNRO)  AND (MOVINV4.DOCCOD=MOVCONT2.DOCCOD)  AND (MOVINV4.EMPCOD=MOVCONT2.EMPCOD) WHERE ((MOVINV3.TRANCOD)='DEVASIS') AND (MOVCONT2.DOCCOD IN ('IEA','ENT')) AND MOVINV3.MVTOFCH&gt;=? AND MOVINV3.MVTOFCH&lt;=? AND SUBSTRING(MOVCONT2.MVCDET,25,LENGTH(MOVCONT2.MVCDET)-25-9)  = CAST(MOVINV4.MSRESO AS TEXT) </t>
  </si>
  <si>
    <t xml:space="preserve">DEVOLUCIONES X SERVICIOS A FARMACIA                         </t>
  </si>
  <si>
    <t xml:space="preserve">DESPACHADOS PENDIENTES X DEV                                </t>
  </si>
  <si>
    <t>SELECT C.MPNOMC AS PACIENTE, F.HISCKEY AS IDENTIFICACION, F.HISTIPDOC AS TIPO_DOCUMENTO,I.INGFECADM AS FECHA_INGRESO,I.INGFECEGR AS FECHA_EGRESO, F.HISCSEC AS FOLIO,M.MSRESO AS CODIGO,M.MSNOMG AS SUMIN, CASE WHEN F.HCSMSTGR='O' THEN 'NUEVO' WHEN F.HCSMSTGR='C' THEN 'CONTINUAR' WHEN F.HCSMSTGR='N' THEN 'SIN_CAMBIOS' WHEN F.HCSMSTGR='M' THEN 'MODIFICADO' WHEN F.HCSMSTGR='S' THEN 'SUSPENDIDO' WHEN F.HCSMSTGR='X' THEN 'CANCELADO'END AS ESTADO_HC, F1.HCSUMCNS AS DOSIS, CASE WHEN  F1.HCSUMEST='S' THEN 'SUSPENDIDO' WHEN  F1.HCSUMEST='D' THEN 'PENDIENTE' WHEN  F1.HCSUMEST='A' THEN 'APLICADO'END AS ESTADO_APLICACION, D.DSMFCH AS FEC_HOR_DP,F1.HCFHHRAP AS HORA_APLICACION,F1.ASFECPAPL AS HORA_PROGRAMADO FROM   FRMSMNS F,FRMSMNS1 F1, MAESUM1 M,DSPFRMC D,DSPFRMC1 D1, CAPBAS C,INGRESOS I WHERE  F.HISTIPDOC=F1.HISTIPDOC  AND F.HISCKEY=F1.HISCKEY AND F.HICTVIN=F1.HICTVIN1 AND F.HISCSEC=F1.HISCSEC AND F.MSCODI=F1.MSCODI AND F.MSPRAC=F1.MSPRAC AND F.MSFORM=F1.MSFORM AND F.CNCCD=F1.CNCCD AND  F.MSCODI=M.MSCODI AND F.MSPRAC=M.MSPRAC AND F.MSFORM=M.MSFORM AND F.CNCCD=M.CNCCD AND  F1.MSCODI=M.MSCODI AND F1.MSPRAC=M.MSPRAC AND F1.MSFORM=M.MSFORM AND F1.CNCCD=M.CNCCD AND D.HISCKEY=F1.HISCKEY AND D.HISTIPDOC=F1.HISTIPDOC AND D.HISCSEC=F1.HISCSEC AND D.DSCTVIN=F1.HICTVIN1 AND D.MSRESO=M.MSRESO AND  D1.HISCKEY=F1.HISCKEY AND D1.HISTIPDOC=F1.HISTIPDOC AND D1.HISCSEC=F1.HISCSEC AND D1.DSCTVIN1=F1.HICTVIN1 AND D1.MSRESO=M.MSRESO AND F1.HCSUMEST&lt;&gt;'A'  AND D1.DSMTPOTRN ='DS' AND C.MPCEDU=F.HISCKEY AND C.MPTDOC=F.HISTIPDOC AND I.MPCEDU=F.HISCKEY AND I.MPTDOC=F.HISTIPDOC AND I.INGCSC=F.HICTVIN AND D.DSMFCH&gt;=? AND D.DSMFCH&lt;=? ORDER BY  F.HISCSEC, M.MSRESO,F1.HCSUMCNS;</t>
  </si>
  <si>
    <t xml:space="preserve">FACT_DESP_NO_POS                                            </t>
  </si>
  <si>
    <t>SELECT A.MPCEDU, I.manrofol,C.MPNOMC,A.INGFECADM,B.MPMENI,E.MSRESO,E.MSNOMG, G.DSMCNTDES AS DESPACHADO, B.MPNFAC AS FACTURA,I.MACANS,I.MAVATS FROM INGRESOS A, MAEATE B, CAPBAS C,MAESUM1 E, MAESUMN F,DSPFRMC G,MAEATE3  I WHERE B.FACFCH&gt;=? AND B.FACFCH&lt;=? AND A.MPTDOC= B.MPTDOC AND A.MPCEDU=B.MPCEDU AND A.INGCSC =B.MACTVING AND B.MPTDOC=C.MPTDOC AND B.MPCEDU=C.MPCEDU AND G.HISTIPDOC=A.MPTDOC AND G.HISCKEY=A.MPCEDU AND E.MSCODI=F.MSCODI AND E.MSPRAC=F.MSPRAC AND E.MSFORM=F.MSFORM AND F.MSPOSX=1 AND G.DSCTVIN=A.INGCSC AND E.MSRESO=G.MSRESO AND I.MPNFAC=B.MPNFAC AND E.MSRESO=I.MSRESO AND  B.MPNFAC=I.MPNFAC AND G.HISCSEC= I.MANROFOL ORDER BY A.MPCEDU,E.MSNOMG</t>
  </si>
  <si>
    <t xml:space="preserve">FORM_SINFACT_DESP_NO_POS                                    </t>
  </si>
  <si>
    <t>SELECT A.MPCEDU, H.HISCSEC,C.MPNOMC,A.INGFECADM,B.TFMENI,E.MSRESO,E.MSNOMG, G.DSMCNTDES AS DESPACHADO, H.FSMDSCMDC AS MEDICAMENTO ,H.FSMCNTDIA AS SOLICITADO,CASE WHEN H.HCSMSTGR='O' THEN 'NUEVO' WHEN H.HCSMSTGR='C' THEN 'CONTINUAR' WHEN H.HCSMSTGR='N' THEN 'SIN_CAMBIOS' WHEN H.HCSMSTGR='M' THEN 'MODIFICADO' WHEN H.HCSMSTGR='S' THEN 'SUSPENDIDO' WHEN H.HCSMSTGR='X' THEN  'CANCELADO' END FROM INGRESOS A, TMPFAC B, CAPBAS C, MAESUM1 E, MAESUMN F,DSPFRMC G,FRMSMNS H WHERE B.TFFCES&gt;=? AND B.TFFCES&lt;=? AND A.MPTDOC=B.TFTDOC AND A.MPCEDU=B.TFCEDU AND A.INGCSC=B.TMCTVING AND B.TFTDOC=C.MPTDOC AND B.TFCEDU=C.MPCEDU AND G.HISTIPDOC=A.MPTDOC AND G.HISCKEY=A.MPCEDU AND E.MSCODI=F.MSCODI AND E.MSPRAC=F.MSPRAC AND E.MSFORM=F.MSFORM AND E.CNCCD=F.CNCCD AND F.MSPOSX=1 AND G.DSCTVIN=A.INGCSC AND E.MSRESO=G.MSRESO AND G.HISTIPDOC=H.HISTIPDOC AND G.HISCKEY=H.HISCKEY AND G.HISCSEC=H.HISCSEC AND B.TMCTVING=H.HICTVIN AND F.MSCODI=H.MSCODI AND F.MSPRAC=H.MSPRAC AND F.MSFORM=H.MSFORM AND F.CNCCD=H.CNCCD ORDER BY A.MPCEDU,E.MSNOMG</t>
  </si>
  <si>
    <t xml:space="preserve">DESPACHOS PENDIENTES POR APLICACION O DEVOLUCION            </t>
  </si>
  <si>
    <t xml:space="preserve">SELECT X.HISCSEC AS FOLIO,X.HISTIPDOC AS TIPODOCUMENTO,X.HISCKEY AS NUMERODOCUMENTO,X.HCLNOMPAC AS NOMBREPACIENTE,X.MSRESO AS CODIGOPRODUCTO,X.MSNOMG AS PRODUCTO,X.DSMFCH AS FECHADESPACHO,X.PABELLON,X.DSMCNTDES AS DESPACHADO,X.DSMCNTDEV AS DEVUELTO,X.APLICADO,TRUNC(X.DSMCNTDES-X.DSMCNTDEV-X.APLICADO) AS PENDIENTE FROM (SELECT DSFRC.HISCSEC AS HISCSEC, DSFRC.HISTIPDOC AS HISTIPDOC, DSFRC.HISCKEY AS HISCKEY,(SELECT CBS.MPNOMC FROM CAPBAS CBS WHERE CBS.MPCEDU = DSFRC.HISCKEY AND CBS.MPTDOC = DSFRC.HISTIPDOC ) AS HCLNOMPAC,DSFRC.MSRESO AS MSRESO,M1.MSNOMG, DSFRC.DSMFCH AS DSMFCH, T2.MPNOMP AS PABELLON,TRUNC(DSFRC.DSMCNTDES) AS DSMCNTDES,TRUNC(DSFRC.DSMCNTDEV) AS DSMCNTDEV, (SELECT COUNT(*) FROM FRMSMNS1 F1 WHERE (F1.HISCKEY = DSFRC.HISCKEY AND F1.HISTIPDOC = DSFRC.HISTIPDOC AND F1.HISCSEC = DSFRC.HISCSEC AND F1.MSCODI = M1.MSCODI AND F1.MSPRAC = M1.MSPRAC AND F1.MSFORM = M1.MSFORM AND F1.CNCCD = M1.CNCCD) AND (F1.HCSUMEST = 'A') ) AS APLICADO FROM DSPFRMC DSFRC INNER JOIN MAESUM1 M1 ON M1.MSRESO = DSFRC.MSRESO LEFT JOIN DSPFRMC1 D1 ON D1.HISCKEY = DSFRC.HISCKEY AND D1.HISTIPDOC = DSFRC.HISTIPDOC AND D1.HISCSEC = DSFRC.HISCSEC AND D1.MSRESO = DSFRC.MSRESO AND D1.DSCTVIN1 =DSFRC.DSCTVIN AND(SELECT CASE WHEN DF.DSMULTCNS = 0 THEN 1 ELSE DF.DSMULTCNS END FROM DSPFRMC DF LEFT JOIN DSPFRMC1 D1 ON D1.HISCKEY = DF.HISCKEY AND D1.HISTIPDOC = DF.HISTIPDOC AND D1.HISCSEC = DF.HISCSEC AND D1.MSRESO = DF.MSRESO AND D1.DSCTVIN1 =DF.DSCTVIN LIMIT 1 )=D1.DSMCNSMOV LEFT JOIN MAEPAB T2 ON T2.MPCODP = D1.DSPABELLON WHERE (DSFRC.DSMFCH &gt;= ?)AND(DSFRC.DSMFCH &lt;= ?) AND (( DSFRC.DSMCNTDES - DSFRC.DSMCNTDEV) &gt; 0) AND M1.MSGRPCOD = '01' )X WHERE X.DSMCNTDES-X.DSMCNTDEV-X.APLICADO &gt; 0 ORDER BY 7,3,1 </t>
  </si>
  <si>
    <t xml:space="preserve">DESPACHOS PENDIENTES UCI Y UCI INTERMEDIA                   </t>
  </si>
  <si>
    <t xml:space="preserve">select x.hiscsec as Folio,x.histipdoc as TipoDocumento,x.hisckey as NumeroDocumento,x.hclnompac as NombrePaciente,x.msreso as CodigoProducto,x.msnomg as Producto,x.dsmfch as FechaDespacho,x.pabellon,x.DSmCntDes as Despachado,x.DSmCntDev as Devuelto,x.Aplicado,trunc(x.DSmCntDes-x.DSmCntDev-x.aplicado) as pendiente from (SELECT dsfrc.HISCSEC as HISCSEC, dsfrc.HISTipDoc AS HISTipDoc, dsfrc.HISCKEY AS HISCKEY,(select cbs.MPNOMC from CAPBAS cbs where cbs.MPCedu = dsfrc.HISCKEY AND cbs.MPTDoc = dsfrc.HISTipDoc ) AS HClNomPac,dsfrc.MSRESO as MSRESO,m1.MSNomG, dsfrc.DSmFch as DSmFch, T2.MPNomP AS Pabellon,trunc(dsfrc.DSmCntDes) as DSmCntDes,trunc(dsfrc.DSmCntDev) as DSmCntDev, (SELECT COUNT(*) FROM FRMSMNS1 F1 WHERE (F1.HISCKEY = dsfrc.HISCKEY and F1.HISTipDoc = dsfrc.HISTipDoc and F1.HISCSEC = dsfrc.HISCSEC and F1.MSCodi = M1.MSCodi and F1.MSPrAc = M1.MSPrAc and F1.MSForm = M1.MSForm and F1.CncCd = M1.CncCd) AND (F1.HCSumEst = 'A') ) as Aplicado FROM DSPFRMC dsfrc inner join maesum1 m1 on m1.MSRESO = dsfrc.MSRESO LEFT JOIN DspFrmc1 D1 ON D1.HISCKEY = dsfrc.HISCKEY AND D1.HISTipDoc = dsfrc.HISTipDoc AND D1.HISCSEC = dsfrc.HISCSEC AND D1.MSRESO = dsfrc.MSRESO AND D1.DsCtvIn1 =dsfrc.DSCtvIn AND(SELECT CASE WHEN DF.DSMULTCNS = 0 THEN 1 ELSE DF.DSMULTCNS END FROM DSPFRMC DF LEFT JOIN DspFrmc1 D1 ON D1.HISCKEY = DF.HISCKEY AND D1.HISTipDoc = DF.HISTipDoc AND D1.HISCSEC = DF.HISCSEC AND D1.MSRESO = DF.MSRESO AND D1.DsCtvIn1 =DF.DSCtvIn LIMIT 1 )=D1.DSMCNSMOV LEFT JOIN MAEPAB T2 ON T2.MPCodP = D1.DsPabellon WHERE (dsfrc.DSmFch &gt;= ?)AND(dsfrc.DSmFch &lt;= ?) AND (( dsfrc.DSmCntDes - dsfrc.DSmCntDev) &gt; 0) AND M1.MsGrpCod = '01' and t2.mpcodp in ('25','6'))x where x.DSmCntDes-x.DSmCntDev-x.aplicado &gt; 0 order by 7,3,1 </t>
  </si>
  <si>
    <t xml:space="preserve">DESPACHOS PENDIENTES POR PACIENTE                           </t>
  </si>
  <si>
    <t xml:space="preserve">SELECT X.HISCSEC AS FOLIO,X.HISTIPDOC AS TIPODOCUMENTO,X.HISCKEY AS NUMERODOCUMENTO,X.HCLNOMPAC AS NOMBREPACIENTE,X.MSRESO AS CODIGOPRODUCTO,X.MSNOMG AS PRODUCTO,X.DSMFCH AS FECHADESPACHO,X.PABELLON,X.DSMCNTDES AS DESPACHADO,X.DSMCNTDEV AS DEVUELTO,X.APLICADO,TRUNC(X.DSMCNTDES-X.DSMCNTDEV-X.APLICADO) AS PENDIENTE FROM (SELECT DSFRC.HISCSEC AS HISCSEC, DSFRC.HISTIPDOC AS HISTIPDOC, DSFRC.HISCKEY AS HISCKEY,(SELECT CBS.MPNOMC FROM CAPBAS CBS WHERE CBS.MPCEDU = DSFRC.HISCKEY AND CBS.MPTDOC = DSFRC.HISTIPDOC ) AS HCLNOMPAC,DSFRC.MSRESO AS MSRESO,M1.MSNOMG, DSFRC.DSMFCH AS DSMFCH, T2.MPNOMP AS PABELLON,TRUNC(DSFRC.DSMCNTDES) AS DSMCNTDES,TRUNC(DSFRC.DSMCNTDEV) AS DSMCNTDEV, (SELECT COUNT(*) FROM FRMSMNS1 F1 WHERE (F1.HISCKEY = DSFRC.HISCKEY AND F1.HISTIPDOC = DSFRC.HISTIPDOC AND F1.HISCSEC = DSFRC.HISCSEC AND F1.MSCODI = M1.MSCODI AND F1.MSPRAC = M1.MSPRAC AND F1.MSFORM = M1.MSFORM AND F1.CNCCD = M1.CNCCD) AND (F1.HCSUMEST = 'A') ) AS APLICADO FROM DSPFRMC DSFRC INNER JOIN MAESUM1 M1 ON M1.MSRESO = DSFRC.MSRESO LEFT JOIN DSPFRMC1 D1 ON D1.HISCKEY = DSFRC.HISCKEY AND D1.HISTIPDOC = DSFRC.HISTIPDOC AND D1.HISCSEC = DSFRC.HISCSEC AND D1.MSRESO = DSFRC.MSRESO AND D1.DSCTVIN1 =DSFRC.DSCTVIN AND(SELECT CASE WHEN DF.DSMULTCNS = 0 THEN 1 ELSE DF.DSMULTCNS END FROM DSPFRMC DF LEFT JOIN DSPFRMC1 D1 ON D1.HISCKEY = DF.HISCKEY AND D1.HISTIPDOC = DF.HISTIPDOC AND D1.HISCSEC = DF.HISCSEC AND D1.MSRESO = DF.MSRESO AND D1.DSCTVIN1 =DF.DSCTVIN LIMIT 1 )=D1.DSMCNSMOV LEFT JOIN MAEPAB T2 ON T2.MPCODP = D1.DSPABELLON WHERE DSFRC.HISCKEY = ? AND (DSFRC.DSMFCH &gt;= ?)AND(DSFRC.DSMFCH &lt;= ?) AND (( DSFRC.DSMCNTDES - DSFRC.DSMCNTDEV) &gt; 0) AND M1.MSGRPCOD = '01' )X WHERE X.DSMCNTDES-X.DSMCNTDEV-X.APLICADO &gt; 0 ORDER BY 7,3,1 </t>
  </si>
  <si>
    <t xml:space="preserve">DESPACHO_NO_POS_INSUMOS                                     </t>
  </si>
  <si>
    <t>SELECT A.DSMFHRMOV AS FECHA,A.HISTIPDOC AS TIPO_DOC,A.HISCKEY AS DOCUMENTO,A.HISCSEC AS FOLIO,D.MPNOMC AS PACIENTE,A.MSRESO AS COD_PROD,MSNOMG AS PRODUCTO, E.MPNOMP AS PABELLON,A.DSMCNTMOV AS CANTIDAD,T.MMNOMM AS MEDICO FROM DSPFRMC1 A INNER JOIN MAESUM1 B ON (A.MSRESO = B.MSRESO) INNER JOIN MAESUMN C ON ( B.MSPRAC=C.MSPRAC AND B.MSFORM=C.MSFORM AND B.MSCODI = C.MSCODI AND B.CNCCD = C.CNCCD) INNER JOIN CAPBAS D ON (A.HISCKEY=D.MPCEDU AND A.HISTIPDOC=D.MPTDOC) INNER JOIN MAEPAB E ON (E.MPCODP=A.DSPABELLON) LEFT JOIN HCCOM1 F ON (F.HISTIPDOC=A.HISTIPDOC AND F.HISCKEY=A.HISCKEY AND F.HISCSEC=A.HISCSEC) INNER JOIN MAEMED1 T ON (T.MMCODM=F.HISCMMED) WHERE A.DSMFHRMOV &gt;=? AND A.DSMFHRMOV&lt;=? AND  C.MSPOSX=1  AND A.DSMTPOTRN&lt;&gt;'DV' ORDER BY A.HISCKEY</t>
  </si>
  <si>
    <t xml:space="preserve">SUMINISTROS-MEDICAMENTOS-ACTIVOS                            </t>
  </si>
  <si>
    <t>SELECT A.MSRESO,A.MSNOMG, A.MSCODCUM,A.MSCODI||''||A.MSFORM||''||A.MSPRAC AS ATC,B.MSRIPS FROM MAESUM1 A, MAESUMN B WHERE A.MSCODI=B.MSCODI AND A.MSPRAC = B.MSPRAC AND A.MSFORM=B.MSFORM AND A.MSESTADO='S'</t>
  </si>
  <si>
    <t xml:space="preserve">VERIFICACION P. COSTO VENTA                                 </t>
  </si>
  <si>
    <t xml:space="preserve">PRECIOS HOJA DE GASTO-FACTURABLE                            </t>
  </si>
  <si>
    <t xml:space="preserve">VALOR P.COSTO- P. COMPRA                                    </t>
  </si>
  <si>
    <t xml:space="preserve">CONTROL MOVIMIENTOS DE CXC                                  </t>
  </si>
  <si>
    <t xml:space="preserve">CONTROL POR DOCUMENTO                                       </t>
  </si>
  <si>
    <t>SELECT MOVCONT2.DOCCOD AS CODIGO_DOCUMENTO,DOCUCON.DOCDSC AS DOCUMENTO,MVCNRO AS NUMERO_DOCUMENTO,MOVCONT2.CNTCOD AS CUENTA,CUENTAS.CNTDSC AS DESCRIPCION_CUENTA,MVCNAT AS NATURALEZA,MOVCONT2.TRCCOD AS ID_CLIENTE,TERCEROS.TRCRAZSOC AS RAZON_SOCIAL,MVCVLRLC AS VALOR_MOVIMIENTO,MVCDOCRF1 AS DOCUMENTO_REFERENCIA,MVCCFCH AS FECHA_MOVIMIENTO,HOJOBL.HOJNUMOBL AS OBLIGACION,HOJOBL.HOJFCHOBL AS FECHA_OBLIGACION FROM MOVCONT2  LEFT JOIN HOJOBL ON (MOVCONT2.EMPCOD=HOJOBL.EMPCOD AND MOVCONT2.MVCDOCRF1=HOJOBL.HOJNUMOBL AND MOVCONT2.TRCCOD=HOJOBL.CLICOD  AND MOVCONT2.CNTCOD=HOJOBL.CNTCOD) INNER JOIN CUENTAS ON MOVCONT2.CNTCOD=CUENTAS.CNTCOD INNER JOIN DOCUCON ON MOVCONT2.DOCCOD=DOCUCON.DOCCOD INNER JOIN TERCEROS ON MOVCONT2.TRCCOD=TERCEROS.TRCCOD WHERE MOVCONT2.DOCCOD=? AND MOVCONT2.MVCCFCH&gt;=? AND MOVCONT2.MVCCFCH&lt;=? ORDER BY MVCNRO,MOVCONT2.CNTCOD;</t>
  </si>
  <si>
    <t xml:space="preserve">HOJA DE RUTA                                                </t>
  </si>
  <si>
    <t xml:space="preserve">DEVOLUCIONES A FACTURAS EN HOJA DE RUTA                     </t>
  </si>
  <si>
    <t>SELECT A.ENVNRO AS ENVIO,B.MPNFAC AS FACTURA,A.ENVUSUDES AS DOCUMENTO_USUARIO,A.ENVUSEDESN AS USUARIO,ENVFECDES AS FECHA,A.ENVTIPTRN AS TIPO,FACFCH AS FECHA_FACTURA ,MATOTF AS TOTAL_FACTURA,MENOMB AS CONTRATO,ENVCABOBS FROM ENVHR A, ENVHR1 B, MAEATE C, MAEEMP D WHERE C.MPNFAC=B.MPNFAC AND A.ENVNRO=B.ENVNRO AND C.MPMENI=D.MENNIT AND A.ENVTIPTRN='DV' AND A.ENVFECDES&gt;=? AND A.ENVFECDES&lt;=?</t>
  </si>
  <si>
    <t xml:space="preserve">FACTURAS_PUNTO DE RUTA                                      </t>
  </si>
  <si>
    <t>SELECT A.ENVNRO AS ENVIO,B.MPNFAC AS FACTURA,A.ENVUSUDES AS DOCUMENTO_USUARIO,A.ENVUSEDESN AS USUARIO,ENVFECDES AS FECHA,A.ENVTIPTRN AS TIPO, A.ENVPUNRUD AS PTO_RUTA, A.ENVPUNRUDN AS NOMBRE_PUNTORUTA, FACFCH AS FECHA_FACTURA,MATOTF AS TOTAL_FACTURA,MENOMB AS CONTRATO,ENVCABOBS FROM ENVHR A, ENVHR1 B, MAEATE C,  MAEEMP D WHERE C.MPNFAC=B.MPNFAC AND A.ENVNRO=B.ENVNRO AND C.MPMENI=D.MENNIT AND A.ENVTIPTRN &lt;&gt;'DV' AND A.ENVFECDES&gt;=? AND A.ENVFECDES&lt;=?</t>
  </si>
  <si>
    <t xml:space="preserve">CONSULTA DE VTA DIRECTA                                     </t>
  </si>
  <si>
    <t xml:space="preserve">REVISION FACTURAS VENTA DIRECTA                             </t>
  </si>
  <si>
    <t>SELECT M.MPNFAC AS FACTURA,M.FACFCH AS FECHA_FACTURA,M.MPCEDU AS DOCUMENTO_TERCERO, CASE WHEN M.MAESTF ='0' THEN 'ACTIVA' WHEN M.MAESTF ='1' THEN 'ANULADA' WHEN M.MAESTF ='10' THEN 'ANULADA_CONTABILIZADA' END AS ESTADO_FACTURA, CASE WHEN M.MACCFC ='3' THEN 'CONTABLIZADA' WHEN M.MACCFC ='0' THEN 'NO_CONTABLIZADA' END AS ESTADO_CONTABILIZAC,M3.MSRESO AS COD_PRODUCTO, M3.MANOMG AS DESCRIPCION_PROD, M3.MACANS AS CANTIDAD,M3.MAVALU AS VALOR_UNITARIO,M3.MAVATS AS VLR_BASE_IMP,M3.BODEGA AS BODEGA,M3.MSVRPU AS VALOR_IMPUESTO, M3.MSFTRV AS PORC_IMPUESTO,M3.MPSNDCT AS COD_IMPUESTO FROM MAEATE3 M3, MAEATE M WHERE M.MATIPDOC='3' AND M.FACFCH &gt;=? AND M.FACFCH&lt;=?  AND M3.MPNFAC=M.MPNFAC AND M3.MATIPDOC=M.MATIPDOC;</t>
  </si>
  <si>
    <t xml:space="preserve">MTO INVT TRANS VTADIRECTA                                   </t>
  </si>
  <si>
    <t>SELECT M4.DOCCOD AS DOCUMENTO, M4.DOCNRO AS NO_DOC, M3.TRANCOD AS TRANSACCION, M4.MSRESO AS PRODUCTO, M4.MVTOBDS AS BODEGA, M4.FCHMVT AS FECHA_MOVIMIENTO, M4.MVTOCNT AS CANTIDAD,M4.MVTOVLU AS VALOR_UNITARIO,M4.MVTOVLR AS VALOR_TOTAL,M4.MVTODOCPAC AS DOC_TERCERO FROM MOVINV4 M4, MOVINV3 M3 WHERE M3.DOCCOD IN ('SAL','ISI') AND M3.EMPCOD=M4.EMPCOD AND M3.DOCCOD=M4.DOCCOD AND M3.DOCNRO=M4.DOCNRO AND M3.MCDPTO=M4.MCDPTO AND M3.TRANCOD='ISVTA' AND M3.MVTOFCH &gt;=? AND M3.MVTOFCH &lt;=?;</t>
  </si>
  <si>
    <t xml:space="preserve">ESTABILIZACION FINANCIERA                                   </t>
  </si>
  <si>
    <t xml:space="preserve">FACTURACION GENERADA POR RANGO DE FECHAS CON ESTADOS        </t>
  </si>
  <si>
    <t xml:space="preserve">CONSUMO POR FECHA DETALLADO                                 </t>
  </si>
  <si>
    <t>SELECT REQUISI1.DOCCOD AS DOCUMENTO, REQUISI1.REQNRO AS NO_REQ, CASE WHEN REQUISI1.REQULTEST = 'X'THEN 'NEGADA' WHEN REQUISI1.REQULTEST = 'O'THEN 'SOLICITADA' WHEN REQUISI1.REQULTEST = 'E'THEN 'ENTREGADA' WHEN REQUISI1.REQULTEST = 'P'THEN 'PENDIENTE' END AS ESTADO, REQUISICI.REQFCH AS FECHA_REQ, REQUISI1.REQITEM AS ITEM, REQUISI1.MSRESO AS COD_PRODUCTO, REQUISI1.REQNOMPRO AS DESCRIPCION, REQUISICI.RECNCCOD AS CC_ORIGEN, CENCOST.CNCDSC AS DESC_CC, REQUISI1.REQCANAPR AS CANT_SOLICITADA, REQUISI1.REQCANENV AS CANT_DESPACHADA, REQUISI1.REQCANNEG AS CANT_NEGADA, BODEGAS.BODDESC AS BODEGA, KARDEX1.DOCTIP AS DOC_SALIDA, KARDEX1.DOCNRO AS NRO_DOC, KARDEX1.MOVFCH AS FECHA_SALIDA, KARDEX1.MOVCNT AS CANT,KARDEX1.MOVVLT AS COSTO_TOTAL FROM REQUISI1 LEFT JOIN  KARDEX1 ON (KARDEX1.MOVTIPDOC = REQUISI1.DOCCOD AND KARDEX1.MOVREQN = REQUISI1.REQNRO AND KARDEX1.MSRESO = REQUISI1.MSRESO AND REQUISI1.REQITEM=KARDEX1.MOVCNSRQ)  INNER JOIN REQUISICI ON (REQUISICI.REQNRO = REQUISI1.REQNRO) AND (REQUISICI.DOCCOD = REQUISI1.DOCCOD) INNER JOIN CENCOST ON (REQUISICI.RECNCCOD = CENCOST.CNCCOD) INNER JOIN BODEGAS ON KARDEX1.BODEGA=BODEGAS.BODEGA  WHERE REQUISICI.REQTIP='C' AND REQUISICI.REQSITENV='N' AND KARDEX1.MOVFCH&gt;=? AND KARDEX1.MOVFCH&lt;=? ORDER BY BODEGAS.BODDESC,CENCOST.CNCDSC</t>
  </si>
  <si>
    <t xml:space="preserve">CONSUMO X FECHA Y CC                                        </t>
  </si>
  <si>
    <t>SELECT REQUISICI.RECNCCOD AS CC_ORIGEN,CENCOST.CNCDSC AS DESC_CC,BODEGAS.BODDESC AS BODEGA,SUM(KARDEX1.MOVVLT) AS COSTO_TOTAL FROM REQUISI1 LEFT JOIN KARDEX1 ON (KARDEX1.MOVTIPDOC=REQUISI1.DOCCOD AND KARDEX1.MOVREQN=REQUISI1.REQNRO AND KARDEX1.MSRESO=REQUISI1.MSRESO AND REQUISI1.REQITEM=KARDEX1.MOVCNSRQ) INNER JOIN REQUISICI ON (REQUISICI.REQNRO=REQUISI1.REQNRO) AND (REQUISICI.DOCCOD=REQUISI1.DOCCOD) INNER JOIN CENCOST ON (REQUISICI.RECNCCOD=CENCOST.CNCCOD) INNER JOIN BODEGAS ON KARDEX1.BODEGA=BODEGAS.BODEGA  WHERE REQUISICI.REQTIP='C' AND REQUISICI.REQSITENV='N' AND KARDEX1.MOVFCH&gt;=? AND KARDEX1.MOVFCH&lt;=? GROUP BY REQUISICI.RECNCCOD,CENCOST.CNCDSC,BODEGAS.BODDESC ORDER BY BODEGAS.BODDESC,REQUISICI.RECNCCOD</t>
  </si>
  <si>
    <t xml:space="preserve">ULTIMAS_ENTRADAS_PRODUCTO                                   </t>
  </si>
  <si>
    <t>SELECT * FROM norma_entrada(?);</t>
  </si>
  <si>
    <t xml:space="preserve">INGRESOS BORRADOS                                           </t>
  </si>
  <si>
    <t xml:space="preserve">select a.mptdoc,a.mpcedu,mpnomc,ingcsc,ingfecadm,ingfchanu ,ingusuanu from ingresos a,CAPBAS b where ingfecadm&gt;= ? and ingfecadm&lt;=? and a.mptdoc=b.mptdoc and a.mpcedu=b.mpcedu and ingfchanu is not null and ingfchanu&lt;&gt; '0001-01-01 00:00:00' </t>
  </si>
  <si>
    <t xml:space="preserve">INGRESOS CANCELADOS X TRIAGE 3 Y 4                          </t>
  </si>
  <si>
    <t>SELECT A.MPTDOC AS TIPO_DOC,A.MPCEDU AS DOCUMENTO,A.INGCSC AS NUM_INGRESO,C.MPNOMC AS NOMBRE,A.INGFECADM AS FECHA_INGRESO,B.HISCLTR AS TRIAGE FROM INGRESOS A, HCCOM1 B,CAPBAS C WHERE A.MPCEDU=B.HISCKEY AND A.MPTDOC=B.HISTIPDOC AND A.INGCSC = B.HCTVIN1 AND B.HISCKEY=C.MPCEDU AND B.HISTIPDOC=C.MPTDOC AND A.INGFECADM&gt;=? AND A.INGFECADM&lt;= ? AND  A.INGUSUANU &lt;&gt; '          ' AND B.HISCLTR IN (3,4) ORDER BY A.INGFECADM</t>
  </si>
  <si>
    <t xml:space="preserve">SEGUIMIENTO A ORDENES DE IMAGENES EN TABLA INTERMEDIA       </t>
  </si>
  <si>
    <t xml:space="preserve">CONTOL DE PROCEDIMIENTOS EN TABLA INTERMEDIA                </t>
  </si>
  <si>
    <t>SELECT ORDENIMA.ORICLIN AS ORDEN,ORDENIMA.ORIAP1PAC AS APELLIDO1,ORDENIMA.ORIAP2PAC AS APELLIDO2,ORDENIMA.ORINOMPA1 AS NOMBRE1,ORDENIMA.ORINOMPA2 AS NOMBRE2,ORDENIMA.ORIFECNAC AS FECHA_NACIMIENTO,ORDENIMA.ORIEDPAC AS EDAD,ORDENIMA.ORICONT AS CONTRATO,ORDENIMA.ORINOMMED AS MEDICO_ORDENA,DETORDIMA.ORIDCODEX AS CUPS_SOLICITADO,PROCEDIMIENTOS.PRNOMB AS DESCRIPCION,RISHOSVITAL_PRESTACION.COD_PREST_RIS AS CODIGO_HOMOLOGO_RIS,CASE WHEN ORDENIMA.ORICIFOL='S' THEN 'CERRADO' WHEN ORDENIMA.ORICIFOL &lt;&gt;'S' THEN 'ABIERTO' END AS ESTADO_FOLIO,CASE WHEN ORDENIMA.ORIISPROC='TRUE' THEN 'LEIDO' WHEN ORDENIMA.ORIISPROC&lt;&gt;'TRUE' THEN ' NO_LEIDO' END AS PROCESADO_X_RIS,DETORDIMA.ORIIDSEQ AS NUMERO_OT FROM ORDENIMA INNER JOIN DETORDIMA ON (ORDENIMA.ORICLIN=DETORDIMA.ORICLIN)  LEFT JOIN RISHOSVITAL_PRESTACION ON (DETORDIMA.ORIDCODEX=RISHOSVITAL_PRESTACION.COD_PREST_HOSVITAL) LEFT JOIN PROCEDIMIENTOS ON (DETORDIMA.ORIDCODEX=PROCEDIMIENTOS.PRCODI) WHERE ORDENIMA.ORICLIN LIKE UPPER ('%'||?||'%');</t>
  </si>
  <si>
    <t xml:space="preserve">LINEA AMIGA                                                 </t>
  </si>
  <si>
    <t xml:space="preserve">DETALLE TOTAL DE REGISTROS                                  </t>
  </si>
  <si>
    <t>SELECT RESENCU.RESFECHOR AS FECHA_HORA,CAPBAS.MPNOMC AS PACIENTE,CASE WHEN RESENCU.ENCCOD='LINAMI' THEN 'PRESENCIAL' WHEN RESENCU.ENCCOD='LINANO' THEN 'ANONIMO' END AS TIPO_REGISTRO FROM RESENCU  INNER JOIN CAPBAS ON (RESENCU.RESDOCPAC=CAPBAS.MPCEDU) AND (RESENCU.RESTDOPAC=CAPBAS.MPTDOC) WHERE RESENCU.ENCCOD='LINAMI' OR RESENCU.ENCCOD='LINANO' AND RESENCU.RESFECHOR&gt;=? AND RESENCU.RESFECHOR&lt;=? ;</t>
  </si>
  <si>
    <t xml:space="preserve">NUMERO TOTAL DE REGISTROS                                   </t>
  </si>
  <si>
    <t>SELECT COUNT(*)AS TOTAL_REGISTROS FROM RESENCU  INNER JOIN CAPBAS ON (RESENCU.RESDOCPAC=CAPBAS.MPCEDU) AND (RESENCU.RESTDOPAC=CAPBAS.MPTDOC) WHERE RESENCU.ENCCOD='LINAMI' OR RESENCU.ENCCOD='LINANO' AND RESENCU.RESFECHOR&gt;=? AND RESENCU.RESFECHOR&lt;=?;</t>
  </si>
  <si>
    <t xml:space="preserve">NUMERO DE REGISTROS POR TIPO                                </t>
  </si>
  <si>
    <t>SELECT COUNT(*)AS TOTAL_REGISTROS,CASE WHEN RESENCU.ENCCOD='LINAMI' THEN 'PRESENCIAL' WHEN RESENCU.ENCCOD='LINANO'  THEN 'ANONIMO' END AS TIPO_REGISTRO FROM RESENCU  INNER JOIN CAPBAS ON (RESENCU.RESDOCPAC=CAPBAS.MPCEDU) AND (RESENCU.RESTDOPAC=CAPBAS.MPTDOC) WHERE RESENCU.ENCCOD='LINAMI'OR RESENCU.ENCCOD='LINANO' GROUP BY RESENCU.ENCCOD  AND RESENCU.RESFECHOR&gt;=? AND RESENCU.RESFECHOR&lt;=?;</t>
  </si>
  <si>
    <t xml:space="preserve">DATOS BASICOS REGISTROS PRESENCIALES                        </t>
  </si>
  <si>
    <t>SELECT RESENCU.RESFECHOR AS FECHA_HORA,CAPBAS.MPCEDU AS NO_ID,CAPBAS.MPNOMC AS PACIENTE,CAPBAS.MPFCHN AS NACIO,TO_CHAR((CURRENT_DATE-CAPBAS.MPFCHN)/365,'DD') AS EDAD,MPSEXO AS SEXO,CAPBAS.MPDIRE AS DIRECCION,CAPBAS.MPTELE AS TELEFONO,CAPBAS.MPTELE1 AS TELEFONO2,CAPBAS.MPTELE2 AS CELULAR,CAPBAS.MPMAIL AS EMAIL,CASE WHEN CAPBAS.MPESTC='C' THEN 'CASADO' WHEN CAPBAS.MPESTC='S' THEN 'SOLTERO' WHEN CAPBAS.MPESTC='V' THEN 'VIUDO' WHEN CAPBAS.MPESTC='U' THEN 'UNION_LIBRE' WHEN CAPBAS.MPESTC='M' THEN 'MENOR'  END AS ESTADO_CIVIL FROM RESENCU  INNER JOIN CAPBAS ON (RESENCU.RESDOCPAC=CAPBAS.MPCEDU) WHERE RESENCU.ENCCOD='LINAMI' AND RESENCU.RESFECHOR&gt;=? AND RESENCU.RESFECHOR&lt;=?;</t>
  </si>
  <si>
    <t xml:space="preserve">CONTROLES DE FACTURACION                                    </t>
  </si>
  <si>
    <t xml:space="preserve">ANALISIS DETALLADO DE FACTURACION                           </t>
  </si>
  <si>
    <t>SELECT MAEATE.MPCEDU AS ID,MAEATE.MPTDOC AS TIPO_DOC,CAPBAS.MPNOMC AS PACIENTE,MAEEMP.MENOMB AS CONTRATO,EMPRESS.EMPDSC AS EMPRESA,MAEATE.MPNFAC AS FACTURA,MAEATE.FACFCH AS FECHA_FACTURA, MAEATE.MAFCHI AS FECHA_INGRESO,MAEATE.MAFCHE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MAEATE.MAFCHNOT AS FECHA_ANULA, MAEPAB.MPNOMP AS SERVICIO_EGRESO,PUNRUT.PUNRUTDES AS UBICACION_FACTURA,MAEATE,MAUSUFAC AS FACTURADOR,MAEATE.MATOTF AS TOTAL_FACTURA,MAEATE.MATOTP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ORDER BY MAEATE.MPNFAC;</t>
  </si>
  <si>
    <t xml:space="preserve">CONTROL REMISION RADICACION                                 </t>
  </si>
  <si>
    <t>SELECT ADMGLO01.AGLREMNR AS REMISION,ADMGLO01.AGLRADCN AS CANTIDAD_FACTURAS,ADMGLO01.AGLRADVR AS VALOR_REMISION,ADMGLO01.EMPRNIT AS NIT, EMPRESS.EMPDSC AS EMPRESA, ADMGLO01.AGLREMFC AS FECHA_REMISION,ADMGLO11.MPNFAC AS FACTURA,MAEATE.FACFCH AS FECHA_FACTURA,MAEATE.MATOTF AS TOTAL_FACTURA,MAEATE.MAVAPU AS VALOR_PAGADO_USUARIO,MAEATE.MAVALS AS VALOR_SUBSIDIADO,MAEATE.MASALCXC AS SALDO,ADMGLO01.AGLUSRING AS USUARIO_REMITE,ADMGLO11.AGLFRDFAC AS FECHA_RADICADO,ADMGLO11.AGLUSRRAD,CASE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MAEATE.MPMENI AS CONTRATO,INGRESOS.INGFECEGR AS EGRESO_PACIENTE FROM ADMGLO01 LEFT JOIN EMPRESS ON ADMGLO01.EMPRNIT = EMPRESS.MECNTR LEFT JOIN ADMGLO11 ON ADMGLO01.AGLREMNR = ADMGLO11.AGLREMNR LEFT JOIN MAEATE ON ADMGLO11.MPNFAC=MAEATE.MPNFAC INNER JOIN INGRESOS ON INGRESOS.MPTDOC=MAEATE.MPTDOC AND INGRESOS.MPCEDU=MAEATE.MPCEDU AND INGRESOS.INGCSC=MAEATE.MACTVING WHERE ADMGLO01.AGLREMFC&gt;=? AND ADMGLO01.AGLREMFC&lt;=? ORDER BY ADMGLO01.AGLREMNR;</t>
  </si>
  <si>
    <t xml:space="preserve">REMISION DE CUENTAS POR FECHA                               </t>
  </si>
  <si>
    <t>SELECT ADMGLO01.AGLREMNR AS REMISION, ADMGLO01.EMPRNIT AS NIT, EMPRESS.EMPDSC AS EMPRESA, ADMGLO01.AGLREMFC AS FECHA_REMISION, ADMGLO01.AGLRADCN AS CANTIDAD_FACTURAS, ADMGLO01.AGLRADVR AS VALOR FROM ADMGLO01 INNER JOIN EMPRESS ON ADMGLO01.EMPRNIT = EMPRESS.MECNTR WHERE ADMGLO01.AGLREMFC&gt;=? AND ADMGLO01.AGLREMFC&lt;=? ORDER BY ADMGLO01.AGLREMNR;</t>
  </si>
  <si>
    <t xml:space="preserve">FACTURACION PROCEDIMIENTOS                                  </t>
  </si>
  <si>
    <t xml:space="preserve">SELECT MAEATE2.MPNFAC AS FACTURA, MAEATE.MACTVING AS CONSEC_INGRESO, MAEATE.FACFCH AS FECHA_FACTURA,MAEATE2.MAFEPR AS FECHA_PROCEDIMIENTO,MAEATE.MPCEDU AS ID_PACIENTE, MAEATE2.PRCODI AS CUPS, MAEATE2.MACANPR AS CANTIDAD, MAEPRO.PRNOMB AS DECRIPCION_PROCEDIMIENTO, MAEATE2.MAVATP AS VALOR,MAEPAB.MPNOMP AS SERVICIO, MAEATE2.FCPCODSCC AS COD_COSTO,JTMPCENCOST.CNCDSC AS DESCRIPCION_CENCOSTO, CPTSERV.CPTDESC AS CONCEPTO,MAEEMP.MENOMB AS CONTRATO,EMPRESS.EMPDSC AS EMPRESA, MAEESP.MENOME AS ESPECIALIDAD,MAEATE2.MMCODM, HONRIOS.HNRDSC AS HONORARIO, MAEATE2.MANUMFOL AS NUMERO_FOLIO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JTMPCENCOST ON MAEATE2.FCPCODSCC=JTMPCENCOST.CNCCOD WHERE MAEATE.MATIPDOC IN ('2','3','4') AND MAEATE2.FCPTPOTRN='F' AND MAEATE2.MAESANUP&lt;&gt;'S' AND MAEATE.MAESTF&lt;&gt;1 AND MAEATE.MAESTF&lt;&gt;10 AND MAEATE.FACFCH&gt;=? AND MAEATE.FACFCH&lt;=? ORDER BY MAEATE.MPNFAC; </t>
  </si>
  <si>
    <t xml:space="preserve">FACTURACION SUMINISTROS                                     </t>
  </si>
  <si>
    <t>SELECT MAEATE3.MPNFAC AS FACTURA, MAEATE.MACTVING AS CONSEC_INGRESO, MAEATE.FACFCH AS FECHA_FACTURA, MAEATE3.MAFCSU AS FECHA,  MAEATE.MPCEDU AS ID_PACIENTE,MAEATE3.MSRESO AS CODIGO, MAEATE3.MACANS AS CANTIDAD, MAESUM1.MSNOMG AS DESCRIPCION, MAEATE3.MAVATS AS VALOR_TOTAL_SIN_IVA, MAEPAB.MPNOMP AS SERVICIO, MAEATE3.MACENCOS AS CENTRO_COSTO, JTMPCENCOST.CNCDSC AS CENTRO_COSTO, GRUPOS.GRPDSC AS GRUPO, MAEEMP.MENOMB AS CONTRATO,EMPRESS.EMPDSC AS EMPRESA,MAEATE3.BODEGA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WHERE  MAEATE.MAESTF&lt;&gt;1 AND MAESTF&lt;&gt;10  AND MAEATE3.FCSTPOTRN='F' AND MAEATE3.MAESANUS&lt;&gt;'S' AND MAEATE.FACFCH&gt;=? AND MAEATE.FACFCH&lt;=? ORDER BY MAEATE.MPNFAC;</t>
  </si>
  <si>
    <t xml:space="preserve">FACTURACION QX                                              </t>
  </si>
  <si>
    <t>SELECT MAEATE2.MPNFAC AS FACTURA, MAEATE.FACFCH AS FECHA_FACTURA,CAPBAS.MPNOMC AS PACIENTE,MAEATE2.PRCODI AS CODIGO_CUPS, MAEPRO.PRNOMB AS DESCRIPCION_PORCEDIMIENTO, HONRIOS.HNRDSC AS HONORARIO, MAEATE2.MAVATP AS VALOR_DEL_HONORARIO,CASE WHEN MAEATE.MACLSDOC='FA' THEN 'FACTURA' WHEN  MAEATE.MACLSDOC='OS'  THEN 'ORDEN_SERVICIO' WHEN MAEATE.MACLSDOC='VD' THEN 'VENTA_DIRECTA' WHEN MAEATE.MACLSDOC='NO' THEN 'NO_OPERACIONAL' END   AS CLASE_DOCUMENTO   FROM ((MAEATE2 INNER JOIN HONRIOS ON MAEATE2.MAHONCOD = HONRIOS.HNRCOD) INNER JOIN MAEATE ON  (MAEATE2.MPNFAC = MAEATE.MPNFAC)) INNER JOIN MAEPRO ON MAEATE2.PRCODI = MAEPRO.PRCODI INNER JOIN CPTSERV ON MAEPRO.PRCPTO=CPTSERV.CPTCOD INNER JOIN CAPBAS ON MAEATE.MPCEDU=CAPBAS.MPCEDU WHERE MAEPRO.PRCPTO='04'  AND MAEATE2.FCPTPOTRN&lt;&gt;'H'  AND MAEATE2.MAESANUP&lt;&gt;'S' AND MAEATE.MAESTF&lt;&gt;1 AND MAEATE.MAESTF&lt;&gt;10  AND MAEATE.FACFCH&gt;=? AND MAEATE.FACFCH&lt;=? ORDER BY MAEATE.MPNFAC;</t>
  </si>
  <si>
    <t xml:space="preserve">ANULACION FACTURAS                                          </t>
  </si>
  <si>
    <t>SELECT MAEATE.MPNFAC AS FACTURA, MOTVANU.MOTANDES AS MOTIVO_ANULACION, MAEATE.FACFCH AS FECHA_FACTURA_ANULADA, MAEATE.MATOTF AS TOTAL_FACTURA, MAEATE.MANRNOTCR AS NO_NOTA_ , MAEATE.MAFCHNOT AS FECHA_NOTA,MAEATE.MAESTNOT AS CONTAB_NOTA,REFACT1.MPNFAC AS FACTURA_NUEVA,CASE WHEN MAEATE.MACLSDOC='FA' THEN 'FACTURA' WHEN  MAEATE.MACLSDOC='OS'  THEN 'ORDEN_SERVICIO' WHEN MAEATE.MACLSDOC='VD' THEN 'VENTA_DIRECTA' WHEN MAEATE.MACLSDOC='NO' THEN 'NO_OPERACIONAL' END   AS CLASE_DOCUMENTO  FROM MAEATE LEFT JOIN REFACT ON MAEATE.MPNFAC=REFACT.REFATNUM LEFT JOIN REFACT1 ON REFACT.REFATNUM=REFACT1.REFATNUM LEFT JOIN MOTVANU ON REFACT.MOTANCOD=MOTVANU.MOTANCOD WHERE MAEATE.MAESTF='10' OR MAEATE.MAESTF='1' ;</t>
  </si>
  <si>
    <t xml:space="preserve">FACTURACION POR GRUPO ETAREO                                </t>
  </si>
  <si>
    <t>SELECT MAEATE.MPNFAC AS NO_FACTURA, MAEATE.FACFCH AS FECHA_FACTURA, MAEATE.MPCEDU AS DOCUMENTO, MAEATE.MPTDOC AS TIPO_DOCUM, CAPBAS.MPFCHN AS FECHA_NACIMIENTO, CAPBAS.MPSEXO AS SEXO, INGRESOS.INGFECADM AS FECHA_INGRESO, INGRESOS.INGFECEGR AS FECHA_EGRESO, MAEATE.MATOTF AS TOTAL_FACTURA,MAEATE.MAVALS AS VLR_SUBSIDIADO, MAEATE.MAESTF AS ESTADO_FACTURA,  MAEATE.MPMENI AS CONTRATO,INGRESOS.INGATEEGR AS SERVICIO,  INGRESOS.INGSALDX AS DX_SALIDA FROM MAEATE INNER JOIN CAPBAS ON (MAEATE.MPCEDU=CAPBAS.MPCEDU AND MAEATE.MPTDOC=CAPBAS.MPTDOC) INNER JOIN INGRESOS ON (MAEATE.MPCEDU=INGRESOS.MPCEDU AND MAEATE.MPTDOC=INGRESOS.MPTDOC AND MAEATE.MACTVING=INGRESOS.INGCSC) WHERE MAEATE.MATIPDOC='2' AND MAEATE.FACFCH&gt;? AND MAEATE.FACFCH&lt;? ORDER BY MPNFAC;</t>
  </si>
  <si>
    <t xml:space="preserve">REVISION PORTAFOLIOS                                        </t>
  </si>
  <si>
    <t>SELECT PORTAR1.PTCODI AS CODIGO_PORTAFOLIO, PORTAR.PTDESC AS DESC_PORTAFOLIO,PORTAR1.PRCODI AS COD_PROCEDIMIENTO,MAEPRO.PRNOMB AS DESCRIP_PROCEDIMIENTO, PORTAR1.PTPORC AS PORC_DEL_TARIFARIO_BASE ,PORTAR1.FORLIQCOD AS COD_FORMA_LIQU ,PORTAR1.TRFCOD AS CODIGO_TARIFA_BASE, TARIFAS.TRFDSC AS DESC_TARIFARIO, PORTAR1.PTAPCO AS APLICA_CUOTA_COOPAGO ,PORTAR1.PTAPMO AS APLICA_CUOTA_MODERADORA ,PORTAR1.FCTOCOD AS CODIGO_FACTOR, PORTAR1.PTCNTUVR AS CANTIDAD_UVR ,PORTAR1.PTVALLIB AS INDICADOR_DE_VLR_LIBRE ,PORTAR1.PTINDPAQ AS INDICADOR_DE_PAQUETE, PORTAR1.PTREQAUT AS REQUIERE_AUTORIZACIN, PORTAR1.PTRECARG AS LIQUIDA_RECARGO, PORTAR1.PTPORREC AS PORCENTAJE_DEL_RECARGO, PORTAR1.PTFACAGR AS GENERA_FACTURA_AGRUPADA, PORTAR1.PTINDEXC AS INDICADOR_DE_EXCEPCION ,PORTAR1.PTPESPRO AS PESO_DE_PROCEDIMIENTO, PORTAR1.PTVLRRED AS VALOR_REDONDEADO FROM PORTAR1 INNER JOIN MAEPRO ON (PORTAR1.PRCODI = MAEPRO.PRCODI) INNER JOIN PORTAR ON (PORTAR1.PTCODI = PORTAR.PTCODI) INNER JOIN TARIFAS ON (PORTAR1.TRFCOD = TARIFAS.TRFCOD) WHERE PORTAR1.PTCODI=?;</t>
  </si>
  <si>
    <t xml:space="preserve">CONTROL GLOSAS                                              </t>
  </si>
  <si>
    <t>SELECT A.MPNFAC AS FACTURA,M.MPCEDU AS CEDULA,M.MPTDOC AS TIPO_DOC,CASE WHEN M.MAESTF=0 THEN 'ACTIVA' WHEN M.MAESTF=1 THEN 'ANULADA_NO_CONT' WHEN M.MAESTF=2 THEN 'RADICADA' WHEN M.MAESTF=4 THEN 'REMITIDA' WHEN M.MAESTF=3 THEN 'GLOSADA_RADICADA' WHEN M.MAESTF=7 THEN 'GLOSADA_SIN_RADICAR' WHEN M.MAESTF=10 THEN 'ANULADA_CONTABILIZADA' END AS ESTADO ,M.MPMENI AS CONTRATO,E.MECNTR AS CODIGO_EMPRESA,E.EMPDSC AS EMPRESA,M1.MENOMB AS NOMBRE_CONTRATO,M.MSUFAC AS USUARIO_FACTURADOR,A.MATIPDOC,M.FACFCH AS FECHA_FACTURA,GLOCTVO AS CONSECUTIVO_GLOSA,GLOFCHREC AS FECHA_GLOSA,GLOUSUREC AS USUARIO_RECIBE,GLOEDOREC AS ESTADO_RECEPCION,GLOVLRTGLO AS VALOR_GLOSADO,GLOVLRTACP AS VALOR_ACEPTADO,GLOVLRTSOP AS VALOR_SOPORTADO,GLOVLRTPEN AS VALOR_PENDIENTE,GLOVLRTAEP AS VALOR_RESPUESTA,GLOFCHRAD AS FECHA_RESP,GLOVLRTACO AS VALOR_NOTIFICADO,GLOVLRTCON AS VALOR_NOTI_SOPORTADO,GLOVLRTACC AS VALOR_NOTI_ACEPTADO,GLOVLRTPCO AS VALOR_PEND_NOTIFIC,GLOFCHNOT AS FECHA_NOTI_EPS,CASE WHEN GLOEDO='3' THEN 'GLOSADO' WHEN GLOEDO='5' THEN 'CONTESTADA' WHEN GLOEDO='6' THEN 'RADICADA' WHEN GLOEDO='8' THEN 'NOTIFICADA' WHEN GLOEDO='9' THEN 'NOTA CONTESTADA' WHEN GLOEDO='11' THEN 'NOTA RADICADA' WHEN GLOEDO='12' THEN 'CONCILIADA' WHEN GLOEDO='13' THEN 'EN ACTA DE CONCILIACION' END AS ESTADO_GLOSA,GLOEDONOT AS ESTADO_NOTIFICACION,GLONUMDOC,GLOTIPDOC,GLOEDOCOGL,GLOEDOCONO,A.GloFchRad AS FECHA_RADICACION_GLOSA,A.GloFchRNo AS FECHA_RADICA_NOTIFICACION, A.GloVTConc AS VALOR_TOTAL_CONCILIADO, A.GloFchCon AS FECHA_CONCILIACION,A.GloVlTSCo AS VALOR_SOPORTADO_CONCILIACION, A.GloVlTACo AS VALOR_ACEPTADO_CONCILIACION FROM ADGLOSAS A,MAEATE M,MAEEMP M1, EMPRESS E WHERE A.MPNFAC=M.MPNFAC AND M.MPMENI=M1.MENNIT AND M1.MECNTR=E.MECNTR AND A.GLOFCHREC&gt;=? AND A.GLOFCHREC &lt;= ?</t>
  </si>
  <si>
    <t xml:space="preserve">ESTADO DE REQUISICIONES                                     </t>
  </si>
  <si>
    <t>SELECT DOCCOD AS TIPO, REQNRO AS DOCUMENTO, REQFCH AS FECHA_REQUISICION, TRANAPL AS MODULO_ORIGEN, RECNCCOD AS CENTRO_COSTO, (SELECT BODDESC FROM BODEGAS WHERE BODEGA=R.REQBODORG) AS BODEGA,REQOBS AS OBSERVACIONES, CASE WHEN REQEST='A' THEN 'ANULADO' WHEN REQEST='N' THEN 'NEGADO' WHEN REQEST='P' THEN 'PENDIENTE' WHEN REQEST='S' THEN 'ACTIVO' END AS ESTADO FROM REQUISICI R WHERE REQFCH BETWEEN ? AND ? ORDER BY 2;</t>
  </si>
  <si>
    <t xml:space="preserve">FACTURACION PROCEDIMIENTO Y ENTIDAD                         </t>
  </si>
  <si>
    <t>SELECT MAEATE2.MPNFAC AS FACTURA, MAEATE.FACFCH AS FECHA_FACTURA,MAEATE.MPCEDU AS ID_PACIENTE, MAEATE2.PRCODI AS CUPS, MAEATE2.MAFEPR AS FECPROCED, MAEATE2.MMCODM,MAEATE2.MACANPR AS CANTIDAD,MAEPRO.PRNOMB AS DECRIPCION_PROCEDIMIENTO, MAEATE2.MAVATP AS VALOR,MAEPAB.MPNOMP AS SERVICIO,CPTSERV.CPTDESC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AND EMPRESS.EMPDSC=? ORDER BY MAEATE.MPNFAC;</t>
  </si>
  <si>
    <t xml:space="preserve">PROCEDIMIENTOS X CAMA Y FECHA DE PROCED                     </t>
  </si>
  <si>
    <t>SELECT MAEATE2.MPNFAC AS FACTURA, MAEATE.FACFCH AS FECHA_FACTURA,MAEATE.MPCEDU AS ID_PACIENTE, MAEATE2.PRCODI AS CUPS, MAEATE2.MAFEPR AS FECPROCED, MAEATE2.MMCODM,MAEATE2.MACANPR AS CANTIDAD,MAEPRO.PRNOMB AS DECRIPCION_PROCEDIMIENTO, MAEATE2.MAVATP AS VALOR,MAEPAB.MPNOMP AS SERVICIO,CPTSERV.CPTDESC AS CONCEPTO,MAEESP.MENOME AS ESPECIALIDAD,MAEEMP.MENOMB AS CONTRATO,EMPRESS.EMPDSC AS EMPRESA, MAEATE2.MACODCAM AS CAMA, 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MAEATE2.MAFEPR&gt;=? AND MAEATE2.MAFEPR&lt;=? ORDER BY MAEATE.MPNFAC;</t>
  </si>
  <si>
    <t xml:space="preserve">SUMINISTROS X CAMA Y FECHA DE PROCED                        </t>
  </si>
  <si>
    <t>SELECT MAEATE3.MPNFAC AS FACTURA,MAEATE.FACFCH AS FECHA_FACTURA,MAEATE.MPCEDU AS ID_PACIENTE,MAEATE3.MSRESO AS CODIGO, MAEATE3.MAFCSU AS FECHA, MAESUM1.MSNOMG AS DESCRIPCION,  MAEATE3.MACANS AS CANTIDAD, MAEATE3.MAVALU AS VALUR_UNITARIO,MAEATE3.MAVATS AS VALOR_TOTAL_SIN_IVA, MAEPAB.MPNOMP AS SERVICIO,GRUPOS.GRPDSC AS GRUPO,CASE WHEN MAEATE.MACLSDOC='FA' THEN 'FACTURA' WHEN  MAEATE.MACLSDOC='OS'  THEN 'ORDEN_SERVICIO' WHEN MAEATE.MACLSDOC='VD' THEN 'VENTA_DIRECTA' WHEN MAEATE.MACLSDOC='NO' THEN 'NO_OPERACIONAL' END   AS CLASE_DOCUMENTO  FROM ((MAESUM1 INNER JOIN MAEATE3 ON MAESUM1.MSRESO = MAEATE3.MSRESO) INNER JOIN GRUPOS ON MAESUM1.MSGRPCOD = GRUPOS.GRPCOD)   INNER JOIN MAEATE ON MAEATE3.MPNFAC = MAEATE.MPNFAC INNER JOIN MAEPAB ON MAEATE.FACCODPAB=MAEPAB.MPCODP WHERE  MAEATE.MAESTF&lt;&gt;1 AND MAESTF&lt;&gt;10  AND MAEATE3.FCSTPOTRN='F' AND MAEATE3.MAESANUS&lt;&gt;'S' AND MAEATE3.MAFCSU&gt;=? AND MAEATE3.MAFCSU&lt;=? ORDER BY MAEATE.MPNFAC;</t>
  </si>
  <si>
    <t xml:space="preserve">INFORMES PROCEDIMIENTOS                                     </t>
  </si>
  <si>
    <t>SELECT MAEATE2.MPNFAC AS FACTURA, MAEATE.MACTVING AS CONCEC_INGRESO, MAEATE.FACFCH AS FECHA_FACTURA,MAEATE.MPCEDU AS ID_PACIENTE,CASE WHEN MAEPRO.TPPRCD='2' THEN 'LABORATORIOS' ELSE 'PROCEDIMIENTOS' END AS TIPO, MAEATE2.PRCODI AS CUPS, MAEATE2.MAFEPR AS FECPROCED, MAEATE2.MMCODM,MAEATE2.MACANPR AS CANTIDAD,MAEPRO.PRNOMB AS DECRIPCION_PROCEDIMIENTO, 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ORDER BY MAEATE.MPNFAC;</t>
  </si>
  <si>
    <t xml:space="preserve">INFORMES SUMINISTROS                                        </t>
  </si>
  <si>
    <t>SELECT MAEATE3.MPNFAC AS FACTURA, MAEATE.MACTVING AS CONSEC_INGRESO, MAEATE.FACFCH AS FECHA_FACTURA,MAEATE.MPCEDU AS ID_PACIENTE,MAEATE3.MSRESO AS CODIGO, MAEATE3.MAFCSU AS FECHA, MAESUM1.MSNOMG AS DESCRIPCION,  MAEATE3.MACANS AS CANTIDAD, MAEATE3.MAVALU AS VALUR_UNITARIO,MAEATE3.MAVATS AS VALOR_TOTAL_SIN_IVA, MAEPAB.MPNOMP AS SERVICIO,MAEATE3.BODEGA AS BODEGA, GRUPOS.GRPDSC AS GRUPO,CASE WHEN MAEATE.MACLSDOC='FA' THEN 'FACTURA' WHEN  MAEATE.MACLSDOC='OS'  THEN 'ORDEN_SERVICIO' WHEN MAEATE.MACLSDOC='VD' THEN 'VENTA_DIRECTA' WHEN MAEATE.MACLSDOC='NO' THEN 'NO_OPERACIONAL' END   AS CLASE_DOCUMENTO  FROM ((MAESUM1 INNER JOIN MAEATE3 ON MAESUM1.MSRESO = MAEATE3.MSRESO) INNER JOIN GRUPOS ON MAESUM1.MSGRPCOD = GRUPOS.GRPCOD)   INNER JOIN MAEATE ON MAEATE3.MPNFAC = MAEATE.MPNFAC INNER JOIN MAEPAB ON MAEATE.FACCODPAB=MAEPAB.MPCODP WHERE  MAEATE.MAESTF&lt;&gt;1 AND MAESTF&lt;&gt;10  AND MAEATE3.FCSTPOTRN='F' AND MAEATE3.MAESANUS&lt;&gt;'S' AND MAEATE.FACFCH&gt;=? AND MAEATE.FACFCH&lt;=? ORDER BY MAEATE.MPNFAC;</t>
  </si>
  <si>
    <t xml:space="preserve">IMAGENES DIAGNOSTICAS                                       </t>
  </si>
  <si>
    <t>SELECT MAEATE2.MPNFAC AS FACTURA, MAEATE.MACTVING AS CONCEC_INGRESO, MAEATE.FACFCH AS FECHA_FACTURA,MAEATE.MPCEDU AS ID_PACIENTE, MAEATE2.PRCODI AS CUPS, MAEATE2.MAFEPR AS FECPROCED, MAEATE2.MMCODM,MAEMED1.MMNOMM AS MEDICO_Q_CONTESTA, MAEATE2.MACANPR AS CANTIDAD,MAEPRO.PRNOMB AS DECRIPCION_PROCEDIMIENTO, 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MAEMED1 ON MAEATE2.MMCODM=MAEMED1.MMCODM INNER JOIN MAEEMP ON MAEATE.MPMENI=MAEEMP.MENNIT INNER JOIN EMPRESS ON MAEEMP.MECNTR=EMPRESS.MECNTR WHERE  MAEATE2.FCPTPOTRN='F'AND MAEATE2.MAESANUP&lt;&gt;'S' AND MAEATE.MAESTF&lt;&gt;1 AND MAEATE.MAESTF&lt;&gt;10 AND MAEATE.FACFCH&gt;=? AND MAEATE.FACFCH&lt;=? AND CPTSERV.CPTCOD='18' 	ORDER BY MAEATE.MPNFAC;</t>
  </si>
  <si>
    <t xml:space="preserve">PROCEDIMIENTOS FACTURADOS POR FECHA DE REALIZACION          </t>
  </si>
  <si>
    <t>SELECT MAEATE2.MPNFAC AS FACTURA, MAEATE.MACTVING AS CONCEC_INGRESO, MAEATE.FACFCH AS FECHA_FACTURA,MAEATE.MPCEDU AS ID_PACIENTE, MAEATE2.PRCODI AS CUPS,MAEATE2.MAFEPR AS FECPROCED, MAEATE2.MMCODM,MAEMED1.MMNOMM AS NOM_MEDICO,MAEMED1.MTIPDOC AS TIPO_DOCUMENTO,MAEMED1.MMCEDM ,MAEATE2.MACANPR AS CANTIDAD,MAEPRO.PRNOMB AS DECRIPCION_PROCEDIMIENTO, 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FULL JOIN MAEMED1 ON  MAEATE2.MMCODM=MAEMED1.MMCODM WHERE  MAEATE2.FCPTPOTRN='F'AND MAEATE2.MAESANUP&lt;&gt;'S' AND MAEATE.MAESTF&lt;&gt;1 AND MAEATE.MAESTF&lt;&gt;10 AND MAEATE2.MAFEPR &gt;=? AND MAEATE2.MAFEPR &lt;=? ORDER BY MAEATE.MPNFAC;</t>
  </si>
  <si>
    <t xml:space="preserve">GLOSAS POR MOTIVO                                           </t>
  </si>
  <si>
    <t>SELECT ADGLOSAS1.MPNFAC, MAE.EMPDSC,MAE.FACFCH, ADGLOSAS1.GLOITEM, GLOSAS.GLSDES, ADGLOSAS1.GLOVLR, ADGLOSAS1.GLOVLRACP, ADGLOSAS1.GLOVLRSOP, ADGLOSAS1.GLOFCHRTA, ADGLOSAS1.GLOVLRACON, ADGLOSAS1.GLOVLRCONC, ADGLOSAS.GLOEDOREC FROM ((ADGLOSAS1 INNER JOIN GLOSAS ON ADGLOSAS1.GLSCOD=GLOSAS.GLSCOD) LEFT JOIN (SELECT MAEATE.MPNFAC, EMPRESS.EMPDSC, MAEATE.FACFCH, MAEATE.MATOTF, MAEATE.MAVALS, MAEATE.MAVAPU, MAEATE.MAESTF FROM (MAEATE INNER JOIN MAEEMP ON MAEATE.MPMENI = MAEEMP.MENNIT) INNER JOIN EMPRESS ON MAEEMP.MECNTR = EMPRESS.MECNTR) MAE ON ADGLOSAS1.MPNFAC=MAE.MPNFAC) LEFT JOIN ADGLOSAS ON ADGLOSAS1.GLOCTVO=ADGLOSAS.GLOCTVO WHERE (((ADGLOSAS.GLOEDOREC) NOT LIKE 'A'))</t>
  </si>
  <si>
    <t xml:space="preserve">DETALLE DE CONTRATOS POR EMPRESA                            </t>
  </si>
  <si>
    <t>select m.mennit,m.menomb,e.empdsc,m.mecntr,m.meobser,m.mecofaagr,e.metele,k.mennit,ptdesc  from  maeemp m, empress e, (select mennit,ptdesc from maeemp31 m31, portar p where m31.ptcodi=p.ptcodi)k where  m.mecntr=e.mecntr and  m.mennit=k.mennit order by 1</t>
  </si>
  <si>
    <t xml:space="preserve">INFORME FACT. CERRADA. CONSOL_X_EMPRESA                     </t>
  </si>
  <si>
    <t>SELECT EMPRESS.EMPDSC AS EMPRESA,COUNT(*) AS TOTAL,SUM(MAEATE.MATOTF) AS VALOR_TOTAL_FACTURADO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EMPRESS.EMPDSC ORDER  BY EMPRESS.EMPDSC;</t>
  </si>
  <si>
    <t xml:space="preserve">INFORME FACT. CERRADA. CONSOL_X_AREA_SUBAREA                </t>
  </si>
  <si>
    <t xml:space="preserve">INFORME FACT. CERRADA. TOTALES_X_AREA_SUBAREA               </t>
  </si>
  <si>
    <t>SELECT case when maeate.mpclpr = '1' then 'AMBULATORIO' when maeate.mpclpr = '2' then 'HOSPITALIZACION' when maeate.mpclpr = '3' then 'URGENCIAS' when maeate.mpclpr = '4' then 'TRATAMIENTO ESPECIAL' when maeate.mpclpr = '5' then 'TRIAGE' when maeate.mpclpr = '6' then 'REFACTURACION AMBULATORIO' when maeate.mpclpr = '7' then 'REFACTURACION HOSPITALIZACION' when maeate.mpclpr = '8' then 'REFACTURACION URGENCIAS' when maeate.mpclpr = '9' then 'REFACTURACION TRATAMIENTO ESPECIAL ' when maeate.mpclpr = '10' then 'REFACTURACION TRIAGE' end as area,maepab.mpnomp as subarea,COUNT(*),SUM(MAEATE.MATOTF) AS VALOR_TOTAL_FACTURADO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AREA,SUBAREA</t>
  </si>
  <si>
    <t xml:space="preserve">INFORME FACT.CERRADA_X_EMPRESA_ANULADAS                     </t>
  </si>
  <si>
    <t>SELECT EMPRESS.EMPDSC AS EMPRESA,SUM(MAEATE.MAVAPU) AS VALOR_PAGADO_USUARIO,SUM(MAEATE.MAVALS) AS VALOR_SUBSIDIADO,COUNT(*) AS TOTAL,SUM(MAEATE.MATOTF) AS VALOR_TOTAL_BRUTO_FACTURADO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EMPRESS.EMPDSC ORDER  BY EMPRESS.EMPDSC;</t>
  </si>
  <si>
    <t xml:space="preserve">FACT_X_EMPRESA_PROCEDIMIENTOS                               </t>
  </si>
  <si>
    <t>SELECT EMPRESS.EMPDSC AS EMPRESA,SUM(MAEATE2.MACANPR), SUM(MAEATE2.MAVATP) AS VALOR, COUNT(DISTINCT(MAEATE.MPNFAC)) AS PACIENTES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 AND MAEATE2.MAESANUP&lt;&gt;'S' AND MAEATE.MAESTF&lt;&gt;1 AND MAEATE.MAESTF&lt;&gt;10 AND MAEATE.FACFCH&gt;=? AND MAEATE.FACFCH&lt;=? GROUP BY EMPRESS.EMPDSC ORDER BY  EMPRESS.EMPDSC</t>
  </si>
  <si>
    <t xml:space="preserve">FACT_X_EMPRESA_SUMINISTROS                                  </t>
  </si>
  <si>
    <t>SELECT EMPRESS.EMPDSC AS EMPRESA,SUM(MAEATE3.MACANS),SUM(MAEATE3.MAVATS) AS VALOR, COUNT(DISTINCT(MAEATE.MPNFAC)) AS PACIENTES ,SUM(MAEATE3.MAVATS) AS VALOR FROM ((MAESUM1 INNER JOIN MAEATE3 ON MAESUM1.MSRESO = MAEATE3.MSRESO) INNER JOIN GRUPOS ON MAESUM1.MSGRPCOD = GRUPOS.GRPCOD) INNER JOIN MAEATE ON MAEATE3.MPNFAC = MAEATE.MPNFAC INNER JOIN MAEPAB ON MAEATE.FACCODPAB=MAEPAB.MPCODP INNER JOIN MAEEMP ON MAEATE.MPMENI=MAEEMP.MENNIT INNER JOIN EMPRESS ON MAEEMP.MECNTR=EMPRESS.MECNTR WHERE  MAEATE.MAESTF&lt;&gt;1 AND MAESTF&lt;&gt;10 AND MAEATE3.FCSTPOTRN='F' AND MAEATE3.MAESANUS&lt;&gt;'S' AND MAEATE.FACFCH&gt;=? AND MAEATE.FACFCH&lt;=? GROUP BY EMPRESS.EMPDSC</t>
  </si>
  <si>
    <t xml:space="preserve">ANALISIS_HORIZ_Y_VERTICAL_PROCED_CONCEPTO                   </t>
  </si>
  <si>
    <t>SELECT CPTSERV.CPTDESC AS CONCEPTO,SUM(MAEATE2.MAVATP) AS VALOR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GROUP BY CONCEPTO ORDER BY CONCEPTO</t>
  </si>
  <si>
    <t xml:space="preserve">ANALISIS_HORIZ_Y_VERTICAL_SUMINISTROS                       </t>
  </si>
  <si>
    <t>SELECT 'SUMINISTROS' AS CONCEPTO,SUM(MAEATE3.MAVATS) AS VALOR FROM ((MAESUM1 INNER JOIN MAEATE3 ON MAESUM1.MSRESO = MAEATE3.MSRESO) INNER JOIN GRUPOS ON MAESUM1.MSGRPCOD = GRUPOS.GRPCOD) INNER JOIN MAEATE ON MAEATE3.MPNFAC = MAEATE.MPNFAC INNER JOIN MAEPAB ON MAEATE.FACCODPAB=MAEPAB.MPCODP  INNER JOIN MAEEMP ON MAEATE.MPMENI=MAEEMP.MENNIT INNER JOIN EMPRESS ON MAEEMP.MECNTR=EMPRESS.MECNTR WHERE  MAEATE.MAESTF&lt;&gt;1 AND MAESTF&lt;&gt;10  AND MAEATE3.FCSTPOTRN='F' AND MAEATE3.MAESANUS&lt;&gt;'S' AND MAEATE.FACFCH&gt;=? AND MAEATE.FACFCH&lt;=? GROUP by CONCEPTO</t>
  </si>
  <si>
    <t xml:space="preserve">FACT_X_SERV_CONCEPTO_PROCEDIMIENTOS                         </t>
  </si>
  <si>
    <t>SELECT CPTSERV.cptdesc AS concepto,SUM(MAEATE2.MACANPR), SUM(MAEATE2.MAVATP) AS VALOR, COUNT(DISTINCT(MAEATE.MPNFAC)) AS PACIENTES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MAEATE.FACFCH&gt;=?AND MAEATE.FACFCH&lt;=? GROUP BY CPTSERV.cptdesc ORDER BY  CPTSERV.cptdesc</t>
  </si>
  <si>
    <t xml:space="preserve">FACT_ACOSTADOS_EMPRESA_PROCEDIMIENTOS                       </t>
  </si>
  <si>
    <t>SELECT EMPRESS.EMPDSC AS EMPRESA,SUM(TMPFAC1.TFCANPR), SUM(TMPFAC1.TFVATP) AS VALOR, COUNT(DISTINCT(TMPFAC.TFCEDU)) AS PACIENTES FROM (TMPFAC1 INNER JOIN MAEPRO ON TMPFAC1.TFPRC1=MAEPRO.PRCODI) INNER JOIN TIPPROC ON TIPPROC.TIPRCOD = MAEPRO.TPPRCD INNER JOIN CPTSERV ON MAEPRO.PRCPTO = CPTSERV.CPTCOD INNER JOIN TMPFAC ON TMPFAC.TFTDOC=TMPFAC1.TFTDOC AND TMPFAC.TFCEDU=TMPFAC1.TFCEDU INNER JOIN MAEPAB ON TMPFAC.TFCCODPAB=MAEPAB.MPCODP INNER JOIN MAEEMP ON TMPFAC1.TFNITP=MAEEMP.MENNIT INNER JOIN EMPRESS ON MAEEMP.MECNTR=EMPRESS.MECNTR WHERE  TMPFAC1.TFPTPOTRN='F'AND TMPFAC1.TFESTAANU1&lt;&gt;'S' AND TMPFAC.TFFCHI&gt;=? AND TMPFAC.TFFCHI&lt;=? GROUP BY EMPRESS.EMPDSC ORDER BY  EMPRESS.EMPDSC</t>
  </si>
  <si>
    <t xml:space="preserve">FACTURACION GENERADA POR CAUSA EXT DE INGRESO               </t>
  </si>
  <si>
    <t xml:space="preserve">PRODUCTIVIDAD IMAGENES DIAGNOSTICAS                         </t>
  </si>
  <si>
    <t>SELECT MAEATE2.MPNFAC AS FACTURA, MAEATE.MACTVING AS CONCEC_INGRESO, MAEATE.FACFCH AS FECHA_FACTURA,MAEATE.MPCEDU AS ID_PACIENTE, MAEATE2.PRCODI AS CUPS, MAEATE2.MAFEPR AS FECPROCED, MAEATE2.MMCODM,MAEMED1.MMNOMM AS MEDICO_CONTESTA, MAEATE2.MACANPR AS CANTIDAD,MAEPRO.PRNOMB AS DECRIPCION_PROCEDIMIENTO, 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LEFT JOIN MAEMED1 ON MAEATE2.MMCODM=MAEMED1.MMCODM INNER JOIN MAEEMP ON MAEATE.MPMENI=MAEEMP.MENNIT INNER JOIN EMPRESS ON MAEEMP.MECNTR=EMPRESS.MECNTR WHERE  MAEATE2.FCPTPOTRN='F'AND MAEATE2.MAESANUP&lt;&gt;'S' AND MAEATE.MAESTF&lt;&gt;1 AND MAEATE.MAESTF&lt;&gt;10  AND CPTSERV.CPTCOD='18' AND MAEATE.FACFCH &gt;=? AND MAEATE.FACFCH&lt;=? ORDER BY MAEATE.MPNFAC;</t>
  </si>
  <si>
    <t xml:space="preserve">PROCEDIMIENTOS FACTURADOS FACT ANULADAS                     </t>
  </si>
  <si>
    <t>SELECT MAEATE2.MPNFAC AS FACTURA, MAEATE.MACTVING AS CONCEC_INGRESO, MAEATE.FACFCH AS FECHA_FACTURA,MAEATE.MPCEDU AS ID_PACIENTE, CASE WHEN MAEPRO.TPPRCD='2' THEN 'LABORATORIOS' ELSE 'PROCEDIMIENTOS' END AS TIPO, MAEATE2.FCPCODSCC AS COD_COSTO, MAEATE2.PRCODI AS CUPS, MAEATE2.MAFEPR AS FECPROCED, MAEATE2.MMCODM,MAEATE2.MACANPR AS CANTIDAD,MAEPRO.PRNOMB AS DECRIPCION_PROCEDIMIENTO, MAEATE2.MAHONCOD AS FORMALIQUIDA, 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CLASE_DOCUMENTO,MAEATE2.MANUMFOL AS 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MAEATE.MAESTF=10 AND MAEATE.FACFCH&gt;=? AND MAEATE.FACFCH&lt;=? ORDER BY MAEATE.MPNFAC;</t>
  </si>
  <si>
    <t xml:space="preserve">SUMINISTROS FACTURADOS FACT ANULADAS                        </t>
  </si>
  <si>
    <t>SELECT MAEATE3.MPNFAC AS FACTURA, MAEATE.MACTVING AS CONSEC_INGRESO, MAEATE.FACFCH AS FECHA_FACTURA,MAEATE.MPCEDU AS ID_PACIENTE,MAEATE3.MSRESO AS CODIGO, MAEATE3.MAFCSU AS FECHA, MAESUM1.MSNOMG AS DESCRIPCION,  MAEATE3.MACANS AS CANTIDAD, MAEATE3.MAVALU AS VALUR_UNITARIO,MAEATE3.MAVATS AS VALOR_TOTAL_SIN_IVA, MAEPAB.MPNOMP AS SERVICIO,GRUPOS.GRPDSC AS GRUPO,CASE WHEN MAEATE.MACLSDOC='FA' THEN 'FACTURA' WHEN  MAEATE.MACLSDOC='OS'  THEN 'ORDEN_SERVICIO' WHEN MAEATE.MACLSDOC='VD' THEN 'VENTA_DIRECTA' WHEN MAEATE.MACLSDOC='NO' THEN 'NO_OPERACIONAL' END   AS CLASE_DOCUMENTO  FROM ((MAESUM1 INNER JOIN MAEATE3 ON MAESUM1.MSRESO = MAEATE3.MSRESO) INNER JOIN GRUPOS ON MAESUM1.MSGRPCOD = GRUPOS.GRPCOD)   INNER JOIN MAEATE ON MAEATE3.MPNFAC = MAEATE.MPNFAC INNER JOIN MAEPAB ON MAEATE.FACCODPAB=MAEPAB.MPCODP WHERE MAEATE.MAESTF=10  AND MAEATE3.FCSTPOTRN='F' AND MAEATE3.MAESANUS&lt;&gt;'S' AND MAEATE.FACFCH&gt;=? AND MAEATE.FACFCH&lt;=? ORDER BY MAEATE.MPNFAC;</t>
  </si>
  <si>
    <t xml:space="preserve">PROC_REALIZADOS_OFTALMOLOGIA                                </t>
  </si>
  <si>
    <t xml:space="preserve">DETALLE_PROCEDIMIENTOS_OFTALMOLOGIA                         </t>
  </si>
  <si>
    <t>SELECT * FROM AMANDA_CONSULTA1 ()</t>
  </si>
  <si>
    <t xml:space="preserve">TOTAL_PROCEDIMIENTOS_OFTALMOLOGIA                           </t>
  </si>
  <si>
    <t>select * from amanda_consulta2 ()</t>
  </si>
  <si>
    <t xml:space="preserve">ANALISIS DE FACTURACION POR DIAGNOSTICO                     </t>
  </si>
  <si>
    <t>SELECT MAEATE.MPCEDU AS ID,MAEATE.MPTDOC AS TIPO_DOC,CAPBAS.MPNOMC AS PACIENTE,MAEEMP.MENOMB AS CONTRATO,EMPRESS.EMPDSC AS EMPRESA,MAEATE.MPNFAC AS FACTURA,MAEATE.FACFCH AS FECHA_FACTURA, MAEATE.MAFCHI AS FECHA_INGRESO,MAEATE.MAFCHE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MAEATE.MAFCHNOT AS FECHA_ANULA, MAEPAB.MPNOMP AS SERVICIO_EGRESO,PUNRUT.PUNRUTDES AS UBICACION_FACTURA, MAEATE.MATOTF AS TOTAL_FACTURA,MAEATE.MATOTP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MAEDIA.DMNOMB AS DIAGNOSTICO FROM MAEATE LEFT JOIN CAPBAS ON MAEATE.MPCEDU=CAPBAS.MPCEDU AND MAEATE.MPTDOC=CAPBAS.MPTDOC LEFT JOIN MAEEMP ON MAEATE.MPMENI=MAEEMP.MENNIT LEFT JOIN EMPRESS ON MAEEMP.MECNTR=EMPRESS.MECNTR  LEFT JOIN MAEPAB ON MAEATE.FACCODPAB=MAEPAB.MPCODP LEFT JOIN PUNRUT ON MAEATE.MAUBIFAC=PUNRUT.PUNRUTCOD  LEFT JOIN MAEDIA ON MAEATE.MADI1S=MAEDIA.DMCODI WHERE MAEATE.FACFCH&gt;=? AND MAEATE.FACFCH&lt;=?  AND MAEATE.MACLSDOC='FA'ORDER BY MAEATE.MPNFAC;</t>
  </si>
  <si>
    <t xml:space="preserve">AGENDAS MEDICAS CREADAS                                     </t>
  </si>
  <si>
    <t xml:space="preserve">SELECT MAEMED2.MMCODM, MAEMED1.MMNOMM, MAEESP.MENOME, MAEMED2.AGECSC, MAEMEDAGE.AGEFCHINI, MAEMEDAGE.AGEFCHFIN, </t>
  </si>
  <si>
    <t>SELECT B.CONSCOD,B.MMDIA,B.MMHORINI,D.MMHORFIN,B.AGECSC, Z.CONSCOD,Z.CONSDET,X.CONSDIA, CASE WHEN X.CONSDIA= '1' THEN 'DOMINGO' WHEN X.CONSDIA='1' THEN 'DOMINGO' WHEN X.CONSDIA='2' THEN 'LUNES' WHEN X.CONSDIA = '3' THEN 'MARTES'	 WHEN X.CONSDIA='4' THEN 'MIERCOLES' WHEN X.CONSDIA='5' THEN 'JUEVES' WHEN X.CONSDIA='6' THEN 'VIERNES' WHEN X.CONSDIA='7' THEN 'SABADO' END AS DIA,X.COHENTQUI,X.COHSALQUI FROM MAEMED1 A, MAEMED2 B, MAEMEDAGE F, MAEMED2 D, CONSUL Z,CONSUL1 X WHERE A.MMCODM=B.MMCODM AND B.MMCODM=F.MMCODM AND F.MMCODM=D.MMCODM AND B.AGECSC= F.AGECSC AND F.AGECSC=D.AGECSC AND B.MMDIA=D.MMDIA AND (F.AGECSC||' '||F.MMCODM)=(SELECT MAX(C.AGECSC||' '||C.MMCODM) FROM MAEMEDAGE C WHERE C.MMCODM=F.MMCODM) AND A.MMESTADO='A' AND B.CONSCOD=D.CONSCOD AND D.CONSCOD=Z.CONSCOD AND Z.CONSCOD=X.CONSCOD AND D.MMDIA=X.CONSDIA AND (B.MMHORINI)=(SELECT MIN(H.MMHORINI) FROM MAEMED2 H WHERE D.MMDIA=H.MMDIA AND D.CONSCOD=H.CONSCOD) AND (D.MMHORFIN)=(SELECT MAX(F.MMHORFIN) FROM MAEMED2 F WHERE D.MMDIA=F.MMDIA AND D.CONSCOD=F.CONSCOD) ORDER BY B.CONSCOD,B.MMDIA</t>
  </si>
  <si>
    <t xml:space="preserve">FACT_SERVICIOS_PROCED_EMPRESA                               </t>
  </si>
  <si>
    <t>SELECT CPTSERV.CPTDESC AS CONCEPTO,SUM(MAEATE2.MACANPR), SUM(MAEATE2.MAVATP) AS VALOR, COUNT(DISTINCT(MAEATE.MPNFAC)) AS PACIENTES FROM (MAEATE2 INNER JOIN MAEPRO ON MAEATE2.PRCODI = MAEPRO.PRCODI) INNER JOIN TIPPROC ON TIPPROC.TIPRCOD=MAEPRO.TPPRCD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AND MAEEMP.MECNTR=? GROUP BY CPTSERV.CPTDESC ORDER BY CPTSERV.CPTDESC</t>
  </si>
  <si>
    <t xml:space="preserve">BALANCE DE PRUEBAS EXCELL                                   </t>
  </si>
  <si>
    <t>SELECT MOVCONT2.MVCANIO, MOVCONT2.MVCMES, MOVCONT2.EMPCOD, MOVCONT2.DOCCOD, MOVCONT2.TRCCOD, MOVCONT2.MVCNRO, MOVCONT2.MVCCSC, MOVCONT2.CNTVIG, MOVCONT2.CNTCOD, CUENTAS.CNTDSC, MOVCONT2.CNUCOD, MOVCONT2.CNUSUB, MOVCONT2.CNCCOD, CENCOST.CNCDSC, MOVCONT2.MVCDET, MOVCONT2.MVCNAT, MOVCONT2.MVCVLR, MOVCONT2.MVCCFCH FROM (MOVCONT2 LEFT JOIN CUENTAS ON MOVCONT2.CNTCOD = CUENTAS.CNTCOD) LEFT JOIN CENCOST ON MOVCONT2.CNCCOD = CENCOST.CNCCOD WHERE (((MOVCONT2.MVCANIO)=?) AND ((MOVCONT2.MVCMES)=?) AND ((MOVCONT2.DOCCOD)='FAC') AND ((MOVCONT2.CNTVIG)='2012')) AND (CUENTAS.CNTVIG='2012') GROUP BY MOVCONT2.MVCANIO, MOVCONT2.MVCMES, MOVCONT2.EMPCOD, MOVCONT2.DOCCOD, MOVCONT2.TRCCOD, MOVCONT2.MVCNRO, MOVCONT2.MVCCSC, MOVCONT2.CNTVIG, MOVCONT2.CNTCOD, CUENTAS.CNTDSC, MOVCONT2.CNUCOD, MOVCONT2.CNUSUB, MOVCONT2.CNCCOD, CENCOST.CNCDSC, MOVCONT2.MVCDET, MOVCONT2.MVCNAT, MOVCONT2.MVCVLR, MOVCONT2.MVCCFCH;</t>
  </si>
  <si>
    <t xml:space="preserve">PORTAFOLIOS Y MED TERCERIZADOS                              </t>
  </si>
  <si>
    <t>SELECT PORTER.PRTERDES, MAEMED1.MMCODM, MAEMED1.MMNOMM, MAEMED1.MMTERAS, PORTER1.PRCODI</t>
  </si>
  <si>
    <t xml:space="preserve">FACTURACION_PROCEDIMIENTOS_MED                              </t>
  </si>
  <si>
    <t xml:space="preserve">SELECT B.MPNFAC AS FACTURA,A.MPTDOC AS TIPO_DOC,A.MPCEDU AS DOCUMENTO ,A.MPNOMC AS PACIENTE,B.FACFCH AS FECHA_FACTURACION, C.MAFEPR AS FECHA_ATENCION,D.PRNOMB AS PROCEDIMIENTO FROM CAPBAS A, MAEATE B, MAEATE2 C, MAEPRO D WHERE B.MPNFAC=C.MPNFAC AND A.MPTDOC=B.MPTDOC AND A.MPCEDU=B.MPCEDU AND B.FACFCH&gt;=? AND B.FACFCH&lt;=? AND C.PRCODI=D.PRCODI AND C.MMCODM IN (?) AND C.MAESANUP&lt;&gt;'S' ORDER  BY B.MPNFAC      </t>
  </si>
  <si>
    <t xml:space="preserve">USUARIOS_CONTRATOS_RUTA                                     </t>
  </si>
  <si>
    <t>SELECT A.PUNRUTCOD AS PUNTO_RUTA,A.PUNRUTUSU AS USUARIO,A.PUNRUTUSUN AS NOMBRE,B.MENNIT AS CONTRATO FROM PUNRUTUSU A, PUNRUTUSU1 B WHERE A.PUNRUTUSU= B.PUNRUTUSU AND A.PUNRUTUSU=? AND B.PUNRUTUDE ='A' ORDER BY A.PUNRUTUSU</t>
  </si>
  <si>
    <t xml:space="preserve">MEDICOS_Y_PROCEDIMIENTOS_ASOCIADOS                          </t>
  </si>
  <si>
    <t>select a.mmcodm as codigo_medica,a.mmnomm as nombre_medico,b.mecode as cod_especialidad,c.menome as especialidad, d.mmprcodi as procedimiento from maemed1 a,maemed b, maeesp c, maemed4 d where a.mmcodm=b.mmcodm and b.mecode= c.mecode and a.mmcodm=d.mmcodm order by a.mmcodm,a.mmnomm,d.mmprcodi</t>
  </si>
  <si>
    <t xml:space="preserve">SERVICIOS_ANULADOS_PROCEDIMIENTOS                           </t>
  </si>
  <si>
    <t>SELECT MAFEPR AS FECHA,A.PRCODI AS CUPS,MSUPRO AS TRAMITA ,MAUSUANL AS ANULA,B.PRNOMB AS NOMBRE_PROCEDIMIENTO FROM MAEATE2 A, MAEPRO B WHERE A.MAFEPR&gt;=? AND A.MAFEPR&lt;=? AND A.MAUSUANL &lt;&gt;'' AND A.PRCODI=B.PRCODI</t>
  </si>
  <si>
    <t xml:space="preserve">SERVICIOS_ANULADOS_SUMINISTROS                              </t>
  </si>
  <si>
    <t>SELECT MAFCSU as fecha,A.MSRESO as CUPS,MSUSUM as tramita ,MAUSUANLS as anula,B.MSNOMG as nombre_Suministro FROM MAEATE3 A, MAESUM1 B WHERE A.MAFCSU&gt;=? AND A.MAFCSU&lt;=? AND A.MAUSUANLS &lt;&gt; '' AND A.MSRESO=B.MSRESO</t>
  </si>
  <si>
    <t xml:space="preserve">REPORTE BALANCE DE INGRESOS                                 </t>
  </si>
  <si>
    <t xml:space="preserve">FACTURACION X EMPRESA                                       </t>
  </si>
  <si>
    <t>SELECT count(factura),TT.EMPRESA,SUM(TT.TOTAL_PROCED) AS TOTAL_PROCEDIMIENTOS,SUM(TT.TOTAL_SUMIN) AS TOTAL_SUMINISTROS,SUM(TT.TOTAL_FACTURA) AS TOTAL_FACTURA FROM(SELECT M.MPNFAC AS FACTURA,M.MPMENI AS COD_CONTRATO,M.FACFCH AS FECHA_FACTURA,M.MATOTP AS TOTAL_PROCED,M.MATOTS AS TOTAL_SUMIN,M.MATOTF AS TOTAL_FACTURA,ME.MENOMB AS NOMBRE_CONTRATO,E.EMPDSC AS EMPRESA FROM (MAEATE M INNER JOIN MAEEMP ME ON M.MPMENI=ME.MENNIT) INNER JOIN EMPRESS E ON ME.MECNTR=E.MECNTR WHERE M.MATIPDOC IN ('2','3','4') AND M.MAESTF&lt;&gt;1 AND M.MAESTF&lt;&gt;10 AND M.FACFCH&gt;=? AND M.FACFCH&lt;=?)TT GROUP BY TT.EMPRESA;</t>
  </si>
  <si>
    <t xml:space="preserve">REPORTE ALTERNATIVO DE INGRESOS                             </t>
  </si>
  <si>
    <t>SELECT MOVCONT2.MVCANIO, MOVCONT2.MVCMES, MOVCONT2.EMPCOD, MOVCONT2.DOCCOD, MOVCONT2.TRCCOD, MOVCONT2.MVCNRO, MOVCONT2.MVCCSC, MOVCONT2.CNTVIG, MOVCONT2.CNTCOD,(SELECT CNTDSC FROM CUENTAS WHERE MOVCONT2.CNTCOD=CUENTAS.CNTCOD AND CUENTAS.CNTVIG='2015'),MOVCONT2.CNUCOD, MOVCONT2.CNUSUB, MOVCONT2.CNCCOD,(SELECT CNCDSC FROM CENCOST WHERE MOVCONT2.CNCCOD=CENCOST.CNCCOD), MOVCONT2.MVCDET,SPLIT_PART(MOVCONT2.MVCDET,' ',2) AS CODIGO,SPLIT_PART(MOVCONT2.MVCDET,' ',1) AS TIPO_PROCEDIMIENTO,MOVCONT2.MVCNAT,MOVCONT2.MVCVLR, MOVCONT2.MVCCFCH FROM MOVCONT2 WHERE MOVCONT2.MVCANIO=? AND MOVCONT2.MVCMES=? AND MOVCONT2.DOCCOD='FAC' AND MOVCONT2.CNTVIG='2016'</t>
  </si>
  <si>
    <t xml:space="preserve">FACTURAS_RUTA                                               </t>
  </si>
  <si>
    <t>SELECT * FROM FACTURAS_RUTA()</t>
  </si>
  <si>
    <t xml:space="preserve">ANULACION FACTURACION PROCEDIMIENTOS                        </t>
  </si>
  <si>
    <t xml:space="preserve">SELECT MAEATE2.MPNFAC AS FACTURA, MAEATE.MACTVING AS CONSEC_INGRESO, MAEATE.FACFCH AS FECHA_FACTURA,MAEATE2.MAFEPR AS FECHA_PROCEDIMIENTO,MAEATE.MPCEDU AS ID_PACIENTE, MAEATE2.PRCODI AS CUPS, MAEATE2.MACANPR AS CANTIDAD, MAEPRO.PRNOMB AS DECRIPCION_PROCEDIMIENTO, MAEATE2.MAVATP AS VALOR,MAEPAB.MPNOMP AS SERVICIO, MAEATE2.FCPCODSCC AS COD_COSTO,JTMPCENCOST.CNCDSC AS DESCRIPCION_CENCOSTO, CPTSERV.CPTDESC AS CONCEPTO,MAEEMP.MENOMB AS CONTRATO,EMPRESS.EMPDSC AS EMPRESA, MAEESP.MENOME AS ESPECIALIDAD,MAEATE2.MMCODM, HONRIOS.HNRDSC AS HONORARIO, MAEATE2.MANUMFOL AS NUMERO_FOLIO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JTMPCENCOST ON MAEATE2.FCPCODSCC=JTMPCENCOST.CNCCOD WHERE MAEATE.MATIPDOC IN ('2','3','4') AND MAEATE2.FCPTPOTRN='F' AND MAEATE2.MAESANUP='S' AND MAEATE.MAESTF&lt;&gt;1 AND MAEATE.MAESTF&lt;&gt;10 AND MAEATE.FACFCH&gt;=? AND MAEATE.FACFCH&lt;=? ORDER BY MAEATE.MPNFAC; </t>
  </si>
  <si>
    <t xml:space="preserve">ANULACION FACTURACION SUMINISTROS                           </t>
  </si>
  <si>
    <t>SELECT MAEATE3.MPNFAC AS FACTURA, MAEATE.MACTVING AS CONSEC_INGRESO, MAEATE.FACFCH AS FECHA_FACTURA, MAEATE3.MAFCSU AS FECHA,  MAEATE.MPCEDU AS ID_PACIENTE,MAEATE3.MSRESO AS CODIGO, MAEATE3.MACANS AS CANTIDAD, MAESUM1.MSNOMG AS DESCRIPCION, MAEATE3.MAVATS AS VALOR_TOTAL_SIN_IVA, MAEPAB.MPNOMP AS SERVICIO, MAEATE3.MACENCOS AS CENTRO_COSTO, JTMPCENCOST.CNCDSC AS CENTRO_COSTO, GRUPOS.GRPDSC AS GRUPO, MAEEMP.MENOMB AS CONTRATO,EMPRESS.EMPDSC AS EMPRESA,MAEATE3.BODEGA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WHERE  MAEATE.MAESTF&lt;&gt;1 AND MAESTF&lt;&gt;10  AND MAEATE3.FCSTPOTRN='F' AND MAEATE3.MAESANUS='S' AND MAEATE.FACFCH&gt;=? AND MAEATE.FACFCH&lt;=? ORDER BY MAEATE.MPNFAC;</t>
  </si>
  <si>
    <t xml:space="preserve">FACTURAS_REMISION                                           </t>
  </si>
  <si>
    <t>SELECT A.MPNFAC AS FACTURA,A.MPTDOC AS TIPO_DOC, A.MPCEDU AS DOCUMENTO,B.MPNOMC AS PACIENTE ,A.FACFCH AS FECHA_FACTURA,A.MPMENI AS COD_EMPRESA, E.MENOMB,CASE WHEN MAESTF='0' THEN 'ACTIVA' WHEN MAESTF='1' THEN 'ANULADA_SIN_CONTABILIZAR' WHEN MAESTF='2' THEN 'RADICADA' WHEN MAESTF='3' THEN 'GLOSADA_RADICADA' WHEN MAESTF='4' THEN 'REMITIDA' WHEN MAESTF='7' THEN 'GLOSADA_SIN_RADICAR' WHEN MAESTF='10' THEN 'ANULADA_CONTABILIZADA' WHEN MAESTF='5' THEN 'GLOSADA_CONTESTADA' END ,A.MAVPAU AS VALOR_PAGAR_USUARIO,A.MATOTF AS VALOR_FACTURA,A.MASALCXC AS EPS,MAVAAB AS ABONOS,C.AGLREMFC AS FECHA_REMISION,C.AGLREMNR AS REMISION,C.AGLRADFC AS FECHA_RADICACION FROM MAEATE A LEFT JOIN CAPBAS B ON (A.MPTDOC= B.MPTDOC AND A.MPCEDU=B.MPCEDU) LEFT JOIN ADMGLO11 D ON (D.MPNFAC=A.MPNFAC) LEFT JOIN ADMGLO01 C ON (D.AGLREMNR=C.AGLREMNR) LEFT JOIN MAEEMP E ON (E.MENNIT=A.MPMENI) WHERE A.FACFCH&gt;=? AND A.FACFCH&lt;=? AND E.MECNTR=? ORDER BY A.FACFCH</t>
  </si>
  <si>
    <t xml:space="preserve">REPORTE ALTERNATIVO DE INGRESOS 1                           </t>
  </si>
  <si>
    <t>SELECT MOVCONT2.MVCANIO, MOVCONT2.MVCMES, MOVCONT2.EMPCOD, MOVCONT2.DOCCOD, MOVCONT2.TRCCOD, MOVCONT2.MVCNRO, MOVCONT2.MVCCSC, MOVCONT2.CNTVIG, MOVCONT2.CNTCOD,CUENTAS.CNTDSC ,MOVCONT2.CNUCOD, MOVCONT2.CNUSUB, MOVCONT2.CNCCOD,CENCOST.CNCDSC , MOVCONT2.MVCDET,SPLIT_PART(MOVCONT2.MVCDET,' ',2) AS CODIGO,SPLIT_PART(MOVCONT2.MVCDET,' ',1) AS TIPO_PROCEDIMIENTO,MOVCONT2.MVCNAT,MOVCONT2.MVCVLR, MOVCONT2.MVCCFCH FROM MOVCONT2 ,CUENTAS, CENCOST WHERE MOVCONT2.MVCANIO=2015 AND MOVCONT2.MVCMES=2 AND MOVCONT2.DOCCOD='FAC' AND MOVCONT2.CNTCOD=CUENTAS.CNTCOD AND CUENTAS.CNTVIG='2013' AND MOVCONT2.CNCCOD=CENCOST.CNCCOD AND MOVCONT2.CNTVIG='2015'</t>
  </si>
  <si>
    <t xml:space="preserve">REPORTE DE FACTURACION VENTAS CON AGRUPADORES               </t>
  </si>
  <si>
    <t xml:space="preserve">PORTAFOLIO-PROCEDIMIENTOS-TARIFAS                           </t>
  </si>
  <si>
    <t>select a.ptcodi as CODIGO_PORTAFOLIO,a.ptest as ESTADO_PORTAFOLIO,a.ptdesc as NOMBRE_PORTAFOLIO ,b.prcodi as CODIGO_PROCEDIMIENTO,c.prnomb as PROCEDIMIENTO,b.trfcod as CODIGO_TARIFA,d.trfdsc as TARIFA from portar a, portar1 b, maepro c, tarifas d where a.ptcodi=b.ptcodi and b.prcodi=c.prcodi and b.trfcod=d.trfcod and a.ptcodi=? order by a.ptcodi,b.prcodi</t>
  </si>
  <si>
    <t xml:space="preserve">TOTAL_DE_PACIENTES_EXTRANJEROS                              </t>
  </si>
  <si>
    <t xml:space="preserve">MOVIMIENTO DE INVENTARIOS                                   </t>
  </si>
  <si>
    <t xml:space="preserve">MOVIMIENTO POR PRODUCTO                                     </t>
  </si>
  <si>
    <t>SELECT * FROM INVENTARIO_PRODUCTO(?, ?,?)</t>
  </si>
  <si>
    <t xml:space="preserve">CONTROL_KARDEX_LOTES                                        </t>
  </si>
  <si>
    <t>SELECT * FROM Control_kardex();</t>
  </si>
  <si>
    <t xml:space="preserve">CANTIDADES DISPONIBLES DE SUMINISTROS                       </t>
  </si>
  <si>
    <t>SELECT T2.BODEGA AS BODEGA,B.MSRESO AS PRODUCTO ,B.MSNOMG AS NOMBRE_COMERCIAL ,B.MSGRPCOD AS GRUPO,F.GRPDSC AS NOMBRE_GRUPO,B.MSSGRPCD AS SUBGRUPO,G.SGRPDSC AS NOMBRE_SUBGRUPO,B.MARCOD AS MARCA,T1.MARDSC,B.MSCODI AS ANATO,B.MSPRAC AS PPIO_ACTIVO, B.MSFORM AS FORMA, B.CNCCD AS  CONCENTRACION, E.CNCDES AS DESC_CONCENTRACION,CASE WHEN D.MSPOSX = '1' THEN 'NO_POS' WHEN D.MSPOSX = '0' THEN 'POS' END AS ES_POS,D.MSDESC AS GENERICO,B.MSUNDMCT AS UNIDAD_COMPRA,UNMDDES AS UNIDAD_ALMACENAJE,MSUNDAPL AS UNIDAD_APLICA,T2.MOVSUNI AS UNIDADES , MOVCSTP AS COSTO_PROMEDIO FROM MAESUM1 B, UNDMEDI C,MAESUMN D, MAECONC E, GRUPOS F, GRUPOS1 G,DBLINK('DBNAME=FINANCIERA HOST=172.16.104.14 PORT=5432  USER=POSTGRES PASSWORD=POSTGRES','SELECT MARCOD,MARDSC FROM MARCAS A') AS T1 (MARCOD CHAR(4),MARDSC CHAR(30)),DBLINK('DBNAME=FINANCIERA HOST=172.16.104.14 PORT=5432  USER=POSTGRES PASSWORD=POSTGRES','SELECT BODEGA,MSRESO,MOVSUNI,MOVCSTP FROM KARDEX B') AS T2 (BODEGA CHAR(4),MSRESO CHAR(15),MOVSUNI NUMERIC(17,2),MOVCSTP NUMERIC(14,2)) WHERE B.MSUNDMCT=C.UNMDCOD AND D.MSCODI=B.MSCODI AND D.MSPRAC=B.MSPRAC AND D.CNCCD=B.CNCCD AND D.MSFORM=B.MSFORM AND E.CNCCD=B.CNCCD AND F.GRPCOD=B.MSGRPCOD AND G.GRPCOD=B.MSGRPCOD AND G.SGRPCOD=B.MSSGRPCD AND T1.MARCOD=B.MARCOD AND T2.MSRESO=B.MSRESO ORDER BY B.MSRESO</t>
  </si>
  <si>
    <t xml:space="preserve">ANALISIS DE COMPRA POR PRODUCTO                             </t>
  </si>
  <si>
    <t>SELECT M1.MSRESO AS PRODUCTO,M1.MSNOMG AS NOMBRE_PRODUCTO,M1.MSCSTPRM AS COSTO_PROMEDIO,M1.MOVVLU1 AS COSTO_ULTIMA_COMPRA,K2.BODEGA AS BODEGA,K2.MOVSUNI AS SALDO_UNIDADES FROM MAESUM1 M1, DBLINK('DBNAME=FINANCIERA HOST=172.16.104.14 PORT=5432 USER=POSTGRES PASSWORD=POSTGRES','SELECT BODEGA,MSRESO,MOVSUNI FROM KARDEX K') AS K2 (BODEGA CHAR(4),MSRESO CHAR(15),MOVSUNI NUMERIC(17,2)) WHERE K2.MSRESO=M1.MSRESO AND ?='S'</t>
  </si>
  <si>
    <t xml:space="preserve">MOVIMIENTO EN INVENTARIO POR CENTRO DE COSTO                </t>
  </si>
  <si>
    <t>SELECT KARDEX1.EMPCOD, KARDEX1.BODEGA, KARDEX1.MSRESO, T1.MSNOMG, KARDEX1.DOCTIP, KARDEX1.DOCNRO, KARDEX1.MOVFCH, KARDEX1.MOVES, KARDEX1.MOVCNT, KARDEX1.MOVVLU, KARDEX1.MOVVLT, KARDEX1.MOVBOD, KARDEX1.TRANCOD, T1.CNCCD, MOVCONT2.MVCNAT, MOVCONT2.CNTCOD FROM (KARDEX1 INNER JOIN DBLINK ('dbname=Clinica host=172.16.104.13 port=5432  user=postgres password=postgres','SELECT MSRESO, MSNOMG,CNCCD FROM MAESUM1 M1') AS T1 (MSRESO CHAR(15), MSNOMG CHAR(50),CNCCD CHAR(4)) ON KARDEX1.MSRESO = T1.MSRESO) LEFT JOIN MOVCONT2 ON (KARDEX1.DOCTIP = MOVCONT2.DOCCOD) AND (KARDEX1.DOCNRO = MOVCONT2.MVCNRO) GROUP BY KARDEX1.EMPCOD, KARDEX1.BODEGA, KARDEX1.MSRESO, T1.MSNOMG, KARDEX1.DOCTIP, KARDEX1.DOCNRO, KARDEX1.MOVFCH, KARDEX1.MOVES, KARDEX1.MOVCNT, KARDEX1.MOVVLU, KARDEX1.MOVVLT, KARDEX1.MOVBOD, KARDEX1.TRANCOD, MOVCONT2.CNCCOD, MOVCONT2.MVCNAT, MOVCONT2.CNTCOD,T1.CNCCD HAVING (((KARDEX1.DOCTIP)='ISI') AND ((KARDEX1.MOVFCH)&gt;'2010-01-01')) ORDER BY KARDEX1.MSRESO;</t>
  </si>
  <si>
    <t xml:space="preserve">INVENTARIO VALORIZADO                                       </t>
  </si>
  <si>
    <t>select bodega as bodega, j.msreso as producto,j.msnomg as nombre, j.msgrpcod as grupo, j.mssgrpcd as subgrupo,sum(movcnt) as cantidad, sum(movvlt) as total from kardex1 k1, dblink ('dbname=Clinica host=172.16.104.13  port=5432 user=postgres password=postgres','select distinct msreso,msnomg,msgrpcod,mssgrpcd from maesum1' ) as j (msreso char(15),msnomg char(50),msgrpcod char(2),mssgrpcd char(3))  where  k1.msreso=j.msreso group by 1,4,5,2,3 order by 1,4,5</t>
  </si>
  <si>
    <t xml:space="preserve">RELACION DE ENTRADAS                                        </t>
  </si>
  <si>
    <t>SELECT K.DOCCOD AS TIPO,K.ENTANRO AS NUMERO_ENTRADA,K.ENTAFCH AS FECHA_ENTRADA,K.PRVCOD AS NIT,(SELECT TRCRAZSOC FROM TERCEROS WHERE TRCCOD=K.PRVCOD) AS NOMBRE,K.ENTAFACT,J.ENTDOCCAU AS DOCUMENTO_CAUSACION,J.ENTNROCAU AS NUMERO_CAUSACION , ENTFCHCAU AS FECHA_CAUSACION, CASE K.ENTAEST WHEN 'S' THEN 'ACTIVA' WHEN 'F' THEN 'FACTURADA' WHEN 'N' THEN 'ANULADA' WHEN 'C' THEN 'CERRADA' END AS ESTADO, J.ENTAVLRU,J.ENTATTAL FROM ENTRALM K, ENTRALM1 J WHERE K.DOCCOD=J.DOCCOD AND K.ENTANRO=J.ENTANRO AND ENTAFCH BETWEEN ? AND ?;</t>
  </si>
  <si>
    <t xml:space="preserve">LISTADO DE PRODUCTOS POR BODEGA                             </t>
  </si>
  <si>
    <t>select k.empcod as sede, k.bodega as bodega, k.msreso as codigo, (select j.msnomg from DBLINK ('dbname=Clinica host=172.16.104.10  port=5432 user=postgres password=postgres','SELECT DISTINCT MSRESO,MSNOMG,MSGRPCOD,MSSGRPCD FROM MAESUM1' ) AS j (MSRESO CHAR(15),MSNOMG CHAR(50),MSGRPCOD CHAR(2),MSSGRPCD CHAR(3)) where k.msreso=j.msreso) as nombre , k.movsuni as saldo_unidades, k.movsvlr as saldo_valores from kardex k   where k.bodega=? order by k.msreso;</t>
  </si>
  <si>
    <t xml:space="preserve">PRODUCTOS_ULTIMO_PRECIO_COMPRA                              </t>
  </si>
  <si>
    <t>SELECT MSRESO AS CODIGO,MSNOMG AS NOMBRE,MOVVLU1 AS ULTIMO_PRECIO_COMPRA,MsCstprm AS COSTO_PROMEDIO FROM MAESUM1 WHERE MSESTADO ='S' ORDER BY MSRESO</t>
  </si>
  <si>
    <t xml:space="preserve">MOVIMIENTO_PRODUCTOS 19906076-1,228028-1                    </t>
  </si>
  <si>
    <t>SELECT TRANCOD,DOCTIP,DOCNRO,MOVCSC,BODEGA,MOVBOD,DOCTIP,DOCNRO,MSRESO,MOVES,MOVCNT,MOVVLU,MOVVLT FROM KARDEX1 WHERE MSRESO IN ('19906076-1','228028-1') ORDER BY MSRESO, MOVFCH</t>
  </si>
  <si>
    <t xml:space="preserve">KARDEX_DETALLE                                              </t>
  </si>
  <si>
    <t>SELECT * FROM KARDEX_DETALLE()</t>
  </si>
  <si>
    <t xml:space="preserve">INVENTARIO-VALORIZADO-                                      </t>
  </si>
  <si>
    <t>SELECT K.BODEGA AS BODEGA,K.MSRESO AS COD_PROD, M.MSNOMG AS PRODUCTO,M.MSGRPCOD AS COD_GRUPO,(SELECT GRPDSC FROM GRUPOS WHERE GRPCOD=M.MSGRPCOD ) AS GRUPO, M.MSSGRPCD AS COD_SUBGRUPO,(SELECT SUBGRPDSC FROM SUBGRP WHERE GRUCOD=M.MSSGRPCD ) AS SUBGRUPO, K.EMPCOD AS SEDE, K.MovSUni AS UNIDADES, K.MovSVlr AS SALDO_VALORES,MOVCSTP AS COSTO_PROMEDIO FROM KARDEX K LEFT JOIN MAESUM1 M ON M.MSRESO=K.MSRESO WHERE K.EMPCOD = '1' AND M.MSESTADO='S' AND (K.MovSUni&lt;&gt;0 OR K.MovSVlr&lt;&gt;0) ORDER BY 1,4,2</t>
  </si>
  <si>
    <t xml:space="preserve">GLOSAS_Y_CARTERA                                            </t>
  </si>
  <si>
    <t xml:space="preserve">PROCESO                                                     </t>
  </si>
  <si>
    <t>SELECT CARTERA_P(?,?,?);</t>
  </si>
  <si>
    <t xml:space="preserve">RADICACION_GLOSAS                                           </t>
  </si>
  <si>
    <t xml:space="preserve"> SELECT a.MPNFAC AS FACTURA,b.facfch as fecha_factura,d.empdsc,a.glofchrec as fecha_ingreso_glosa,GLOCTVO AS GLOSA, GLOVLRTGLO AS VALOR_glosa, GLOFCHRAD AS FECHA_RADICACION_glosa ,a.glovlrtcon as valor_conciliado,a.glofchnot as fecha_notificacion,a.glofecconr,case when a.gloedorec='N' then 'Glosa_sin_Detallar' when a.gloedorec='P' then 'Detallada_Parcialmente' when a.gloedorec='D' then 'Detallada_Total' when a.gloedorec='A' then 'Anulada' end as estado_recepcion FROM ADGLOSAS a, maeate b, maeemp c,empress d WHERE a.mpnfac = b.mpnfac and b.mpmeni = c.mennit and c.mecntr = d.mecntr and a.GLOFCHRAD&gt;=? AND a.GLOFCHRAD&lt;= ? ORDER BY a.mpnfac</t>
  </si>
  <si>
    <t xml:space="preserve">NOTAS DE FACTURACION                                        </t>
  </si>
  <si>
    <t>SELECT MPNFAC AS NUMERO_FACTURA, GLOCTVO AS CONSECUTIVO, GLOFCHREC AS FECHA, GLOVLRTACP AS VALOR_ACEPTADO FROM ADGLOSAS WHERE GLOTIPDOC = 'NFA' AND GLOFCHREC&gt;=? AND GLOFCHREC&lt;=? ORDER BY GLOFCHREC;</t>
  </si>
  <si>
    <t xml:space="preserve">GLOSAS_Y_FACTURAS                                           </t>
  </si>
  <si>
    <t>SELECT A.MPNFAC AS FACTURA,A.MPMENI AS CODIGO_CONTRATO,D.MENOMB AS CONTRATO,A.FACFCH AS ECHA_FACTURA, B.GLOFECDOC AS FECHA_GLOSA,C.GLSCOD AS CODIGO_CONCEPTO_GLOSA, E.GLSDES AS CONCEPTO_GLOSA,C.GLOVLR AS VALOR FROM MAEATE A, ADGLOSAS B, ADGLOSAS1 C,MAEEMP D,GLOSAS E WHERE A.MPNFAC=B.MPNFAC AND B.MPNFAC=C.MPNFAC AND A.MPMENI=D.MENNIT AND C.GLSCOD=E.GLSCOD AND B.GLOFECDOC&gt;=? AND B.GLOFECDOC&lt;=? ORDER BY A.MPNFAC</t>
  </si>
  <si>
    <t xml:space="preserve">PROCESO_RADIOLOGIA                                          </t>
  </si>
  <si>
    <t xml:space="preserve">TOTAL_ORDENES_RADIOLOGICAS                                  </t>
  </si>
  <si>
    <t xml:space="preserve">SELECT HISTIPDOC AS TIPO_DOC,HISCKEY AS DOCUMENTO, HISCSEC AS FOLIO,HCPRCCOD AS PROCEDIMIENTO FROM HCCOM5 WHERE HCPRCTIP = 1 AND (HISCKEY,HISTIPDOC,HISCSEC) IN (SELECT HISCKEY,HISTIPDOC,HISCSEC FROM HCCOM51 WHERE HCFCHRORD&gt;=? AND HCFCHRORD&lt;=? AND HCPRCTPOP =1 AND HCORDAMB='N') </t>
  </si>
  <si>
    <t xml:space="preserve">MEDICOS_NO_ACTIVO_INTERFAZ_RESULTADOS                       </t>
  </si>
  <si>
    <t>SELECT A.MMCODM AS MEDICO,A.MMCEDM AS CEDULA_MEDICO ,A.MMINTRES AS INTERFAZ_RESULTADOS,B.HISCKEY AS PACIENTE, B.HISCSEC AS FOLIO FROM MAEMED1 A, HCCOM1 B, HCCOM5 C WHERE C.HISCKEY = B.HISCKEY AND C.HISCSEC= B.HISCSEC AND A.MMCODM = B.HISCMMED AND A.MMINTRES &lt;&gt;'S' AND  C.HCPRCTIP = 1 AND (C.HISCKEY,C.HISTIPDOC,C.HISCSEC) IN (SELECT D.HISCKEY,D.HISTIPDOC,D.HISCSEC FROM HCCOM51 D  WHERE D.HCFCHRORD&gt;=? AND D.HCFCHRORD&lt;=? AND D.HCPRCTPOP =1 AND HCORDAMB='N') ORDER BY A.MMINTRES</t>
  </si>
  <si>
    <t xml:space="preserve">REPORTE_DIARIO_CITAS_ECO1                                   </t>
  </si>
  <si>
    <t>SELECT (SELECT MENOME FROM MAEESP WHERE T1.MECODE=MECODE),(SELECT MMNOMM FROM MAEMED1 WHERE T1.MMCODM=MMCODM),T1.CITNUM,T1.CITFECME,T2.CITHORI,T2.CITCONS,CITMED1.CITCED, CITMED1.CITTIPDOC,(SELECT MPNOMC||' '||' TEL: '||MPTELE FROM CAPBAS WHERE CITMED1.CITCED=CAPBAS.MPCEDU AND CITMED1.CITTIPDOC=CAPBAS.MPTDOC) AS NOMBRE,T1.MECODE,T2.CITPRO AS CITPRO,T3.PRNOMB AS CITNOMPRC,T2.CITFEC FROM ((CITMED2 T1 INNER JOIN CITMED T2 ON T2.CITEMP=T1.CITEMP AND T2.CITSED=T1.CITSED AND T2.CITNUM=T1.CITNUM) LEFT JOIN MAEPRO T3 ON T3.PRCODI = T2.CITPRO), CITMED1 WHERE (T1.MMCODM = 'IMA02' AND T1.MECODE = '601' AND T1.CITCANCEM = 'N') AND (( T1.CITFECME BETWEEN ? AND ? )) AND CITMED1.CITNUM=T1.CITNUM ORDER BY T1.MMCODM,T1.MECODE,T1.CITCANCEM,T1.CITFECME,T1.CITHORIME</t>
  </si>
  <si>
    <t xml:space="preserve">REPORTE_DIARIO_CITAS_ECO2                                   </t>
  </si>
  <si>
    <t>SELECT (SELECT MENOME FROM MAEESP WHERE T1.MECodE=MECODE),(SELECT MMNOMM FROM MAEMED1 WHERE T1.MMCODM=MMCODM), T1.CitNum, T1.CitFecMe,  T2.CitHorI, T2.CitCons,CITMED1.CITCED, CITMED1.CITTIPDOC,(SELECT MPNOMC||' '||' TEL: '||MPTELE FROM CAPBAS WHERE CITMED1.CITCED=CAPBAS.MPCEDU AND CITMED1.CITTIPDOC=CAPBAS.MPTDOC) AS NOMBRE, T1.MECodE, T2.CitPro AS CitPro,T3.PrNomb AS CitNomPrc, T2.CitFec FROM ((CITMED2 T1 INNER JOIN CITMED T2 ON T2.CitEmp = T1.CitEmp AND T2.CitSed = T1.CitSed AND T2.CitNum = T1.CitNum) LEFT JOIN MAEPRO T3 ON T3.PRCODI = T2.CitPro), CITMED1 WHERE (T1.MMCODM = 'IMA03' and T1.MECodE = '603' and T1.CitCanceM = 'N') AND (( T1.CitFecMe &gt;= ? )) AND (( T1.CitFecMe &lt;= ?)) AND CITMED1.CITNUM=T1.CITNUM ORDER BY T1.MMCODM, T1.MECodE, T1.CitCanceM, T1.CitFecMe, T1.CitHorIMe</t>
  </si>
  <si>
    <t xml:space="preserve">SALUD OCUPACIONAL                                           </t>
  </si>
  <si>
    <t xml:space="preserve">DETALLE_CONSULTAS                                           </t>
  </si>
  <si>
    <t xml:space="preserve"> SELECT T1.CITNUM, T9.MPCEDU,MPNOMC,MPSEXO, MPFCHN,T1.CITFECME,T2.CITHORI,T4.MMNOMM,T11.RIOCTIPDE, T10.RIOCCLADE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 &lt;=?) AND (T1.METIPME='P' OR 'P'= '') AND (T2.CITCLAS = 'SO') AND (((T2.CITTIPORI = 'HO' AND  'HC'='HO') OR (T2.CITTIPORI&lt;&gt; 'HO' AND 'HC' = 'HC'))) AND (T1.CITEMP = '1 ') ORDER BY T1.MMCODM, T1.CITCANCEM, T1.CITFECME, T1.CITHORIME</t>
  </si>
  <si>
    <t xml:space="preserve">SALUD_OCUPACIONAL_X_SEXO                                    </t>
  </si>
  <si>
    <t>SELECT MPSEXO, COUNT(*) AS TOTAL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 &lt;=?) AND (T1.METIPME='P' OR 'P'= '') AND (T2.CITCLAS = 'SO') AND (((T2.CITTIPORI = 'HO' AND  'HC'='HO') OR (T2.CITTIPORI&lt;&gt; 'HO' AND 'HC' = 'HC'))) AND (T1.CITEMP = '1 ') GROUP BY MPSEXO</t>
  </si>
  <si>
    <t xml:space="preserve">SALUD_OCUPACIONAL_X_EDAD                                    </t>
  </si>
  <si>
    <t>SELECT (EXTRACT (YEAR FROM CAST (T1.CITFECME AS TIMESTAMP ))-EXTRACT (YEAR FROM CAST (T9.MPFCHN AS TIMESTAMP))) AS EDAD,COUNT(*) AS TOTAL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T1.CITFECME&lt;=?) AND (T1.METIPME='P' OR 'P'= '') AND (T2.CITCLAS = 'SO') AND (((T2.CITTIPORI = 'HO' AND  'HC'='HO') OR (T2.CITTIPORI&lt;&gt; 'HO' AND 'HC' = 'HC'))) AND (T1.CITEMP = '1 ') GROUP BY (EXTRACT (YEAR FROM CAST (T1.CITFECME AS TIMESTAMP ))-EXTRACT (YEAR FROM CAST (T9.MPFCHN AS TIMESTAMP)))</t>
  </si>
  <si>
    <t xml:space="preserve">SALUD_OCUPACIONAL_RIESGO_PROFESIONAL                        </t>
  </si>
  <si>
    <t>SELECT T11.RIOCTIPDE, T10.RIOCTIPCO, COUNT(*)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 &lt;=?) AND (T1.METIPME='P' OR 'P'= '') AND (T2.CITCLAS = 'SO') AND (((T2.CITTIPORI = 'HO' AND  'HC'='HO') OR (T2.CITTIPORI&lt;&gt; 'HO' AND 'HC' = 'HC'))) AND (T1.CITEMP = '1 ') GROUP BY  T11.RIOCTIPDE, T10.RIOCTIPCO</t>
  </si>
  <si>
    <t xml:space="preserve">SALUD_OCUPACIONAL_RIESGO_DETALLE                            </t>
  </si>
  <si>
    <t xml:space="preserve"> SELECT T10.RIOCCLADE, T10.RIOCCLACO, COUNT(*)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 &lt;=?) AND (T1.METIPME='P' OR 'P'= '') AND (T2.CITCLAS = 'SO') AND (((T2.CITTIPORI = 'HO' AND  'HC'='HO') OR (T2.CITTIPORI&lt;&gt; 'HO' AND 'HC' = 'HC'))) AND (T1.CITEMP = '1 ') GROUP BY  T10.RIOCCLADE, T10.RIOCCLACO</t>
  </si>
  <si>
    <t xml:space="preserve">REPORTE_SECRETARIA_ARL                                      </t>
  </si>
  <si>
    <t>SELECT DISTINCT I.MPTDOC AS TIPO_DOCUMENTO,I.MPCEDU AS DOCUMENTO_IDENTIDAD,C.MPAPE1 AS APELLIDO1,C.MPAPE2 AS APELLIDO2,C.MPNOM1 AS NOMBRE1,C.MPNOM2 AS NOMBRE2,SPLIT_PART((C.MPFCHN::DATE)::TEXT,'-',1 ) AS YEAR_A,SPLIT_PART((C.MPFCHN::DATE)::TEXT,'-',2 ) AS MES,SPLIT_PART((C.MPFCHN::DATE)::TEXT,'-',3 ) AS DIA,(EXTRACT (YEAR FROM NOW())-EXTRACT(YEAR FROM C.MPFCHN)) AS EDAD,C.MPSEXO AS SEXO,C.MPDIRE AS DIRECCION,(SELECT MDNOMD FROM MAEDMB WHERE MDCODD=C.MDCODD) AS DEPARTAMENTO,(SELECT MDNOMM FROM MAEDMB1 WHERE MDCODM=C.MDCODM AND MDCODD=C.MDCODD) AS MUNICIPO,C.MPTELE AS TELEFONO,MPEMPTRA AS LUGAR_DONDE_TRABAJA,AE.COD_CONTRATO AS CONTRATO,I.INGENTDX AS DIAGNOSTICO_ENTRADA,(SELECT DMNOMB FROM MAEDIA WHERE I.INGENTDX=DMCODI) AS NOMBRE_DIAG_ENT, I.INGSALDX AS DIAGNOSTICO_SALIDA,(SELECT DMNOMB FROM MAEDIA WHERE I.INGSALDX=DMCODI) AS NOMBRE_DIAG_SAL,INC.INCDIAINC AS DIAS_INCAPACIDAD,I.INGFECADM::DATE AS DIA,(SELECT MODESC FROM MAEOCU WHERE MAEOCU.MOCODI=C.MOCODI) AS ACTIVIDAD_LABORAL,'NPI'::TEXT AS ANTIGUEDAD_OFICIO FROM ((INGRESOS I INNER JOIN AGRUP_EMP AE ON I.INGNIT=AE.COD_CONTRATO) INNER JOIN CAPBAS C ON C.MPCEDU=I.MPCEDU AND C.MPTDOC=I.MPTDOC) LEFT JOIN INCPAC INC ON INC.INCTIPDOC=I.MPTDOC AND INC.INCDOCAFI=I.MPCEDU AND INC.INCCONING=I.INGCSC WHERE I.INGFECADM BETWEEN ? AND ? AND AE.DESC_AGRUPADOR='ARL' AND I.MPCODP IN ('2','16','17','1')</t>
  </si>
  <si>
    <t xml:space="preserve">REPORTE_SECRETARIA_CUND_ARL                                 </t>
  </si>
  <si>
    <t xml:space="preserve">SELECT DISTINCT I.MPTDOC AS TIPO_DOCUMENTO,I.MPCEDU AS DOCUMENTO_IDENTIDAD,C.MPAPE1 AS APELLIDO1,C.MPAPE2 AS APELLIDO2,C.MPNOM1 AS NOMBRE1,C.MPNOM2 AS NOMBRE2,SPLIT_PART((C.MPFCHN::DATE)::TEXT,'-',1 ) AS YEAR_A,SPLIT_PART((C.MPFCHN::DATE)::TEXT,'-',2 ) AS MES,SPLIT_PART((C.MPFCHN::DATE)::TEXT,'-',3 ) AS DIA,(EXTRACT (YEAR FROM NOW())-EXTRACT(YEAR FROM C.MPFCHN)) AS EDAD,C.MPSEXO AS SEXO,C.MPDIRE AS DIRECCION,(SELECT MDNOMD FROM MAEDMB WHERE MDCODD=C.MDCODD) AS DEPARTAMENTO,(SELECT MDNOMM FROM MAEDMB1 WHERE MDCODM=C.MDCODM AND MDCODD=C.MDCODD) AS MUNICIPO,C.MPTELE AS TELEFONO,MPEMPTRA AS LUGAR_DONDE_TRABAJA,AE.COD_CONTRATO AS CONTRATO,I.INGENTDX AS DIAGNOSTICO_ENTRADA,(SELECT DMNOMB FROM MAEDIA WHERE I.INGENTDX=DMCODI) AS NOMBRE_DIAG_ENT, I.INGSALDX AS DIAGNOSTICO_SALIDA,(SELECT DMNOMB FROM MAEDIA WHERE I.INGSALDX=DMCODI) AS NOMBRE_DIAG_SAL,INC.INCDIAINC AS DIAS_INCAPACIDAD,I.INGFECADM::DATE AS DIA,(SELECT MODESPRI FROM MAEOCUPRI WHERE MAEOCUPRI.MOCODPRI=C.MOCODPRI) AS ACTIVIDAD_LABORAL,'NPI'::TEXT AS ANTIGUEDAD_OFICIO,(SELECT X.CEDETALL FROM MAECAUE X INNER JOIN (SELECT HCCAUEXT FROM HCCOM1 H WHERE H.HISCKEY=I.MPCEDU AND H.HISTIPDOC=I.MPTDOC AND H.HCTVIN1=I.INGCSC AND H.FHCINDESP='GN' LIMIT 1) Y ON X.CECODIGO =Y.HCCAUEXT) AS CAUSA_EXTERNA,I.INGFAC, (SELECT CASE WHEN MPMENI IS NOT NULL THEN MPMENI WHEN MPMENI='' THEN 'NO HAY DATO' END AS CONTR_FACTURA FROM MAEATE M WHERE M.MPNFAC=I.INGFAC),(SELECT DiscDsc FROM DiscPac WHERE C.MPCodDisc=DiscCod) AS DISCAPACIDAD FROM ((INGRESOS I INNER JOIN AGRUP_EMP AE ON I.INGNIT=AE.COD_CONTRATO) INNER JOIN CAPBAS C ON C.MPCEDU=I.MPCEDU AND C.MPTDOC=I.MPTDOC) LEFT JOIN INCPAC INC ON INC.INCTIPDOC=I.MPTDOC AND INC.INCDOCAFI=I.MPCEDU AND INC.INCCONING=I.INGCSC WHERE I.INGFECADM BETWEEN ? AND ? AND (AE.DESC_AGRUPADOR='ARL' OR I.INGNIT IN ('ECOPETROL','HOP. MILITAR','SANI. POLICIA')) AND I.MPCODP IN ('2','16','17','1') </t>
  </si>
  <si>
    <t xml:space="preserve">INFORMACION DE MEDICAMENTOS Y SUMINISTROS                   </t>
  </si>
  <si>
    <t xml:space="preserve">DETALLE DE MEDICAMENTOS E INSUMOS                           </t>
  </si>
  <si>
    <t>SELECT MSRESO AS CODIGO, MSNOMG AS DESCRIPCION, MSHOMO AS COD_HOMOLOGA, MSPPUB AS PRECIO_PUBLICO, MSUNDCOM AS UNIDAD_COMPRA, MSMATOST AS PRECIO_VARIABLE, MSESTADO AS ESTADO, MSSLDUNI AS SALDO_UNIDADES, MSSLDVLR AS SALDO_VALOR, MOVVLU1 AS VALOR_ULTIMO, MSCSTPRM AS COSTO_PROMEDIO, MSUSUCR AS USUARIO_CREA, MSUSUMD AS USUARIO_MODIFICA, MSFACTUR AS FACTURABLE, MSREGINV AS REGISTRO_INVIMA, MSCODCUM AS CODIGO_CUM FROM MAESUM1</t>
  </si>
  <si>
    <t xml:space="preserve">SUMINISTROS_BASE                                            </t>
  </si>
  <si>
    <t>select * from suministros_apoyo();</t>
  </si>
  <si>
    <t xml:space="preserve">FACTURACION MEDICAMENTOS REGULADOS                          </t>
  </si>
  <si>
    <t>SELECT MAEATE3.MPNFAC AS FACTURA, MAEATE.MACTVING AS CONSEC_INGRESO, MAEATE.FACFCH AS FECHA_FACTURA, MAEATE3.MAFCSU AS FECHA,MAEATE.MPCEDU AS ID_PACIENTE,MAEATE3.MSRESO AS CODIGO, trunc(MAEATE3.MACANS) AS CANTIDAD,  MAESUM1.MSNOMG AS DESCRIPCION, trunc(MAEATE3.MAVATS) AS VALOR_TOTAL_SIN_IVA,trunc(MAEATE3.MAVATS/MAEATE3.MACANS) as valor_unitario, MAEPAB.MPNOMP AS SERVICIO, MAEATE3.MACENCOS AS CENTRO_COSTO,CENCOST.CNCDSC AS CENTRO_COSTO, GRUPOS.GRPDSC AS GRUPO, MAEEMP.MENOMB AS CONTRATO,EMPRESS.EMPDSC AS EMPRESA,MAEATE3.BODEGA FROM ((MAESUM1 INNER JOIN MAEATE3 ON MAESUM1.MSRESO = MAEATE3.MSRESO) INNER JOIN GRUPOS ON MAESUM1.MSGRPCOD = GRUPOS.GRPCOD) LEFT JOIN CENCOST ON MAEATE3.MACENCOS=CENCOST.CNCCOD LEFT JOIN MAEATE ON MAEATE3.MPNFAC=MAEATE.MPNFAC INNER JOIN MAEEMP ON MAEATE.MPMENI=MAEEMP.MENNIT INNER JOIN MAEPAB ON MAEATE.FACCODPAB=MAEPAB.MPCODP INNER JOIN EMPRESS ON MAEEMP.MECNTR=EMPRESS.MECNTR WHERE MAEATE.MAESTF&lt;&gt;1 AND MAESTF&lt;&gt;10AND MAEATE3.FCSTPOTRN='F' AND MAEATE3.MAESANUS&lt;&gt;'S' AND MAEATE.FACFCH&gt;=? AND MAEATE.FACFCH&lt;=? and MsReg = 'S' ORDER BY  MAEATE.MPNFAC,MAEATE3.MAFCSU;</t>
  </si>
  <si>
    <t xml:space="preserve">INFORMACION COMERCIAL                                       </t>
  </si>
  <si>
    <t xml:space="preserve">EMPRESAS CONTRATOS VIGENCIAS PORTAFOLIOS                    </t>
  </si>
  <si>
    <t>SELECT DISTINCT EMPRESS.EMPDSC AS NOMBRE_EMPRESA, EMPRESS.MEDIRE AS DIRECCION_EMPRESA, EMPRESS.METELE AS TELEFONO_EMPRESA,MAEEMP.MENNIT AS CODIGO_CONTRATO, MAEEMP.MENOMB AS NOMBRE_CONTRATO, MAEEMP.MECNTR AS NIT_EMPRESA, MAECTOS.CTOFCHINI AS FECHA_INICIO_CONTRATO,MAECTOS.MECFCHA1 AS FECHA_FIN_CONTRATO, PORTAR.PTDESC AS NOMBRE_PORTAFOLIO, MAEEMP31.PTCODI AS COD_PORTAFOLIO,MAEEMP31.MEPPVIG AS VIGENCIA_DESDE_PORTAFOLIO, MAEEMP.MEPASC AS CUENTA_COBRAR,MAEEMP.MEPASD AS CUENTA_PACIENTE,MAEEMP.MECTDFC AS CUENTA_DIFICIL_COBRO,MAEEMP.MEPASD AS CUENTA_DESCUENTO FROM ((((EMPRESS INNER JOIN MAEEMP ON EMPRESS.MECNTR = MAEEMP.MECNTR) INNER JOIN MAECTOS ON MAEEMP.MENNIT=MAECTOS.MENNIT) INNER JOIN MAEEMP31 ON MAEEMP.MENNIT=MAEEMP31.MENNIT) INNER JOIN PORTAR ON MAEEMP31.PTCODI=PORTAR.PTCODI) WHERE MAEEMP.MEESTADO = '0' ORDER BY 1,4,11</t>
  </si>
  <si>
    <t xml:space="preserve">GENERAL_ACT_INACT_EMPRESAS_CONTRATOS_VIGENCIAS.             </t>
  </si>
  <si>
    <t>SELECT DISTINCT EMPRESS.EMPDSC AS NOMBRE_EMPRESA, EMPRESS.MEDIRE AS DIRECCION_EMPRESA, EMPRESS.METELE AS TELEFONO_EMPRESA,MAEEMP.MENNIT AS CODIGO_CONTRATO, MAEEMP.MENOMB AS NOMBRE_CONTRATO, MAEEMP.MECNTR AS NIT_EMPRESA, MAECTOS.CTOFCHINI AS FECHA_INICIO_CONTRATO,MAECTOS.MECFCHA1 AS FECHA_FIN_CONTRATO, PORTAR.PTDESC AS NOMBRE_PORTAFOLIO, MAEEMP31.PTCODI AS COD_PORTAFOLIO,MAEEMP31.MEPPVIG AS VIGENCIA_DESDE_PORTAFOLIO, MAEEMP.MEPASC AS CUENTA_COBRAR,MAEEMP.MEPASD AS CUENTA_PACIENTE,MAEEMP.MECTDFC AS CUENTA_DIFICIL_COBRO,MAEEMP.MEPASD AS CUENTA_DESCUENTO,MAEEMP.MEESTADO FROM ((((EMPRESS INNER JOIN MAEEMP ON EMPRESS.MECNTR = MAEEMP.MECNTR) INNER JOIN MAECTOS ON MAEEMP.MENNIT=MAECTOS.MENNIT) INNER JOIN MAEEMP31 ON MAEEMP.MENNIT=MAEEMP31.MENNIT) INNER JOIN PORTAR ON MAEEMP31.PTCODI=PORTAR.PTCODI) WHERE MAEEMP.MEESTADO IN ('0','1') ORDER BY 1,4,11</t>
  </si>
  <si>
    <t xml:space="preserve">EGRESO_PACIENTES_PEDIATRIA                                  </t>
  </si>
  <si>
    <t>SELECT C.MPNFAC AS FACTURA,A.MPTDOC AS TIPO_DOC,A.MPCEDU AS DOCUEMNTO, B.INGCSC AS INGRESO,A.MPNOMC AS NOMBRE, B.INGFECADM AS INGRESO,TO_CHAR((B.INGFECADM- A.MPFCHN)/365,'DD') AS EDAD,A.MPDIRE,A.MPTELE AS TEFONO,B.INGFECEGR,D.CEDETALL FROM CAPBAS A, INGRESOS B, MAEATE C, MAECAUE D WHERE A.MPCEDU=C.MPCEDU AND A.MPTDOC=C.MPTDOC AND B.INGCSC=C.MACTVING AND A.MPCEDU= B.MPCEDU AND A.MPTDOC=B.MPTDOC AND B.INGFECEGR &gt;= ?  AND B.INGFECEGR &lt;= ? AND A.MPFCHN&gt;= (B.INGFECADM - INTERVAL '15 YEARS') AND D.CECODIGO = B.INGCAUE ORDER BY A.MPCEDU</t>
  </si>
  <si>
    <t>select a.ptcodi as CODIGO_PORTAFOLIO,a.ptdesc as NOMBRE_PORTAFOLIO ,b.prcodi as CODIGO_PROCEDIMIENTO,c.prnomb as PROCEDIMIENTO,CASE WHEN C.PrSta='S' THEN 'ACTIVO' WHEN C.PRSTA='N' THEN 'INACTIVO' END AS ESTADO_PROCEDIMIENTO,b.trfcod as CODIGO_TARIFA,d.trfdsc as TARIFA from portar a, portar1 b, maepro c, tarifas d where a.ptcodi=b.ptcodi and b.prcodi=c.prcodi and b.trfcod=d.trfcod and a.ptcodi=? order by a.ptcodi,b.prcodi</t>
  </si>
  <si>
    <t>select trim(prcodi,'') as Codigo, prnomb as Procedimiento, case when PlnCod='1' then 'POS' when PlnCod='2' then 'NO POS' end as Plan from maepro where PrSta=?</t>
  </si>
  <si>
    <t xml:space="preserve">PORTAFOLIO-HOMOLOGACION-CUPS                                </t>
  </si>
  <si>
    <t xml:space="preserve">INFORMACION DDHH                                            </t>
  </si>
  <si>
    <t xml:space="preserve">DEDICACION ACTIVOS                                          </t>
  </si>
  <si>
    <t>SELECT M3.COD_EMPL AS IDENTIFICACION, M3.NRO_CONT AS CONTRATO, M3.VAL_VARI AS DEDICACION FROM DBLINK ('dbname=kactus port=5432 host=172.16.104.13 user=developer password=developer', 'SELECT X.COD_EMPL , X.NRO_CONT, X.VAL_VARI ,Y.IND_ACTI FROM NM_DECON X INNER JOIN NM_CONTR Y ON (X.COD_EMPL=Y.COD_EMPL AND X.NRO_CONT= Y.NRO_CONT) WHERE Y.IND_ACTI =''A''')  AS M3 (COD_EMPL NUMERIC (13,2), NRO_CONT CHAR(12),VAL_VARI CHAR(20),IND_ACTI CHAR(1)) ORDER BY 1</t>
  </si>
  <si>
    <t xml:space="preserve">TABLA GENERAL DEDICACION                                    </t>
  </si>
  <si>
    <t>select * from nm_decon</t>
  </si>
  <si>
    <t>SELECT BI_EMPLE.COD_EMPL AS IDENTIFICACION, BI_EMPLE.APE_EMPL AS APELLIDOS, BI_EMPLE.NOM_EMPL AS NOMBRES, NM_CONTR.TIP_SALA AS TIPO_SALARIO, NM_DECON.VAL_VARI AS DEDICACION, NM_DECON.NRO_CONT AS NRO_CONTRATO, BI_CARGO.NOM_CARG AS CARGO, NM_NCDIS.VAL_CAM1 AS CENTRO_COSTO, NM_NCDIS.POR_DIST AS DISTRIBUCION FROM (((BI_EMPLE INNER JOIN NM_CONTR ON BI_EMPLE.COD_EMPL = NM_CONTR.COD_EMPL) INNER JOIN NM_DECON ON BI_EMPLE.COD_EMPL = NM_DECON.COD_EMPL AND NM_DECON.NRO_CONT = NM_CONTR.NRO_CONT) INNER JOIN BI_CARGO ON BI_CARGO.COD_CARG = NM_CONTR.COD_CARG) INNER JOIN NM_NCDIS ON NM_NCDIS.COD_EMPL = BI_EMPLE.COD_EMPL WHERE NM_CONTR.IND_ACTI = 'A'  ORDER BY 2</t>
  </si>
  <si>
    <t xml:space="preserve">FUNCIONARIOS ACTIVOS CON CARGO Y CORREOS                    </t>
  </si>
  <si>
    <t>SELECT BI_EMPLE.COD_EMPL AS IDENTIFICACION, BI_EMPLE.APE_EMPL AS APELLIDOS, BI_EMPLE.NOM_EMPL AS NOMBRES, NM_CONTR.FEC_CONT AS FECHA_CONTRATO,NM_CONTR.FEC_INGR AS FECHA_INGRESO, NM_CONTR.FEC_VENC AS FECHA_VENCIMIENTO, NM_CONTR.TIP_CONT AS TIPO_CONTRATO,BI_EMPLE.BOX_MAIL AS CORREO_ELECTRONICO, BI_CARGO.NOM_CARG AS CARGO FROM (BI_EMPLE INNER JOIN NM_CONTR ON BI_EMPLE.COD_EMPL = NM_CONTR.COD_EMPL) INNER JOIN BI_CARGO ON BI_CARGO.COD_CARG = NM_CONTR.COD_CARG WHERE NM_CONTR.IND_ACTI = 'A'  ORDER BY 2</t>
  </si>
  <si>
    <t xml:space="preserve">DIETAS                                                      </t>
  </si>
  <si>
    <t xml:space="preserve">MEDIOS MAGNETICOS                                           </t>
  </si>
  <si>
    <t xml:space="preserve">RETENCION EN LA FUENTE CON BASE                             </t>
  </si>
  <si>
    <t>SELECT K.VIGENCIA,K.CUENTA,K.NOMBRE_CUENTA,K.TIPO_DOC,K.NIT,K.DV,K.AP1,K.AP2,K.NOM1,K.NOM2,K.RAZON_SOCIAL,K.DIRECCION,K.DPTO,K.MCP,K.PAIS, SUM(CASE WHEN K.NATURALEZA='D' THEN (K.TOTAL*(-1)) ELSE K.TOTAL END) AS TOTAL,SUM(CASE WHEN K.NATURALEZA='D' THEN (K.BASE*(-1)) ELSE K.BASE END) AS BASE FROM (SELECT M.CNTVIG AS VIGENCIA,M.CNTCOD AS CUENTA,(SELECT DISTINCT CNTDSC FROM CUENTAS C WHERE M.CNTCOD=C.CNTCOD) AS NOMBRE_CUENTA,T.TIPCLADOC AS TIPO_DOC, M.TRCCOD AS NIT,S.TRCDIGVER AS DV, S.TRCPRMAPE AS AP1, S.TRCSEGAPE AS AP2, S.TRCPRMNOM AS NOM1, S.TRCSEGNOM AS NOM2, S.TRCRAZSOC AS RAZON_SOCIAL,S.TRCDIR AS DIRECCION,S.TRCMDCODD AS DPTO, S.TRCMDCODM AS MCP,S.PAISCOD AS PAIS,M.MVCNAT AS NATURALEZA,SUM(M.MVCVLR) AS TOTAL,SUM(M.MVCBSE) AS BASE FROM (MOVCONT2 M INNER JOIN TERCEROS S ON (M.TRCCOD=S.TRCCOD)) LEFT JOIN TIPDOC T ON T.TIPCODDOC=S.TRCTPOIDE WHERE (CNTCOD ILIKE '2365%' OR CNTCOD ILIKE '2367%') AND CNTVIG='2015' AND DOCCOD NOT IN ('CAN') GROUP BY 1,2,3,4,5,6,7,8,9,10,11,12,13,14,15,16) K GROUP BY 1,2,3,4,5,6,7,8,9,10,11,12,13,14,15 ORDER BY 2,5</t>
  </si>
  <si>
    <t xml:space="preserve">BALANCE GENERAL POR TERCERO                                 </t>
  </si>
  <si>
    <t>SELECT DISTINCT A.RSMCTNCON AS CUENTA,C.CNTDSC AS DESCRIPCION_CUENTA,D.TIPCLADOC AS TIPO_DOC,A.TRCCOD AS TERCERO,CASE WHEN D.TIPCLADOC='31' THEN B.TRCRAZSOC ELSE NULL END AS RAZON_SOCIAL,B.TRCNIT AS NIT,B.TRCDIGVER AS VERIFICACION,TRCPRMAPE AS PRIMER_APELLIDO,TRCSEGAPE AS SEGUNDO_APELLIDO,B.TRCPRMNOM AS PRIMER_NOMBRE,TRCSEGNOM AS SEGUNDO_NOMBRE,B.TRCDIR AS DIRECCION,TRCMDCODD AS DEPTO,B.TRCMDCODM AS CIUDAD,A.RSMANO AS ANO,A.RSMMES AS MES,SUM(RSMSALACT) AS SALDO_ACTUAL FROM RESMCUE A LEFT JOIN TERCEROS B ON (B.TRCCOD=A.TRCCOD) LEFT JOIN CUENTAS C ON (A.RSMCTNCON=C.CNTCOD) LEFT JOIN TIPDOC D ON (D.TIPCODDOC=B.TRCTPOIDE) WHERE A.RSMANO=? AND A.RSMMES=? AND CNTVIG=? GROUP BY 1,2,3,4,5,6,7,8,9,10,11,12,13,14,15,16 ORDER BY 1,2,4</t>
  </si>
  <si>
    <t xml:space="preserve">INVENTARIOS                                                 </t>
  </si>
  <si>
    <t>SELECT M.DOCCOD,(SELECT DISTINCT DOCDSC FROM DOCUCON WHERE DOCCOD=M.DOCCOD), M.CNTCOD, M.TRCCOD, T.TRCRAZSOC, T. TRCDIGVER, M.MVCDOCRF1,M.MVCNAT, SUM(M.MVCVLR), T.TRCDIR, T.TRCTLF,T.TRCMDCODD,T.TRCMDCODM,T.TRCTIPTRC,T.TRCACT FROM MOVCONT2 M INNER JOIN TERCEROS T ON M.TRCCOD=T.TRCCOD WHERE M.CNTCOD ILIKE '14%' AND M.CNTVIG=? GROUP BY 1,2,3,4,5,6,7,8,10,11,12,13,14,15</t>
  </si>
  <si>
    <t xml:space="preserve">ACTIVOS FIJOS                                               </t>
  </si>
  <si>
    <t>SELECT M.DOCCOD,(SELECT DISTINCT DOCDSC FROM DOCUCON WHERE DOCCOD=M.DOCCOD), M.CNTCOD, M.TRCCOD, T.TRCRAZSOC, T. TRCDIGVER, M.MVCDOCRF1,M.MVCNAT, SUM(M.MVCVLR), T.TRCDIR, T.TRCTLF,T.TRCMDCODD,T.TRCMDCODM,T.TRCTIPTRC,T.TRCACT FROM MOVCONT2 M INNER JOIN TERCEROS T ON M.TRCCOD=T.TRCCOD WHERE CNTCOD ILIKE '15%' AND CNTVIG=? GROUP BY 1,2,3,4,5,6,7,8,10,11,12,13,14,15</t>
  </si>
  <si>
    <t xml:space="preserve">DIFERIDOS                                                   </t>
  </si>
  <si>
    <t>SELECT M.DOCCOD,(SELECT DISTINCT DOCDSC FROM DOCUCON WHERE DOCCOD=M.DOCCOD), M.CNTCOD, M.TRCCOD, T.TRCRAZSOC, T. TRCDIGVER, M.MVCDOCRF1,M.MVCNAT, SUM(M.MVCVLR), T.TRCDIR, T.TRCTLF,T.TRCMDCODD,T.TRCMDCODM,T.TRCTIPTRC,T.TRCACT FROM MOVCONT2 M INNER JOIN TERCEROS T ON M.TRCCOD=T.TRCCOD WHERE CNTCOD ILIKE '17%' AND CNTVIG=? GROUP BY 1,2,3,4,5,6,7,8,10,11,12,13,14,15</t>
  </si>
  <si>
    <t xml:space="preserve">ENTRADAS CON IVA POR FECHA CON DATOS DE TERCERO             </t>
  </si>
  <si>
    <t>SELECT EA.DOCCOD AS TIPO,EA.ENTANRO AS NUMEROENTRADA,EA.ENTAFCH AS FECHAENTRADA,EA.PRVCOD AS NIT,T.TRCDIGVER AS DIGVERIFICACION,(SELECT TIPDSCDOC FROM TIPDOC WHERE TIPCODDOC = T.TRCTPOIDE) AS TIPOID,T.TRCRAZSOC AS RAZONSOCIAL,T.TRCPRMNOM AS PRIMERNOMBRE, TRCSEGNOM AS SEGUNDONOMBRE, TRCPRMAPE AS PRIMERAPELLIDO,TRCSEGAPE AS SEGUNDOAPELLIDO,T.TRCDIR AS DIRECCIONTERCERO,T.TRCTLF AS TELEFONOTERCERO,T.TRCEMAIL AS EMAIL,T.PAISCOD AS CODPAIS,T.TRCMDCODD AS CODDPTO,TRCMDCODM AS CODMUNICIPIO,EA.ENTAFACT AS NUMFACTURA,EA1.ENTDOCCAU AS DOCUMENTOCAUSACION,EA1.ENTNROCAU AS NUMEROCAUSACION, ENTFCHCAU AS FECHACAUSACION, CASE EA.ENTAEST WHEN 'S' THEN 'ACTIVA' WHEN 'F' THEN 'FACTURADA' WHEN 'N' THEN 'ANULADA' WHEN 'C' THEN 'CERRADA' END AS ESTADO, EA1.MSRESO AS PRODUCTO,EA1.ENTACNT::NUMERIC(11,2) AS CANTIDAD,EA1.ENTVUANT::NUMERIC(17,2) AS VALORUNITARIOSINIVA,EA1.ENTAVLRI::NUMERIC(12,2) AS VALORIVA, EA1.ENTAVLRU::NUMERIC(17,2) AS VALORUNITARIOCONIVA, EA1.ENTAVLRD::NUMERIC(5,2) AS VALORDESCUENTO,EA1.ENTATOTD::NUMERIC(14,2) AS TOTALDESCUENTO,EA1.ENTATOTI::NUMERIC(14,2) AS IVATOTAL,EA1.ENTATTAL::NUMERIC(14,2) AS VALORTOTALCONIVA FROM ENTRALM EA, ENTRALM1 EA1,TERCEROS T WHERE EA.DOCCOD=EA1.DOCCOD AND EA.ENTANRO=EA1.ENTANRO AND T.TRCCOD = EA.PRVCOD AND ENTAFCH &gt;= ? AND ENTAFCH &lt;= ?;</t>
  </si>
  <si>
    <t xml:space="preserve">INDICADORES OPERACIONES                                     </t>
  </si>
  <si>
    <t xml:space="preserve">OPORTUNIDAD FACTURACION-DETALLE                             </t>
  </si>
  <si>
    <t xml:space="preserve">PENDIENTES POR FACTURAR X PABELLON                          </t>
  </si>
  <si>
    <t xml:space="preserve">PENDIENTES POR FACTURAR DETALLE                             </t>
  </si>
  <si>
    <t xml:space="preserve">PENDIENTES POR FACTURAR UED                                 </t>
  </si>
  <si>
    <t>SELECT * FROM VPF_V1()</t>
  </si>
  <si>
    <t xml:space="preserve">FACTURACION ANULADA DETALLE                                 </t>
  </si>
  <si>
    <t>SELECT * FROM(SELECT MAEATE2.MPNFAC AS FACTURA,MAEATE.MACTVING AS CONSEC_INGRESO,MAEATE.FACFCH AS FECHA_FACTURA,MAEATE.MPCEDU AS ID_PACIENTE,MAEATE2.PRCODI AS CUPS,MAEATE2.MACANPR AS CANTIDAD,MAEPRO.PRNOMB AS DECRIPCION_PROCEDIMIENTO,MAEATE2.MAVATP AS VALOR,MAEPAB.MPNOMP AS SERVICIO,MAEATE2.FCPCODSCC AS COD_COSTO,JTMPCENCOST.CNCDSC AS DESCRIPCION_CENCOSTO,CPTSERV.CPTDESC AS CONCEPTO,MAEEMP.MENOMB AS CONTRATO,EMPRESS.EMPDSC AS EMPRESA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JTMPCENCOST ON MAEATE2.FCPCODSCC=JTMPCENCOST.CNCCOD WHERE MAEATE.MATIPDOC IN ('2','3','4') AND MAEATE2.FCPTPOTRN='F' AND MAEATE.MAESTF IN ('1','10')UNION ALL SELECT MAEATE3.MPNFAC AS FACTURA,MAEATE.MACTVING AS CONSEC_INGRESO,MAEATE.FACFCH AS FECHA_FACTURA,MAEATE.MPCEDU AS ID_PACIENTE,MAEATE3.MSRESO AS CODIGO,MAEATE3.MACANS AS CANTIDAD, MAESUM1.MSNOMG AS DESCRIPCION, MAEATE3.MAVATS AS VALOR, MAEPAB.MPNOMP AS SERVICIO, MAEATE3.MACENCOS AS COD_COSTO,JTMPCENCOST.CNCDSC AS DESCRIPCION_CENCOSTO, GRUPOS.GRPDSC AS GRUPO, MAEEMP.MENOMB AS CONTRATO,EMPRESS.EMPDSC AS EMPRESA FROM ((MAESUM1 INNER JOIN MAEATE3 ON MAESUM1.MSRESO = MAEATE3.MSRESO)INNER JOIN GRUPOS ON MAESUM1.MSGRPCOD = GRUPOS.GRPCOD)LEFT JOIN JTMPCENCOST ON MAEATE3.MACENCOS=JTMPCENCOST.CNCCOD LEFT JOIN MAEATE ON MAEATE3.MPNFAC=MAEATE.MPNFAC INNER JOIN MAEEMP ON MAEATE.MPMENI=MAEEMP.MENNIT INNER JOIN MAEPAB ON MAEATE.FACCODPAB=MAEPAB.MPCODP INNER JOIN EMPRESS ON MAEEMP.MECNTR=EMPRESS.MECNTR WHERE MAEATE.MAESTF IN ('1','10')AND MAEATE3.FCSTPOTRN='F')L WHERE L.FECHA_FACTURA&gt;=? AND L.FECHA_FACTURA&lt;=? ORDER BY 1;</t>
  </si>
  <si>
    <t xml:space="preserve">OPORTUNIDAD REMISION-DETALLE                                </t>
  </si>
  <si>
    <t xml:space="preserve">OPORTUNIDAD RADICACION DETALLE                              </t>
  </si>
  <si>
    <t xml:space="preserve">GLOSAS IMAGENOLOGIA                                         </t>
  </si>
  <si>
    <t xml:space="preserve">VALORES GLOSA POR UED                                       </t>
  </si>
  <si>
    <t xml:space="preserve">ACOSTADOS DETALLE                                           </t>
  </si>
  <si>
    <t xml:space="preserve">ACOSTADOS X PABELLON                                        </t>
  </si>
  <si>
    <t xml:space="preserve">INGRESO PACIENTES POR REGIMEN                               </t>
  </si>
  <si>
    <t>SELECT DISTINCT I.MPCEDU AS CEDULA,I.MPTDOC AS TIPO_DTO,I.INGCSC AS CONSECUTIVO_INGRESO,CASE I.CLAPRO WHEN '1' THEN 'AMBULATORIO' WHEN '2' THEN 'HOSPITALIZACION' WHEN '3' THEN 'URGENCIAS' WHEN '4' THEN 'TRATAMIENTO ESPECIAL' WHEN '5' THEN 'TRIAGE' WHEN '6' THEN 'REFACTURACION AMBULATORIA' WHEN '7' THEN 'REFACTURACION HOSPITALIZACION' WHEN '8' THEN 'REFACTURACION URGENCIAS' END AS UNIDAD_INGRESO,I.INGFECADM AS FECHA_ADMISION,I.INGNIT AS CONTRATO,MAEEMP.MENOMB AS CONTRATO,EMPRESS.EMPDSC AS EMPRESA,M2.MTUDES AS NOM_REGIMEN,M3.MTNOMP AS TIPO_AFILIADO,MP.MPNOMP AS NOMBRE_PABELLON,I.INGFAC AS FACTURA_INGRESO,CASE F.MAESTF WHEN '0' THEN 'ACTIVA 'WHEN '1' THEN 'ANULADA SIN CONTABILIZAR' WHEN '2' THEN 'RADICADA' WHEN '3' THEN 'GLOSADA' WHEN '4' THEN 'REMITIDA' WHEN '5' THEN 'GLOSADA CONTESTADA' WHEN '6' THEN 'RESPUESTA RADICADA' WHEN '7' THEN 'GLOSADA SIN RADICAR' WHEN '8' THEN 'NOTIFICADA' WHEN '9' THEN 'NOTIFICADA CONTESTADA' WHEN '10' THEN 'ANULADA CONTABILIZADA' END AS ESTADO_FACTURA FROM (INGRESOS I INNER JOIN MAEPAC M ON I.MPCEDU=M.MPCEDU AND I.INGNIT=M.MENNIT)INNER JOIN MAEPAB MP ON MP.MPCODP=I.MPCODP LEFT JOIN MAEATE F ON F.MPNFAC=I.INGFAC AND F.MATIPDOC=I.INGDOC AND F.MPCEDU=I.MPCEDU AND F.MPTDOC=I.MPTDOC LEFT JOIN MAETPA2 M2 ON M2.MTUCOD=M.MTUCOD LEFT JOIN MAETPA3 M3 ON M3.MTUCOD=M2.MTUCOD AND M3.MTCODP=M.MTCODP LEFT JOIN MAEEMP ON F.MPMENI=MAEEMP.MENNIT LEFT JOIN EMPRESS ON MAEEMP.MECNTR=EMPRESS.MECNTR WHERE I.INGFECADM&gt;=? AND I.INGFECADM&lt;=?;</t>
  </si>
  <si>
    <t xml:space="preserve">REGISTRO DE INCAPACIDADES PENDIENTES                        </t>
  </si>
  <si>
    <t>select * from ((select mpcedu as cedu, mptdoc as tipo, ingcsc as consecutivo, case when clapro='1' then 'C. Externa' when clapro='5' then 'Urgencias' end as origen, desencriptar(ingusrreg) as usuario from ingresos where ingfecadm between ? and ? and ingfchanu='0001-01-01 00:00:00') i inner join (select mpcedu, mptdoc,mocodi from capbas where mocodi not in ('999','996','997','0')) c on i.cedu=c.mpcedu and i.tipo=c.mptdoc)k left join (select e1.* from emptraafi e inner join emptraafi1 e1 on e.empdocafi=e1.empdocafi and e.emptipdoc=e1.emptipdoc)emas on k.cedu=emas.empdocafi and k.tipo=emas.emptipdoc where emas.empdocafi is null</t>
  </si>
  <si>
    <t xml:space="preserve">GESTION INGRESOS PYG CUS                                    </t>
  </si>
  <si>
    <t xml:space="preserve">EJECUCION PROCESO                                           </t>
  </si>
  <si>
    <t>select * from reporte_ingresos(?,?,?,?)</t>
  </si>
  <si>
    <t xml:space="preserve">EXTRACCION DE DATOS PYG                                     </t>
  </si>
  <si>
    <t>SELECT * FROM INGRESOSPYG</t>
  </si>
  <si>
    <t xml:space="preserve">INDICADORES                                                 </t>
  </si>
  <si>
    <t xml:space="preserve">TRASFUSIONES_REALIZADAS                                     </t>
  </si>
  <si>
    <t xml:space="preserve">SELECT  T1.HCFCHRORD AS FECHA_ORDEN,T1.HCTVIN51 AS INGRESO_PACIENTE, T1.HISTIPDOC AS TIPO_DOCUMENTO, T1.HISCKEY AS DOCUMENTO,T5.MPNOMC AS NOMBRE, T1.HCPRCCOD AS CUPS,  T2.PRNOMB AS HCPRCNOM, T1.HISCSEC AS FOLIO FROM (((HCCOM51 T1 INNER JOIN CAPBAS T5 ON (T5.MPTDOC = T1.HISTIPDOC AND T5.MPCEDU = T1.HISCKEY) INNER JOIN MAEPRO T2 ON T2.PRCODI = T1.HCPRCCOD) INNER JOIN HCCOM1 T3 ON T3.HISCKEY = T1.HISCKEY AND T3.HISTIPDOC = T1.HISTIPDOC AND T3.HISCSEC = T1.HISCSEC) INNER JOIN HCCOM5 T4 ON T4.HISCKEY = T1.HISCKEY AND T4.HISTIPDOC = T1.HISTIPDOC AND T4.HISCSEC = T1.HISCSEC AND T4.HCPRCCOD = T1.HCPRCCOD) WHERE (T1.HCPRCTPOP IN( '4','10')) AND (T4.OPRINDURG ='N' OR 'N' = 'N') AND (T1.HCFCHRORD&gt;=? AND T1.HCFCHRORD&lt;=?) AND (((T1.HCMEDDIS='' OR T1.HCDISTRI &lt;&gt; 'S') OR '' = '')) AND (T1.HCESTDIS=' ') AND (T1.HCORDAMB = 'N') AND T1.HCPRCCOD &gt;= '911105' AND T1.HCPRCCOD&lt;= '912020' ORDER BY T1.HISCKEY, T1.HISTIPDOC, T1.HCTVIN51, T1.HCPRCTPOP, T1.HCPRCEST, T1.HCESTDIS,   T1.HCFCHRORD </t>
  </si>
  <si>
    <t xml:space="preserve">PACIENTES_REGISTRADOS_HIJO                                  </t>
  </si>
  <si>
    <t>SELECT A.MPCEDU AS DOCUMENTO,A.MPTDOC AS TIPO_DOC,A.MPNOMC AS NOMBRE,A.MPFCHN AS FECHA_NACIMIENTO,B.INGFECADM AS ADMISION,B.INGCSC AS INGRESO_NO,B.MPCODP AS CODIGO_PAG, C.MPNOMP AS PABELLON FROM CAPBAS  A INNER JOIN INGRESOS B ON (B.MPTDOC=A.MPTDOC AND B.MPCEDU=A.MPCEDU) INNER JOIN MAEPAB C ON (C.MPCODP=B.MPCODP) WHERE  A.MPFCHN&gt;=? AND A.MPFCHN&lt;=? AND A.MPNOMC LIKE ('%HIJ%') ORDER BY A.MPFCHN</t>
  </si>
  <si>
    <t xml:space="preserve">TRASFUSIONES_REALIZADAS_DETALLE                             </t>
  </si>
  <si>
    <t>SELECT  T1.HCFCHRORD AS FECHA_ORDEN,T1.HCTVIN51 AS INGRESO_PACIENTE, T1.HISTIPDOC AS TIPO_DOCUMENTO, T1.HISCKEY AS DOCUMENTO,T5.MPNOMC AS NOMBRE, T1.HCPRCCOD AS CUPS, T2.PRNOMB AS HCPRCNOM, T1.HISCSEC AS FOLIO ,T3.HISFHORAT AS FECHA,T8.MMNOMM AS MEDICO FROM (((HCCOM51 T1 INNER JOIN CAPBAS T5 ON (T5.MPTDOC=T1.HISTIPDOC AND T5.MPCEDU= T1.HISCKEY) INNER JOIN MAEPRO T2 ON T2.PRCODI=T1.HCPRCCOD) INNER JOIN HCCOM1 T3 ON T3.HISCKEY=T1.HISCKEY AND T3.HISTIPDOC=T1.HISTIPDOC AND T3.HISCSEC=T1.HISCSEC) INNER JOIN HCCOM5 T4 ON T4.HISCKEY=T1.HISCKEY AND T4.HISTIPDOC=T1.HISTIPDOC AND T4.HISCSEC = T1.HISCSEC AND T4.HCPRCCOD=T1.HCPRCCOD) INNER JOIN MAEMED1 T8 ON (T8.MMCODM=T3.HISCMMED) WHERE (T1.HCPRCTPOP IN( '4','10')) AND (T4.OPRINDURG ='N' OR 'N' = 'N') AND (T1.HCFCHRORD&gt;=? AND T1.HCFCHRORD&lt;=?) AND (((T1.HCMEDDIS='' OR T1.HCDISTRI &lt;&gt; 'S') OR '' = '')) AND (T1.HCESTDIS=' ') AND (T1.HCORDAMB = 'N') AND T1.HCPRCCOD&gt;= '911105' AND T1.HCPRCCOD&lt;= '912020' ORDER BY T1.HISCKEY, T1.HISTIPDOC, T1.HCTVIN51, T1.HCPRCTPOP, T1.HCPRCEST, T1.HCESTDIS,   T1.HCFCHRORD</t>
  </si>
  <si>
    <t xml:space="preserve">DIAGNOSTICO_ESPECIFICOS                                     </t>
  </si>
  <si>
    <t>SELECT C.MPTDOC AS TIPO_DOC,C.MPCEDU AS DOCUMENTO,C.MPNOMC AS NOMBRES,A.HISFHORAT AS FECHA_FOLIO,A.HISCSEC AS FOLIO,B.HCDXCOD AS CODIGO_DX,D.DMNOMB AS DIAGNOSTICO, CASE WHEN B.HCCNSDX ='1' THEN 'PRINCIPAL' WHEN B.HCCNSDX='2' THEN 'RELACIONADO' WHEN B.HCCNSDX='3' THEN 'RELACIONADO' WHEN B.HCCNSDX='4' THEN 'RELACIONADO' END AS TIPO_DIAG FROM HCCOM1 A, HCDIAGN B,CAPBAS C, MAEDIA D WHERE A.HISTIPDOC=B.HISTIPDOC AND A.HISCKEY=B.HISCKEY AND A.HISFHORAT&gt;=? AND A.HISFHORAT&lt;=? AND A.HISCSEC=B.HISCSEC AND B.HISTIPDOC=C.MPTDOC AND B.HISCKEY=C.MPCEDU AND B.HCCNSDX IN (1,2,3,4) AND B.HCDXCOD=D.DMCODI AND (D.DMNOMB LIKE ('%ENF%PULMO%OBS%') OR D.DMNOMB LIKE('%HIPERTEN%') OR D.DMNOMB LIKE('%MELLI%')) ORDER BY C.MPTDOC,C.MPCEDU,C.MPNOMC,A.HISCSEC</t>
  </si>
  <si>
    <t xml:space="preserve">DIAGNOSTICOS_VARIOS                                         </t>
  </si>
  <si>
    <t>select a.mptdoc as tipo_doc,a.mpcedu as documento,d.hiscsec as folio,d.hisfhorat as fecha,a.mpnomc as paciente,b.hcdxcod as cod_dx,c.dmnomb as diagnostico from capbas a, hcdiagn b, maedia c, HCCOM1 d where a.mpcedu=b.hisckey and a.mptdoc=b.histipdoc and a.mpcedu=d.hisckey and a.mptdoc=d.histipdoc and b.hiscsec=d.hiscsec and b.hcdxcod=C.DMCODI AND C.dmnomb like ('%EMBARA%ECTOP%') and d.hisfhorat&gt;=? and d.hisfhorat&lt;=? ORDER BY d.hisfhorat</t>
  </si>
  <si>
    <t xml:space="preserve">PACIENTES_CLOPIDOGREL                                       </t>
  </si>
  <si>
    <t>SELECT A.MPTDOC AS TIPO_DOC,A.MPCEDU AS DOCUMENTO,A.MPNOMC AS PACIENTE,A.MPFCHN AS NACIO,TO_CHAR ((B.HISFHORAT-A.MPFCHN)/365,'DD') AS EDAD,MPTELE1 AS TEL1,MPTELE2 AS TEL2,C.HCDXCOD,D.DMNOMB FROM CAPBAS A, HCCOM1 B,HCDIAGN C, MAEDIA D WHERE B.HISFHORAT&gt;=? AND B.HISFHORAT&lt;=? AND A.MPTDOC=B.HISTIPDOC AND A.MPCEDU=B.HISCKEY AND B.HISTIPDOC=C.HISTIPDOC AND B.HISCKEY=C.HISCKEY AND B.HISCSEC=C.HISCSEC AND C.HCDXCOD=D.DMCODI AND (C.HCDXCOD LIKE ('I20%') OR C.HCDXCOD LIKE ('I21%') OR C.HCDXCOD LIKE ('I22%') OR C.HCDXCOD LIKE ('I23%') OR C.HCDXCOD LIKE ('I24%') OR C.HCDXCOD LIKE ('I25%') OR C.HCDXCOD LIKE ('I63%') OR C.HCDXCOD LIKE ('G45%') OR C.HCDXCOD LIKE ('G46%'))</t>
  </si>
  <si>
    <t xml:space="preserve">PACIENTES_PRACTICA_CLINICA                                  </t>
  </si>
  <si>
    <t>SELECT A.MPTDOC AS TIPO_DOC,A.MPCEDU AS DOCUMENTO,A.MPNOMC AS PACIENTE,A.MPSEXO AS GENERO,F.MENOMB AS CONTRATO,G.MPNOMP AS SERVICIO,E.INGFECADM,E.INGFECEGR,A.MPFCHN AS NACIO,TO_CHAR ((B.HISFHORAT-A.MPFCHN)/365,'DD') AS EDAD, MPTELE1 AS TEL1,MPTELE2 AS TEL2,C.HCDXCOD,D.DMNOMB AS DIAGNOSTICO FROM CAPBAS A, HCCOM1 B,HCDIAGN C, MAEDIA D , INGRESOS E, MAEEMP F, MAEPAB G WHERE B.HISFHORAT&gt;=? AND B.HISFHORAT&lt;=? AND E.MPTDOC=B.HISTIPDOC AND E.MPCEDU=B.HISCKEY AND E.INGCSC=B.HCTVIN1 AND A.MPTDOC=B.HISTIPDOC AND A.MPCEDU=B.HISCKEY AND B.HISTIPDOC=C.HISTIPDOC AND B.HISCKEY=C.HISCKEY AND B.HISCSEC=C.HISCSEC AND F.MENNIT= E.INGNIT AND G.MPCODP=E.MPCODP AND C.HCDXCOD=D.DMCODI AND(C.HCDXCOD LIKE ('S021%') OR C.HCDXCOD LIKE ('T902%') OR C.HCDXCOD LIKE ('T905%') OR C.HCDXCOD LIKE ('T908%') OR C.HCDXCOD LIKE ('T909%') OR C.HCDXCOD LIKE ('S020%') OR C.HCDXCOD LIKE ('S027%') OR C.HCDXCOD LIKE ('S028%') OR C.HCDXCOD LIKE ('S029%') OR C.HCDXCOD LIKE ('S060%') OR C.HCDXCOD LIKE ('S061%') OR C.HCDXCOD LIKE ('S062%') OR C.HCDXCOD LIKE ('S063%') OR C.HCDXCOD LIKE ('S064%') OR C.HCDXCOD LIKE ('S065%') OR C.HCDXCOD LIKE ('S066%') OR C.HCDXCOD LIKE ('S067%') OR C.HCDXCOD LIKE ('S068%')  OR C.HCDXCOD LIKE ('S069%'))</t>
  </si>
  <si>
    <t xml:space="preserve">INCAPACIDADES                                               </t>
  </si>
  <si>
    <t>SELECT A.INCTIPDOC AS TIPO_DOC,A.INCDOCAFI AS DOCUMENTO,D.MPNOMC AS PACIENTE,A.INCFECINI INICIO,A.INCFECFIN FIN,A.INCDIAINC AS DIAS_INCAPACIDAD, A.INCFECREG AS FECHA_REGISTRO, A.INCCODESP,G.MENOME AS ESPECIALIDAD,H.MMNOMM AS MEDICO,CASE  WHEN A.INCTIPATE = '01' THEN 'AMBULATORIO' WHEN A.INCTIPATE='02' THEN 'HOSPITALIZACION' WHEN A.INCTIPATE='03' THEN 'URGENCIAS' WHEN A.INCTIPATE = '04' THEN 'TRATAMIENTO ESPECIAL' WHEN A.INCTIPATE = '05' THEN 'TRIAGE' WHEN A.INCTIPATE = '06' THEN 'REFACTURACION AMBULATORIO' WHEN A.INCTIPATE='07' THEN 'REFACTURACION URGENCIAS' WHEN A.INCTIPATE = '07' THEN 'REFACTURACION TRATAMIENTO ESPECIAL' WHEN A.INCTIPATE = '07' THEN 'REFACTURACION TRIAGE' ELSE '' END AS TIPO_ATENCION, B.NITAFI AS COD_NIT,C.EMPDESEMP AS EMPRESA FROM INCPAC A, INCPAC1 B, EMPTRAAFI1 C,CAPBAS D, MAEESP G,MAEMED1 H WHERE A.INCFECINI&gt;=? AND INCFECFIN&lt;=? AND A.INCTIPDOC=D.MPTDOC AND A.INCDOCAFI = D.MPCEDU AND A.INCCONPAC=B.INCCONPAC AND B.NITAFI=C.EMPNITAFI  AND A.INCDOCAFI= C.EMPDOCAFI AND A.INCTIPDOC =C.EMPTIPDOC AND A.INCCODESP=G.MECODE AND A.INCCODMED=H.MMCODM ORDER BY A.INCFECINI</t>
  </si>
  <si>
    <t xml:space="preserve">PACIENTES_CRONICOS_7_VECES                                  </t>
  </si>
  <si>
    <t>SELECT A.MPTDOC,A.MPCEDU,B.MPNOMC,A.MPCODP,C.MPNOMP FROM INGRESOS A,CAPBAS B, MAEPAB C WHERE A.INGFECADM&gt;=? AND A.INGFECADM&lt;=? AND A.MPCODP NOT IN (1) AND A.MPCODP=C.MPCODP AND (A.MPTDOC,A.MPCEDU,B.MPNOMC,A.MPCODP) IN (  SELECT CAPBAS.MPTDOC,CAPBAS.MPCEDU,MPNOMC,MPCODP FROM INGRESOS, CAPBAS WHERE INGFECADM &gt;=? AND INGFECADM &lt;=? AND INGRESOS.MPTDOC=CAPBAS.MPTDOC AND INGRESOS.MPCEDU=CAPBAS.MPCEDU AND INGRESOS.MPCODP NOT IN (1) GROUP BY CAPBAS.MPTDOC,CAPBAS.MPCEDU,MPNOMC,MPCODP HAVING COUNT(*) &gt;=7) GROUP BY A.MPTDOC,A.MPCEDU,B.MPNOMC,A.MPCODP,C.MPNOMP ORDER BY A.MPTDOC,A.MPCEDU,B.MPNOMC,A.MPCODP</t>
  </si>
  <si>
    <t xml:space="preserve">ATENCIONES_MED_SELECCIONADOS                                </t>
  </si>
  <si>
    <t>SELECT A.HISTIPDOC AS TIPO_DOC,A.HISCKEY AS DOCUMENTO,B.MPNOMC AS PCAIENTE,A.HISCSEC AS FOLIO,A.HISFHORAT AS FECHA_ATENCION,A.HISCLPR AS SERVICIO, A.HISCFCON AS SALIDA,C.MMNOMM AS MEDICO FROM HCCOM1 A, CAPBAS B,MAEMED1 C WHERE A.HISFHORAT&gt;=? AND A.HISFHORAT&lt;=? AND A.HISCMMED IN ('MG180','MG139','ME441','MG441') AND A.HISTIPDOC=B.MPTDOC AND A.HISCKEY=B.MPCEDU AND A.HISCMMED=C.MMCODM ORDER BY A.HISFHORAT</t>
  </si>
  <si>
    <t xml:space="preserve">UCI-MEDICAMENTOS                                            </t>
  </si>
  <si>
    <t>SELECT A.HISTIPDOC,A.HISCKEY,C.MPNOMC,C.MPSEXO,TO_CHAR((CURRENT_DATE-C.MPFCHN)/365,'DD') AS EDAD,A.FSMFHRREG AS FECHA, A.HISCSEC,A.MSCODI,A.MSPRAC,A.MSFORM,A.CNCCD,FSMCNTDIA,A.HCSMUNDCD,A.FSMDSCMDC, B.HCDXCOD, X.DMNOMB AS DIAGNOSTICO,D.INGFECADM, D.INGFECEGR,E.MPNOMP FROM FRMSMNS A INNER JOIN CAPBAS C ON (C.MPTDOC = A.HISTIPDOC AND C.MPCEDU=A.HISCKEY) INNER JOIN INGRESOS D ON (D.MPTDOC=C.MPTDOC AND D.MPCEDU=C.MPCEDU AND D.INGCSC=A.HICTVIN AND D.MPCODP IN (7,25,6)) INNER JOIN MAEPAB E ON (E.MPCODP=D.MPCODP) LEFT JOIN HCDIAGN B ON (B.HISTIPDOC=A.HISTIPDOC AND B.HISCKEY=A.HISCKEY AND B.HISCSEC= A.HISCSEC AND B.HCCNSDX IN ('1')) LEFT JOIN MAEDIA X ON (X.DMCODI= B.HCDXCOD) WHERE A.FSMFHRREG&gt;=? AND A.FSMFHRREG&lt;=? AND (A.MSCODI,A.MSPRAC,A.CNCCD,A.MSFORM) IN (SELECT MSCODI,MSPRAC,CNCCD,MSFORM FROM MAESUM1 WHERE MSGRPCOD='01') ORDER BY A.FSMFHRREG</t>
  </si>
  <si>
    <t xml:space="preserve">TIEMPOS-TRIAGE-AUTORIZACIONES                               </t>
  </si>
  <si>
    <t>SELECT A.MPTDOC AS TIPO_DOC,A.MPCEDU AS DOCUMENTO,A.INGCSC AS INGRESO_NO,B.MPNOMC AS PACIENTE,A.INGCODPAB AS COD_PABELLON,C.MPNOMP AS PABELLON_INICIAL,A.INGFECMOE AS FECHA_INICIAL, X.INGCODPAB AS PABELLON,Z.MPNOMP AS PABELLON_DESTINO,X.INGFECMOE AS FECHA_DESTINO, (CAST(X.INGFECMOE AS TIMESTAMP)-CAST(A.INGFECMOE AS TIMESTAMP)) AS TIEMPO, (EXTRACT(DAY FROM (CAST(X.INGFECMOE AS TIMESTAMP)- CAST(A.INGFECMOE AS TIMESTAMP)))*24*60+EXTRACT (HOUR FROM (CAST(X.INGFECMOE AS TIMESTAMP)-CAST(A.INGFECMOE AS TIMESTAMP)))*60+EXTRACT(MINUTE FROM (CAST (X.INGFECMOE AS TIMESTAMP)-CAST(A.INGFECMOE AS TIMESTAMP)))) AS EN_MINUTOS FROM INGRESOMP A INNER JOIN CAPBAS B ON (B.MPTDOC=A.MPTDOC AND B.MPCEDU=A.MPCEDU) INNER JOIN MAEPAB C ON (C.MPCODP=A.INGCODPAB) INNER JOIN INGRESOS  D ON (D.MPTDOC=A.MPTDOC AND D.MPCEDU=A.MPCEDU AND  D.INGCSC=A.INGCSC) LEFT JOIN INGRESOMP X ON (X.MPTDOC=D.MPTDOC AND X.MPCEDU=D.MPCEDU AND X.INGCSC=A.INGCSC AND X.INGFECMOP=A.INGFECMOE) INNER JOIN MAEPAB Z ON (Z.MPCODP=X.INGCODPAB) WHERE D.INGFECADM&gt;=? AND D.INGFECADM &lt;=? ORDER BY A.MPCEDU,A.INGCSC,A.INGCTVMOP</t>
  </si>
  <si>
    <t xml:space="preserve">UCI-INGRESOS-EGRESOS                                        </t>
  </si>
  <si>
    <t>SELECT A.MPTDOC AS TIPO_DOC,A.MPCEDU AS DOCUMENTO,A.INGCSC AS INGRESO,C.MPNOMC AS PACIENTE,TO_CHAR ((CURRENT_DATE-C.MPFCHN)/365,'DD') AS EDAD,Z.INGFECMOP AS INGRESO_UCI, X.INGFECMOE AS SALIDA_UCI FROM INGRESOS A, INGRESOMP B, CAPBAS C, INGRESOMP X , INGRESOMP Z WHERE A.MPTDOC=B.MPTDOC AND A.MPCEDU = B.MPCEDU AND A.INGCSC=B.INGCSC AND B.MPTDOC=C.MPTDOC AND B.MPCEDU=C.MPCEDU AND B.INGCODPAB IN (6) AND B.INGFECMOP&gt;=? AND B.INGFECMOP&lt;=? AND X.MPTDOC=B.MPTDOC AND X.MPCEDU=B.MPCEDU AND X.INGCSC=B.INGCSC AND X.INGCTVMOP= (SELECT MAX(Y.INGCTVMOP) FROM INGRESOMP Y WHERE Y.MPTDOC=B.MPTDOC AND Y.MPCEDU=B.MPCEDU AND Y.INGCSC=B.INGCSC AND Y.INGCODPAB=B.INGCODPAB) AND Z.MPTDOC=B.MPTDOC AND Z.MPCEDU=B.MPCEDU AND Z.INGCSC=B.INGCSC AND Z.INGCODPAB=B.INGCODPAB AND Z.INGCTVMOP= (SELECT MIN(T.INGCTVMOP) FROM INGRESOMP T WHERE  Z.MPTDOC=T.MPTDOC AND Z.MPCEDU=T.MPCEDU AND Z.INGCSC=T.INGCSC AND Z.INGCODPAB=T.INGCODPAB) GROUP BY A.MPTDOC,A.MPCEDU,A.INGCSC,C.MPNOMC,TO_CHAR((CURRENT_DATE-C.MPFCHN)/365,'DD'),Z.INGFECMOP, X.INGFECMOE ORDER BY A.MPCEDU,A.INGCSC</t>
  </si>
  <si>
    <t xml:space="preserve">EMPRESA INCAPACIDADES                                       </t>
  </si>
  <si>
    <t>SELECT INGRESOS.MPCEDU AS N_IDENTIFICACION,INGRESOS.MPTDOC AS TPO_DOC,INGRESOS.CLAPRO AS TPO_PROCDMIENTO,INGRESOS.INGCSC AS IGRESO,INGRESOS.MPCODP AS PABELLON,DESENCRIPTAR (INGUSRREG) AS USER_INGR,CAPBAS.MPEMPTRA AS EMPRESA FROM INGRESOS INNER JOIN CAPBAS ON INGRESOS.MPCEDU=CAPBAS.MPCEDU INNER JOIN INCPAC ON INGRESOS.INGCSC=INCPAC.INCCONING WHERE INGRESOS.INGFECADM&gt;=? AND  INGRESOS.INGFECADM&lt;=? GROUP BY INGRESOS.MPCEDU,INGRESOS.MPTDOC, INGRESOS.CLAPRO, INGRESOS.INGCSC,INGRESOS.MPCODP,INGUSRREG,CAPBAS.MPEMPTRA</t>
  </si>
  <si>
    <t xml:space="preserve">LISTADO MEDICOS GENERAL                                     </t>
  </si>
  <si>
    <t>SELECT A.MMESTADO AS ESTADO, CASE WHEN A.MMESTADO='A' THEN 'ACTIVO' WHEN A.MMESTADO='I' THEN 'INACTIVO' END AS NOMBRE_ESTADO, A.MMCODM AS COD_MED,A.MNOM1 AS NOMBRE,A.MNOM2 AS NOMBRE2,A.MAPE1 AS APELLIDO1,A.MAPE2 AS APELLIDO2,A.MMCEDM AS DOCUMENTO,B.MECODE AS COD_ESP,C.MENOME AS ESPECIALIDAD FROM MAEMED1 A, MAEMED B, MAEESP C WHERE A.MMCODM=B.MMCODM AND B.MECODE=C.MECODE ORDER BY A.MMNOMM,C.MENOME</t>
  </si>
  <si>
    <t xml:space="preserve">MORBILIDAD                                                  </t>
  </si>
  <si>
    <t>select A.MPTDOC AS TIPO_DOC,A.MPCEDU AS DOCUMENTO,B.MPNOMC AS PACIENTE,A.INGFECADM AS INGRESO,A.INGFECEGR AS EGRESO, A.IngFchM AS FECHA_MUERTE from ingresos A, CAPBAS B WHERE A.INGFECADM&gt;=? AND A.INGFECADM&lt;=? AND A.INGFCHM &lt;&gt; '0001-01-01 00:00:00' AND A.MPTDOC=B.MPTDOC AND A.MPCEDU=B.MPCEDU ORDER  BY A.INGFECADM</t>
  </si>
  <si>
    <t xml:space="preserve">PACIENTES UCI ADULTOS                                       </t>
  </si>
  <si>
    <t>SELECT MPCEDU,MPTDOC,INGCSC,INGFECMOP,INGCODPAB FROM INGRESOMP WHERE INGFECMOP BETWEEN ? AND ? AND INGCODPAB =6 ORDER BY MPCEDU</t>
  </si>
  <si>
    <t xml:space="preserve">INCAPACIDADES-CREACION                                      </t>
  </si>
  <si>
    <t xml:space="preserve">SELECT A.INCTIPDOC AS TIPO_DOC,A.INCDOCAFI AS DOCUMENTO,D.MPNOMC AS PACIENTE,A.INCFECINI INICIO,A.INCFECFIN FIN,A.INCDIAINC AS DIAS_INCAPACIDAD, A.INCFECREG AS FECHA_REGISTRO, A.INCCODESP,G.MENOME AS ESPECIALIDAD,H.MMNOMM AS MEDICO,CASE  WHEN A.INCTIPATE = '01' THEN 'AMBULATORIO' WHEN A.INCTIPATE='02' THEN 'HOSPITALIZACION' WHEN A.INCTIPATE='03' THEN 'URGENCIAS' WHEN A.INCTIPATE = '04' THEN 'TRATAMIENTO ESPECIAL' WHEN A.INCTIPATE='05' THEN 'TRIAGE' WHEN A.INCTIPATE ='06' THEN 'REFACTURACION AMBULATORIO' WHEN A.INCTIPATE='07' THEN 'REFACTURACION URGENCIAS' WHEN A.INCTIPATE='07' THEN 'REFACTURACION TRATAMIENTO ESPECIAL' WHEN A.INCTIPATE = '07' THEN 'REFACTURACION TRIAGE' ELSE '' END AS TIPO_ATENCION, B.NITAFI AS COD_NIT,C.EMPDESEMP AS EMPRESA , DESENCRIPTAR (A.INCUSUREG) FROM INCPAC A, INCPAC1 B, EMPTRAAFI1 C,CAPBAS D, MAEESP G,MAEMED1 H WHERE A.INCFECINI&gt;=? AND INCFECFIN&lt;=? AND A.INCTIPDOC=D.MPTDOC AND A.INCDOCAFI=D.MPCEDU AND A.INCCONPAC=B.INCCONPAC AND B.NITAFI=C.EMPNITAFI AND A.INCDOCAFI=C.EMPDOCAFI AND A.INCTIPDOC=C.EMPTIPDOC AND A.INCCODESP=G.MECODE </t>
  </si>
  <si>
    <t xml:space="preserve">PROCEDIMIENTOS_ESPECIFICOS                                  </t>
  </si>
  <si>
    <t>SELECT A.MPTDOC,A.MPCEDU,A.MPNOMC,C.MAFEPR,C.PRCODI,D.PRNOMB FROM CAPBAS A, MAEATE B, MAEATE2 C, MAEPRO D WHERE A.MPTDOC =B.MPTDOC AND A.MPCEDU=B.MPCEDU AND B.MPNFAC = C.MPNFAC AND C.PRCODI IN ('012400','012410','012500','012501','012502','012503','013103','019200 ') AND MACODPAB IN (7,6,25,12) AND C.MAFEPR&gt;=? AND C.MAFEPR&lt;=? AND C.PRCODI=D.PRCODI ORDER BY A.MPTDOC,A.MPCEDU,A.MPNOMC</t>
  </si>
  <si>
    <t xml:space="preserve">CENSO_DIARIO_DX                                             </t>
  </si>
  <si>
    <t>SELECT * FROM CENSO_DIARIO_DX2()</t>
  </si>
  <si>
    <t xml:space="preserve">PACIENTES_SIN_EMP_AFILIADAS                                 </t>
  </si>
  <si>
    <t>SELECT A.MPTDOC,A.MPCEDU,B.MPNOMC,A.INGFECADM FROM INGRESOS A,CAPBAS B WHERE A.MPTDOC=B.MPTDOC AND A.MPCEDU=B.MPCEDU AND (A.MPTDOC,A.MPCEDU) NOT IN (SELECT C.EMPTIPDOC,C.EMPDOCAFI   FROM EMPTRAAFI1 C) AND A.INGFECADM=(SELECT MAX(X.INGFECADM) FROM INGRESOS X WHERE X.MPTDOC=A.MPTDOC AND X.MPCEDU = A.MPCEDU AND X.INGCSC = A.INGCSC) GROUP BY A.MPTDOC,A.MPCEDU,B.MPNOMC,A.INGFECADM</t>
  </si>
  <si>
    <t xml:space="preserve">PACIENTES COMPENSAR-DOMICILIARIO                            </t>
  </si>
  <si>
    <t>SELECT A.MPNFAC,A.MPCEDU,B.MPNOMC,A.MPTDOC, A.FACFCH,B.MPTELE,C.MENOMB FROM MAEATE A,CAPBAS B,MAEEMP C WHERE A.FACFCH&gt;=? AND A.FACFCH &lt;=? AND A.MPMENI='COMP-DOMICI' AND A.MPCEDU=B.MPCEDU AND A.MPTDOC=B.MPTDOC AND A.MPMENI = C.MENNIT ORDER BY A.MPNFAC</t>
  </si>
  <si>
    <t xml:space="preserve">GINECOBSTETRICOS                                            </t>
  </si>
  <si>
    <t>SELECT D.PRCODI,D.PRNOMB, COUNT(*) FROM HCCOM51 A,HCCOM1 B, CAPBAS C, MAEPRO D WHERE B.HISFHORAT&gt;=? AND B.HISFHORAT&lt;=? AND A.HISTIPDOC= B.HISTIPDOC AND A.HISCKEY=B.HISCKEY AND A.HISCSEC=B.HISCSEC AND B.HISTIPDOC=C.MPTDOC AND B.HISCKEY=C.MPCEDU AND A.HCPRCCOD=D.PRCODI AND D.PRCODI IN ('C40540','471100-02','740100   ','740100-01','740200 ','740300   ','C40535   ','C40801','721001', '721002','732201','735300-01','735910','735930','735931','735980', '750101','750101-01','750101-02','750105','754101', '897011', '897012   ','933700', 'C40000-1','C40538', 'C40540','S41601','S41602','S41603','S41604','735300','681601','690101', '690101-01','690101-02','690102', '750101','750101-01', '750101-02','750105','C40538','C40539','659300','691920','743100', '904508') GROUP BY D.PRCODI,D.PRNOMB</t>
  </si>
  <si>
    <t xml:space="preserve">INGRESOS_PACIENTES                                          </t>
  </si>
  <si>
    <t>SELECT A.MPTDOC AS TIPO_DOC ,A.MPCEDU AS DOCUMENTO,B.MPNOMC AS NOMBRE_PACIENTE,B.MPFCHN AS FECHA_NACIMIENTO,TO_CHAR((A.INGFECADM-B.MPFCHN)/365,'DD') AS EDAD,B.MPSEXO AS GENERO, B.MPESTC AS ESTADO_CIVIL,B.MPDIRE AS DIRECCION, D.MDNOMD AS DEPARTAMENTO,E.MDNOMM AS MUNICIPIO,B.MPTELE AS TELEFONO,C.MENOMB AS CONTRATO,P.MODesPri AS OCUPACION,T.EMPDSC AS EMPRESA, H.EMPDESEMP AS EMPRESA_INCAPACITA,desencriptar(a.IngUsrReg) as doc_realiza_admision ,(CASE WHEN A1.INGUSUMOP IS NULL THEN 'X' ELSE desencriptar(A1.INGUSUMOP) END)as doc_ultimo_cambio,M.mpnomp as Nombre_Pabellon FROM INGRESOS A  INNER JOIN INGRESOMP A1 ON (A.MPCEDU=A1.MPCEDU AND A.MPTDOC = A1.MPTDOC AND A.CLAPRO = A1.CLAPRO AND A.INGCSC = A1.INGCSC AND A1.ingctvmop = (select max(A2.ingctvmop) from ingresomp A2 where A1.MPCEDU=A2.MPCEDU AND A1.MPTDOC = A2.MPTDOC AND A1.CLAPRO = A2.CLAPRO AND A1.INGCSC = A2.INGCSC )) INNER JOIN maepab M ON(A1.ingcodpab = M.mpcodp) INNER JOIN CAPBAS B ON (A.MPTDOC=B.MPTDOC AND A.MPCEDU=B.MPCEDU) INNER JOIN MAEEMP C ON (A.INGNIT=C.MENNIT) INNER JOIN MAEDMB D ON (D.MDCODD=B.MDCODD) INNER JOIN MAEDMB1 E ON (E.MDCODD=B.MDCODD AND E.MDCODM=B.MDCODM) INNER JOIN MAEOCUPRI P ON (P.MOCODPRI = B.MOCODPRI) INNER JOIN EMPRESS T ON (T.MECNTR=C.MECNTR) LEFT JOIN EMPTRAAFI1 H ON (H.EMPTIPDOC=A.MPTDOC AND H.EMPDOCAFI= A.MPCEDU) WHERE cast(A.INGFECADM as date)&gt;=? AND cast(A.INGFECADM as date)&lt;=? ORDER BY A.INGFECADM</t>
  </si>
  <si>
    <t xml:space="preserve">PROYECTO-INVESTIGACION                                      </t>
  </si>
  <si>
    <t>SELECT A.TIPO_DOC, A.DOCUMENTO,A.NOMPRE,A.GENERO,A.INGRESO,A.LUGAR_RESIDENCIA,A.CONTRATO,A.ATENCION_TRIAGE,A.ATENCION_MEDICA, B.PROCED AS PROCED,SUBSTRING(B.NOMBRE_PROCEDIMIENTO,1,90) AS NOMBRE_PROCEDIMIENTO,B.SOLICITUD_EXAMEN AS SOLICITUD_EXAMEN, B.FECHA_RESULTADO_HOSVITAL AS FECHA_RESULTADO,CAST(NULL AS TIMESTAMP) AS SOLICITA_INTERC,CAST(NULL AS TIMESTAMP) AS FECHA_NO_CONTESTADA,CAST(NULL AS TIMESTAMP) AS FECHA_SOLIC_INTERC,CAST(NULL AS TIMESTAMP) AS FECHA_RESPUESTA_INTERC FROM DRA_JAZMIN_02 B, DRA_JAZMIN_01 A WHERE A.TIPO_DOC=B.TIPO_DOC AND A.DOCUMENTO=B.DOCUMENTO AND A.INGRESO=B.INGRESO UNION SELECT A.TIPO_DOC, A.DOCUMENTO,A.NOMPRE,A.GENERO,A.INGRESO,A.LUGAR_RESIDENCIA,A.CONTRATO,A.ATENCION_TRIAGE,A.ATENCION_MEDICA, C.PROCED AS PROCED,SUBSTRING(C.NOMBRE_PROCEDIMIENTO,1,90) AS NOMBRE_PROCEDIMIENTO,C.SOLICITUD_EXAMEN AS SOLICITUD_EXAMEN_RX,C.FECHA_RESULTADO_HOSVITAL AS FECHA_RESULTADO_HOSVITAL,CAST(NULL AS TIMESTAMP) , CAST(NULL AS TIMESTAMP), CAST(NULL AS TIMESTAMP),CAST(NULL AS TIMESTAMP) FROM DRA_JAZMIN_03 C, DRA_JAZMIN_01 A WHERE A.TIPO_DOC=C.TIPO_DOC AND A.DOCUMENTO=C.DOCUMENTO AND A.INGRESO=C.INGRESO UNION SELECT A.TIPO_DOC, A.DOCUMENTO,A.NOMPRE,A.GENERO,A.INGRESO,A.LUGAR_RESIDENCIA,A.CONTRATO,A.ATENCION_TRIAGE,A.ATENCION_MEDICA, '','',CAST(NULL AS TIMESTAMP),CAST(NULL AS TIMESTAMP), D.SOLICITA AS SOLICITA_INTERC,D.FECHA_ATIENDE AS FECHA_NO_ATIENDE_INTERCONSULTA,CAST(NULL AS TIMESTAMP),CAST(NULL AS TIMESTAMP) FROM DRA_JAZMIN_04 D, DRA_JAZMIN_01 A WHERE A.TIPO_DOC=D.HISTIPDOC AND A.DOCUMENTO=D.HISCKEY AND A.INGRESO=D.INGRESO UNION SELECT A.TIPO_DOC, A.DOCUMENTO,A.NOMPRE,A.GENERO,A.INGRESO,A.LUGAR_RESIDENCIA,A.CONTRATO,A.ATENCION_TRIAGE,A.ATENCION_MEDICA, '','',CAST(NULL AS TIMESTAMP),CAST(NULL AS TIMESTAMP), CAST(NULL AS TIMESTAMP),CAST(NULL AS TIMESTAMP), E.FECHA_SOLICITA AS FECHA_SOLIC_INTERC,E.FECHA_ATIENDE AS FECHA_ATIENDE_INTERC FROM DRA_JAZMIN_05 E, DRA_JAZMIN_01 A WHERE A.TIPO_DOC = E.TIPO_DOC AND A.DOCUMENTO=E.CEDULA AND A.INGRESO=E.INGRESO ORDER BY 1,2</t>
  </si>
  <si>
    <t xml:space="preserve">ESPECIALIDAD_REGISTROS_MEDICOS                              </t>
  </si>
  <si>
    <t>SELECT A.HISTIPDOC AS TIPO_DOC,A.HISCKEY AS DOCUMENTO,B.MPNOMC AS PACIENTE,A.HISCSEC AS FOLIO,C.MENOME AS ESPECIALIDAD FROM HCCOM1 A, CAPBAS B, MAEESP C WHERE A.HISTIPDOC=B.MPTDOC AND A.HISCKEY=B.MPCEDU AND A.HCESP=C.MECODE AND A.HISTIPDOC=? AND A.HISCKEY=?  ORDER BY A.HISCSEC</t>
  </si>
  <si>
    <t xml:space="preserve">ATENCIONES-MEDISABANA                                       </t>
  </si>
  <si>
    <t>SELECT A.MPTDOC AS TTIPO_DOC,A.MPCEDU AS DOCUMENTO,A.MPNOMC AS PACIENTE,B.HISCSEC AS FOLIO,DATE_PART ('YEAR',HISFHORAT)||'-'||DATE_PART('MONTH',HISFHORAT)||'-'||DATE_PART('DAY',HISFHORAT) AS FECHA_ATENCION, DATE_PART ('HOUR',HISFHORAT)||':'||DATE_PART('MINUTE',HISFHORAT)||':'||DATE_PART('SECONDS',HISFHORAT) AS HORA_ATIENDE, B.HISCLPR AS SERVICIO,C.HCDXCOD AS COD_DX,D.DMNOMB AS NOMBRE_DIAGNOSTICO,E.MMNOMM AS PROFESIONAL_ATENCION FROM CAPBAS A INNER JOIN HCCOM1 B ON (B.HISTIPDOC=A.MPTDOC AND B.HISCKEY=A.MPCEDU) LEFT JOIN HCDIAGN C ON (B.HISTIPDOC=C.HISTIPDOC AND B.HISCKEY=C.HISCKEY AND B.HISCSEC=C.HISCSEC) LEFT JOIN MAEDIA D ON (C.HCDXCOD=D.DMCODI) INNER JOIN MAEMED1 E ON (B.HISCMMED=E.MMCODM) WHERE B.HISFHORAT&gt;=? AND B.HISFHORAT&lt;=? AND B.FHCCODCTO='MEDISABANA' ORDER BY B.HISFHORAT</t>
  </si>
  <si>
    <t xml:space="preserve">PACIENTES-CRONICOS                                          </t>
  </si>
  <si>
    <t>SELECT A.MPCEDU,A.MPTDOC,B.MPNOMC, E.DMNOMB FROM INGRESOS A, CAPBAS B, HCCOM1 C, HCDIAGN D,MAEDIA E WHERE A.INGFECADM&gt;=? AND A.INGFECADM&lt;=? AND A.MPCODP IN (1,2,3,17,97) AND A.MPTDOC=B.MPTDOC AND A.MPCEDU=B.MPCEDU AND A.MPTDOC=C.HISTIPDOC AND A.MPCEDU=C.HISCKEY AND A.INGCSC=C.HCTVIN1 AND A.MPTDOC=D.HISTIPDOC AND A.MPCEDU=D.HISCKEY AND C.HISCSEC=D.HISCSEC AND D.HCDXCOD IN ('K580','K589','M199','M198', 'M190', 'M150', 'M158', 'M159','G708','G448','R51X','H813','H814','F330', 'F331', 'F332', 'F333',  'F334', 'F338', 'F339', 'F411', 'F412', 'F413', 'F418', 'F419','K291', 'K296','K297') AND D.HCDXCOD=E.DMCODI AND EXISTS (SELECT A.MPCEDU,A.MPTDOC,B.MPNOMC, E.DMNOMB,COUNT(*) FROM INGRESOS A, CAPBAS B, HCCOM1 C, HCDIAGN D,MAEDIA E WHERE A.INGFECADM&gt;= ? AND A.INGFECADM&lt;=? AND A.MPCODP IN (1,2,3,17,97) AND  A.MPTDOC = B.MPTDOC AND A.MPCEDU = B.MPCEDU AND A.MPTDOC=C.HISTIPDOC AND A.MPCEDU=C.HISCKEY AND A.INGCSC=C.HCTVIN1 AND A.MPTDOC=D.HISTIPDOC AND A.MPCEDU = D.HISCKEY AND C.HISCSEC=D.HISCSEC AND D.HCDXCOD IN ('K580','K589','M199','M198', 'M190', 'M150', 'M158', 'M159','G708','G448','R51X','H813','H814', 'F330', 'F331', 'F332', 'F333', 'F334', 'F338', 'F339', 'F411', 'F412', 'F413', 'F418', 'F419','K291', 'K296','K297') AND D.HCDXCOD= E.DMCODI GROUP BY A.MPCEDU,A.MPTDOC,B.MPNOMC,  E.DMNOMB HAVING COUNT(*)&gt;= 3 AND COUNT(*) &lt;= 7) ORDER BY A.MPCEDU</t>
  </si>
  <si>
    <t xml:space="preserve">ACUMULADO_VENTAS_X_FECHAS                                   </t>
  </si>
  <si>
    <t>SELECT A.MPNFAC AS FACTURA,E.EMPDSC,  A.MPMENI AS CONTRATO ,D.MENOMB,A.MPCEDU AS DOCUMENTO,A.MPTDOC AS TIPO_DOC,A.MACTVING AS INGRESO,B.MAFEPR AS FECHA,B.PRCODI AS COD_PROCED,C.PRNOMB AS NOMBRE_PROCEDIMIENTO, B.MACANPR AS CANTIDAD,B.MAVATP AS VALOR_ITEM,C.PRNOMB AS PROCEDIMIENTO, B.MACODPAB AS PABELLON,B.MATIPP AS TIPO_PROCEDMINETO,B.MAHONCOD AS HONORARIO, B.MMCODM AS MED,B.MECOMM AS ESPE_MED,F.MENOME ,B.FCPCODSCC AS CENTRO_COSTO,G.CNCDSC AS NOMBRE_CENTRO_COSTO, B.MANUMFOL AS FOLIO, CASE WHEN A.MPCLPR='1' THEN 'AMBULATORIO' WHEN A.MPCLPR='2' THEN 'HOSPITALZIACION' WHEN A.MPCLPR='3' THEN 'URGENCIAS' WHEN A.MPCLPR='4' THEN 'TRATAMIENTO ESPECIAL' WHEN A.MPCLPR='5' THEN 'TRIAGE' END AS SERVICIO FROM MAEATE A, MAEATE2 B, MAEPRO C, MAEEMP D, EMPRESS E, MAEESP F,JTMPCENCOST G WHERE A.FACFCH&gt;=? AND A.FACFCH&lt;=? AND A.MPNFAC = B.MPNFAC AND B.PRCODI=C.PRCODI AND A.MPMENI = D.MENNIT AND E.MECNTR=D.MECNTR AND F.MECODE=B.MECOMM AND G.CNCCOD=B.FCPCODSCC ORDER BY B.MAFEPR</t>
  </si>
  <si>
    <t xml:space="preserve">DX_N398                                                     </t>
  </si>
  <si>
    <t>SELECT A.HISTIPDOC AS TIPO_DOC, A.HISCKEY AS DOCUMENTO, C.MPNOMC AS PACIENTE, C.MPSEXO AS GENERO,A.HISCSEC AS FOLIO, C.MPFCHN AS NACIMIENTO, A.HISCSEC AS FOLIO,B.HISFHORAT AS FECHA_ATENCION, CASE WHEN B.HISCLPR='1' THEN 'AMBULATORIO' WHEN B.HISCLPR='2' THEN 'HOSPITALIZACION' WHEN B.HISCLPR='3' THEN 'URGENCIAS' WHEN B.HISCLPR='4' THEN 'TRATAMIENTO ESPECIAL' WHEN B.HISCLPR='5' THEN 'TRIAGE' WHEN B.HISCLPR='6' THEN 'REFACTURACION AMBULATORIO' WHEN B.HISCLPR='7' THEN 'REFACTURACION HOSPITALIZACION' WHEN B.HISCLPR='8' THEN 'REFACTURACION URGENCIAS' WHEN B.HISCLPR='9' THEN 'REFACTURACION TRATAMIENTO ESPECIAL' WHEN B.HISCLPR='10' THEN 'REFACTURACION TRIAGE' END AS ERVICO, B.HISCMMED AS MEDICO,F.MMNOMM AS MEDICO_NOMBRE,B.HCESP AS ESPECIALIDAD,E.MENOME AS ESPECIALIDAD, A.HCDXCOD AS DX,D.DMNOMB AS NOMBRE_DX FROM HCDIAGN A,HCCOM1 B ,CAPBAS C, MAEDIA D, MAEESP E, MAEMED1 F WHERE B.HISFHORAT&gt;=? AND B.HISFHORAT&lt;=? AND B.HISTIPDOC=A.HISTIPDOC AND B.HISCKEY=A.HISCKEY AND B.HISCSEC=A.HISCSEC AND A.HCDXCOD='N398' AND B.HISTIPDOC=C.MPTDOC AND B.HISCKEY=C.MPCEDU AND A.HCDXCOD=D.DMCODI AND B.HCESP=E.MECODE AND B.HISCMMED=F.MMCODM ORDER BY B.HISFHORAT</t>
  </si>
  <si>
    <t xml:space="preserve">DX_N319                                                     </t>
  </si>
  <si>
    <t>SELECT A.HISTIPDOC AS TIPO_DOC, A.HISCKEY AS DOCUMENTO, C.MPNOMC AS PACIENTE, C.MPSEXO AS GENERO,A.HISCSEC AS FOLIO, C.MPFCHN AS NACIMIENTO, A.HISCSEC AS FOLIO,B.HISFHORAT AS FECHA_ATENCION, CASE WHEN B.HISCLPR='1' THEN 'AMBULATORIO' WHEN B.HISCLPR='2' THEN 'HOSPITALIZACION' WHEN B.HISCLPR='3' THEN 'URGENCIAS' WHEN B.HISCLPR='4' THEN 'TRATAMIENTO ESPECIAL' WHEN B.HISCLPR='5' THEN 'TRIAGE' WHEN B.HISCLPR='6' THEN 'REFACTURACION AMBULATORIO' WHEN B.HISCLPR='7' THEN 'REFACTURACION HOSPITALIZACION' WHEN B.HISCLPR='8' THEN 'REFACTURACION URGENCIAS' WHEN B.HISCLPR='9' THEN 'REFACTURACION TRATAMIENTO ESPECIAL' WHEN B.HISCLPR='10' THEN 'REFACTURACION TRIAGE' END AS ERVICO, B.HISCMMED AS MEDICO,F.MMNOMM AS MEDICO_NOMBRE,B.HCESP AS ESPECIALIDAD,E.MENOME AS ESPECIALIDAD, A.HCDXCOD AS DX,D.DMNOMB AS NOMBRE_DX FROM HCDIAGN A,HCCOM1 B ,CAPBAS C, MAEDIA D, MAEESP E, MAEMED1 F WHERE B.HISFHORAT&gt;=? AND B.HISFHORAT&lt;=? AND B.HISTIPDOC=A.HISTIPDOC AND B.HISCKEY=A.HISCKEY AND B.HISCSEC=A.HISCSEC AND A.HCDXCOD='N319' AND B.HISTIPDOC=C.MPTDOC AND B.HISCKEY=C.MPCEDU AND A.HCDXCOD=D.DMCODI AND B.HCESP=E.MECODE AND B.HISCMMED=F.MMCODM ORDER BY B.HISFHORAT</t>
  </si>
  <si>
    <t xml:space="preserve">OBSERVACIONES_INGRESOS                                      </t>
  </si>
  <si>
    <t>select a.mptdoc as tipo_doc,a.mpcedu as documento,c.mpnomc as paciente, a.ingcsc as ingreso, b.ingfecadm as fecha_ingreso,b.INGDEROBS as observaciones from ingresomp a, ingresos b ,CAPBAS C where a.mptdoc=b.mptdoc and a.mpcedu = b.mpcedu and a.ingcsc=b.ingcsc and a.mptdoc=c.mptdoc and a.mpcedu=c.mpcedu and a.ingcodpab=40 and b.ingfecadm&gt;=? and b.ingfecadm&lt;=? order by b.ingfecadm</t>
  </si>
  <si>
    <t xml:space="preserve">RUTA-PACIENTES-ACOSTADOS                                    </t>
  </si>
  <si>
    <t>select b.ingfecmop FECHA,C.MPTDOC TIPO_DOC,C.MPCEDU DOCUMENTO,c.mpnomc AS PACIENTE, b.ingcsc AS CTVO_INGRESO,A.MPNOMP AS PABELLON,b.ingcodcam AS CAMA from maepab a, ingresomp b, capbas c where a.mpcodp=b.ingcodpab and b.ingfecmop&gt;=? and b.ingfecmop&lt;= ? and b.mptdoc=c.mptdoc and b.mpcedu = c.mpcedu and (b.mptdoc,b.mpcedu,b.ingcsc) in (select x.mptdoc,x.mpcedu,x.ingcsc from ingresomp x where x.clapro='2') order by b.mptdoc,b.mpcedu,b.ingcsc,b.ingfecmop</t>
  </si>
  <si>
    <t xml:space="preserve">TRASFUSIONES-DX                                             </t>
  </si>
  <si>
    <t>SELECT T1.HCFCHRORD AS FECHA_ORDEN,T1.HCTVIN51 AS INGRESO, T1.HISTIPDOC AS TIPO_DOCUMENTO,T1.HISCKEY AS DOCUMENTO,T5.MPNOMC AS NOMBRE, T1.HCPRCCOD AS CUPS,T2.PRNOMB AS NOMBRE_PROCEDIMIENTO, T1.HISCSEC AS FOLIO,T3.HISFHORAT AS FECHA,T8.MMNOMM AS MEDICO,T14.DMNOMB AS DX FROM (((HCCOM51 T1 INNER JOIN CAPBAS T5 ON (T5.MPTDOC=T1.HISTIPDOC AND T5.MPCEDU=T1.HISCKEY) JOIN MAEPRO T2 ON T2.PRCODI=T1.HCPRCCOD) INNER JOIN HCCOM1 T3 ON T3.HISCKEY=T1.HISCKEY AND T3.HISTIPDOC=T1.HISTIPDOC AND T3.HISCSEC=T1.HISCSEC) INNER JOIN HCCOM5 T4 ON T4.HISCKEY=T1.HISCKEY AND T4.HISTIPDOC=T1.HISTIPDOC AND T4.HISCSEC=T1.HISCSEC AND T4.HCPRCCOD=T1.HCPRCCOD) INNER JOIN MAEMED1 T8 ON (T8.MMCODM=T3.HISCMMED) INNER JOIN INGRESOS T12 ON (T12.MPTDOC=T3.HISTIPDOC AND T12.MPCEDU=T3.HISCKEY AND T12.INGCSC=T3.HCTVIN1) INNER JOIN MAEDIA T14 ON (T12.INGDXCLI=T14.DMCODI) WHERE (T1.HCPRCTPOP IN( '4','10')) AND (T4.OPRINDURG ='N' OR 'N' = 'N') AND (T1.HCFCHRORD&gt;=? AND T1.HCFCHRORD&lt;=?) AND (((T1.HCMEDDIS='' OR T1.HCDISTRI &lt;&gt; 'S') OR '' = '')) AND (T1.HCESTDIS=' ') AND (T1.HCORDAMB='N') AND T1.HCPRCCOD&gt;='911105' AND T1.HCPRCCOD&lt;='912020' ORDER BY T1.HISCKEY,T1.HISTIPDOC,T1.HCTVIN51,T1.HCPRCTPOP,T1.HCPRCEST,T1.HCESTDIS,T1.HCFCHRORD</t>
  </si>
  <si>
    <t xml:space="preserve">REGISTRO DE HC X FECHAS                                     </t>
  </si>
  <si>
    <t>SELECT B.MPTDOC AS TIPO_DOC,B.MPCEDU AS DOCUMENTO , B.MPNOMC AS PACIENTE,A.HISCSEC AS FOLIO,A.HISFHORAT AS FECHA_ATENCION,C.MMNOMM AS NOMBRE__MEDICO,CASE WHEN A.HISCCIE='0' THEN 'Foio Abierto' WHEN  A.HISCCIE='1' THEN 'Foio Cerrado' END AS ESTADO_FOLIO FROM HCCOM1 A ,CAPBAS B, MAEMED1 C WHERE A.HISFHORAT &gt;=? AND  A.HISFHORAT &lt;=? AND A.HISCKEY=B.MPCEDU AND A.HISTIPDOC=B.MPTDOC AND A.HISCMMED= C.MMCODM ORDER BY C.MMNOMM</t>
  </si>
  <si>
    <t xml:space="preserve">HC_EVOLUCION_FERTILIDAD                                     </t>
  </si>
  <si>
    <t>SELECT B.MPTDOC AS TIPO_DOC,B.MPCEDU AS DOCUMENTO , B.MPNOMC AS PACIENTE,A.HISCSEC AS FOLIO,A.HISFHORAT AS FECHA_ATENCION,C.MMNOMM AS NOMBRE__MEDICO, CASE WHEN A.HISCCIE='0' THEN 'Foio Abierto' WHEN  A.HISCCIE='1' THEN 'Foio Cerrado' END AS ESTADO_FOLIO , SUBSTRING(X.EVODES,1,40) as evolucion FROM HCCOM1 A ,CAPBAS B, MAEMED1 C , HCCOM33 X WHERE A.HISFHORAT&gt;=? AND A.HISFHORAT&lt;=? AND A.HISCKEY=B.MPCEDU AND A.HISTIPDOC=B.MPTDOC AND A.HISCMMED= C.MMCODM AND A.HCESP IN (342) AND A.HISTIPDOC=X.HISTIPDOC AND A.HISCKEY=X.HISCKEY AND A.HISCSEC=X.HISCSEC ORDER BY C.MMNOMM</t>
  </si>
  <si>
    <t xml:space="preserve">MATERNAS_URGENCIAS                                          </t>
  </si>
  <si>
    <t>SELECT B.HISTIPDOC TIPO_DOC,B.HISCKEY DOCUMENTO ,C.MPNOMC PACIENTE,B.HCTVIN1 INGRESO FROM HCCOM51 A,HCCOM1 B, CAPBAS C, MAEPRO D WHERE B.HISFHORAT&gt;=? AND B.HISFHORAT&lt;=? AND A.HISTIPDOC= B.HISTIPDOC AND A.HISCKEY=B.HISCKEY AND A.HISCSEC=B.HISCSEC AND B.HISTIPDOC=C.MPTDOC AND B.HISCKEY=C.MPCEDU AND A.HCPRCCOD=D.PRCODI AND B.HISCLPR IN ('3','8') AND D.PRCODI IN ('C40540','471100-02','740100','740100-01','740200','740300','C40535','C40801','721001', '721002','732201','735300-01', '735910','735930','735931','735980', '750101','750101-01','750101-02','750105','754101','897011','897012','933700', 'C40000-1','C40538', 'C40540','S41601','S41602','S41603','S41604','735300','681601','690101', '690101-01','690101-02','690102', '750101','750101-01', '750101-02','750105','C40538','C40539','659300','691920','743100', '904508') GROUP BY B.HISTIPDOC, B.HISCKEY,C.MPNOMC,B.HCTVIN1</t>
  </si>
  <si>
    <t xml:space="preserve">HISTORIA _CLINICA                                           </t>
  </si>
  <si>
    <t xml:space="preserve">FORMACION PROFESIONAL                                       </t>
  </si>
  <si>
    <t xml:space="preserve">CONSULTA EVOLUCIONES MEDICAS X RANGO DE TIEMPO              </t>
  </si>
  <si>
    <t>select case when m.mmestado='A' then 'Activo' when m.mmestado='I' then 'Inactivo' end as estado,m.mmnomm as nom_medico,h.hiscmmed,desencriptar(m.mmusuario) as cedula,(select menome from maeesp where h.hcesp=mecode),case when m.mmtposerv='1' then 'Med. Espec' when m.mmtposerv='2' then 'Med. General' end as tipo, count(*) from hccom1 h inner join maemed1 m on h.hiscmmed=m.mmcodm where h.hisfhorat between ? and ? and m.mmtposerv in ('1','2') group by 1,2,3,4,5,6</t>
  </si>
  <si>
    <t xml:space="preserve">PRESTAMOS_HC_FISICA                                         </t>
  </si>
  <si>
    <t>SELECT H.MPCEDU, (SELECT C.MPNOM1||' '||C.MPAPE1||' '||C.MPAPE2 FROM CAPBAS C WHERE H.MPCEDU=C.MPCEDU AND H.MPTDOC=C.MPTDOC), H.HCPRESCSC, H.USUARIO, H.FECREG, H.FUNCEDU, H.FUNNOM, H.FUNAPE, H.COD_AREA, (SELECT NOMBRE FROM AREA A WHERE A.COD_AREA=H.COD_AREA) FROM HCPRESTAMO H WHERE  H.FEC_PRES BETWEEN ? AND ?</t>
  </si>
  <si>
    <t xml:space="preserve">INGRESOS_HC_FISICA                                          </t>
  </si>
  <si>
    <t>SELECT H.MPCEDU, (SELECT C.MPNOM1||' '||C.MPAPE1||' '||C.MPAPE2 FROM CAPBAS C WHERE H.MPCEDU=C.MPCEDU AND H.MPTDOC=C.MPTDOC), H.USUARIO, H.HCFUENTE, H.COD_AREA, (SELECT NOMBRE FROM AREA A WHERE A.COD_AREA=H.COD_AREA) FROM HCLINICA H WHERE H.FECREG BETWEEN ? AND ?</t>
  </si>
  <si>
    <t xml:space="preserve">PRESTAMOS_ACTUAL_HC                                         </t>
  </si>
  <si>
    <t>select h.mpcedu as mpcedu,h.mptdoc as mptdoc,c.mpnom1||' '||c.mpnom2||' '||c.mpape1||' '||c.mpape2 as nombre_pac,cast(h.fec_pres as date),(select nombre from area a where h.cod_area=a.cod_area) as area, h.funcedu as funcedu, h.funnom||' '||h.funape as nombre_fun,h.hcprescsc as hcprescsc from capbas c right join hcprestamo h on h.mpcedu=c.mpcedu and h.mptdoc=c.mptdoc where (select hc.hcdisp from hclinica hc where h.mpcedu=hc.mpcedu and h.mptdoc=hc.mptdoc)='f' and h.hcprescsc=(select max(hc1.hcprescsc) from hcprestamo hc1 where h.mpcedu=hc1.mpcedu and h.mptdoc=hc1.mptdoc ) order by 4</t>
  </si>
  <si>
    <t xml:space="preserve">FILTRO_ETIQUETAS_ENFERMERIA                                 </t>
  </si>
  <si>
    <t>SELECT * FROM HCCOM33 WHERE HISCKEY=? AND ( EVODES LIKE ('%SEGUIM%') OR EVODES LIKE ('%EDUCA%'))</t>
  </si>
  <si>
    <t xml:space="preserve">LOG_POR_FUNCIONARIO                                         </t>
  </si>
  <si>
    <t>SELECT logconhc.MPTDOC AS DOC_PACIENTE,logconhc.MPCEDU AS PACIENTE,MPNOMC AS NOMBRE_PACIENTE,FECHORCON AS FECHA_CONSULTA,LOGMOTCON AS MOTIVO_CONSULTA, MSUSER AS USUARIO_REALIZA_CONSULTA,ausrdsc as nombre_usuario,LOGNOMREP AS ACCESO FROM logconhc, CAPBAS, admusr WHERE logconhc.MPTDOC=CAPBAS.MPTDOC AND logconhc.MPCEDU = CAPBAS.MPCEDU and admusr.ausrid=msuser and msuser=?</t>
  </si>
  <si>
    <t xml:space="preserve">LOG_POR_FECHAS                                              </t>
  </si>
  <si>
    <t>SELECT logconhc.MPTDOC AS DOC_PACIENTE,logconhc.MPCEDU AS PACIENTE,MPNOMC AS NOMBRE_PACIENTE,FECHORCON AS FECHA_CONSULTA,LOGMOTCON AS MOTIVO_CONSULTA, MSUSER AS USUARIO_REALIZA_CONSULTA,ausrdsc as nombre_usuario,LOGNOMREP AS ACCESO FROM logconhc, CAPBAS, admusr WHERE logconhc.MPTDOC=CAPBAS.MPTDOC AND logconhc.MPCEDU = CAPBAS.MPCEDU and admusr.ausrid=msuser and FECHORCON&gt;=? AND FECHORCON &lt;=? ORDER BY FECHORCON</t>
  </si>
  <si>
    <t xml:space="preserve">LOG_POR_PACIENTE                                            </t>
  </si>
  <si>
    <t>SELECT logconhc.MPTDOC AS DOC_PACIENTE,logconhc.MPCEDU AS PACIENTE,MPNOMC AS NOMBRE_PACIENTE,FECHORCON AS FECHA_CONSULTA,LOGMOTCON AS MOTIVO_CONSULTA, MSUSER AS USUARIO_REALIZA_CONSULTA,ausrdsc as nombre_usuario,LOGNOMREP AS ACCESO FROM logconhc, CAPBAS, admusr WHERE logconhc.MPTDOC=CAPBAS.MPTDOC AND logconhc.MPCEDU = CAPBAS.MPCEDU and admusr.ausrid=msuser and logconhc.mptdoc = ? and logconhc.mpcedu=?</t>
  </si>
  <si>
    <t xml:space="preserve">LOG_CONSULTA_FUNC_A_FUNCIONARIO                             </t>
  </si>
  <si>
    <t>select mpcedu,mptdoc,(select nombre from emple_consulta where l.mpcedu=cod_emple),fechorcon,logmotcon,msuser,(select nombre from emple_consulta where l.msuser=cod_emple),(select nombre_carg from emple_consulta where l.msuser=cod_emple),logesttra, lognomrep from logconhc l where msuser in (select cod_emple from emple_consulta where cod_emple  not in ('80035066','1019042100','80350752','1128062176','1072645019','80548412','79866132','19465673')) and mpcedu in (select cod_emple from emple_consulta ) order by 1</t>
  </si>
  <si>
    <t xml:space="preserve">REGISTRO_FOLIOS_HISTORIA_CLINICA                            </t>
  </si>
  <si>
    <t>SELECT A.MPTDOC AS TIPO_DOC,A.MPCEDU AS DOCUMENTO,B.MPNOMC AS PACIENTE,A.INGCSC AS INGRESO,A.INGFECADM AS FECHA_INGRESO,C.HISCSEC AS FOLIO,D.MMCEDM AS CEDULA_MEDICO,D.MMNOMM AS MEDICO,T.MENOME AS ESPECIALIDAD FROM INGRESOS A, CAPBAS B, HCCOM1 C, MAEMED1 D, MAEESP T WHERE A.MPTDOC=? AND A.MPCEDU=? AND A.MPTDOC=B.MPTDOC AND A.MPCEDU=B.MPCEDU AND B.MPTDOC=C.HISTIPDOC AND B.MPCEDU=C.HISCKEY AND A.INGCSC=C.HCTVIN1 AND C.HISCMMED=D.MMCODM AND C.HCESP=T.MECODE ORDER BY C.HISCSEC</t>
  </si>
  <si>
    <t xml:space="preserve">COMPRAS                                                     </t>
  </si>
  <si>
    <t xml:space="preserve">GRUPOS_Y_SUBGRUPOS                                          </t>
  </si>
  <si>
    <t>select msreso AS CODIGO,msnomg AS SUMINISTRO ,MSFchMd AS FECHA_MODIFIACION,msgrpcod as grupo,MsSGrpCd as subgrupo from maesum1 where ?='S' order by Msgrpcod, MsSGrpCd, MSFchMd,MSRESO</t>
  </si>
  <si>
    <t xml:space="preserve">TOTAL CAJA GENERAL                                          </t>
  </si>
  <si>
    <t xml:space="preserve">TOTAL CORTE MENSUAL DEBITOS Y CREDITOS POR DOCUMENTO        </t>
  </si>
  <si>
    <t>SELECT SUBSTRING(MOV.CNTCOD FROM 0 FOR 7), MOV.DOCCOD,(SELECT DOCDSC FROM DOCUCON D WHERE MOV.DOCCOD=D.DOCCOD), SUM(CASE WHEN MVCNAT='C' THEN SUMA END) AS MARCAC, SUM(CASE WHEN MVCNAT='D' THEN SUMA END) AS MARCAD FROM (SELECT DOCCOD, MVCNAT, MVCANIO, CNTCOD, MVCMES, SUM (MVCVLR) AS SUMA FROM MOVCONT2 WHERE  MVCANIO=? AND MVCMES=? GROUP BY 1,2,3,4,5) MOV GROUP BY 1,2,3</t>
  </si>
  <si>
    <t xml:space="preserve">REPORTE OPORTUNIDADES DE PIR                                </t>
  </si>
  <si>
    <t xml:space="preserve">OPORTUNIDADES CITAS MEDICAS PIR                             </t>
  </si>
  <si>
    <t>SELECT CITMED.CITNUM AS NO_CITA, CITMED1.CITCED AS ID, CAPBAS.MPNOMC AS PACIENTE,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 CONSUL.CONSDET AS CONSULTORIO,CITMED1.CITFECSOL AS FECHA_CITA_USUARIO, CITMED.CITFEC AS FECHA_CITA_ATENCION, CTRLCITAS.CITFCHHRA AS FECHA_CITA_RESERVA,CITMED1.CITTIPDOC, EXTRACT (DAYS FROM (CAST(CITMED.CITFEC AS TIMESTAMP)-CAST (CTRLCITAS.CITFCHHRA AS TIMESTAMP)))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CTRLCITAS ON CITMED1.CITEMP=CTRLCITAS.CITEMP AND CITMED1.CITSED=CTRLCITAS.CITSED AND CITMED1.CITNUM=CTRLCITAS.CITNUM AND CTRLCITAS.CITCED=CITMED1.CITCED AND CITMED1.CITTIPDOC=CTRLCITAS.CITTIPDOC WHERE CITMED.CITFEC&gt;=? AND CITMED.CITFEC&lt;=? AND CTRLCITAS.CITSTSCIT IN ('R') AND MAEESP.MECODE IN ('380','42','60','771','805','813','42','807','786','806','591','995','805','692','802','808','809','810','100','787','791','661','662','681','443','784','394','593','997') ORDER BY CITMED.CITNUM;</t>
  </si>
  <si>
    <t xml:space="preserve">REPORTE DE PROGRAMACION DE CITAS ESPEC PIR                  </t>
  </si>
  <si>
    <t>SELECT C.CITFEC AS FECHA,C.CITHORI AS HORA_ATENCION,C1.CITCED AS PACIENTE,(SELECT MPNOMC FROM CAPBAS WHERE C1.CITCED=MPCEDU LIMIT 1) AS NOMBRE_PAC,C.CITPRO AS PROCEDIMIENTO,(SELECT PRNOMB FROM MAEPRO WHERE PRCODI=C.CITPRO) AS DESCRIPCION_PROCEDIMIENTO,CASE WHEN C.CITESTP='A' THEN 'ATENDIDA' WHEN C.CITESTP='R' THEN 'RESERVADA' WHEN C.CITESTP='C' THEN 'CONFIRMADA' WHEN C.CITESTP='N' THEN 'CANCELADA' WHEN C.CITESTP='F' THEN 'FACTURADA' WHEN C.CITESTP='I' THEN 'INCUMPLIDA' END AS ESTADO_CITA,C2.MMCODM AS COD_PROF,(SELECT MMNOMM FROM MAEMED1 WHERE C2.MMCODM=MMCODM) AS MEDICO_PROF, C2.MECODE AS COD_ESPECIALIDAD, (SELECT MENOME FROM MAEESP WHERE C2.MECODE=MECODE) AS ESPECIALIDAD FROM ((CITMED C INNER JOIN CITMED1 C1 ON C.CITNUM=C1.CITNUM) INNER JOIN CITMED2 C2 ON C.CITNUM=C2.CITNUM) WHERE C.CITFEC=? AND C2.MECODE IN ('805','386','807','806','809','810','692','393','394','808','591','593','380','93','290','784','786','661','791','680','681','5','6','4','3','100','802','804','60','42','990','443','813','995')</t>
  </si>
  <si>
    <t xml:space="preserve">REFERENCIA                                                  </t>
  </si>
  <si>
    <t xml:space="preserve">ENTRADAS_SALIDAS_REFERENCIA                                 </t>
  </si>
  <si>
    <t>Select b.mptdoc as tipo_doc,b.mpcedu as documento,b.mpnomc as paciente,case when a.reftip='C' then 'Salida' WHEN A.REFTIP='R' THEN 'Entrada' END AS ESTADO,a.refnom as refernte,a.reffch as fecha ,a.reffchrms as fecha_remision,reffehtrs as fecha_traslado,c.menomb as contrato,d.dmnomb as dx from refcref a, capbas b, maeemp c, maedia d, ingresos e where a.mptdoc = b.mptdoc and a.mpcedu=b.mpcedu and a.reffch&gt;= ? and a.reffch&lt;= ? AND C.MEESTADO =0 AND a.mecntr= c.mecntr and d.dmcodi=a.dmcodi and e.mptdoc=b.mptdoc and e.mpcedu=b.mpcedu and e.ingcsc=a.refcscing and e.ingnit= c.mennit</t>
  </si>
  <si>
    <t xml:space="preserve">ENTRADAS_SALIDAS_REFERENCIA_DETALLES                        </t>
  </si>
  <si>
    <t>SELECT B.MPTDOC AS TIPO_DOC,B.MPCEDU AS DOCUMENTO,B.MPNOMC AS PACIENTE,E.INGMOTSAL,CASE WHEN E.INGMOTSAL ='R' THEN 'REMISION' WHEN E.INGMOTSAL='OM' THEN 'ORDEN MEDICA' WHEN E.INGMOTSAL ='SV' THEN 'SALIDA VOLUNTARIA' WHEN E.INGMOTSAL='F' THEN 'FUGA' WHEN E.INGMOTSAL='H' THEN 'HOSPITALIZACION' WHEN E.INGMOTSAL='AD' THEN  'ALTA DEFINITVA' WHEN E.INGMOTSAL='AT' THEN 'ALTA TRANSITORIA' WHEN E.INGMOTSAL='SI' THEN 'SALIDA INVOLUNTARIA' WHEN E.INGMOTSAL='A' THEN 'ASINTOMATICO' WHEN E.INGMOTSAL='' THEN 'EN BLANCO' WHEN E.INGMOTSAL='DL' THEN 'DISCAPACIDAD LEVE' END AS ESTADO, CASE WHEN A.REFTIP='C' THEN 'EREFERENCIA DE SALIDA' WHEN A.REFTIP='R' THEN 'REFERENCIA DE ENTRADA' END AS ESTADO,A.REFNOM AS REFERENTE,A.REFFCH AS FECHA ,A.REFFCHRMS AS FECHA_REMISION,REFFEHTRS AS FECHA_TRASLADO,C.MENOMB AS CONTRATO,D.DMNOMB AS DX FROM REFCREF A INNER JOIN CAPBAS B ON (A.MPTDOC=B.MPTDOC AND A.MPCEDU=B.MPCEDU) INNER JOIN  MAEEMP C ON (A.MECNTR=C.MECNTR AND C.MEESTADO=0) LEFT JOIN  MAEDIA D ON (D.DMCODI=A.DMCODI) INNER JOIN INGRESOS E ON (E.MPTDOC=B.MPTDOC AND E.MPCEDU=B.MPCEDU AND E.INGCSC=A.REFCSCING AND E.INGNIT= C.MENNIT) WHERE A.REFFCH&gt;=? AND A.REFFCH&lt;=?</t>
  </si>
  <si>
    <t xml:space="preserve">RADIOLOGIA                                                  </t>
  </si>
  <si>
    <t xml:space="preserve">IMAGENES_RX_URG_HOSP_ORDENADAS_HOSVITAL                     </t>
  </si>
  <si>
    <t>SELECT A.HISTIPDOC AS TIPO_DOC,A.HISCKEY AS DOCUMENTO, B.MPNOMC AS PACIENTE,A.HISCSEC AS FOLIO, A.HCPRCCOD AS PROCEDIMIENTO, C.PRNOMB AS NOMBRE_PROCEDIMIENTO, A.HCPRCEST AS ESTADO,A.HCFCHRORD AS FECHA_ORDEN, D.HCPRSTGR FROM HCCOM51 A, CAPBAS B, MAEPRO C, HCCOM5 D WHERE A.HCFCHRORD&gt;=? AND A.HCFCHRORD&lt;=? AND A.HCPRCTPOP=1 AND A.HISTIPDOC=B.MPTDOC AND A.HISCKEY=B.MPCEDU AND A.HISTIPDOC=D.HISTIPDOC AND A.HISCKEY=D.HISCKEY AND A.HISCSEC=D.HISCSEC AND A.HCPRCCOD=D.HCPRCCOD AND C.PRCODI=A.HCPRCCOD ORDER BY A.HCFCHRORD ,A.HISCKEY</t>
  </si>
  <si>
    <t xml:space="preserve">IMAGENES_RX_AMBULATORIAS_ORDENADAS_HOSVITAL                 </t>
  </si>
  <si>
    <t>SELECT A.CITNUM AS CITA_MEDICA,D.MPTDOC AS TIPO_DOC,D.MPCEDU AS DOCUMENTO,D.MPNOMC AS PACIENTE,A.CITFECME AS FECHA,C.PRNOMB AS PROCEDIMIENTO FROM CITMED2 A ,CITMED B ,CITMED1 E, MAEPRO C, CAPBAS D WHERE A.CITNUM= B.CITNUM AND B.CITNUM=E.CITNUM AND E.CITTIPDOC=D.MPTDOC AND E.CITCED=D.MPCEDU AND CITFECME&gt;=? AND CITFECME&lt;=? AND MECODE IN (600,800,602,608,609,360 ,601,603,361) AND B.CITPRO=C.PRCODI AND A.CITCANCEM&lt;&gt; 'S' ORDER BY D.MPCEDU</t>
  </si>
  <si>
    <t xml:space="preserve">INFORME DE MAMOGRAFIAS MES POR CONTRATO                     </t>
  </si>
  <si>
    <t>SELECT M2.PRCODI AS CODIGO,(SELECT MP.PRNOMB FROM MAEPRO MP WHERE MP.PRCODI=M2.PRCODI)AS DESCRIPCION,(SELECT EM.EMPDSC FROM EMPRESS EM WHERE EM.MECNTR = ME.MECNTR) AS EMPRESA,ME.MENOMB AS CONTRATO,SUM(M2.MACANPR) AS CANTIDAD,SUM(M2.MPINTE) AS VALOR FROM MAEATE2 M2 INNER JOIN MAEATE M ON M2.MPNFAC = M.MPNFAC INNER JOIN MAEEMP ME ON ME.MENNIT = M.MPMENI WHERE M2.PRCODI = '876802' AND M2.MAFEPR &gt;= ? AND M2.MAFEPR &lt;=cast( ? as timestamp without time zone)+ CAST('1 days' AS INTERVAL) GROUP BY CODIGO,DESCRIPCION,EMPRESA,CONTRATO ORDER BY 3</t>
  </si>
  <si>
    <t xml:space="preserve">IMAGENES CON OBSERVACIONES CONSOLIDADOS                     </t>
  </si>
  <si>
    <t>select sum(case when HisCpObs &lt;&gt; '' then 1 else 0 end) as "ConObservacion",sum(case when HisCpObs = '' then 1 else 0 end) as "SinObservacion", count(*) as total, EXTRACT(MONTH FROM HCFcHrOrd) as mes from hccom5 h5 inner join hccom51 h51 on h5.hisckey = h51.hisckey and h51.histipdoc = h5.histipdoc and h51.hiscsec = h5.hiscsec and h51.hcprccod = h5.hcprccod where h5.HCPrcTip = '1' and HCFcHrOrd &gt;= ? and HCFcHrOrd &lt;= ? group by EXTRACT(MONTH FROM HCFcHrOrd) order by mes</t>
  </si>
  <si>
    <t xml:space="preserve">IMAGENES CON OBSERVACIONES DETALLE                          </t>
  </si>
  <si>
    <t>select h5.histipdoc as tipodocumento,h5.hisckey as documento,h5.hiscsec as folio,h51.HCFcHrOrd as fechaorden,(select prnomb from maepro where h5.hcprccod = prcodi) as procedimiento,h5.HisCpObs as observaciones  from hccom5 h5 inner join hccom51 h51 on h5.hisckey = h51.hisckey and h51.histipdoc = h5.histipdoc and h51.hiscsec = h5.hiscsec and h51.hcprccod = h5.hcprccod where h5.HCPrcTip = '1' and HCFcHrOrd &gt;= ? and HCFcHrOrd &lt;= ? order by h51.HCFcHrOrd</t>
  </si>
  <si>
    <t xml:space="preserve">INFORME DE MAMOGRAFIAS MES DETALLE                          </t>
  </si>
  <si>
    <t>SELECT M2.PRCODI AS CODIGO,M2.MAFEPR as Fecha,(SELECT MP.PRNOMB FROM MAEPRO MP WHERE MP.PRCODI=M2.PRCODI)AS DESCRIPCION,(SELECT EM.EMPDSC FROM EMPRESS EM WHERE EM.MECNTR = ME.MECNTR) AS EMPRESA,m.mpcedu as documento,ME.MENOMB AS CONTRATO,M2.MACANPR AS CANTIDAD,M2.MPINTE AS VALOR FROM MAEATE2 M2 INNER JOIN MAEATE M ON M2.MPNFAC = M.MPNFAC INNER JOIN MAEEMP ME ON ME.MENNIT = M.MPMENI WHERE M2.PRCODI = '876802' AND M2.MAFEPR &gt;= ? AND M2.MAFEPR &lt;=cast( ? as timestamp without time zone)+ CAST('1 days' AS INTERVAL) ORDER BY 2,4</t>
  </si>
  <si>
    <t xml:space="preserve">INFORME DE CONCORDANCIA CLINICA CX ECO TAC                  </t>
  </si>
  <si>
    <t>SELECT CAPBAS.MPNOMC AS Nombre_PACIENTE, PROCIR.MPCEDU AS numero_doc_Paciente, PROCIR.MPTDOC AS TIPO_DOCUMENTO, to_char((current_date - capbas.mpfchn)/365,'DD') as edad,(PROCIR.PROFEC||' '||PROCIR.PROHORI)::TIMESTAMP AS FECHA_HORA_prog_cirugia, MAEMED1.MMNOMM AS NOMBRE_MEDICO_Programado, MAEESP.MENOME AS ESPECILIDAD_medico, MAEPRO.PRCODI AS CUPS, MAEPRO.PRNOMB AS PROCEDIMIENTO, PROCIR.PROEPS AS CONTRATO, dm.descir as descripcionqx, (select dmnomb from maedia where dmcodi = ingresos.IngEntDx) as DiagnosticoIngreso, (select dmnomb from maedia where dmcodi = ingresos.IngSalDx) as DiagnosticoEgreso, hccom51.HCPrcCod as cups_Eco_tac, (select mp.prnomb from maepro mp where mp.prcodi = hccom51.HCPrcCod) as descripcion_eco_tac, hccom51.HCFcHrOrd as fecha_orden, hccom51.HCResult as resultado_eco_tac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left join descirmed dm on dm.CodCir = PROCIR.PROCIRCOD and dm.descir &lt;&gt; '' INNER JOIN INGRESOS ON PROCIR.ProCtvIn = INGRESOS.IngCsc and PROCIR.MPCEDU = INGRESOS.MPCedu and PROCIR.MPTDOC = INGRESOS.MPTDoc left join hccom51 ON PROCIR.ProCtvIn = hccom51.HCtvIn51 and PROCIR.MPCEDU = hccom51.HISCKEY and PROCIR.MPTDOC = hccom51.HISTipDoc and hccom51.HCPrcCod in ('881305','881302','881332','879420-1','879410','879420','879420') WHERE PROCIR.PROESTA IN ('2','4','5') AND PROCIR.PROFEC&gt;=? AND PROCIR.PROFEC&lt;=? and MAEPRO.PRCODI IN ('512104','510000','510400','512101','512101-01','512102','512103','512104-01','512104-02','512104-03','512104-04', '471100','471100-01','471200-01','471201','471300','541302','471110','471200') and hccom51.hcprccod is not null ORDER BY PROCIR.PROCIRCOD</t>
  </si>
  <si>
    <t xml:space="preserve">MODELO DE AUTORIZACION PTES AMBULATORIOS Y HOSPITALARIOS    </t>
  </si>
  <si>
    <t xml:space="preserve">ORDENES PROCEDIMIENTOS SANITAS                              </t>
  </si>
  <si>
    <t xml:space="preserve">RED INTEGRADA PTES COMPENSAR HOSPITALIZACION                </t>
  </si>
  <si>
    <t xml:space="preserve">DESPACHOS                                                   </t>
  </si>
  <si>
    <t>SELECT T1.HISCSEC AS FOLIO, T1.HISTIPDOC AS TIPO_DOC, T1.HISCKEY AS DOCUMENTO,T4.MPNOMC AS PACIENTE, T1.MSRESO AS COD_MEDICAMENTO, T1.DSMFCH AS FECHA_DESPACHO, T2.MSNOMG AS MEDICAMENTO,T1.DSMCNTDES AS CANTIDAD, T1.DSMEST AS ESTADO, T1.DSCTVIN AS INGRESO FROM (((DSPFRMC T1 INNER JOIN MAESUM1 T2 ON T2.MSRESO=T1.MSRESO) INNER JOIN HCCOM1 T3 ON T3.HISCKEY=T1.HISCKEY AND T3.HISTIPDOC=T1.HISTIPDOC AND T3.HISCSEC=T1.HISCSEC) INNER JOIN CAPBAS T4 ON T4.MPCEDU=T1.HISCKEY AND T4.MPTDOC=T1.HISTIPDOC) WHERE (T1.DSMEST = 'F' AND T1.DSMFCH&gt;=?) AND (T1.HISCKEY = '' OR '' = '') AND (T1.HISTIPDOC = '' OR '' = '') AND (T4.MPNOMC LIKE '%%%%%%%%%%%%%%%%%%%%%%%%%%%%%%% %%% %%%%%%%%%%%%%%%%%%%%%%%%%%%%%%%%%%%%%%' OR '' = '') AND (T2.MSNOMG LIKE '%%%%%% %%%% %%%%%%%%%%%%%%%%%%%%%%%%%%%%%%%%%%%%%%%%%%%%%%%%%%%%%%%%%%%% %%%' OR '' = '') AND (( ( ( T1.DSMCNTDSP - T1.DSMCNTDES)&gt;0 AND T1.DSMEST = 'D') OR T1.DSMEST &lt;&gt; 'D')) ORDER BY T1.DSMEST, T1.DSMFCH</t>
  </si>
  <si>
    <t xml:space="preserve">INFORME_DESPACHOS_MENSUALES                                 </t>
  </si>
  <si>
    <t>select DATE_PART('year',DSMFHRMOV) ano,DATE_PART('month',DSMFHRMOV) MES ,count(distinct DsCnsDsp) as No_Despachos ,COUNT(*) As Total_Items from DSPFRMC1 WHERE DSMFHRMOV&gt;=? and DSMFHRMOV&lt;=? AND (HISTIPDOC,HISCKEY,HISCSEC,MSRESO) IN (SELECT HISTIPDOC,HISCKEY, HISCSEC,MSRESO FROM DSPFRMC WHERE DSMEST IN ('D','F')) GROUP BY DATE_PART('year',DSMFHRMOV) ,DATE_PART('month',DSMFHRMOV) order by DATE_PART('month',DSMFHRMOV)</t>
  </si>
  <si>
    <t xml:space="preserve">INFORME_PRODUCTOS_NO_DESPACHADOS                            </t>
  </si>
  <si>
    <t>SELECT A.DSMFCH AS Fecha,A.HISTIPDOC As Tipo_Doc,A.HISCKEY AS Documento,A.HISCSEC As Folio,C.MPNOMC AS Paciente, A.MSRESO AS COD_SUMINISTRO,B.MSNOMG AS DETALLE_SUMINISTRO, A.DSMEST, CASE WHEN A.DSMEST='D' THEN 'Devuelto' WHEN A.DSMEST='C' THEN 'Cancelado' WHEN A.DSMEST='N' THEN 'No Despachado' END AS ESTADO FROM DSPFRMC A, MAESUM1 B, CAPBAS C WHERE DSMFCH&gt;=? and DSMFCH&lt;=? AND A.DSMEST IN ('C','E') AND A.MSRESO=B.MSRESO AND A.HISTIPDOC=C.MPTDOC AND A.HISCKEY=C.MPCEDU ORDER BY A.DSMFCH</t>
  </si>
  <si>
    <t xml:space="preserve">GESTION CALIDAD                                             </t>
  </si>
  <si>
    <t xml:space="preserve">PEDIDOS_GESTION_CALIDAD                                     </t>
  </si>
  <si>
    <t>SELECT A.REQFCH FECHA,A.REQNRO REQUISICION,C.CNCDSC CENTRO_COSTO,B.REQITEM ITEM,B.REQNOMPRO PRODUCTO ,B.REQCANAPR CANTIDAD, CASE WHEN A.REQEST= 'A' THEN 'APROBADA' WHEN A.REQEST= 'N' THEN 'NEGADA' WHEN A.REQEST= 'S' THEN 'SOLICITADA' WHEN A.REQEST= 'P' THEN 'PENDIENTE' WHEN A.REQEST='X' THEN 'ANULADA' END AS ESTADO FROM REQUISICI A, REQUISI1 B, CENCOST C WHERE A.DOCCOD='IRQ' AND A.DOCCOD=B.DOCCOD AND A.REQNRO=B.REQNRO AND A.RECNCCOD = '10122' AND A.REQFCH&gt;=? AND A.REQFCH&lt;=? AND A.RECNCCOD=C.CNCCOD ORDER BY A.REQFCH,A.REQNRO,B.REQITEM</t>
  </si>
  <si>
    <t xml:space="preserve">CONSULTA CASOS VINCULACIONES                                </t>
  </si>
  <si>
    <t xml:space="preserve">HISTORIAS CLINICAS VINCULADAS                               </t>
  </si>
  <si>
    <t>Select C.CSCons as ConsecutivoCaso,c.CSTpDocO as TipDocOrigen,c.CSDocOri as DocOrigen,c.CSTpDocD as TipDocDes,c.CSDocDes as DocDes,c.CSFchIni as FechaInical,c.CSFchFin as FechaFinal,c.CSFchReg as FechaRegistro,desencriptar(u.ausrid) as Usuario,case when c.CSTipMod='C' then 'CAMBIO POR IDENTIDAD CONFIRMADA' WHEN  c.CSTipMod='E' THEN 'ERROR ADMINISTRATIVO' END as TipoModificacion,CASE WHEN c.CSEstAct='S' THEN 'ACTIVO' WHEN c.CSEstAct='N' THEN 'INACTICO' END as Estado from casos c, admusr u where c.CSFchReg &gt;=? AND c.CSFchReg&lt;=? AND u.ausrid=c.CSUsuReg</t>
  </si>
  <si>
    <t>SELECT CM.CITNUM AS CITA,CM1.CITCED AS DOCUMENTO,CM1.CITTIPDOC AS TIPODOCUMENTO,(SELECT cast(mpnom1||' '||mpnom2||' '||mpape1||' '||mpape2 as text) FROM CAPBAS WHERE CAPBAS.mpcedu = CM1.CITCED and CAPBAS.mptdoc=CM1.CITTIPDOC ) AS NOMBREPACIENTE,CM.CITFEC AS FECHACITA, CM.CITHORI AS HORACITA,CM.CITPRO AS CODPROCEDIMIENTO,(SELECT PRNOMB FROM MAEPRO WHERE MAEPRO.PRCODI = CM.CITPRO) AS PROCEDIMIENTO,(select mes.menome from maeesp mes where mes.mecode = cm2.mecode) as especialidad,(SELECT MENOMB FROM MAEEMP WHERE MAEEMP.MENNIT = CM1.CITNROCTO)AS ASEGURADORA,(CASE WHEN CITESTP = 'R' THEN 'RESERVADA' WHEN CITESTP = 'C' THEN 'CONFIRMADA' WHEN CITESTP = 'A' THEN 'ATENDIDA' WHEN CITESTP = 'F' THEN 'FACTURADA' WHEN CITESTP = 'N' THEN 'CANCELADA' WHEN CITESTP = 'M' THEN 'CON MULTA' WHEN CITESTP = 'I' THEN 'INCUMPLIDA' WHEN CITESTP = 'L' THEN 'MULTA LEVANTADA' ELSE 'ERROR' END) AS ESTADO FROM CITMED CM INNER JOIN CITMED1 CM1 ON CM.CITNUM = CM1.CITNUM INNER JOIN CITMED2 CM2 ON CM.CITNUM = CM2.CITNUM WHERE CM.CITFEC &gt;= ? AND CM.CITFEC &lt;= ? AND CM.CITTIP = 'I' AND CM1.CITNROCTO IN  ('COLS.CARE','COLS.CLASS','COLS.GOLD','COLS.GROUP','COLS. PLUS','COLS.POLIZA','COLPAT. ARP','SURATEP','ASEG SOLID','ASSIST-CARD','CHUBB 2008','COLM.BAJA','COL.MEDIA','COLM.ALTA','COL.MEDIA HX','COLM-HUMANA','COLM.HUMA','COLM-HUMA','COLM.HUMAN','COLM.BAJA HX','COLM.ALTA HX','COLM.ARP','COLASISTENCIA','COLPAT.MED.PR','COLSANITAS','COL.BAV','COLS. BCO REP','COLS,ADSCRITO','COLS. PLAN S.','COLS.M10','COL.M10','C├æIA.MUNDIAL','COOMEVA INTER','COOM.BCO.PO','COOM-ORO POSA','COOM-ORO-POS','COOM. PREPA','COOM.PRE','GENERALI','LA PREVISORA','LIBER.POLI 2','POLIZA','LIBERTY H-C','LIBERTY ARP','LIBER.POLI','MAPFRE','MAPFRE SEG','MEDISANITAS','CAF.SIMUL','CAF.PREPA','CAF.MASIVOS','METLIFE','PAN AMERICAN','FALABELLA','COLPA POLIZA','830008686-1','HYC COLPATRIA','PRE-ISS','POLIZ.ACC.PER','REDASSIST','ALFA','BOLIVAR','BOLIVAR ESC.','BOLIVAR.AMB','BOLIV.COMP.AM','BOLIVAR POLIZ','EQUIDAD ARP','SEG, DEL ESTA','SURA ARL OCUP','SURA. PESC','SURA P JUVENI','SURAM','SURA MP HX-UC','SUSA-PREPA') ORDER BY 5,6</t>
  </si>
  <si>
    <t>select me.menomb as aseguradora,CM.CITFEC AS FECHACITA,CM.CitHorI as horacita,(select mes.menome from maeesp mes where mes.mecode = cm2.mecode) as especialidad,(select me1.mmnomm from maemed1 me1 where me1.mmcodm = cm2.MMCODM) as medico,cm1.citfac as factura,c1.*,c2.fecha as fechatraslado,c3.fecha as fechaconfirmada,c4.fecha as fechafacturada,c5.fecha as fechaatendida,c6.fecha as fechacancelada,c7.fecha as fechaincumplida from (select cc.citnum as cita,cc.citced as doc,cc.cittipdoc as tipodoc,cc.citcmbdto as nomestado,cc.citfchhra as fecha from ctrlcitas cc where cc.CitStsCit = 'R' ) c1 left join (select cc.citnum as cita,cc.citced as doc,cc.cittipdoc as tipodoc,cc.citfchhra as fecha from ctrlcitas cc where cc.CitStsCit = 'T' ) c2 on c1.tipodoc = c2.tipodoc and c1.doc = c2.doc and c1.cita = c2.cita left join (select cc.citnum as cita,cc.citced as doc,cc.cittipdoc as tipodoc,cc.citfchhra as fecha from ctrlcitas cc where cc.CitStsCit = 'C' ) c3 on c1.tipodoc = c3.tipodoc and c1.doc = c3.doc and c1.cita = c3.cita left join (select cc.citnum as cita,cc.citced as doc,cc.cittipdoc as tipodoc,cc.citfchhra as fecha from ctrlcitas cc where cc.CitStsCit = 'F' ) c4 on c1.tipodoc = c4.tipodoc and c1.doc = c4.doc and c1.cita = c4.cita left join (select cc.citnum as cita,cc.citced as doc,cc.cittipdoc as tipodoc,cc.citfchhra as fecha from ctrlcitas cc where cc.CitStsCit = 'A') c5 on c1.tipodoc = c5.tipodoc and c1.doc = c5.doc and c1.cita = c5.cita left join (select cc.citnum as cita,cc.citced as doc,cc.cittipdoc as tipodoc,cc.citfchhra as fecha from ctrlcitas cc where cc.CitStsCit = 'N' ) c6 on c1.tipodoc = c6.tipodoc and c1.doc = c6.doc and c1.cita = c6.cita left join (select cc.citnum as cita,cc.citced as doc,cc.cittipdoc as tipodoc,cc.citfchhra as fecha from ctrlcitas cc where cc.CitStsCit = 'I' ) c7 on c1.tipodoc = c7.tipodoc and c1.doc = c7.doc and c1.cita = c7.cita inner join citmed cm on c1.cita = cm.citnum INNER join citmed1 cm1 on cm1.citnum = cm.citnum inner join maeemp me on cm1.citnrocto = me.mennit inner join citmed2 cm2 on cm1.citnum = cm2.citnum where cm.CitFec &gt;= ? and cm.CitFec &lt;= ? and cm.Cittip = 'I' order by 2,3</t>
  </si>
  <si>
    <t>SELECT MAEATE2.MPNFAC AS FACTURA,MAEATE.MACTVING AS CONSEC_INGRESO,MAEATE.FACFCH AS FECHA_FACTURA,MAEATE2.MAFEPR AS FECHA_PROCEDIMIENTO,MAEATE.MPCEDU AS ID_PACIENTE,MAEATE2.PRCODI AS CUPS ,MAEATE2.MACANPR AS CANTIDAD, MAEPRO.PRNOMB AS DECRIPCION_PROCEDIMIENTO,MAEATE2.MAVATP AS VALOR,MAEPAB.MPNOMP AS SERVICIO,MAEATE2.FCPCODSCC AS COD_COSTO,JTMPCENCOST.CNCDSC AS DESCRIPCION_CENCOSTO, CPTSERV.CPTDESC AS CONCEPTO,MAEEMP.MENOMB AS CONTRATO,EMPRESS.EMPDSC AS EMPRESA,MAEESP.MENOME AS ESPECIALIDAD, CITMED.CITNUM AS NUMEROCITA ,DESENCRIPTAR(CITMED.CITUSER) AS USUARIOGENERACITAT,CITMED.CITFEC AS FECHACITA,CITMED.CITHORI AS HORA_CITA,(CASE WHEN CITESTA = 'R' THEN 'RESERVADA' WHEN CITESTA = 'C' THEN 'CONFIRMADA' WHEN CITESTA = 'I' THEN 'INCUMPLIDA' WHEN CITESTA = 'N' THEN 'CANCELADA' WHEN CITESTA = 'A' THEN 'ATENDIDA' WHEN CITESTA = 'F' THEN 'FACTURADA' ELSE CITESTA END) AS ESTADOCITA ,CITMED.CITPRO AS CODIGO_PROCEDIMIENTOAGENDADO ,(CASE WHEN MAEATE2.PRCODI IN ('940700-1','881236','965201','452301','890202-03','890202-45','890202-26','890202-48','890302-31','890302-66','890308','890206','890207','890202-06','890202-33','890202-09','890202-12','890202-16','890202-17','890202-07','890202-71','890202-31','890202-38','890202-32','890202-66','890202-36','890202-39','890202-41','890202-42','890202-10','890202-49','890202-50','890202-21','890202-28','882330','882110','882331','882311','882332','882333','882221','882335','881234','881235','895001','895100','891401','930860','930860-1','451301','893805','893700','978800','890402-31','890402-40','992300','896100','314201','221401','886012','954621','952301','894103','894102','872002','873122','873432','870131','873411','873335','870101','870602','873112','873205','871010','871040','871020','871019','870001','873210','873312','873204','873002','870107','873121','873241','873206','873333','873313','871111','873420','873422','871050','870108','873431','871121','872123','871030','873004','873302','873424','873443','873444','891502','970200','931000','937000','938300','939400','879420','879201','879205','879111','879523','879510','879460','879131','879301','879910','873710','881435','881610','881620','881305','881302','881306','881501','881331','881602','881601','881332','881112','881141','881201','881301','881431','881434','881432','881402','881401','881511','881510','892001','892400','876802','452401','964900','609500','861401','454202','893812','890308','890208','940700-1','864101','863103','863105','863101','861401','864202','862702','863104','992300','863102','862701','864102','860102','861411') THEN 'PROCECONTAC' ELSE 'PROCCLINICA' END) AS CLASIFPROC ,(CASE WHEN CITMED.CITUSER IN (select ausrid from admusr1 where cnccod = '10135') THEN 'USUARIOCONTACCENTER' ELSE 'OTROUSUARIO' END) AS CLASIFUSUARIO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JTMPCENCOST ON MAEATE2.FCPCODSCC=JTMPCENCOST.CNCCOD LEFT JOIN CITMED1 ON CITMED1.CITFAC = MAEATE2.MPNFAC INNER JOIN CITMED ON CITMED.CITNUM = CITMED1.CITNUM WHERE MAEATE.MATIPDOC IN ('2','3','4') AND MAEATE2.FCPTPOTRN='F' AND MAEATE2.MAESANUP&lt;&gt;'S' AND MAEATE.MAESTF&lt;&gt;1 AND MAEATE.MAESTF&lt;&gt;10 AND MAEATE.FACFCH&gt;=? AND MAEATE.FACCODPAB = '1' AND MAEATE.FACFCH&lt;=? ORDER BY MAEATE.MPNFAC;</t>
  </si>
  <si>
    <t>SELECT EMPCOD AS EMPRESA,DOCCOD AS DOCUMENTO,MVCNRO AS NUMERO,MCDPTO AS SEDE,MVCCSC AS CONSECUTIVO,CNTCOD AS CUENTA,CNUCOD AS CENTRO_DE_UTILIDAD,CNUSUB AS SUBCENTRO_UTILIDAD,CNCCOD AS  CENTRO_DE_COSTO,TRCCOD AS TERCERO,MVCDOCRF1 AS DOC_REFERENCIA1,MVCDOCRF2 AS DOC_REFERENCIA2,MVCNAT AS NATURALEZA,MVCVLRLC AS VALOR,MVCDET AS DETALLE,MVCBSE AS BASE,MVCIMPCOD AS COD_IMPUESTO_APLICADO,MVCCFCH AS FECHA_MOV,MVCANIO AS A├æO,MVCMES AS MES,MVCCMPAJ AS AJUSTE FROM MOVCONT2 WHERE MVCMES=? AND MVCANIO=? AND (DOCCOD='FAC' OR DOCCOD='NFA');</t>
  </si>
  <si>
    <t>SELECT T1.AGLUSRING AS USUARIO,CASE WHEN T1.AGLUSRING='BP&lt;B&gt;├æ&gt;P  ' THEN 'MAGDA YOHANA NOVA NARANJO' WHEN T1.AGLUSRING='K.:B.├æP,  ' THEN 'MIGUEL ANGEL PRADA REY' WHEN T1.AGLUSRING='.,K:&gt;.&lt;K  ' THEN 'SANDRA MILENA CHAGUENDO CARRILLO' WHEN T1.AGLUSRING='&gt;:.&lt;,K├æ:  ' THEN 'JOSE ALFREDO RUBIANO' else 'OTRAS' END AS NOMBRE,T2.EMPDSC AS EMPRESA, TO_CHAR(COUNT(*),'99999999999V,99') AS NRO_REMISIONES, TO_CHAR(SUM(T1.AGLRADCN),'99999999999V,99') AS NRO_FACTURAS, TO_CHAR(SUM(T1.AGLRADVR),'99999999999V,99') AS VALOR FROM (ADMGLO01 T1 LEFT JOIN EMPRESS T2 ON T2.MECNTR=T1.EMPRNIT) WHERE (T1.AGLEMPCD = '1 ' AND T1.AGLMCDPT = '001      ') AND (T1.EMPRNIT=' ' OR (CHAR_LENGTH(TRIM(TRAILING ' ' FROM ' '))=0)) AND (T1.AGLREMFC &gt;= ?) AND (T1.AGLREMFC&lt;=?) GROUP BY T1.AGLUSRING,T2.EMPDSC,NOMBRE ORDER BY T1.AGLUSRING,T2.EMPDSC</t>
  </si>
  <si>
    <t>SELECT A.MPTDOC AS TIPO_DOC,A.MPCEDU AS DOCUMENTO,p.mpnomp AS PABELLON,A.MPNOMC AS NOMBRE,B.INGFECADM AS INGRESO_A_CLINICA,C.HISFSAL AS SALIDA_TIRAGE,D.HISFHORAT AS ENTRADA_CONSULTA, (CAST(D.HISFHORAT AS TIMESTAMP)- CAST(C.HISFSAL AS TIMESTAMP)) AS THORAS_TRIAGE_CONSULTA,(EXTRACT (DAY FROM (CAST(D.HISFHORAT AS TIMESTAMP)- CAST(C.HISFSAL AS TIMESTAMP)))*24*60 +EXTRACT (HOUR FROM (CAST(D.HISFHORAT AS TIMESTAMP)- CAST(C.HISFSAL AS TIMESTAMP)))*60 +EXTRACT (MINUTE FROM (CAST(D.HISFHORAT AS TIMESTAMP)- CAST(C.HISFSAL AS TIMESTAMP))) ) AS TMINU_TRIAGE_CONSULTA,F.MPNUMC AS CAMA,X.HCFCHRORD AS FECHA_ORDEN_HOSPIT,(CAST(X.HCFCHRORD AS TIMESTAMP)- CAST(D.HISFHORAT AS TIMESTAMP)) AS THORAS_CONSULTA_ORDENHOSP,(EXTRACT (DAY FROM (CAST(X.HCFCHRORD AS TIMESTAMP)-CAST(D.HISFHORAT AS TIMESTAMP)))*24*60+EXTRACT (HOUR FROM (CAST(X.HCFCHRORD AS TIMESTAMP)-CAST(D.HISFHORAT AS TIMESTAMP)))*60+EXTRACT (MINUTE FROM (CAST(X.HCFCHRORD AS TIMESTAMP)- CAST(D.HISFHORAT AS TIMESTAMP)))) AS TMINU_CONSULTA_ORDENHOSP,B.INGFECEGR AS SALIDA_A_CASA,C.HISCLTR AS TRIAGE FROM CAPBAS A, INGRESOS B, HCCOM1 C,HCCOM1 D ,MAEPAB P,MAEPAB1 E,MAEPAB11 F, HCCOM51 X WHERE X.HISTIPDOC=D.HISTIPDOC AND X.HISCKEY=D.HISCKEY AND X.HCTVIN51=D.HCTVIN1 AND X.HCPRCCOD='S00000' AND A.MPTDOC=B.MPTDOC AND A.MPCEDU=B.MPCEDU AND B.MPTDOC=C.HISTIPDOC AND B.MPCEDU=C.HISCKEY AND B.INGCSC=C.HCTVIN1 AND C.HISCLTR IN (1,2,3) AND C.FHCINDESP='TR' AND B.INGFECADM&gt;=? AND B.INGFECADM&lt;=? AND C.HISTIPDOC=D.HISTIPDOC AND C.HISCKEY=D.HISCKEY AND C.HCTVIN1=D.HCTVIN1 AND D.HISCSEC=(SELECT MIN(H.HISCSEC) FROM HCCOM1 H WHERE H.HISTIPDOC=D.HISTIPDOC AND H.HISCKEY=D.HISCKEY AND H.HCTVIN1=D.HCTVIN1 AND H.FHCINDESP='GN') AND P.MPCODP=E.MPCODP AND E.MPCODP=F.MPCODP AND P.MPCLAPRO= '2' AND F.MPTDOC=A.MPTDOC AND F.MPCEDU= A.MPCEDU AND F.HISCNSING=B.INGCSC AND F.HISCAMEDO='O' AND E.MPNUMC=F.MPNUMC AND CAST(F.HISCAMFEC||' '||F.HISCAMHOR AS TIMESTAMP)=(SELECT MIN(CAST(T.HISCAMFEC||' '||T.HISCAMHOR AS TIMESTAMP)) FROM MAEPAB11 T WHERE T.MPTDOC=F.MPTDOC AND T.MPCEDU=F.MPCEDU AND T.HISCNSING=F.HISCNSING) ORDER BY A.MPTDOC,A.MPCEDU</t>
  </si>
  <si>
    <t xml:space="preserve">PACIENTES_URG_MENORES A 15 A├æOS                             </t>
  </si>
  <si>
    <t>with informe_urgencias as ((select (CASE WHEN cast(TO_CHAR((INGFECADM-cb.MPFCHN)/365,'DD') as integer)&lt;=14 THEN 'PEDIATRIA' WHEN hc1.hcesp IN ('550','551') THEN 'PEDIATRIA' WHEN hc1.hcesp IN ('341','993') AND cast(TO_CHAR((INGFECADM-cb.MPFCHN)/365,'DD') as integer)&gt;=15 AND CB.MPSEXO = 'F'  THEN 'GINECOBSTETRICIA' ELSE 'URGENCIAS ADULTO' END) b ,count(hc1.histipdoc) c ,0 as d from hccom5 hc5 , ingresos ing ,capbas cb ,hccom1 hc1 ,maeesp me ,MAEPAB MP where ing.mpcedu = hc5.hisckey and ing.ingcsc = hc5.HCtvIn5 and ing.mptdoc = hc5.histipdoc and hc5.hcprstgr &lt;&gt; 'C' and cb.mpcedu = ing.mpcedu and cb.mptdoc = ing.mptdoc and hc5.hisckey = hc1.hisckey and hc5.histipdoc = hc1.histipdoc and hc5.hiscsec = hc1.hiscsec and hc5.HCtvIn5 = hc1.HCtvIn1 and hc5.hcprccod = 'S00008' AND cast(ing.INGFECADM as date) &gt;=? AND cast(ing.INGFECADM as date) &lt;=? and hc1.hisclpr in ('3','5') and hc1.hcesp = me.mecode AND MP.MPCODP= ING.MPCODP AND MP.MPCODP &gt;= 0 group by hc1.hcesp, me.menome,ing.INGFECADM,cb.MPFCHN,MP.MPCODP,CB.MPSEXO) union ALL (SELECT (CASE WHEN cast(TO_CHAR((INGFECADM-cb.MPFCHN)/365,'DD') as integer)&lt;=14 THEN 'PEDIATRIA' WHEN cast(TO_CHAR((INGFECADM-cb.MPFCHN)/365,'DD') as integer)&gt;=15 AND CB.MPSEXO = 'F' AND MP.MPCODP = '17' THEN 'GINECOBSTETRICIA' ELSE 'URGENCIAS ADULTO' END) b ,0 c ,COUNT(*) d FROM HCCOM1 HC1 ,HCCOM1 HC11 ,INGRESOS ING  ,CAPBAS CB ,MAEPAB MP WHERE  ING.MPCEDU = HC1.HISCKEY AND ING.INGCSC = HC1.HCTVIN1 AND ING.MPTDOC = HC1.HISTIPDOC AND HC1.FHCINDESP = 'TR' AND CAST(ING.INGFECADM AS DATE) &gt;=? AND CAST(ING.INGFECADM AS DATE) &lt;=? AND CB.MPTDOC=ING.MPTDOC  AND CB.MPCEDU=ING.MPCEDU AND HC1.HISCLTR &gt;=0 AND HC1.HISTIPDOC=HC11.HISTIPDOC AND HC1.HISCKEY=HC11.HISCKEY AND HC1.HCTVIN1=HC11.HCTVIN1 AND HC11.HISCSEC=(SELECT MIN(H.HISCSEC) FROM HCCOM1 H WHERE H.HISTIPDOC= HC11.HISTIPDOC AND H.HISCKEY= HC11.HISCKEY AND H.HCTVIN1= HC11.HCTVIN1 AND H.FHCINDESP='GN') AND MP.MPCODP= ING.MPCODP  AND MP.MPCODP &gt;= 0 group by hc1.hcesp, ing.INGFECADM,cb.MPFCHN,CB.MPSEXO,MP.MPCODP)) select b as Especialidad ,sum(c) as Pacientes_con_Observacion ,sum(d) as Total_Pacientes_Atentidos ,round(((sum(c)/sum(d))*100),1) as Porcentaje from informe_urgencias group by b order by b desc</t>
  </si>
  <si>
    <t>SELECT CITNUM AS CITA ,CITCED AS DOCUMENTO,CITTIPDOC AS TIPO_DOC,CITFCHHRA AS FECHA,CITUSRCIT AS USUARIO,CITCMBDTO AS ESTADO FROM CTRLCITAS WHERE  CITFCHHRA &gt;=? AND CITFCHHRA&lt;=? AND CITSTSCIT='C' AND CITUSRCIT IN ('.B:.;,;├æ..','.,├æ&gt;:KK.  ','.B├æ├æ┬ñ├æ├æ;&gt;;','.,├æ&gt;:KK:  ','KKB.,B&gt;K  ','.B:??├æ.&lt;;&gt;','.,├æB,B&gt;:  ','.,├æB.:K├æ  ')</t>
  </si>
  <si>
    <t>SELECT CTRLCITAS.CITNUM AS CONSECUTIVO, CTRLCITAS.CITFCHHRA AS FECHA_RESERVACION, CITMED.CITFEC AS FECHA_CITA, CITMED.CITHORI AS HORA_CITA,(CAST(CITMED.CITFEC AS DATE)- CAST(CTRLCITAS.CITFCHHRA AS DATE)) + 1 AS OPORTUNIDAD, CAPBAS.MPCEDU AS IDENTIFICACION, CAPBAS.MPTDOC AS TIPO_ID, CAPBAS.MPNOMC AS NOMBRE_PACIENTE,CAPBAS.MPTELE AS TEL_RESIDENCIA,CAPBAS.MPTELE1 AS TEL_OFICINA,CAPBAS.MPTELE2 AS CELULAR,MAEEMP.MENOMB AS CONTRATO,CONSUL.CONSDET AS CONSULTORIO ,CITMED.CITTIEMPO AS DURACION_CITA,MAEMED1.MMNOMM AS MEDICO_ASIGNADO, M1.MMNOMM AS MEDICO_ATIENDE,MAEESP.MENOME AS ESPECIALIDAD, CTRLCITAS.CITUSRCIT AS USUARIO_ASIGNA,DESENCRIPTAR(CTRLCITAS.CITUSRCIT)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,T1.CITFCHHRA AS FECHA_CONFIRMADA, HCCOM1.HISFHORAT AS FECHA_FOLIO,CTRLCITAS.CITCMBDTO ,( CTRLCITAS.CITFCHHRA- (CAST((CITMED.CITFEC||' '||CITMED.CITHORI) AS TIMESTAMP) )) AS TIEMPO_RESERVA_A_CITA,( T1.CITFCHHRA - (CAST((CITMED.CITFEC||' '||CITMED.CITHORI) AS TIMESTAMP) )) AS TIEMPO_CITA_A_CONFIRMA, (HCCOM1.HISFHORAT-T1.CITFCHHRA ) AS TIEMPO_CONFIRMADA_A_FOLIO FROM ((((CTRLCITAS LEFT JOIN CTRLCITAS T1 ON (T1.CITNUM = CTRLCITAS.CITNUM AND T1.CITCMBDTO='CONFIRMADA' ) INNER JOIN CITMED ON CTRLCITAS.CITNUM=CITMED.CITNUM) INNER JOIN CITMED2 ON (CITMED2.CITEMP=CITMED.CITEMP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HCCOM1 ON HCCOM1.HISCKEY=CITMED1.CITCED AND HCCOM1.HISTIPDOC= CITMED1.CITTIPDOC AND HCCOM1.HISCSEC=CITMED1.CITFOLIO LEFT JOIN MAEPRO ON (MAEPRO.PRCODI=CITMED.CITPRO) LEFT JOIN MAEMED1 M1 ON M1.MMCODM=HCCOM1.HISCMMED WHERE CTRLCITAS.CITCMBDTO='RESERVADA' AND CTRLCITAS.CITFCHHRA&gt;=? AND CTRLCITAS.CITFCHHRA&lt;=? ORDER BY CTRLCITAS.CITFCHHRA;</t>
  </si>
  <si>
    <t>SELECT CTRLCITAS.CITNUM AS CONSECUTIVO, CTRLCITAS.CITFCHHRA AS FECHA_RESERVACION, CITMED.CITFEC AS FECHA_CITA, CITMED.CITHORI AS HORA_CITA, (CAST(CITMED.CITFEC AS DATE)- CAST(CTRLCITAS.CITFCHHRA AS DATE)) + 1 AS OPORTUNIDAD, CAPBAS.MPCEDU AS IDENTIFICACION, CAPBAS.MPTDOC AS TIPO_ID, CAPBAS.MPNOMC AS NOMBRE_PACIENTE,CAPBAS.MPTELE AS TEL_RESIDENCIA,CAPBAS.MPTELE1 AS TEL_OFICINA,CAPBAS.MPTELE2 AS CELULAR,MAEEMP.MENOMB AS CONTRATO, CONSUL.CONSDET AS CONSULTORIO ,CITMED.CITTIEMPO AS DURACION_CITA,MAEMED1.MMNOMM AS MEDICO_ASIGNADO, M1.MMNOMM AS MEDICO_ATIENDE,MAEESP.MENOME AS ESPECIALIDAD, CTRLCITAS.CITUSRCIT AS USUARIO_ASIGNA,DESENCRIPTAR(CTRLCITAS.CITUSRCIT) AS CEDULA_USUARIO_ASIGNA,MAEPRO.PRNOMB AS PROCEDIMIENTO, CASE WHEN CITMED1.CITESTA='I' THEN 'INCUMPLIDA'  WHEN CITMED1.CITESTA='N' THEN 'CANCELADA' WHEN CITMED1.CITESTA='F' THEN 'FACTURADA' WHEN CITMED1.CITESTA='A' THEN 'ATENDIDA' WHEN CITMED1.CITESTA='R' THEN 'RESERVADA' WHEN CITMED1.CITESTA='C' THEN 'CONFIRMADA' END AS ESTADO_CITA, CTRLCITAS.CITOBS AS OBSERVA ,T1.CITFCHHRA AS FECHA_CONFIRMADA, HCCOM1.HISFHORAT AS FECHA_FOLIO,CTRLCITAS.CITCMBDTO, (CTRLCITAS.CITFCHHRA- (CAST((CITMED.CITFEC||' '||CITMED.CITHORI) AS TIMESTAMP) )) AS TIEMPO_RESERVA_A_CITA,( T1.CITFCHHRA - (CAST ((CITMED.CITFEC||' '||CITMED.CITHORI) AS TIMESTAMP) )) AS TIEMPO_CITA_A_CONFIRMA, (HCCOM1.HISFHORAT-T1.CITFCHHRA) AS  TIEMPO_CONFIRMADA_A_FOLIO FROM ((((CTRLCITAS LEFT JOIN CTRLCITAS T1 ON (CTRLCITAS.CITNUM = T1.CITNUM  AND T1.CITCMBDTO='CONFIRMADA') INNER JOIN CITMED ON CITMED.CITNUM=CTRLCITAS.CITNUM) INNER JOIN CITMED2 ON (CITMED2.CITNUM=CITMED.CITNUM AND CITMED2.CITEMP=CITMED.CITEMP AND CITMED2.CITSED=CITMED.CITSED) INNER JOIN CITMED1 ON (CITMED1.CITNUM=CITMED.CITNUM AND CITMED1.CITEMP=CITMED.CITEMP AND CITMED1.CITSED=CITMED.CITSED AND CITMED1.CITCED=CTRLCITAS.CITCED) INNER JOIN CONSUL ON CONSUL.CONSCOD=CITMED.CITCONS) INNER JOIN MAEESP ON MAEESP.MECODE=CITMED2.MECODE ) INNER JOIN CAPBAS ON CAPBAS.MPTDOC=CITMED1.CITTIPDOC AND CAPBAS.MPCEDU=CITMED1.CITCED) INNER JOIN MAEMED1 ON MAEMED1.MMCODM=CITMED2.MMCODM INNER JOIN MAEEMP ON MAEEMP.MENNIT=CITMED1.CITNROCTO LEFT  JOIN HCCOM1 ON HCCOM1.HISTIPDOC= CITMED1.CITTIPDOC AND HCCOM1.HISCKEY=CITMED1.CITCED AND  HCCOM1.HISCSEC=CITMED1.CITFOLIO LEFT JOIN MAEPRO ON (MAEPRO.PRCODI=CITMED.CITPRO) LEFT JOIN MAEMED1 M1 ON M1.MMCODM=HCCOM1.HISCMMED WHERE CTRLCITAS.CITFCHHRA&gt;= ? AND CTRLCITAS.CITFCHHRA&lt;=? AND CTRLCITAS.CITCMBDTO='RESERVADA' AND MAEESP.MECODE IN (?) ORDER BY CTRLCITAS.CITFCHHRA;</t>
  </si>
  <si>
    <t>SELECT CTRLCITAS.CITNUM AS CONSECUTIVO, CTRLCITAS.CITFCHHRA AS FECHA_ASIGNACION, CITMED.CITFEC AS FECHA_CITA, CITMED.CITHORI AS HORA_CITA,(CAST(CITMED.CITFEC AS DATE)- CAST(CTRLCITAS.CITFCHHRA AS DATE)) + 1 AS OPORTUNIDAD, CAPBAS.MPCEDU AS IDENTIFICACION, CAPBAS.MPTDOC AS TIPO_ID,CAPBAS.MPNOMC AS NOMBRE_PACIENTE,CAPBAS.MPTELE AS TEL_RESIDENCIA,CAPBAS.MPTELE1 AS TEL_OFICINA,CAPBAS.MPTELE2 AS CELULAR,MAEEMP.MENOMB AS CONTRATO,CONSUL.CONSDET AS CONSULTORIO ,CITMED.CITTIEMPO AS DURACION_CITA,MAEMED1.MMNOMM AS MEDICO, MAEESP.MENOME AS ESPECILIDAD,DESENCRIPTAR(CTRLCITAS.CITUSRCIT)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CAPBAS.MPMAIL,MAEPAC.MTCODP AS TIPO_AFILIADO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CITMED.CITFEC&gt;=? AND CITMED.CITFEC&lt;=? AND MAEESP.MECODE IN ('680','590','443') AND MAEMED1.MMCODM IN ('ME955','PS009','PS012','PS018','PS015','PS019','PS141','PS142','PS143','PS016','PS147','PS011','PS148','PS152')  ORDER BY CTRLCITAS.CITFCHHRA;</t>
  </si>
  <si>
    <t>SELECT A.CITNUM AS NO_CITA,A.CITTIPDOC AS TIPO_DOC,A.CITCED AS DOCUMENTO, B.INGFAC AS FACTURA,DESENCRIPTAR(A.CITUSRCIT) AS USUARIO_CALL_CENTER FROM CTRLCITAS A,INGRESOS B WHERE A.CITFCHHRA&gt;=? AND A.CITFCHHRA&lt;=? AND A.CITUSRCIT IN ('.,├â&gt;:KK.','.,├â&gt;:KK:','KKB.,B&gt;K','.B:?? ├â.&lt;;&gt;','.,├âB,B&gt;:','.,├âB.:K├â',',BK???K&gt;','.B:├â?&gt;;,├é┬ñ,','.B├â├â├é┬ñ├â├â;&gt;;','.B:.;,;├â..') AND A.CITCMBDTO='RESERVADA' AND B.INGNUMCIT = A.CITNUM GROUP BY A.CITNUM,A.CITTIPDOC,A.CITCED,B.INGFAC,DESENCRIPTAR(A.CITUSRCIT)</t>
  </si>
  <si>
    <t>SELECT CTRLCITAS.CITNUM AS CONSECUTIVO, CTRLCITAS.CITFCHHRA AS FECHA_ASIGNACION,CITMED1.CITFECSOL AS FECHA_SOLICITA,CITMED.CITFEC AS FECHA_CITA, CITMED.CITHORI AS HORA_CITA,(CAST(CITMED.CITFEC AS DATE)- CAST(CTRLCITAS.CITFCHHRA AS DATE)) AS TIEMPO_DE_ESPERA_LLAMADA_CITA, (CAST(CITMED.CITFEC AS DATE)- CAST(CITMED1.CITFECSOL AS DATE)) AS TIEMPO_DE_ESPERA_SOLITO_CITA, CAPBAS.MPCEDU AS IDENTIFICACION, CAPBAS.MPTDOC AS TIPO_ID, CAPBAS.MPNOMC AS NOMBRE_PACIENTE,CAPBAS.MPTELE AS TEL_RESIDENCIA,CAPBAS.MPTELE1 AS TEL_OFICINA,CAPBAS.MPTELE2 AS CELULAR,MAEEMP.MENOMB AS CONTRATO,CONSUL.CONSDET AS CONSULTORIO ,CITMED.CITTIEMPO AS DURACION_CITA,MAEMED1.MMNOMM AS MEDICO, MAEESP.MENOME AS ESPECILIDAD, CTRLCITAS.CITUSRCIT AS 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CAPBAS.MPMAIL,CAPBAS.MPOTTIAF AS TIPO_AFILIACION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CTRLCITAS.CITFCHHRA&gt;=? AND CTRLCITAS.CITFCHHRA&lt;=? ORDER BY CTRLCITAS.CITFCHHRA;</t>
  </si>
  <si>
    <t>SELECT CTRLCITAS.CITNUM AS CONSECUTIVO, CTRLCITAS.CITFCHHRA AS FECHA_RESERVACION, CITMED.CITFEC AS FECHA_CITA, CITMED.CITHORI AS HORA_CITA, (CAST(CITMED.CITFEC AS DATE)- CAST(CTRLCITAS.CITFCHHRA AS DATE)) + 1 AS OPORTUNIDAD, CAPBAS.MPCEDU AS IDENTIFICACION, CAPBAS.MPTDOC AS TIPO_ID, CAPBAS.MPNOMC AS NOMBRE_PACIENTE,CAPBAS.MPTELE AS TEL_RESIDENCIA,CAPBAS.MPTELE1 AS TEL_OFICINA,CAPBAS.MPTELE2 AS CELULAR,MAEEMP.MENOMB AS CONTRATO, CONSUL.CONSDET AS CONSULTORIO ,CITMED.CITTIEMPO AS DURACION_CITA,MAEMED1.MMNOMM AS MEDICO_ASIGNADO, M1.MMNOMM AS MEDICO_ATIENDE, MAEESP.MENOME AS ESPECIALIDAD,CTRLCITAS.CITUSRCIT AS USUARIO_ASIGNA,DESENCRIPTAR  (CTRLCITAS.CITUSRCIT) AS CEDULA_USUARIO_ASIGNA, MAEPRO.PRNOMB AS PROCEDIMIENTO, CASE WHEN CITMED1.CITESTA='I' THEN 'INCUMPLIDA' WHEN CITMED1.CITESTA='N' THEN 'CANCELADA' WHEN CITMED1.CITESTA='F' THEN 'FACTURADA' WHEN CITMED1.CITESTA='A' THEN 'ATENDIDA' WHEN CITMED1.CITESTA='R' THEN 'RESERVADA' WHEN CITMED1.CITESTA='C' THEN 'CONFIRMADA' END AS ESTADO_CITA, CTRLCITAS.CITOBS AS OBSERV ,T1.CITFCHHRA AS FECHA_CONFIRMADA,HCCOM1.HISFHORAT AS FECHA_FOLIO,CTRLCITAS.CITCMBDTO, (CTRLCITAS.CITFCHHRA- (CAST((CITMED.CITFEC||' '||CITMED.CITHORI) AS TIMESTAMP))) AS TIEMPO_RESERVA_A_CITA, (T1.CITFCHHRA - (CAST ((CITMED.CITFEC||' '||CITMED.CITHORI) AS TIMESTAMP) )) AS TIEMPO_CITA_A_CONFIRMA, (HCCOM1.HISFHORAT-T1.CITFCHHRA) AS  TIEMPO_CONFIRMADA_A_FOLIO FROM CTRLCITAS LEFT JOIN CTRLCITAS T1 ON (CTRLCITAS.CITNUM = T1.CITNUM  AND T1.CITCMBDTO='CONFIRMADA') INNER JOIN CITMED ON (CITMED.CITNUM=CTRLCITAS.CITNUM) INNER JOIN CITMED2 ON (CITMED2.CITNUM=CITMED.CITNUM AND CITMED2.CITEMP=CITMED.CITEMP AND CITMED2.CITSED=CITMED.CITSED) INNER JOIN CITMED1 ON (CITMED1.CITNUM=CITMED.CITNUM AND CITMED1.CITEMP=CITMED.CITEMP AND CITMED1.CITSED=CITMED.CITSED AND CITMED1.CITCED=CTRLCITAS.CITCED) LEFT  JOIN HCCOM1 ON (HCCOM1.HISTIPDOC= CITMED1.CITTIPDOC AND HCCOM1.HISCKEY=CITMED1.CITCED AND  HCCOM1.HISCSEC=CITMED1.CITFOLIO) INNER JOIN CONSUL ON (CONSUL.CONSCOD=CITMED.CITCONS) INNER JOIN MAEESP ON (MAEESP.MECODE=CITMED2.MECODE ) INNER JOIN CAPBAS ON (CAPBAS.MPTDOC=CITMED1.CITTIPDOC AND CAPBAS.MPCEDU=CITMED1.CITCED) INNER JOIN MAEMED1 ON (MAEMED1.MMCODM=CITMED2.MMCODM) INNER JOIN MAEEMP ON (MAEEMP.MENNIT=CITMED1.CITNROCTO) LEFT JOIN MAEPRO ON (MAEPRO.PRCODI=CITMED.CITPRO) LEFT JOIN MAEMED1 M1 ON (M1.MMCODM=HCCOM1.HISCMMED) WHERE CTRLCITAS.CITFCHHRA&gt;=? AND CTRLCITAS.CITFCHHRA&lt;=? AND CTRLCITAS.CITCMBDTO='RESERVADA' ORDER BY CTRLCITAS.CITFCHHRA;</t>
  </si>
  <si>
    <t>SELECT M.AGRUPADOR_CC,M.ANIO,COUNT(CASE WHEN M.MES='1' THEN M.REF END ) AS PAC_ENERO,SUM(CASE WHEN M.MES='1' THEN NUM_PAC END ) AS TACT_ENERO,SUM(CASE WHEN M.MES='1' THEN  VALOR END ) AS FAC_ENERO,COUNT(CASE WHEN M.MES='2' THEN M.REF END ) AS PAC_FEBRERO,SUM(CASE WHEN M.MES='2' THEN  NUM_PAC END ) AS TACT_FEBRERO,SUM(CASE WHEN M.MES='2' THEN  VALOR END ) AS FAC_FEBRERO,COUNT(CASE WHEN M.MES='3' THEN M.REF END ) AS PAC_MARZO,SUM(CASE WHEN M.MES='3' THEN NUM_PAC END ) AS TACT_MARZO,SUM(CASE WHEN M.MES='3' THEN  VALOR END ) AS FAC_MARZO,COUNT(CASE WHEN M.MES='4' THEN M.REF END ) AS PAC_ABRIL,SUM(CASE WHEN M.MES='4' THEN  NUM_PAC END ) AS TACT_ABRIL,SUM(CASE WHEN M.MES='4' THEN  VALOR END ) AS FAC_ABRIL,COUNT(CASE WHEN M.MES='5' THEN M.REF END ) AS PAC_MAYO,SUM(CASE WHEN M.MES='5' THEN  NUM_PAC END ) AS TACT_MAYO,SUM(CASE WHEN M.MES='5' THEN  VALOR END ) AS FAC_MAYO,COUNT(CASE WHEN M.MES='6' THEN M.REF END ) AS PAC_JUNIO,SUM(CASE WHEN M.MES='6' THEN  NUM_PAC END ) AS TACT_JUNIO,SUM(CASE WHEN M.MES='6' THEN  VALOR END ) AS FAC_JUNIO,COUNT(CASE WHEN M.MES='7' THEN M.REF END ) AS PAC_JULIO,SUM(CASE WHEN M.MES='7' THEN  NUM_PAC END ) AS TACT_JULIO,SUM(CASE WHEN M.MES='7' THEN  VALOR END ) AS FAC_JULIO,COUNT(CASE WHEN M.MES='8' THEN M.REF END ) AS PAC_AGOSTO,SUM(CASE WHEN M.MES='8' THEN NUM_PAC END ) AS TACT_AGOSTO,SUM(CASE WHEN M.MES='8' THEN  VALOR END ) AS FAC_AGOSTO,COUNT(CASE WHEN M.MES='9' THEN M.REF END ) AS PAC_SETIEMBRE,SUM(CASE WHEN M.MES='9' THEN  NUM_PAC END ) AS TACT_SEPTIEMBRE,SUM(CASE WHEN M.MES='9' THEN  VALOR END ) AS FAC_SEPTIEMBRE,COUNT(CASE WHEN M.MES='10' THEN M.REF END ) AS PAC_OCTUBRE,SUM(CASE WHEN M.MES='10' THEN  NUM_PAC END ) AS TACT_OCTUBRE,SUM(CASE WHEN M.MES='10' THEN  VALOR END ) AS FAC_OCTUBRE,COUNT(CASE WHEN M.MES='11' THEN M.REF END ) AS PAC_NOVIEMBRE,SUM(CASE WHEN M.MES='11' THEN  NUM_PAC END ) AS TACT_NOVIEMBRE,SUM(CASE WHEN M.MES='11' THEN  VALOR END ) AS FAC_NOVIEMBRE,COUNT(CASE WHEN M.MES='12' THEN M.REF END ) AS PAC_DICIEMBRE,SUM(CASE WHEN M.MES='12' THEN  NUM_PAC END ) AS TACT_DICIEMBRE,SUM(CASE WHEN M.MES='12' THEN  VALOR END ) AS FAC_DICIEMBRE FROM (SELECT AGRUPADOR_CC,FACTURA||ID_PACIENTE AS REF,SUM(CANTIDAD) AS NUM_PAC, SUM(VALOR) AS VALOR, MES AS MES, ANIO AS ANIO FROM DBLINK('dbname=Planea host=172.16.104.20 port=2345  user=cubo password=cubos','SELECT FACTURA,CONSEC_INGRESO	,FECHA_FACTURA	,MES	,FECHA_PROCEDIMIENTO	,ID_PACIENTE	,CUPS	,CANTIDAD	,DECRIPCION_PROCEDIMIENTO	,VALOR	,VALOR_MILL	,SERVICIO	,COD_COSTO	,DESCRIPCION_CENCOSTO	,CONCEPTO	,CONTRATO	,EMPRESA	,ESPECIALIDAD	,MMCODM	,HONORARIO	,NUMERO_FOLIO	,Q_PCIENTE	,AGRUPADOR_POR_CONCEPTO	,AGRUPADOR_CC	,AGRUPADOR_EMPRESAS	,FOCO	,UED_CC	,UED_CONCEPTO	,ITEM	,ANIO	 FROM JEFATURA_PRESUPUESTO E ' )  AS T1(  FACTURA BIGINT ,  CONSEC_INGRESO SMALLINT ,  FECHA_FACTURA DATE,  MES NUMERIC(4,0),  FECHA_PROCEDIMIENTO DATE,  ID_PACIENTE CHARACTER(15) ,  CUPS CHARACTER(30) ,  CANTIDAD NUMERIC(5,0),  DECRIPCION_PROCEDIMIENTO CHARACTER(240),  VALOR NUMERIC(17,4),  VALOR_MILL NUMERIC(10,4),  SERVICIO CHARACTER(60),COD_COSTO CHARACTER(9),  DESCRIPCION_CENCOSTO CHARACTER(60),  CONCEPTO CHARACTER(60),  CONTRATO CHARACTER(100),  EMPRESA CHARACTER(100),  ESPECIALIDAD CHARACTER(100),  MMCODM CHARACTER(9),  HONORARIO CHARACTER(100),  NUMERO_FOLIO CHARACTER(7),  Q_PCIENTE CHARACTER(3),  AGRUPADOR_POR_CONCEPTO CHARACTER(50),  AGRUPADOR_CC CHARACTER(50),  AGRUPADOR_EMPRESAS CHARACTER(50),  FOCO CHARACTER(50),  UED_CC CHARACTER(50),  UED_CONCEPTO CHARACTER(50),ITEM NUMERIC ,  ANIO NUMERIC(4,0)) GROUP BY 1,2,5,6 )M GROUP BY 1,2 ORDER BY 1,2</t>
  </si>
  <si>
    <t xml:space="preserve">REVISION APLICACI├ôN DE ABONOS                               </t>
  </si>
  <si>
    <t>SELECT maeate.mpcedu as cedula,case when maeate.matipdoc='1' then 'NIT' when maeate.matipdoc='2' then 'C.C' when maeate.matipdoc='3' then 'C.E' when maeate.matipdoc='4' then 'T.I' when maeate.matipdoc='5' then 'R.C' when maeate.matipdoc='6' then 'NUIP' when maeate.matipdoc='7' then 'PA' when maeate.matipdoc='8' then 'CIF' end as tipo_documento, capbas.mpnomc as nombre,ABONOS.ABONUM AS NUMERO_ABONO, ABONOS.ABOVLR AS VALOR_ABONO,ABONOS.ABOAPL AS APLICADO,ABONOS.ABOSDO AS SALDO,ABONOS.ABOFCH AS FECHA_ABONO, ABONOS.ABODET1 AS OBSERVACI├ôN_ABONO,MAEATE4.MPNFAC AS FACTURA,MAEATE4.AFCFCHABO AS FECHA_APLICACION,MAEATE4.AFCVLRABO,MAEATE4.MAESPANUA FROM ((ABONOS INNER JOIN MAEATE4 ON MAEATE4.ABONUM = ABONOS.ABONUM) inner join maeate on maeate.mpnfac=maeate4.mpnfac) inner join capbas on capbas.mpcedu=maeate.mpcedu and capbas.mptdoc=cast(maeate.mptdoc as char(3)) WHERE ABONOS.ABOFCH&gt;=? AND ABONOS.ABOFCH&lt;=?</t>
  </si>
  <si>
    <t>select T1.ProCirCod As cirugia,T1.PROFEC as fecha_inicio, T1.PROFECF as fecha_fin,T7.HORINICIR as hora_inicio,T7.HORFINCIR as hora_fin, T1.MPTDOC as tipo_doc,T1.MPCEDU as documento,T4.MPNOMC as paciente, TO_CHAR((T1.PROFEC-T4.MPFCHN)/365,'DD') AS EDAD, t11.mmnomm, T1.ProEPS AS EPS,case when T1.ProEsta ='1' then 'RESERVADA' when T1.ProEsta ='2' then 'CONFIRMADA' when T1.ProEsta='3' then 'CANCELADA' when T1.ProEsta ='4' then 'REALIZADA' when T1.ProEsta ='5'then 'FACTURADA' when T1.ProEsta ='6' then 'PENDIENTE' when T1.ProEsta ='7' then 'CON INSTRUCCIONES' end as estado, T10.consdet AS Consultorio,t5.crgcod as procedimiento, T7.DESCIR as descripcion, T1.ProTpAnst,t9.menome as especialidad from (((((PROCIR T1 LEFT JOIN MAEEMP T2 ON T2.MENNIT=T1.ProEPS) INNER JOIN CONSUL T3 ON T3.ConsCod=T1.ProCons) INNER JOIN CAPBAS T4 ON T4.MPCedu = T1.MPCedu AND T4.MPTDoc = T1.MPTDoc) INNER JOIN DESCIRMED T7 ON (T7.CODCIR=T1.PROCIRCOD) inner join procir1 t5 on t1.procircod=t5.procircod) inner join maepro t6 on t5.crgcod=t6.prcodi) INNER join maeesp t9 on (t9.mecode=T7.CODESP) inner join consul t10 on (t10.conscod=T1.ProCons) INNER join maemed1 t11 on (t11.mmcodm=t7.codmed) where (T1.ProFec&gt;=?) and (T1.ProFec &lt;=?) and (T1.ProEsta&lt;&gt; '3' and T1.ProEsta &lt;&gt;'6' AND T1.ProEsta &lt;&gt; '1') AND T7.CODESP IN (750,751,0) UNION select T1.ProCirCod As cirugia,T1.PROFEC as fecha_inicio,T1.PROFECF as fecha_fin,NULL as hora_inicio,NULL as hora_fin, T1.MPTDOC as tipo_doc,T1.MPCEDU as  documento,T4.MPNOMC as paciente, TO_CHAR((T1.PROFEC-T4.MPFCHN)/365,'DD') AS EDAD, t11.mmnomm,T1.ProEPS AS EPS,case when T1.ProEsta ='1' then 'RESERVADA' when T1.ProEsta ='2' then 'CONFIRMADA' when T1.ProEsta='3' then 'CANCELADA' when T1.ProEsta ='4' then 'REALIZADA' when T1.ProEsta ='5'then 'FACTURADA' when T1.ProEsta ='6' then 'PENDIENTE' when T1.ProEsta ='7' then 'CON INSTRUCCIONES' end as estado, T10.consdet AS Consultorio,t5.crgcod as procedimiento,NULL,T1.ProTpAnst,t9.menome as especialidad from (((((PROCIR T1 LEFT JOIN MAEEMP T2 ON T2.MENNIT=T1.ProEPS) INNER JOIN CONSUL T3 ON T3.ConsCod=T1.ProCons) INNER JOIN CAPBAS T4 ON T4.MPCedu = T1.MPCedu AND T4.MPTDoc = T1.MPTDoc) inner join procir1 t5 on t1.procircod=t5.procircod) inner join maepro t6 on t5.crgcod= t6.prcodi) inner join consul t10 on (t10.conscod=T1.ProCons) INNER JOIN TURQUI T20 ON (T20.PROCIRCOD=T1.PROCIRCOD) INNER join maemed1 t11 on (t11.mmcodm=T20.TUQMEDRES) INNER JOIN MAEMED T30 ON (T30.MMCODM=T11.MMCODM AND T30.MECODE IN (750,751)) INNER join maeesp t9 on (t9.mecode=T30.MECODE) where (T1.ProFec&gt;=?) and (T1.ProFec &lt;= ?) and (T1.ProEsta='1') order by 1</t>
  </si>
  <si>
    <t>select T1.ProCirCod As cirugia,T1.PROFEC as fecha_inicio,T1.PROFECF as fecha_fin, T10.consdet AS sala,T1.PROHORI as hora_inicio, T1.PROHORF as hora_fin,cast( (CAST(PROFEC||' '||PROHORF AS TIMEstamp)) - (CAST(PROFECf||' '||PROHORI AS TIMEstamp)) as time) AS TIEMPO_QX,T1.MPTDOC as tipo_doc,T1.MPCEDU as documento,T4.MPNOMC as paciente, TO_CHAR ((T1.PROFEC- T4.MPFCHN)/365,'DD') AS EDAD, t5.crgcod as procedimiento,T6.prnomb as nombre_procedimiento ,t12.menomb as pagador,t13.mmnomm as cirujano,t14.tpansdsc as tipo_anestesia from (((((PROCIR T1 LEFT JOIN MAEEMP T2 ON T2.MENNIT=T1.ProEPS) INNER JOIN CONSUL T3 ON T3.ConsCod=T1.ProCons) INNER JOIN CAPBAS T4 ON T4.MPCedu=T1.MPCedu AND T4.MPTDoc =T1.MPTDoc) INNER JOIN DESCIRMED T7 ON (T7.CODCIR=T1.PROCIRCOD) inner join procir1 t5 on t1.procircod=t5.procircod) inner join maepro t6 on t5.crgcod=t6.prcodi) inner join consul t10 on (t10.conscod=T1.ProCons) inner join maeemp t12 on (t12.mennit=t1.proeps) inner join maemed1 t13 on (t13.mmcodm=t7.codmed) inner join maetpans t14 on (t14.tpanscod=t1.protpanst) where (T1.ProFec&gt;=?) and (T1.ProFec &lt;=?) and (T1.ProEsta&lt;&gt; '3' and T1.ProEsta &lt;&gt;'6' AND T1.ProEsta &lt;&gt; '1') UNION select T1.ProCirCod As cirugia,T1.PROFEC as fecha_inicio,T1.PROFECF as fecha_fin,T10.consdet AS Sala, T1.PROHORI, T1.PROHORF,cast( (CAST(PROFEC||' '||PROHORF AS TIMEstamp)) - (CAST(PROFECf||' '||PROHORI AS TIMEstamp)) as time) AS TIEMPO_QX,T1.MPTDOC as tipo_doc,T1.MPCEDU as documento,T4.MPNOMC as paciente, TO_CHAR ((T1.PROFEC-T4.MPFCHN)/365,'DD') AS EDAD, t5.crgcod as procedimiento,T6.prnomb as nombre_procedimiento  ,t12.menomb as pagador, t13.mmnomm as cirujano,t14.tpansdsc as tipo_anestesia from (((((PROCIR T1 LEFT JOIN MAEEMP T2 ON T2.MENNIT=T1.ProEPS) JOIN CONSUL T3 ON T3.ConsCod=T1.ProCons) INNER JOIN CAPBAS T4 ON T4.MPCedu=T1.MPCedu AND T4.MPTDoc=T1.MPTDoc) inner join procir1 t5 on t1.procircod=t5.procircod) inner join maepro t6 on t5.crgcod= t6.prcodi) inner join consul t10 on (t10.conscod=T1.ProCons) INNER JOIN TURQUI T20 ON (T20.PROCIRCOD=T1.PROCIRCOD) left JOIN DESCIRMED T7 ON (T7.CODCIR=T1.PROCIRCOD) inner join maeemp t12 on (t12.mennit=t1.proeps) left  join maemed1 t13 on (t13.mmcodm=t1.PROPERSEP) inner join maetpans t14 on (t14.tpanscod=t1.protpanst) where(T1.ProFec&gt;=?) and (T1.ProFec&lt;=?) order by 4,5</t>
  </si>
  <si>
    <t>SELECT EXTRACT(YEAR FROM MAFCHNOT) AS A├æO , EXTRACT(MONTH FROM MAFCHNOT) AS MES,MPNFAC AS FACTURA,FACFCH AS FECHA_FACTURA,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ESTADO_FACTURA,MANRNOTCR AS NRO_NAF,MAFCHNOT AS FECHA_CONTAB,MAESTNOT AS ESTADO_CONTAB,B.MPNOMP AS PABELLON FROM MAEATE A, MAEPAB B WHERE A.MAESTF IN ('1','10') AND A.MAFCHNOT&gt;=? AND A.MAFCHNOT&lt;=? AND A.MANRNOTCR&gt;0 AND A.FACCODPAB=B.MPCODP ORDER BY A├æO,MES,B.MPCODP,A.MPNFAC</t>
  </si>
  <si>
    <t>SELECT EXTRACT(YEAR FROM MAFCHNOT) AS A├æO ,EXTRACT(MONTH FROM MAFCHNOT) AS MES, MPNFAC AS FACTURA,FACFCH AS FECHA_FACTURA,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ESTADO_FACTURA,MANRNOTCR AS NRO_NAF,MAFCHNOT AS FECHA_CONTAB,MAESTNOT AS ESTADO_CONTAB,B.MPNOMP AS PABELLON FROM MAEATE A, MAEPAB B WHERE A.MAESTF IN ('1','10') AND A.MAFCHNOT&gt;=? AND A.MAFCHNOT&lt;=? AND A.MANRNOTCR =0 AND A.FACCODPAB=B.MPCODP ORDER BY A├æO,MES, B.MPCODP,A.MPNFAC</t>
  </si>
  <si>
    <t>SELECT EXTRACT(YEAR FROM MAFCHNOT) AS A├æO , EXTRACT(MONTH FROM MAFCHNOT) AS MES,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ESTADO_FACTURA,MAESTNOT AS ESTADO_CONTAB,B.MPNOMP AS PABELLON, COUNT(*) FROM MAEATE A, MAEPAB B WHERE A.MAESTF IN ('1','10') AND A.MAFCHNOT&gt;=? AND A.MAFCHNOT&lt;=? AND A.MANRNOTCR &gt;0 AND A.FACCODPAB=B.MPCODP GROUP BY A├æO,MES,ESTADO_CONTAB,ESTADO_FACTURA,PABELLON ORDER BY A├æO,MES,PABELLON</t>
  </si>
  <si>
    <t>SELECT EXTRACT(YEAR FROM MAFCHNOT) AS A├æO , EXTRACT(MONTH FROM MAFCHNOT) AS MES,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ESTADO_FACTURA,MAESTNOT AS ESTADO_CONTAB, B.MPNOMP AS PABELLON, COUNT(*) FROM MAEATE A, MAEPAB B WHERE A.MAESTF IN ('1','10') AND A.MAFCHNOT&gt;=? AND A.MAFCHNOT&lt;=? AND A.MANRNOTCR=0 AND A.FACCODPAB=B.MPCODP GROUP BY A├æO,MES,ESTADO_CONTAB,ESTADO_FACTURA,PABELLON ORDER BY A├æO,MES,PABELLON</t>
  </si>
  <si>
    <t>SELECT  T1.CCJCOD AS "CIERRE CAJA N┬░",TO_CHAR(T2.CCJFCH,'DD-MM-YYYY') AS "FECHA CIERRE",T1.CIEVLR AS "VALOR CIERRE",T1.CODPAGO AS "FORMA DE PAGO" ,M3.CCCVRCNSG AS "VALOR CONSIGNADO",T1.CIEVLR-M3.CCCVRCNSG AS SALDO,M3.DOCCOD AS "TCO",M3.CCCNODOC AS "NUMERO" FROM (CIECAJA1 T1 INNER JOIN CIECAJA T2 ON T2.EMPCOD = T1.EMPCOD AND T2.MCDPTO = T1.MCDPTO AND T2.DOCCOD = T1.DOCCOD AND T2.CCJCOD = T1.CCJCOD) LEFT JOIN (SELECT EMPCOD,DOCCOD,CCCNODOC,CODPAGO,CCJCOD,MCDPTO,SUM(CCCVRCNSG) AS CCCVRCNSG FROM CONCIECAJ M3 GROUP BY 1,2,3,4,5,6) M3  ON T2.EMPCOD = M3.EMPCOD AND M3.MCDPTO = T1.MCDPTO AND M3.CCJCOD = T1.CCJCOD AND T1.CODPAGO=M3.CODPAGO WHERE T2.CCJFCH BETWEEN ? AND ? ORDER BY T1.EMPCOD, T1.MCDPTO, T1.CCJCOD</t>
  </si>
  <si>
    <t>SELECT  T1.CCJCOD AS "CIERRE CAJA N┬░",TO_CHAR(T2.CCJFCH,'DD-MM-YYYY') AS "FECHA CIERRE",T1.CIEVLR AS "VALOR CIERRE",T1.CODPAGO AS "FORMA DE PAGO" FROM (CIECAJA1 T1 INNER JOIN CIECAJA T2 ON T2.EMPCOD = T1.EMPCOD AND T2.MCDPTO=T1.MCDPTO AND T2.DOCCOD=T1.DOCCOD AND T2.CCJCOD=T1.CCJCOD) LEFT JOIN DBLINK('dbname=Clinica port=5432 host=172.16.104.13 user=developer password=developer', 'SELECT EMPCOD,DOCCOD,CODPAGO,CCJCOD,MCDPTO,SUM(CCCVRCNSG) FROM CONCIECAJ M3 GROUP BY 1,2,3,4,5') AS M3 (EMPCOD CHAR(2), DOCCOD CHAR(3),CODPAGO CHAR(2),CCJCOD BIGINT, MCDPTO CHAR(9), CCCVRCNSG NUMERIC(17,2)) ON T2.EMPCOD=M3.EMPCOD AND M3.MCDPTO=T1.MCDPTO AND M3.CCJCOD = T1.CCJCOD AND T1.CODPAGO=M3.CODPAGO WHERE T2.CCJFCH BETWEEN ? AND ? AND M3.DOCCOD IS NULL ORDER BY T1.EMPCOD, T1.MCDPTO, T1.CCJCOD</t>
  </si>
  <si>
    <t>SELECT  DISTINCT C.MPCEDU AS CEDULA,C.MPNOMC AS NOMBRE_PACIENTE,C.MPTDOC AS TIPO_DOC,I.INGCSC AS CONSEC_INGRESO,CASE WHEN EXTRACT(YEAR FROM NOW())-EXTRACT(YEAR FROM MPFCHN)&lt;500 THEN EXTRACT(YEAR FROM NOW())-EXTRACT(YEAR FROM MPFCHN) ELSE '00' END AS EDAD,CASE WHEN EXTRACT(YEAR FROM NOW())-EXTRACT(YEAR FROM MPFCHN) BETWEEN '1' AND '14' THEN '1-14' WHEN EXTRACT(YEAR FROM NOW())-EXTRACT(YEAR FROM MPFCHN) BETWEEN '15' AND '45' THEN '15-45' WHEN EXTRACT(YEAR FROM NOW())-EXTRACT(YEAR FROM MPFCHN) BETWEEN '45' AND '65' THEN '45-65' WHEN EXTRACT(YEAR FROM NOW())-EXTRACT(YEAR FROM MPFCHN) BETWEEN '65' AND '1900' THEN '65-MAS' WHEN EXTRACT(YEAR FROM NOW())-EXTRACT(YEAR FROM MPFCHN)&gt;'1901' THEN 'NO TIENE EDAD' END AS ETA,I.INGENTDX AS DIAG_ENTRADA,(SELECT DMNOMB FROM MAEDIA WHERE DMCODI=I.INGENTDX) AS NOM_DIAG_ENTRADA,I.INGSALDX AS DIAG_SALIDA,(SELECT DMNOMB FROM MAEDIA WHERE DMCODI=I.INGSALDX) AS NOM_DIAG_SALIDA,I.INGDXSAL1 AS DIAG_N2,(SELECT DMNOMB FROM MAEDIA WHERE DMCODI=I.INGDXSAL1) AS NOM_DIAG_N2,I.INGDXSAL2 AS DIAG_N3,(SELECT DMNOMB FROM MAEDIA WHERE DMCODI=I.INGDXSAL2) AS NOM_DIAG_N3,IM.INGCODPAB AS PABELLON,(SELECT MPNOMP FROM MAEPAB WHERE MPCODP=IM.INGCODPAB) AS NOM_PABELLON,I.INGFECADM AS FECHA_INGRESO,I.INGFECEGR AS FECHA_EGRESO,I.INGMEDSAL AS MEDICO_SALIDA,P.PROCIRCOD AS CODIGO_CIRUGIA,P1.CRGCOD, (SELECT PRNOMB FROM MAEPRO WHERE PRCODI=P1.CRGCOD),D.DIAENT AS DIAG_ENT_CIR,(SELECT DMNOMB FROM MAEDIA WHERE DMCODI=D.DIAENT),D.DIASAL AS DIAG_SAL_CIR,(SELECT DMNOMB FROM MAEDIA WHERE DMCODI=D.DIASAL) FROM (((((CAPBAS C INNER JOIN INGRESOS I ON C.MPCEDU=I.MPCEDU AND C.MPTDOC=I.MPTDOC) INNER JOIN MAEDIA M ON I.INGENTDX=M.DMCODI) INNER JOIN INGRESOMP IM ON I.MPCEDU=IM.MPCEDU AND I.MPTDOC=IM.MPTDOC AND I.INGCSC=IM.INGCSC) INNER JOIN PROCIR P ON I.MPCEDU=P.MPCEDU AND P.PROFEC BETWEEN I.INGFECADM AND I.INGFECEGR) INNER JOIN PROCIR1 P1 ON  P.PROCIRCOD=P1.PROCIRCOD) INNER JOIN DESCIRMED D ON P.PROCIRCOD=D.CODCIR AND I.MPCEDU=D.CEDPAC WHERE I.INGFECADM &gt;= ? AND I.INGFECADM &lt;= ? AND IM.INGCODPAB IN ('3','4','6','7','15') ORDER BY 1;</t>
  </si>
  <si>
    <t>SELECT DISTINCT AB.ABONUM AS RECIBO,CASE AB.ABODEL WHEN '0' THEN 'ACTIVO' WHEN '1' THEN 'ANULADO/CANCELADO' WHEN '2' THEN 'CON SOLICITUD DE REINTEGRO' END AS ESTADO_RECIBO,AB.ABOFCH AS FECHA_RECIBO, AB.MPCEDU AS ID_PACIENTE,CP.MPNOMC,CASE AB.PRCCODTRN WHEN '1' THEN 'CUOTAS MODERADORAS' WHEN '2' THEN 'COPAGOS' WHEN '3' THEN 'ABONOS' WHEN '4' THEN 'VENTA MEDICAMENTOS' WHEN '5' THEN 'CONSULTA NO PROGRAMA' WHEN '6' THEN 'CAMA ACOMPA├æANTE' WHEN '7' THEN 'SERVICIO ENFERMERIA' WHEN '8' THEN 'HABITACION INDIVIDUAL' WHEN '9' THEN 'RECAUDO COPAGO CUOTA MODERADORA' END AS CONCEPTO_RC,AB.ABOVLR AS VALOR_TOTAL_RECIBO,AB.ABOAPL AS VALOR_APLICADO,AB.ABOVLRREI AS VALOR_REINTEGRO,AB.ABOSDO AS VALOR_DISPONIBLE,AB.ABODET1 AS OBSERVACION,M4.MPNFAC,CASE M.MAESTF WHEN '0' THEN 'ACTIVA ' WHEN '1' THEN 'ANULADA SIN CONTABILIZAR' WHEN '2' THEN 'RADICADA' WHEN '3' THEN 'GLOSADA' WHEN '4' THEN 'REMITIDA' WHEN '5' THEN 'GLOSADA CONTESTADA' WHEN '6' THEN 'RESPUESTA RADICADA' WHEN '7' THEN 'GLOSADA SIN RADICAR' WHEN '8' THEN 'NOTIFICADA' WHEN '9' THEN 'NOTIFICADA CONTESTADA' WHEN '10' THEN 'ANULADA CONTABILIZADA' END AS ESTADO_FACTURA,DESENCRIPTAR (AB.ABOUSR) AS USUARIO FROM ABONOS AB INNER JOIN CAPBAS CP ON AB.MPCEDU=CP.MPCEDU AND AB.MPTDOC=CP.MPTDOC LEFT JOIN MAEATE4 M4 ON M4.ABONUM=AB.ABONUM LEFT JOIN MAEATE M ON M4.MPNFAC=M.MPNFAC WHERE AB.ABOSDO &gt;'0' AND AB.ABOFCH&gt;=? AND AB.ABOFCH&lt;=?</t>
  </si>
  <si>
    <t>SELECT CAPBAS.MPNOMC AS PACIENTE,INGRESOS.MPCEDU AS ID,INGRESOS.MPTDOC AS TIPO_DOCUMENTO,INGRESOS.INGCSC AS CONSECUTIVO_INGRESO,INGRESOS.INGFECADM AS FECHA_ADMISION,INGRESOS.INGFECEGR AS FECHA_EGRESO, INGRESOS.INGNIT AS CONTRATO, CASE WHEN INGRESOS.CLAPRO='1' THEN 'AMBULATORIO'  WHEN INGRESOS.CLAPRO='2' THEN 'HOSPITALIZACI├ôN' WHEN INGRESOS.CLAPRO='3' THEN 'URGENCIAS' WHEN INGRESOS.CLAPRO='5' THEN 'TRIAGE' END AS SERVICIO_DE_INGRESO, MAEPAB.MPNOMP AS PABELLON_INGRESO,CASE WHEN TMPFAC.CLAPRO='1'  THEN 'AMBULATORIO' WHEN TMPFAC.CLAPRO='2' THEN 'HOSPITALIZACION' WHEN TMPFAC.CLAPRO='3' THEN 'URGENCIAS' WHEN TMPFAC.CLAPRO='5' THEN 'TRIAGE' END AS SERVICIO_ACTUAL,CASE WHEN INGRESOS.INGINSLC='S' THEN 'CON_ALTA' WHEN INGRESOS.INGINSLC='N' THEN 'SIN_ALTA' END AS SALIDA_CLINICA ,TMPFAC.TFCCODCAM AS CAMA,INGRESOS.INGFAC AS NUMERO_FACTURA, INGRESOS.INGNUMCIT AS NUMERO_CITA,CASE WHEN CITMED.CITESTP='C' THEN 'CONFIRMADA' WHEN CITMED.CITESTP='F' THEN 'FACTURADA' WHEN CITMED.CITESTP='A' THEN 'ATENDIDA' WHEN CITMED.CITESTP='R' THEN 'RESERVADA' END AS ESTADO_CITA,(SELECT SUM(TFVATP) FROM TMPFAC1 WHERE INGRESOS.MPCEDU=TMPFAC1.TFCEDU  AND TMPFAC1.TMCTVING=INGRESOS.INGCSC AND  TMPFAC1.TFPTPOTRN='F'  AND TMPFAC1.TFESTAANU1&lt;&gt;'S') AS TOTAL_PROCEDIMIENTO, (SELECT SUM(TFVATS) FROM TMPFAC2 WHERE INGRESOS.MPCEDU=TMPFAC2.TFCEDU  AND TMPFAC2.TMCTVING=INGRESOS.INGCSC AND TMPFAC2.TFSTPOTRN='F' AND TMPFAC2.TFESTAANU2&lt;&gt;'S')  AS TOTAL_SUMINISTROS FROM INGRESOS LEFT JOIN TMPFAC ON (INGRESOS.MPCEDU=TMPFAC.TFCEDU AND INGRESOS.MPTDOC=TMPFAC.TFTDOC AND INGRESOS.INGCSC=TMPFAC.TMCTVING)INNER JOIN CAPBAS ON (INGRESOS.MPCEDU=CAPBAS.MPCEDU AND INGRESOS.MPTDOC=CAPBAS.MPTDOC)INNER JOIN MAEPAB ON (INGRESOS.MPCODP=MAEPAB.MPCODP)LEFT JOIN CITMED ON (INGRESOS.INGNUMCIT=CITMED.CITNUM)WHERE INGRESOS.INGUSUANU='' AND INGRESOS.INGFECADM&gt;=? AND INGRESOS.INGFECADM&lt;=? ;</t>
  </si>
  <si>
    <t>SELECT MAEATE.MPCEDU AS CEDULA, CAPBAS.MPNOMC AS PACINTE,MAEATE3.MPNFAC AS FACTURA, MAEATE.FACFCH AS FECHA_FACTURA, PORTARS2.MSRESO AS CODIGO_PRODUCTO,MAEATE3.MAFCSU AS FECHA_CARGUE_SUMINISTRO, MAESUM1.MSNOMG AS DESCRIPCION_PRODUCTO, MAEATE3.MACANS AS CANTIDAD_FACTURADA,MAEATE.MPMENI AS EMPRESA,PORTARSU.PSDESC AS DESCRIPCION_PORTAFOLIO,PORTARS2.PSVIGIN AS VIGENCIA_PORTAFOLIO,  CASE WHEN PORTARS1.PSTARI='F' THEN 'VALOR_FIJO' WHEN PORTARS1.PSTARI='V' THEN 'VALOR_VARIABLE' WHEN PORTARS1.PSTARI='C' THEN 'ULTIMO_PRECIO_COMPRA' END AS VALOR, MAEATE3.MAVALU AS VALOR_UNITARIO,MAEATE3.MAVATS AS VALOR_TOTAL, MAESUM1.MSCSTPRM AS COSTO_PROMEDIO,MAESUM1.MOVVLU1 AS ULTIMO_PRECIO_COMPRA, PORTARS2.PSVALU1 AS VALOR_PORTAFOLIO FROM PORTARS1 LEFT JOIN PORTARS2 ON (PORTARS2.PSCODI=PORTARS1.PSCODI AND PORTARS2.MSRESO=PORTARS1.MSRESO)INNER JOIN MAESUM1 ON PORTARS2.MSRESO = MAESUM1.MSRESO INNER JOIN PORTARSU ON (PORTARS2.PSCODI = 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MAEEMP32.PSCODI=PORTARS2.PSCODI AND PORTARS2.PSVIGIN = (SELECT MAX(X.PSVIGIN) FROM PORTARS2 X WHERE X.PSCODI = PORTARS2.PSCODI AND X.MSRESO = PORTARS2.MSRESO) AND  MAEATE.FACFCH&gt;=? AND MAEATE.FACFCH&lt;=?  AND MAEATE3.FCSTPOTRN=? UNION SELECT MAEATE.MPCEDU AS CEDULA, CAPBAS.MPNOMC AS PACINTE,MAEATE3.MPNFAC AS FACTURA, MAEATE.FACFCH AS FECHA_FACTURA, MAESUM1.MSRESO AS CODIGO_PRODUCTO,MAEATE3.MAFCSU AS FECHA_CARGUE_SUMINISTRO, MAESUM1.MSNOMG AS DESCRIPCION_PRODUCTO, MAEATE3.MACANS AS CANTIDAD_FACTURADA,MAEATE.MPMENI AS EMPRESA,PORTARSU.PSDESC AS DESCRIPCION_PORTAFOLIO,CAST('2001-01-01 00:00:00' AS TIMESTAMP) AS VIGENCIA_PORTAFOLIO,  CASE WHEN PORTARS1.PSTARI='F' THEN 'VALOR_FIJO' WHEN PORTARS1.PSTARI='V' THEN 'VALOR_VARIABLE' WHEN PORTARS1.PSTARI='C' THEN 'ULTIMO_PRECIO_COMPRA' END AS VALOR, MAEATE3.MAVALU AS VALOR_UNITARIO,MAEATE3.MAVATS AS VALOR_TOTAL, MAESUM1.MSCSTPRM AS COSTO_PROMEDIO,MAESUM1.MOVVLU1 AS ULTIMO_PRECIO_COMPRA, CAST(0 AS NUMERIC) AS VALOR_PORTAFOLIO FROM PORTARS1 INNER JOIN MAESUM1 ON PORTARS1.MSRESO = MAESUM1.MSRESO INNER JOIN PORTARSU ON (PORTARS1.PSCODI = 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MAEEMP32.PSCODI=PORTARS1.PSCODI AND  MAEATE.FACFCH&gt;=? AND MAEATE.FACFCH&lt;=?  AND MAEATE3.FCSTPOTRN=? AND PORTARS1.PSTARI='V' ORDER BY 3,5</t>
  </si>
  <si>
    <t>SELECT MAEATE.MPCEDU AS CEDULA, CAPBAS.MPNOMC AS PACINTE,MAEATE3.MPNFAC AS FACTURA, MAEATE.FACFCH AS FECHA_FACTURA, PORTARS2.MSRESO AS CODIGO_PRODUCTO,MAEATE3.MAFCSU AS FECHA_CARGUE_SUMINISTRO, MAESUM1.MSNOMG AS DESCRIPCION_PRODUCTO, MAEATE3.MACANS AS CANTIDAD_FACTURADA,MAEATE.MPMENI AS EMPRESA,PORTARSU.PSDESC AS DESCRIPCION_PORTAFOLIO,PORTARS2.PSVIGIN AS VIGENCIA_PORTAFOLIO,  CASE WHEN PORTARS1.PSTARI='F' THEN 'VALOR_FIJO' WHEN PORTARS1.PSTARI='V' THEN 'VALOR_VARIABLE' WHEN PORTARS1.PSTARI='C' THEN 'ULTIMO_PRECIO_COMPRA' END AS VALOR, MAEATE3.MAVALU AS VALOR_UNITARIO,MAEATE3.MAVATS AS VALOR_TOTAL, MAESUM1.MSCSTPRM AS COSTO_PROMEDIO,MAESUM1.MOVVLU1 AS ULTIMO_PRECIO_COMPRA, PORTARS2.PSVALU1 AS VALOR_PORTAFOLIO FROM PORTARS1 LEFT JOIN PORTARS2 ON (PORTARS2.PSCODI=PORTARS1.PSCODI AND PORTARS2.MSRESO=PORTARS1.MSRESO)INNER JOIN MAESUM1 ON PORTARS2.MSRESO = MAESUM1.MSRESO INNER JOIN PORTARSU ON (PORTARS2.PSCODI = 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MAEEMP32.PSCODI=PORTARS2.PSCODI AND PORTARS2.PSVIGIN = (SELECT MAX(X.PSVIGIN) FROM PORTARS2 X WHERE X.PSCODI = PORTARS2.PSCODI AND X.MSRESO = PORTARS2.MSRESO) AND  MAEATE.FACFCH&gt;=? AND MAEATE.FACFCH&lt;=? UNION SELECT MAEATE.MPCEDU AS CEDULA, CAPBAS.MPNOMC AS PACINTE,MAEATE3.MPNFAC AS FACTURA, MAEATE.FACFCH AS FECHA_FACTURA, MAESUM1.MSRESO AS CODIGO_PRODUCTO,MAEATE3.MAFCSU AS FECHA_CARGUE_SUMINISTRO, MAESUM1.MSNOMG AS DESCRIPCION_PRODUCTO, MAEATE3.MACANS AS CANTIDAD_FACTURADA,MAEATE.MPMENI AS EMPRESA,PORTARSU.PSDESC AS DESCRIPCION_PORTAFOLIO,CAST('2001-01-01 00:00:00' AS TIMESTAMP) AS VIGENCIA_PORTAFOLIO,  CASE WHEN PORTARS1.PSTARI='F' THEN 'VALOR_FIJO' WHEN PORTARS1.PSTARI='V' THEN 'VALOR_VARIABLE' WHEN PORTARS1.PSTARI='C' THEN 'ULTIMO_PRECIO_COMPRA' END AS VALOR, MAEATE3.MAVALU AS VALOR_UNITARIO,MAEATE3.MAVATS AS VALOR_TOTAL, MAESUM1.MSCSTPRM AS COSTO_PROMEDIO,MAESUM1.MOVVLU1 AS ULTIMO_PRECIO_COMPRA, CAST(0 AS NUMERIC) AS VALOR_PORTAFOLIO FROM PORTARS1 INNER JOIN MAESUM1 ON PORTARS1.MSRESO = MAESUM1.MSRESO INNER JOIN PORTARSU ON (PORTARS1.PSCODI = 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MAEEMP32.PSCODI=PORTARS1.PSCODI AND  MAEATE.FACFCH&gt;=? AND MAEATE.FACFCH&lt;=?  AND PORTARS1.PSTARI='V' ORDER BY 3,5</t>
  </si>
  <si>
    <t>SELECT CASE WHEN MAEATE.MPCLPR = '1' THEN 'AMBULATORIO' WHEN MAEATE.MPCLPR = '2' THEN 'HOSPITALIZACION' WHEN MAEATE.MPCLPR = '3' THEN 'URGENCIAS' WHEN MAEATE.MPCLPR = '4' THEN 'TRATAMIENTO ESPECIAL' WHEN MAEATE.MPCLPR = '5' THEN 'TRIAGE' WHEN MAEATE.MPCLPR = '6' THEN 'REFACTURACION AMBULATORIO' WHEN MAEATE.MPCLPR = '7' THEN 'REFACTURACION HOSPITALIZACION' WHEN MAEATE.MPCLPR = '8' THEN 'REFACTURACION URGENCIAS' WHEN MAEATE.MPCLPR = '9' THEN 'REFACTURACION TRATAMIENTO ESPECIAL ' WHEN MAEATE.MPCLPR = '10' THEN 'REFACTURACION TRIAGE' END AS AREA, MAEPAB.MPNOMP AS SUBAREA, MAEATE.MPCEDU AS ID,MAEATE.MPTDOC AS TIPO_DOC,CAPBAS.MPNOMC AS PACIENTE,MAEEMP.MENOMB AS CONTRATO,EMPRESS.EMPDSC AS EMPRESA,MAEATE.MPNFAC AS FACTURA,MAEATE.FACFCH AS FECHA_FACTURA, MAEATE.MAFCHI AS FECHA_INGRESO, MAEATE.MAFCHE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MAEPAB.MPNOMP AS SERVICIO_EGRESO,PUNRUT.PUNRUTDES AS UBICACION_FACTURA,MAEATE,MAUSUFAC AS FACTURADOR,MAEATE.MATOTF AS TOTAL_FACTURA ,MAEATE.MATOTP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ORDER BY MAEATE.MPNFAC;</t>
  </si>
  <si>
    <t>SELECT MAEATE.MPCEDU AS ID,MAEATE.MPTDOC AS TIPO_DOC, CASE WHEN MAEATE.MACAUE=1 THEN 'ACCIDENTE_TRABAJO' WHEN MAEATE.MACAUE =2 THEN 'ACCIDENTE_DE_TRANSITO' WHEN MAEATE.MACAUE =3 THEN 'ACCIDENTE RABICO' WHEN MAEATE.MACAUE =4 THEN 'ACCIDENTE_OFIDICO' WHEN MAEATE.MACAUE =5 THEN 'OTRO_TIPO_ACCIDENTE' WHEN MAEATE.MACAUE =6 THEN 'EVENTO CATASTROFICO' WHEN MAEATE.MACAUE =7 THEN 'LESION_POR_AGRESION'  WHEN MAEATE.MACAUE =8 THEN 'LESION_AUTO_INFLINGIDA' WHEN MAEATE.MACAUE=13 THEN 'ENFERMEDAD_GENERAL'  WHEN MAEATE.MACAUE =14 THEN 'ENFERMEDAD_PROFESIONAL' WHEN MAEATE.MACAUE =15 THEN 'OTRA' WHEN MAEATE.MACAUE =9 THEN 'SOSPECHA_MALTRATO_FISICO' WHEN MAEATE.MACAUE =10 THEN 'SOSPECHA_MALTRATO_SEXUAL'   WHEN MAEATE.MACAUE =11THEN 'SOSPECHA_VIOLENCIA_SEXUAL' WHEN MAEATE.MACAUE =12 THEN 'SOSPECHA_MALTRATO_EMOCIONAL' WHEN MAEATE.MACAUE =16 THEN 'POBLACION DESPLAZADA'  END AS CAUSA_INGRESO,CAPBAS.MPNOMC AS PACIENTE,MAEEMP.MENOMB AS CONTRATO,EMPRESS.EMPDSC AS EMPRESA,MAEATE.MPNFAC AS FACTURA,MAEATE.FACFCH AS FECHA_FACTURA, MAEATE.MAFCHI AS FECHA_INGRESO,MAEATE.MAFCHE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ESTADO,MAEPAB.MPNOMP AS SERVICIO_EGRESO,PUNRUT.PUNRUTDES AS UBICACION_FACTURA ,MAEATE.MATOTF AS TOTAL_FACTURA,MAEATE.MATOTP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ORDER BY MAEATE.MPNFAC;</t>
  </si>
  <si>
    <t>SELECT MOVCONT2.MVCANIO, MOVCONT2.MVCMES, MOVCONT2.EMPCOD, MOVCONT2.DOCCOD, MOVCONT2.TRCCOD, MOVCONT2.MVCNRO, MOVCONT2.MVCCSC, MOVCONT2.CNTVIG, MOVCONT2.CNTCOD,CUENTAS.CNTDSC, MOVCONT2.CNUCOD, MOVCONT2.CNUSUB, MOVCONT2.CNCCOD, CENCOST.CNCDSC, SPLIT_PART(MOVCONT2.MVCDET,' ',2) AS CODIGO, SPLIT_PART(MOVCONT2.MVCDET,' ',1) AS TIPO_PROCEDIMIENTO,M2.PRNOMB, MOVCONT2.MVCNAT, MOVCONT2.MVCVLR, MOVCONT2.MVCCFCH FROM ((MOVCONT2 LEFT JOIN CUENTAS ON MOVCONT2.CNTCOD = CUENTAS.CNTCOD) LEFT JOIN CENCOST ON MOVCONT2.CNCCOD = CENCOST.CNCCOD) INNER JOIN DBLINK('DBNAME=CLINICA PORT=5432 HOST=172.16.104.13 USER=POSTGRES PASSWORD=POSTGRES', 'SELECT PRCODI, PRNOMB FROM MAEPRO M') AS M2 (PRCODI CHAR(9),PRNOMB CHAR(240)) ON M2.PRCODI=SPLIT_PART(MOVCONT2.MVCDET,' ',2) WHERE (((MOVCONT2.MVCANIO)=?) AND ((MOVCONT2.MVCMES)=?) AND ((MOVCONT2.DOCCOD)='FAC') AND ((MOVCONT2.CNTVIG)='2013')) AND (CUENTAS.CNTVIG='2013') GROUP BY MOVCONT2.MVCANIO, MOVCONT2.MVCMES, MOVCONT2.EMPCOD, MOVCONT2.DOCCOD, MOVCONT2.TRCCOD, MOVCONT2.MVCNRO, MOVCONT2.MVCCSC, MOVCONT2.CNTVIG, MOVCONT2.CNTCOD,CUENTAS.CNTDSC, MOVCONT2.CNUCOD, MOVCONT2.CNUSUB, MOVCONT2.CNCCOD, CENCOST.CNCDSC, MOVCONT2.MVCDET, MOVCONT2.MVCNAT, MOVCONT2.MVCVLR, MOVCONT2.MVCCFCH,M2.PRNOMB UNION SELECT MOVCONT2.MVCANIO, MOVCONT2.MVCMES, MOVCONT2.EMPCOD, MOVCONT2.DOCCOD, MOVCONT2.TRCCOD, MOVCONT2.MVCNRO, MOVCONT2.MVCCSC, MOVCONT2.CNTVIG, MOVCONT2.CNTCOD,CUENTAS.CNTDSC, MOVCONT2.CNUCOD, MOVCONT2.CNUSUB, MOVCONT2.CNCCOD, CENCOST.CNCDSC, SPLIT_PART(MOVCONT2.MVCDET,' ',2) AS CODIGO, SPLIT_PART(MOVCONT2.MVCDET,' ',1) AS TIPO_PROCEDIMIENTO,M3.MSNOMG, MOVCONT2.MVCNAT, MOVCONT2.MVCVLR, MOVCONT2.MVCCFCH FROM ((MOVCONT2 LEFT JOIN CUENTAS ON MOVCONT2.CNTCOD = CUENTAS.CNTCOD) LEFT JOIN CENCOST ON MOVCONT2.CNCCOD = CENCOST.CNCCOD) INNER JOIN DBLINK('DBNAME=CLINICA PORT=5432 HOST=172.16.104.13 USER=POSTGRES PASSWORD=POSTGRES','SELECT MSRESO,MSNOMG FROM MAESUM1 M3')  AS M3 (MSRESO CHAR(15), MSNOMG CHAR(50)) ON M3.MSRESO=SPLIT_PART(MOVCONT2.MVCDET,' ',2) WHERE (((MOVCONT2.MVCANIO)=?) AND ((MOVCONT2.MVCMES)=?) AND ((MOVCONT2.DOCCOD)='FAC') AND ((MOVCONT2.CNTVIG)='2013')) AND (CUENTAS.CNTVIG='2013') GROUP BY MOVCONT2.MVCANIO, MOVCONT2.MVCMES, MOVCONT2.EMPCOD, MOVCONT2.DOCCOD, MOVCONT2.TRCCOD, MOVCONT2.MVCNRO, MOVCONT2.MVCCSC, MOVCONT2.CNTVIG, MOVCONT2.CNTCOD,CUENTAS.CNTDSC, MOVCONT2.CNUCOD, MOVCONT2.CNUSUB, MOVCONT2.CNCCOD, CENCOST.CNCDSC, MOVCONT2.MVCDET, MOVCONT2.MVCNAT, MOVCONT2.MVCVLR, MOVCONT2.MVCCFCH,M3.MSNOMG</t>
  </si>
  <si>
    <t>select *,(select A_CONCEPTO from wfr_tablaagrupadores where base = CONCEPTO) as TA_CONCEPTO,(select A_CONC_UED from wfr_tablaagrupadores where base = CONCEPTO) as TA_CONC_UED,(select A_EMPRESA from wfr_tablaagrupadores where base = CONTRATO) as TA_EMPRESA,(select A_FOCO from wfr_tablaagrupadores where base = CONTRATO) as TA_FOCO,(select A_CENCOSTO from wfr_tablaagrupadores where base = CENTRO_COSTO) as TA_CENCOSTO,(select A_CCOST_UED from wfr_tablaagrupadores where base = CENTRO_COSTO) as TA_CCOST_UED,(select A_RADIOLOGIA from wfr_tablaagrupadores where base = CODIGO) as TA_RADIOLOGIA from ((SELECT MAEATE2.MPNFAC AS FACTURA, MAEATE.MACTVING AS CONSEC_INGRESO, MAEATE.FACFCH AS FECHA_FACTURA,extract(month from MAEATE.FACFCH) as MES_FACTURA,MAEATE2.MAFEPR AS FECHA,MAEATE.MPCEDU AS ID_PACIENTE, MAEATE2.PRCODI AS CODIGO, MAEATE2.MACANPR AS CANTIDAD, MAEPRO.PRNOMB AS DESCRIPCION, MAEATE2.MAVATP AS VALOR,round((MAEATE2.MAVATP)/1000000,7) AS VALOR_MIll,MAEPAB.MPNOMP AS SERVICIO, MAEATE2.FCPCODSCC AS CENTRO_COSTO,JTMPCENCOST.CNCDSC AS DESCRIPCION_CENCOSTO, CPTSERV.CPTDESC AS CONCEPTO,MAEEMP.MENOMB AS CONTRATO,EMPRESS.EMPDSC AS EMPRESA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JTMPCENCOST ON MAEATE2.FCPCODSCC=JTMPCENCOST.CNCCOD WHERE MAEATE.MATIPDOC IN ('2','3','4') AND MAEATE2.FCPTPOTRN='F' AND MAEATE2.MAESANUP&lt;&gt;'S' AND MAEATE.MAESTF&lt;&gt;1 AND MAEATE.MAESTF&lt;&gt;10 AND MAEATE.FACFCH&gt;=? AND MAEATE.FACFCH&lt;=? ORDER BY MAEATE.MPNFAC ) union all(SELECT MAEATE3.MPNFAC AS FACTURA, MAEATE.MACTVING AS CONSEC_INGRESO, MAEATE.FACFCH AS FECHA_FACTURA, extract(month from MAEATE.FACFCH) as MES_FACTURA,MAEATE3.MAFCSU AS FECHA,MAEATE.MPCEDU AS ID_PACIENTE,MAEATE3.MSRESO AS CODIGO, MAEATE3.MACANS AS CANTIDAD, MAESUM1.MSNOMG AS DESCRIPCION, MAEATE3.MAVATS AS VALOR, round((MAEATE3.MAVATS)/1000000,7) AS VALOR_MIll,MAEPAB.MPNOMP AS SERVICIO, MAEATE3.MACENCOS AS CENTRO_COSTO, JTMPCENCOST.CNCDSC AS DESCRIPCION_CENCOSTO, GRUPOS.GRPDSC AS CONCEPTO, MAEEMP.MENOMB AS CONTRATO,EMPRESS.EMPDSC AS EMPRESA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WHERE MAEATE.MAESTF&lt;&gt;1 AND MAESTF&lt;&gt;10 AND MAEATE3.FCSTPOTRN='F' AND MAEATE3.MAESANUS&lt;&gt;'S' AND MAEATE.FACFCH&gt;= ? AND MAEATE.FACFCH&lt;= ? ORDER BY MAEATE.MPNFAC) ) as consolidado</t>
  </si>
  <si>
    <t>select distinct ca.mptdoc TIPO_CEDULA, ca.mpcedu CEDULA, ca.mpnomc NOMBRES, ca.mpfchn FECHA_NACIMIENTO, (extract(year from current_timestamp)-extract(year from ca.mpfchn))Edad_A├▒os, (select paisnom from pais where ca.mpcodpai=paiscod) nacionalidad,ma.modespri OCUPACION, ing.ingfecadm FECHA_INGRESO,ing.ingfecegr FECHA_EGRESO,ca.mptele TELEFONO, ca.mpdire DIRECCION,  ag.empdsc ENTIDAD, ag.agrp2014 AGRUPADOR_EMPRESA, ag.ae2014 FOCO FROM capbas ca inner join ingresos ing on ca.mpcedu=ing.mpcedu and ca.mptdoc=ing.mptdoc inner join agrup_empre ag on ag.mennit=ing.ingnit inner join maeocupri ma on ca.mocodpri=ma.mocodpri where extract(year from ing.ingfecadm)= ? AND extract(month from ing.ingfecadm)= ? AND (ca.mptdoc='CE' OR ca.mptdoc='PA' ) order by 2,1</t>
  </si>
  <si>
    <t>select p.ptcodi as cod_portafolio,p.prcodi as codcupsporta,p.trfcod as tarifario_portafolio,p.ptporc as porcbase,p.forliqcod as formaliquida,h.prcodi as codhom,h.homprodsc as descriphomologaci├│n,h.homprocnt,h.homprovlr as base,h.homprolh as liqhon,m.prnomb as descCUPS from portar1 p inner join homproc h on p.prcodi=h.prcodi and p.trfcod=h.trfcod inner join maepro m on m.prcodi=p.prcodi where p.ptcodi = ?</t>
  </si>
  <si>
    <t xml:space="preserve">INFORMACI├ôN CONTABLE                                        </t>
  </si>
  <si>
    <t>Select * from(SELECT MAEATE2.MPNFAC AS FACTURA,MAEATE.MACTVING AS CONSEC_INGRESO,MAEATE.FACFCH AS FECHA_FACTURA,INGRESOS.INGFECEGR::DATE AS FECHA_EGRESO,MAEATE.MPCEDU AS ID_PACIENTE,MAEATE2.PRCODI AS CUPS,MAEATE2.MACANPR AS CANTIDAD,MAEPRO.PRNOMB AS DECRIPCION_PROCEDIMIENTO,MAEATE2.MAVATP AS VALOR,MAEPAB.MPNOMP AS SERVICIO,MAEATE2.FCPCODSCC AS COD_COSTO,JTMPCENCOST.CNCDSC AS DESCRIPCION_CENCOSTO,CPTSERV.CPTDESC AS CONCEPTO,MAEEMP.MENOMB AS CONTRATO,EMPRESS.EMPDSC AS EMPRESA,MAEATE.FACFCH - INGRESOS.INGFECEGR::DATE as dif_dias FROM (MAEATE2 INNER JOIN MAEPRO ON MAEATE2.PRCODI = MAEPRO.PRCODI) INNER JOIN CPTSERV ON MAEPRO.PRCPTO = CPTSERV.CPTCOD INNER JOIN MAEATE ON MAEATE2.MPNFAC=MAEATE.MPNFAC INNER JOIN MAEPAB ON MAEATE.FACCODPAB=MAEPAB.MPCODP LEFT JOIN INGRESOS ON MAEATE.MPNFAC=INGRESOS.INGFAC INNER JOIN MAEESP ON MAEATE2.MECOMM=MAEESP.MECODE INNER JOIN MAEEMP ON MAEATE.MPMENI=MAEEMP.MENNIT LEFT JOIN HONRIOS ON MAEATE2.MAHONCOD=HONRIOS.HNRCOD INNER JOIN EMPRESS ON MAEEMP.MECNTR=EMPRESS.MECNTR LEFT JOIN JTMPCENCOST ON MAEATE2.FCPCODSCC=JTMPCENCOST.CNCCOD WHERE MAEATE.MATIPDOC IN ('2','3','4') AND MAEATE2.FCPTPOTRN='F' AND MAEATE2.MAESANUP&lt;&gt;'S' AND MAEATE.MAESTF&lt;&gt;1 AND MAEATE.MAESTF&lt;&gt;10 UNION ALL SELECT MAEATE3.MPNFAC AS FACTURA,MAEATE.MACTVING AS CONSEC_INGRESO,MAEATE.FACFCH AS FECHA_FACTURA,INGRESOS.INGFECEGR::DATE AS FECHA_EGRESO,MAEATE.MPCEDU AS ID_PACIENTE,MAEATE3.MSRESO AS CODIGO,MAEATE3.MACANS AS CANTIDAD,MAESUM1.MSNOMG AS DESCRIPCION,MAEATE3.MAVATS AS VALOR_TOTAL_SIN_IVA,MAEPAB.MPNOMP AS SERVICIO,MAEATE3.MACENCOS AS COD_COSTO,JTMPCENCOST.CNCDSC AS CENTRO_COSTO,GRUPOS.GRPDSC AS GRUPO,MAEEMP.MENOMB AS CONTRATO,EMPRESS.EMPDSC AS EMPRESA,MAEATE.FACFCH - INGRESOS.INGFECEGR::DATE as dif_dias FROM ((MAESUM1 INNER JOIN MAEATE3 ON MAESUM1.MSRESO = MAEATE3.MSRESO) INNER JOIN GRUPOS ON MAESUM1.MSGRPCOD = GRUPOS.GRPCOD)LEFT JOIN JTMPCENCOST ON MAEATE3.MACENCOS=JTMPCENCOST.CNCCOD LEFT JOIN MAEATE ON MAEATE3.MPNFAC=MAEATE.MPNFAC INNER JOIN MAEEMP ON MAEATE.MPMENI=MAEEMP.MENNIT INNER JOIN MAEPAB ON MAEATE.FACCODPAB=MAEPAB.MPCODP LEFT JOIN INGRESOS ON MAEATE.MPNFAC=INGRESOS.INGFAC INNER JOIN EMPRESS ON MAEEMP.MECNTR=EMPRESS.MECNTR WHERE  MAEATE.MAESTF&lt;&gt;1 AND MAESTF&lt;&gt;10 AND MAEATE3.FCSTPOTRN='F' AND MAEATE3.MAESANUS&lt;&gt;'S')K WHERE K.FECHA_FACTURA&gt;=? AND K.FECHA_FACTURA&lt;=? AND k.dif_dias&gt;='0';</t>
  </si>
  <si>
    <t>Select PABELLON_ACOSTADO as PABELLON,sum(valor) AS PENDIENTE_FACTURAR from(SELECT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T.TFESTS = '1' AND T.TFCCODCAM =''UNION ALL SELECT T2.TFCEDU AS IDENTIFICACION, 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T.TFESTS = '1' AND T.TFCCODCAM =''union all SELECT T1.TFCEDU AS IDENTIFICACION, T1.TFTDOC AS TIPO_DOCUMENTO,C.MPNOMC AS NOMBRE_PACIENTE, 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T.TFCCODCAM ='' AND T.TFESTS = '0' AND P.MPCODP not in ('2','17','16')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 AND T.TFESTS = '0' AND P.MPCODP not in ('2','17','16'))l group by PABELLON_ACOSTADO UNION ALL Select 'TOTAL PENDIENTE FACTURAR':: text,SUM(valor)from(SELECT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T.TFESTS = '1' AND T.TFCCODCAM =''UNION ALL SELECT T2.TFCEDU AS IDENTIFICACION, 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T.TFESTS = '1' AND T.TFCCODCAM =''union all SELECT T1.TFCEDU AS IDENTIFICACION, T1.TFTDOC AS TIPO_DOCUMENTO,C.MPNOMC AS NOMBRE_PACIENTE, 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T.TFCCODCAM ='' AND T.TFESTS = '0' AND P.MPCODP not in ('2','17','16')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 AND T.TFESTS = '0' AND P.MPCODP not in ('2','17','16'))l</t>
  </si>
  <si>
    <t>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T.TFESTS = '1' AND T.TFCCODCAM =''UNION ALL SELECT T2.TFCEDU AS IDENTIFICACION, 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T.TFESTS = '1' AND T.TFCCODCAM =''UNION ALL SELECT T1.TFCEDU AS IDENTIFICACION, T1.TFTDOC AS TIPO_DOCUMENTO,C.MPNOMC AS NOMBRE_PACIENTE, 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T.TFCCODCAM ='' AND T.TFESTS = '0' AND P.MPCODP NOT IN ('2','17','16')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 AND T.TFESTS = '0' AND P.MPCODP NOT IN ('2','17','16') ORDER BY 3</t>
  </si>
  <si>
    <t>SELECT * FROM(SELECT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DESCRIPCION_CENCOSTO,CPTSERV.CPTDESC AS CONCEPTO,MAEEMP.MENOMB AS CONTRATO,EMPRESS.EMPDSC AS EMPRESA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('2','3','4')AND MAEATE2.FCPTPOTRN='F' AND MAEATE2.MAESANUP&lt;&gt;'S'AND ADMGLO01.AGLREMES IN ('R','D')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 FROM ((MAESUM1 INNER JOIN MAEATE3 ON MAESUM1.MSRESO = MAEATE3.MSRESO)INNER JOIN GRUPOS ON MAESUM1.MSGRPCOD = GRUPOS.GRPCOD)LEFT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('R','D'))L WHERE L.FECHA_REMISION&gt;=? AND L.FECHA_REMISION&lt;=?</t>
  </si>
  <si>
    <t>SELECT * FROM(SELECT MAEATE2.MPNFAC AS FACTURA,MAEATE.MACTVING AS CONSEC_INGRESO,MAEATE.FACFCH AS FECHA_FACTURA,ADMGLO01.AGLREMFC AS FECHA_REMISION,ADMGLO01. AGLRADFC AS FECHA_RADICACION,MAEATE.MPCEDU AS ID_PACIENTE,MAEATE2.PRCODI AS CUPS,MAEATE2.MACANPR AS CANTIDAD,MAEPRO.PRNOMB AS DECRIPCION_PROCEDIMIENTO,MAEATE2.MAVATP AS VALOR,MAEPAB.MPNOMP AS SERVICIO,MAEATE2.FCPCODSCC AS COD_COSTO,JTMPCENCOST.CNCDSC AS DESCRIPCION_CENCOSTO,CPTSERV.CPTDESC AS CONCEPTO,MAEEMP.MENOMB AS CONTRATO,EMPRESS.EMPDSC AS EMPRESA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('2','3','4')AND MAEATE2.FCPTPOTRN='F' AND MAEATE2.MAESANUP&lt;&gt;'S'AND ADMGLO01.AGLREMES IN ('R','D') UNION ALL SELECT MAEATE3.MPNFAC AS FACTURA,MAEATE.MACTVING AS CONSEC_INGRESO,MAEATE.FACFCH AS FECHA_FACTURA,ADMGLO01.AGLREMFC AS FECHA_REMISION,ADMGLO01.AGLRADFC AS FECHA_RADICACION,MAEATE.MPCEDU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 FROM ((MAESUM1 INNER JOIN MAEATE3 ON MAESUM1.MSRESO = MAEATE3.MSRESO)INNER JOIN GRUPOS ON MAESUM1.MSGRPCOD = GRUPOS.GRPCOD)LEFT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('R','D'))L WHERE L.FECHA_RADICACION&gt;=? AND L.FECHA_RADICACION&lt;=?</t>
  </si>
  <si>
    <t>SELECT * FROM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PROCEDIMIENTO,M.PRNOMB AS NOMBRE_PROCEDIMIENTO,CS.CPTDESC AS CONCEPTO_PROCEDIMIENTO,M2.MAVATP AS VALOR_FACTURADO_ITEM,AG1.GLOVLR AS VALOR_GLOSADO_ITEM,AG1.GLOVLRSOP AS VALOR_SOPORTADO_ITEM,AG1.GLOVLRACP AS VALOR_ACEPTADO_ITEM,M2.MAFEPR AS FECHA_PROCEDIMIENTO_REALIZADO,M2.FCPCODSCC AS CENTRO_COSTO,CC.CNCDSC AS DESCRIPCION_CENCOSTO,ME.MENOMB AS CONTRATO,EM.EMPDSC AS EMPRESA FROM (ADGLOSAS AG INNER JOIN ADGLOSAS1 AG1 ON AG.MPNFAC=AG1.MPNFAC AND AG.MATIPDOC=AG1.MATIPDOC) INNER JOIN GLOSAS G ON G.GLSCOD=AG1.GLSCOD INNER JOIN MAEPRO M ON M.PRCODI=AG1.GLOITEM INNER JOIN MAEATE2 M2 ON M2.MPNFAC=AG1.MPNFAC AND M2.MACSCP=AG1.GLOPRCCTV INNER JOIN CPTSERV CS ON M.PRCPTO = CS.CPTCOD INNER JOIN MAEATE MA ON M2.MPNFAC=MA.MPNFAC INNER JOIN MAEEMP ME ON MA.MPMENI=ME.MENNIT INNER JOIN EMPRESS EM ON ME.MECNTR=EM.MECNTR LEFT JOIN JTMPCENCOST CC ON M2.FCPCODSCC=CC.CNCCOD WHERE CS.CPTCOD IN ('20','21')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 = GP.GRPCOD INNER JOIN MAEATE MA ON M3.MPNFAC=MA.MPNFAC INNER JOIN MAEEMP ME ON MA.MPMENI=ME.MENNIT INNER JOIN EMPRESS EM ON ME.MECNTR=EM.MECNTR LEFT JOIN JTMPCENCOST CC ON M3.MACENCOS=CC.CNCCOD WHERE M3.MSRESO IN ('V08AI0211022','37730-19','37730 20','37730-4','37730-18','000022543-01') AND M3.MACENCOS &lt;&gt; ('20503')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 = GP.GRPCOD INNER JOIN MAEATE MA ON M3.MPNFAC=MA.MPNFAC INNER JOIN MAEEMP ME ON MA.MPMENI=ME.MENNIT INNER JOIN EMPRESS EM ON ME.MECNTR=EM.MECNTR LEFT JOIN JTMPCENCOST CC ON M3.MACENCOS=CC.CNCCOD WHERE M3.MACENCOS = ('20503'))M WHERE M.FECHA_INGRESO_GLOSA&gt;=? AND M.FECHA_INGRESO_GLOSA&lt;=? AND M.ESTADO_GLOSA = ('D') ORDER BY 1</t>
  </si>
  <si>
    <t>SELECT 'UED IMAGENOLOGIA'::TEXT,SUM(M.VALOR_GLOSADO_ITEM)::NUMERIC (15,3) AS VALOR_GLOSADO,SUM(M.VALOR_SOPORTADO_ITEM)::NUMERIC (15,3) AS VALOR_SOPORTADO,SUM(M.VALOR_ACEPTADO_ITEM)::NUMERIC (15,3) AS VALOR_ACEPTADO,SUM(M.VALOR_GLOSADO_ITEM)::NUMERIC (15,3) -SUM(M.VALOR_SOPORTADO_ITEM+M.VALOR_ACEPTADO_ITEM)::NUMERIC (15,3) AS VALOR_PENDIENTE_SOPORTAR FROM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PROCEDIMIENTO,M.PRNOMB AS NOMBRE_PROCEDIMIENTO,CS.CPTDESC AS CONCEPTO_PROCEDIMIENTO,M2.MAVATP AS VALOR_FACTURADO_ITEM,AG1.GLOVLR AS VALOR_GLOSADO_ITEM,AG1.GLOVLRSOP AS VALOR_SOPORTADO_ITEM,AG1.GLOVLRACP AS VALOR_ACEPTADO_ITEM,M2.MAFEPR AS FECHA_PROCEDIMIENTO_REALIZADO,M2.FCPCODSCC AS CENTRO_COSTO,CC.CNCDSC AS DESCRIPCION_CENCOSTO,ME.MENOMB AS CONTRATO,EM.EMPDSC AS EMPRESA FROM (ADGLOSAS AG INNER JOIN ADGLOSAS1 AG1 ON AG.MPNFAC=AG1.MPNFAC AND AG.MATIPDOC=AG1.MATIPDOC) INNER JOIN GLOSAS G ON G.GLSCOD=AG1.GLSCOD INNER JOIN MAEPRO M ON M.PRCODI=AG1.GLOITEM INNER JOIN MAEATE2 M2 ON M2.MPNFAC=AG1.MPNFAC AND M2.MACSCP=AG1.GLOPRCCTV INNER JOIN CPTSERV CS ON M.PRCPTO = CS.CPTCOD INNER JOIN MAEATE MA ON M2.MPNFAC=MA.MPNFAC INNER JOIN MAEEMP ME ON MA.MPMENI=ME.MENNIT INNER JOIN EMPRESS EM ON ME.MECNTR=EM.MECNTR LEFT JOIN JTMPCENCOST CC ON M2.FCPCODSCC=CC.CNCCOD WHERE CS.CPTCOD IN ('20','21')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 = GP.GRPCOD INNER JOIN MAEATE MA ON M3.MPNFAC=MA.MPNFAC INNER JOIN MAEEMP ME ON MA.MPMENI=ME.MENNIT INNER JOIN EMPRESS EM ON ME.MECNTR=EM.MECNTR LEFT JOIN JTMPCENCOST CC ON M3.MACENCOS=CC.CNCCOD WHERE M3.MSRESO IN ('V08AI0211022','37730-19','37730-20','37730-4','37730-18','000022543-01') AND M3.MACENCOS &lt;&gt; ('20503')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 = GP.GRPCOD INNER JOIN MAEATE MA ON M3.MPNFAC=MA.MPNFAC INNER JOIN MAEEMP ME ON MA.MPMENI=ME.MENNIT INNER JOIN EMPRESS EM ON ME.MECNTR=EM.MECNTR LEFT JOIN JTMPCENCOST CC ON M3.MACENCOS=CC.CNCCOD WHERE M3.MACENCOS = ('20503'))M WHERE M.FECHA_INGRESO_GLOSA&gt;=? AND M.FECHA_INGRESO_GLOSA&lt;=? AND M.ESTADO_GLOSA = ('D') ORDER BY 1</t>
  </si>
  <si>
    <t>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I.INGCSC=T.TMCTVING)WHERE T1.TFPTPOTRN&lt;&gt;'H' AND T1.TFESTAANU1&lt;&gt;'S' AND T.TFCCODCAM &lt;&gt;'' AND T.TFESTS = '0'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&lt;&gt;'' AND T.TFESTS = '0' UNION ALL SELECT T1.TFCEDU AS IDENTIFICACION,T1.TFTDOC AS TIPO_DOCUMENTO,C.MPNOMC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I.INGCSC=T.TMCTVING)WHERE T1.TFPTPOTRN&lt;&gt;'H' AND T1.TFESTAANU1&lt;&gt;'S' AND T.TFESTS = '0' AND P.MPCODP IN ('2','17','16')UNION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T.TFESTS = '0' AND P.MPCODP IN ('2','17','16') UNION ALL SELECT T1.TFCEDU AS IDENTIFICACION,T1.TFTDOC AS TIPO_DOCUMENTO,C.MPNOMC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T.TFCCODCAM &lt;&gt;'' AND T.TFESTS = '1'UNION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&lt;&gt;'' AND T.TFESTS = '1'</t>
  </si>
  <si>
    <t>Select PABELLON_ACOSTADO as PABELLON,sum(valor) AS VALOR_PABELLON from(SELECT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I.INGCSC=T.TMCTVING)WHERE T1.TFPTPOTRN&lt;&gt;'H' AND T1.TFESTAANU1&lt;&gt;'S' AND T.TFCCODCAM &lt;&gt;'' AND T.TFESTS = '0'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&lt;&gt;'' AND T.TFESTS = '0' UNION ALL SELECT T1.TFCEDU AS IDENTIFICACION,T1.TFTDOC AS TIPO_DOCUMENTO,C.MPNOMC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I.INGCSC=T.TMCTVING)WHERE T1.TFPTPOTRN&lt;&gt;'H' AND T1.TFESTAANU1&lt;&gt;'S' AND T.TFESTS = '0' AND P.MPCODP IN ('2','17','16')UNION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T.TFESTS = '0' AND P.MPCODP IN ('2','17','16') UNION ALL SELECT T1.TFCEDU AS IDENTIFICACION,T1.TFTDOC AS TIPO_DOCUMENTO,C.MPNOMC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JTMPCENCOST CC ON T1.TFPCODSCC=CC.CNCCOD INNER JOIN MAEEMP ME ON ME.MENNIT=T1.TFNITP INNER JOIN EMPRESS E ON E.MECNTR=ME.MECNTR INNER JOIN CAPBAS C ON (C.MPCEDU=T1.TFCEDU AND C.MPTDOC=T1.TFTDOC)INNER JOIN INGRESOS I ON (I.MPCEDU=T.TFCEDU AND I.MPTDOC=T.TFTDOC AND I.INGCSC=T.TMCTVING) WHERE T1.TFPTPOTRN&lt;&gt;'H' AND T1.TFESTAANU1&lt;&gt;'S' AND T.TFCCODCAM &lt;&gt;'' AND T.TFESTS = '1'UNION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JTMPCENCOST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&lt;&gt;'' AND T.TFESTS = '1')l group by PABELLON_ACOSTADO</t>
  </si>
  <si>
    <t>SELECT H1.HISCKEY AS DTO_PACIENTE,H1.HISTIPDOC AS TIPO_DTO_PACIENTE,H1.HISCSEC AS FOLIO,H1.HISCFCON AS FECHA_REGISTRO_FOLIO,RN.ALUMCOD AS CODIGO_ESTUDIANTE,(A.ALUMNOM1||' '||ALUMNOM2||' '||A.ALUMAPE1||' '||ALUMAPE2) AS ESTUDIANTE,M1.MMNOMM AS MEDICO_CALIFICA,ME.MENOME AS ESPECIALIDAD_MED_CALIFICA,RN.RSNOTFCH AS FECHA_CALIFICACION,RN.RSPONNOT AS NOTA_REGISTRO,RN.RSNOTOBS AS OBSERVACION_CALIFICACI├ôN FROM(HCCOM1 H1 LEFT JOIN RESULNOT RN ON H1.HISCKEY=RN.RSNOTIDPAC AND H1.HISTIPDOC=RN.RSNOTDOPAC AND H1.HISCSEC=RN.RSNOTFOLIO)LEFT JOIN ALUMNOS A ON RN.ALUMCOD=A.ALUMCOD LEFT JOIN MAEMED1 M1 ON RN.MMCODM=M1.MMCODM LEFT JOIN MAEESP ME ON RN.MECODE=ME.MECODE WHERE H1.HISFOLORI = 'FP' AND H1.HISCFCON&gt;=? AND H1.HISCFCON&lt;=?;</t>
  </si>
  <si>
    <t>SELECT DISTINCT ROW_NUMBER()OVER(ORDER BY H51.HCFCHRORD ASC )||'-'||H51.HISCKEY||' '||H1.HISCFK AS CONSECUTIVO_ORDEN,'CLINICA UNIVERSIDAD DE LA SABANA' AS NOMBRE_EL_PRESTADOR,'NIT' AS TIPO_DE_DOCUMENTO,'832003167-3' AS NUMERO_DE_DOCUMENTO,ME.MENOMB AS ASEGURADORA,C.MPNOMC AS NOMBRE_PACIENTE,H51.HISTIPDOC AS TIPO_ID_PACIENTE,H51.HISCKEY AS N├ÜMERO_ID_PACIENTE,CASE C.MPSEXO  WHEN 'M' THEN 'MASCULINO' ELSE 'FEMENINO' END AS GENERO,C.MPFCHN::DATE AS FECHA_NACIMIENTO,C.MPTELE2 AS TELEFONO1_PACIENTE_CELULAR,C.MPTELE1 AS TELEFONO2_PACIENTE_FIJO,C.MPMAIL AS CORREO_ELECTRONICO,H1.HISCFK AS FECHA_ATENCI├ôN,' ' AS ORIGEN_ATENCION,H51.HCPRCCOD AS CODIGO_CUPS_DEL_SERVICIO_AL_QUE_REMITE,MPR.PRNOMB AS DESCRIPCI├ôN_CUPS_DEL_SERVICIO_AL_QUE_REMITE,H5.HISCPCAN AS CANTIDAD,CASE H5.OPRINDURG WHEN 'S' THEN 'PRIORITARIO' ELSE ' ' END AS PRIORIDAD_EN_LA_ATENCION,H51.HCFCHRORD AS FECHA_SOLICITUD,H5.HISCPOBS AS RECOMENDACIONES_OBSERVACIONES,' ' AS JUSTIFICACION_CLINICA,HDX.HCDXCOD AS CIE10_PRINCIPAL,DX.DMNOMB AS DESCRIPCI├ôN_CIE10_PRINCIPAL,' ' AS ETIOLOGIA,MM1.MMNOMM AS NOMBRE_MEDICO,MME.MENOME AS ESPECIALIDAD_REMITENTE,MM1.MTIPDOC AS TIPO_ID_MEDICO,MM1.MMCEDM AS N├ÜMERO_ID_MEDICO,'8617777 EXT 55501' AS TEL├ëFONO_MEDICO FROM HCCOM51 H51 INNER JOIN HCCOM1 H1 ON H51.HISCKEY = H1.HISCKEY AND H51.HISTIPDOC = H1.HISTIPDOC AND H51.HISCSEC = H1.HISCSEC INNER JOIN HCCOM5 H5 ON H51.HISCKEY = H5.HISCKEY AND H51.HISTIPDOC = H5.HISTIPDOC AND H51.HISCSEC = H5.HISCSEC AND H51.HCPRCCOD =H5.HCPRCCOD AND H5.HISCPCAN=H51.HCPRCCNS INNER JOIN MAEEMP ME ON H1.FHCCODCTO = ME.MENNIT INNER JOIN CAPBAS C ON H51.HISCKEY = C.MPCEDU INNER JOIN MAEPRO AS MPR ON H51.HCPRCCOD = MPR.PRCODI LEFT JOIN HCDIAGN HDX ON H51.HISCKEY = HDX.HISCKEY AND H51.HISTIPDOC=HDX.HISTIPDOC AND H51.HISCSEC = HDX.HISCSEC AND HDX.HCCNSDX = '1' LEFT JOIN MAEDIA DX ON DX.DMCODI = HDX.HCDXCOD INNER JOIN MAEMED1 AS MM1 ON H1.HISCMMED = MM1.MMCODM INNER JOIN MAEESP AS MME ON H1.HCESP = MME.MECODE INNER JOIN INGRESOS ING ON ING.MPCEDU = H5.HISCKEY AND ING.MPTDOC = H5.HISTIPDOC AND H1.HCTVIN1=ING.INGCSC WHERE H51.HCFCHRORD&gt;=? AND H51.HCFCHRORD&lt;=? AND H51.HCORDAMB = 'S' AND ME.MENOMB LIKE '%SANITAS%' AND ING.CLAPRO = '1' ORDER BY H51.HCFCHRORD ASC</t>
  </si>
  <si>
    <t>select *, cast(NITdelainstituci├│n as text)||';'||NodeAutorizacion||';'||tipodeidentificacionpaciente||';'||numerodeidentificaciondelpaciente ||';'||nuip||';'||CodigoCups||';'||fechadelaatencion||';'||cast(estadodelafactura as text)||';'||tipodeservicio||';'||cast(nitorigen as text)||';'||eps||';'||NodeAutorizacion||'.pdf' as F1, '=SUSTITUIR(S'||(ROW_NUMBER()over(order by fechadelaatencion)+1)||';B'||(ROW_NUMBER()over(order by fechadelaatencion)+1)||';P'||(ROW_NUMBER()over(order by fechadelaatencion)+1)||')' as SustAutoriz,'=SUSTITUIR(T'||(ROW_NUMBER()over(order by fechadelaatencion)+1)||';H'||(ROW_NUMBER()over(order by fechadelaatencion)+1)||';Q'||(ROW_NUMBER()over(order by fechadelaatencion)+1)||')' as nombredelarchivo from (select distinct '832003167' AS NITdelainstituci├│n,cast('autorizcomp' as text) as NodeAutorizacion, case when ing.mptdoc = 'CC' then '1' when ing.mptdoc = 'NIT' then '2' when ing.mptdoc = 'TI' then '3' when ing.mptdoc = 'CE' then '4' when ing.mptdoc = 'RC' then '7' when ing.mptdoc = 'NU' then '8' when ing.mptdoc = 'MSI' then '9' else 'Error' end as tipodeidentificacionpaciente,trim(ing.mpcedu) as numerodeidentificaciondelpaciente,cb.mpnom1||' '||cb.mpnom2||' '||cb.mpape1||' '||cb.mpape2 as nombrecompletodelpaciente,md.dmnomb as diagnostico, case when ing.mptdoc = 'NU' then ing.mpcedu else '' end as nuip, cast('codigocups' as text) as CodigoCups, trim(to_char(ing.IngFecAdm,'DD/MM/YYYY')) as fechadelaatencion, to_char(mat.MAFchI,'DD/MM/YYYY') as fechadeingreso,to_char(ing.IngFecEgr,'DD/MM/YYYY') as fechadeegreso,'' as estadodelafactura, case when IngCodPEg in ('1','42','48') then '1' when IngCodPEg = '12' then '2'  when IngCodPEg in ('3','4','6','7','15','18','25') then '3' 	when IngCodPEg in ('2','13','16','17','23','24','39','40','43','44') then '4' when IngCodPEg = '11' then '5' when IngCodPEg = '9' then '6' else 'Error' end as tipodeservicio, '832003167' as nitorigen, case when (select me.mecntr from maeemp me where au3.autservnit = me.mennit) = '860066942-7' then 'EPS008'when (select me.mecntr from maeemp me where au3.autservnit = me.mennit) = '890900842-6' then 'EPS012' else 'error' end as eps,trim(mat.mpnuma) as autorizexcel, '' as cupsexcel , ing.IngFac as NumeroFactura from ingresos ing left join audserv au on au.autcedu = ing.mpcedu and au.auttipdoc = ing.mptdoc and au.autingcsc = ing.ingcsc inner join audserv3 au3 on au3.doccod = au.doccod and au3.autcsc = au.autcsc inner join maeate mat on ing.ingfac = mat.mpnfac and ing.mpcedu = mat.mpcedu and ing.mptdoc = mat.mptdoc	inner join capbas cb on  au.autcedu= cb.mpcedu and au.auttipdoc=cb.mptdoc and ing.mpcedu=cb.mpcedu and ing.mptdoc=cb.mptdoc  inner join maedia md on	ing.ingdxcli= md.dmcodi where inginslc = 'S' and IngFecEgr::date &gt;= ? and IngFecEgr::date &lt;= ? and ingcodpeg in ('3','6','4','7','15','18','25') and au3.autservnit in ('COMP-DOMICI ','COMP.HX 2012 ','COMPLURG-HX-C','COMPL.AMB ','COMP POS AMB ','COMPL HX 2012','POPCOMPENSAR ', 'ARS AMB ','COMP CRONICO ' ,'ARS HX-URG-C ','COMP.HX-URG-C') order by 4,7) as x</t>
  </si>
  <si>
    <t>repcons-Postgres</t>
  </si>
  <si>
    <t>Repcons-SqlServer2016</t>
  </si>
  <si>
    <t xml:space="preserve">MESTREO DE CUENTAS URGENCIAS                                </t>
  </si>
  <si>
    <t>SELECT * FROM COMPENSAR_URGENCIAS(?,?)</t>
  </si>
  <si>
    <t xml:space="preserve">RESOLUCION_256 PROCESO (ANEXO TECNICO NO 2)                 </t>
  </si>
  <si>
    <t>SELECT * FROM Resolucion_256_3(?,?);</t>
  </si>
  <si>
    <t xml:space="preserve">RESOLUCION_256 PROCESO (ANEXO TECNICO NO 3)                 </t>
  </si>
  <si>
    <t>SELECT * FROM resolucion_256_4(?,?)</t>
  </si>
  <si>
    <t xml:space="preserve">FACTURACION_EXTRACCION_CRISTALINO                           </t>
  </si>
  <si>
    <t>SELECT * FROM ALICIA_CRISTALINO(?,?);</t>
  </si>
  <si>
    <t xml:space="preserve">FACTURACION_COLANGIO                                        </t>
  </si>
  <si>
    <t>SELECT * FROM MARTHA_COLANGIO(?,?)</t>
  </si>
  <si>
    <t xml:space="preserve">FACTURACION_MENSUAL_X_PROCEDIMIENTO                         </t>
  </si>
  <si>
    <t>SELECT * FROM ALICIA_PROCEDIMIENTOS_1(?,?)</t>
  </si>
  <si>
    <t xml:space="preserve">FACT_PROCED_X_COSTEO_ESPECIAL                               </t>
  </si>
  <si>
    <t>SELECT * FROM ALICIA_COSTEO_ESPECIAL(?,?)</t>
  </si>
  <si>
    <t xml:space="preserve">FACTURACION_ORTOPEDIA                                       </t>
  </si>
  <si>
    <t>SELECT * FROM FACT_ESPECIALIDAD_ORTO(?,?)</t>
  </si>
  <si>
    <t xml:space="preserve">PROCESO_RECTOR                                              </t>
  </si>
  <si>
    <t>SELECT * FROM CONSULTA_RECTOR(?,?);</t>
  </si>
  <si>
    <t xml:space="preserve">GLOSAS_EPSSURA                                              </t>
  </si>
  <si>
    <t>select * from  glosas_epssura(?,?)</t>
  </si>
  <si>
    <t xml:space="preserve">HONORARIOS_ANESTESIA                                        </t>
  </si>
  <si>
    <t>SELECT * FROM LADINO_ANESTESIA(?,?)</t>
  </si>
  <si>
    <t xml:space="preserve">PAC_FAC_AUTORIZACIONES_EMPRESAS                             </t>
  </si>
  <si>
    <t>select * from gina_todas_empresas (?,?)</t>
  </si>
  <si>
    <t xml:space="preserve">URG_TOTAL_EXAMENES                                          </t>
  </si>
  <si>
    <t>SELECT * FROM HORLANDY_URG_VARIOS(?,?)</t>
  </si>
  <si>
    <t xml:space="preserve">CUMPLIMIENTO AGENDA                                         </t>
  </si>
  <si>
    <t>SELECT COUNT(CITMED.CITNUM)*100/TOTAL_CTRLCITAS2(?,?) AS PORCENTAJE FROM CITMED INNER JOIN CITMED2 ON (CITMED2.CITEMP = CITMED.CITEMP AND CITMED2.CITSED = 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CITMED1.CITESTA&lt;&gt;'N';</t>
  </si>
  <si>
    <t xml:space="preserve">CITAS_MEDICAS_RESERVADAS_USUARIO                            </t>
  </si>
  <si>
    <t>select * from citas_reservadas_prod(?,?)</t>
  </si>
  <si>
    <t xml:space="preserve">PROCEDIMIENTOS_SERVICIO_CUENTA                              </t>
  </si>
  <si>
    <t>SELECT * FROM ARMELLA_PROCEDIMIENTOS(?,?)</t>
  </si>
  <si>
    <t xml:space="preserve">SUMINISTROS_SERVICIO_CUENTA                                 </t>
  </si>
  <si>
    <t>SELECT * FROM ARMELLA_SUMINISTROS(?,?)</t>
  </si>
  <si>
    <t xml:space="preserve">FACTURADO_POR_EMPRESA_CUENTA                                </t>
  </si>
  <si>
    <t>SELECT * FROM ARMELLA_EMPRESAS_TOTAL(?,?)</t>
  </si>
  <si>
    <t xml:space="preserve">MOVIMIENTO_KARDEX                                           </t>
  </si>
  <si>
    <t>select * from gina_mov_kardex(?,?)</t>
  </si>
  <si>
    <t xml:space="preserve">SALIDAS_PRODUCTOS                                           </t>
  </si>
  <si>
    <t>SELECT * FROM SALIDAS_PRODUCTOS(?,?)</t>
  </si>
  <si>
    <t xml:space="preserve">RECIBOS_ABONOS_GENERADOS                                    </t>
  </si>
  <si>
    <t>SELECT * FROM INMACULADA_1(?,?)</t>
  </si>
  <si>
    <t xml:space="preserve">FACTURAS_GENERADAS_CONTABILIZADAS                           </t>
  </si>
  <si>
    <t>SELECT * FROM INMACULADA_2(?,?)</t>
  </si>
  <si>
    <t xml:space="preserve">CARTERA_VS_FACTURAS_GENERADAS_ASISTENCIALCARTERA            </t>
  </si>
  <si>
    <t>SELECT * FROM INMACULADA_3(?,?)</t>
  </si>
  <si>
    <t>NOTAS CREDITO ANULACION DE FACTURAS VS CONTABILIZACION EN FI</t>
  </si>
  <si>
    <t>SELECT * FROM INMACULADA_4(?,?)</t>
  </si>
  <si>
    <t xml:space="preserve">NOTAS CREDITO FACTURACION VS. CONTABILIZACION FINANCIERO    </t>
  </si>
  <si>
    <t>SELECT * FROM INMACULADA_5(?,?)</t>
  </si>
  <si>
    <t>NOTAS CREDITO GLOSAS ACEPTADAS VS. CONTABILIZACION FINANCIER</t>
  </si>
  <si>
    <t>SELECT * FROM INMACULADA_6(?,?)</t>
  </si>
  <si>
    <t>NOTAS CREDITO DE REGLOSAS ACEPTADAS (NOTIFICACION) VS. CONTA</t>
  </si>
  <si>
    <t>SELECT * FROM INMACULADA_7(?,?)</t>
  </si>
  <si>
    <t>NOTAS CREDITO CONCILIACION NOTAS ACEPTADAS VS. CONTABILIZACI</t>
  </si>
  <si>
    <t>SELECT * FROM INMACULADA_8(?,?)</t>
  </si>
  <si>
    <t xml:space="preserve">MOVIMIENTO_DE_INVENTARIO                                    </t>
  </si>
  <si>
    <t>select * from novimiento_de_inventario(?,?)</t>
  </si>
  <si>
    <t xml:space="preserve">CHEQUES_ENTREGADOS_DETALLE                                  </t>
  </si>
  <si>
    <t>SELECT * FROM CHEQUES_DETALLE_2(?,?)</t>
  </si>
  <si>
    <t xml:space="preserve">CHEQUES_TOTAL                                               </t>
  </si>
  <si>
    <t>SELECT * FROM CHEQUES_TOTAL(?,?)</t>
  </si>
  <si>
    <t xml:space="preserve">CONSULTA PYG COMPARATIVO MENSUAL                            </t>
  </si>
  <si>
    <t>SELECT * FROM PYG_01(?,?)</t>
  </si>
  <si>
    <t xml:space="preserve">CARTERA_CONSULTA3                                           </t>
  </si>
  <si>
    <t>SELECT * FROM CARTERA_LISTA3(?,?);</t>
  </si>
  <si>
    <t xml:space="preserve">PORCENTAGE_CUMPLIMIENTO                                     </t>
  </si>
  <si>
    <t>SELECT COUNT(CITMED.CITNUM)*100/TOTAL_CTRLCITAS_RX(?,?) AS PORCENTAJE FROM CITMED INNER JOIN CITMED2 ON (CITMED2.CITEMP=CITMED.CITEMP AND CITMED2.CITSED= 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CITMED1.CITESTA='N' AND MAEESP.MECODE IN ('608','609','607','605');</t>
  </si>
  <si>
    <t xml:space="preserve">MTO CONTABLE VTA DIRECTA                                    </t>
  </si>
  <si>
    <t>SELECT * FROM INMACULADA_9 (?,?);</t>
  </si>
  <si>
    <t xml:space="preserve">ORDENES_DE_COMPRA                                           </t>
  </si>
  <si>
    <t>SELECT * FROM norma_orden_compra(?,?);</t>
  </si>
  <si>
    <t xml:space="preserve">ORDEN_COMPRA_GRUPO                                          </t>
  </si>
  <si>
    <t>SELECT * FROM ORDEN_COMPRA_GRUPO(?,?);</t>
  </si>
  <si>
    <t xml:space="preserve">FACT_X_SERV_CONCEPTO_MATRIZ                                 </t>
  </si>
  <si>
    <t>SELECT * FROM GERENCIA_FACTURACION(?,?);</t>
  </si>
  <si>
    <t xml:space="preserve">PROCESO_PROCEDIMIENTOS_REALIZADOS                           </t>
  </si>
  <si>
    <t>select * from amanda_proceso (?,?)</t>
  </si>
  <si>
    <t xml:space="preserve">CONSULTA_CARTERA                                            </t>
  </si>
  <si>
    <t>SELECT * FROM CARTERA_P2(?,?);</t>
  </si>
  <si>
    <t>SELECT * FROM cartera_p1(?,?)</t>
  </si>
  <si>
    <t>SELECT * FROM CARTERA_P3(?,?)</t>
  </si>
  <si>
    <t xml:space="preserve">REPORTE GLOSAS X FECHA DE RADICACION                        </t>
  </si>
  <si>
    <t>SELECT * FROM CARTERA_P4(?,?)</t>
  </si>
  <si>
    <t xml:space="preserve">TOTAL_ORDENES_PASAN_A_RIS                                   </t>
  </si>
  <si>
    <t>select * from rx_01(?,?)</t>
  </si>
  <si>
    <t xml:space="preserve">TOTAL_ORD_FACT_ACT_NO_RIS                                   </t>
  </si>
  <si>
    <t>select * from rx_02(?,?)</t>
  </si>
  <si>
    <t xml:space="preserve">LLEGAN A LAS TABLAS INTERMEDIAS                             </t>
  </si>
  <si>
    <t>select * from rx_03(?,?)</t>
  </si>
  <si>
    <t xml:space="preserve">PENDIENTES-HOMOLOG-NO_REQ_AUT                               </t>
  </si>
  <si>
    <t>select * from rx_04(?,?)</t>
  </si>
  <si>
    <t xml:space="preserve">ORDENES_REQ_AUT_NO_HOMOLOGADO_RIS                           </t>
  </si>
  <si>
    <t>SELECT * FROM RX_05(?,?)</t>
  </si>
  <si>
    <t xml:space="preserve">ORDEN_REQ_AUT_SI_HOMOL_RIS                                  </t>
  </si>
  <si>
    <t>SELECT * FROM RX_06(?,?)</t>
  </si>
  <si>
    <t xml:space="preserve">INASISTENCIAS_IMAGENOLOGIA                                  </t>
  </si>
  <si>
    <t>SELECT i.*,c.mpnom1,c.mpnom2,c.mpape1,c.mpape2,c.mptele,c.mptele1,c.mptele2 FROM INASISTENCIAS_RADIOLOGIA_FIN(?,?) i inner join capbas c on i.documento=c.mpcedu||''||c.mptdoc WHERE DOCUMENTO NOT IN ('220CC','228CC','123CC','555CC','225CC','330CC','0025CC','221CC')</t>
  </si>
  <si>
    <t xml:space="preserve">INDICADOR_HOSVITAL_RX                                       </t>
  </si>
  <si>
    <t xml:space="preserve">RX_A_TABLAS_INTERM_HOSP_URG                                 </t>
  </si>
  <si>
    <t>SELECT * FROM RX_09(?,?);</t>
  </si>
  <si>
    <t xml:space="preserve">RX_OT_FACT_HOSP_URG                                         </t>
  </si>
  <si>
    <t>SELECT * FROM RX_10(?,?);</t>
  </si>
  <si>
    <t xml:space="preserve">RX_A_TABLAS_INTERM_AMBUL                                    </t>
  </si>
  <si>
    <t>SELECT * FROM RX_12(?,?);</t>
  </si>
  <si>
    <t xml:space="preserve">RX_CITA_MEDICA_FACT_AMB                                     </t>
  </si>
  <si>
    <t>SELECT * FROM RX_11(?,?);</t>
  </si>
  <si>
    <t xml:space="preserve">PRUEBAS_DBLINK                                              </t>
  </si>
  <si>
    <t>SELECT * FROM INMACULADA_4_P(?,?)</t>
  </si>
  <si>
    <t xml:space="preserve">OPORTUNIDAD FACTURACION-PROMEDIO                            </t>
  </si>
  <si>
    <t>SELECT * FROM OPF_V1(?,?)</t>
  </si>
  <si>
    <t xml:space="preserve">FACTURACION ANULADA POR UED                                 </t>
  </si>
  <si>
    <t>SELECT * FROM AFUED_V1(?,?)</t>
  </si>
  <si>
    <t xml:space="preserve">OPORTUNIDAD REMISION-PROMEDIO UED                           </t>
  </si>
  <si>
    <t>SELECT * FROM ORF_V1(?,?)</t>
  </si>
  <si>
    <t xml:space="preserve">OPORTUNIDAD RADICACION-PROMEDIO UED                         </t>
  </si>
  <si>
    <t>SELECT * FROM ORF_V2(?,?)</t>
  </si>
  <si>
    <t xml:space="preserve">TIEMPOS LABORATORIO                                         </t>
  </si>
  <si>
    <t>select * from tiempos_laboratorio(?,?)</t>
  </si>
  <si>
    <t xml:space="preserve">TIEMPOS_LABORATORIO_1                                       </t>
  </si>
  <si>
    <t>select * from tiempos_laboratorio_1(?,?)</t>
  </si>
  <si>
    <t xml:space="preserve">TIEMPOS_LABORATORIO_2                                       </t>
  </si>
  <si>
    <t>select * from tiempos_laboratorio_2(?,?)</t>
  </si>
  <si>
    <t xml:space="preserve">TIEMPOS_LABORATORIO_3                                       </t>
  </si>
  <si>
    <t>select * from tiempos_laboratorio_3(?,?)</t>
  </si>
  <si>
    <t xml:space="preserve">TRABAJAR CON ORDENES DE COMPRA                              </t>
  </si>
  <si>
    <t>SELECT * FROM COMPRAS(?,?)</t>
  </si>
  <si>
    <t xml:space="preserve">CONSULTA DE COMPRAS ESPECIFICAS                             </t>
  </si>
  <si>
    <t>select * from compras_subgrupos_especificos(?,?)</t>
  </si>
  <si>
    <t xml:space="preserve">CONSULTA_COMPRAS_GRUPOS_1Y2                                 </t>
  </si>
  <si>
    <t>SELECT * FROM COMPRAS_SUBPRUGOS_1Y2(?,?)</t>
  </si>
  <si>
    <t>Vacio</t>
  </si>
  <si>
    <t>Comodin a Reemplazar</t>
  </si>
  <si>
    <t>Hoja de Vida de la Consulta</t>
  </si>
  <si>
    <t>Muestra las facturas de una remision solicitada</t>
  </si>
  <si>
    <t>Muestra los suministros de  las facturas de una remision solicitada</t>
  </si>
  <si>
    <t>Muestra pacientes con Ctc esta abierto no hay rangos</t>
  </si>
  <si>
    <t>Muestra pacientes con Ctc con rango de fecha soliicitado</t>
  </si>
  <si>
    <t>Muestra medicamentos No Pos a pacientes por fechas Maesumn</t>
  </si>
  <si>
    <t>Muestra medicamentos No Pos a pacientes activos  por fechas Maesumn</t>
  </si>
  <si>
    <t>Muestra procediientos de las facturas de una remision ACTIVA. No  relacion compensar</t>
  </si>
  <si>
    <t>Muestra datos de las facturas del contrato :'860066942-7'  cuyo pabello No es 12</t>
  </si>
  <si>
    <t>Muestra por rango de fechas facturas medicamentos de acuerdo a una remision</t>
  </si>
  <si>
    <t>Funcion muestra procedimientos de la remision solicitada.</t>
  </si>
  <si>
    <t>Muestra todas las facturas para el servicio = 3mclpr de acuerdo a rango de fechas solicitadas por el usuario</t>
  </si>
  <si>
    <t>Consecutivo</t>
  </si>
  <si>
    <t>Repcons-SqlServer2016-Sintaxis</t>
  </si>
  <si>
    <t>Repcons-SqlServer2016-Con Datos</t>
  </si>
  <si>
    <t>Igualito. Ok sintaxis</t>
  </si>
  <si>
    <t>Tarea : realizar de a 15 Diarias</t>
  </si>
  <si>
    <t>Total Dias (2 Meses)</t>
  </si>
  <si>
    <t>No Funciona</t>
  </si>
  <si>
    <t>Column No existe maeate.mpcodp</t>
  </si>
  <si>
    <t>Pendiente</t>
  </si>
  <si>
    <t>Current_date No en sql*Server / Pribar con Current_Timestamp 'PIPA ' TAMPOCO.es con + y le falta arreglar volver a CONVERT</t>
  </si>
  <si>
    <t>Igual al de arriba</t>
  </si>
  <si>
    <t xml:space="preserve">Muestra Med Dispensados y No despachados de acuerdo a rango de fechas </t>
  </si>
  <si>
    <t>Muestras Citas medicas-Consulta Externa para proced %89% y dx Ppal</t>
  </si>
  <si>
    <t>Muestra pacientes en pabellon 12 de acuerdo a fechas usuario</t>
  </si>
  <si>
    <t>Muestra pacientes muertos de acuerdoa a fecha soliictada por el usuario.</t>
  </si>
  <si>
    <t>Muestra pacientes de urgencias  y obseracion facturados que tuvieron rotacion de camas MPCODP IN (2,16,17,23,24,97) de acuerdo a fechas del usuario</t>
  </si>
  <si>
    <t>Muestra pacientes de urgencias  y obseracion No facturados que tuvieron rotacion de camas MPCODP IN (2,16,17,23,24,97) de acuerdo a fechas del usuario</t>
  </si>
  <si>
    <t>Muestra pacientes de urgencias  y obseracion No facturados que no tuvieron rotacion de camas MPCODP IN (2,16,17,23,24,97) de acuerdo a fechas del usuario</t>
  </si>
  <si>
    <t>Muestra pacientes de UCI facturados que  tuvieron rotacion de camas MPCODP IN (6,25) de acuerdo a fechas del usuario</t>
  </si>
  <si>
    <t>Muestra pacientes de UCI facturados que No tuvieron No tuvieron rotacion de camas MPCODP IN (6,25) de acuerdo a fechas del usuario</t>
  </si>
  <si>
    <t>Muestra pacientes de UCI No facturados que No tuvieron rotacion de camas MPCODP IN (6,25) de acuerdo a fechas del usuario</t>
  </si>
  <si>
    <t>Muestra pacientes de UCI No facturados que No tuvieron rotacion de camas Activos MPCODP IN (6,25) de acuerdo a fechas del usuario</t>
  </si>
  <si>
    <t>Muestra pacientes de UCI No facturados que No tuvieron rotacion de camas  MPCODP IN (6,25) de acuerdo a fechas del usuario</t>
  </si>
  <si>
    <t>Muestra pacientes de UCI NEONATAL facturados que tuvieron rotacion de camas  MPCODP IN (7) de acuerdo a fechas del usuario</t>
  </si>
  <si>
    <t>Muestra pacientes de UCI NEONATAL facturados que No tuvieron rotacion de camas  MPCODP IN (7) de acuerdo a fechas del usuario</t>
  </si>
  <si>
    <t>Muestra pacientes de UCI NEONATAL No facturados que tuvieron rotacion de camas  MPCODP IN (7) de acuerdo a fechas del usuario</t>
  </si>
  <si>
    <t>Muestra pacientes de UCI NEONATAL No facturados que No tuvieron rotacion de camas  MPCODP IN (7) de acuerdo a fechas del usuario</t>
  </si>
  <si>
    <t>Muestra pacientes de TRIAGE  facturados que No tuvieron rotacion de camas  MPCODP IN (8,9,10,11,12,13) de acuerdo a fechas del usuario</t>
  </si>
  <si>
    <t>Muestra pacientes de TRIAGE  facturados que tuvieron rotacion de camas  MPCODP IN (8,9,10,11,12,13) de acuerdo a fechas del usuario</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</si>
  <si>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(2,16,17,23,24,97) AND  T1.INGFAC&lt;&gt;0 AND T1.INGFECADM&gt;='2016-01-01' AND T1.INGFECADM&lt;='2016-01-31'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
    T1.MPTDOC AS TIPO_DOC,T1.MPCEDU AS DOCUMENTO,T2.MPNOM1 AS NOMBRE1,T2.MPNOM2 AS NOMBRE2,
    T2.MPAPE1 AS APELLIDO1,T2.MPAPE2 AS APELLIDO2,T2.MPFCHN AS NACIO,
    DATEDIFF(day, cast(T2.MPFCHN as timestamp),CURRENT_TIMESTAMP )/365 AS EDAD,T1.INGFECADM AS INGRESO,
    T1.INGFECEGR AS EGRESO,T1.INGNIT AS EMPRESA,T2.MPSEXO AS SEXO ,
    T1.INGDXCLI AS CODIGO_DIAG,T3.DMNOMB AS DIAGNOSTICO,T2.MPDIRE AS DIRECCION,
    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(2,16,17) AND T1.INGFAC&lt;&gt;0 AND T1.INGFECADM&gt;='2016-01-01' AND T1.INGFECADM&lt;='2016-01-31' AND
      (T7.HISCAMFEC+' '+T7.HISCAMHOR)=(SELECT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'+T13.HISCAMHOR)&gt;(T7.HISCAMFEC+' '+T7.HISCAMHOR)) 
    ORDER BY 2,3,11
</t>
  </si>
  <si>
    <t>Corregida- Ok</t>
  </si>
  <si>
    <t>Cambio-Ok</t>
  </si>
  <si>
    <t>To_char/Datediff/+ Concanet</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</si>
  <si>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T1.INGFAC&lt;&gt;0 AND T1.INGFECADM&gt;='2016-01-01' AND T1.INGFECADM&lt;='2016-01-01' AND
 T1.MPCODP IN (2,16,17,23,24,97) AND T1.MPCEDU NOT IN (SELECT T12.MPCEDU FROM MAEPAB11 T12)</t>
  </si>
  <si>
    <t xml:space="preserve">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(2,16,17,23,24,97) AND 
T1.INGFAC=0 AND T1.INGFECADM&gt;='2016-01-01' AND T1.INGFECADM&lt;='2016-01-01'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 AND 
T1.INGFAC=0 AND T1.INGFECADM&gt;='2016-01-01' AND T1.INGFECADM&lt;='2016-01-01'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
(T7.HISCAMFEC+' '+T7.HISCAMHOR)) ORDER BY 2,3,11
</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</si>
  <si>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 
T1.INGFECADM AS INGRESO,T1.INGFECEGR AS EGRESO,T1.INGNIT AS EMPRESA,T2.MPSEXO AS SEXO ,
T1.INGDXCLI AS CODIGO_DIAG,T3.DMNOMB AS DIAGNOSTICO,T2.MPDIRE AS DIRECCION,
T2.MPTELE AS TELEFONO,T10.MDNOMD AS DEPTO, T11.MDNOMB AS MUNICIPIO
 FROM MAEPAB T4
  INNER JOIN INGRESOS T1 ON (T1.MPCODP=T4.MPCODP)
   INNER JOIN CAPBAS T2 ON (T1.MPTDOC=T2.MPTDOC AND T1.MPCEDU=T2.MPCEDU) 
   LEFT JOIN MAEMED1 T5 ON (T5.MMCODM=T1.INGCOMT) LEFT JOIN MAEDIA T3 ON (T3.DMCODI=T1.INGDXCLI) 
   INNER  JOIN MAEDMB T10 ON (T10.MDCODD=T2.MDCODD) 
   INNER JOIN MAEDMB2 T11 ON (T11.MDCODD= T2.MDCODD AND T11.MDCODM=T2.MDCODM AND
    T11.MDCODB=T2.MDCODB AND T11.MDCODD =T10.MDCODD) WHERE T1.INGFAC=0 AND T1.INGFECADM&gt;='2016-01-01' 
 AND T1.INGFECADM&lt;=2016-01-01 AND T1.MPCODP IN (2,16,17,23,24,97)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</si>
  <si>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(6) AND T1.INGFAC&lt;&gt;0 AND T1.INGFECADM&gt;='2016-01-01' AND T1.INGFECADM&lt;='2016-01-01'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(6,25) AND
     T1.INGFAC&lt;&gt;0 AND T1.INGFECADM&gt;='2016-01-01' AND T1.INGFECADM&lt;='2016-01-01'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 (T7.HISCAMFEC+' '+T7.HISCAMHOR)) 
    ORDER BY 2,3,11
</t>
  </si>
  <si>
    <t xml:space="preserve"> SELECT T1.INGFAC,T4.MPNOMP AS SERVICIO,' ' AS HABITACION ,T1.MPTDOC AS TIPO_DOC,T1.MPCEDU AS DOCUMENTO,
T2.MPNOM1 AS NOMBRE1,T2.MPNOM2 AS NOMBRE2,T2.MPAPE1 AS APLELLIDO1,T2.MPAPE2 AS APELLIDO2,T2.MPFCHN AS NACIO,
DATEDIFF(day, cast(T2.MPFCHN as timestamp),CURRENT_TIMESTAMP )/365 AS EDAD,T1.INGFECADM AS INGRESO,T1.INGFECEGR AS EGRESO,
T1.INGNIT AS EMPRESA,T2.MPSEXO AS SEXO ,T1.INGDXCLI AS CODIGO_DIAG,T3.DMNOMB AS DIAGNOSTICO,T2.MPDIRE AS DIRECCION,
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T1.INGFECADM&gt;='2016-01-01' AND T1.INGFECADM&lt;='2016-01-31' AND 
T1.MPCODP IN (6,25) AND T1.MPCEDU NOT IN (SELECT T12.MPCEDU FROM MAEPAB11 T12) 
</t>
  </si>
  <si>
    <t xml:space="preserve"> SELECT T1.INGFAC,T4.MPNOMP AS SERVICIO_SALIDA,T7.MPNUMC AS HABITACION,T1.MPTDOC AS TIPO_DOC,T1.MPCEDU AS DOCUMENTO,
T2.MPNOM1 AS NOMBRE1,T2.MPNOM2 AS NOMBRE2,T2.MPAPE1 AS APELLIDO1,T2.MPAPE2 AS APELLIDO2,
T2.MPFCHN AS NACIO,DATEDIFF(day, cast(T2.MPFCHN as timestamp),CURRENT_TIMESTAMP )/365  AS EDAD,T1.INGFECADM AS INGRESO,T1.INGFECEGR AS EGRESO,
T1.INGNIT AS EMPRESA,T2.MPSEXO AS SEXO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(6,25) AND T1.INGFAC=0 AND T1.INGFECADM&gt;='2016-01-01' AND 
T1.INGFECADM&lt;='2016-01-01'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'+T13.HISCAMHOR)&gt;(T7.HISCAMFEC+' '+T7.HISCAMHOR)) 
ORDER BY T4.MPNOMP,T7.MPNUMC,T1.INGFECADM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</si>
  <si>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(6,25) AND 
    T1.INGFAC=0 AND T1.INGFECADM&gt;='2016-01-01' AND T1.INGFECADM&lt;='2016-01-01'   AND (T7.HISCAMFEC+' '+T7.HISCAMHOR)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ORDER BY T4.MPNOMP,T7.MPNUMC,T1.INGFECADM 
</t>
  </si>
  <si>
    <t xml:space="preserve"> SELECT T1.INGFAC,T4.MPNOMP AS SERVICIO,' ' AS HABITACION ,T1.MPTDOC AS TIPO_DOC,T1.MPCEDU AS DOCUMENTO,
T2.MPNOM1 AS NOMBRE1,T2.MPNOM2 AS NOMBRE2,T2.MPAPE1 AS APLELLIDO1,T2.MPAPE2 AS APELLIDO2,
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INNER JOIN INGRESOS T1 ON (T1.MPCODP=T4.MPCODP)
 INNER JOIN CAPBAS T2 ON (T1.MPTDOC=T2.MPTDOC AND T1.MPCEDU=T2.MPCEDU) 
 LEFT JOIN MAEMED1 T5 ON (T5.MMCODM=T1.INGCOMT) 
 LEFT JOIN MAEDIA T3 ON (T3.DMCODI=T1.INGDXCLI) INNER  JOIN MAEDMB T10 ON (T10.MDCODD=T2.MDCODD) 
 INNER JOIN MAEDMB2 T11 ON (T11.MDCODD= T2.MDCODD AND T11.MDCODM=T2.MDCODM AND T11.MDCODB=T2.MDCODB AND 
 T11.MDCODD =T10.MDCODD) WHERE T1.INGFAC=0 AND T1.INGFECADM&gt;='2016-01-01' AND T1.INGFECADM&lt;='2016-01-01' AND 
 T1.MPCODP IN (6,25)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</si>
  <si>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 = T10.MDCODD) WHERE T1.MPCODP IN (7) and T1.INGFAC&lt;&gt;0 AND T1.ingfecadm&gt;='2016-01-01' AND 
  T1.ingfecadm&lt;='2016-01-01'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
   T7.MPNUMC AS HABITACION,T1.MPTDOC AS TIPO_DOC,T1.MPCEDU AS DOCUMENTO,T2.MPNOM1 AS NOMBRE1,
   T2.MPNOM2 AS NOMBRE2,T2.MPAPE1 AS APLELLIDO1,T2.MPAPE2 AS APELLIDO2,T2.MPFCHN AS NACIO,
  DATEDIFF(day, cast(T2.MPFCHN as timestamp),CURRENT_TIMESTAMP )/365 AS EDAD,T1.INGFECADM AS INGRESO,T1.INGFECEGR AS EGRESO,
   T1.INGNIT AS EMPRESA,T2.MPSEXO AS SEXO ,T1.INGDXCLI AS CODIGO_DIAG,T3.DMNOMB AS DIAGNOSTICO,
   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(7) and T1.INGFAC&lt;&gt;0 
  AND T1.ingfecadm&gt;='2016-01-01' AND T1.ingfecadm&lt;='2016-01-01' AND (T7.hiscamfec+' '+T7.hiscamhor) =
  (SELECT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 &gt;
     (T7.hiscamfec+' '+T7.hiscamhor)) 
     ORDER BY 2,3,11
</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</si>
  <si>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EDAD,T1.INGFECADM AS INGRESO,
T1.INGFECEGR AS EGRESO,T1.INGNIT AS EMPRESA,T2.MPSEXO AS SEXO ,T1.INGDXCLI AS CODIGO_DIAG,
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T1.INGFAC&lt;&gt;0 AND T1.INGFECADM&gt;='2016-01-01' AND T1.INGFECADM&lt;='2016-01-01' AND T1.MPCODP IN (7)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</si>
  <si>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(7) 
   AND T1.INGFAC=0 AND T1.INGFECADM&gt;='2016-01-01' AND T1.INGFECADM&lt;='2016-01-01' AND (T7.HISCAMFEC+' '+T7.HISCAMHOR) =
   (SELECT MAX(T12.HISCAMFEC+' '+T12.HISCAMHOR) FROM MAEPAB11 T12 WHERE T12.MPTDOC=T7.MPTDOC AND 
   T12.MPCEDU=T7.MPCEDU AND T12.HISCNSING=T7.HISCNSING AND T12.HISCAMEDO='L' HAVING T7.HISCAMFEC=
   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(7) AND  T1.INGFAC=0 AND 
   T1.INGFECADM&gt;='2016-01-01' AND T1.INGFECADM&lt;='2016-01-01' AND (T7.HISCAMFEC+' '+T7.HISCAMHOR) =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2,3,11
</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</si>
  <si>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EDAD,T1.INGFECADM AS INGRESO,
T1.INGFECEGR AS EGRESO,T1.INGNIT AS EMPRESA,T2.MPSEXO AS SEXO ,T1.INGDXCLI AS CODIGO_DIAG,
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T1.INGFAC=0 AND T1.INGFECADM&gt;='2016-01-01' AND T1.INGFECADM&lt;='2016-01-01' AND 
 T1.MPCODP IN (7)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</si>
  <si>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T1.INGFAC&lt;&gt;0 AND T1.INGFECADM&gt;='2016-01-01' AND T1.INGFECADM&lt;='2016-01-01'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T1.INGFAC&lt;&gt;0 AND T1.INGFECADM&gt;='2016-01-01' AND T1.INGFECADM&lt;='2016-01-01'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AND (T12.HISCAMFEC+' '+T12.HISCAMHOR)&gt;(T7.HISCAMFEC+' '+T7.HISCAMHOR))
     ORDER BY 2,3,11
</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</si>
  <si>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EDAD,T1.INGFECADM AS INGRESO,
T1.INGFECEGR AS EGRESO,T1.INGNIT AS EMPRESA,T2.MPSEXO AS SEXO ,T1.INGDXCLI AS CODIGO_DIAG,
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T1.ingfecadm&gt;='2016-01-01' AND T1.ingfecadm&lt;='2016-01-01' AND T1.MPCODP IN (8,9,10,11,12,13)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</si>
  <si>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T1.INGFECADM&gt;='2016-01-01'
   AND T1.INGFECADM&lt;='2016-01-01'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
  T7.MPNUMC AS HABITACION,T1.MPTDOC AS TIPO_DOC,T1.MPCEDU AS DOCUMENTO,T2.MPNOM1 AS NOMBRE1,
  T2.MPNOM2 AS NOMBRE2,T2.MPAPE1 AS APELLIDO1,T2.MPAPE2 AS APELLIDO2,T2.MPFCHN AS NACIO,
  DATEDIFF(day, cast(T2.MPFCHN as timestamp),CURRENT_TIMESTAMP )/365 AS EDAD,T1.INGFECADM AS INGRESO,T1.INGFECEGR AS EGRESO,
  T1.INGNIT AS EMPRESA,T2.MPSEXO AS SEXO ,T1.INGDXCLI AS CODIGO_DIAG,T3.DMNOMB AS DIAGNOSTICO,
  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T1.INGFECADM&gt;='2016-01-01' AND T1.INGFECADM&lt;='2016-01-01' AND (T7.HISCAMFEC+' '+T7.HISCAMHOR) =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1,2,3
</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</si>
  <si>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T1.INGFAC=0 AND T1.ingfecadm&gt;='2016-01-01' AND T1.ingfecadm&lt;='2016-01-01' AND T1.MPCODP IN (8,9,10,11,12,13) and
    T1.MPCEDU  NOT IN (SELECT T12.MPCEDU FROM MAEPAB11 T12)  
</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</si>
  <si>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T1.INGFECADM&gt;='2016-01-01' AND T1.INGFECADM&lt;='2016-01-01'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(8,9,10,11,12,13) 
   AND T1.INGFAC=0 AND T1.INGFECADM&gt;='2016-01-01' AND T1.INGFECADM&lt;='2016-01-01' 
   AND (T7.HISCAMFEC+' '+T7.HISCAMHOR)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1,2,3
</t>
  </si>
  <si>
    <t xml:space="preserve"> SELECT '2' ,--NEXT VALUE FOR SECUENCIA,
CASE WHEN b.mptdoc='RC' THEN 'RC' WHEN b.mptdoc='TI' THEN 'TI' 
WHEN b.mptdoc='CC' THEN 'CC' WHEN b.mptdoc='CE' THEN 'CE' WHEN b.mptdoc='PA' THEN 'PA' 
WHEN b.mptdoc='CD' THEN 'CD' ELSE SUBSTRING(b.mptdoc,1,2) END, b.mpcedu,
CAST(B.mpfchn AS TIMESTAMP),
case when b.mpsexo='M' THEN 'H' when B.MPSEXO='F' THEN 'M' ELSE 'I' END, 
B.MPAPE1,B.MPAPE2,B.MPNOM1,B.mpnom2,'Codigo EAPB', case when a.citpro='890201' then '1' 
when a.citpro='890203' then '2' when a.citpro='890202-28' then '3' when a.citpro='890202-42' then '4' 
when a.citpro='890202-21' then '5' when a.citpro='890202-33' then '7' end, 
CAST(d.citfchhra AS TIMESTAMP), case when c.CITCANCE='N' THEN '1' when c.citcance='S' THEN '2' END, 
CASE WHEN c.CITCANCE='N' THEN CONVERT(VARCHAR,CAST(a.citfec AS TIMESTAMP))
 ELSE '' END,c.citfecsol 
from citmed a inner join citmed1 c on (c.citnum=a.citnum) 
inner join  capbas b on ( b.mptdoc=c.cittipdoc and b.mpcedu=c.citced) 
inner join CTRLCITAS D on (d.citnum = c.citnum and d.citcmbdto = 'RESERVADA' ) 
where a.citfec&gt;='2016-01-01' and a.citfec &lt;= '2016-01-01' and 
( a.citpro in ( '890201', '890203', '890202-28', '890202-42', '890202-21','890202-33')) 
and d.citnum =(select min (t.citnum) from ctrlcitas t, citmed z, citmed1 p 
where  t.citnum=d.citnum and t.citnum=z.citnum and t.citnum=p.citnum and p.cittipdoc=c.cittipdoc and 
p.citced=c.citced aND Z.CITPRO=a.citpro)
 --ORDER BY B.MPTDOC,B.MPCEDU,a.CITFEC
</t>
  </si>
  <si>
    <t>Secuencia - Cast</t>
  </si>
  <si>
    <t xml:space="preserve"> SELECT T1.INGFAC,T4.MPNOMP AS SERVICIO,' ' AS HABITACION ,T1.MPTDOC AS TIPO_DOC,T1.MPCEDU AS DOCUMENTO,
T2.MPNOM1 AS NOMBRE1,T2.MPNOM2 AS NOMBRE2,T2.MPAPE1 AS APLELLIDO1,T2.MPAPE2 AS APELLIDO2,
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 T2.MDCODD AND T11.MDCODM=T2.MDCODM AND T11.MDCODB=T2.MDCODB 
 AND T11.MDCODD =T10.MDCODD) WHERE T1.INGFAC&lt;&gt;0 AND T1.INGFECADM&gt;='2016-01-01' AND T1.INGFECADM&lt;='2016-01-01' AND
  T1.MPCODP NOT IN (0,1,2,6,7,8,9,10,11,12,13,16,17,23,24,25,97) AND T1.MPCEDU  
  NOT IN (SELECT T12.MPCEDU FROM MAEPAB11 T12)</t>
  </si>
  <si>
    <t xml:space="preserve"> SELECT T1.INGFAC,T4.MPNOMP AS SERVICIO_SALIDA,T7.MPNUMC AS HABITACION,T1.MPTDOC AS TIPO_DOC,
T1.MPCEDU AS DOCUMENTO,T2.MPNOM1 AS NOMBRE1,T2.MPNOM2 AS NOMBRE2,T2.MPAPE1 AS APLELLIDO1,
T2.MPAPE2 AS APELLIDO2,T2.MPFCHN AS NACIO,DATEDIFF(day, cast(T2.MPFCHN as timestamp),CURRENT_TIMESTAMP )/365 AS EDAD,
T1.INGFECADM AS INGRESO,T1.INGFECEGR AS EGRESO,T1.INGNIT AS EMPRESA,T2.MPSEXO AS SEXO ,
T1.INGDXCLI AS CODIGO_DIAG,T3.DMNOMB AS DIAGNOSTICO,T2.MPDIRE AS DIRECCION,T2.MPTELE AS TELEFONO,
T10.MDNOMD AS DEPTO, T11.MDNOMB AS MUNICIPIO FROM MAEPAB T4 
LEFT JOIN MAEPAB1 T6 ON (T6.MPCODP=T4.MPCODP) LEFT JOIN MAEPAB11 T7 ON (T7.MPNUMC=T6.MPNUMC AND 
T7.MPCODP=T6.MPCODP AND T7.HISCAMEDO='L')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NOT IN (0,1,2,6,7,8,9,10,11,12,13,16,17) AND T1.INGFAC=0 AND T1.INGFECADM&gt;='2016-01-01' AND T1.INGFECADM&lt;='2016-01-01'
    AND (T7.HISCAMFEC+' '+T7.HISCAMHOR) =(SELECT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
  T1.MPCEDU AS DOCUMENTO,T2.MPNOM1 AS NOMBRE1,T2.MPNOM2 AS NOMBRE2,T2.MPAPE1 AS APELLIDO1,
  T2.MPAPE2 AS APELLIDO2,T2.MPFCHN AS NACIO,DATEDIFF(day, cast(T2.MPFCHN as timestamp),CURRENT_TIMESTAMP )/365 AS EDAD,
  T1.INGFECADM AS INGRESO,T1.INGFECEGR AS EGRESO,T1.INGNIT AS EMPRESA,T2.MPSEXO AS SEXO ,
  T1.INGDXCLI AS CODIGO_DIAG,T3.DMNOMB AS DIAGNOSTICO,T2.MPDIRE AS DIRECCION,
  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NOT IN (0,1,2,6,7,8,9,10,11,12,13,16,17,23,24,25,97) AND T1.INGFAC=0 
     AND T1.INGFECADM&gt;='2016-01-01' AND T1.INGFECADM&lt;='2016-01-01' AND (T7.HISCAMFEC+' '+T7.HISCAMHOR) =
     (SELECT MAX(T12.HISCAMFEC+' '+T12.HISCAMHOR) FROM MAEPAB11 T12 
     WHERE T12.MPTDOC=T7.MPTDOC AND T12.MPCEDU=T7.MPCEDU AND T12.HISCNSING=T7.HISCNSING 
     AND T12.HISCAMEDO='O' HAVING T7.HISCAMFEC=MAX(T12.HISCAMFEC)) AND NOT EXISTS
      (SELECT T12.HISCAMFEC FROM MAEPAB11 T12 WHERE T12.MPTDOC=T7.MPTDOC AND
    T12.MPCEDU=T7.MPCEDU AND T12.HISCNSING=T7.HISCNSING AND T12.HISCAMEDO='L')
     ORDER BY 1,2,3
</t>
  </si>
  <si>
    <t xml:space="preserve"> SELECT T1.INGFAC,T4.MPNOMP AS SERVICIO,' ' AS HABITACION ,T1.MPTDOC AS TIPO_DOC,T1.MPCEDU AS DOCUMENTO,
T2.MPNOM1 AS NOMBRE1,T2.MPNOM2 AS NOMBRE2,T2.MPAPE1 AS APELLIDO1,T2.MPAPE2 AS APELLIDO2,
T2.MPFCHN AS NACIO,DATEDIFF(day, cast(T2.MPFCHN as timestamp),CURRENT_TIMESTAMP )/365 AS EDAD,T1.INGFECADM AS INGRESO,
T1.INGFECEGR AS EGRESO,T1.INGNIT AS EMPRESA,T2.MPSEXO AS SEXO ,T1.INGDXCLI AS CODIGO_DIAG,
T3.DMNOMB AS DIAGNOSTICO,T2.MPDIRE AS DIRECCION,T2.MPTELE AS TELEFONO,T10.MDNOMD AS DEPTO, 
T11.MDNOMB AS MUNICIPIO FROM MAEPAB T4 INNER JOIN INGRESOS T1 ON (T1.MPCODP=T4.MPCODP) 
INNER JOIN CAPBAS T2 ON (T1.MPTDOC=T2.MPTDOC AND T1.MPCEDU=T2.MPCEDU ) 
LEFT JOIN MAEMED1 T5 ON (T5.MMCODM=T1.INGCOMT) LEFT JOIN MAEDIA T3 ON (T3.DMCODI=T1.INGDXCLI) 
INNER  JOIN MAEDMB T10 ON (T10.MDCODD=T2.MDCODD) INNER JOIN MAEDMB2 T11 ON (T11.MDCODD=T2.MDCODD
 AND T11.MDCODM=T2.MDCODM AND T11.MDCODB=T2.MDCODB AND T11.MDCODD=T10.MDCODD) 
 WHERE T1.INGFAC=0 AND T1.INGFECADM&gt;='2016-01-01' AND T1.INGFECADM&lt;='2016-01-01' AND T1.MPCODP 
 NOT IN (0,1,2,6,7,8,9,10,11,12,13,16,17,23,24,25,97) AND T1.MPCEDU 
 NOT IN (SELECT T12.MPCEDU FROM MAEPAB11 T12)</t>
  </si>
  <si>
    <t xml:space="preserve"> SELECT A.HISTIPDOC AS TIPO_DOC,A.HISCKEY AS DOCUMENTO, T2.MPNOMC AS NOMBRES,T2.MPFCHN AS FECHA_NACIO,
TO_CHAR ((T1.INGFECADM-T2.MPFCHN)/365,'DD') AS EDAD_AL_INGRESO,
 CASE WHEN CAST (TO_CHAR((T1.INGFECADM-T2.MPFCHN)/365,'DD') AS INTEGER) &lt; 1 THEN 'ETAREO_1' 
 WHEN CAST (TO_CHAR((T1.INGFECADM-T2.MPFCHN)/365,'DD') AS INTEGER)&gt;=1 AND
  CAST (TO_CHAR((T1.INGFECADM-T2.MPFCHN)/365,'DD') AS INTEGER) &lt;5 THEN 'ETAREO_2'
   WHEN CAST (TO_CHAR((T1.INGFECADM-T2.MPFCHN)/365,'DD') AS INTEGER) &gt;=5 AND
    CAST(TO_CHAR((T1.INGFECADM-T2.MPFCHN)/365,'DD') AS INTEGER)&lt;10 THEN 'ETAREO_3' 
 WHEN CAST (TO_CHAR((T1.INGFECADM-T2.MPFCHN)/365,'DD') AS INTEGER) &gt;=10 AND 
 CAST(TO_CHAR((T1.INGFECADM-T2.MPFCHN)/365,'DD') AS INTEGER) &lt;15 THEN 'ETAREO_4' 
 WHEN CAST (TO_CHAR((T1.INGFECADM-T2.MPFCHN)/365,'DD') AS INTEGER) &gt;=15 AND
  CAST(TO_CHAR((T1.INGFECADM-T2.MPFCHN)/365,'DD') AS INTEGER) &lt;45 THEN 'ETAREO_5' 
  WHEN CAST (TO_CHAR ((T1.INGFECADM-T2.MPFCHN)/365,'DD') AS INTEGER) &gt;=45 AND
   CAST(TO_CHAR((T1.INGFECADM-T2.MPFCHN)/365,'DD') AS INTEGER) &lt;60 THEN 'ETAREO_6' 
   WHEN CAST (TO_CHAR((T1.INGFECADM-T2.MPFCHN)/365,'DD') AS INTEGER)&gt;=60 THEN 'ETAREO_7' END AS GRUPO_ETAREO,
    CASE WHEN CAST (TO_CHAR((T1.INGFECADM-T2.MPFCHN)/365,'DD') AS INTEGER)&lt;1 
    THEN 'QUINQUENIO_1' WHEN CAST (TO_CHAR((T1.INGFECADM-T2.MPFCHN)/365,'DD') AS INTEGER)&gt;=1 AND
     CAST(TO_CHAR((T1.INGFECADM-T2.MPFCHN)/365,'DD') AS INTEGER) &lt;5 THEN 'QUINQUENIO_1' 
  WHEN CAST (TO_CHAR((T1.INGFECADM-T2.MPFCHN)/365,'DD') AS INTEGER) &gt;=5 AND 
  CAST(TO_CHAR((T1.INGFECADM-T2.MPFCHN)/365,'DD') AS INTEGER)&lt;10 THEN 'QUINQUENIO_2'
   WHEN CAST (TO_CHAR((T1.INGFECADM-T2.MPFCHN)/365,'DD') AS INTEGER) &gt;=10 AND
    CAST(TO_CHAR((T1.INGFECADM-T2.MPFCHN)/365,'DD') AS INTEGER) &lt;15 THEN 'QUINQUENIO_3' 
    WHEN CAST (TO_CHAR((T1.INGFECADM-T2.MPFCHN)/365,'DD') AS INTEGER) &gt;=15 AND 
    CAST (TO_CHAR((T1.INGFECADM-T2.MPFCHN)/365,'DD') AS INTEGER)&lt;20 THEN 'QUINQUENIO_4' 
    WHEN CAST (TO_CHAR((T1.INGFECADM-T2.MPFCHN)/365,'DD') AS INTEGER)&gt;=20 AND 
    CAST(TO_CHAR((T1.INGFECADM-T2.MPFCHN)/365,'DD') AS INTEGER) &lt;25 THEN 'QUINQUENIO_5' 
    WHEN CAST (TO_CHAR((T1.INGFECADM-T2.MPFCHN)/365,'DD') AS INTEGER) &gt;=25 
    AND CAST(TO_CHAR ((T1.INGFECADM-T2.MPFCHN)/365,'DD') AS INTEGER) &lt;30 THEN 'QUINQUENIO_6'
     WHEN CAST (TO_CHAR((T1.INGFECADM-T2.MPFCHN)/365,'DD') AS INTEGER)&gt;=30 
     AND CAST(TO_CHAR((T1.INGFECADM-T2.MPFCHN)/365,'DD') AS INTEGER) &lt;35 THEN 'QUINQUENIO_7'
      WHEN CAST (TO_CHAR((T1.INGFECADM-T2.MPFCHN)/365,'DD') AS INTEGER) &gt;=35 AND 
   CAST(TO_CHAR ((T1.INGFECADM-T2.MPFCHN)/365,'DD') AS INTEGER) &lt;40 THEN 'QUINQUENIO_8'
    WHEN CAST (TO_CHAR((T1.INGFECADM-T2.MPFCHN)/365,'DD') AS INTEGER) &gt;=40 AND
     CAST(TO_CHAR((T1.INGFECADM-T2.MPFCHN)/365,'DD') AS INTEGER) &lt;45 THEN 'QUINQUENIO_9'
      WHEN CAST (TO_CHAR((T1.INGFECADM-T2.MPFCHN)/365,'DD') AS INTEGER)&gt;=45 AND
       CAST(TO_CHAR((T1.INGFECADM-T2.MPFCHN)/365,'DD') AS INTEGER) &lt;50 THEN 'QUINQUENIO_10'
     WHEN CAST (TO_CHAR((T1.INGFECADM-T2.MPFCHN)/365,'DD') AS INTEGER) &gt;=50 AND
      CAST(TO_CHAR((T1.INGFECADM-T2.MPFCHN)/365,'DD') AS INTEGER) &lt;55 THEN 'QUINQUENIO_11' 
      WHEN CAST (TO_CHAR((T1.INGFECADM-T2.MPFCHN)/365,'DD') AS INTEGER) &gt;=55 AND 
      CAST(TO_CHAR((T1.INGFECADM-T2.MPFCHN)/365,'DD') AS INTEGER) &lt;60 THEN 'QUINQUENIO_12'
       WHEN CAST (TO_CHAR((T1.INGFECADM-T2.MPFCHN)/365,'DD') AS INTEGER)&gt;=60 AND
        CAST(TO_CHAR((T1.INGFECADM-T2.MPFCHN)/365,'DD') AS INTEGER) &lt;65 THEN 
     'QUINQUENIO_13' WHEN CAST (TO_CHAR((T1.INGFECADM-T2.MPFCHN)/365,'DD') AS INTEGER) &gt;=65 AND 
     CAST(TO_CHAR((T1.INGFECADM-T2.MPFCHN)/365,'DD') AS INTEGER) &lt;70 THEN 'QUINQUENIO_14' 
     WHEN CAST (TO_CHAR((T1.INGFECADM-T2.MPFCHN)/365,'DD') AS INTEGER) &gt;=70 AND 
     CAST(TO_CHAR((T1.INGFECADM-T2.MPFCHN)/365,'DD') AS INTEGER) &lt;75 THEN
      'QUINQUENIO_15' WHEN CAST (TO_CHAR((T1.INGFECADM-T2.MPFCHN)/365,'DD') AS INTEGER)&gt;=75 AND 
      CAST(TO_CHAR((T1.INGFECADM-T2.MPFCHN)/365,'DD') AS INTEGER) &lt;80 THEN 'QUINQUENIO_16' 
      WHEN CAST (TO_CHAR((T1.INGFECADM-T2.MPFCHN)/365,'DD') AS INTEGER) &gt;=80 AND
       CAST(TO_CHAR((T1.INGFECADM-T2.MPFCHN)/365,'DD') AS INTEGER) &lt;85 THEN 'QUINQUENIO_17' 
       WHEN CAST (TO_CHAR((T1.INGFECADM-T2.MPFCHN)/365,'DD') AS INTEGER) &gt;=85 THEN 'QUINQUENIO_18' END AS GRUPO_QUINQUENIO,
        T2.MPSEXO AS SEXO,T2.MPDIRE AS DIRECCION,T2.MPTELE AS TELEFONO,
        T10.MDNOMD AS DEPTO, T11.MDNOMM   AS MUNICIPIO,T1.INGFECADM AS INGRESO
        ,T1.INGFECEGR AS EGRESO,B.HCDXCOD AS COD_DX,T3.DMNOMB AS DIAGNOSTICO, 
        CASE WHEN B.HCDXCLS=1 THEN 'PRINCIPAL' WHEN B.HCDXCLS=0 THEN 'RELACIONADO' END AS DX_ESTADO,
        CASE WHEN A.HISCLPR='1' THEN 'AMBULATORIO' WHEN A.HISCLPR='2' THEN 'HOSPITALIZACION'
         WHEN A.HISCLPR='3' THEN 'URGENCIAS' WHEN A.HISCLPR='4' THEN 'TRATAMIENTO ESPECIAL'
       WHEN A.HISCLPR='5' THEN 'TRIAGE' WHEN A.HISCLPR='6' THEN 'REFACTURACION AMBULATORIO' 
       WHEN A.HISCLPR='7' THEN 'REFACTURACION HOSPITALIZACION' WHEN A.HISCLPR='8' THEN 'REFACTURACION URGENCIAS' 
       WHEN A.HISCLPR='9' THEN 'REFACTURACION TRATAMIENTO ESPECIAL' WHEN A.HISCLPR='10' THEN 'REFACTURACION TRIAGE' END AS SERVICIO,
       T12.MENOMB AS CONTRATO,A.HISCSEC AS FOLIO,A.HISFHORAT AS FECHA_FOLIO FROM HCCOM1 A INNER JOIN  HCDIAGN B ON (B.HISTIPDOC=A.HISTIPDOC AND B.HISCKEY=A.HISCKEY AND
        B.HISCSEC= A.HISCSEC) INNER JOIN CAPBAS T2 ON (T2.MPTDOC=B.HISTIPDOC AND T2.MPCEDU=B.HISCKEY) INNER JOIN INGRESOS T1 ON (T1.MPTDOC=T2.MPTDOC AND T1.MPCEDU=T2.MPCEDU AND T1.INGCSC=A.HCTVIN1)
         INNER JOIN MAEDIA T3 ON (T3.DMCODI=B.HCDXCOD) INNER JOIN MAEDMB T10 ON (T10.MDCODD = T2.MDCODD) INNER JOIN MAEDMB1 T11 ON (T11.MDCODD=T2.MDCODD AND T11.MDCODM=T2.MDCODM)
          INNER JOIN MAEEMP T12 ON (T12.MENNIT=T1.INGNIT) WHERE A.HISFHORAT&gt;= '2016-01-01' AND A.HISFHORAT&lt;='2016-01-01'
        ORDER BY A.HISTIPDOC,A.HISCKEY,A.HISFHORAT
</t>
  </si>
  <si>
    <t>No funciona - Arreglar</t>
  </si>
  <si>
    <t xml:space="preserve"> SELECT '2',--next value for SECUENCIA,
CASE WHEN b.mptdoc='RC' THEN 'RC' WHEN b.mptdoc='TI' THEN 'TI'
 WHEN b.mptdoc='CC' THEN 'CC' WHEN b.mptdoc='CE' THEN 'CE' WHEN b.mptdoc='PA' THEN 'PA' WHEN
  b.mptdoc='CD' THEN 'CD' ELSE SUBSTRING(b.mptdoc,1,2) END,b.mpcedu,cast(B.mpfchn as timestamp),
  case when b.mpsexo='M' THEN 'H' when B.MPSEXO='F' THEN 'M' ELSE 'I' END, B.MPAPE1,B.MPAPE2,B.MPNOM1,
  B.mpnom2,'Codigo EAPB',case when a.citpro='890201' then '1' when a.citpro='890203' then '2' when
   a.citpro='890202-28' then '3' when a.citpro='890202-42' then '4' 
   when a.citpro='890202-21' then '5' when a.citpro='890202-33' then '7' end,
   cast(d.citfchhra as timestamp),Case when c.CITCANCE='N' THEN '1' when c.citcance='S' THEN 
   '2' END, CASE WHEN c.CITCANCE='N' THEN convert(cast(a.citfec as timestamp),CHAR) ELSE '' END,
   c.citfecsol from citmed a inner join  citmed1 c on (c.citnum=a.citnum) 
   inner join  capbas b on ( b.mptdoc=c.cittipdoc and b.mpcedu=c.citced) 
   inner join CTRLCITAS D on (d.citnum = c.citnum and d.citcmbdto= 'RESERVADA')
    where a.citfec &gt;= '2016-01-01' and a.citfec &lt;= '2016-01-01' and
  (a.citpro in ( '890201', '890203', '890202-28', '890202-42','890202 -21','890202-33')) and
   d.citnum =(select min (t.citnum) from ctrlcitas t, citmed z,  citmed1 p 
   where  t.citnum=d.citnum and t.citnum=z.citnum and t.citnum=p.citnum and 
   p.cittipdoc=c.cittipdoc and p.citced=c.citced aND Z.CITPRO=a.citpro ) 
   ORDER BY B.MPTDOC,B.MPCEDU,a.CITFEC
</t>
  </si>
  <si>
    <t>Error en el CONVERT</t>
  </si>
  <si>
    <t xml:space="preserve"> SELECT '2',--nextval('SECUENCIA'),
a.citnum,CASE WHEN b.mptdoc='RC' THEN 'RC' WHEN b.mptdoc='TI' THEN
 'TI' WHEN b.mptdoc='CC' THEN 'CC' WHEN b.mptdoc='CE' THEN 'CE' WHEN b.mptdoc='PA' THEN 'PA' WHEN 
 b.mptdoc='CD' THEN 'CD' ELSE SUBSTRING (b.mptdoc,1,2) END, b.mpcedu,CAST(B.mpfchn AS TIMESTAMP) ,
 case when b.mpsexo='M' THEN 'H' when B.MPSEXO='F' THEN 'M' ELSE 'I' END, B.MPAPE1,B.MPAPE2,B.MPNOM1,
 B.mpnom2,'Codigo EAPB',case when a.citpro&gt;='881112' and a.citpro &lt;= '882841'  then '8' when
  a.citpro&gt;='883101' and a.citpro &lt;= '883910'  then '9' end,CAST(d.citfchhra AS TIMESTAMP), 
  case when c.CITCANCE='N' THEN '1' when c.citcance='S' THEN '2' END,CASE WHEN c.CITCANCE='N' 
  THEN CONVERT(CAST(a.citfec AS TIMESTAMP),CHAR) ELSE '' END,c.citfecsol 
  from citmed a, capbas b, citmed1 c,CTRLCITAS D Where a.citnum=c.citnum and c.citnum = d.citnum and
   d.citcmbdto='RESERVADA' and a.citfec &gt;= ? and a.citfec&lt;? and c.cittipdoc=b.mptdoc and 
   c.citced=b.mpcedu and (( a.citpro&gt;='881112' and a.citpro &lt;= '882841') OR (a.citpro&gt;='883101' 
   and a.citpro &lt;= '883910' )) ORDER BY B.MPTDOC,B.MPCEDU,a.CITFEC
</t>
  </si>
  <si>
    <t xml:space="preserve"> SELECT '4', --,nextval('SECUENCIA'),
CASE WHEN b.mptdoc='RC' THEN 'RC' WHEN b.mptdoc='TI' THEN 'TI'
 WHEN b.mptdoc='CC' THEN 'CC' WHEN b.mptdoc='CE' THEN 'CE' WHEN b.mptdoc='PA' THEN 'PA' WHEN
  b.mptdoc='CD' THEN 'CD' ELSE SUBSTRING(b.mptdoc,1,2) END,b.mpcedu,CAST(B.mpfchn AS TIMESTAMP),
  case when b.mpsexo='M' THEN 'H' WHEN B.MPSEXO='F' THEN 'M' ELSE 'I' END, 
  B.MPAPE1,B.MPAPE2,B.MPNOM1,B.MPNOM2,'Codigo EAPB',b.mdcodd+b.mdcodm,c.CRGCOD,
  CAST(A.PROFSEP AS TIMESTAMP), CAST(A.PROFECF AS TIMESTAMP) ,CASE WHEN a.proesta='1' then '2' 
  WHEN a.proesta='2' then '2' when a.proesta='3' then '2' when a.proesta='4' then '1'
   when a.proesta='5' then '1' when a.proesta='6' then '2' when a.proesta='7' then '2' end,
    case when a.proesta='3' and a.PROMTCNTP&lt;&gt;'' then '2' else '' end,case when a.proesta ='4' then
  '2' when a.proesta ='5' then '2' when a.proesta ='3' then '2' else '1' end 
FROM procir a, procir1 c,CAPBAS b where a.procircod=c.procircod and a.mptdoc =b.mptdoc 
  and a.mpcedu = b.mpcedu and A.PROFSEP&gt;='2016-01-01' AND A.PROFSEP &lt;= '2016-01-01' AND c.CRGEST='S' AND 
   c.CRGCOD &gt;= '010101' AND c.CRGCOD&lt;= '869700' 
   ORDER BY b.mptdoc,b.mpcedu  </t>
  </si>
  <si>
    <t>Funcion Desencriptar</t>
  </si>
  <si>
    <t xml:space="preserve">  SELECT ADGLOSAS.MPNFAC AS NUMERO_FACTURA, ADGLOSAS.GLOCTVO AS CONSECUTIVO_GLOSA,
ADGLOSAS.GLONUMDOC1 AS CONSECUTIVO_NOTA_NOTIFICACION, ADGLOSAS.GLOFECDOC1 AS FECHA_NOTA,
ADGLOSAS.GLOVLRTACC AS VALOR_ACEPTADO, DESENCRIPTAR(GLOUSCNOT) AS USUARIO_QUE_REALIZA, 
CASE ADGLOSAS.GLOTIPDOC1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
  GLOSAS.GLSDES AS NOMBRE_CONCEPTO,ADGLOSAS1.GLOVLRACCO AS VALOR_ACEPTADO,
  MAEEMP.MENOMB AS CONTRATO FROM (ADGLOSAS INNER JOIN ADGLOSAS1 
  ON ADGLOSAS.GLOCTVO=ADGLOSAS1.GLOCTVO)INNER JOIN GLOSAS 
  ON GLOSAS.GLSCOD=ADGLOSAS1.GLSCOD INNER JOIN MAEATE ON MAEATE.MPNFAC=ADGLOSAS.MPNFAC 
  INNER JOIN MAEEMP ON MAEEMP.MENNIT=MAEATE.MPMENI WHERE ADGLOSAS.GLOTIPDOC1 = 'NGN' AND
   GLOFECDOC1  &gt;='2014-01-01' AND GLOFECDOC1 &gt;=1 AND GLOFECDOC1 &lt;=5
    ORDER BY 4;
</t>
  </si>
  <si>
    <t xml:space="preserve"> SELECT ADGLOSAS.MPNFAC AS NUMERO_FACTURA, ADGLOSAS.GLOCTVO AS CONSECUTIVO_GLOSA,
 ADGLOSAS.GLONRONCO AS CONSECUTIVO_NOTA_CONCILIACION, ADGLOSAS.GLOFCHNOC AS FECHA_NOTA, 
 ADGLOSAS.GLOVLTACO AS VALOR_ACEPTADO, DESENCRIPTAR(GLOUSUCON) AS USUARIO_QUE_REALIZA, 
 CASE ADGLOSAS.GLODOCNCO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
  GLOSAS.GLSDES AS NOMBRE_CONCEPTO,ADGLOSAS1.GLOVLACON AS VALOR_ACEPTADO,
  MAEEMP.MENOMB AS CONTRATO FROM (ADGLOSAS INNER JOIN ADGLOSAS1 
  ON ADGLOSAS.GLOCTVO=ADGLOSAS1.GLOCTVO) INNER JOIN MAEATE 
  ON MAEATE.MPNFAC=ADGLOSAS.MPNFAC INNER JOIN MAEEMP ON MAEEMP.MENNIT=MAEATE.MPMENI 
  INNER JOIN GLOSAS ON GLOSAS.GLSCOD=ADGLOSAS1.GLSCOD WHERE ADGLOSAS.GLODOCNCO = 'NCG' 
  AND GLOFCHNOC &gt;='2016-01-01' AND GLOFCHNOC &lt;='2016-01-31'
  ORDER BY 4;</t>
  </si>
  <si>
    <t xml:space="preserve"> SELECT A.MPCEDU,B.MPNOMC,B.MPFCHN, E.DMNOMB FROM INGRESOS A, CAPBAS B, HCDIAGN C,
 HCCOM1 D, MAEDIA E WHERE A.MPCODP=1 AND A.MPTDOC=B.MPTDOC AND A.MPCEDU=B.MPCEDU AND
  B.MPTDOC=D.HISTIPDOC AND B.MPCEDU= D.HISCKEY AND D.HISTIPDOC=C.HISTIPDOC AND 
  D.HISCKEY=C.HISCKEY AND D.HCTVIN1=A.INGCSC AND D.HISCSEC=C.HISCSEC AND C.HCDXCLS=1 
  AND E.DMCODI=C.HCDXCOD AND (DATEDIFF(day, cast(B.MPFCHN as timestamp),A.INGFECADM )/365)&gt;45 
  AND D.HCESP = '341' AND (DATEDIFF(day, cast(B.MPFCHN as timestamp),A.INGFECADM )/365)&lt;= 60
</t>
  </si>
  <si>
    <t>Funcion Datepart</t>
  </si>
  <si>
    <t xml:space="preserve"> SELECT CITNUM AS NUMEROCITA,CITTIPDOC AS TIPODOC,CITCED AS DOCUMENTO,CITFCHHRA AS FECHA_HORA,
DESENCRIPTAR(CITUSRCIT) AS USUARIO,LTRIM(SPLIT_PART(CITOBS,'1*', 2)) AS AUTORIZASMS,
LTRIM(SPLIT_PART(CITOBS,'2*', 2)) AS ACTUALIZACIONDATOS,
SPLIT_PART(CITOBS,'3*', 2) AS PREPARACION,SPLIT_PART(CITOBS,'4*', 2) AS OTRASOBSERVACIONES 
FROM CTRLCITAS WHERE CITFCHHRA &gt;= (DATE(NOW())- INTERVAL '6 MONTH') AND CITOBS &lt;&gt; '' 
AND CITCED = ? ORDER BY CITFCHHRA DESC</t>
  </si>
  <si>
    <t xml:space="preserve"> select '6',--,nextval('SECUENCIA'),
CASE WHEN A.HISTIPDOC='RC' THEN 'RC' WHEN A.HISTIPDOC='TI' 
THEN 'TI' WHEN A.HISTIPDOC='CC' THEN 'CC' WHEN A.HISTIPDOC='CE' THEN 'CE' WHEN
 A.HISTIPDOC='PA' THEN 'PA' WHEN A.HISTIPDOC='CD' THEN 'CD' ELSE
  SUBSTRING(A.HISTIPDOC,1,2) END ,A.HISCKEY,CAST(B.mpfchn AS TIMESTAMP),
  case when b.mpsexo='M' THEN 'H' WHEN B.MPSEXO = 'F' THEN 'M' ELSE 'I' END, B.MPAPE1, 
  B.MPAPE2, B.MPNOM1, B.MPNOM2, 'Codigo EAPB', CAST (A.HISCFCON AS TIMESTAMP), 
  CAST(A.HISCFCON AS TIME),CAST(A.HISFHORAT AS TIME),   CAST(A.HISFHORAT AS TIME)
  FROM HCCOM1 A, CAPBAS B  WHERE A.HISFHORAT&gt;='2016-01-01'
  AND A.HISFHORAT &lt;='2016-01-01' AND A.HISTIPDOC=B.MPTDOC AND A.HISCKEY=B.MPCEDU AND 
  A.HISCLTR=2 
  and FHCINDESP='TR' ORDER BY A.HISTIPDOC,A.HISCKEY,A.HISFHORAT</t>
  </si>
  <si>
    <t>El pipa por mas | +</t>
  </si>
  <si>
    <t xml:space="preserve"> SELECT MOVCXC.DOCCOD AS DOCUMENTO,MOVCXC.MVCXCNRO AS NUMERO,MOVCXC.MCCVLR AS VALOR_MOVIMIENTO,
MOVCXC.MCCFCH AS FECHA_MOVIMIENTO,HOJOBL.HOJVLROBL AS VALOR_OBLIGACION,
HOJOBL.HOJFCHOBL AS FECHA_OBLIGACION,(HOJOBL.HOJTOTDEB)-(HOJOBL.HOJTOTCRE) AS SALDO_ACTUAL,
HOJOBL.HOJNUMOBL AS OBLIGACION,TERCEROS.TRCRAZSOC AS TERCERO 
FROM (MOVCXC 
INNER JOIN HOJOBL ON (MOVCXC.CLICOD=HOJOBL.CLICOD) AND (MOVCXC.MCCNUMOBL=HOJOBL.HOJNUMOBL) 
AND (MOVCXC.MCDPTO=HOJOBL.MCDPTO) AND (MOVCXC.EMPCOD=HOJOBL.EMPCOD)) 
INNER JOIN TERCEROS ON HOJOBL.CLICOD=TERCEROS.TRCCOD WHERE MOVCXC.DOCCOD='CAB' AND
 MOVCXC.MCCFCH&gt;='2106-01-01' AND MOVCXC.MCCFCH&lt;='2016-01-31'
</t>
  </si>
  <si>
    <t xml:space="preserve"> SELECT DISTINCT MOVBAN.DOCCOD AS DOCUMENTO, MOVBAN.MVBNROCMP AS NO_,
 cast(MOVBAN.MVBFCH as date) AS FECHA_RECIBO, MOVBAN.MVBVLR AS VALOR, 
 MOVBAN.TRCCOD AS NIT, TERCEROS.TRCRAZSOC AS RAZON_SOCIAL,CASE WHEN MOVBAN.MVBDET='N' 
 THEN 'SIN_DETALLAR' WHEN MOVBAN.MVBDET='S' THEN 'DETALLADO'  END AS ESTADO ,
  MOVBAN.MVBDOCDET AS DOC_DETALLE, cast(MVBFCHREG as date) AS FECHA_DETALLE, 
  MOVBAN.PRCCODTRN AS COD_TRANS, PROCTESO1.PRCDSCTRN AS TRANSACCION 
  FROM MOVBAN 
  INNER JOIN PROCTESO1 ON MOVBAN.PRCCODTRN = PROCTESO1.PRCCODTRN AND 
  MOVBAN.PRCTESCOD = PROCTESO1.PRCTESCOD INNER JOIN TERCEROS ON MOVBAN.TRCCOD = TERCEROS.TRCCOD WHERE MOVBAN.DOCCOD IN ('TRC','TAN','TRI') AND
   MOVBAN.MVBFCH&gt;='2016-01-01' AND MOVBAN.MVBFCH&lt;='2016-01-31' AND MOVBAN.PRCTESCOD='R';
</t>
  </si>
  <si>
    <t>Cast</t>
  </si>
  <si>
    <t xml:space="preserve"> SELECT HOJOBL.HOJNUMOBL AS NO_FACTURA, HOJOBL.CLICOD AS NIT,TERCEROS.TRCRAZSOC,
 HOJOBL.HOJFCHOBL AS FECHA_FACTURA,HOJOBL.HOJVLROBL AS VALOR_FACTURA, 
 HOJOBL.HOJTOTDEB AS DEBITO,HOJOBL.HOJTOTCRE AS CREDITO, (HOJTOTDEB)-(HOJTOTCRE) AS SALDO,
  HOJOBL.HOJNROREM AS NO_REMISION, HOJOBL.HOJFCHREM AS FECHA_REMISION, HOJOBL.HOJNRORAD AS NO_RADICACION, HOJOBL.HOJFCHRAD AS FECHA_RADICACION, HOJOBL.HOJTIPGLO, HOJOBL.HOJSTAGLO, MOVCXC.DOCCOD AS DOCUMENTO,
   DOCUCON.DOCDSC AS DESCRIPCION,SUM(MOVCXC.MCCVLR) AS VALOR_MOV,
    MOVCXC.MCCNAT AS NATURALEZA, MOVCXC.MCCFCH AS FECHA
  FROM ((HOJOBL LEFT JOIN TERCEROS ON HOJOBL.CLICOD = TERCEROS.TRCCOD) 
  INNER JOIN MOVCXC ON (HOJOBL.CLICOD = MOVCXC.CLICOD) 
  AND (HOJOBL.CNTCOD = MOVCXC.CNTCOD) AND (HOJOBL.HOJNUMOBL = MOVCXC.MCCNUMOBL))
   INNER JOIN DOCUCON ON MOVCXC.DOCCOD = DOCUCON.DOCCOD 
   GROUP BY HOJOBL.HOJNUMOBL, HOJOBL.CLICOD, TERCEROS.TRCRAZSOC, HOJOBL.HOJFCHOBL,
    HOJOBL.HOJVLROBL, HOJOBL.HOJTOTDEB, HOJOBL.HOJTOTCRE, (HOJTOTDEB)-(HOJTOTCRE), 
    HOJOBL.HOJNROREM, HOJOBL.HOJFCHREM, HOJOBL.HOJNRORAD, HOJOBL.HOJFCHRAD,
     HOJOBL.HOJTIPGLO, HOJOBL.HOJSTAGLO, MOVCXC.DOCCOD, DOCUCON.DOCDSC, MOVCXC.MCCNAT,
   MOVCXC.MCCFCH HAVING (((HOJTOTDEB)-(HOJTOTCRE))&lt;&gt;0) AND (MOVCXC.MCCFCH)&lt;='2016-01-01'
    ORDER BY HOJOBL.HOJNUMOBL;</t>
  </si>
  <si>
    <t xml:space="preserve"> SELECT TERCEROS.TRCNIT AS NIT,TERCEROS.TRCRAZSOC AS CLIENTE, MOVCXC.DOCCOD AS DOCUMENTO, 
DOCUCON.DOCDSC AS DESCRIPCION,MOVCXC.MVCXCNRO AS NUMERO, MOVCXC.MCCFCH AS FECHA,
MOVCXC.MCCNUMOBL AS OBLIGACION,MOVCXC.MCCNAT AS NATURALEZA,MCCVLR AS VALOR_MOVIMIENTO,
HOJOBL.HOJFCHOBL AS FECHA_OBLIGACION,HOJOBL.HOJVLROBL AS VALOR_FACTURA 
 FROM MOVCXC INNER JOIN DOCUCON ON MOVCXC.DOCCOD=DOCUCON.DOCCOD
  INNER JOIN HOJOBL ON (MOVCXC.MCCNUMOBL=HOJOBL.HOJNUMOBL AND
   MOVCXC.CLICOD=HOJOBL.CLICOD) INNER JOIN TERCEROS ON
    MOVCXC.CLICOD=TERCEROS.TRCCOD WHERE TERCEROS.TRCNIT='221212121'
  AND MOVCXC.DOCCOD&lt;&gt;'FIN' AND MOVCXC.DOCCOD&lt;&gt;'FAC' AND MOVCXC.DOCCOD&lt;&gt;'FAK' 
  ORDER BY MOVCXC.MCCNUMOBL;</t>
  </si>
  <si>
    <t xml:space="preserve"> SELECT CITMED.MMCODM AS CODIGO_MEDICO, CITMED.CITFEC AS FCHE_CITA, 
CAPBAS.MPCEDU AS CEDULA_PACIENTE, CAPBAS.MPNOM1 AS NOMBRE11, CAPBAS.MPNOM2 AS NOMBRE2,
 CAPBAS.MPAPE1 AS APELLIDO1, CAPBAS.MPAPE2 AS APELLIDO2, CAPBAS.MPTELE AS TELEFONO1, 
 CAPBAS.MPTELE1 AS TELEFONO2, CAPBAS.MPTELE2 AS TELEFONO3, CAPBAS.MPDIRE AS DIRECCION
  FROM CITMED INNER JOIN CAPBAS ON CITMED.CITCED = CAPBAS.MPCEDU 
  WHERE (((CITMED.MMCODM)='MG204')AND ((CITMED.CITFEC)='2016-01-01'));</t>
  </si>
  <si>
    <t>Error de columnas.Sintaxis Ok</t>
  </si>
  <si>
    <t xml:space="preserve"> SELECT  MPNFAC AS FACTURA,MPCEDU AS IDENTIFICACION_PACIENTE,FACFCH AS FECHA_FACTURA,
MATOTF AS TOTAL_FACTURA, MAVAAB AS VALOR_PAGADO_POR_EL_USUARIO,MPMENI AS CONTRATO_SEDE  
FROM MAEATE WHERE (MPMENI='CHIA-CAPITACI' OR MPMENI='TOCA.CAPITAC' OR MPMENI='COTA-CAPITACI')
 AND MAESTF&lt;&gt;1 AND MAESTF&lt;&gt;10 AND FACFCH&gt;='2016-01-01'  AND FACFCH&lt;='2016-01-31' AND MATIPDOC=1 
 ORDER BY MPNFAC;
</t>
  </si>
  <si>
    <t xml:space="preserve"> SELECT  A.MPNFAC AS ORDEN_DE_SERVICIO,MPCEDU AS IDENTIFICACION_PACIENTE, A.MPTDOC,
 FACFCH AS FECHA_ORDEN_DE_SERVICIO,MATOTF AS TOTAL_ORDEN_DE_SERVICIO,
  MAVAAB AS VALOR_PAGADO_POR_EL_USUARIO,MPMENI AS CONTRATO,B.ABONUM AS NO_ABONO,
  B.AFCCNS AS CONSEC_ABONO_ORDEN, B.AFCVLRABO AS VALOR_APLICADO ,
  AFCFCHABO AS FECHA_DE_APLICACION FROM MAEATE A, MAEATE4 B
   WHERE A.MPNFAC = B.MPNFAC AND (A.MPMENI='CHIA-CAPITACI' OR A.MPMENI='TOCA.CAPITAC' OR A.MPMENI='COTA-CAPITACI') AND A.MAESTF&lt;&gt;1 
   AND A.MAESTF&lt;&gt;10 AND A.FACFCH&gt;='2016-01-01' AND FACFCH&lt;='2016-01-31' AND  A.MATIPDOC=1  AND B.AFCVLRABO &lt;&gt; 0 
   ORDER BY A.MPNFAC,B.ABONUM,B.AFCCNS;</t>
  </si>
  <si>
    <t>Total</t>
  </si>
  <si>
    <t>Semanas</t>
  </si>
  <si>
    <t>760 Objtesto</t>
  </si>
  <si>
    <t>C.Semana</t>
  </si>
  <si>
    <t>O sea</t>
  </si>
  <si>
    <t>Dia a Dia</t>
  </si>
  <si>
    <t xml:space="preserve"> SELECT  '1' AS EMPCOD,'AJE ' AS DOCCOD,'NO DOC ' AS MVCNRO,'001' AS MCDPTO,
'CONSEC' AS MVCCSC,'280505005001'AS CNTCOD,'         'AS CNCCOD,'   ' AS CNUCOD,
'   ' AS CNUSUB,'         ' AS CNTSUB,A.MPCEDU AS TRCCOD, B.AFCVLRABO AS MVCVLR,
B.ABONUM AS MVCDOCRF1,B.MPNFAC AS MVCDOCRF2,'D' AS MVCNAT,B.AFCVLRABO AS MVCVLRLC,
0 AS MVCVLREX,'CRUCE DE COPAGOS CAPITA MES' AS MVCDET,0 AS MVCBSE,'        ' AS MVCBSE,
'FECHA_REGISTRO' AS MVCCFCH FROM MAEATE A, MAEATE4 B WHERE A.MPNFAC = B.MPNFAC AND
 (A.MPMENI='CHIA-CAPITACI' OR A.MPMENI='COTA-CAPITACI' OR MPMENI='TOCA.CAPITACI') AND
  A.MAESTF&lt;&gt;1 AND A.MAESTF&lt;&gt;10 AND  A.FACFCH&gt;='2016-01-01'  AND FACFCH&lt;='2016-01-10' AND  A.MATIPDOC=1  AND 
  B.AFCVLRABO &lt;&gt; 0 ORDER BY A.MPNFAC,B.ABONUM,B.AFCCNS;
</t>
  </si>
  <si>
    <t xml:space="preserve"> SELECT MAEATE2.MPNFAC AS FACTURA, MAEATE.FACFCH AS FECHA_FACTURA,
MAEATE.MPCEDU AS ID_PACIENTE, MAEATE2.PRCODI AS CUPS, MAEATE2.MACANPR AS CANTIDAD,
MAEPRO.PRNOMB AS DECRIPCION_PROCEDIMIENTO, MAEATE2.MAVATP AS VALOR,MAEPAB.MPNOMP AS SERVICIO,
CPTSERV.CPTDESC AS CONCEPTO,MAEESP.MENOME AS ESPECIALIDAD,MAEEMP.MENOMB AS CONTRATO,
EMPRESS.EMPDSC AS EMPRESA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MAEATE.MATIPDOC IN ('2','3','4') AND MAEATE2.FCPTPOTRN='F'AND MAEATE2.MAESANUP&lt;&gt;'S'
   AND MAEATE.MAESTF&lt;&gt;1 AND MAEATE.MAESTF&lt;&gt;10 AND MAEATE.FACFCH&gt;='2016-01-01' 
   AND MAEATE.FACFCH&lt;='2016-01-31'
    ORDER BY MAEATE.MPNFAC;
</t>
  </si>
  <si>
    <t xml:space="preserve"> SELECT MAEATE3.MPNFAC AS FACTURA,MAEATE.FACFCH AS FECHA_FACTURA,MAEATE.MPCEDU AS ID_PACIENTE,
MAEATE3.MSRESO AS CODIGO, MAESUM1.MSNOMG AS DESCRIPCION,  MAEATE3.MACANS AS CANTIDAD, 
MAEATE3.MAVALU AS VALUR_UNITARIO,MAEATE3.MAVATS AS VALOR_TOTAL_SIN_IVA, 
MAEPAB.MPNOMP AS SERVICIO,GRUPOS.GRPDSC AS GRUPO  
FROM ((MAESUM1 INNER JOIN MAEATE3 ON MAESUM1.MSRESO = MAEATE3.MSRESO) 
INNER JOIN GRUPOS ON MAESUM1.MSGRPCOD = GRUPOS.GRPCOD) 
  INNER JOIN MAEATE ON MAEATE3.MPNFAC = MAEATE.MPNFAC
   INNER JOIN MAEPAB ON MAEATE.FACCODPAB=MAEPAB.MPCODP 
   WHERE MAEATE.MATIPDOC IN ('2','3','4') AND MAEATE.MAESTF&lt;&gt;1 AND MAESTF&lt;&gt;10  
   AND MAEATE3.FCSTPOTRN='F' AND MAEATE3.MAESANUS&lt;&gt;'S' AND
    MAEATE.FACFCH&gt;='2016-01-01' AND
    MAEATE.FACFCH&lt;='2016-01-31'
  ORDER BY MAEATE.MPNFAC;</t>
  </si>
  <si>
    <t xml:space="preserve"> SELECT MPNFAC AS FACTURA,FACFCH AS FECHA_FACTURA,MAEATE.MPCEDU AS ID,MAVLRIMPT AS VALOR_IVA
 FROM MAEATE  WHERE MAVLRIMPT&lt;&gt;0 AND MAEATE.FACFCH&gt;='2016-01-01' AND 
 MAEATE.FACFCH&lt;='2016-01-31' AND MAESTF&lt;&gt;1 
 AND MAESTF&lt;&gt;10 ORDER BY MAEATE.MPNFAC;</t>
  </si>
  <si>
    <t>muestra datos globales personales dx y folios de acuerdo a grupos etareos paciente (Edad)</t>
  </si>
  <si>
    <t>Resolucion 256 Generacion</t>
  </si>
  <si>
    <t>Resolucion 256 Generacion Archivos planos</t>
  </si>
  <si>
    <t>Resolucion 256</t>
  </si>
  <si>
    <t>Muestra datos globales de la remision de acuerdo a rango de fechas</t>
  </si>
  <si>
    <t>Muestra proceso interno de facturacuion(Hoja de ruta)  de acuerdo a rango de fechas</t>
  </si>
  <si>
    <t>Muestra el estado de la factuarcion por rango de fechas</t>
  </si>
  <si>
    <t>Muestra las notas credito de las tablas de glosas de acuerdo a rango de fechas</t>
  </si>
  <si>
    <t>Muestra notifiacion de glosas. Vlrs acepatdos; notifiacdos usuarios de acuerdo a rango de fechas</t>
  </si>
  <si>
    <t>Muestra Glosas en conciliacion de acuerdo a fechas solicitadas</t>
  </si>
  <si>
    <t>Muestra datos generales de una remisision solicitada</t>
  </si>
  <si>
    <t>muestra la radicacion de cuentas medicas a Cafesalud de acuerdo al numero de la remision</t>
  </si>
  <si>
    <t>Muestra datos grales de la cita para los estados A,F,C de acuerdo a fechas soliictadas</t>
  </si>
  <si>
    <t>Muestra  Paciente Femeninos mayores de 45 años ingresados por Consulta externa, con diagnostico suministrado por el usuario</t>
  </si>
  <si>
    <t>Muestra para especialidad 480 estados A,F,C de las citas medicas de acuerdo a rango de fechas solicitados</t>
  </si>
  <si>
    <t>Muestra nombres de medicos , folios estado de folio de acuerdo a fechas solicitadas</t>
  </si>
  <si>
    <t>Muestra el historico de observaciones realizadas al paciente en el momento de generar una cita Ingresar documento de paciente</t>
  </si>
  <si>
    <t>Muestra las citas agendadas de convenios especiales (Prepagadas, polizas etc) de acuerdo a contratos Quemads en el reporte y para las fechas solicitdas</t>
  </si>
  <si>
    <t>Muestra citas generadas individuales en determinado tiempo detallando tiempos por estado de las citas de acuerdo a fechas solicitadas</t>
  </si>
  <si>
    <t>Muestra citas facturadas de acuerdo Acups QUEMADOS en el reporte y con las fechas soliictadas</t>
  </si>
  <si>
    <t>Muestra informacion referente a los recaudos de cartera que ya han sido detallados en un rango de fechas</t>
  </si>
  <si>
    <t>Muestra informacion referente a los recaudos de cartera que no han sido detallados en un rango de fechas ( esta consulta no se debe usar hasta no validarla con alberto) att David Uribe</t>
  </si>
  <si>
    <t>Muestra Recibos de reacudo de cartera realizados en un rango de fechas sin importar si ya fueron o no detallados de acuerdo a fechas solicitadas</t>
  </si>
  <si>
    <t>Muestra a informacion referente a las obligaciones de  cartera generadas hasta una fecha solicitada</t>
  </si>
  <si>
    <t>Muestra informacion referente a los mivimientos de cartera realizados a tercero especifico.</t>
  </si>
  <si>
    <t>Muestra citas medicas de un medico para una fecha</t>
  </si>
  <si>
    <t>Muestra la la informacion referente a los copagos cancelados por los pacientes de la capita y que fueron aplicados a una orden de servicio</t>
  </si>
  <si>
    <t>Muestra  informacion referente a los recibos de caja generados a la capita con el correspondiente numero de recibo de caja generado para el pago del mismo.</t>
  </si>
  <si>
    <t>Muestra abonos de pacientes CAPITADOS de acuerdo a fecas solicitadas</t>
  </si>
  <si>
    <t>Muestar facturacion de procedimientos por cada una de las Unidades prestadoras de Servicios (U.P.S) en un rango de fechas</t>
  </si>
  <si>
    <t>Muestra la facturacion de Suministros por cada una de las Unidades prestadoras de Servicios (U.P.S) en un rango de fechas</t>
  </si>
  <si>
    <t>Muestra  iva facturado en el proceso de venta directa de farmacia en un rango de fechas.</t>
  </si>
  <si>
    <t>Crear</t>
  </si>
  <si>
    <t>No</t>
  </si>
  <si>
    <t>Si</t>
  </si>
  <si>
    <t>Si???</t>
  </si>
  <si>
    <t>No hay necesidad de crear la Funcion</t>
  </si>
  <si>
    <t>Query-Procedimiento-Funcion</t>
  </si>
  <si>
    <t xml:space="preserve"> SELECT  a.grpdsc as grupo,b.sgrpdsc as subgrupo,TM1.MSReso as cod_material,TM1.msnomg as material,sum(mv.ordecnt) as total
FROM COMPCAB2 mv 
INNER join MAESUM1 TM1 ON (tm1.msreso=mv.msreso )
inner join grupos  a on (a.grpcod=tm1.msgrpcod)
inner join grupos1 b on (b.grpcod=tm1.msgrpcod and b.sgrpcod=tm1.mssgrpcd)
WHERE mv.ORDEMFCH &gt;= $1 AND mv.ORDEMFCH &lt;= $2 and  mv.ORDEESTD='S' 
   AND msgrpcod='08' AND  mssgrpcd in ('01','02','3','04','05')
group by a.grpdsc ,b.sgrpdsc,TM1.MSReso,tm1.msnomg
ORDER BY TM1.MSReso
</t>
  </si>
  <si>
    <t xml:space="preserve"> SELECT  a.grpdsc as grupo,b.sgrpdsc as subgrupo,TM1.MSReso as cod_material,TM1.msnomg as material,sum(mv.ordecnt) as total,sum(mv.ordettal) as total_valor
FROM COMPCAB2 mv 
INNER join MAESUM1 tm1 ON (tm1.msreso=mv.msreso )
inner join grupos  a on (a.grpcod=tm1.msgrpcod)
inner join grupos1 b on (b.grpcod=tm1.msgrpcod and b.sgrpcod=tm1.mssgrpcd)
WHERE mv.ORDEMFCH &gt;= '2016-01-01' AND mv.ORDEMFCH &lt;= '2016-01-31'
 and  mv.ORDEESTD='S'   AND  tm1.msgrpcod in ('01','02') 
group by a.grpdsc ,b.sgrpdsc,TM1.MSReso,tm1.msnomg
ORDER BY TM1.MSReso</t>
  </si>
  <si>
    <t>Si -Lio con la columna valor TOCA REVISAR</t>
  </si>
  <si>
    <t>No tiene una columna Sum ?</t>
  </si>
  <si>
    <t>Tioca revisar resultados -Si</t>
  </si>
  <si>
    <t xml:space="preserve"> select t0.doctip AS TIPO_DOC,t0.docnro AS DOCUMENTO,t0.msreso AS CODIGO_MED,
t2.msnomg AS MEDICAMENTO,t0.movvlt AS VALOR,t0.moves AS TIPO,t2.msgrpcod AS CODIGO_GRUPO,
t3.grpdsc AS DESCRIPCION_GRUPO,t0.movfch AS FECHA 
from  kardex1 t0 
INNER join   maesum1 t2  ON (T2.msreso = t0.msreso)
INNER join grupos t3  ON (T3.grpcod = t2.msgrpcod)
where t0.movfch &gt;= '2016-01-01' and t0.movfch &lt;= '2016-01-31'
order by t0.doctip,t0.docnro,t0.msreso</t>
  </si>
  <si>
    <t>1. A partir de resultados</t>
  </si>
  <si>
    <t>2. Sintaxis de los que faltan</t>
  </si>
  <si>
    <t>3. Grouo By Sum Ojo</t>
  </si>
  <si>
    <t>CATEGORIZAR RESPUESTAS</t>
  </si>
  <si>
    <t>Prioridad</t>
  </si>
  <si>
    <t xml:space="preserve"> SELECT MAEATE2.MPNFAC AS FACTURA, MAEATE.FACFCH AS FECHA_FACTURA,CAPBAS.MPNOMC AS PACIENTE,
MAEATE2.PRCODI AS CODIGO_CUPS, MAEPRO.PRNOMB AS DESCRIPCION_PORCEDIMIENTO,
 HONRIOS.HNRDSC AS HONORARIO, MAEATE2.MAVATP AS VALOR_DEL_HONORARIO 
 FROM ((MAEATE2 INNER JOIN HONRIOS ON MAEATE2.MAHONCOD = HONRIOS.HNRCOD) 
 INNER JOIN MAEATE ON  (MAEATE2.MPNFAC = MAEATE.MPNFAC)) 
 INNER JOIN MAEPRO ON MAEATE2.PRCODI = MAEPRO.PRCODI 
 INNER JOIN CPTSERV ON MAEPRO.PRCPTO=CPTSERV.CPTCOD 
 INNER JOIN CAPBAS ON MAEATE.MPCEDU=CAPBAS.MPCEDU 
 WHERE MAEPRO.PRCPTO='04' AND MAEATE.MATIPDOC IN ('2','3','4') AND 
 MAEATE2.FCPTPOTRN&lt;&gt;'H'  AND MAEATE2.MAESANUP&lt;&gt;'S' AND MAEATE.MAESTF&lt;&gt;1 AND 
 MAEATE.MAESTF&lt;&gt;10  AND MAEATE.FACFCH&gt;='2016-01-01' AND MAEATE.FACFCH&lt;='2016-01-31'
 ORDER BY MAEATE.MPNFAC;</t>
  </si>
  <si>
    <t xml:space="preserve"> SELECT MAEATE2.MPNFAC AS FACTURA, MAEATE.FACFCH AS FECHA_FACTURA,
MAEATE.MPCEDU AS ID_PACIENTE, MAEATE2.PRCODI AS CUPS, MAEATE2.MACANPR AS CANTIDAD,
MAEPRO.PRNOMB AS DECRIPCION_PROCEDIMIENTO, MAEATE2.MAVATP AS VALOR,MAEPAB.MPNOMP AS SERVICIO,
CPTSERV.CPTDESC AS CONCEPTO,MAEESP.MENOME AS ESPECIALIDAD,MAEPRO.TPPRCD AS TIPO_PROCEDIMIENTO 
FROM (MAEATE2 INNER JOIN MAEPRO ON MAEATE2.PRCODI = MAEPRO.PRCODI)
 INNER JOIN CPTSERV ON MAEPRO.PRCPTO = CPTSERV.CPTCOD 
 INNER JOIN MAEATE ON MAEATE2.MPNFAC=MAEATE.MPNFAC 
 INNER JOIN MAEPAB ON MAEATE.FACCODPAB=MAEPAB.MPCODP 
 INNER JOIN MAEESP ON MAEATE2.MECOMM=MAEESP.MECODE 
 WHERE MAEATE.MATIPDOC IN ('2','3','4') AND MAEATE2.FCPTPOTRN='F' AND
  MAEATE2.MAESANUP&lt;&gt;'S' AND MAEATE.MAESTF&lt;&gt;1 AND MAEATE.MAESTF&lt;&gt;10 AND 
  MAEATE.FACFCH&gt;='2016-01-01'   AND MAEATE.FACFCH&lt;='2016-01-31'
   AND MAEPRO.TPPRCD=1 ORDER BY MAEATE.MPNFAC;</t>
  </si>
  <si>
    <t xml:space="preserve"> SELECT EMPCOD AS EMPRESA,DOCCOD AS DOCUMENTO,MVCNRO AS NUMERO,MCDPTO AS SEDE,
MVCCSC AS CONSECUTIVO,CNTCOD AS CUENTA,CNUCOD AS CENTRO_DE_UTILIDAD,
CNUSUB AS SUBCENTRO_UTILIDAD,CNCCOD AS  CENTRO_DE_COSTO,
TRCCOD AS TERCERO,MVCDOCRF1 AS DOC_REFERENCIA1,MVCDOCRF2 AS DOC_REFERENCIA2,MVCNAT AS NATURALEZA,MVCVLRLC AS VALOR,MVCDET AS DETALLE,MVCBSE AS BASE,MVCIMPCOD AS COD_IMPUESTO_APLICADO,
MVCCFCH AS FECHA_MOV,MVCANIO AS AÑO,MVCMES AS MES,MVCCMPAJ AS AJUSTE 
FROM MOVCONT2 WHERE MVCMES=12 AND MVCANIO=2016
 AND (DOCCOD='FAC' OR DOCCOD='NFA');</t>
  </si>
  <si>
    <t xml:space="preserve"> SELECT MAEATE2.MPNFAC AS FACTURA,CAPBAS.MPNOMC AS NOMBRE,
MAEATE2.MAFEPR AS FECHA_PROCEDIMIENTO,MAEPRO.PRCODI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INNER JOIN CAPBAS ON CAPBAS.MPTDOC= MAEATE.MPTDOC AND CAPBAS.MPCEDU=MAEATE.MPCEDU 
 WHERE MAEATE.MATIPDOC IN ('2','3','4') AND MAEATE2.FCPTPOTRN='F' AND MAEATE2.MAESANUP&lt;&gt;'S' 
 AND MAEATE.MAESTF&lt;&gt;1 AND MAEPRO.PRNOMB LIKE 'AUDIOMETRI%' AND MAEATE2.MAFEPR&gt;='2016-01-01' AND
  MAEATE2.MAFEPR&lt;='2016-01-31' ORDER BY MAEATE.MPNFAC;</t>
  </si>
  <si>
    <t xml:space="preserve"> SELECT MAEATE2.MPNFAC AS FACTURA,CAPBAS.MPNOMC AS NOMBRE,
MAEATE2.MAFEPR AS FECHA_PROCEDIMIENTO,MAEPRO.PRCODI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INNER JOIN CAPBAS ON CAPBAS.MPTDOC= MAEATE.MPTDOC AND CAPBAS.MPCEDU=MAEATE.MPCEDU 
 WHERE MAEATE.MATIPDOC IN ('2','3','4') AND MAEATE2.FCPTPOTRN='F' AND
  MAEATE2.MAESANUP&lt;&gt;'S' AND MAEATE.MAESTF&lt;&gt;1 AND MAEPRO.PRNOMB LIKE '%LOGOAUDIOMETRI%' 
  AND MAEATE2.MAFEPR&gt;='2016-01-01' AND MAEATE2.MAFEPR&lt;='2016-01-31' 
  ORDER BY MAEATE.MPNFAC;</t>
  </si>
  <si>
    <t xml:space="preserve"> SELECT MAEATE2.MPNFAC AS FACTURA,MAEATE2.MAFEPR AS FECHA_PROCEDIMIENTO,
MAEPRO.PRCODI AS CUPS, MAEPRO.PRNOMB AS PROCEDIMIENTO, MAEMED1.MMNOMM AS MEDICO,
 MAEATE2.MACANPR AS CANTIDAD, MAEATE2.MAVATP AS VALOR 
 FROM MAEMED1 INNER JOIN MAEPRO INNER JOIN MAEATE2 ON MAEPRO.PRCODI = MAEATE2.PRCODI
  ON MAEMED1.MMCODM=MAEATE2.MMCODM INNER JOIN MAEATE ON MAEATE.MPNFAC=MAEATE2.MPNFAC
   WHERE MAEATE.MATIPDOC IN ('2','3','4') AND MAEATE2.FCPTPOTRN='F' AND
    MAEATE2.MAESANUP&lt;&gt;'S' AND MAEATE.MAESTF&lt;&gt;1 AND MAEPRO.PRNOMB LIKE '%IMPEDANCIOME%' 
 AND MAEATE2.MAFEPR&gt;='2016-01-01' AND MAEATE2.MAFEPR&lt;='2016-01-31' ORDER BY MAEATE.MPNFAC;
</t>
  </si>
  <si>
    <t xml:space="preserve"> SELECT FACTUR.FACTURNRO AS FACTURA,FACTUR.FACTURFCH AS FECHA,
TARIFAC.TARFACDSC AS DESCRIPCION,FACTUR.FACTURDIM AS VALOR 
FROM FACTUR,.FACTUR1,TARIFAC 
WHERE FACTUR.FACTURFCH&gt;='2016-01-01' AND 
FACTUR.FACTURFCH&lt;='2016-01-31' AND FACTUR.FACTURNRO=FACTUR1.FACTURNRO AND 
TARIFAC.TARFACCOD=FACTUR1.FACCONCOD AND TARIFAC.TARFACCOD='054';
</t>
  </si>
  <si>
    <t xml:space="preserve"> SELECT A.FACTURNRO AS FACTURA,A.FACTURFCH AS FECHA,C.TARFACDSC AS DESCRIPCION,
A.FACTURDIM AS VALOR FROM FACTUR A, FACTUR1 B, 
TARIFAC C WHERE A.FACTURFCH &gt;='2016-01-01' AND A.FACTURFCH&lt;='2016-01-31' AND 
A.FACTURNRO = B.FACTURNRO AND C.TARFACCOD = B.FACCONCOD AND C.TARFACCOD = '053';
</t>
  </si>
  <si>
    <t xml:space="preserve"> SELECT X.MPNFAC AS FACTURA,X.FACFCH AS FECHA_FACTURA,G.MPTDOC AS TIPO_DOC,
G.MPCEDU AS DOCUMENTO,G.MPNOMC AS NOMBRE,A.PRCODI AS CODIGO,
SUBSTRING(C.PRNOMB,1,25) AS PROCEDIMIENTO,A.MACANPR AS UNIDADES,
cast(A.MPINTE as float) AS UNITARIO,cast(A.MAVATP as float) AS TOTAL FROM MAEATE2 A INNER JOIN MAEMED1 B ON (B.MMCODM=A.MMCODM) 
LEFT JOIN MAEPRO C ON (C.PRCODI=A.PRCODI) LEFT JOIN TIPPROC D ON (D.TIPRCOD=A.MATIPP)
 LEFT JOIN MAEATE X ON (X.MPNFAC=A.MPNFAC AND MPMENI='CHIA-CAPITACI') 
 LEFT JOIN CAPBAS G ON (G.MPTDOC=X.MPTDOC AND G.MPCEDU=X.MPCEDU) 
 WHERE X.FACFCH&gt;='2016-01-01' AND X.FACFCH &lt;='2016-01-31' AND X.MAESTF&lt;&gt;1 
 UNION
  SELECT X.MPNFAC AS FACTURA,X.FACFCH AS FECHA_FACTURA,G.MPTDOC AS TIPO_DOC,
  G.MPCEDU AS DOCUMENTO,G.MPNOMC AS NOMBRE,C.MSRESO AS CODIGO,
  SUBSTRING(C.MSNOMG,1,25) AS PROCEDIMIENTO,A.MACANS AS UNIDADES,
  CAST(A.MAVALU AS float) AS UNITARIO,
CAST(A.MAVATS AS  float) AS TOTAL FROM MAEATE3 A 
  LEFT JOIN MAESUM1 C ON (C.MSRESO=A.MSRESO) 
  LEFT JOIN MAEATE X ON (X.MPNFAC=A.MPNFAC AND MPMENI='CHIA-CAPITACI') 
  LEFT JOIN CAPBAS G ON (G.MPTDOC=X.MPTDOC AND G.MPCEDU=X.MPCEDU)
   WHERE X.FACFCH&gt;='2016-01-01' AND X.FACFCH&lt;='2016-01-31' AND X.MAESTF&lt;&gt;1 ORDER BY 1;
</t>
  </si>
  <si>
    <t xml:space="preserve"> alter procedure  dbo.cartera_lista3(@desde_fecha datetime, @hasta_fecha datetime)
  as
 BEGIN
 truncate table cartera_anuladas;
 insert into cartera_anuladas
 SELECT t1.HOJNUMOBL as FACTURA
FROM MAEATE a inner join  hojobl t1   on (t1.HOJNUMOBL = cast(a.mpnfac as character) and  a.maestf = '1')
WHERE t1.HOJFCHOBL&gt;= '2016-01-01' and t1.HOJFCHOBL&lt;= '2016-01-31'
order by T1.HOJFCHOBL;
SELECT  *
FROM cartera_anuladas 
end;</t>
  </si>
  <si>
    <t xml:space="preserve"> drop table cartera_anuladas
CREATE TABLE dbo.cartera_anuladas(
 factura character varying(15)) ON [TSHOSVITAL_IDX_10M]
-- WITH (PAD_INDEX = OFF, STATISTICS_NORECOMPUTE = OFF, IGNORE_DUP_KEY = OFF, ALLOW_ROW_LOCKS = ON, ALLOW_PAGE_LOCKS = ON)
GO
CREATE TABLE cartera_anuladas
(
  factura character varying(15)
)</t>
  </si>
  <si>
    <t xml:space="preserve"> SELECT MAEATE3.MPNFAC AS FACTURA,MAEATE.FACFCH AS FECHA_FACTURA,MAEATE.MPCEDU AS ID_PACIENTE,
MAEATE3.MSRESO AS CODIGO, MAESUM1.MSNOMG AS DESCRIPCION,  MAEATE3.MACANS AS CANTIDAD, 
MAEATE3.MAVALU AS VALUR_UNITARIO,MAEATE3.MAVATS AS VALOR_TOTAL_SIN_IVA,
 MAEPAB.MPNOMP AS SERVICIO,GRUPOS.GRPDSC AS GRUPO,MAEATE3.MAFCSU AS FECHA_SUMINISTRO,
 MACENCOS AS CENTRO_COSTO,jtmpcencost.cncdsc AS NOMBRE_CENTRO_COSTO 
 FROM ((MAESUM1 INNER JOIN MAEATE3 ON MAESUM1.MSRESO = MAEATE3.MSRESO) 
 INNER JOIN GRUPOS ON MAESUM1.MSGRPCOD = GRUPOS.GRPCOD) 
 INNER JOIN MAEATE ON MAEATE3.MPNFAC=MAEATE.MPNFAC 
 INNER JOIN MAEPAB ON MAEATE.FACCODPAB=MAEPAB.MPCODP 
 inner join jtmpcencost ON jtmpcencost.cnccod=MAEATE3.MACENCOS 
 WHERE MAEATE.MATIPDOC IN ('2','3','4') AND MAEATE.MAESTF&lt;&gt;1 AND MAESTF&lt;&gt;10 
  AND MAEATE3.FCSTPOTRN='H' AND MAEATE3.MAESANUS&lt;&gt;'S' AND MAEATE.FACFCH&gt;='2016-01-01' 
  AND MAEATE.FACFCH&lt;='2016-01-31' ORDER BY MAEATE.MPNFAC;
</t>
  </si>
  <si>
    <t>Tabla Jtmpcentcos</t>
  </si>
  <si>
    <t xml:space="preserve"> SELECT B.MPNFAC AS FACTURA,A.MPTDOC AS TIPO_DOC,A.MPCEDU AS CEDULA,A.MPNOMC AS NOMBRE,
B.MATOTF AS TOTAL_FACTURA,B.MPMENI AS EMPRESA,B.MAVALS AS SUBSIDIADO,
FACFCH AS FECHA_FACTURA FROM CAPBAS A,MAEATE B WHERE FACFCH&gt;'2016-01-01' AND FACFCH&lt;='2016-01-31' AND 
B.MPMENI LIKE ('%SOAT%') AND A.MPTDOC=B.MPTDOC AND A.MPCEDU=B.MPCEDU;</t>
  </si>
  <si>
    <t xml:space="preserve"> SELECT MPNFAC AS FACTURA, MATOTF AS VALOR_FACTURA,FACFCH AS FECHA_FACTURA,
MAFCHE AS FECHA_EGRESO,(FACFCH-MAFCHE) AS DIFERENCIA FROM MAEATE
 WHERE MAESTF&lt;&gt;1 AND MAESTF&lt;&gt;10 AND MATIPDOC IN ('2','3','4') AND FACFCH&gt;='2016-01-01' AND FACFCH&lt;='2016-01-31'
 ORDER BY MPNFAC;
</t>
  </si>
  <si>
    <t xml:space="preserve"> SELECT E.PSDESC AS PORTAFOLIO,T.MENOMB AS CONTRATO,c.mepsvig as vigencia_portafolio,
B.MSRESO AS CODIGO_MEDICAMENTE ,B.MSNOMG AS DESCRIPCION,X.PSVALU1*D.PSPORC/100 AS PRECIO,
B.MSCSTPRM AS COSTO_PROMEDIO_ACTUAL FROM  MAESUM1 B, MAEEMP32 C, PORTARS1 D, PORTARSU E,
PORTARS2 X,MAEEMP T WHERE C.PSCODI=D.PSCODI AND D.PSCODI=E.PSCODI AND E.PSCODI=X.PSCODI 
AND D.MSRESO=X.MSRESO AND X.MSRESO=B.MSRESO AND D.PSTARI= 'F' AND C.PSCODI='01' AND 
T.MENNIT=C.MENNIT AND T.MENNIT= '292121' AND C.MEPSVIG=(SELECT MAX(MEPSVIG) 
FROM MAEEMP32 Z WHERE Z.PSCODI=C.PSCODI AND Z.MENNIT=C.MENNIT) 
ORDER BY E.PSCODI,C.MENNIT,B.MSRESO
</t>
  </si>
  <si>
    <t xml:space="preserve"> SELECT MAEATE2.MPNFAC AS FACTURA, MAEATE.FACFCH AS FECHA_FACTURA,
MAEATE.MPCEDU AS ID_PACIENTE, MPNOMC AS PACIENTE,MAEATE2.PRCODI AS CUPS,
 MAEATE2.MACANPR AS CANTIDAD,MAEPRO.PRNOMB AS DECRIPCION_PROCEDIMIENTO,
  MAEATE2.MAVATP AS VALOR,MAEPAB.MPNOMP AS SERVICIO,CPTSERV.CPTDESC AS CONCEPTO,
  MAEESP.MENOME AS ESPECIALIDAD,MAEEMP.MENOMB AS CONTRATO,EMPRESS.EMPDSC AS EMPRESA 
  FROM (MAEATE2 INNER JOIN MAEPRO ON MAEATE2.PRCODI=MAEPRO.PRCODI) 
  INNER JOIN CPTSERV ON MAEPRO.PRCPTO=CPTSERV.CPTCOD
   INNER JOIN MAEATE ON MAEATE2.MPNFAC=MAEATE.MPNFAC 
   INNER JOIN CAPBAS ON (CAPBAS.MPTDOC=MAEATE.MPTDOC AND CAPBAS.MPCEDU= MAEATE.MPCEDU)
    INNER JOIN MAEPAB ON MAEATE.FACCODPAB=MAEPAB.MPCODP INNER JOIN MAEESP
  ON MAEATE2.MECOMM=MAEESP.MECODE INNER JOIN MAEEMP ON MAEATE.MPMENI=MAEEMP.MENNIT 
  INNER JOIN EMPRESS ON MAEEMP.MECNTR=EMPRESS.MECNTR
   WHERE MAEATE.MATIPDOC   IN ('2','3','4') AND MAEATE2.FCPTPOTRN='F'
    AND MAEATE2.MAESANUP&lt;&gt;'S' AND MAEATE.MAESTF&lt;&gt;1 AND 
    MAEATE.MAESTF&lt;&gt;10 AND MAEATE.FACFCH&gt;='2016-01-01' AND MAEATE.FACFCH&lt;='2016-01-31' AND
     EMPRESS.MECNTR = '111111111-9' 
  ORDER BY MAEATE.MPNFAC</t>
  </si>
  <si>
    <t xml:space="preserve"> SELECT MAEATE2.MPNFAC AS FACTURA, MAEATE.FACFCH AS FECHA_FACTURA,MAEATE.MPCEDU AS ID_PACIENTE, MAEATE2.PRCODI AS CUPS,
 MAEATE2.MACANPR AS CANTIDAD,MAEPRO.PRNOMB AS DECRIPCION_PROCEDIMIENTO, 
 MAEATE2.MAVATP AS VALOR,MAEPAB.MPNOMP AS SERVICIO, CPTSERV.CPTDESC AS CONCEPTO,
 MAEESP.MENOME AS ESPECIALIDAD,MAEEMP.MENOMB AS CONTRATO,EMPRESS.EMPDSC AS EMPRESA,
 MAEATE4.ABONUM,MAEATE4.AFCVLRABO,MAEATE2.MPMHOME FROM (MAEATE2 
 INNER JOIN MAEPRO ON MAEATE2.PRCODI = MAEPRO.PRCODI) 
 INNER JOIN CPTSERV ON MAEPRO.PRCPTO=CPTSERV.CPTCOD 
 INNER JOIN MAEATE ON MAEATE2.MPNFAC=MAEATE.MPNFAC
  INNER JOIN MAEPAB ON MAEATE.FACCODPAB=MAEPAB.MPCODP 
  INNER JOIN MAEESP ON MAEATE2.MECOMM=MAEESP.MECODE 
  INNER JOIN MAEEMP ON MAEATE.MPMENI=MAEEMP.MENNIT 
  INNER JOIN EMPRESS ON MAEEMP.MECNTR=EMPRESS.MECNTR 
  LEFT JOIN MAEATE4 ON MAEATE4.MPNFAC = MAEATE.MPNFAC 
  WHERE MAEATE.MATIPDOC ='1' AND MAEATE2.FCPTPOTRN='F' AND MAEATE2.MAESANUP&lt;&gt;'S' 
  AND MAEATE.MAESTF&lt;&gt;1 AND MAEATE.MAESTF&lt;&gt;10 AND MAEATE.FACFCH&gt;='2016-01-01' 
  AND MAEATE.FACFCH&lt;='2016-01-01'
   ORDER BY MAEATE.MPNFAC;</t>
  </si>
  <si>
    <t xml:space="preserve"> SELECT MAEATE3.MPNFAC AS FACTURA,MAEATE.FACFCH AS FECHA_FACTURA,MAEATE3.MAFCSU AS FECHA,
MAEATE.MPCEDU AS ID_PACIENTE,MAEATE3.MSRESO AS CODIGO, MAESUM1.MSNOMG AS DESCRIPCION,
 MAEATE3.MACANS AS CANTIDAD, MAEATE3.MAVALU AS VALUR_UNITARIO,
 MAEATE3.MAVATS AS VALOR_TOTAL_SIN_IVA, MAEPAB.MPNOMP AS SERVICIO,GRUPOS.GRPDSC AS GRUPO,
  MAEATE.MPMENI, MAEATE3.FCSTPOTRN AS TIPO_GASTO,DSPFRMC1.DSMFHRMOV FECHA_MOVIMIENTO 
  FROM ((MAESUM1 INNER JOIN MAEATE3 ON MAESUM1.MSRESO = MAEATE3.MSRESO) 
  INNER JOIN GRUPOS ON MAESUM1.MSGRPCOD = GRUPOS.GRPCOD) 
  INNER JOIN MAEATE ON MAEATE3.MPNFAC = MAEATE.MPNFAC
   INNER JOIN MAEPAB ON MAEATE.FACCODPAB=MAEPAB.MPCODP  
   INNER JOIN DSPFRMC1 ON (DSPFRMC1.HISTIPDOC=MAEATE.MPTDOC AND
    DSPFRMC1.HISCKEY=MAEATE.MPCEDU AND DSPFRMC1.DSCTVIN1=MAEATE.MACTVING AND
  DSPFRMC1.HISCSEC=MAEATE3.MANROFOL AND DSPFRMC1.MSRESO=MAEATE3.MSRESO)
   WHERE MAEATE.MATIPDOC ='1' AND MAEATE.MAESTF&lt;&gt;1 AND MAESTF&lt;&gt;10
    AND MAEATE3.MAESANUS&lt;&gt;'S' AND MAEATE.FACFCH&gt;='2016-01-01' AND MAEATE.FACFCH&lt;='2016-01-31'
     ORDER BY MAEATE.MPNFAC;</t>
  </si>
  <si>
    <t xml:space="preserve"> SELECT DATEPART(MM,X.FACFCH) AS MES,  SUBSTRING(C.MSNOMG,1,25) AS SUMINISTRO,
SUM(A.MAVATS) AS TOTAL,A.BODEGA AS BODEGA FROM  MAEATE3 A 
LEFT JOIN MAESUM1 C ON (C.MSRESO=A.MSRESO)
 LEFT JOIN MAEATE X ON (X.MPNFAC=A.MPNFAC) WHERE X.FACFCH&gt;='2016-01-01' AND X.FACFCH &lt;='2016-01-31'
  AND X.MAESTF&lt;&gt;1 AND (C.MSNOMG LIKE ('%VACUN%') OR C.MSRESO IN ('J06AT01970251','29151-2')) 
  GROUP BY DATEPART(MM,X.FACFCH) ,SUBSTRING(C.MSNOMG,1,25), A.BODEGA
   ORDER BY MES,TOTAL
</t>
  </si>
  <si>
    <t>Cast con GROUP BY</t>
  </si>
  <si>
    <t xml:space="preserve"> SELECT A.MPNFAC AS FACTURA,A.FACFCH AS FECHA_FACTURA,A.MPMENI AS CONTRATO,A.MPCEDU AS DOCUMENTO,
A.MPTDOC AS TIPO_DOC,B.MPNOMC AS PACEINTE,A.MAVALS AS VALOR_SUBSIDIADO,CASE WHEN A.MAESTF='2' THEN
 'RADICADA' WHEN A.MAESTF='0' THEN 'ACTIVA' WHEN A.MAESTF = '5' THEN 'GLOSADA CONTESTADA' WHEN
  A.MAESTF='7' THEN 'GLOSADA SIN RADICAR' WHEN A.MAESTF = '5' THEN 'GLOSADA SIN NOTIFICAR' 
  END AS ESTADO_FACTURA, C.INGFECADM AS INGRESO,C.INGFECEGR AS EGRESO,CASE WHEN A.MPCLPR='1' 
  THEN 'AMBULATORIO' WHEN A.MPCLPR ='2' THEN 'HOSPITALIZACION' WHEN A.MPCLPR ='3' THEN 
  'URGENCIAS' WHEN A.MPCLPR ='4' THEN 'TRATAMIENTO ESPECIAL' WHEN A.MPCLPR ='5' THEN 'TRIAGE'
   WHEN A.MPCLPR='6' THEN 'REFACTURACION AMBULATORIO' WHEN A.MPCLPR ='7' THEN 
   'REFACTURACION HOSPITALIZACION' WHEN A.MPCLPR ='8' THEN 'REFACTURACION URGENCIAS'
    WHEN A.MPCLPR ='9' THEN 'REFACTURACION TRATAMIENTO ESPECIAL' WHEN A.MPCLPR ='10'
  THEN 'REFACTURACION TRIAGE' END AS SERVICIO,D.ENVUSUDES,D.ENVPUNRUDN 
  FROM MAEATE A,CAPBAS B, INGRESOS C, ENVHR D, ENVHR1 E WHERE A.MPTDOC=B.MPTDOC AND 
  A.MPCEDU=B.MPCEDU AND A.MAESTF IN ('0','7') AND B.MPTDOC=C.MPTDOC AND B.MPCEDU=C.MPCEDU 
  AND A.MACTVING=C.INGCSC AND D.ENVNRO=E.ENVNRO AND E.MPNFAC=A.MPNFAC AND A.FACFCH&gt;= '2016-01-01'
   AND A.FACFCH&lt;='2016-01-01'
    AND E.ENVNRO=(SELECT MAX(F.ENVNRO) FROM ENVHR1 F WHERE F.MPNFAC=E.MPNFAC)
    ORDER BY A.MPNFAC</t>
  </si>
  <si>
    <t xml:space="preserve"> SELECT A.MPNFAC AS FACTURA,A.FACFCH AS FECHA_FACTURA,A.MPMENI AS CONTRATO,A.MPCEDU AS DOCUMENTO,
A.MPTDOC AS TIPO_DOC,B.MPNOMC AS PACEINTE,A.MAVALS AS VALOR_SUBSIDIADO,CASE WHEN A.MAESTF='2' 
THEN 'RADICADA' WHEN A.MAESTF='0' THEN 'ACTIVA' WHEN A.MAESTF = '5' THEN 'GLOSADA CONTESTADA' 
WHEN A.MAESTF='7' THEN 'GLOSADA SIN RADICAR' WHEN A.MAESTF = '5' THEN 'GLOSADA SIN NOTIFICAR' 
END AS ESTADO_FACTURA, C.INGFECADM AS INGRESO,C.INGFECEGR AS EGRESO,CASE WHEN A.MPCLPR='1' 
THEN 'AMBULATORIO' WHEN A.MPCLPR ='2' THEN 'HOSPITALIZACION' WHEN A.MPCLPR ='3' THEN 'URGENCIAS'
 WHEN A.MPCLPR ='4' THEN 'TRATAMIENTO ESPECIAL' WHEN A.MPCLPR ='5' THEN 'TRIAGE' WHEN A.MPCLPR='6' 
 THEN 'REFACTURACION AMBULATORIO' WHEN A.MPCLPR ='7' THEN 'REFACTURACION HOSPITALIZACION'
  WHEN A.MPCLPR ='8' THEN 'REFACTURACION URGENCIAS' WHEN A.MPCLPR ='9' 
  THEN 'REFACTURACION TRATAMIENTO ESPECIAL' WHEN A.MPCLPR ='10' THEN 'REFACTURACION TRIAGE'
   END AS SERVICIO,D.ENVPUNRUO,D.ENVUSUORG FROM MAEATE A,CAPBAS B, INGRESOS C, ENVHR D, ENVHR1 E
    WHERE A.MPTDOC=B.MPTDOC AND A.MPCEDU=B.MPCEDU AND A.MAESTF IN ('0','7') AND 
 B.MPTDOC=C.MPTDOC AND B.MPCEDU=C.MPCEDU AND A.MACTVING=C.INGCSC AND D.ENVNRO=E.ENVNRO AND 
 E.MPNFAC=A.MPNFAC AND A.FACFCH&gt;= '2016-01-01' AND A.FACFCH&lt;='2016-01-01'  AND
  D.ENVFECDES =CAST ('0001-01-01 00:00:00' AS DATE) AND
  E.ENVNRO=(SELECT MAX(F.ENVNRO) FROM ENVHR1 F 
  WHERE F.MPNFAC=E.MPNFAC) ORDER BY A.MPNFAC</t>
  </si>
  <si>
    <t>Mas o menos ojocon la conversion date</t>
  </si>
  <si>
    <t>Mas o menos ojpomcon la conversion</t>
  </si>
  <si>
    <t xml:space="preserve"> SELECT ENVHR.DOCCOD,ENVHR.ENVNRO, ENVHR.ENVTIPTRN,ENVHR.ENVUSUORG,ENVHR.ENVPUNRUO,ENVHR.ENVPUNRUON, 
ENVHR.ENVFECORI,ENVHR.ENVUSUDES,ENVHR.ENVUSEDESN,ENVHR.ENVPUNRUD,ENVHR.ENVPUNRUDN, 
SUM(ENVHR1.ENVVALFAC), COUNT(*) , PUNRUTUSU1.MENNIT 
FROM ENVHR  INNER JOIN ENVHR1 ON ENVHR.ENVNRO = ENVHR1.ENVNRO 
 LEFT JOIN  MAEATE  ON MAEATE.MPNFAC = ENVHR1.MPNFAC 
 LEFT JOIN PUNRUTUSU1  ON PUNRUTUSU1.MENNIT = MAEATE.MPMENI
  WHERE ENVHR.ENVFECDES&gt;='2016-01-01' AND ENVHR.ENVFECDES&lt;='2016-01-01'
   AND PUNRUTUSU1.PUNRUTCOD=ENVHR.ENVPUNRUD AND PUNRUTUSU1.PUNRUTUSU = ENVHR.ENVUSUDES GROUP BY ENVHR.DOCCOD,ENVHR.ENVNRO,ENVHR.ENVTIPTRN,ENVHR.ENVUSUORG,ENVHR.ENVPUNRUO, ENVHR.ENVPUNRUON,ENVHR.ENVFECORI,ENVHR.ENVUSUDES, ENVHR.ENVUSEDESN,ENVHR.ENVPUNRUD,ENVHR.ENVPUNRUDN,PUNRUTUSU1.MENNIT ORDER BY ENVHR.ENVNRO
</t>
  </si>
  <si>
    <t xml:space="preserve"> SELECT ENVHR.DOCCOD,ENVHR.ENVNRO,ENVHR.ENVTIPTRN, ENVHR.ENVUSUORG,ENVHR.ENVPUNRUO, 
ENVHR.ENVPUNRUON,ENVHR.ENVFECORI,ENVHR.ENVUSUDES, ENVHR.ENVUSEDESN,ENVHR.ENVPUNRUD,ENVHR.ENVPUNRUDN,
SUM(ENVHR1.ENVVALFAC),COUNT(*) FROM ENVHR INNER JOIN ENVHR1 ON ENVHR.ENVNRO=ENVHR1.ENVNRO 
LEFT JOIN MAEATE ON MAEATE.MPNFAC=ENVHR1.MPNFAC WHERE ENVHR.ENVFECDES&gt;='2016-01-01' AND ENVHR.ENVFECDES&gt;='2016-01-01'
 AND ENVHR.ENVPUNRUD&lt;&gt;'CTAS' 
 GROUP BY ENVHR.DOCCOD,ENVHR.ENVNRO,ENVHR.ENVTIPTRN,ENVHR.ENVUSUORG,ENVHR.ENVPUNRUO,
  ENVHR.ENVPUNRUON, ENVHR.ENVFECORI,ENVHR.ENVUSUDES,ENVHR.ENVUSEDESN,ENVHR.ENVPUNRUD,ENVHR.ENVPUNRUDN 
  ORDER BY ENVHR.ENVNRO
</t>
  </si>
  <si>
    <t xml:space="preserve"> select a.mpnfac as factura,c.menomb as contrato,b.facfch as fecha_factura,
 a.glofchrec as fecha_recepcion_glosa,a .glofchrad as fecha_redica_glosa,
 a.glovlrtglo as valor_total_glosa, a.glovlRtacp as valor_aceptado_glosa,
 a.glovlrtpen as saldo_pendiente_glosa from adglosas a, maeate b, maeemp c 
 where a.mpnfac=b.mpnfac and b.mpmeni=c.mennit and a.glofchrec&gt;='2016-01-01' and a.glofchrec &lt;= '2016-01-01'
</t>
  </si>
  <si>
    <t xml:space="preserve"> SELECT MAEATE2.MPNFAC AS FACTURA, MAEATE.FACFCH AS FECHA_FACTURA,MAEATE.MPCEDU AS ID_PACIENTE,
 MAEATE2.PRCODI AS CUPS,MAEATE2.MACANPR AS CANTIDAD,MAEPRO.PRNOMB AS DECRIPCION_PROCEDIMIENTO, 
 CAST(MAEATE2.MAVATP AS MONEY) AS VALOR,MAEPAB.MPNOMP AS SERVICIO,
 CPTSERV.CPTDESC AS CONCEPTO,MAEATE2.MMCODM,MAEMED1.MMNOMM, MAEESP.MENOME AS ESPECIALIDAD,
 MAEEMP.MENOMB AS CONTRATO,EMPRESS.EMPDSC AS EMPRESA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MAEMED1.MMCODM=MAEATE2.MMCODM 
  INNER JOIN MAEEMP ON MAEATE.MPMENI=MAEEMP.MENNIT INNER JOIN EMPRESS ON MAEEMP.MECNTR=EMPRESS.MECNTR 
  WHERE MAEATE.MATIPDOC IN ('2','3','4') AND MAEATE2.FCPTPOTRN='F'AND MAEATE2.MAESANUP&lt;&gt;'S' AND 
  MAEATE.MAESTF&lt;&gt;1 AND MAEATE.MAESTF&lt;&gt;10 AND MAEATE.FACFCH&gt;='2016-01-01' AND MAEATE.FACFCH&lt;='2016-01-01'
   AND MAEMED1.MMCEDM IN ('19465673') ORDER BY MAEATE.MPNFAC;</t>
  </si>
  <si>
    <t>Ojo 3 comodines</t>
  </si>
  <si>
    <t xml:space="preserve"> SELECT A.MPTDOC AS TIPO_DOC,A.MPCEDU AS DOCUMENTO, A.MPNOMC AS PACIENTE, CASE WHEN B.PROSIT =1 
THEN 'PROGRAMADA' WHEN B.PROSIT =2 THEN 'URGENCIAS' END AS TIPO_PROGRAMACION ,
E.PRNOMB AS PROCEDIMIENTO,J.MAFEPR AS FECHA_PROCED,B.PROFEC AS FECHA,
D.HORINICIR AS HORA_ACTO_QX_INICIAL,D.HORFINCIR AS HORA_ACTO_QX_FINAL,F.MPNFAC AS FACTURA, 
J.MAVATP AS VALOR_PROCEDIMIENTO,J.MAVLRTOT AS VALOR_TOTAL_PROCED,F.MATOTF AS TOTAL_FACTURA,
G.MMNOMM AS MEDICO, H.MENOME AS ESPECIALIDAD_MEDICO,I.MENOMB AS CONTRATO 
FROM CAPBAS A INNER JOIN PROCIR B ON (A.MPCEDU=B.MPCEDU AND A. MPTDOC=B.MPTDOC) 
INNER JOIN DESCIRMED D ON (B.PROCIRCOD= D.CODCIR) INNER JOIN MAEATE F ON 
(B.MPCEDU=F.MPCEDU AND B.MPTDOC=F.MPTDOC AND B.PROCTVIN=F.MACTVING AND F.MACTVING= D.CSCING) 
INNER JOIN MAEMED1 G ON (G.MMCODM=D.CODMED) INNER JOIN MAEESP H ON (H.MECODE=D.CODESP) 
INNER JOIN MAEEMP I ON (F.MPMENI=I.MENNIT) INNER JOIN MAEATE2 J ON (F.MPNFAC=J.MPNFAC AND 
J.FCPTPOTRN='F' AND J.MAESANUP &lt;&gt; 'S' AND J.MACODCIR= B.PROCIRCOD)
 INNER JOIN MAEPRO E ON (J.PRCODI=E.PRCODI) 
 WHERE F.FACFCH&gt;= '2016-01-01' AND F.FACFCH &lt;= '2016-01-01' AND
  E.PRCPTO IN ('03' ,'04') AND D.HORINICIR &lt;&gt; '  :  :  ' 
  ORDER BY F.MPNFAC, J.MACODCIR,J.MAAGRCIR,J.MACNSAQX</t>
  </si>
  <si>
    <t xml:space="preserve"> SELECT A.MPTDOC AS TIPO_DOC,A.MPCEDU AS DOCUMENTO, A.MPNOMC AS PACIENTE,'MANUAL' AS TIPO_PROGRAMACION ,
E.PRNOMB AS PROCEDIMIENTO,  J.MAFEPR AS FECHA_PROCED,F.MPNFAC AS FACTURA,J.MAVATP AS VALOR_PROCEDIMIENTO,
J.MAVLRTOT AS VALOR_TOTAL_PROCED,F.MATOTF AS TOTAL_FACTURA,G.MMNOMM AS MEDICO,
 H.MENOME AS ESPECIALIDAD_MEDICO,I.MENOMB AS CONTRATO 
 FROM CAPBAS A 
 INNER JOIN MAEATE F ON (A.MPCEDU=F.MPCEDU AND A.MPTDOC=F.MPTDOC) 
 INNER JOIN MAEEMP I ON (F.MPMENI=I.MENNIT) INNER JOIN MAEATE2 J 
 ON (F.MPNFAC= J.MPNFAC AND J.FCPTPOTRN='F' AND J.MAESANUP&lt;&gt;'S') 
 LEFT JOIN MAEMED1 G ON (G.MMCODM=J.MMCODM)
  LEFT JOIN MAEESP H ON (H.MECODE =J.MECOMM)
   INNER JOIN MAEPRO E ON (J.PRCODI=E.PRCODI) WHERE F.FACFCH&gt;='2016-01-01' AND F.FACFCH&lt;='2016-01-31' AND
    E.PRCPTO IN ('03' ,'04') AND J.MACODCIR=0 AND MAAGRCIR &gt;0 AND MACNSAQX&gt;0 
 ORDER BY F.MPNFAC, J.MACODCIR,J.MAAGRCIR,J.MACNSAQX</t>
  </si>
  <si>
    <t xml:space="preserve"> SELECT A.MMCODM AS MED,A.MMNOMM AS NOMBRE,A.MMCEDM AS DOCMENTO,B.MECODE AS COD_ESPECILIDAD,
C.MENOME AS ESPECIALIDAD FROM MAEMED1 A,MAEMED B, MAEESP C WHERE A.MMCODM=B.MMCODM AND 
B.MECODE=C.MECODE AND A.MMESTADO ='A' AND A.MMCODM LIKE ('%M%') AND A.MMCODM NOT LIKE ('%IMA%') 
AND A.MMUSUARIO IN (SELECT AUSRID FROM ADMUSR WHERE AUSREST='S')
 ORDER BY A.MMNOMM</t>
  </si>
  <si>
    <t xml:space="preserve"> SELECT A.MPNFAC AS FACTURA,A.MPTDOC AS TIPO_DOC,A.MPCEDU AS DOCUMENTO,B.MPNOMC AS NOMBRES,
A.MPMENI AS EMPRESA,C.MENOMB AS NOMBRE_EMPRESA,A.MATOTP AS PROCEDIMIENTOS,A.MATOTS AS SUMINISTROS,
A.MATOTF AS TOTAL,A.FACCODPAB,D.MPNOMP AS PABELLON 
FROM MAEATE A,CAPBAS B,MAEEMP C,MAEPAB D 
WHERE A.FACFCH&gt;='2016-01-01' AND A.FACFCH&lt;='2016-01-31' AND A.MPTDOC=B.MPTDOC AND A.MPCEDU=B.MPCEDU AND 
A.MPMENI=C.MENNIT AND A.FACCODPAB=D.MPCODP AND A.MAESTF NOT IN ('1','10') ORDER BY A.MPNFAC
</t>
  </si>
  <si>
    <t xml:space="preserve"> SELECT C.MPNFAC AS FACTURA,A.INGFECADM AS INGRESO,A.INGCSC AS CONSECUTIVO,A.MPCEDU AS DOCUMENTO,
A.MPTDOC AS TPO_DOC,B.MPNOMC AS PACIENTE,D.CEDETALL AS CAUSA_EXTERNA,A.INGDXCLI AS DX,
E.DMNOMB AS DIAGNOSTICO, A.INGMEDESP AS MEDICO,A.INGMEDSAL AS ESP_MEDICO,F.MENOME AS NOMBRE_ESPECIALIDAD
 FROM INGRESOS A, CAPBAS B, MAEATE C,MAECAUE D,MAEDIA E, MAEESP F 
 WHERE A.MPCEDU=B.MPCEDU AND A.MPTDOC=B.MPTDOC AND B.MPCEDU=C.MPCEDU AND B.MPTDOC=C.MPTDOC AND
  C.MPMENI='MEDISABANA' AND A.INGCSC=C.MACTVING AND A.INGCAUE=D.CECODIGO AND 
  E.DMCODI=A.INGDXCLI AND F.MECODE=A.INGMEDESP ORDER BY C.MPNFAC</t>
  </si>
  <si>
    <t xml:space="preserve"> SELECT B.MENNIT,A.EMPDSC AS NOMBRE_EMPRESA,A.MEDIRE AS DIRECCION_EMPRESA,A.METELE AS TELEFONO_EMPRESA,
A.MECNTR AS NIT_EMPRESA,B.MENNIT,B.MENOMB, C.CTOFCHINI AS FECHA_INI_CONTRATO, 
C.MECFCHA1 AS FECHA_FIN_CONTRATO, CASE WHEN C.MECFCHA1&lt; '2013-12-31' THEN 'CONTRATO VENCIDO'
 WHEN C.MECFCHA1= '2013-12-31' THEN 'CONTRATO A VENCER 31/12/2013' WHEN C.MECFCHA1&gt; '2013-12-31'
  THEN 'CONTRATO ACTIVO 2014' END AS ESTADO_CONTRATO, E.PTCODI AS COD_PORTAFOLIOS,
  E.PTDESC AS NOMBRE_PORTAFOLIO, D.MEPPVIG AS DESDE_VIG_PORTAFOLIO,
  CASE WHEN E.PTEST='S' THEN 'PORTAFOLIO ACTIVO' WHEN E.PTEST='N'
   THEN 'PORTAFOLIO INACTIVO' END AS ESTADO_PORTAFOLIO 
   FROM EMPRESS A,MAEEMP B, MAECTOS C, MAEEMP31 D, PORTAR E WHERE E.PTEST='S' AND 
   E.PTCODI=D.PTCODI AND D.MENNIT=C.MENNIT AND C.MENNIT=B.MENNIT AND
    B.MECNTR=A.MECNTR ORDER BY A.EMPDSC,E.PTCODI,C.MECFCHA1,D.MEPPVIG</t>
  </si>
  <si>
    <t xml:space="preserve"> SELECT PRCODI,PRNOMB FROM MAEPRO WHERE PRNOMB LIKE ('%*%')</t>
  </si>
  <si>
    <t xml:space="preserve"> SELECT A.INGFECADM INGRESO,B.MPNOMC PACIENTE,B.MPTDOC AS TIPO_DOC,B.MPCEDU AS DOCUMENTO,
B.MPFCHN AS NACIO,B.MPSEXO AS GENERO,B.MPTELE AS TELEFONO,B.MPDIRE AS DIRECCION,C.MPNOMP AS PABELLON,
D.MENOMB AS CONTRATO,INGDOCRESP AS DOC_RESP,INGNMRESP AS NOM_RESP,INGDIRRESP AS DIR_RESP,
INGTELRESP AS TEL_RESP FROM INGRESOS A,CAPBAS B,MAEPAB C,MAEEMP D, NIVEDU X 
WHERE A.INGFECADM&gt;='2016-01-01' AND A.INGFECADM&lt;='2016-01-31'
 AND A.MPTDOC=B.MPTDOC AND A.MPCEDU=B.MPCEDU AND A.MPCODP=C.MPCODP AND D.MENNIT=A.INGNIT AND X.NIVEDCO=B.MPNIVEDU AND C.MPCODP IN (2,16,17,96, 98,3,15,1,10,9, 12, 7,25,6) ORDER BY A.INGFECADM,A.MPCEDU
</t>
  </si>
  <si>
    <t xml:space="preserve"> SELECT A.MPNFAC AS FACTURA,A.FACFCH  AS FECHA_FACTURA,A.MPTDOC AS TIPO_DOC,A.MPCEDU AS DOCUMENTO,
B.MPNOMC AS PACIENTE,C.MAFEPR AS FECHA_SERVICIO,C.PRCODI AS COD_PROC,D.PRNOMB AS PROCEDIMIENTO,
 CASE WHEN A.MPCLPR='1' THEN  'AMBULATORIO' WHEN A.MPCLPR='2' THEN 'HOSPITALIZACION' WHEN
  A.MPCLPR='3' THEN 'URGENCIAS' WHEN A.MPCLPR='4' THEN 'TRATAMIENTO ESPECIAL' WHEN A.MPCLPR='5'
   THEN 'TRIAGE' WHEN A.MPCLPR='6' THEN 'REFACTURACION AMBULATORIO'
    WHEN A.MPCLPR='7' THEN 'REFACTURACION HOSPITALIZACION' WHEN A.MPCLPR='8'
  THEN 'REFACTURACION URGENCIAS' WHEN A.MPCLPR='9' THEN 'REFACTURACION TRATAMIENTO ESPECIAL'
   WHEN A.MPCLPR='10' THEN 'REFACTURACION TRIAGE' END AS SERVICIO,C.FCPCODCCS AS CENTRO_COSTO,
   A.MATOTF AS VALOR_FACTURA,E.MENOMB AS CONTRATO 
   FROM MAEATE A, CAPBAS B, MAEATE2 C,MAEPRO D,MAEEMP E 
   WHERE A.FACFCH&gt;='2016-01-01' AND A.FACFCH&lt;='2016-01-31' AND 
   A.MPMENI=E.MENNIT AND A.MPTDOC=B.MPTDOC AND A.MPCEDU=B.MPCEDU AND A.MATIPDOC='1' AND 
   A.MPNFAC=C.MPNFAC AND C.PRCODI=D.PRCODI</t>
  </si>
  <si>
    <t>Ojo con el GROUP BY</t>
  </si>
  <si>
    <t xml:space="preserve"> SELECT A.TIPRDES AS TIPO_PROCEDIMIENTO,B.PRCODI AS COD_PROCEDIMIENTO,
B.PRNOMB AS DESCRIPCION_PROCEDIMIENTO,C.PLNDSC AS PLAN_PROCEDIMIENTO,
(case when b.prsta = 'S' then 'ACTIVO' when b.prsta = 'A' then 'ACTIVO' when b.prsta = 'N'
 then 'INACTIVO' else 'ERROR' end) as Estado FROM TIPPROC A, MAEPRO B,PLNBEN C
  WHERE A.TIPRCOD=B.TPPRCD AND B.PLNCOD = C.PLNCOD ORDER BY A.TIPRDES,B.PRCODI</t>
  </si>
  <si>
    <t xml:space="preserve"> SELECT A.MPNFAC,A.MAFEPR,B.PRCODI,B.PRNOMB,A.MAVATP FROM MAEATE2 A, MAEPRO B, INGRESOS C 
WHERE A.MAFEPR&gt;='2016-01-01' AND A.MAFEPR &lt;='2016-01-31' AND A.MATIPP=3 AND A.PRCODI=B.PRCODI AND C.INGFAC=A.MPNFAC 
ORDER BY A.MPNFAC</t>
  </si>
  <si>
    <t xml:space="preserve"> SELECT B.MPNFAC AS FACTURA,A.INGNUMCIT AS NO_CITA,B.MATOTF AS TOTAL_FACTURA,B.FACFCH AS FECHA_FACTURA
 FROM INGRESOS A LEFT JOIN MAEATE B ON  (B.MPNFAC=A.INGFAC) 
 INNER JOIN MAEPAB C ON (C.MPCODP=A.MPCODP)
  WHERE A.INGFECADM&gt;='2016-01-01' AND A.INGFECADM&lt;='2016-01-31'
   AND A.INGNUMCIT&gt;0 AND A.INGFAC=B.MPNFAC AND C.MPCODP IN (9,1) ORDER BY B.MPNFAC</t>
  </si>
  <si>
    <t xml:space="preserve"> SELECT X.MPNFAC AS FACTURA,X.FACFCH AS FECHA_FACTURA,A.MAFEPR AS FECHA_PROCED,B.MMCODM AS CODIGO,
B.MMCEDM AS CEDULA,B.MMNOMM AS MEDICO,D.TIPRDES AS TIPO_PROC,A.PRCODI AS COD_PROC,
SUBSTRING(C.PRNOMB,1,25) AS PROCEDIMIENTO,A.MACANPR AS UNIDADES,A.MPINTE AS UNITARIO,A.MAVATP AS TOTAL
 FROM MAEATE2 A INNER JOIN MAEMED1 B ON (B.MMCODM=A.MMCODM) 
 LEFT JOIN MAEPRO C ON (C.PRCODI=A.PRCODI) LEFT JOIN TIPPROC D ON (D.TIPRCOD=A.MATIPP) 
 LEFT JOIN MAEATE X ON (X.MPNFAC=A.MPNFAC) WHERE X.FACFCH&gt;='2016-01-01' AND
  X.FACFCH &lt;= '2016-01-31' AND A.FCPTPOTRN='F' AND A.MAESANUP&lt;&gt;'S' AND 
  X.MAESTF&lt;&gt;1 AND X.MAESTF&lt;&gt;'10' AND (C.PRNOMB LIKE ('%OXIG%') OR 
  C.PRCODI IN ('939401','939402','939400','903839','893700','893700-01','893805','893808','890212','890312','891701','891702','891703','874910','314201','891702','893805','893808')) ORDER BY X.MPNFAC
</t>
  </si>
  <si>
    <t xml:space="preserve"> SELECT B.HISTIPDOC AS TIPO_DOC,B.HISCKEY AS DOCUMENTO,C.MPNOMC AS PACIENTE,C.MPDIRE AS DIRECCION,
C.MPTELE AS TELEFONO,D.DMNOMB AS DIAGNOSTICO,
DATEDIFF(day, cast(C.MPFCHN as timestamp),F.INGFECADM )/365  AS EDAD 
FROM HCDIAGN A, HCCOM1 B,CAPBAS C, MAEDIA D, INGRESOS F WHERE A.HISTIPDOC=B.HISTIPDOC AND
 A.HISCKEY= B.HISCKEY AND A.HISTIPDOC=C.MPTDOC AND A.HISCKEY=C.MPCEDU AND A.HISTIPDOC=F.MPTDOC
  AND A.HISCKEY=F.MPCEDU AND B.HCTVIN1=F.INGCSC AND A.HCDXCOD=D.DMCODI AND A.HCDXCOD 
  IN ('J449','J441','J440') AND A.HISCSEC = B.HISCSEC AND F.INGFECADM&gt;='2016-01-01' AND F.INGFECADM&lt;='2016-01-31'
</t>
  </si>
  <si>
    <t xml:space="preserve"> SELECT CITMED.CITNUM AS NO_CITA,CITMED.CITPRO AS PROCEDIMIENTO, MP.PRNOMB AS NOMBRE_PROCEDIMIENTO,
CITMED.CITFEC   AS FECHA_CITA, CITMED1.CITCED AS ID, CITMED1.CITNROCTO AS CONTRATO,
CAPBAS.MPNOMC AS PACIENTE,CAPBAS.MPTELE AS TELEFONO,CAPBAS.MPTELE1 AS TELE_OFICINA,
 CAPBAS.MPTELE2 AS CELULAR,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CITMED.CITFEC&gt;='2016-01-01' AND CITMED.CITFEC&lt;='2016-01-31' AND
  CITMED1.CITESTA ='I' AND CAPBAS.MPNOMC NOT LIKE ('%DISPONI%') AND MAEESP.MECODE IN (730,731) 
  ORDER BY CITMED.CITNUM;
</t>
  </si>
  <si>
    <t xml:space="preserve"> SELECT CITMED.CITNUM AS NO_CITA,CITMED.CITPRO AS PROCEDIMIENTO, MP.PRNOMB AS NOMBRE_PROCEDIMIENTO,
CITMED.CITFEC   AS FECHA_CITA, CITMED1.CITCED AS ID, CITMED1.CITNROCTO AS CONTRATO,
CAPBAS.MPNOMC AS PACIENTE,CAPBAS.MPTELE AS TELEFONO,CAPBAS.MPTELE1 AS TELE_OFICINA, 
CAPBAS.MPTELE2 AS CELULAR, CASE WHEN CITMED1.CITESTA='I' THEN 'INCUMPLIDA' 
WHEN CITMED1.CITESTA='N' THEN 'CANCELADA' WHEN CITMED1.CITESTA='F' THEN 'FACTURADA'
 WHEN CITMED1.CITESTA='A' THEN 'ATENDIDA' WHEN CITMED1.CITESTA='R' THEN 'RESERVADA'
  WHEN CITMED1.CITESTA='C' THEN 'CONFIRMADA' END AS ESTADO_CITA,MAEMED1.MMNOMM AS MEDICO,
  MAEESP.MENOME AS ESPECIALIDAD,CONSUL.CONSDET AS CONSULTORIO,MAEEMP.MENOMB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CITMED.CITFEC&gt;='2016-01-01' AND CITMED.CITFEC&lt;='2016-01-31' AND CITMED1.CITESTA NOT IN ('I','C','T','R') AND
     CAPBAS.MPNOMC NOT LIKE ('%DISPONI%') AND MAEESP.MECODE IN (730,731) 
  ORDER BY CITMED.CITNUM;
</t>
  </si>
  <si>
    <t xml:space="preserve"> SELECT ABONOS.ABONUM AS NO_ABONO, CASE WHEN ABONOS.ABODEL='0' THEN 'ACTIVO'
 WHEN ABONOS.ABODEL='1' THEN 'ANULADO' WHEN ABONOS.ABODEL='2' THEN 'ACTIVO' END  AS ESTADO,
  ABONOS.ABOFCH AS FECHA_ABONO, ABONOS.ABOVLR AS VALOR_ABONO, ENTTURN.TURCOD AS NO_TURNO, 
  ENTTURN.TURFCHENT AS FECHA_ENTURNO, CIECAJA.CCJCOD AS NO_CIERRECAJA, CIECAJA.CCJFCH AS FECHA_CIERRE
   FROM ABONOS LEFT JOIN ENTTURN ON (ENTTURN.TURCOD = ABONOS.TURCOD) LEFT JOIN CIECAJA ON
    (CIECAJA.CCJCOD = ENTTURN.CCJCOD) WHERE ABONOS.ABOFCH &gt;='2016-01-01' AND ABONOS.ABOFCH &lt;='2016-01-31'
 ORDER BY ABONUM;</t>
  </si>
  <si>
    <t xml:space="preserve">  SELECT DOCCOD AS DOCUMENTO, MVCNRO AS NO, MVCVLR AS VALOR, MVCDOCRF1 AS NO_CIERRE, MVCCFCH AS FECHA 
FROM MOVCONT2 WHERE MVCCFCH &gt;='2016-01-01' And MVCCFCH &lt;='2016-01-31'
 GROUP BY DOCCOD, MVCNRO, MVCVLR, MVCDOCRF1,
 MVCCFCH HAVING ((DOCCOD)='TCO') ORDER BY MVCNRO;
</t>
  </si>
  <si>
    <t>Muestra la informacion referente a la facturacion de procedimeintos quirurgicos detalladamente por cada uno de los componentes en un rango de fechas</t>
  </si>
  <si>
    <t>Muestra la informacion referente a la facturacion de imagenes diagnosticas un rango de fechas</t>
  </si>
  <si>
    <t>Muestra documentos contable FAC, NFA para un año -mes  especifico</t>
  </si>
  <si>
    <t>Muestra la facturacion para el procedimiento  %AUDIOMETRI%</t>
  </si>
  <si>
    <t>Muestra la facturacion de procedimientos '%LOGOAUDIOMETRI para un rango de fechas</t>
  </si>
  <si>
    <t>Muestras las '%IMPEDANCIOME facturadas por rango de fechas solicitadas</t>
  </si>
  <si>
    <t>Es una consulta de Sicyproh. NO APLICA</t>
  </si>
  <si>
    <t>Muestra la facturacion del contrato MPMENI='CHIA-CAPITACI', para las fechas solicitadas</t>
  </si>
  <si>
    <t>Muestra la factura. La nota. Usuario, motivo anulacion de las facturas para las fechas solicitadas</t>
  </si>
  <si>
    <t>Muestra  informacion referente a informacion de procedientos que estan facturados cargados en hoja de gasto en  un rango de fechas.</t>
  </si>
  <si>
    <t>Muestra informacion referente a informacion de suministros facturados que estan cargados en hoja de gasto en  un rango de fechas.</t>
  </si>
  <si>
    <t>Muestra valor subsidiado contratos SOAT de acuerdoa a rango de fechas solicitadas por el usuario</t>
  </si>
  <si>
    <t>Muestra la facturacion detallando la diferencia entre la fecha de la factura y el egreso del paciente de acuerdo a rango de fechas solicitadas</t>
  </si>
  <si>
    <t xml:space="preserve"> SELECT T1.INGFECADM AS INGRESO,T4.MPNOMP AS SERVICIO, T1.MPTDOC AS TIPODOC,T1.MPCEDU AS DOCUMENTO,
T2.MPNOM1 AS NOMBRE,T2.MPNOM2 AS NOMBRE2,T2.MPAPE1 AS PRIMER_APELLIDO,T2.MPAPE2 AS SEGUNDO_APELLIDO,
T2.MPFCHN AS NACIO, DATEDIFF(day, cast(T2.MPFCHN as timestamp),CURRENT_TIMESTAMP )/365 AS EDAD,T2.MPSEXO AS SEXO,
T2.MPDIRE AS DIRECCION,T2.MPTELE AS TELEFONO,T6.HISCLTR AS TRIAGE,t1.ingmedsal, 
T12.mmnomm as medico_ordena_salida FROM (INGRESOS T1 
INNER JOIN CAPBAS T2 ON (T1.MPTDOC=T2.MPTDOC  AND T1.MPCEDU=T2.MPCEDU))
 INNER JOIN MAEPAB T4 ON (T4.MPCODP=T1.MPCODP AND T4.MPCODP IN (17,16,2))
  LEFT JOIN MAEMED1 T5 ON (T5.MMCODM=T1.INGCOMT) 
  LEFT JOIN MAEDIA T3 ON (T3.DMCODI=T1.INGENTDX) LEFT JOIN HCCOM1 T6 ON (T6.HISTIPDOC=T1.MPTDOC AND
   T6.HISCKEY=T1.MPCEDU AND T6.HCTVIN1=T1.INGCSC) inner join maemed1 T12 on (T12.mmcodm=T1.ingmedsal) 
   WHERE T1.INGFECADM&gt;='2016-01-01' AND T1.INGFECADM &lt;='2016-01-31' AND 
   T1.INGFECADM&lt;(SELECT MIN(T9.INGFECADM) 
   FROM INGRESOS T9 WHERE T9.MPTDOC=T1.MPTDOC AND T9.MPCEDU= T1.MPCEDU AND T9.MPCODP IN (17,16,2) AND
    T6.FHCINDESP ='TR' AND T9.INGFECADM&gt;T1.INGFECADM AND 
 T9.INGFECADM&lt;=(dateadd (dd,3,T1.INGFECADM))) 
 ORDER BY T1.INGFECADM,convert(datetime, T1.INGFECADM ,108)</t>
  </si>
  <si>
    <t>Hay un problema en el ORDER con el convert</t>
  </si>
  <si>
    <t xml:space="preserve"> select COUNT(*) FROM INTERCN A LEFT JOIN HCCOM1 B ON (A.HISCKEY = B.HISCKEY AND 
A.HISTIPDOC = B.HISTIPDOC AND A.HISCSEC = B.HISCSEC ) INNER JOIN INGRESOS C ON
 (C.MPTDOC=A.HISTIPDOC AND C.MPCEDU=A.HISCKEY AND C.INGCSC=A.INTCTVIN) 
 WHERE B.HISFHORAT&gt;= '2016-01-01'   AND B.HISFHORAT &lt;= '2016-01-31'
  AND C.MPCODP  in (17,16,2) AND                  A.INTDSCRSL = ''
</t>
  </si>
  <si>
    <t xml:space="preserve"> SELECT top 10 T1.INGDXCLI AS CODIGO,T3.DMNOMB AS DIAGNOSTICO,COUNT(*) AS TOTAL 
FROM (INGRESOS T1 INNER JOIN CAPBAS T2 ON (T1.MPTDOC=T2.MPTDOC AND T1.MPCEDU=T2.MPCEDU
 AND T1.INGFECEGR &gt;='2016-01-01' AND T1.INGFECEGR&lt;='2016-01-31'))
  INNER JOIN MAEPAB T4 ON (T4.MPCODP=T1.MPCODP 
 AND T4.MPCODP IN (16,2)) 
 LEFT JOIN MAEMED1 T5 ON (T5.MMCODM=T1.INGCOMT)
  LEFT JOIN MAEDIA T3 ON (T3.DMCODI=T1.INGDXCLI)
   WHERE (DATEDIFF(day, cast(t2.MPFCHN as timestamp),t1.INGFECADM )/365) &gt; 14
    GROUP BY T1.INGDXCLI,T3.DMNOMB 
 ORDER BY COUNT(*)</t>
  </si>
  <si>
    <t>Se cambia a Datadiff peligro con los datefidd hour, day, minute se debe probar todo</t>
  </si>
  <si>
    <t>Revisar-Corregida- Ok</t>
  </si>
  <si>
    <t xml:space="preserve"> SELECT A.MPTDOC AS TIPO_DOC,A.MPCEDU AS DOCUMENTO,A.MPNOMC AS NOMPRE,B.INGFECADM AS INGRESO,
C.HISFING AS INGRESO_TRIAGE,
( datediff ( day ,CAST(B.INGFECADM AS TIMESTAMP), CAST(C.HISFING AS TIMESTAMP))) AS TIEMPO_A_TRIAGE,
(datediff ( day ,CAST(B.INGFECADM AS TIMESTAMP), CAST(C.HISFING AS TIMESTAMP))*24*60+
datediff ( hour ,CAST(B.INGFECADM AS TIMESTAMP), CAST(C.HISFING AS TIMESTAMP))*60+
datediff ( minute ,CAST(B.INGFECADM AS TIMESTAMP), CAST(C.HISFING AS TIMESTAMP))) AS MINUTOS,
( datediff (day ,CAST(B.INGFECADM AS TIMESTAMP) , CAST(C.HISFING AS TIMESTAMP))*24*60*60+
 datediff (HOUR ,CAST(B.INGFECADM AS TIMESTAMP) , CAST(C.HISFING AS TIMESTAMP))*60*60+
 datediff (MINUTE ,CAST(B.INGFECADM AS TIMESTAMP) , CAST(C.HISFING AS TIMESTAMP))*60+
 datediff (SECOND ,CAST(B.INGFECADM AS TIMESTAMP) , CAST(C.HISFING AS TIMESTAMP))) AS SEGUNDOS,
C.HISCLTR AS TRIAGE FROM CAPBAS A, INGRESOS B, HCCOM1 C WHERE A.MPTDOC=B.MPTDOC AND
 A.MPCEDU=B.MPCEDU AND B.MPTDOC=C.HISTIPDOC AND B.MPCEDU=C.HISCKEY AND B.INGCSC =C.HCTVIN1 
 AND C.HISCLTR IN (1,2,3,4,5,6) AND C.FHCINDESP ='TR' AND 
 B.INGFECADM&gt;='2016-01-01' AND B.INGFECADM &lt;= '2016-01-01'</t>
  </si>
  <si>
    <t xml:space="preserve"> SELECT A.MPTDOC AS TIPO_DOC, A.MPCEDU AS DOCUMENTO,A.MPNOMC AS NOMBRE,E.MPNOMP AS PABELLON,
(datediff (day ,  A.MPFCHN, B.INGFECADM)/365) AS EDAD,
CASE WHEN A.MPSEXO ='M' THEN 'MASCULINO' 
WHEN A.MPSEXO='F' THEN 'FEMENINO' END AS SEXO,B.INGFECADM AS INGRESO,
convert (datetime,B.INGFECADM,108) AS HORA_INGRESO,
C.HISFSAL AS SALIDA_TIRAGE,
D.HISFHORAT AS ENTRADA_CONSULTA,
 (datediff (day, CAST(D.HISFHORAT AS TIMESTAMP) , CAST(C.HISFSAL AS TIMESTAMP))) AS TIEMPO_TRIAGE_A_CONSULTA,
 (datediff (day, CAST(D.HISFHORAT AS TIMESTAMP) , CAST(C.HISFSAL AS TIMESTAMP))*24*60 +
datediff (hour, CAST(D.HISFHORAT AS TIMESTAMP) , CAST(C.HISFSAL AS TIMESTAMP))*60 +
datediff (minute, CAST(D.HISFHORAT AS TIMESTAMP) , CAST(C.HISFSAL AS TIMESTAMP))) AS MINUTOS,
 C.HISCLTR AS TRIAGE, T.MENOMB AS CONTRATO
  FROM CAPBAS A, INGRESOS B, HCCOM1 C,HCCOM1 D, MAEPAB E, MAEEMP T 
  WHERE A.MPTDOC=B.MPTDOC AND A.MPCEDU=B.MPCEDU and B.INGNIT=T.MENNIT AND E.MPCODP= B.MPCODP AND 
  B.MPTDOC=C.HISTIPDOC AND E.MPCODP &gt;= 0 AND B.MPCEDU=C.HISCKEY AND B.INGCSC=C.HCTVIN1 AND 
  C.HISCLTR &gt;=0 AND C.FHCINDESP='TR' AND B.INGFECADM &gt;='216-01-01' AND B.INGFECADM&lt;='2016-01-30' AND
   C.HISTIPDOC=D.HISTIPDOC AND C.HISCKEY=D.HISCKEY AND C.HCTVIN1=D.HCTVIN1 AND
     D.HISCSEC=(SELECT MIN(H.HISCSEC) FROM HCCOM1 H WHERE H.HISTIPDOC=D.HISTIPDOC AND
   H.HISCKEY=D.HISCKEY AND H.HCTVIN1=D.HCTVIN1 AND H.FHCINDESP='GN')</t>
  </si>
  <si>
    <t>Error al ejecutar REVISAR</t>
  </si>
  <si>
    <t xml:space="preserve"> SELECT B.MPTDOC AS TIPO_DOC,B.MPCEDU AS DOCUMENTO,B.MPNOMC AS NOMBRE
 FROM MAEATE A, CAPBAS B WHERE A.MPTDOC= B.MPTDOC AND A.MPCEDU=B.MPCEDU 
 AND A.FACFCH&gt;='2016-01-01' AND A.FACFCH&lt;='2016-01-31'
  AND A.MPCLPR IN ('3','8') AND A.MAESTS ='2'</t>
  </si>
  <si>
    <t xml:space="preserve"> SELECT h.mpnomp,A.MPCEDU AS CEDULA, A.MPNOMC AS PACIENTE,B.INGFECADM AS INGRESO,C.DMNOMB AS DIAGNOSTICO,
CASE WHEN B.INGMOTSAL='OM' THEN 'ORDEN MEDICA' WHEN B.INGMOTSAL='R' THEN 'REMISION' 
WHEN B.INGMOTSAL='F' THEN 'FUGA' WHEN B.INGMOTSAL='SV' THEN 'SALIDA VOLUNTARIA' WHEN
 B.INGMOTSAL='AD' THEN 'ALTA DEFINITIVA' WHEN B.INGMOTSAL='H' THEN 'HOSPITALIZADO' WHEN 
 B.INGMOTSAL='DL' THEN 'DISCAPACIDAD LEVE' WHEN B.INGMOTSAL='DM' THEN 'DISCAPACIDAD MEDIA' 
 WHEN B.INGMOTSAL='DG' THEN 'DISCAPACIDAD GRAVE' ELSE ' ' END AS MOTIVO_SALIDA,D.HISCLTR AS TRIAGE,
 CASE WHEN D.HISCLPR='1' THEN 'AMBULATORIO' WHEN D.HISCLPR='2' THEN 'HOSPITALIZACION'
  WHEN D.HISCLPR='3' THEN 'URGENCIAS' WHEN D.HISCLPR='4' THEN 'TRATAMIENTO ESPECIAL' WHEN
   D.HISCLPR='5' THEN 'TRIAGE' WHEN D.HISCLPR='6' THEN 'REFACTURACION AMBULATORIO' WHEN
    D.HISCLPR='7' THEN 'REFACTURACION HOSPITALIZACION' WHEN D.HISCLPR='8' THEN 
 'REFACTURACION URGENCIAS' WHEN D.HISCLPR='9' THEN 'REFACTURACION TRATAMIENTO ESPECIAL ' 
 WHEN D.HISCLPR='10' THEN 'REFACTURACION TRIAGE' END AS SERVICIO 
 FROM CAPBAS A, INGRESOS B, MAEDIA C, HCCOM1 D,maepab h 
 WHERE A.MPCEDU=B.MPCEDU AND A.MPTDOC = B.MPTDOC AND B.MPTDOC=D.HISTIPDOC AND 
 B.MPCEDU=D.HISCKEY AND D.FHCINDESP ='TR'  AND B.INGCSC =D.HCTVIN1 AND B.INGFECADM&gt;='2016-01-01'
 AND B.INGFECADM&lt;='2016-01-31' AND (B.INGSALDX = 'Z719' OR B.INGDXSAL1 = 'Z719' OR B.INGSALDX = 'Z711'
  OR B.INGDXSAL1 = 'Z519')  AND B.INGSALDX=C.DMCODI and h.mpcodp=b.mpcodp</t>
  </si>
  <si>
    <t>select * from laboratorio_tiempo(?)</t>
  </si>
  <si>
    <t>INDICADORES UREGNCIAS</t>
  </si>
  <si>
    <t>TIEMPOS_LABORATORIO</t>
  </si>
  <si>
    <t>No funciona</t>
  </si>
  <si>
    <t xml:space="preserve">Alter PROCEDURE tiempos_laboratorio (@fecha1 datetime, @fecha2 datetime)
AS
RETURN
BEGIN
select a.histipdoc as tipo_doc,a.hisckey as documento,A.HISCSEC as folio,b.mpnomc as paciente,c.prcodi as proced,c.prnomb as nombre_procedimiento,
case when a.hcprcest='X' then  'RESULTADO EXTERNO'
  when a.hcprcest='N' then  'NO APLICADO'
  when a.hcprcest='C' then  'CANCELADO  DESDE HC'
  when a.hcprcest='O' then  'ORDENADO'
  when a.hcprcest='E' then  'EN PROCESO'
  when a.hcprcest='A' then  'APLICADO'
  when a.hcprcest='I' then  'INTERPRETADO'
end   as estado,
a.hcfchrord as solicitud_examen,
convert(datetime, a.hcfchrord, 108)  as hora_solicitud_examen,
m2.redferep as fecha_reporte_datalab,m2.redhorep as hora_reporte_datalab,a.hcfchrap as fecha_aplicacion,
a.HCFecReI as fecha_resultado_hosvital,convert(datetime, a.HCFecReI, 108)  as hora_fecha_resultado_hosvital,
convert(datetime,a.HCFeHInt, 108)  as hora_fecha_interpretacion,
/*
case when x.hisclpr='1' then 'AMBULATORIO'
when x.hisclpr='2' then 'HOSPITALIZACION'
when x.hisclpr='3' then 'URGENCIAS'
when x.hisclpr='4' then 'TRATAMIENTO ESPECIAL'
when x.hisclpr='5' then 'TRIAGE'
when x.hisclpr='6' then 'REFACTURACION AMBULATORIO'
when x.hisclpr='7' then 'REFACTURACION HOSPITALIZACION'
when x.hisclpr='8' then 'REFACTURACION URGENCIAS'
when x.hisclpr='10' then 'REFACTURACION TRATAMIENTO ESPECIAL '
when x.hisclpr='10' then 'REFACTURACION TRIAGE'
end as pabellon*/  
z.mpnomp as pabellon
from hccom51 a
inner join hccom1 x on (x.histipdoc=a.histipdoc and x.hisckey=a.hisckey and x.hiscsec=a.hiscsec)
inner join capbas b on (b.mptdoc=a.histipdoc and b.mpcedu=a.hisckey )
inner join  maepro c on (c.prcodi=a.hcprccod) 
inner join ingresos t on (t.mptdoc=x.histipdoc and t.mpcedu=x.hisckey and t.ingcsc=x.hctvin1)
inner join maepab z on (z.mpcodp=t.mpcodp)
inner join  detresu m2  on 
  (substring(m2.orclin,1,case when (charindex(m2.orclin, ' ')-1)&lt;= 0 then 0 else  ((charindex(m2.orclin, ' '))-1) end) = a.hisckey 
  and 
  substring(m2.orclin,(charindex(m2.orclin, ' ')+1),2) = a.histipdoc and  
  substring(m2.orclin,(charindex(m2.orclin, ' ')+4),5) = cast(a.hiscsec as char(4))  and c.prcodi = m2.ORDCODEX)
where a.hcprctpop='2' and  a.hcfchrord&gt;='2016-01-01' and  a.hcfchrord&lt;= '2016-01-31'
GROUP  by  a.hcfchrord,
a.histipdoc,a.hisckey,A.HISCSEC,b.mpnomc,c.prcodi,c.prnomb,a.hcprcest,a.hcfchrord ,
m2.redferep ,m2.redhorep ,a.hcfchrap, a.HCFecReI , a.HCFeHInt ,--x.hisclpr,
z.mpnomp
ORDER BY  a.hcfchrord ;
END;
</t>
  </si>
  <si>
    <t>Ok Funciona</t>
  </si>
  <si>
    <t>alter PROCEDURE laboratorio_tiempo (@fecha datetime)
AS
RETURN
BEGIN
declare @fecha1 datetime;
select @fecha1=CURRENT_TIMESTAMP;
select @fecha1 =  dateadd (day, 1 ,@fecha1);
select a.hisckey as documento, a.histipdoc as tipo_doc, a.hiscsec as folio, 
       a.hcprccod as procedimiento,t1.reddesca as examen,a.rprtext as texto,
       f.hiscfcon as fecha_orden_medica,m.hcfchrord as fecha_autoriza_examen,
       (m.hcfchrord - f.hiscfcon) AS TIEMPO_orden_autoriza,
       t1.redferep AS FECHA_RESUL_examen,t1.redhorep AS HORA_RESUL_examen,
       (CAST(redferep+' '+t1.redhorep AS datetime)- CAST(m.hcfchrord AS datetime)) AS TIEMPO_a_resultado,
       t2.orap1pac,t2.orap2pac
 from rslprc1 a
        inner join hccom1 f on (f.histipdoc= a.histipdoc and f.hisckey = a.hisckey and f.hiscsec = a.hiscsec)
 inner join hccom51 m on (m.histipdoc= a.histipdoc and m.hisckey = a.hisckey and m.hiscsec = a.hiscsec and m.hcprccod=a.hcprccod)
 inner join Interlab.dbo.ordenes t2 on (1=1)
    inner join Interlab.dbo.detresu t1 on (1=1)
 where   f.hiscfcon &gt;= @fecha and f.hiscfcon &lt; @fecha1 and
         substring(t1.orclin,1,(cast (CHARINDEX('' , t1.orclin ,1) as integer)-1)) = a.hisckey 
  and 
  Ltrim (substring(substring(t1.orclin,(cast (CHARINDEX(' ',t1.orclin,1 ) as integer)+1),
  (cast(len(t1.orclin) as integer)-(cast (CHARINDEX(' ' ,t1.orclin,1) as integer))))  ,4,5)) 
  = cast (a.hiscsec as nvarchar) and  t1.ordcodex = a.hcprccod and t1.redcodca = a.prbcod and  
  t1.orclin = t2.orclin 
 order by a.hisckey, a.histipdoc, a.hiscsec, a.hcprccod,a.prbcod
END;</t>
  </si>
  <si>
    <t>CREATE PROCEDURE tiempos_laboratorio_1 (@fecha1 datetime, @fecha2 datetime)
AS
RETURN
BEGIN
select a.histipdoc as tipo_doc,a.hisckey as documento,A.HISCSEC as folio,b.mpnomc as paciente,c.prcodi as proced,c.prnomb as nombre_procedimiento,
case when a.hcprcest='X' then  'RESULTADO EXTERNO'
  when a.hcprcest='N' then  'NO APLICADO'
  when a.hcprcest='C' then  'CANCELADO  DESDE HC'
  when a.hcprcest='O' then  'ORDENADO'
  when a.hcprcest='E' then  'EN PROCESO'
  when a.hcprcest='A' then  'APLICADO'
  when a.hcprcest='I' then  'INTERPRETADO'
end   as estado,
a.hcfchrord as solicitud_examen,  cast (a.hcfchrord as time) as hora_solicitud_examen,
a.HCFcHrPro as fecha_distribucion, cast (a.HCFcHrPro as time) as hora_distribucion,
m2.redferep as fecha_reporte_datalab,m2.redhorep as hora_reporte_datalab,a.hcfchrap as fecha_aplicacion,a.HCFecReI as fecha_resultado_hosvital,
cast (a.HCFecReI as time) as hora_fecha_resultado_hosvital,
a.HCFeHInt as fecha_interpretacion,
cast( a.HCFeHInt as time ) as hora_fecha_interpretacion,
/*
case when x.hisclpr='1' then 'AMBULATORIO'
when x.hisclpr='2' then 'HOSPITALIZACION'
when x.hisclpr='3' then 'URGENCIAS'
when x.hisclpr='4' then 'TRATAMIENTO ESPECIAL'
when x.hisclpr='5' then 'TRIAGE'
when x.hisclpr='6' then 'REFACTURACION AMBULATORIO'
when x.hisclpr='7' then 'REFACTURACION HOSPITALIZACION'
when x.hisclpr='8' then 'REFACTURACION URGENCIAS'
when x.hisclpr='10' then 'REFACTURACION TRATAMIENTO ESPECIAL '
when x.hisclpr='10' then 'REFACTURACION TRIAGE'
end as pabellon*/  
z.mpnomp as pabellon
from hccom51 a
inner join hccom1 x on (x.histipdoc=a.histipdoc and x.hisckey=a.hisckey and x.hiscsec=a.hiscsec)
inner join capbas b on (b.mptdoc=a.histipdoc and b.mpcedu=a.hisckey )
inner join  maepro c on (c.prcodi=a.hcprccod) 
inner join ingresos t on (t.mptdoc=x.histipdoc and t.mpcedu=x.hisckey and t.ingcsc=x.hctvin1)
inner join maepab z on (z.mpcodp=t.mpcodp)
inner join  detresu m2   on 
  (substring(m2.orclin,1,case when (CHARINDEX(m2.orclin, ' ')-1)&lt;= 0 then 0 else  ((CHARINDEX(m2.orclin, ' '))-1) end) = a.hisckey 
  and 
  substring(m2.orclin,(CHARINDEX(m2.orclin, ' ')+1),2) = a.histipdoc and  
  substring(m2.orclin,(CHARINDEX(m2.orclin, ' ')+4),5) = cast(a.hiscsec as char(4))  and c.prcodi = m2.ORDCODEX)
where a.hcprctpop='2' and  a.hcfchrord&gt;=$1 and  a.hcfchrord&lt;=$2
GROUP  by  a.hcfchrord,
a.histipdoc,a.hisckey,A.HISCSEC,b.mpnomc,c.prcodi,c.prnomb,a.hcprcest,a.hcfchrord ,a.HCFcHrPro,
m2.redferep ,m2.redhorep ,a.hcfchrap, a.HCFecReI , a.HCFeHInt ,--x.hisclpr
z.mpnomp
END;</t>
  </si>
  <si>
    <t xml:space="preserve">  REATE PROCEDURE tiempos_laboratorio_2 (@fecha1 datetime, @fecha2 datetime)
AS
RETURN
BEGIN
select a.histipdoc as tipo_doc,a.hisckey as documento,A.HISCSEC as folio,b.mpnomc as paciente,c.prcodi as proced,c.prnomb as nombre_procedimiento,
case when a.hcprcest='X' then  'RESULTADO EXTERNO'
  when a.hcprcest='N' then  'NO APLICADO'
  when a.hcprcest='C' then  'CANCELADO  DESDE HC'
  when a.hcprcest='O' then  'ORDENADO'
  when a.hcprcest='E' then  'EN PROCESO'
  when a.hcprcest='A' then  'APLICADO'
  when a.hcprcest='I' then  'INTERPRETADO'
end   as estado,
a.hcfchrord as solicitud_examen,  cast (a.hcfchrord as time) as hora_solicitud_examen,
a.hcfecproi as fecha_distribucion, cast (a.hcfecproi as time) as hora_distribucion,
a.hcfchrpro as fecha_proceso,cast (a.hcfchrpro  as time) as hora_proceso,
m2.redferep as fecha_reporte_datalab,m2.redhorep as hora_reporte_datalab,a.HCFecReI as fecha_resultado_hosvital,
cast (a.HCFecReI as time) as hora_fecha_resultado_hosvital,
a.HCFeHInt as fecha_interpretacion,
cast( a.HCFeHInt as time ) as hora_fecha_interpretacion,
/*
case when x.hisclpr='1' then 'AMBULATORIO'
when x.hisclpr='2' then 'HOSPITALIZACION'
when x.hisclpr='3' then 'URGENCIAS'
when x.hisclpr='4' then 'TRATAMIENTO ESPECIAL'
when x.hisclpr='5' then 'TRIAGE'
when x.hisclpr='6' then 'REFACTURACION AMBULATORIO'
when x.hisclpr='7' then 'REFACTURACION HOSPITALIZACION'
when x.hisclpr='8' then 'REFACTURACION URGENCIAS'
when x.hisclpr='10' then 'REFACTURACION TRATAMIENTO ESPECIAL '
when x.hisclpr='10' then 'REFACTURACION TRIAGE'
end as pabellon*/  
z.mpnomp as pabellon
from hccom51 a
inner join hccom1 x on (x.histipdoc=a.histipdoc and x.hisckey=a.hisckey and x.hiscsec=a.hiscsec)
inner join capbas b on (b.mptdoc=a.histipdoc and b.mpcedu=a.hisckey )
inner join  maepro c on (c.prcodi=a.hcprccod) 
inner join ingresos t on (t.mptdoc=x.histipdoc and t.mpcedu=x.hisckey and t.ingcsc=x.hctvin1)
inner join maepab z on (z.mpcodp=t.mpcodp)
inner join m2  on 
  (substring(m2.orclin,1,case when (CHARINDEX(m2.orclin, ' ')-1)&lt;= 0 then 0 else  ((CHARINDEX(m2.orclin, ' '))-1) end) = a.hisckey 
  and 
  substring(m2.orclin,(CHARINDEX(m2.orclin, ' ')+1),2) = a.histipdoc and  
  substring(m2.orclin,(CHARINDEX(m2.orclin, ' ')+4),5) = cast(a.hiscsec as char(4))  and c.prcodi = m2.ORDCODEX)
where a.hcprctpop='2' and  a.hcfchrord&gt;=@fecha1 and  a.hcfchrord&lt;=@fecha2
GROUP  by  a.hcfchrord,
a.histipdoc,a.hisckey,A.HISCSEC,b.mpnomc,c.prcodi,c.prnomb,a.hcprcest,a.hcfchrord ,a.hcfecproi,a.hcfchrpro
,m2.redferep ,m2.redhorep ,a.hcfchrap, a.HCFecReI , a.HCFeHInt ,--x.hisclpr
z.mpnomp
ORDER BY  a.hcfchrord 
END;</t>
  </si>
  <si>
    <t>alter PROCEDURE tiempos_laboratorio_3 (@fecha1 datetime, @fecha2 datetime)
AS
RETURN
BEGIN
select a.histipdoc as tipo_doc,a.hisckey as documento,A.HISCSEC as folio,b.mpnomc as paciente,c.prcodi as proced,c.prnomb as nombre_procedimiento,
 case when a.hcprcest='X' then  'RESULTADO EXTERNO'
   when a.hcprcest='N' then  'NO APLICADO'
   when a.hcprcest='C' then  'CANCELADO  DESDE HC'
   when a.hcprcest='O' then  'ORDENADO'
   when a.hcprcest='E' then  'EN PROCESO'
   when a.hcprcest='A' then  'APLICADO'
   when a.hcprcest='I' then  'INTERPRETADO'
 end   as estado,
 a.hcfchrord as solicitud_examen,  cast (a.hcfchrord as time) as hora_solicitud_examen,
 a.hcfecproi as fecha_distribucion, cast (a.hcfecproi as time) as hora_distribucion,
 (a.hcfecproi - a.hcfchrord ) as dif_orden_a_distrib,
 a.hcfchrpro as fecha_proceso,cast (a.hcfchrpro  as time) as hora_proceso,
 (a.hcfchrpro  - a.hcfecproi   ) as dif_distrib_a_proceso_hosv,
 m2.redferep as fecha_reporte_datalab,m2.redhorep as hora_reporte_datalab,
 ( cast ( m2.redferep+' '+m2.redhorep as timestamp) - a.hcfchrpro ) as dif_distrib_a_rep_datalab,
 a.HCFecReI as fecha_resultado_hosvital,
 cast (a.HCFecReI as time) as hora_fecha_resultado_hosvital,
 a.HCFeHInt as fecha_interpretacion,
 cast( a.HCFeHInt as time ) as hora_fecha_interpretacion,
 case when t.clapro='1' then 'AMBULATORIO'
 when t.clapro='2' then 'HOSPITALIZACION'
 when t.clapro='3' then 'URGENCIAS'
 when t.clapro='4' then 'TRATAMIENTO ESPECIAL'
 when t.clapro='5' then 'TRIAGE'
 when t.clapro='6' then 'REFACTURACION AMBULATORIO'
 when t.clapro='7' then 'REFACTURACION HOSPITALIZACION'
 when t.clapro='8' then 'REFACTURACION URGENCIAS'
 when t.clapro='10' then 'REFACTURACION TRATAMIENTO ESPECIAL '
 when t.clapro='10' then 'REFACTURACION TRIAGE'
 end as servicio,
 z.mpnomp as pabellon
 from hccom51 a
 inner join hccom1 x on (x.histipdoc=a.histipdoc and x.hisckey=a.hisckey and x.hiscsec=a.hiscsec)
 inner join capbas b on (b.mptdoc=a.histipdoc and b.mpcedu=a.hisckey )
 inner join  maepro c on (c.prcodi=a.hcprccod) 
 inner join ingresos t on (t.mptdoc=x.histipdoc and t.mpcedu=x.hisckey and t.ingcsc=x.hctvin1)
 inner join maepab z on (z.mpcodp=t.mpcodp)
 inner join detresu m2  on 
   (substring(m2.orclin,1,case when (charindex(m2.orclin, ' ')-1)&lt;= 0 then 0 else  ((charindex(m2.orclin, ' '))-1) end) = a.hisckey 
   and 
   substring(m2.orclin,(charindex(m2.orclin, ' ')+1),2) = a.histipdoc and  
   substring(m2.orclin,(charindex(m2.orclin, ' ')+4),5) = cast(a.hiscsec as char(4))  and c.prcodi = m2.ORDCODEX)
 where a.hcprctpop='2' and  a.hcfchrord&gt;=@fecha1 and  a.hcfchrord&lt;= @fecha2
 GROUP  by  a.hcfchrord,
 a.histipdoc,a.hisckey,A.HISCSEC,b.mpnomc,c.prcodi,c.prnomb,a.hcprcest,a.hcfchrord ,a.hcfecproi,a.hcfchrpro
 ,m2.redferep ,m2.redhorep ,a.hcfchrap, a.HCFecReI , a.HCFeHInt ,t.clapro,z.mpnomp
 ORDER BY  a.hcfchrord  
end;</t>
  </si>
  <si>
    <t>Select cast('UED URGENCIAS' as varchar),cast(avg(L.DIF_DIAS)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IN ('20101','20102','20104')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IN ('20101','20102','20104')
)L WHERE L.FECHA_REMISION&gt;='2016-01-01' AND L.FECHA_REMISION&lt;='2016-02-01'
UNION ALL
Select cast('UED HOSPITALIZACION' as varchar), cast(avg(L.DIF_DIAS) as numeric(10,3))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IN ('20301','20306','20307')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IN ('20301','20306','20307')
)L WHERE L.FECHA_REMISION&gt;='2016-01-01' AND L.FECHA_REMISION&lt;='2016-01-01'
UNION ALL
Select cast('UED UCI' as varchar), 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IN ('20302','20308')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IN ('20302','20308')
)L WHERE L.FECHA_REMISION&gt;='2016-01-01' AND L.FECHA_REMISION&lt;='2016-01-01'
UNION ALL
Select cast('UED UCI A' as varchar), 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 ('20302')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 ('20302')
)L WHERE L.FECHA_REMISION&gt;='2016-01-01' AND L.FECHA_REMISION&lt;='2016-01-01'
UNION ALL
Select cast('UED UCI I' as varchar),cast(avg(L.DIF_DIAS)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 ('20308')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 ('20308')
)L WHERE L.FECHA_REMISION&gt;='2016-01-01' AND L.FECHA_REMISION&lt;='2016-01-31'
UNION ALL
Select cast('UED IMAGENOLOGIA' as  varchar),cast(avg(L.DIF_DIAS)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CPTSERV.CPTCOD IN ('20','21')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MAEATE3.MSRESO IN ('V08AI0211022','37730-19','37730-20','37730-4','37730-18','000022543-01') AND MAEATE3.MACENCOS &lt;&gt; ('20503')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 ('20503')
)L WHERE L.FECHA_REMISION&gt;='2016-01-01' AND L.FECHA_REMISION&lt;='2016-01-01'
UNION ALL
Select cast('UED CIRUGIA' as varchar), 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CPTSERV.CPTCOD = ('04')
UNION ALL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MAEATE2.FCPCODSCC = ('20401') AND CPTSERV.CPTCOD &lt;&gt;('04')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MAEATE3.MACENCOS = ('20401')
)L WHERE L.FECHA_REMISION&gt;='2016-01-01' AND L.FECHA_REMISION&lt;='2016-01-31'
UNION ALL
Select cast('UED CONSULTA EXTERNA' as varchar), 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MAEPAB.MPCODP = ('1')
UNION ALL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MAEPRO.PRNOMB LIKE '%INTERCONSULTA%' AND MAEPAB.MPCODP &lt;&gt;('1')
UNION ALL
SELECT  MAEATE3.MPNFAC AS FACTURA,MAEATE.MACTVING AS CONSEC_INGRESO,MAEATE.FACFCH AS FECHA_FACTURA,ADMGLO01.AGLREMFC AS FECHA_REMISION,MAEATE.MPCEDU AS ID_PACIENTE,MAEATE3.MSRESO AS CODIGO,MAEATE3.MACANS AS CANTIDAD,MAESUM1.MSNOMG AS DESCRIPCION,MAEATE3.MAVATS AS VALOR,MAEPAB.MPNOMP AS SERVICIO,MAEATE3.MACENCOS AS COD_COSTO,JTMPCENCOST.CNCDSC AS DESCRIPCION_CENCOSTO,GRUPOS.GRPDSC AS GRUPO,MAEEMP.MENOMB AS CONTRATO,EMPRESS.EMPDSC AS EMPRESA,ADMGLO01.AGLREMFC - MAEATE.FACFCH::DATE as DIF_DIAS FROM ((MAESUM1  INNER JOIN MAEATE3 ON MAESUM1.MSRESO = MAEATE3.MSRESO) INNER JOIN GRUPOS ON MAESUM1.MSGRPCOD = GRUPOS.GRPCOD) LEFT JOIN JTMPCENCOST ON MAEATE3.MACENCOS=JTMPCENCOST.CNCCOD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AND MAEPAB.MPCODP = ('1')
)L WHERE L.FECHA_REMISION&gt;='2016-01-01' AND L.FECHA_REMISION&lt;='2016-01-01'
UNION ALL
Select cast('UED REHABILITACION' as varchar),cast(avg(L.DIF_DIAS) as NUMERIC (10,3)) as Promedio from
(SELECT  MAEATE2.MPNFAC AS FACTURA,MAEATE.MACTVING AS CONSEC_INGRESO,MAEATE.FACFCH AS FECHA_FACTURA,ADMGLO01.AGLREMFC AS FECHA_REMISION,MAEATE.MPCEDU AS ID_PACIENTE,MAEATE2.PRCODI AS CUPS,MAEATE2.MACANPR AS CANTIDAD,MAEPRO.PRNOMB AS DECRIPCION_PROCEDIMIENTO,MAEATE2.MAVATP AS VALOR,MAEPAB.MPNOMP AS SERVICIO,MAEATE2.FCPCODSCC AS COD_COSTO,JTMPCENCOST.CNCDSC AS DESCRIPCION_CENCOSTO, CPTSERV.CPTDESC AS CONCEPTO,MAEEMP.MENOMB AS CONTRATO,EMPRESS.EMPDSC AS EMPRESA,ADMGLO01.AGLREMFC - MAEATE.FACFCH::DATE as DIF_DIAS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JTMPCENCOST ON MAEATE2.FCPCODSCC=JTMPCENCOST.CNCCOD LEFT JOIN ADMGLO11 ON MAEATE.MPNFAC = ADMGLO11.MPNFAC LEFT JOIN ADMGLO01 ON ADMGLO11.AGLREMNR = ADMGLO01.AGLREMNR
WHERE MAEATE.MATIPDOC IN ('2','3','4') AND MAEATE2.FCPTPOTRN='F' AND MAEATE2.MAESANUP&lt;&gt;'S' AND ADMGLO01.aglremes IN ('R','D') AND MAEATE2.PRCODI IN ('937000', '938300','931000','931000-23','890208','931000-55','940700-1','931000-4','931000-34','931000-7','931000-21','931000-6','931000-5','931000-22','890308','931000-42','890409','931000-15','931000-8','931000-18','931000-19')
)L WHERE L.FECHA_REMISION&gt;='2016-01-01' AND L.FECHA_REMISION&lt;='2016-01-31'
UNION ALL
Select cast('PROMEDIO REMISION INSTITUCIONAL' as varchar),
cast(avg(L.DIF_DIAS) as NUMERIC (10,3)) 
as Promedio
 from
(SELECT ADMGLO01.AGLREMNR AS REMISION,
 ADMGLO01.AGLREMFC AS FECHA_REMISION,
 ADMGLO11.MPNFAC AS FACTURA,
 MAEATE.FACFCH AS FECHA_FACTURA,
 MAEATE.MATOTF AS TOTAL_FACTURA,
 ADMGLO01.aglremes,
 datediff(day,ADMGLO01.AGLREMFC,MAEATE.FACFCH) as dif_dias
-- (cast(ADMGLO01.AGLREMFC as datetime) -  cast(MAEATE.FACFCH as datetime)) as DIF_DIAS
FROM  ADMGLO01  
LEFT JOIN EMPRESS ON ADMGLO01.EMPRNIT = EMPRESS.MECNTR 
   LEFT JOIN ADMGLO11 ON ADMGLO01.AGLREMNR = ADMGLO11.AGLREMNR 
   LEFT JOIN MAEATE ON ADMGLO11.MPNFAC=MAEATE.MPNFAC
    where ADMGLO01.aglremes IN ('R','D')
) L WHERE L.FECHA_REMISION&gt;='2016-01-01' AND L.FECHA_REMISION&lt;='2016-01-31'</t>
  </si>
  <si>
    <t>Se transaforma en Query</t>
  </si>
  <si>
    <t>Validar ultimo SeLECT la diferencia de dcias</t>
  </si>
  <si>
    <t xml:space="preserve">SELECT A.CITNUM,T1.INGFAC AS FACTURA,T4.MPNOMP AS SERVICIO,T1.MPTDOC AS TIPO_DOC,T1.MPCEDU AS DOCUMENTO,T1.INGCSC AS INGRESO,T2.MPNOM1 AS NOMBRE1,T2.MPNOM2 AS NOMBRE2,T2.MPAPE1 AS APELLIDO1,T2.MPAPE2 AS APELLIDO2,T2.MPFCHN AS NACIO,TO_CHAR((CURRENT_DATE-T2.MPFCHN)/365,'DD') AS EDAD,concat(L.CITFECPA,L.CITHORIPA)  AS INGRESO,T1.INGFECEGR AS EGRESO,T1.INGNIT AS EMPRESA,T2.MPSEXO AS SEXO,T3.DMNOMB AS DIAGNOSTICO,T5.MMNOMM AS MEDICO,X.MENOME,T2.MPDIRE AS DIRECCION,T2.MPTELE AS TELEFONO,T10.MDNOMD AS DEPTO, T11.MDNOMB AS MUNICIPIO FROM MAEPAB T4 INNER JOIN INGRESOS T1 ON (T1.MPCODP = T4.MPCODP ) INNER JOIN CAPBAS T2 ON (T1.MPTDOC=T2.MPTDOC AND T1.MPCEDU=T2.MPCEDU) INNER JOIN CITMED1 L ON (T1.MPTDOC=L.CITTIPDOC AND T1.MPCEDU=L.CITCED) INNER JOIN CITMED A ON (A.CITNUM=L.CITNUM AND A.CITPRO LIKE ('%89%')) INNER JOIN HCCOM1 B ON (L.CITTIPDOC=B.HISTIPDOC AND L.CITCED=B.HISCKEY AND L.CITFOLIO=B.HISCSEC AND B.HCTVIN1=T1.INGCSC) LEFT JOIN MAEMED1 T5 ON (T5.MMCODM=B.HISCMMED) LEFT JOIN MAEESP X ON (X.MECODE=B.HCESP) INNER JOIN HCDIAGN C ON (B.HISTIPDOC = C.HISTIPDOC AND B.HISCKEY=C.HISCKEY AND B.HISCSEC=C.HISCSEC) INNER JOIN MAEDIA T3 ON (T3.DMCODI=C.HCDXCOD) INNER JOIN MAEDMB T10 ON (T10.MDCODD=T2.MDCODD) INNER JOIN MAEDMB2 T11 ON (T11.MDCODD=T2.MDCODD AND T11.MDCODM=T2.MDCODM AND T11.MDCODB=T2.MDCODB AND T11.MDCODD=T10.MDCODD) WHERE C.HCDXCLS=1 AND A.CITFEC&gt;=? AND A.CITFEC&lt;=? AND T1.MPCODP IN (1) ORDER BY T1.MPCEDU </t>
  </si>
  <si>
    <t>SELECT T4.MPNOMP, T1.MPTDOC,T1.MPCEDU, T2.MPNOM1,T2.MPNOM2,T2.MPAPE1,T2.MPAPE2,T2.MPFCHN AS NACIO,datediff(day,T2.MPFCHN,getdate())/365 AS EDAD,T1.INGFECADM AS INGRESO,T1.INGFECEGR AS EGRESO,  T1.INGFCHM,  T2.MPSEXO ,T1.INGDXCLI,T3.DMNOMB AS DIAGNOSTICO,T1.INGCOMT,T5.MMNOMM,T1.INGCODCEG, T2.MPDIRE AS TFDIRE, T2.MPTELE AS TFTELE FROM INGRESOS T1 , CAPBAS T2 , MAEDIA T3, MAEPAB T4, MAEMED1 T5 WHERE T2.MPCEDU = T1.MPCEDU AND T2.MPTDOC = T1.MPTDOC AND (T1.INGFCHM &gt;= ?) AND (T1.INGFCHM &lt;= ?) AND (T1.INGATEEGR = '' OR '' = '') AND (T1.INGCODPEG = '999' OR '999' = 999)  AND T3.DMCODI = T1.INGDXCLI  AND T1.INGCODPEG = T4.MPCODP  AND T5.MMCODM = T1.INGCOMT ORDER BY T4.MPNOMP,T1.INGATEEGR, T1.INGCODPEG, T1.INGFCHM</t>
  </si>
  <si>
    <t>SELECT T1.INGFAC,T4.MPNOMP AS SERVICIO_SALIDA,T7.MPNUMC AS HABITACION,T1.MPTDOC AS TIPO_DOC,T1.MPCEDU AS DOCUMENTO,T2.MPNOM1 AS NOMBRE1,T2.MPNOM2 AS NOMBRE2,T2.MPAPE1 AS APLELLIDO1,T2.MPAPE2 AS APELLIDO2,T2.MPFCHN AS NACIO,datediff(day,T2.MPFCHN,getdate())/365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T7.HISCAMEDO='L' )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(T10.MDCODD=T2.MDCODD) INNER JOIN MAEDMB2 T11 ON (T11.MDCODD=T2.MDCODD AND T11.MDCODM=T2.MDCODM AND T11.MDCODB=T2.MDCODB AND T11.MDCODD=T10.MDCODD) WHERE T1.MPCODP IN (2,16,17,23,24,97) AND  T1.INGFAC&lt;&gt;0 AND T1.INGFECADM&gt;=? AND T1.INGFECADM&lt;=? AND (T7.HISCAMFEC||' '||T7.HISCAMHOR)=(SELECT MAX(T12.HISCAMFEC||' '||T12.HISCAMHOR) FROM MAEPAB11 T12 WHERE T12.MPTDOC=T7.MPTDOC AND T12.MPCEDU=T7.MPCEDU AND T12.HISCNSING=T7.HISCNSING AND T12.HISCAMEDO='L' HAVING T7.HISCAMFEC=MAX(T12.HISCAMFEC)) AND NOT EXISTS (SELECT T13.HISCAMFEC FROM MAEPAB11 T13 WHERE T13.MPTDOC=T7.MPTDOC AND T13.MPCEDU=T7.MPCEDU AND T13.HISCNSING=T7.HISCNSING AND T13.HISCAMEDO='O' AND (T13.HISCAMFEC||' '||T13.HISCAMHOR) &gt; (T7.HISCAMFEC||' '||T7.HISCAMHOR)) UNION SELECT T1.INGFAC,T4.MPNOMP AS SERVICIO_SALIDA,T7.MPNUMC AS HABITACION,T1.MPTDOC AS TIPO_DOC,T1.MPCEDU AS DOCUMENTO,T2.MPNOM1 AS NOMBRE1,T2.MPNOM2 AS NOMBRE2,T2.MPAPE1 AS APELLIDO1,T2.MPAPE2 AS APELLIDO2,T2.MPFCHN AS NACIO,TO_CHAR((CURRENT_DATE-T2.MPFCHN)/365,'DD') AS EDAD,T1.INGFECADM AS INGRESO,T1.INGFECEGR AS EGRESO,T1.INGNIT AS EMPRESA,T2.MPSEXO AS SEXO ,T1.INGDXCLI AS CODIGO_DIAG,T3.DMNOMB AS DIAGNOSTICO,T2.MPDIRE AS DIRECCION,T2.MPTELE AS TELEFONO,T10.MDNOMD AS DEPTO, T11.MDNOMB AS MUNICIPIO FROM MAEPAB T4 LEFT JOIN MAEPAB1 T6 ON (T6.MPCODP=T4.MPCODP) LEFT JOIN MAEPAB11 T7 ON (T7.MPNUMC=T6.MPNUMC  AND T7.MPCODP=T6.MPCODP AND  T7.HISCAMEDO='O') LEFT JOIN INGRESOS T1 ON (T1.MPTDOC=T7.MPTDOC AND T1.MPCEDU=T7.MPCEDU AND T1.INGCSC=T7.HISCNSING) INNER JOIN CAPBAS T2 ON (T1.MPTDOC=T2.MPTDOC AND T1.MPCEDU=T2.MPCEDU AND T2.MPTDOC=T7.MPTDOC AND T2.MPCEDU=T7.MPCEDU) LEFT JOIN MAEMED1 T5 ON (T5.MMCODM=T1.INGCOMT) LEFT JOIN MAEDIA T3 ON (T3.DMCODI=T1.INGDXCLI) INNER  JOIN MAEDMB T10 ON (T10.MDCODD = T2.MDCODD) INNER JOIN MAEDMB2 T11 ON (T11.MDCODD=T2.MDCODD AND T11.MDCODM=T2.MDCODM AND T11.MDCODB=T2.MDCODB AND T11.MDCODD=T10.MDCODD) WHERE T1.MPCODP IN (2,16,17) AND T1.INGFAC&lt;&gt;0 AND T1.INGFECADM&gt;=? AND T1.INGFECADM&lt;=? AND (T7.HISCAMFEC||' '||T7.HISCAMHOR)=(SELECT MAX(T12.HISCAMFEC||' '||T12.HISCAMHOR) FROM MAEPAB11 T12 WHERE T12.MPTDOC=T7.MPTDOC AND T12.MPCEDU=T7.MPCEDU AND T12.HISCNSING=T7.HISCNSING AND T12.HISCAMEDO='O' HAVING T7.HISCAMFEC=MAX(T12.HISCAMFEC)) AND NOT EXISTS (SELECT T13.HISCAMFEC FROM MAEPAB11 T13 WHERE T13.MPTDOC=T7.MPTDOC AND T13.MPCEDU=T7.MPCEDU AND T13.HISCNSING=T7.HISCNSING AND T13.HISCAMEDO='L' AND (T13.HISCAMFEC||' '||T13.HISCAMHOR)&gt;(T7.HISCAMFEC||' '||T7.HISCAMHOR)) ORDER BY 2,3,11</t>
  </si>
  <si>
    <t>pendiente es muy larga paciencia el replace</t>
  </si>
  <si>
    <t xml:space="preserve"> select pref_fact,nume_fact,tipo_doc_ips,nume_doc_ips,cod_hab_ips,cod_eps,cod_cuenta,cod_contrato,
fecha_fact,valor_bruto,valor_copago,valor_copago_compartido,valor_iva ,valor_ico,valor_moderadora,
valor_descuento,con_des,valor_neto,periodo,cod_regional,clasificacion_origen,tipo_servicio,tipo_paquete,
fin_consulta,dias_trat,tdoc_paciente ,ndoc_paciente,nomb1_paciente,nomb2_paciente,apellido1_paciente,
apellido2_paciente,edad_paciente,sexo_paciente,estado_paciente,discapacidad,tipo_prestacion,
codigo_de_facturacion_principal, codigo_procedimiento_detalle,desc_procedimiento,fecha_procedimiento,
hora_procedimiento,cantidad_procedimiento,valor_unitario,valor_compartido_paciente,
valor_moderadora_paciente ,valor_copago_paciente,valor_total_servicio,
cod_autorizacion,diagnostico_principal,tipo_diag,diagnostico_secundario_1,diagnostico_secundario_2,
fecha_entrada,hora_entrada, fecha_salida,hora_salida from( select distinct '' as PREF_FACT,
 m.mpnfac as NUME_FACT, 'NI' as TIPO_DOC_IPS, '832003167' AS NUME_DOC_IPS, '251750002901' as
  COD_HAB_IPS, case when m.mpmeni in('CAFES.EPS AMB','CAFES.EPS') then 'EPS003' 
  when m.mpmeni = 'CAFE ARS' then 'EPSS03' else 'Error' end as COD_EPS, 2 as COD_CUENTA, '' as
   COD_CONTRATO, convert(varchar(10),m.facfch,103) as FECHA_FACT,round(m.matotf,0) as VALOR_BRUTO, 
   case when ab.prccodtrn = '2' then round(m.MAVaAb,0) else '0' end as VALOR_COPAGO,
    '0' as VALOR_COPAGO_COMPARTIDO, '0' as VALOR_IVA, '0' as VALOR_ICO, case when ab.prccodtrn = '1'
  then round(m.MAVaAb,0) else '0' end as VALOR_MODERADORA, round(m.MAVDsc,0) as VALOR_DESCUENTO,
   '' as CON_DES, round(m.MAValS,0) as VALOR_NETO, '' as PERIODO, 5 as COD_REGIONAL,
    '1' as CLASIFICACION_ORIGEN, '' as TIPO_SERVICIO, '' as TIPO_PAQUETE, '10' as FIN_CONSULTA,
     '' as DIAS_TRAT, case when m.MPTDoc = 'MSI' then 'MS' when m.MPTDoc = 'ASI' then 'AS' else
  rtrim( ltrim(m.MPTDoc)) end as TDOC_PACIENTE, rtrim(ltrim(m.MPCedu)) as NDOC_PACIENTE, rtrim(ltrim(c.mpnom1)) as
    NOMB1_PACIENTE, rtrim(ltrim(c.mpnom2)) as NOMB2_PACIENTE, rtrim(ltrim(c.mpape1)) as APELLIDO1_PACIENTE, 
    rtrim(ltrim(c.mpape2)) as APELLIDO2_PACIENTE, datediff(day,c.mpfchn,getdate())/365 as
     EDAD_PACIENTE, c.mpsexo as SEXO_PACIENTE,
      case when m.MAEstS = '2' then '0'
    else   m.MAEstS    end as ESTADO_PACIENTE,
    case when c.MPCodDisc = '01' then 'N' else 'S' end as DISCAPACIDAD, 
   'P' as TIPO_PRESTACION,rtrim( ltrim(m2.PRCODI)) as CODIGO_DE_FACTURACION_PRINCIPAL, 
   '0' as CODIGO_PROCEDIMIENTO_DETALLE,
   /*
    translate(translate(translate(translate(ltrim((select mp.prnomb from maepro mp
     where mp.prcodi = m2.PRCODI)),'#',''),'&amp;',''),'"',''),'*','') as DESC_PROCEDIMIENTO,
     */
      '' as FECHA_PROCEDIMIENTO, '' as HORA_PROCEDIMIENTO, m2.MaCanPr as CANTIDAD_PROCEDIMIENTO,
       ROUND(m2.MPInte,0) as VALOR_UNITARIO, '0' as VALOR_COMPARTIDO_PACIENTE, 
    '0' as VALOR_MODERADORA_PACIENTE, '0' as VALOR_COPAGO_PACIENTE, round(m2.MAVaTP,0) as VALOR_TOTAL_SERVICIO,
     case when m.mpnuma = '.' then '0' when m.mpnuma = '' then '0' else 
     rtrim(ltrim(m.MPnuma)) end as COD_AUTORIZACION, rtrim(ltrim(m.MADi1S)) as DIAGNOSTICO_PRINCIPAL, '' as
      TIPO_DIAG, '' as DIAGNOSTICO_SECUNDARIO_1, '' as DIAGNOSTICO_SECUNDARIO_2,
       convert(varchar(10),m.MAFchI,103) as FECHA_ENTRADA, '' as HORA_ENTRADA, 
       convert(varchar(10),m.MAFchE,103) as FECHA_SALIDA, '' as HORA_SALIDA, MACscP as doc
        from maeate m 
     left join maeate4 m4 on m.mpnfac = m4.MPNFac 
     left join abonos ab on m4.ABONUM = ab.ABONUM 
     inner join capbas c on m.MPTDoc = c.MPTDoc and m.MPCedu = c.MPCedu 
     inner join maeate2 m2 on m2.mpnfac = m.MPNFac where m2.FcPTpoTrn = 'F' and
      m2.MaEsAnuP&lt;&gt;'S' and m.mpmeni in ('CAFES.EPS AMB','CAFE ARS','CAFES.EPS') 
      Union all
       select distinct '' as PREF_FACT, m.mpnfac as NUME_FACT, 'NI' as TIPO_DOC_IPS, 
       '832003167' AS NUME_DOC_IPS, '251750002901' as COD_HAB_IPS, 
       case when m.mpmeni in ('CAFES.EPS AMB','CAFES.EPS') then 'EPS003'
        when m.mpmeni = 'CAFE ARS' then 'EPSS03' else 'Error' end as COD_EPS, 
        2 as COD_CUENTA, '' as COD_CONTRATO, 
       convert(varchar(10),m.facfch,103) as FECHA_FACT, round(m.matotf,0) as VALOR_BRUTO,
         case when ab.prccodtrn = '2' then round(m.MAVaAb,0) else '0' end as VALOR_COPAGO,
       '0' as VALOR_COPAGO_COMPARTIDO, '0' as VALOR_IVA, '0' as VALOR_ICO,
        case when ab.prccodtrn = '1' then round(m.MAVaAb,0) else '0' end 
        as VALOR_MODERADORA, round(m.MAVDsc,0) as VALOR_DESCUENTO, '' as CON_DES,
        round(m.MAValS,0) as VALOR_NETO, '' as PERIODO, 5 as COD_REGIONAL,
          '1' as CLASIFICACION_ORIGEN, '' as TIPO_SERVICIO, '' as TIPO_PAQUETE, 
       '10' as FIN_CONSULTA, '' as DIAS_TRAT, case when m.MPTDoc = 'MSI' then 
       'MS' when m.MPTDoc = 'ASI' then 'AS' else rtrim(ltrim(m.MPTDoc)) end as 
       TDOC_PACIENTE, rtrim(ltrim(m.MPCedu)) as NDOC_PACIENTE, rtrim(ltrim(c.mpnom1)) as 
       NOMB1_PACIENTE, rtrim(ltrim(c.mpnom2)) as NOMB2_PACIENTE, rtrim(ltrim(c.mpape1)) as
        APELLIDO1_PACIENTE, rtrim(ltrim(c.mpape2)) as APELLIDO2_PACIENTE, 
        datediff(day,c.mpfchn,getdate())/365 as EDAD_PACIENTE,
         c.mpsexo as SEXO_PACIENTE, case when m.MAEstS = '2' then '0'
          else m.MAEstS end as ESTADO_PACIENTE, 
          case when c.MPCodDisc = '01' then 'N' else 'S' end as
           DISCAPACIDAD, (case when (select ms1.MsGrpCod from maesum1 ms1 
        where ms1.msreso = m3.MSRESO)='01' then 'M' else 'I' end) as TIPO_PRESTACION, 
        rtrim(ltrim(m3.MSRESO)) as CODIGO_DE_FACTURACION_PRINCIPAL,
         '0' as CODIGO_PROCEDIMIENTO_DETALLE, 
         translate(translate(translate(translate(trim((select ms1.msnomg 
         from maesum1 ms1 where ms1.msreso = m3.MSRESO)),'#',''),'&amp;',''),'"',''),'*','') as DESC_PROCEDIMIENTO, '' as FECHA_PROCEDIMIENTO,
          '' as HORA_PROCEDIMIENTO, roundc(m3.MACanS,0) as CANTIDAD_PROCEDIMIENTO,
           round(m3.MAValU,0) as VALOR_UNITARIO, '0' as VALOR_COMPARTIDO_PACIENTE,
            '0' as VALOR_MODERADORA_PACIENTE, '0' as VALOR_COPAGO_PACIENTE,
          round(m3.MAVaTS,0) as VALOR_TOTAL_SERVICIO, case when m.mpnuma = '.' 
          then '0' when m.mpnuma = '' then '0' else rtrim(ltrim(m.MPnuma)) end as
           COD_AUTORIZACION, rtim(ltrim(m.MADi1S)) as DIAGNOSTICO_PRINCIPAL, '' as
            TIPO_DIAG, '' as DIAGNOSTICO_SECUNDARIO_1, '' 
            as DIAGNOSTICO_SECUNDARIO_2, convert(varchar(10),m.MAFchI,103) 
            as FECHA_ENTRADA, '' as HORA_ENTRADA,convert(varchar(10),m.MAFchE,103) 
            as FECHA_SALIDA, '' as HORA_SALIDA,MACscS as doc
             from maeate m left join maeate4 m4 on m.mpnfac = m4.MPNFac 
          left join abonos ab on m4.ABONUM = ab.ABONUM inner join capbas c 
          on m.MPTDoc = c.MPTDoc and m.MPCedu = c.MPCedu inner join maeate3
           m3 on m3.mpnfac = m.MPNFac where m3.FcSTpoTrn ='F' and m3.MaEsAnuS
            &lt;&gt; 'S' and m.mpmeni in ('CAFES.EPS AMB','CAFE ARS','CAFES.EPS'))
             as x inner join admglo11 a11 on a11.MPNFac = x.NUME_FACT 
             where a11.AGlRemNr = 1212 order by 2,tipo_prestacion desc
             ,codigo_de_facturacion_principal
</t>
  </si>
  <si>
    <t>No funciona - Arreglar-Esta mas avanzada</t>
  </si>
  <si>
    <t>Columna No en tabla</t>
  </si>
  <si>
    <t xml:space="preserve">  SELECT T1.AGLUSRING AS USUARIO,
CASE WHEN T1.AGLUSRING='BP&lt;B&gt;├æ&gt;P  ' THEN
 'MAGDA YOHANA NOVA NARANJO' WHEN T1.AGLUSRING='K.:B.├æP,  ' THEN
  'MIGUEL ANGEL PRADA REY' WHEN T1.AGLUSRING='.,K:&gt;.&lt;K  ' THEN
   'SANDRA MILENA CHAGUENDO CARRILLO' WHEN T1.AGLUSRING='&gt;:.&lt;,K├æ:  ' THEN 
   'JOSE ALFREDO RUBIANO' else 'OTRAS' END AS NOMBRE,T2.EMPDSC AS EMPRESA, 
   COUNT(*) AS NRO_REMISIONES, 
   SUM(T1.AGLRADCN) AS NRO_FACTURAS, 
   SUM(T1.AGLRADVR) AS VALOR 
   FROM (ADMGLO01 T1 LEFT JOIN EMPRESS T2 ON T2.MECNTR=T1.EMPRNIT)
    WHERE (T1.AGLEMPCD = '1 ' AND T1.AGLMCDPT = '001      ')
  AND (T1.EMPRNIT=' ') -- OR --(CHAR_LENGTH(LTRIM(TRAILING ' ' FROM ' '))=0)) 
  --LENGTH(RTRIM(LTRIM(' '))=0))
  AND (T1.AGLREMFC &gt;= 1200) AND (T1.AGLREMFC&lt;=1400) 
   GROUP BY T1.AGLUSRING,T2.EMPDSC,T1.AGLUSRING 
   ORDER BY T1.AGLUSRING,T2.EMPDSC</t>
  </si>
  <si>
    <t>Toco Comentaiar una cosa</t>
  </si>
  <si>
    <t>SELECT DATEPART(mm, X.FACFCH) AS MES,SUM(A.MAVATS) AS TOTAL 
FROM  MAEATE3 A
 LEFT JOIN MAESUM1 C ON (C.MSRESO=A.MSRESO)
  LEFT JOIN MAEATE X ON
 (X.MPNFAC=A.MPNFAC)
  WHERE  X.FACFCH&gt;='2016-01-01' AND X.FACFCH &lt;='2016-01-01' AND X.MAESTF&lt;&gt;1 AND
  (C.MSNOMG LIKE ('%VACUN%') OR C.MSRESO IN ('J06AT01970251','29151-2'))
   GROUP BY DATEPART(mm, X.FACFCH) ORDER BY MES,TOTAL</t>
  </si>
  <si>
    <t xml:space="preserve">SELECT A.MPNFAC AS FACTURA,A.PRCODI AS CODIGO,C.PRNOMB AS PROCEDIMIENTO,A.MAFEPR AS FECHA,
A.MACANPR AS CANTIDAD,A.MAVATP AS VALOR,B.MPMENI AS CONTRATO,D.MENOMB AS NOMBRE_CONTRATO 
FROM MAEATE2 A, MAEATE B,MAEPRO C,MAEEMP D WHERE A.MAFEPR&gt;= '2016-01-01'AND A.MAFEPR&lt;='2016-01-01' AND 
A.PRCODI IN ('876801','876802') AND A.MPNFAC = B.MPNFAC AND A.PRCODI=C.PRCODI AND 
B.MPMENI = D.MENNIT ORDER BY B.MPMENI,A.MAFEPR
</t>
  </si>
  <si>
    <t xml:space="preserve"> SELECT DATEPART (mm, FACFCH) AS MES, CASE WHEN MPCLPR = '1' THEN 'AMBULATORIO' WHEN
 MPCLPR = '2' THEN 'HOSPITALIZACION' WHEN MPCLPR = '3' THEN 'URGENCIAS'
  WHEN MPCLPR = '4' THEN 'TRATAMIENTO ESPECIAL' WHEN MPCLPR = '5' THEN 'TRIAGE' 
  WHEN MPCLPR = '6' THEN  'REFACTURACION AMBULATORIO' WHEN MPCLPR = '7'
   THEN 'REFACTURACION HOSPITALIZACION' WHEN MPCLPR = '8' THEN 'REFACTURACION URGENCIAS' 
   WHEN MPCLPR = '9' THEN 'REFACTURACION TRATAMIENTO ESPECIAL' WHEN MPCLPR = '10' 
   THEN 'REFACTURACION TRIAGE' END AS SERVICIO, COUNT(*) AS TOTAL 
   FROM MAEATE WHERE FACFCH&gt;='2016-01-01' AND FACFCH&lt;='2016-01-31' AND MAESTF NOT IN ('1','10') 
   GROUP BY DATEPART (mm, FACFCH),MPCLPR
    ORDER BY MES,MPCLPR</t>
  </si>
  <si>
    <t>Ver Procedure realizado</t>
  </si>
  <si>
    <t>Creo Esta bien</t>
  </si>
  <si>
    <t xml:space="preserve"> SELECT A.MPCEDU AS CEDULA, A.MPNOMC AS PACIENTE,
DATEDIFF(day,A.MPFCHN,B.INGFECADM)/365 AS EDAD,
B.INGFECADM AS INGRESO,C.DMNOMB AS DIAGNOSTICO,CASE WHEN B.INGMOTSAL='OM' THEN 'ORDEN MEDICA' 
WHEN B.INGMOTSAL='R' THEN 'REMISION' WHEN B.INGMOTSAL='F' THEN 'FUGA' WHEN B.INGMOTSAL='SV' THEN
 'SALIDA VOLUNTARIA' WHEN B.INGMOTSAL='AD' THEN 'ALTA DEFINITIVA' WHEN B.INGMOTSAL='H' THEN
  'HOSPITALIZADO' WHEN B.INGMOTSAL='DL' THEN 'DISCAPACIDAD LEVE' WHEN B.INGMOTSAL='DM' THEN
   'DISCAPACIDAD MEDIA' WHEN B.INGMOTSAL='DG' THEN 'DISCAPACIDAD GRAVE' ELSE ' ' END AS MOTIVO_SALIDA,
   D.HISCLTR AS TRIAGE,CASE WHEN D.HISCLPR='1' THEN 'AMBULATORIO' WHEN D.HISCLPR='2' THEN 
   'HOSPITALIZACION' WHEN D.HISCLPR='3' THEN 'URGENCIAS' WHEN D.HISCLPR='4' THEN 'TRATAMIENTO ESPECIAL'
    WHEN D.HISCLPR='5' THEN 'TRIAGE' WHEN D.HISCLPR='6' THEN 'REFACTURACION AMBULATORIO' WHEN 
 D.HISCLPR='7' THEN 'REFACTURACION HOSPITALIZACION' WHEN D.HISCLPR='8' THEN 
 'REFACTURACION URGENCIAS' WHEN D.HISCLPR='9' THEN 'REFACTURACION TRATAMIENTO ESPECIAL '
  WHEN D.HISCLPR='10' THEN 'REFACTURACION TRIAGE' END AS SERVICIO
   FROM CAPBAS A, INGRESOS B, MAEDIA C, HCCOM1 D WHERE A.MPCEDU=B.MPCEDU AND A.MPTDOC = B.MPTDOC AND
    B.MPTDOC=D.HISTIPDOC AND B.MPCEDU=D.HISCKEY AND D.FHCINDESP ='TR'  AND B.INGCSC =D.HCTVIN1 
    AND B.INGFECADM&gt;='2016-01-01' AND B.INGFECADM&lt;='2016-09-30'
     AND (B.INGSALDX = 'Z719' OR B.INGDXSAL1 = 'Z719' OR
     B.INGSALDX = 'Z711' OR B.INGDXSAL1 = 'Z519')  AND B.INGSALDX=C.DMCODI 
  AND
  datediff(year,A.MPFCHN,B.INGFECADm) &lt;= 14
   --CAST(TO_CHAR((B.INGFECADM-A.MPFCHN)/365,'DD') AS INTEGER) &lt;= 14</t>
  </si>
  <si>
    <t xml:space="preserve"> SELECT B.HISCMMED, T.MMNOMM AS MEDICO,COUNT(*) AS NUMERO_PACIENTES,
--SUM((CAST(B.HISCFCON AS TIMESTAMP) - CAST(B.HISFSAL AS TIMESTAMP))) AS TOTAL_CONSULTA,
sum(datediff(hour,B.HISCFCON, B.HISFSAL)) AS TOTAL_CONSULTA,
 --(SUM((CAST(B.HISCFCON AS TIMESTAMP)-CAST(B.HISFSAL AS TIMESTAMP))))/COUNT(*) AS PROMEDIO
 sum(datediff(hour,B.HISCFCON, B.HISFSAL))/COUNT(*) AS promedio
  FROM INGRESOS A INNER JOIN HCCOM1 B ON (B.HISTIPDOC=A.MPTDOC AND B.HISCKEY=A.MPCEDU AND 
  B.HCTVIN1=A.INGCSC) INNER JOIN MAEMED1 T ON (B.HISCMMED=T.MMCODM)
   INNER JOIN CAPBAS  X ON (X.MPTDOC=B.HISTIPDOC AND X.MPCEDU=B.HISCKEY) 
   WHERE A.MPCODP IN (2,16,17) AND A.INGFECADM&gt;='2016-01-01' AND A.INGFECADM&lt;='2016-01-01' AND
    B.HISCSEC=(SELECT MIN(H.HISCSEC) FROM HCCOM1 H WHERE H.HISTIPDOC=B.HISTIPDOC
  AND H.HISCKEY=B.HISCKEY AND H.HCTVIN1=B.HCTVIN1 AND H.HISCMMED IN 
  ('MG096','MG104','MG106','MG107','MG062','MG021','MG115','MG009','ME859','MG117','MG079','ME863','MG046','MG056','ME910','ME845','ME835','ME280','ME207','MG084','MG116','MG083','MG072','ME655','MD002','MD004','ME208','ME195','MG068', 'ME195','MG068','MG052')) AND
   --CAST(TO_CHAR((A.INGFECADM-X.MPFCHN)/365,'DD') AS INTEGER)&lt;=14 
   datediff(day, X.MPFCHN,A.INGFECADM) &lt;= 14
   GROUP BY B.HISCMMED, T.MMNOMM ORDER BY COUNT(*) DESC</t>
  </si>
  <si>
    <t>Creo Esta bien. Validar horas</t>
  </si>
  <si>
    <t>NO FUNCIONA</t>
  </si>
  <si>
    <t>Este query esta malo No funciona, verificar el convert y las uams de fecahs-Hora</t>
  </si>
  <si>
    <t xml:space="preserve"> SELECT A.MPTDOC AS TIPO_DOC,A.MPCEDU AS DOCUMENTO,A.MPNOMC AS NOMBRE,CASE WHEN A.MPSEXO ='M' THEN 
'MASCULINO' WHEN A.MPSEXO='F' THEN 'FEMENINO' END AS SEXO,
DATEDIFF (DAY, A.MPFCHN, B.INGFECADM)/365 AS
 EDAD,B.INGFECADM AS INGRESO,H.MENOMB AS CONTRATO,D.CEDETALL AS CAUSA,F.HISDGLA AS GLASGOW,F.HISDFRC
  AS FR,F.HISDPRES AS PAS,C.HISCSEC AS FOLIO FROM CAPBAS A, INGRESOS B, HCCOM1 C ,MAECAUE D,SGNVTLH F,
   INGRESOS G,MAEEMP H WHERE A.MPTDOC=B.MPTDOC AND A.MPCEDU=B.MPCEDU AND B.MPTDOC=C.HISTIPDOC AND
    B.MPCEDU=C.HISCKEY AND B.MPTDOC=G.MPTDOC AND B.MPCEDU=G.MPCEDU AND G.INGCSC= C.HCTVIN1 AND 
 H.MENNIT= G.INGNIT AND C.HISTIPDOC=F.HISTIPDOC AND C.HISCKEY=F.HISCKEY AND C.HISCSEC=F.HISCSEC
  AND B.INGCSC=C.HCTVIN1 AND C.HISCLTR IN (1,2,3) AND  B.MPCODP IN (17,16,2) AND C.FHCINDESP ='TR' 
  AND B.INGFECADM&gt;='2016-01-01' AND B.INGFECADM &lt;='2016-01-01' AND /*C.HCCAUEXT NOT IN ('15','13','14','16','12') AND*/ 
  D.CECODIGO=C.HCCAUEXT
</t>
  </si>
  <si>
    <t>No acepat GROUP BY DE SELECT</t>
  </si>
  <si>
    <t>Despacio Es muy Compleja</t>
  </si>
  <si>
    <t xml:space="preserve">  SELECT P.MPCEDU, P.NOMBRE, P.INGCSC,CONVERT(VARCHAR(19),CONCAT(P.MPFCHD,' ',P.MPFCHH), 120) AS FECHA_PREADMISION,
I.INGFECADM AS FECHA_ADMISION, 
DATEDIFF (hour,convert(VARCHAR(19),concat(P.MPFCHD,' ',P.MPFCHH),120),I.INGFECADM) AS TIEMPO_ESPERA 
--I.INGFECADM-(P.MPFCHD||' '||P.MPFCHH)::TIMESTAMP WITHOUT TIME ZONE AS TIEMPO_ESPERA 
FROM PREADMI P 
LEFT JOIN INGRESOS I ON I.MPCEDU=P.MPCEDU AND P.MPTDOC=I.MPTDOC AND P.INGCSC=I.INGCSC 
AND P.MPFCHD= convert(VARCHAR(19), I.INGFECADM,111)
 WHERE P.MPFCHD BETWEEN '2016-01-01' AND '2016-01-01'</t>
  </si>
  <si>
    <t>Buscar el convert adecuado. No hay Objeto preadmi. Validar 120 y 111. validar datediff si años horas o que</t>
  </si>
  <si>
    <t xml:space="preserve"> SELECT --sum(I.INGFECADM-(P.MPFCHD||' '||P.MPFCHH)::TIMESTAMP WITHOUT TIME ZONE)/COUNT(*) AS TIEMPO_ESPERA,
SUM(convert(varchar(19),DATEDIFF(year,concat(P.MPFCHD,' ',P.MPFCHH)    ,  I.INGFECADM),120))/count(*)  AS TIEMPO_ESPERA
, COUNT(*) AS CANTIDAD 
 FROM PREADMI P 
 INNER JOIN INGRESOS I ON I.MPCEDU=P.MPCEDU AND P.MPTDOC=I.MPTDOC
  AND P.INGCSC=I.INGCSC AND P.MPFCHD= convert(varchar(19),I.INGFECADM,111)
   WHERE P.MPFCHD BETWEEN '2016-01-01' AND '2016-01-01'
</t>
  </si>
  <si>
    <t>Veriicar resultados</t>
  </si>
  <si>
    <t>ESTA TEMPLADOCON CALMA</t>
  </si>
  <si>
    <t>Tabla Jmpcencos no existe</t>
  </si>
  <si>
    <t>Oho ver parametros</t>
  </si>
  <si>
    <t xml:space="preserve"> SELECT MAEATE3.MPNFAC AS FACTURA,MAEATE.MPCEDU AS IDENFIFICACION,MAEATE.MPTDOC AS TIPO_IDENTIFICACION,
MAEATE.MACTVING AS INGRESO,MAEATE3.MACSCS AS CONSECUTIVO,MAEATE.MAFCHI AS FECHA_INGRESO,MAEATE.MAFCHS 
AS FECHA_EGRESO,MAEATE.FACFCH AS FECHA_FACTURA,MAEATE3.MAFCSU AS FECHA_SUMINISTRO,
MAEATE3.MSRESO AS CODIGO,MAESUM1.MSNOMG AS PRODUCTO,MAEATE3.MACANS AS CANTIDAD,
MAEATE3.MAVALU AS VALOR_UNITARIO,MAEATE3.MAVATS AS VALOR_TOTAL,MAEPAB.MPNOMP AS SERVICIO 
FROM MAEATE3  INNER JOIN  MAESUM1 ON MAESUM1.MSRESO=MAEATE3.MSRESO 
INNER JOIN MAEATE ON (MAEATE.MPNFAC=MAEATE3.MPNFAC AND MAEATE3.MATIPDOC=MAEATE.MATIPDOC) 
INNER JOIN MAEPAB ON MAEPAB.MPCODP=MAEATE.FACCODPAB WHERE  MAEATE3.FCSTPOTRN&lt;&gt;'H' AND
 MAEATE3.MAESANUS&lt;&gt;'S' AND MAEATE.MAESTF&lt;&gt;1 AND MAEATE.MPCLPR&lt;'6' AND MAEATE3.MAFCSU&gt;='2016-01-01'
  AND MAEATE3.MAFCSU&lt;='2016-01-01' AND MAEATE.FACFCH&gt;'2016-01-01'  ORDER BY MAEATE.MPNFAC,MAEATE.MPCEDU,
  MAEATE.MACTVING,MAEATE3.MACSCS;</t>
  </si>
  <si>
    <t xml:space="preserve"> SELECT * FROM (SELECT TMPFAC1.TFCEDU AS IDENTIFICACION, TMPFAC1.TFTDOC AS TIPO_DOCUMENTO,
CAPBAS.MPNOMC AS NOMBRE_PACIENTE, TMPFAC1.TMCTVING AS INGRESO,TMPFAC1. TFCSCP AS CONSECUTIVO,
TMPFAC1.TFFCHP AS FECHA_PORCEDIMIENTO,TMPFAC1.TFPRC1 AS CUPS,MAEPRO.PRNOMB AS PROCEDIMIENTO,
TMPFAC1.TFCANPR AS CANTIDAD,TMPFAC1.TFVATP AS VALOR, CPTSERV.CPTDESC AS CONCEPTO_SERVICIO,
 TMPFAC1.TFCODCAM AS CAMA,TMPFAC1.TFPCODSCC AS CCOSTO, JTMPCENCOST.CNCDSC AS DESCRIPCION_CENCOSTO,
 MAEPAB.MPNOMP AS SERVICIO, TMPFAC1.TFNITP AS CONTRATO,MAEEMP.MENOMB AS NOMBRE_CONTRATO,
  EMPRESS.EMPDSC AS NOMBRE_EMPRESA FROM TMPFAC1 INNER JOIN TMPFAC ON (TMPFAC.TFCEDU=TMPFAC1.TFCEDU 
  AND TMPFAC.TMCTVING=TMPFAC1.TMCTVING AND TMPFAC.TFTDOC=TMPFAC1.TFTDOC) 
  INNER JOIN MAEPRO ON MAEPRO.PRCODI=TMPFAC1.TFPRC1 INNER JOIN MAEPAB ON MAEPAB.MPCODP=TMPFAC1.TFCODPAB
   INNER JOIN CPTSERV ON MAEPRO.PRCPTO = CPTSERV.CPTCOD INNER JOIN JTMPCENCOST ON
    TMPFAC1.TFPCODSCC=JTMPCENCOST.CNCCOD INNER JOIN MAEEMP ON MAEEMP.MENNIT=TMPFAC1.TFNITP 
 INNER JOIN EMPRESS ON EMPRESS.MECNTR=MAEEMP.MECNTR  INNER JOIN CAPBAS ON
  (CAPBAS.MPCEDU=TMPFAC1.TFCEDU AND CAPBAS.MPTDOC=TMPFAC1.TFTDOC)
   WHERE TMPFAC1.TFPTPOTRN&lt;&gt;'H' AND TMPFAC1.TFESTAANU1&lt;&gt;'S'  AND 
   MAEPAB.MPNOMP&lt;&gt;CAST('CONSULTA EXTERNA' AS VARCHAR)
    ORDER BY TMPFAC1.TFCEDU,TMPFAC1.TMCTVING,TMPFAC1.TFCSCP) J,
    (SELECT DISTINCT TFCEDU FROM TMPFAC1 WHERE TFCODCAM &lt;&gt;'' ) I
     WHERE I.TFCEDU=J.IDENTIFICACION;</t>
  </si>
  <si>
    <t>Maluoco el ORDER BY</t>
  </si>
  <si>
    <t>Se cambia a Datadiff peligro con los datefidd hour, day, minute se debe probar todo/pensadolo bien esta bien</t>
  </si>
  <si>
    <t xml:space="preserve"> SELECT A.MPTDOC AS TIPO_DOC,A.MPCEDU AS DOCUMENTO,A.MPNOMC AS NOMBRE,C.HISFING AS INGRESO_TRIAGE,
CONVERT(VARCHAR(8), C.HISFING,108) AS HOR_ING_TRIAGE,
C.HISFSAL AS SALIDA_TRIAGE,
CONVERT(VARCHAR(8), C.HISFSAL,108)  AS HORA_SALIDA_TRIAGE,
--(CAST(C.HISFSAL AS TIMESTAMP)- CAST(C.HISFING AS TIMESTAMP)) AS TIEMPO_A_TRIAGE,
DATEDIFF (HOUR, C.HISFING , C.HISFSAL) AS TIEMPO_A_TRIAGE,
--(EXTRACT (DAY FROM (CAST(C.HISFSAL AS TIMESTAMP)- CAST(C.HISFING AS TIMESTAMP)))*24*60+
DATEDIFF( DAY,  C.HISFING , C.HISFSAL)*24*60+
--EXTRACT (HOUR FROM (CAST(C.HISFSAL AS TIMESTAMP)- CAST(C.HISFING AS TIMESTAMP)))*60 +
DATEDIFF( HOUR,  C.HISFING , C.HISFSAL)*60 +
--EXTRACT (MINUTE FROM (CAST(C.HISFSAL AS TIMESTAMP)-CAST(C.HISFING AS TIMESTAMP)))) AS MINUTOS,
DATEDIFF( MINUTE,  C.HISFING , C.HISFSAL) AS MINUTOS,
C.HISCLTR AS TRIAGE 
FROM CAPBAS A, INGRESOS B,HCCOM1 C WHERE A.MPTDOC=B.MPTDOC AND A.MPCEDU=B.MPCEDU
 AND B.MPTDOC=C.HISTIPDOC AND B.MPCEDU=C.HISCKEY AND B.INGCSC=C.HCTVIN1 AND C.HISCLTR IN
  (1,2,3,4,5,6) AND C.FHCINDESP ='TR' AND B.INGFECADM&gt;='2016-01-01' AND B.INGFECADM &lt;='2016-01-01'</t>
  </si>
  <si>
    <t>Revisar mascara 108 TIME</t>
  </si>
  <si>
    <t xml:space="preserve"> SELECT A.MPTDOC AS TIPO_DOC,A.MPCEDU AS DOCUMENTO,A.MPNOMC AS NOMBRE,B.INGFECADM AS INGRESO,
C.HISFSAL AS SALIDA_TIRAGE,D.HISFHORAT AS ENTRADA_CONSULTA,
 --(CAST(D.HISFHORAT AS TIMESTAMP)- CAST(C.HISFSAL AS TIMESTAMP)) AS TIEMPO_TRIAGE_A_CONSULTA,
 DATEDIFF (HOUR,C.HISFSAL,D.HISFHORAT)  AS TIEMPO_TRIAGE_A_CONSULTA,
 -- (EXTRACT (DAY FROM (CAST(D.HISFHORAT AS TIMESTAMP)- CAST(C.HISFSAL AS TIMESTAMP)))*24*60 +
  DATEDIFF (DAY,C.HISFSAL,D.HISFHORAT) *24*60 +
-- EXTRACT (HOUR FROM (CAST(D.HISFHORAT AS TIMESTAMP)- CAST(C.HISFSAL AS TIMESTAMP)))*60 +
  DATEDIFF (HOUR,C.HISFSAL,D.HISFHORAT) *60+
-- EXTRACT (MINUTE FROM (CAST(D.HISFHORAT AS TIMESTAMP)- CAST(C.HISFSAL AS TIMESTAMP))) ) AS MINUTOS,
  DATEDIFF (MINUTE,C.HISFSAL,D.HISFHORAT) AS MINUTOS,
 C.HISCLTR AS TRIAGE FROM CAPBAS A, INGRESOS B, HCCOM1 C,HCCOM1 D WHERE A.MPTDOC=B.MPTDOC AND 
 A.MPCEDU=B.MPCEDU AND B.MPTDOC=C.HISTIPDOC AND B.MPCEDU=C.HISCKEY AND B.INGCSC=C.HCTVIN1 AND
  C.HISCLTR IN (1,2,3) AND C.FHCINDESP='TR' AND B.INGFECADM &gt;='2016-01-01' AND B.INGFECADM&lt;='2016-01-30' AND 
  C.HISTIPDOC=D.HISTIPDOC AND C.HISCKEY=D.HISCKEY AND C.HCTVIN1=D.HCTVIN1 AND D.HCESP IN (340,341)
   AND D.HISCSEC=(SELECT MIN(H.HISCSEC) FROM HCCOM1 H WHERE H.HISTIPDOC=D.HISTIPDOC AND
    H.HISCKEY=D.HISCKEY AND H.HCTVIN1=D.HCTVIN1 AND H.FHCINDESP='GN')
</t>
  </si>
  <si>
    <t>Verificar</t>
  </si>
  <si>
    <t xml:space="preserve"> SELECT TOP 10  T1.INGDXCLI AS CODIGO,T3.DMNOMB AS DIAGNOSTICO,COUNT(*) AS TOTAL FROM (INGRESOS T1
 INNER JOIN CAPBAS T2 ON (T1.MPTDOC=T2.MPTDOC AND T1.MPCEDU=T2.MPCEDU AND T1.INGFECEGR &gt;='2016-01-01' AND 
 T1.INGFECEGR&lt;='2016-01-01')) INNER JOIN MAEPAB T4 ON (T4.MPCODP=T1.MPCODP AND T4.MPCODP IN (17,16,2)) 
 LEFT JOIN MAEMED1 T5 ON (T5.MMCODM=T1.INGCOMT) LEFT JOIN MAEDIA T3 ON (T3.DMCODI=T1.INGDXCLI)
  where --(EXTRACT(DAY FROM (CAST(t1.INGFECADm AS TIMESTAMP)- CAST(t2.mpfchn AS TIMESTAMP))))/365&lt;=14
  DATEDIFF (DAY,t2.mpfchn,t1.INGFECADm)/365&lt;=14
   GROUP BY T1.INGDXCLI,T3.DMNOMB ORDER BY COUNT(*) DESC 
</t>
  </si>
  <si>
    <t>Validar</t>
  </si>
  <si>
    <t>Funcion-PendienteNOAPLICA</t>
  </si>
  <si>
    <t>Por Terminar --NOAPLICA</t>
  </si>
  <si>
    <t>SELECT R.AGLREMNR AS REMISION,R1.EMPRNIT AS NIT,M.MPCEDU AS CEDULA,
(select   distinct mpnomc
 from capbas where mpcedu=M.MPCEDU ) AS NOMBRE,R.MPNFAC AS FAC, M.MPNUMA AS AUTORIZACION,
 M2.PRCODI AS CUPS,(SELECT TOP 1 PRNOMB FROM MAEPRO WHERE PRCODI=M2.PRCODI) AS NOMBRE_PRO,
  M2.MACANPR AS CANT,M2.MAVATP AS VLR,M.MAVAPU AS COPA,M.FACFCH AS FECHA_FAC,M.MAFCHI AS FECHA_INGRESO,
  M.MAFCHE AS FECHA_EGRESO FROM (ADMGLO11 R INNER JOIN ADMGLO01 R1 ON R.AGLREMNR=R1.AGLREMNR) 
  INNER JOIN MAEATE M ON M.MPNFAC=R.MPNFAC AND M.MATIPDOC=R.MATIPDOC
   INNER JOIN MAEATE2 M2 ON M2.MPNFAC=M.MPNFAC AND M2.MATIPDOC=M.MATIPDOC AND MAESANUP='N'
    WHERE R.AGLREMNR=21212
  ORDER BY 3,5</t>
  </si>
  <si>
    <t>Me toco quitar un TOP 1</t>
  </si>
  <si>
    <t xml:space="preserve">  SELECT COUNT(CITMED.CITNUM) AS TOTAL_CITAS_ASIGNADAS,CASE WHEN CITMED1.CITESTA='I' THEN 'INCUMPLIDA' 
 WHEN CITMED1.CITESTA='N' THEN 'CANCELADA' WHEN CITMED1.CITESTA='F' THEN 'FACTURADA' WHEN
  CITMED1.CITESTA='A' THEN 'ATENDIDA' WHEN CITMED1.CITESTA='R' THEN 'RESERVADA' WHEN
   CITMED1.CITESTA='C' THEN 'CONFIRMADA' END AS ESTADO_CITA FROM CITMED 
   INNER JOIN CAPBAS ON CITMED1.CITCED=CAPBAS.MPCEDU AND CITMED.CITTIPDOC=CAPBAS.MPTDOC 
   INNER JOIN MAEMED1 ON CITMED.MMCODM=MAEMED1.MMCODM INNER JOIN MAEESP ON
    CITMED.MECODE=MAEESP.MECODE 
   INNER JOIN CONSUL ON CONSUL.CONSCOD=CITMED.CITCONS 
   WHERE CITMED.CITFEC&gt;='2016-01-01' AND CITMED.CITFEC&lt;='2016-01-01'
      AND CITMED.CITESTA IN ('A','F','C','R','N','I') 
   GROUP BY CITMED.CITESTA;
</t>
  </si>
  <si>
    <t>Parece problemas de columnas querys</t>
  </si>
  <si>
    <t xml:space="preserve"> SELECT COUNT(CITMED.CITNUM) AS TOTAL_CITAS_CANCELADAS
 FROM CITMED INNER JOIN CITMED2 ON (CITMED2.CITEMP=CITMED.CITEMP AND CITMED2.CITNUM= CITMED.CITNUM) 
 INNER JOIN CITMED1 ON (CITMED1.CITEMP=CITMED.CITEMP AND CITMED1.CITSED=CITMED.CITSED) 
 INNER JOIN CAPBAS ON  (CITMED1.CITCED=CAPBAS.MPCEDU AND CITMED1.CITTIPDOC=CAPBAS.MPTDOC) 
 INNER JOIN MAEMED1 ON CITMED2.MMCODM=MAEMED1.MMCODM 
 INNER JOIN MAEESP ON CITMED2.MECODE=MAEESP.MECODE INNER JOIN CONSUL ON CONSUL.CONSCOD=CITMED.CITCONS
  WHERE CITMED.CITFEC&gt;='2016-01-01' AND CITMED.CITFEC&lt;='2016-01-31' AND CITMED1.CITESTA='N';</t>
  </si>
  <si>
    <t xml:space="preserve"> SELECT CITMED.CITNUM AS NO_CITA,CITMED.CITFEC AS FECHA_CITA, CITMED1.CITCED AS ID,
CAPBAS.MPNOMC AS PACIENTE,CASE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CITMED.CITFEC&gt;='2016-01-01' AND CITMED.CITFEC&lt;='2016-01-01'
    AND MAEESP.MENOME LIKE '%MEDICINA%' AND CITMED1.CITESTA IN ('A','F','C') 
 ORDER BY CITMED.CITNUM;</t>
  </si>
  <si>
    <t xml:space="preserve"> SELECT  MAEESP.MENOME AS ESPECIALIDAD,MAEMED1.MMNOMM AS MEDICO,COUNT(*)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CITMED.CITFEC&gt;='2016-01-01' AND CITMED.CITFEC&lt;='2016-01-01' AND MAEESP.MENOME LIKE ('%NEURO%') 
    AND CITMED1.CITESTA IN ('A','F','C') GROUP BY MAEESP.MENOME ,MAEMED1.MMNOMM  
 ORDER BY COUNT(*) DESC
</t>
  </si>
  <si>
    <t xml:space="preserve"> SELECT CITMED1.CITNROCTO,MAEEMP.MENOMB,COUNT(*) FROM CITMED 
INNER JOIN CITMED2 ON (CITMED2.CITEMP= 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CITMED.CITFEC&gt;='2016-01-01' AND CITMED.CITFEC&lt;='2016-01-01' AND MAEESP.MENOME LIKE ('%NEURO%') AND
  CITMED1.CITESTA IN ('A','F','C') GROUP BY CITMED1.CITNROCTO,MAEEMP.MENOMB
   ORDER BY COUNT(*) DESC</t>
  </si>
  <si>
    <t>Ocupacion de camas</t>
  </si>
  <si>
    <t>Ingresos de pacientes</t>
  </si>
  <si>
    <t>Historias Clinicas</t>
  </si>
  <si>
    <t>Facturacion Historica</t>
  </si>
  <si>
    <t>Glosas historicas</t>
  </si>
  <si>
    <t>Triage para la H.Clinica</t>
  </si>
  <si>
    <t>Unificacion de Historias Clinicas</t>
  </si>
  <si>
    <t>Financiera</t>
  </si>
  <si>
    <t>Asistencial</t>
  </si>
  <si>
    <t>Contabilidad</t>
  </si>
  <si>
    <t>Los inventarios</t>
  </si>
  <si>
    <t>Las compras</t>
  </si>
  <si>
    <t>Las cuentas por pagar</t>
  </si>
  <si>
    <t>Los documentos de Tesoreria</t>
  </si>
  <si>
    <t>Las cuentas por cobrar</t>
  </si>
  <si>
    <t>Remisiones historicas</t>
  </si>
  <si>
    <t>Tablas criticas</t>
  </si>
  <si>
    <t>Maepab, maepab1, maepab11</t>
  </si>
  <si>
    <t>Ingresos-Ingresomp-</t>
  </si>
  <si>
    <t>Hccom-Hccom1-Hcco1Des-Hccom2-Hccom3-Hccom33-Hccom4-Hccom5-Hccom51-Hccom6-Hccom61</t>
  </si>
  <si>
    <t>Historias de Enfermeria</t>
  </si>
  <si>
    <t>Hccom…</t>
  </si>
  <si>
    <t>Admglo01-Admglo11</t>
  </si>
  <si>
    <t>Radicaciones de facturas Historicas</t>
  </si>
  <si>
    <t>Cmpcab1-Compcab2-Compcab</t>
  </si>
  <si>
    <t>Movinv3-Movinv4-Kardex</t>
  </si>
  <si>
    <t>hojoblprv-movcxp</t>
  </si>
  <si>
    <t>Procteso-</t>
  </si>
  <si>
    <t>movcxc-</t>
  </si>
  <si>
    <t>De a parte financiera hay que trasladar todo</t>
  </si>
  <si>
    <t>Movcont3-Movcont2-Hojobl</t>
  </si>
  <si>
    <t>Abonos-Abonos1-</t>
  </si>
  <si>
    <t>Basicos</t>
  </si>
  <si>
    <t>Capbas-Todas las parametrizaciones</t>
  </si>
  <si>
    <t xml:space="preserve"> SELECT CITNUM AS CITA ,CITCED AS DOCUMENTO,CITTIPDOC AS TIPO_DOC,CITFCHHRA AS FECHA,
CITUSRCIT AS USUARIO,CITCMBDTO AS ESTADO 
FROM CTRLCITAS 
WHERE  CITFCHHRA &gt;='2016-01-01' AND CITFCHHRA&lt;='2016-01-01'
 AND CITSTSCIT='C' AND CITUSRCIT IN ('.B:.;,;├æ..','.,├æ&gt;:KK.  ','.B├æ├æ┬ñ├æ├æ;&gt;;','.,├æ&gt;:KK:  ','KKB.,B&gt;K  ','.B:??├æ.&lt;;&gt;','.,├æB,B&gt;:  ','.,├æB.:K├æ  ')
</t>
  </si>
  <si>
    <t xml:space="preserve"> SELECT MAEESP.MENOME AS ESPECIALIDAD,M1.MMNOMM AS MEDICO_ATIENDE,COUNT(*), 
--SUM(( CTRLCITAS.CITFCHHRA-(CAST ((CITMED.CITFEC||' '||CITMED.CITHORI) AS TIMESTAMP))))/COUNT(*) AS TIEMPO_RESERVA_A_CITA,
sum(DATEDIFF (DAY,(CONVERT(VARCHAR(10) , CONCAT(CITMED.CITFEC,' ',CITMED.CITHORI),111) , CTRLCITAS.CITFCHHRA ) )/count(*)  AS TIEMPO_RESERVA_A_CITA,
 SUM(( T1.CITFCHHRA-(CAST ((CITMED.CITFEC||' '||CITMED.CITHORI) AS TIMESTAMP))))/COUNT(*) AS TIEMPO_CITA_A_CONFIRMA, 
 SUM((HCCOM1.HISFHORAT- T1.CITFCHHRA ))/COUNT(*) AS TIEMPO_CONFIRMADA_A_FOLIO 
 FROM ((CTRLCITAS LEFT JOIN CTRLCITAS T1 ON (T1.CITNUM= CTRLCITAS.CITNUM AND
  T1.CITCMBDTO='CONFIRMADA'
  INNER JOIN CITMED ON CTRLCITAS.CITNUM=CITMED.CITNUM
  group by MAEESP.MENOME,M1.MMNOMM
</t>
  </si>
  <si>
    <t>Tiene Error - Arreglar</t>
  </si>
  <si>
    <t xml:space="preserve"> </t>
  </si>
  <si>
    <t>CREATE procedure fact_especialidad(@desde_fecha datetime, @hasta_fecha datetime, @especialidad nvarchar)
as
RETURN
begin  
truncate table tmp_fact_especialidad;
insert into tmp_fact_especialidad
SELECT datepart(mm, MAEATE.FACFCH) AS MES,MAEESP.MENOME AS ESP,
MAEMED1.MMNOMM AS MEDICO,SUM(MAEATE2.MAVATP) AS VALOR_TOTAL
FROM (MAEATE2 INNER JOIN MAEPRO ON MAEATE2.PRCODI= MAEPRO.PRCODI) 
INNER JOIN CPTSERV ON MAEPRO.PRCPTO=CPTSERV.CPTCOD 
INNER JOIN MAEATE ON MAEATE2.MPNFAC=MAEATE.MPNFAC 
INNER JOIN MAEPAB ON MAEATE.FACCODPAB=MAEPAB.MPCODP 
LEFT JOIN MAEESP ON MAEATE2.MECOMM=MAEESP.MECODE 
LEFT JOIN MAEMED1 ON MAEMED1.MMCODM=MAEATE2.MMCODM 
INNER JOIN MAEEMP ON MAEATE.MPMENI=MAEEMP.MENNIT 
INNER JOIN EMPRESS ON MAEEMP.MECNTR=EMPRESS.MECNTR 
WHERE MAEATE.MATIPDOC IN ('2','3','4') AND MAEATE2.FCPTPOTRN='F'AND MAEATE2.MAESANUP&lt;&gt;'S' AND 
MAEATE.MAESTF&lt;&gt;1 AND MAEATE.MAESTF&lt;&gt;10 AND MAEATE.FACFCH&gt;='2016-01-01' AND MAEATE.FACFCH&lt;='2016-01-01' AND 
MAEESP.MENOME LIKE ('%ANESTE%')
GROUP BY datepart(mm, MAEATE.FACFCH),MAEESP.MENOME ,MAEMED1.MMNOMM; 
end;</t>
  </si>
  <si>
    <t>Fumcion Desencriptar- Verificar si el teimpo de Restas funcinma asi no mas</t>
  </si>
  <si>
    <t xml:space="preserve"> SELECT CITMED.CITNUM AS NO_CITA,CITMED.CITFEC AS FECHA_CITA,CITMED1.CITCED AS ID,
CAPBAS.MPNOMC AS PACIENTE,CITMED.CITPRO AS PROCEDIMIENTO,MAEPRO.PRNOMB AS DESCRIPCION_PROCED,
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
   HCDIAGN.HCDXCOD,MAEDIA.DMNOMB AS DIAGNOSTICO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LEFT JOIN MAEPRO ON MAEPRO.PRCODI=CITMED.CITPRO INNER JOIN HCCOM1 ON
     (HCCOM1.HISTIPDOC=CITMED1.CITTIPDOC AND HCCOM1.HISCKEY=CITMED1.CITCED AND 
  CITMED1.CITNUM=HCCOM1.HISCITNUM) INNER JOIN HCDIAGN ON (HCDIAGN.HISTIPDOC=HCCOM1.HISTIPDOC
   AND HCDIAGN.HISCKEY=HCCOM1.HISCKEY AND HCDIAGN.HISCSEC=HCCOM1.HISCSEC) 
   INNER JOIN MAEDIA ON (MAEDIA.DMCODI=HCDIAGN.HCDXCOD) 
   WHERE CITMED.CITFEC&gt;='2016-01-01' AND CITMED.CITFEC&lt;='2016-01-01' AND CITMED1.CITESTA IN ('A','F','C')
    AND MAEESP.MECODE = 385 ORDER BY CITMED.CITNUM;
</t>
  </si>
  <si>
    <t>FUNCTION TRUNC .. HOMOLOGO SQL</t>
  </si>
  <si>
    <t xml:space="preserve"> SELECT A.CITNUM AS CITA_MEDICA ,B.CITFEC AS FECHA,B.CITHORI AS HORA,C.MMCODM AS COD_MED,
G.CITNROAUT AS NRO_AUTORIZACION,E.MMNOMM AS MEDICO,F.MENOME AS ESPECIALIDAD,
 DESENCRIPTAR(B.CITUSER) AS USUARIO FROM CTRLCITAS A,CITMED B,CITMED2 C,MAEMED1 E,MAEESP F,CITMED1 G 
 WHERE A.CITNUM=B.CITNUM AND A.CITNUM=G.CITNUM AND G.CITNROAUT LIKE ('%POP%') AND
  B.CITNUM=C.CITNUM AND A.CITSTSCIT='R' AND B.CITFEC&gt;='2016-01-01' AND B.CITFEC&lt;='2016-01-01' 
  AND C.MECODE=F.MECODE AND C.MMCODM=E.MMCODM ORDER BY A.CITNUM
</t>
  </si>
  <si>
    <t xml:space="preserve"> select desencriptar(a.cituser) AS USUARIO,case when date_part('month',a.citfec)=1 then 'Enero'
 when date_part('month',a.citfec)=2 then 'Febrero' when date_part('month',a.citfec)=3
  then 'Marzo' when date_part('month',a.citfec)=4 then 'Abril' END AS MES , count(*) AS Cantidad, 
  sum(matotf) AS TOTAL from citmed a,citmed1 b,maeate c where a.citfec&gt;='2016-01-01' and a.citfec&lt;='2016-01-01' and
   a.citnum=b.citnum and b.citced=c.mpcedu and b.cittipdoc=c.mptdoc and b.citctving=c.mactving
    and desencriptar(a.cituser) in ('1072658393','35419141', '52188817', '35425279','35419141','11235271','1076621465','35423914') and a.citestp='F' 
 group by desencriptar(a.cituser),date_part ('month', a.citfec) 
 order by desencriptar(a.cituser),date_part('month', a.citfec)
</t>
  </si>
  <si>
    <t xml:space="preserve"> SELECT CITMED.CITNUM AS NO_CITA,CITMED.CITFEC AS FECHA_CITA,CITMED1.CITCED AS ID,
CAPBAS.MPNOMC AS PACIENTE,CITMED.CITPRO AS PROCEDIMIENTO,MAEPRO.PRNOMB AS DESCRIPCION_PROCED,
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
  desencriptar(citmed.cituser) as usuario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CITMED.CITFEC&gt;='2016-01-01' AND
     CITMED.CITFEC&lt;='2016-01-01' AND CITMED1.CITESTA IN ('A','F','C') ORDER BY CITMED.CITNUM;
</t>
  </si>
  <si>
    <t>Por este lado me dab</t>
  </si>
  <si>
    <t>Funcion Desencriptar y se debe validar</t>
  </si>
  <si>
    <t xml:space="preserve"> SELECT datepart(mm, FACFCH) AS MES,MAEPAB.MPNOMP,MAEPRO.PRGRUPO,MAEPRO.PRNOMB,
SUM(MAEATE2.MACANPR) AS CANTIDAD 
FROM (MAEATE2 INNER JOIN MAEPRO ON MAEATE2.PRCODI=MAEPRO.PRCODI)
 INNER JOIN MAEATE ON MAEATE2.MPNFAC=MAEATE.MPNFAC 
 INNER JOIN MAEPAB ON (MAEPAB.MPCODP=MAEATE.FACCODPAB)
  WHERE MAEATE.MATIPDOC IN ('2','3','4') AND MAEATE2.FCPTPOTRN='F' AND MAEATE2.MAESANUP&lt;&gt;'S'
   AND MAEATE.MAESTF&lt;&gt;1 AND MAEATE.MAESTF&lt;&gt;10 AND MAEATE.FACFCH&gt;='2016-01-01' AND MAEATE.FACFCH&lt;='2016-01-01'
   GROUP BY datepart(mm, FACFCH) , MAEPAB.MPNOMP,MAEPRO.PRGRUPO,MAEPRO.PRNOMB</t>
  </si>
  <si>
    <t>Columna prgrupo No funciona</t>
  </si>
  <si>
    <t xml:space="preserve"> SELECT ABONOS.ABONUM AS RECIBO,ABONOS.MPCEDU AS CEDULA,ABONOS.MPTDOC AS TIPO_DOCUMENTO, 
CAPBAS.MPNOMC AS PACIENTE,ABONOS.ABOVLR AS VALOR_RECIBO,ABONOS.ABOAPL AS VALOR_YA_APLICADO,
ABONOS.ABOSDO AS VALOR_SIN_APLICAR FROM ABONOS INNER JOIN CAPBAS ON ABONOS.MPCEDU=CAPBAS.MPCEDU
 WHERE ABONOS.ABONUM=1212</t>
  </si>
  <si>
    <t xml:space="preserve">Muestra  las remisiones realziadas por los usuarios relacionados a las empresas en un rango de fechas dado
</t>
  </si>
  <si>
    <t>Muestra la facturacion-Remision-Radicacion-Nro Aut. Pacientes Sura de acuerdo a rango solicitado</t>
  </si>
  <si>
    <t>Muestra Lista el precio de venta y costos segun portafolio y contrato suministrado</t>
  </si>
  <si>
    <t>Muestra por factura el costo en medicamentos y procedimientos de acuerdoa rango de fecahs solicitados</t>
  </si>
  <si>
    <t>Muestra la facturacion por factura de la empresa Cliente-Zafiro</t>
  </si>
  <si>
    <t>Muestra Detalle ordenes de servicio procedimientos.  filtro de fecha de factura desde hasta</t>
  </si>
  <si>
    <t>Muestra Detalle de ordenes de servicio procedimientos.  filtro de fecha de factura desde hasta, incluye hoja de gasto</t>
  </si>
  <si>
    <t>Muestra la facturacion para una especialidad suminstrada de acuerdo a rango de fechas solicitado</t>
  </si>
  <si>
    <t>Muestra la facturacion de acuerdo a rango de fechas solicitados, pero la verdad no veo lo de "AMBULATORIO"</t>
  </si>
  <si>
    <t>Muestra valores por mes de las vacunas quemadas en el codigo, Suminstros facturados</t>
  </si>
  <si>
    <t>Muestra la facturacion pero No veo nada de hoja de ruta</t>
  </si>
  <si>
    <t>Muestra facturas No confirmadad por hoja de ruta de acuerdoa rango de fechas</t>
  </si>
  <si>
    <t>Igual al de rrriba</t>
  </si>
  <si>
    <t>Verificar Basado en tabla TMP_RECTOR1. Yo creo Inhabiliatrla</t>
  </si>
  <si>
    <t>Muestra los envios por numero de hoja de ruta</t>
  </si>
  <si>
    <t>Muestra ??</t>
  </si>
  <si>
    <t>Muestra la facturacion glosada de acuerdo a fechas solicitadas</t>
  </si>
  <si>
    <t>Muestra la facturacion relacionadas con los medicos con folios en la maeate2</t>
  </si>
  <si>
    <t>Muestra Facturacion _ relacionada con el modulo de cirugias - INEXACTO</t>
  </si>
  <si>
    <t>Muestra Ciruigias con cargue manual, no relacionado con folios cirugias. De acuerdo a rango de fechas solicitados</t>
  </si>
  <si>
    <t>Muestra GENERACION DE VALORES DE PROCEDIMIENTOS AGENDADOS Y FACTURADOS EN EL MODULO DE CITAS MEDICAS
INGRESE FECHA AÑO MES DIA DE REALIZACION DEL PROCEDIMIENTO</t>
  </si>
  <si>
    <t>Muestra los medicos activos y en el modulo de seguridad</t>
  </si>
  <si>
    <t>Muestra l afcturacuion Codigos de procedimientos a tomar 876801 Y 876802</t>
  </si>
  <si>
    <t>Muestra la facturacion Global de acuerdo a rango de fechas solicitdas</t>
  </si>
  <si>
    <t>Muestra pacientes facturados por le contrato MEDISABANA y sus causas externas</t>
  </si>
  <si>
    <t>Muestra los portafolios de procedimientos quemados para el año 2013</t>
  </si>
  <si>
    <t>Muestra ingrsos de pacientes_info grakl de acuerdo a rango de fecha solicitado</t>
  </si>
  <si>
    <t>muestra procedimientos de las facturas Ordenes de servicio de acuerdoa rango de fechas solicitadas</t>
  </si>
  <si>
    <t>Muestra cantidad de facturas por servicio de acuerdo a rango de fechas</t>
  </si>
  <si>
    <t>Muestra por tipo de procedimientos los procedimientos</t>
  </si>
  <si>
    <t>Muestra la facturacion tipode proced: terapias de acuerdoa a un rango de fechas suministrado</t>
  </si>
  <si>
    <t>muestra la factura-Numero de cita para Cex-Radiologia</t>
  </si>
  <si>
    <t>Muestra la facturacion - Terapias para procedimientos quemados</t>
  </si>
  <si>
    <t>Muestra datos basicos pacientes con epoch de acuerdo a codigos suminustrados en el rango de fechas</t>
  </si>
  <si>
    <t>Muestra listado de citas medicas incumplidas para especialidades quemadas terapias  de acuerdoa rango de fechas</t>
  </si>
  <si>
    <t>Muestra klostado de citas medicas cumplidas para espe quemadas de acuerdo a rango de fechas solicitadas</t>
  </si>
  <si>
    <t>Muestra informacion de Entregas de turno-Cierres de caja en el rango solicitado</t>
  </si>
  <si>
    <t>Muestra comprobantes consignaciones de cierre de caja TCO</t>
  </si>
  <si>
    <t>Muestra de acurdo a un intervalo de 3 dias los reingresos de pacientes en 72 Horas de acuerdo al rango de fechas solicitados para URGENCIAS</t>
  </si>
  <si>
    <t>Muestra el total de interconsultas sin contestar para quemado pabellones</t>
  </si>
  <si>
    <t>Muestra 10 maximo dx para pacientes en pabellones quemados yde urgencias rango de fecahs</t>
  </si>
  <si>
    <t>Muestra tiempos entre enventos para pacientes qcon pabellones quemadaso URG de acuerdoa rango de fecahs solicitados</t>
  </si>
  <si>
    <t>Muestra pacientes atendidos por medicos quemados de acuerdoa  rnago de fechas</t>
  </si>
  <si>
    <t>Muestra tiempo a triage para todos los pacientes de acuerdo a rago de fecahs solicitados</t>
  </si>
  <si>
    <t>Muestra tiempos a consulta medica todos los apcientes de acuerdo a rano de fechas solicitados</t>
  </si>
  <si>
    <t>Muestra tiempos de riagepara pabellones quemados de acuerdo a rango de fechas solicitados</t>
  </si>
  <si>
    <t>Muestra pacientes fallecidos para pabellones quemados de acuerdoa rango de fechas solicitados</t>
  </si>
  <si>
    <t>Muestra pacientes triage con dx de salida quemado para rango de fechas soliciatdos</t>
  </si>
  <si>
    <t>Muestra tiempos de traige para pacientes especialdiades quemadas de acuerdoa rango de fechas solicitadas</t>
  </si>
  <si>
    <t>Muestra los 10 mayores causas de dx para menores de 14 añosde acuerdo arango de fechas solciitdas</t>
  </si>
  <si>
    <t xml:space="preserve">Muestra pacientes pediatricos con dx quemado de salida con rango de fechas solicitados </t>
  </si>
  <si>
    <t>Muestra apcientes pdiatricos atendidos or medicos quemados en el programa de acuerdoa rango de fechas solicitados</t>
  </si>
  <si>
    <t>Muestra Tiempo de Pacientes en su paso de urgencias a hospitalizacion de acuerdo a rango defechas solicitado</t>
  </si>
  <si>
    <t>Muestra pacientes causas externas con poabelon quemado de acuerdo a rangpo de fecahs solicitados</t>
  </si>
  <si>
    <t>Muestra numero de pacientes triage x hora de acuerdo a rango de fecas solicitados</t>
  </si>
  <si>
    <t>muestra detalle de interconsultas contestadas para pabellones quemados de urgencias de acuerdo a rango de fechas</t>
  </si>
  <si>
    <t>Muestra para todos los pacientes el tiempo de duracion del traige de acuerdo a rango de fechas</t>
  </si>
  <si>
    <t xml:space="preserve"> SELECT MPNFAC AS FACTURA, AFCVLRABO AS VALOR,ABONUM AS RECIBO,AFCFCHABO AS FECHA_APLICACION 
FROM MAEATE4 WHERE ABONUM=12345</t>
  </si>
  <si>
    <t xml:space="preserve"> SELECT TFCEDU AS IDENTIFICACION, TFTDOC AS TIPO_DOCUMENTO, TMCTVING AS INGRESO, TFVALA AS VALOR_APLICADO,
TFFCHA AS FECHA_APLICACION,ABONUM AS RECIBO
 FROM TMPFAC4 WHERE ABONUM=1234
</t>
  </si>
  <si>
    <t xml:space="preserve"> SELECT MPCEDU,MPTDOC,ABONUM,ABOFCH,ABOVLR FROM ABONOS 
WHERE (MPCEDU = '19465673' AND ABOVLR= 22121 )
</t>
  </si>
  <si>
    <t xml:space="preserve"> SELECT ABONOS.ABONUM AS RECIBO,ABONOS.MPCEDU AS CEDULA,ABONOS.MPTDOC AS TIPO_DOCUMENTO,
 CAPBAS.MPNOMC AS PACIENTE,ABONOS.ABOVLR AS VALOR_RECIBO,ABONOS.ABOAPL AS VALOR_YA_APLICADO,
 ABONOS.ABOSDO AS VALOR_SIN_APLICAR FROM ABONOS INNER JOIN CAPBAS ON ABONOS.MPCEDU=CAPBAS.MPCEDU
  WHERE ABONOS.MPCEDU='19465673';
</t>
  </si>
  <si>
    <t>Muy quenada la conmsulta</t>
  </si>
  <si>
    <t xml:space="preserve"> SELECT PROCIR.PROCIRCOD AS CONSECUTIVO,PROCIR.MPCEDU AS NUMERO_ID,
PROCIR.MPTDOC AS TIPO_DOCUMENTO,CAPBAS.MPNOMC AS PACIENTE,PROCIR.PROFEC AS FECHA_CIRUGIA,
PROCIR.PROHORI AS HORA_INICIAL,PROHORF AS HORA_FINAL,PROCIR1.MEDCOD AS CODIGO_MEDICO,
MAEMED1.MMNOMM AS NOMBRE_MEDICO,MAEESP.MENOME AS ESPECILIDAD,
MAEPRO.PRCODI AS CUPS,MAEPRO.PRNOMB AS PROCEDIMIENTO,PRCMULOPC.PRCMULDSC AS TIPO,
PROCIR.PROEPS AS CONTRATO,PROTPANST AS TIPO_ANESTESIA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WHERE PROCIR.PROESTA IN ('4','5')  AND PROCIR.PROFEC&gt;'2016-01-01' AND 
  PROCIR.PROFEC&lt;'2016-01-01'
   AND MAEESP.MENOME LIKE ('%NEUR%') 
  ORDER BY PROCIR.PROCIRCOD;
</t>
  </si>
  <si>
    <t xml:space="preserve"> SELECT PORTARSU.PSCODI AS COD_PORTAFOLIO, PORTARSU.PSDESC AS DESC_PORTAFOLIO, 
PORTARS1.MSRESO AS COD_PRODUCTO, MAESUM1.MSNOMG AS DESC_PRODUCTO, MAESUMN.MSDESC AS GENERICO, 
GRUPOS.GRPDSC AS GRUPO, GRUPOS1.SGRPDSC AS SUBGRUPO, PORTARS2.PSVIGIN AS FECHA_VIGENCIA,
 PORTARS2.PSVALU1 AS PRECIO_VENTA, MAESUM1.MSCSTPRM AS COSTO_PROMEDIO,
  MAESUM1.MOVVLU1 AS ULTIMO_PRECIO_COMPRA 
  FROM GRUPOS1 
  INNER JOIN ((GRUPOS INNER JOIN ((PORTARSU 
  INNER JOIN (PORTARS1
   INNER JOIN PORTARS2 ON (PORTARS1.PSCODI = PORTARS2.PSCODI) AND 
   (PORTARS1.MSRESO = PORTARS2.MSRESO)) ON PORTARSU.PSCODI = PORTARS1.PSCODI) 
   INNER JOIN MAESUM1 ON PORTARS2.MSRESO = MAESUM1.MSRESO)
    ON GRUPOS.GRPCOD = MAESUM1.MSGRPCOD)
  INNER JOIN MAESUMN ON (MAESUM1.MSCODI = MAESUMN.MSCODI) AND 
  (MAESUM1.MSPRAC = MAESUMN.MSPRAC) AND (MAESUM1.MSFORM = MAESUMN.MSFORM) AND
   (MAESUM1.CNCCD = MAESUMN.CNCCD)) ON (GRUPOS1.GRPCOD = GRUPOS.GRPCOD) AND 
   (GRUPOS1.SGRPCOD = MAESUM1.MSSGRPCD)
    WHERE PORTARSU.PSCODI='01' 
   ORDER BY GRUPOS.GRPDSC,MAESUM1.MSRESO;
</t>
  </si>
  <si>
    <t xml:space="preserve"> SELECT MAEEMP.MECNTR AS NIT, MAEEMP.MENNIT AS CODIGO_CONTRATO, 
MAEEMP.MENOMB AS DESCRIPCION_CONTRATO, MAEEMP32.PSCODI AS CODIGO_PORTAFOLIO, 
PORTARSU.PSDESC AS DESCRIPCION_PORTAFOLIO, MAEEMP32.MEPSVIG AS FECHA_INICIO_VIGENCIA 
FROM (MAEEMP INNER JOIN MAEEMP32 ON MAEEMP.MENNIT = MAEEMP32.MENNIT)
 INNER JOIN PORTARSU ON MAEEMP32.PSCODI = PORTARSU.PSCODI 
 ORDER BY  MAEEMP.MECNTR;
</t>
  </si>
  <si>
    <t xml:space="preserve">  SELECT MSDESC AS PRODUCTO,CASE WHEN MSPOSX='0' THEN 'POS' WHEN MSPOSX='1' THEN 'NO_POS'
  WHEN MSPOSX='9' THEN 'NO_APLICA' END AS ESTADO_POS FROM MAESUMN
   ORDER BY MSPOSX,MSDESC;</t>
  </si>
  <si>
    <t xml:space="preserve"> SELECT MSRESO,MSNOMG FROM MAESUM1 WHERE MSCSTPRM &gt;0 ORDER BY MSNOMG</t>
  </si>
  <si>
    <t xml:space="preserve"> SELECT PORTARSU.PSCODI AS COD_PORTAFOLIO, PORTARSU.PSDESC AS DESC_PORTAFOLIO, 
PORTARS1.MSRESO AS COD_PRODUCTO, MAESUM1.MSNOMG AS DESC_PRODUCTO, MAESUMN.MSDESC AS GENERICO, 
GRUPOS.GRPDSC AS GRUPO, GRUPOS1.SGRPDSC AS SUBGRUPO, PORTARS2.PSVIGIN AS FECHA_VIGENCIA, 
PORTARS2.PSVALU1 AS PRECIO_VENTA, MAESUM1.MSCSTPRM AS COSTO_PROMEDIO,
 MAESUM1.MOVVLU1 AS ULTIMO_PRECIO_COMPRA FROM GRUPOS1 
 INNER JOIN ((GRUPOS   INNER JOIN ((PORTARSU 
 INNER JOIN (PORTARS1 INNER JOIN PORTARS2 ON (PORTARS1.PSCODI=PORTARS2.PSCODI)
  AND (PORTARS1.MSRESO=PORTARS2.MSRESO)) ON PORTARSU.PSCODI = PORTARS1.PSCODI) 
  INNER JOIN MAESUM1 ON PORTARS2.MSRESO=MAESUM1.MSRESO) ON GRUPOS.GRPCOD = MAESUM1.MSGRPCOD)
   INNER JOIN MAESUMN ON (MAESUM1.MSCODI =MAESUMN.MSCODI) AND 
   (MAESUM1.MSPRAC=MAESUMN.MSPRAC) AND (MAESUM1.MSFORM = MAESUMN.MSFORM)
    AND (MAESUM1.CNCCD = MAESUMN.CNCCD)) ON (GRUPOS1.GRPCOD = GRUPOS.GRPCOD)
  AND (GRUPOS1.SGRPCOD= MAESUM1.MSSGRPCD) WHERE PORTARSU.PSCODI='01'
  AND  PORTARS2.PSVIGIN=(SELECT MAX(X.PSVIGIN) 
  FROM PORTARS2 X WHERE X.PSCODI=PORTARS2.PSCODI AND
   X.MSRESO=PORTARS2.MSRESO) ORDER BY GRUPOS.GRPDSC,MAESUM1.MSRESO;
</t>
  </si>
  <si>
    <t xml:space="preserve"> SELECT MSRESO AS CODIGO,MSNOMG AS SUMINISTRO ,G.GRPCOD AS CODIGO_GRUPO,G.GRPDSC AS GRUPO 
FROM MAESUM1 INNER JOIN GRUPOS G ON (G.GRPCOD=MAESUM1.MSGRPCOD) 
WHERE MSESTADO ='S' AND G.GRPCOD IN ('01','02','05','22','20') AND
 MSRESO NOT IN (SELECT MSRESO FROM PORTARS1 WHERE PSCODI='01')
</t>
  </si>
  <si>
    <t xml:space="preserve"> SELECT PORTARSU.PSCODI AS COD_PORTAFOLIO, PORTARSU.PSDESC AS DESC_PORTAFOLIO, 
PORTARS1.MSRESO AS COD_PRODUCTO,MAESUM1.MSNOMG AS DESC_PRODUCTO,MAESUMN.MSDESC AS GENERICO,
 GRUPOS1.SGRPDSC AS SUBGRUPO, PORTARS2.PSVIGIN AS FECHA_VIGENCIA,
  PORTARS2.PSVALU1 AS PRECIO_VENTA, MAESUM1.MSCSTPRM AS COSTO_PROMEDIO,
   MAESUM1.MOVVLU1 AS ULTIMO_PRECIO_COMPRA 
   FROM ((((PORTARS1 LEFT JOIN PORTARSU ON (PORTARSU.PSCODI=PORTARS1.PSCODI))
    LEFT JOIN PORTARS2 ON (PORTARS2.PSCODI=PORTARS1.PSCODI AND 
 PORTARS2.MSRESO=PORTARS1.MSRESO) 
 LEFT JOIN MAESUM1 ON (PORTARS2.MSRESO=MAESUM1.MSRESO))
  LEFT JOIN GRUPOS1 ON (GRUPOS1.GRPCOD=MAESUM1.MSGRPCOD
   AND GRUPOS1.SGRPCOD=MAESUM1.MSSGRPCD))
    LEFT JOIN MAESUMN ON (MAESUM1.MSCODI=MAESUMN.MSCODI 
    AND MAESUM1.MSPRAC=MAESUMN.MSPRAC AND MAESUM1.MSFORM=MAESUMN.MSFORM 
    AND MAESUM1.CNCCD=MAESUMN.CNCCD)) WHERE PORTARSU.PSCODI='01'
     GROUP BY  PORTARSU.PSCODI ,PORTARSU.PSDESC, PORTARS1.MSRESO,MAESUM1.MSNOMG,MAESUMN.MSDESC,
   GRUPOS1.SGRPDSC,PORTARS2.PSVIGIN,PORTARS2.PSVALU1,MAESUM1.MSCSTPRM,
   MAESUM1.MOVVLU1  
   ORDER BY COD_PORTAFOLIO,PORTARS1.MSRESO</t>
  </si>
  <si>
    <t xml:space="preserve"> SELECT PORTARSU.PSCODI AS COD_PORTAFOLIO, PORTARSU.PSDESC AS DESC_PORTAFOLIO, 
PORTARS1.MSRESO AS COD_PRODUCTO, MAESUM1.MSNOMG AS DESC_PRODUCTO, MAESUMN.MSDESC AS GENERICO,
  PORTARS2.PSVALU1 AS PRECIO_VENTA,MAESUM1.MSCSTPRM AS COSTO_PROMEDIO, 
  MAESUM1.MOVVLU1 AS ULTIMO_PRECIO_COMPRA 
  FROM PORTARSU INNER JOIN PORTARS1 ON (PORTARSU.PSCODI = PORTARS1.PSCODI)
   LEFT JOIN PORTARS2 ON (PORTARS1.PSCODI =PORTARS2.PSCODI AND 
   PORTARS1.MSRESO = PORTARS2.MSRESO) INNER JOIN MAESUM1 ON (PORTARS1.MSRESO = MAESUM1.MSRESO )
    INNER JOIN MAESUMN ON (MAESUM1.MSCODI = MAESUMN.MSCODI AND
  MAESUM1.MSPRAC = MAESUMN.MSPRAC AND MAESUM1.MSFORM = MAESUMN.MSFORM AND
   MAESUM1.CNCCD = MAESUMN.CNCCD) WHERE PORTARSU.PSCODI='01' 
   ORDER BY MAESUM1.MSRESO;</t>
  </si>
  <si>
    <t xml:space="preserve"> SELECT PORTAR.PTDESC AS PORTAFOLIO, TARIFAS.TRFDSC AS TARIFA, MAEPRO.PRCODI AS CUPS,
 MAEPRO.PRNOMB AS DESCRIPCION, HOMPROC.HOMPROVLR AS VALOR_SIN_PORCENTAJE,
  PORTAR1.PTPORC AS PORCENTAJE, (HOMPROC.HOMPROVLR)*(PORTAR1.PTPORC)/100 AS
   VALOR_CON_PORCENTAJE FROM (((PORTAR1 INNER JOIN MAEPRO ON PORTAR1.PRCODI = MAEPRO.PRCODI) 
   INNER JOIN HOMPROC ON (PORTAR1.TRFCOD = HOMPROC.TRFCOD) AND 
   (PORTAR1.PRCODI = HOMPROC.PRCODI) AND (MAEPRO.PRCODI = HOMPROC.PRCODI))
    INNER JOIN TARIFAS ON PORTAR1.TRFCOD = TARIFAS.TRFCOD) 
 INNER JOIN PORTAR ON PORTAR1.PTCODI = PORTAR.PTCODI 
 WHERE (((PORTAR1.PTCODI)='01') AND ((PORTAR1.FORLIQCOD)=' '));
</t>
  </si>
  <si>
    <t xml:space="preserve"> SELECT PORTAR1.PTCODI AS PORTAFOLIO, PORTAR1.PRCODI AS COD_PROCEDIMIENTO,
 MAEPRO.PRNOMB AS NOMBRE_PROCEDIMIENTO, TIPPROC.TIPRDES AS TIPO_PROCEDIMIENTO, 
 HOMPROC.HOMPROCOD AS CODIGO_FACTURADO, PORTAR1.TRFCOD AS TARIFARIO,
  TARIFAS.TRFDSC AS NOMBRE_TARIFARIO, HOMPROC.HOMPROVLR AS VALOR_HOMOLOGACION, 
  PORTAR1.PTPORC AS PORCENTAJE, ROUND((HOMPROC.HOMPROVLR*(1*PORTAR1.PTPORC/100)),-1)
   AS VALOR_TOTAL FROM (((PORTAR1 INNER JOIN MAEPRO ON MAEPRO.PRCODI = PORTAR1.PRCODI)
    INNER JOIN TIPPROC ON TIPPROC.TIPRCOD = MAEPRO.TPPRCD) 
 INNER JOIN TARIFAS ON TARIFAS.TRFCOD = PORTAR1.TRFCOD)
  INNER JOIN HOMPROC ON HOMPROC.PRCODI = PORTAR1.PRCODI AND
   HOMPROC.TRFCOD = PORTAR1.TRFCOD WHERE PORTAR1.PTCODI = '01' AND
    MAEPRO.PRSTA = 'S' AND HOMPROC.HOMPROLH = 'N' AND HOMPROC.HOMPROCNT &lt;= '0'
     ORDER BY 2
</t>
  </si>
  <si>
    <t xml:space="preserve"> SELECT PORTAR1.PTCODI AS PORTAFOLIO, PORTAR1.PRCODI AS COD_PROCEDIMIENTO, 
MAEPRO.PRNOMB AS NOMBRE_PROCEDIMIENTO, TIPPROC.TIPRDES AS TIPO_PROCEDIMIENTO,
 HOMPROC.HOMPROCOD AS CODIGO_FACTURADO, PORTAR1.TRFCOD AS TARIFARIO,
  TARIFAS.TRFDSC AS NOMBRE_TARIFARIO, HOMPROC.HOMPROCNT AS FACTOR,
   PORTAR1.PTPORC AS PORCENTAJE, ROUND((HOMPROC.HOMPROCNT*FACTOR.FCTOVLR*(PORTAR1.PTPORC)/100),-2) AS VALOR_TOTAL 
   FROM((((PORTAR1 INNER JOIN MAEPRO ON MAEPRO.PRCODI = PORTAR1.PRCODI) 
   INNER JOIN TIPPROC ON TIPPROC.TIPRCOD = MAEPRO.TPPRCD)
    INNER JOIN TARIFAS ON TARIFAS.TRFCOD = PORTAR1.TRFCOD) 
 INNER JOIN HOMPROC ON HOMPROC.PRCODI = PORTAR1.PRCODI 
 AND HOMPROC.TRFCOD = PORTAR1.TRFCOD) INNER JOIN FACTOR ON PORTAR1.FCTOCOD = FACTOR.FCTOCOD
  WHERE PORTAR1.PTCODI = '01' AND MAEPRO.PRSTA = 'S' AND HOMPROC.HOMPROLH = 'N' AND
   HOMPROC.HOMPROCNT &gt; '0' ORDER BY 2
</t>
  </si>
  <si>
    <t>Ojo se crea glosas_epssura1</t>
  </si>
  <si>
    <t>No esta en produccioN</t>
  </si>
  <si>
    <t xml:space="preserve"> CREATE PROCEDURE  alicia_costeo(@desde_fecha DATETIME, @hasta_fecha DATETIME)
  as
  RETURN
begin  
select * from tmp_CTRCSTPRM
select * from CTRCSTPRM
truncate table tmp_alicia_costeo;
truncate table tmp_CTRCSTPRM;
insert into tmp_CTRCSTPRM
select CCPMSRESO,CCPFCHMOV,CCPCSTPFI,empcod ,mcdpto ,ccpcns ,ccpdoccod ,
               ccpnrodoc ,ccpmovcsc , ccpbodega   
from CTRCSTPRM c;
--commit;
insert into tmp_alicia_costeo
SELECT A.MPTDOC AS TIPO_DOC,A.MPCEDU AS DOCUMENTO,A.MPNOMC AS NOMPRE,
    e.mpnfac as factura,e.facfch as fecha_factura,
g.menomb as contrato,B.INGFECADM AS INGRESO,b.ingfecegr as egreso,F.PRCODI as codigo,h.prnomb as procedimiento,
F.MACANPR as cantidad,F.MPINTE as valor_unitario,F.MAVATP as valor,
C.HISCLTR AS TRIAGE ,D.MMNOMM as atiende,C.HISCLPR as servicio,CAST (F.MACANPR as integer) as cantidad_costo, CAST (0 as numeric(17,2)) as costo_unitario,cast (0 as numeric(17,2)) as costo_total,CAST('F' as char(1)) as tipo,CAST('P' as char(1)) as rubro,
mafepr as fecha_operacion
FROM CAPBAS A, INGRESOS B, HCCOM1 C, MAEMED1 D, MAEATE E, MAEATE2 F,maeemp g, maepro h
WHERE A.MPTDOC=B.MPTDOC AND A.MPCEDU=B.MPCEDU AND B.MPTDOC=C.HISTIPDOC AND B.MPCEDU=C.HISCKEY AND B.INGCSC =C.HCTVIN1 
AND C.HISCLTR IN (1,2,3) AND C.FHCINDESP ='TR' AND e.facfch&gt;=$1 AND e.facfch &lt;=$2 AND
    D.MMCODM = C.HISCMMED AND B.MPTDOC=E.MPTDOC AND B.MPCEDU=E.MPCEDU AND B.INGCSC = E.MACTVING AND
    E.MPNFAC = F.MPNFAC AND E.MATIPDOC IN ('2','3','4') AND F.FCPTPOTRN='F'AND F.MAESANUP&lt;&gt;'S' AND E.MAESTF&lt;&gt;1 AND
    E.MAESTF&lt;&gt;10 and g.mennit = E.mpmeni and h.prcodi = f.prcodi ;
insert into tmp_alicia_costeo
SELECT A.MPTDOC AS TIPO_DOC,A.MPCEDU AS DOCUMENTO,A.MPNOMC AS NOMbRE,
    e.mpnfac as factura,e.facfch as fecha_factura,
g.menomb as contrato,B.INGFECADM AS INGRESO,b.ingfecegr as egreso,F.msreso as codigo,h.msnomg as procedimiento,
F.MACANs as cantidad,F.mavalu as valor_unitario,F.MAVATs as valor,
C.HISCLTR AS TRIAGE ,D.MMNOMM as atiende,C.HISCLPR as servicio, CAST (F.MACANs as integer) as cantidad_costo,CAST (0 as numeric(17,2)) as costo_unitario,cast (0 as numeric(17,2)) as costo_total,CAST('F' as char(1)) as tipo,CAST('S' as char(1)) as rubro,
mafcsu as fecha_operacion
FROM CAPBAS A, INGRESOS B, HCCOM1 C, MAEMED1 D, MAEATE E, MAEATE3 F,maeemp g, maesum1 h
WHERE A.MPTDOC=B.MPTDOC AND A.MPCEDU=B.MPCEDU AND B.MPTDOC=C.HISTIPDOC AND B.MPCEDU=C.HISCKEY AND B.INGCSC =C.HCTVIN1 
AND C.HISCLTR IN (1,2,3) AND C.FHCINDESP ='TR' AND e.facfch&gt;=$1 AND e.facfch &lt;=$2 AND
    D.MMCODM = C.HISCMMED AND B.MPTDOC=E.MPTDOC AND B.MPCEDU=E.MPCEDU AND B.INGCSC = E.MACTVING AND
    E.MPNFAC = F.MPNFAC AND E.MATIPDOC IN ('2','3','4') AND F.FCsTPOTRN='F'AND F.MAESANUs&lt;&gt;'S' AND E.MAESTF&lt;&gt;1 AND
    E.MAESTF&lt;&gt;10 and g.mennit = E.mpmeni and h.msreso = f.msreso  ;
insert into tmp_alicia_costeo
SELECT A.MPTDOC AS TIPO_DOC,A.MPCEDU AS DOCUMENTO,A.MPNOMC AS NOMBRE,
    e.mpnfac as factura,e.facfch as fecha_factura,
g.menomb as contrato,B.INGFECADM AS INGRESO,b.ingfecegr as egreso,CAST(F.PRCODI AS CHAR(15)) as codigo,h.prnomb as procedimiento,
F.MACANPR as cantidad,F.MPINTE as valor_unitario,F.MAVATP as valor,
C.HISCLTR AS TRIAGE ,D.MMNOMM as atiende,C.HISCLPR as servicio,CAST (F.MACANPR as integer) as cantidad_costo, CAST (0 as numeric(17,2)) as costo_unitario,cast (0 as numeric(17,2)) as costo_total,CAST('H' as char(1)) as tipo,CAST('P' as char(1)) as rubro
,mafepr as fecha_operacion
FROM CAPBAS A, INGRESOS B, HCCOM1 C, MAEMED1 D, MAEATE E, MAEATE2 F,maeemp g, maepro h
WHERE A.MPTDOC=B.MPTDOC AND A.MPCEDU=B.MPCEDU AND B.MPTDOC=C.HISTIPDOC AND B.MPCEDU=C.HISCKEY AND B.INGCSC =C.HCTVIN1 
AND C.HISCLTR IN (1,2,3) AND C.FHCINDESP ='TR' AND e.facfch&gt;=$1 AND e.facfch&lt;=$2 AND
D.MMCODM = C.HISCMMED AND B.MPTDOC=E.MPTDOC AND B.MPCEDU=E.MPCEDU AND B.INGCSC = E.MACTVING AND
E.MPNFAC = F.MPNFAC AND E.MATIPDOC IN ('2','3','4') AND F.FCPTPOTRN='H'AND F.MAESANUP&lt;&gt;'S' AND E.MAESTF&lt;&gt;1 AND
E.MAESTF&lt;&gt;10 and g.mennit = E.mpmeni and h.prcodi = f.prcodi;
insert into tmp_alicia_costeo
SELECT A.MPTDOC AS TIPO_DOC,A.MPCEDU AS DOCUMENTO,A.MPNOMC AS NOMBRE,e.mpnfac as factura,e.facfch as fecha_factura,
g.menomb as contrato,B.INGFECADM AS INGRESO,b.ingfecegr as egreso,CAST(F.msreso as char(15)) as codigo,h.msnomg as procedimiento,
F.MACANs as cantidad,F.mavalu as valor_unitario,F.MAVATs as valor,
C.HISCLTR AS TRIAGE ,D.MMNOMM as atiende,C.HISCLPR as servicio,CAST (F.MACANs as integer) as cantidad_costo, CAST (0 as numeric(17,2)) as costo_unitario,cast (0 as numeric(17,2)) as costo_total,CAST('H' as char(1)) as tipo,CAST('S' as char(1)) as rubro,
mafcsu as fecha_operacion
FROM CAPBAS A, INGRESOS B, HCCOM1 C, MAEMED1 D, MAEATE E, MAEATE3 F,maeemp g, maesum1 h
WHERE A.MPTDOC=B.MPTDOC AND A.MPCEDU=B.MPCEDU AND B.MPTDOC=C.HISTIPDOC AND B.MPCEDU=C.HISCKEY AND B.INGCSC =C.HCTVIN1 
AND C.HISCLTR IN (1,2,3) AND C.FHCINDESP ='TR' AND e.facfch&gt;=$1 AND e.facfch &lt;=$2 AND
D.MMCODM = C.HISCMMED AND B.MPTDOC=E.MPTDOC AND B.MPCEDU=E.MPCEDU AND B.INGCSC = E.MACTVING AND
    E.MPNFAC = F.MPNFAC AND E.MATIPDOC IN ('2','3','4') AND F.FCsTPOTRN='H'AND F.MAESANUs&lt;&gt;'S' AND E.MAESTF&lt;&gt;1 AND
    E.MAESTF&lt;&gt;10 and g.mennit = E.mpmeni and h.msreso = f.msreso;  
--commit;
update tmp_alicia_costeo 
set costo_unitario = b.CCPCSTPFI 
from tmp_alicia_costeo a, tmp_CTRCSTPRM b
 where tmp_alicia_costeo.rubro = a.rubro and tmp_alicia_costeo.codigo = a.codigo and
 a.rubro = 'S' AND a.factura = tmp_alicia_costeo.factura and tmp_alicia_costeo.fecha_operacion = a.fecha_operacion 
 and a.codigo = b.CCPMSRESO AND 
              a.fecha_operacion &gt; b.CCPFCHMOV and
              b.CCPFCHMOV = (select max(c.CCPFCHMOV)
    from tmp_CTRCSTPRM c
    where c.CCPMSRESO=b.CCPMSRESO and c.CCPFCHMOV &lt; a.fecha_operacion)
              AND
              b.ccpcns = (select max(f.ccpcns)
                             from tmp_CTRCSTPRM f
    where f.CCPMSRESO=b.CCPMSRESO and f.CCPFCHMOV = b.CCPFCHMOV ); 
--commit;
update tmp_alicia_costeo
set costo_total = cantidad_costo*costo_unitario
where rubro = 'S'  ;
--commit;
select * from tmp_alicia_costeo a where a.factura in (select b.factura from tmp_alicia_costeo b where b.codigo = $3)
order by factura,tipo 
end;</t>
  </si>
  <si>
    <t>Hay un error en la columna rubro de la table tmp_alicia_costeo</t>
  </si>
  <si>
    <t>CREATE PROCEDURE  alicia_costeo_amb(@desde_fecha DATETIME, @hasta_fecha datetime)
as
  RETURN
begin  
truncate table tmp_alicia_costeo_amb;
truncate table tmp_CTRCSTPRM;
insert into tmp_CTRCSTPRM
select *  
from CTRCSTPRM c;
--commit;
insert into tmp_alicia_costeo_amb
SELECT A.MPTDOC AS TIPO_DOC,A.MPCEDU AS DOCUMENTO,A.MPNOMC AS NOMPRE,
    e.mpnfac as factura,e.facfch as fecha_factura,
g.menomb as contrato,B.INGFECADM AS INGRESO,b.ingfecegr as egreso,cast(F.PRCODI as char(15)) as codigo,h.prnomb as procedimiento,
F.MACANPR as cantidad,F.MPINTE as valor_unitario,F.MAVATP as valor,
CAST (F.MACANPR as integer) as cantidad_costo, CAST (0 as numeric(17,2)) as costo_unitario,cast (0 as numeric(17,2)) as costo_total,CAST('F' as char(1)) as tipo,CAST('P' as char(1)) as rubro,
mafepr as fecha_operacion
FROM CAPBAS A, INGRESOS B, MAEATE E, MAEATE2 F,maeemp g, maepro h
WHERE A.MPTDOC=B.MPTDOC AND A.MPCEDU=B.MPCEDU AND 
 e.facfch&gt;=$1 AND e.facfch &lt;=$2 AND
    B.MPTDOC=E.MPTDOC AND B.MPCEDU=E.MPCEDU AND B.INGCSC = E.MACTVING AND
     E.MPNFAC = F.MPNFAC AND E.MATIPDOC IN ('2','3','4') AND F.FCPTPOTRN='F'AND F.MAESANUP&lt;&gt;'S' AND E.MAESTF&lt;&gt;1 AND
    E.MAESTF&lt;&gt;10 and g.mennit = E.mpmeni and h.prcodi = f.prcodi ; 
insert into tmp_alicia_costeo_amb
SELECT A.MPTDOC AS TIPO_DOC,A.MPCEDU AS DOCUMENTO,A.MPNOMC AS NOMbRE,
    e.mpnfac as factura,e.facfch as fecha_factura,
g.menomb as contrato,B.INGFECADM AS INGRESO,b.ingfecegr as egreso,F.msreso as codigo,h.msnomg as procedimiento,
F.MACANs as cantidad,F.mavalu as valor_unitario,F.MAVATs as valor,
 CAST (F.MACANs as integer) as cantidad_costo,CAST (0 as numeric(17,2)) as costo_unitario,cast (0 as numeric(17,2)) as costo_total,CAST('F' as char(1)) as tipo,CAST('S' as char(1)) as rubro,
mafcsu as fecha_operacion
FROM CAPBAS A, INGRESOS B, MAEATE E, MAEATE3 F,maeemp g, maesum1 h
WHERE A.MPTDOC=B.MPTDOC AND A.MPCEDU=B.MPCEDU AND 
     e.facfch&gt;='2016-01-01' AND e.facfch &lt;='2016-01-01' AND
B.MPTDOC=E.MPTDOC AND B.MPCEDU=E.MPCEDU AND B.INGCSC = E.MACTVING AND
    E.MPNFAC = F.MPNFAC AND E.MATIPDOC IN ('2','3','4') AND F.FCsTPOTRN='F'AND F.MAESANUs&lt;&gt;'S' AND E.MAESTF&lt;&gt;1 AND
    E.MAESTF&lt;&gt;10 and g.mennit = E.mpmeni and h.msreso = f.msreso  ; 
insert into tmp_alicia_costeo_amb
SELECT A.MPTDOC AS TIPO_DOC,A.MPCEDU AS DOCUMENTO,A.MPNOMC AS NOMBRE,
    e.mpnfac as factura,e.facfch as fecha_factura,
g.menomb as contrato,B.INGFECADM AS INGRESO,b.ingfecegr as egreso,CAST(F.PRCODI AS CHAR(15)) as codigo,h.prnomb as procedimiento,
F.MACANPR as cantidad,F.MPINTE as valor_unitario,F.MAVATP as valor,
CAST (F.MACANPR as integer) as cantidad_costo, CAST (0 as numeric(17,2)) as costo_unitario,cast (0 as numeric(17,2)) as costo_total,CAST('H' as char(1)) as tipo,CAST('P' as char(1)) as rubro
,mafepr as fecha_operacion
FROM CAPBAS A, INGRESOS B, MAEATE E, MAEATE2 F,maeemp g, maepro h
WHERE A.MPTDOC=B.MPTDOC AND A.MPCEDU=B.MPCEDU AND 
e.facfch&gt;=$1 AND e.facfch &lt;=$2 AND
B.MPTDOC=E.MPTDOC AND B.MPCEDU=E.MPCEDU AND B.INGCSC = E.MACTVING AND
E.MPNFAC = F.MPNFAC AND E.MATIPDOC IN ('2','3','4') AND F.FCPTPOTRN='H'AND F.MAESANUP&lt;&gt;'S' AND E.MAESTF&lt;&gt;1 AND
E.MAESTF&lt;&gt;10 and g.mennit = E.mpmeni and h.prcodi = f.prcodi; 
insert into tmp_alicia_costeo_amb
SELECT A.MPTDOC AS TIPO_DOC,A.MPCEDU AS DOCUMENTO,A.MPNOMC AS NOMBRE,e.mpnfac as factura,e.facfch as fecha_factura,
g.menomb as contrato,B.INGFECADM AS INGRESO,b.ingfecegr as egreso,CAST(F.msreso as char(15)) as codigo,h.msnomg as procedimiento,
F.MACANs as cantidad,F.mavalu as valor_unitario,F.MAVATs as valor,
CAST (F.MACANs as integer) as cantidad_costo, CAST (0 as numeric(17,2)) as costo_unitario,cast (0 as numeric(17,2)) as costo_total,CAST('H' as char(1)) as tipo,CAST('S' as char(1)) as rubro,
mafcsu as fecha_operacion
FROM CAPBAS A, INGRESOS B,MAEATE E, MAEATE3 F,maeemp g, maesum1 h
WHERE A.MPTDOC=B.MPTDOC AND A.MPCEDU=B.MPCEDU and
e.facfch&gt;='2016-01-01' AND e.facfch &lt;='2016-01-01' AND
B.MPTDOC=E.MPTDOC AND B.MPCEDU=E.MPCEDU AND B.INGCSC = E.MACTVING AND
    E.MPNFAC = F.MPNFAC AND E.MATIPDOC IN ('2','3','4') AND F.FCsTPOTRN='H'AND F.MAESANUs&lt;&gt;'S' AND E.MAESTF&lt;&gt;1 AND
    E.MAESTF&lt;&gt;10 and g.mennit = E.mpmeni and h.msreso = f.msreso;  --14
 --commit;
update tmp_alicia_costeo_amb 
set costo_unitario = b.CCPCSTPFI 
from tmp_alicia_costeo_amb a, tmp_CTRCSTPRM b
 where tmp_alicia_costeo_amb.rubro = a.rubro and tmp_alicia_costeo_amb.codigo = a.codigo and
 a.rubro = 'S' AND a.factura = tmp_alicia_costeo_amb.factura and tmp_alicia_costeo_amb.fecha_operacion = a.fecha_operacion 
 and a.codigo = b.CCPMSRESO AND 
              a.fecha_operacion &gt; b.CCPFCHMOV and
              b.CCPFCHMOV = (select max(c.CCPFCHMOV)
    from tmp_CTRCSTPRM c
    where c.CCPMSRESO=b.CCPMSRESO and c.CCPFCHMOV &lt; a.fecha_operacion)
              AND
              b.ccpcns = (select max(f.ccpcns)
                             from tmp_CTRCSTPRM f
    where f.CCPMSRESO=b.CCPMSRESO and f.CCPFCHMOV = b.CCPFCHMOV ); 
--commit;
update tmp_alicia_costeo_amb
set costo_total = cantidad_costo*costo_unitario
where rubro = 'S'  ;
--commit;
select * from tmp_alicia_costeo_amb a where a.factura in (select b.factura from tmp_alicia_costeo_amb b where b.codigo = $3)
order by factura,tipo  ;
     RETURN;
end</t>
  </si>
  <si>
    <t>Columna en tabla tmpctrst</t>
  </si>
  <si>
    <t xml:space="preserve"> SELECT PORTAR1.PTCODI AS PORTAFOLIO, PORTAR1.PRCODI AS COD_PROCEDIMIENTO, 
MAEPRO.PRNOMB AS NOMBRE_PROCEDIMIENTO,TIPPROC.TIPRDES AS TIPO_PROCEDIMIENTO,
 HOMPROC.HOMPROCOD AS CODIGO_FACTURADO, PORTAR1.TRFCOD AS TARIFARIO,
  TARIFAS.TRFDSC AS NOMBRE_TARIFARIO,PORTAR1.PTPORC AS PORCENTAJE,
   PORTAR1.FORLIQCOD AS COD_LIQ, FORLIQ.FORLIQDSC AS FORMA_LIQUIDACION, 
   FORLIQ1.HNRCOD AS COD_HON, HONRIOS.HNRDSC AS DES_HONORARIO,
   CASE FORLIQ1.FORLIQCAR 
   WHEN 'V' THEN 'VALOR_FIJO' WHEN 'F' THEN 'FACTOR' WHEN 'U' THEN 'UVR'
    WHEN 'R' THEN 'RANGO' WHEN 'T' THEN 'TIEMPO' ELSE 'VERIFICAR' END AS CARACTERISTICA_HONORARIO,FORLIQ1.FORLIQVLHN AS VALOR,
 CASE FORLIQ1.FORLIQCAR WHEN 'V' THEN
  ROUND(((FORLIQ1.FORLIQVLHN)*(PORTAR1.PTPORC)/100),-2)
  WHEN 'F' THEN ROUND(((FORLIQ1.FORLIQVLHN)*(FACTOR.FCTOVLR)*(PORTAR1.PTPORC)/100),-2) END AS VALOR_TOTAL
   FROM (((((((PORTAR1 INNER JOIN MAEPRO ON MAEPRO.PRCODI = PORTAR1.PRCODI)
   INNER JOIN TIPPROC ON TIPPROC.TIPRCOD = MAEPRO.TPPRCD)
   INNER JOIN TARIFAS ON TARIFAS.TRFCOD = PORTAR1.TRFCOD)
   INNER JOIN HOMPROC ON HOMPROC.PRCODI = PORTAR1.PRCODI AND 
   HOMPROC.TRFCOD = PORTAR1.TRFCOD)
   INNER JOIN FORLIQ ON FORLIQ.FORLIQCOD = PORTAR1.FORLIQCOD)
   INNER JOIN FORLIQ1 ON FORLIQ1.FORLIQCOD = PORTAR1.FORLIQCOD)
   INNER JOIN HONRIOS ON FORLIQ1.HNRCOD = HONRIOS.HNRCOD)
   INNER JOIN FACTOR ON FACTOR.FCTOCOD = PORTAR1.FCTOCOD 
   WHERE CAST(PTCODI AS INTEGER)='01' AND MAEPRO.PRSTA = 'S' AND
    HOMPROC.HOMPROLH = 'S' 
    ORDER BY 2,11
</t>
  </si>
  <si>
    <t xml:space="preserve"> SELECT PORTAR1.PTCODI AS PORTAFOLIO, PORTAR1.PRCODI AS COD_PROCEDIMIENTO,
 MAEPRO.PRNOMB AS NOMBRE_PROCEDIMIENTO, TIPPROC.TIPRDES AS TIPO_PROCEDIMIENTO, 
 HOMPROC.HOMPROCOD AS CODIGO_FACTURADO, PORTAR1.TRFCOD AS TARIFARIO,
  TARIFAS.TRFDSC AS NOMBRE_TARIFARIO, PORTAR1.PTPORC AS PORCENTAJE, 
  PORTAR1.FORLIQCOD AS COD_LIQ, FORLIQ.FORLIQDSC AS FORMA_LIQUIDACION,
   FORLIQ1.HNRCOD AS COD_HON, HONRIOS.HNRDSC AS DES_HONORARIO, 
   CASE FORLIQ1.FORLIQCAR WHEN 'V' THEN 'VALOR_FIJO' WHEN 'F' THEN 'FACTOR' WHEN 'U' 
   THEN 'UVR' WHEN 'R' THEN 'RANGO' WHEN 'T' THEN 'TIEMPO' ELSE 'VERIFICAR' END AS CARACTERISTICA_HONORARIO, 
   FORLIQ1.FORLIQVLHN AS VALOR, CASE FORLIQ1.FORLIQCAR  WHEN 'V' THEN ROUND(((FORLIQ1.FORLIQVLHN)*(PORTAR1.PTPORC)/100),-2) 
   WHEN 'F' THEN ROUND(((FORLIQ1.FORLIQVLHN)*(FACTOR.FCTOVLR)*(PORTAR1.PTPORC)/100),-2)END
    AS VALOR_TOTAL FROM (((((((PORTAR1 INNER JOIN MAEPRO ON MAEPRO.PRCODI = PORTAR1.PRCODI)
 INNER JOIN TIPPROC ON TIPPROC.TIPRCOD = MAEPRO.TPPRCD)
 INNER JOIN TARIFAS ON TARIFAS.TRFCOD = PORTAR1.TRFCOD)
 INNER JOIN HOMPROC ON HOMPROC.PRCODI = PORTAR1.PRCODI AND HOMPROC.TRFCOD =
  PORTAR1.TRFCOD)INNER JOIN FORLIQ ON FORLIQ.FORLIQCOD = PORTAR1.FORLIQCOD)
  INNER JOIN FORLIQ1 ON FORLIQ1.FORLIQCOD = PORTAR1.FORLIQCOD)
  INNER JOIN HONRIOS ON FORLIQ1.HNRCOD = HONRIOS.HNRCOD)
  INNER JOIN FACTOR ON FACTOR.FCTOCOD = PORTAR1.FCTOCOD WHERE PTCODI = '01'
   AND MAEPRO.PRSTA = 'S' AND HOMPROC.HOMPROLH = 'S'  
   ORDER BY 2,11
</t>
  </si>
  <si>
    <t xml:space="preserve"> SELECT PORTAR1.PTCODI AS PORTAFOLIO, PORTAR1.PRCODI AS COD_PROCEDIMIENTO, 
MAEPRO.PRNOMB AS NOMBRE_PROCEDIMIENTO, TIPPROC.TIPRDES AS TIPO_PROCEDIMIENTO,
HOMPROC.HOMPROCOD AS CODIGO_FACTURADO, PORTAR1.TRFCOD AS TARIFARIO, 
TARIFAS.TRFDSC AS NOMBRE_TARIFARIO, HOMPROC.HOMPROVLR AS VALOR_HOMOLOGACION,
PORTAR1.PTPORC AS PORCENTAJE,ROUND((HOMPROC.HOMPROVLR*(1*PORTAR1.PTPORC/100)),-2) AS VALOR_TOTAL, 
CONVERT (NUMERIC(10,2) ,(ROUND(((FACTOR.FCTOVLR*HOMPROC.HOMPROCNT)*140)/100,-2))) AS VALOR_COTIZACION 
FROM ((((PORTAR1 INNER JOIN MAEPRO ON MAEPRO.PRCODI = PORTAR1.PRCODI)
 INNER JOIN TIPPROC ON TIPPROC.TIPRCOD = MAEPRO.TPPRCD) 
 INNER JOIN TARIFAS ON TARIFAS.TRFCOD = PORTAR1.TRFCOD) 
 INNER JOIN HOMPROC ON HOMPROC.PRCODI = PORTAR1.PRCODI AND
  HOMPROC.TRFCOD = PORTAR1.TRFCOD) 
  INNER JOIN FACTOR ON PORTAR1.FCTOCOD = FACTOR.FCTOCOD 
  WHERE PORTAR1.PTCODI = '01' AND MAEPRO.PRSTA = 'S' ORDER BY 2</t>
  </si>
  <si>
    <t xml:space="preserve"> select  * from (select  por1.trfcod codigo_tarifa, por1.ptcodi  procedimiento,
 por.ptdesc descripcion from portar por inner join portar1 por1 on por.ptcodi=por1.ptcodi 
 where por.ptdesc like '%2016%')  k 
          left join (select hom.trfcod codigo_tarifa2, hom.prcodi ,
              hom.homprolh, ta.name from homproc hom 
              inner join maepro mae on hom.prcodi= mae.prcodi 
              inner join tarifas ta on ta.trfcod=hom.trfcod 
              where  mae.tpprcd='5' and  hom.homprolh='S') i on k.codigo_tarifa=i.codigo_tarifa2 
                where i.codigo_tarifa2 is null</t>
  </si>
  <si>
    <t xml:space="preserve"> SELECT * FROM MOVCONT2 WHERE CNTCOD='137010005001' AND 
TRCCOD IN ('99120603805','97030111145','94031901663','93121402678','92062161720',
'92021607110','80399982','80398525','800088702','79386126','7217614','6007044','59812862',
'5559379','52854256','52811283','52430942','51917480','51648037','468333','45426276',
'20406875','20319463','20249948','20218869','20158512','20013717','20000185','19221137',
'19219556','19078351','1853','17030894','11331870','1126824728','1120566083','11202472',
'1075656120','1073482428','1072658356','1072658222','1072656403','1072643247','1072638570','1034399649','1023243752','1022931880','1013266732','1000213319','250166','41436642','41309981','40428715965','39810068','39768836','39425797','37940144','367116992','36711699','35479196','35463341','35405073','3019962','2935447','2926193','2920535','27919237','24197432','21159962','21067948','21065318','20954969','208851','20713009','20577457','20575907','20470810','20421771');
</t>
  </si>
  <si>
    <t xml:space="preserve"> SELECT CNTCOD AS COD_CUENTA, CNTDSC AS DESCRIPCION,CNTVIG AS VIGENCIA, 
CNTNAT AS NATURALEZA, CNTNVL AS NIVEL, CNTTRC AS TERCERO, CNTTRM AS TIPO,
 CNTINT AS APLICA_A, CNTACUCCS AS ACUMULA_CENTROCOSTO, CNTACUCUT AS ACUMULA_CENTROUTILIDAD,
   CNTACUTER AS  ACUMULA_TERCERO, CNTOBLRF1 AS OBLIG_DOC_REF1, CNTOBLRF2 AS OBLIG_DOC_REF1, 
    CNTOBLTER AS OBLIG_TERCERO, CNTEST AS ESTADO, MONCOD AS MONEDA, CNTFJCAJ AS FLUJO_CAJA,
   CNTFJCON AS CONCEP_FLUJOCAJA, CNTIMP AS CUENTA_IMPUESTO, CNTCIEBAL AS CIERRE_ANUAL 
   FROM CUENTAS WHERE CNTVIG='2016'
    ORDER BY CNTCOD;
</t>
  </si>
  <si>
    <t xml:space="preserve"> SELECT MSRESO AS CODIGO, MSNOMG AS DESCRIPCION, CASE WHEN MSESTADO='S' THEN 'ACTIVO' 
WHEN MSESTADO='N' THEN 'INACTIVO' END AS ESTADO,MSGRPCOD AS CODIGO_GRUPO 
FROM MAESUM1 ORDER BY MSRESO</t>
  </si>
  <si>
    <t xml:space="preserve"> SELECT  M.MMCEDM, F.MPNFAC, F.MATIPDOC, FA.MATOTF, FA.MAVAAB, F.FCPCODSCC,
 F.MACSCP, F.PRCODI, P.PRNOMB, F.MPPNDCT, F.MAVATP, F.MAVLRTOT,F.MACANPR,
  FA.FACFCH, F.MAFEPR, F.MAHONCOD, F.MPVLRUVR, F.MACODPAB, F. MANUMFOL, F.FCPTPOTRN,
   F.MAEPRO AS ESTADO_PROCED, F.MATIPP AS TIPO_PROC,
    F.MMCODM, M.MMCODM, M.MMNOMM,  FA.MAESTF, FA.MPCEDU, PA.MPNOMC,  FA.MPMENI,
  FA.MPFRIA, FA.MACTVING, FA.MAFCHNOT FROM MAEATE2 F, MAEMED1 M, MAEPRO P,
   MAEATE FA, CAPBAS PA WHERE P.PRCODI=F.PRCODI AND F.MMCODM=M.MMCODM AND
    F.MPNFAC=FA.MPNFAC  AND  FA.MPFRIA&lt;&gt;'3' AND FA.MATIPDOC=F.MATIPDOC AND 
    F.MAESANUP='N' AND  FA.MPCEDU=PA.MPCEDU AND M.MMTERAS='S' AND 
    FA.MAESTF &lt;&gt; 1 AND FA.MAESTF &lt;&gt; 10  AND FA.FACFCH BETWEEN '2009-09-01' 
    AND '2009-09-30';</t>
  </si>
  <si>
    <t>1.</t>
  </si>
  <si>
    <t>Migracion Link2</t>
  </si>
  <si>
    <t>Activar  la Integrudad Referencial en Orion</t>
  </si>
  <si>
    <t>Preparar Front-end</t>
  </si>
  <si>
    <t xml:space="preserve"> SELECT T1.PRVCOD AS NIT,T2.TRCRAZSOC AS PROVEEDOR, T1.HOPNOOBL AS NO_OBLIG, 
(SELECT CNTDSC
 FROM CUENTAS
  WHERE CNTCOD=T1.CNTCOD AND CNTVIG='2014') AS CONCEPTO,
--TO_CHAR(T1.HOPFCHOBL,'DD-MM-YYYY') AS FECHA_OBL,
CONVERT(VARCHAR(11),T1.HOPFCHOBL,111)  AS FECHA_OBL,
--TO_CHAR(T1.HOPFCHRAD,'DD-MM-YYYY') AS FECHA_RAD,
CONVERT(VARCHAR(11), T1.HOPFCHRAD,111) AS FECHA_RAD,
 T1.HOPVLROBL AS VALOR_OBL,T1.HOPTPPZ AS PLAZO, 
 (T1.HOPTOTCRE)-(T1.HOPTOTDEB) AS SALDO,
 CASE WHEN T1.HOPTPPZ &lt;&gt;'' THEN
  --TO_CHAR((CAST(T1.HOPFCHRAD AS DATE)+(CAST(T1.HOPTPPZ||' DAYS' AS INTERVAL))),'DD-MM-YYYY')
  DATEADD(DAY, CONVERT( INTEGER,T1.HOPTPPZ), T1.HOPFCHRAD)
    WHEN T1.HOPTPPZ='' 
  -- THEN TO_CHAR(T1.HOPFCHRAD,'DD-MM-YYYY') END AS FECHA_VENC 
  THEN   CONVERT(varchar(9), T1.HOPFCHRAD,111 ) END AS FECHA_VENC 
 FROM HOJOBLPRV T1 LEFT JOIN TERCEROS T2 ON (T1.PRVCOD=T2.TRCCOD) 
 WHERE (T1.HOPTOTCRE)-(T1.HOPTOTDEB)&lt;&gt;0 AND CNTVIG='2016' 
 ORDER BY T1.PRVCOD ;
</t>
  </si>
  <si>
    <t>Verifiacar sitaxis DATEADD</t>
  </si>
  <si>
    <t xml:space="preserve"> SELECT REQUISI1.DOCCOD AS DOCUMENTO, REQUISI1.REQNRO AS NO_REQ, 
CASE WHEN REQUISI1.REQULTEST = 'X'THEN 'NEGADA' WHEN REQUISI1.REQULTEST = 'O'
THEN 'SOLICITADA' WHEN REQUISI1.REQULTEST = 'E'THEN 'ENTREGADA'
 WHEN REQUISI1.REQULTEST = 'P'THEN 'PENDIENTE' END AS ESTADO, REQUISICI.REQFCH AS FECHA,
  REQUISI1.REQITEM AS ITEM, REQUISI1.MSRESO AS COD_PRODUCTO, REQUISI1.REQNOMPRO AS DESCRIPCION,
   REQUISI1.REQGRP AS COD_GRUPO, GRUPOS.GRPDSC AS DESC_GRUPO, REQUISICI.RECNCCOD AS CC_ORIGEN,
    CENCOST.CNCDSC AS DESC_CC, REQUISI1.REQCANAPR AS CANT_SOLICITADA,
  REQUISI1.REQCANENV AS CANT_DESPACHADA, REQUISI1.REQCANNEG AS CANT_NEGADA,
   KARDEX1.BODEGA AS BODEGA, KARDEX1.DOCTIP AS DOC_SALIDA, KARDEX1.DOCNRO AS NRO_DOC, 
   KARDEX1.MOVFCH AS FECHA_SALIDA, KARDEX1.MOVCNT AS CANT, KARDEX1.MOVVLU AS COSTO_UNITARIO,
    KARDEX1.MOVVLT AS COSTO_TOTAL,REQUISICI.REQUSUCOD,ADMUSR.AUSRDSC 
    FROM REQUISI1 LEFT JOIN  KARDEX1 ON (KARDEX1.MOVTIPDOC = REQUISI1.DOCCOD 
    AND KARDEX1.MOVREQN = REQUISI1.REQNRO AND KARDEX1.MSRESO = REQUISI1.MSRESO 
    AND REQUISI1.REQITEM=KARDEX1.MOVCNSRQ)  INNER JOIN REQUISICI 
    ON (REQUISICI.REQNRO = REQUISI1.REQNRO) AND (REQUISICI.DOCCOD = REQUISI1.DOCCOD) 
    INNER JOIN ADMUSR ON (ADMUSR.AUSRID=REQUISICI.REQUSUCOD) 
    INNER JOIN CENCOST ON (REQUISICI.RECNCCOD = CENCOST.CNCCOD) 
    INNER JOIN GRUPOS ON (REQUISI1.REQGRP = GRUPOS.GRPCOD) 
    WHERE REQUISICI.REQTIP='C' AND REQUISICI.REQSITENV='N' AND 
    REQUISICI.REQFCH &gt;='2016-01-01' AND REQUISICI.REQFCH &lt;='2016-01-01'
     ORDER BY REQUISI1.REQNRO,REQUISI1.REQITEM;
</t>
  </si>
  <si>
    <t xml:space="preserve"> SELECT MOVCONT2.DOCCOD AS DOCUMENTO, MOVCONT2.MVCNRO AS NUM_DOC, MOVCONT2.MVCCFCH AS FECHA,
 MOVCONT2.CNTCOD AS CUENTA, MOVCONT2.TRCCOD AS NIT, TERCEROS.TRCRAZSOC AS TERCERO, 
 MOVCONT2.MVCNAT AS NATURALEZA, MOVCONT2.MVCDOCRF1 AS DREF1, MOVCONT2.MVCDOCRF2 AS DREF2,
  MOVCONT2.MVCVLRLC AS VALOR,MOVCONT2.MVCDET AS CONCEPTO 
  FROM TERCEROS RIGHT JOIN MOVCONT2 ON TERCEROS.TRCCOD = MOVCONT2.TRCCOD 
  WHERE MOVCONT2.MVCCFCH&gt;='2016-01-01' AND MOVCONT2.MVCCFCH&lt;='2016-01-01'AND 
  MOVCONT2.CNTCOD='123456' AND 
  MOVCONT2.DOCCOD='FAC';</t>
  </si>
  <si>
    <t xml:space="preserve"> SELECT T1.PRVCOD AS NIT,T2.TRCRAZSOC AS PROVEEDOR,T1.HOPNOOBL AS NO_OBLIG,
T1.CNTVIG AS VIGENCIA,(SELECT CNTDSC FROM CUENTAS WHERE CNTCOD=T1.CNTCOD AND CNTVIG='2014') 
AS CONCEPTO,
--TO_CHAR(T1.HOPFCHOBL,'DD-MM-YYYY') AS FECHA_OBL,
CONVERT(VARCHAR(9),T1.HOPFCHOBL,111) AS FECHA_OBL,
--TO_CHAR(T1.HOPFCHRAD,'DD-MM-YYYY') AS FECHA_RAD,
CONVERT(VARCHAR(9),T1.HOPFCHRAD,111) AS FECHA_RAD,
T1.HOPVLROBL AS VALOR_OBL,
T1.HOPTPPZ AS PLAZO,
(T1.HOPTOTCRE)-(T1.HOPTOTDEB) AS SALDO,
CASE WHEN T1.HOPTPPZ &lt;&gt;'' 
--THEN TO_CHAR((CAST(T1.HOPFCHRAD AS DATE)+(CAST(T1.HOPTPPZ||' DAYS' AS INTERVAL))) ,'DD-MM-YYYY')
THEN DATEADD(DAY, CONVERT(INTEGER,T1.HOPTPPZ),T1.HOPFCHRAD) 
 WHEN T1.HOPTPPZ=''
 -- THEN TO_CHAR(T1.HOPFCHRAD,'DD-MM-YYYY') END AS FECHA_VENC,
THEN CONVERT(VARCHAR(9), T1.HOPFCHRAD,111)  END AS FECHA_VENC,
 --TO_CHAR(HOJFCHCAN,'DD-MM-YYYY') AS FECHA_CANCELACION 
 CONVERT(VARCHAR(9),HOJFCHCAN,111) AS FECHA_CANCELACION
 FROM HOJOBLPRV T1 LEFT JOIN TERCEROS T2 ON (T1.PRVCOD=T2.TRCCOD) 
 WHERE  T1.HOPFCHRAD &gt;='2016-01-01' AND T1.HOPFCHRAD &lt;='2016-01-01'
 ORDER BY 6;
</t>
  </si>
  <si>
    <t xml:space="preserve"> SELECt T1.PrvCod AS PrvCod , T2.TrcNit AS PrvNit, T2.TrcRazSoc AS PrvRazSoc,
 t2.trcdir as direccion,t2.trctlf as telefono, t2.trcemail as mail 
 FROM ((PROVEEDOR1 T1 INNER JOIN TERCEROS T2 ON T2.TrcCod = T1.PrvCod) 
 INNER JOIN EMPRESA T3 ON T3.EMPCOD=T1.EMPCOD) WHERE (T1.EMPCOD = '1 ') 
 AND (T1.PrvCod like '%%%%%%%%%%%%%%%') AND (T2.TrcNit like '%%%%%%%%%%%%%%%') 
 AND  (T2.TrcRazSoc like '%%%%%%%%%%%%%%%%%%%%%%%%%%%%%%%%%%%%%%%%%%%%%%%%%%%%%%%%%%%%') 
 ORDER BY T1.EMPCOD
</t>
  </si>
  <si>
    <t xml:space="preserve"> SELECT A.RSMCTNCON AS CUENTA, C.CNTDSC AS DESCRIPCION_CUENTA, D.TIPCLADOC AS TIPO_DOC,
A.TRCCOD AS TERCERO,case when d.tipcladoc = '31' then b.trcrazsoc else null end AS RAZON_SOCIAL, B.TRCNIT AS NIT,
B.TRCDIGVER AS VERIFICACION,TRCPRMAPE AS PRIMER_APELLIDO,TRCSEGAPE AS SEGUNDO_APELLIDO,
B.TRCPRMNOM AS PRIMER_NOMBRE,TRCSEGNOM AS SEGUNDO_NOMBRE,B.TRCDIR AS DIRECCION,TRCMDCODD AS
 DEPTO,B.TRCMDCODM AS CIUDAD,A.RSMANO AS ANO, A.RSMMES AS MES, RSMSALACT AS SALDO_ACTUAL
  FROM RESMCUE A LEFT JOIN TERCEROS B ON (B.TRCCOD=A.TRCCOD) LEFT JOIN CUENTAS C ON
   (A.RSMCTNCON=C.CNTCOD) LEFT JOIN TIPDOC D ON (D.TIPCODDOC = B.TRCTPOIDE) 
   WHERE A.RSMANO=2009 AND A.RSMMES=12 AND A.RSMCTNCON &gt;='5' 
   AND A.RSMCTNCON&lt;='8' ORDER BY A.RSMCTNCON, C.CNTDSC
</t>
  </si>
  <si>
    <t xml:space="preserve"> SELECT A.RSMCTNCON AS CUENTA, C.CNTDSC AS DESCRIPCION_CUENTA, A.CNCCOD AS CENTRO_COSTO,
D.CNCDSC AS NOMBRE_COSTO,SUM(A.RSMSALANT) AS SALDO_ANTERIOR,SUM(A.RSMDEB) AS DEBITO,
SUM(A.RSMCRE) AS CREDITO,SUM(A.RSMSALACT) AS SALDO_ACTUAL FROM RESMCUE A 
LEFT JOIN CUENTAS C ON (A.RSMCTNCON=C.CNTCOD) INNER JOIN CENCOST D ON (D.CNCCOD= A.CNCCOD)
 WHERE A.RSMANO=2016 AND A.RSMMES=1 AND A.CNCCOD='21212' GROUP BY  A.RSMCTNCON , C.CNTDSC , 
 A.CNCCOD ,D.CNCDSC ORDER BY A.RSMCTNCON, C.CNTDSC
</t>
  </si>
  <si>
    <t xml:space="preserve"> SELECT A.RSMCTNCON AS CUENTA, C.CNTDSC AS DESCRIPCION_CUENTA, A.CNCCOD AS CENTRO_COSTO,
D.CNCDSC AS NOMBRE_COSTO,SUM(A.RSMSALANT) AS SALDO_ANTERIOR,SUM(A.RSMDEB) AS DEBITO,
SUM(A.RSMCRE) AS CREDITO,SUM(A.RSMSALACT) AS SALDO_ACTUAL FROM RESMCUE A 
LEFT JOIN CUENTAS C ON (A.RSMCTNCON=C.CNTCOD and A.rsmano=C.cntvig) INNER JOIN CENCOST D
 ON (D.CNCCOD= A.CNCCOD) WHERE A.RSMANO=2016 AND A.RSMMES=1 GROUP BY  A.RSMCTNCON , 
 C.CNTDSC , A.CNCCOD ,D.CNCDSC ORDER BY A.RSMCTNCON, C.CNTDSC;
</t>
  </si>
  <si>
    <t xml:space="preserve"> SELECT MOVBAN.BANCOD AS COD_BANCO, BANCO.BANNOM AS BANCOS, TERCEROS.TRCRAZSOC AS TERCERO,
 MOVBAN.DOCCOD AS DOCUMENTO, MOVBAN.EMPCOD AS COD_EMPRESA, MOVBAN.MVBNROCMP AS COMPROBANTE,
  MOVBAN.MVBCSC AS CONCECUTIVO, 
  --TO_CHAR(MOVBAN.MVBFCH,'DD-MM-YYYY') AS FECHA_MOVIMIENTO,
  convert(varchar(11), MOVBAN.MVBFCH ,111)   AS FECHA_MOVIMIENTO,
   MOVBAN.MVBACT AS ACTIVO, MOVBAN.MVBVLR AS VALOR, MOVBAN.MVBTIPMOV AS TIPO_MOV, 
   PROCTESO.PRCTESDES AS PROCESO, MOVBAN.mvbnumchq AS NUM_CHEQUE,
    MOVBAN.MVBBenChq AS BENEFICIARIO, MOVBAN. MVBCONTRN AS COD_TRANSACCION 
 FROM (MOVBAN 
 INNER JOIN BANCO ON MOVBAN.BANCOD = BANCO.BANCOD
 INNER JOIN TERCEROS ON MOVBAN.TRCCOD = TERCEROS.TRCCOD)
  INNER JOIN PROCTESO ON MOVBAN.PRCTESCOD = PROCTESO.PRCTESCOD 
  WHERE MOVBAN.MVBFCH&gt;='2016-01-01' AND MOVBAN.MVBFCH&lt;='2016-01-01'
   ORDER BY MOVBAN.MVBNROCMP
</t>
  </si>
  <si>
    <t xml:space="preserve"> SELECT MOVCONT2.EMPCOD, MOVCONT2.TRCCOD, TERCEROS.TRCRAZSOC, MOVCONT2.DOCCOD, 
MOVCONT2.MVCNRO, MOVCONT2.CNTVIG, MOVCONT2.CNTCOD, MOVCONT2.CNUCOD, MOVCONT2.CNUSUB,
 MOVCONT2.CNCCOD, MOVCONT2.MVCDOCRF1, MOVCONT2.MVCNAT, MOVCONT2.MVCVLRLC, MOVCONT2.MVCDET,
  MOVCONT2.MVCBSE, MOVCONT2.MVCVLR, MOVCONT2.MVCIMPCOD, MOVCONT2.MVCCFCH, IMPUESTOS.GRICOD 
  FROM (MOVCONT2 LEFT JOIN TERCEROS ON MOVCONT2.TRCCOD = TERCEROS.TRCCOD) 
  LEFT JOIN IMPUESTOS ON MOVCONT2.MVCIMPCOD = IMPUESTOS.IMPCOD
   WHERE MOVCONT2.MVCCFCH&gt;='2016-01-01'  AND MOVCONT2.MVCCFCH&lt;='2016-01-01'
    AND IMPUESTOS.GRICOD='10';
</t>
  </si>
  <si>
    <t xml:space="preserve"> SELECT DOCCOD AS TIPO_DOCUMENTO, ORDENRO AS NUMERO_COMPRA, ORDEFCH AS FECHA_ORDEN,
 PRVCOD AS PROVEEDOR, ORDTIPDPLZ AS PLAZO, CASE WHEN ORDEEST='O' THEN 'PENDIENTE' 
 WHEN ORDEEST='A' THEN 'ANULADA' WHEN ORDEEST='E' THEN 'ENTRADA_ALMACEN' WHEN ORDEEST='P'
  THEN 'RECIBIDO_PARCIALMENTE' WHEN ORDEEST='G' THEN 'GENERADA' WHEN ORDEEST='F'
   THEN 'FACTURADA' END  AS ESTADO, ORDEUSUC AS USUARIO_CREA FROM COMPCAB
    WHERE DOCCOD='COC' AND ORDEFCH BETWEEN '2016-01-01' AND '2016-01-01'
</t>
  </si>
  <si>
    <t xml:space="preserve"> SELECT C.FACFCH AS FECHA_FACTURA,A.MPNFAC AS NRO_FACTURA,A.MATIPDOC AS TIPO_DOC,
A.GLOCTVO AS NRO_GLOSA,A.GLOFCHREC AS FECHA_GLOSA,A.GLOFCHRAD  AS FECHA_RADICA_GLOSA,
A.GLOVLRTGLO AS VALOR_GLOSA,B.GLOFCHRTA AS FECHA_RESPUESTA_GLOSA,B.GLOVLR AS VALOR_GLOSADO,
B.GLOVLRACP AS VALOR_ACEPTADO,CASE WHEN A.GLOFCHRAD = '0001-01-01' THEN
 CAST ('GLOSA NO RADICADA' AS CHAR(20)) ELSE  CAST ((A.GLOFCHRAD - B.GLOFCHRTA ) AS CHAR(20))
  END AS TIEMPO_DIAS FROM ADGLOSAS A, ADGLOSAS1 B, MAEATE C WHERE C.FACFCH&gt;='2016-01-01' AND C.FACFCH&lt;= '2016-01-01'
   AND C.MPNFAC=A.MPNFAC AND A.MPNFAC=B.MPNFAC AND A.GLOCTVO=B.GLOCTVO 
   ORDER BY C.MPNFAC</t>
  </si>
  <si>
    <t xml:space="preserve"> SELECT DISTINCT A.RSMCTNCON AS CUENTA,C.CNTDSC AS DESCRIPCION_CUENTA,D.TIPCLADOC AS TIPO_DOC,
A.TRCCOD AS TERCERO,CASE WHEN D.TIPCLADOC='31' THEN B.TRCRAZSOC ELSE NULL END AS RAZON_SOCIAL,
B.TRCNIT AS NIT,B.TRCDIGVER AS VERIFICACION,TRCPRMAPE AS PRIMER_APELLIDO,
TRCSEGAPE AS SEGUNDO_APELLIDO,B.TRCPRMNOM AS PRIMER_NOMBRE,TRCSEGNOM AS SEGUNDO_NOMBRE,
B.TRCDIR AS DIRECCION,TRCMDCODD AS DEPTO,B.TRCMDCODM AS CIUDAD,A.RSMANO AS ANO,A.RSMMES AS MES,
SUM(RSMSALACT) AS SALDO_ACTUAL, C.CNTNAT AS NATURALEZA FROM RESMCUE A
 LEFT JOIN TERCEROS B ON (B.TRCCOD=A.TRCCOD) LEFT JOIN CUENTAS C ON (A.RSMCTNCON=C.CNTCOD) 
 LEFT JOIN TIPDOC D ON (D.TIPCODDOC=B.TRCTPOIDE) WHERE A.RSMANO=2016 AND A.RSMMES=1 AND
  C.CNTVIG='2015' 
  GROUP BY  1,2,3,4,5,6,7, 8,9,10,11, 12,13,14,15,16,18 
  ORDER BY  1,2,4;
</t>
  </si>
  <si>
    <t>Problemas en el GROUP BY</t>
  </si>
  <si>
    <t xml:space="preserve"> SELECT A.RSMCTNCON AS CUENTA, C.CNTDSC AS DESCRIPCIUON_CUENTA, D.TIPCLADOC AS TIPO_DOC,
A.TRCCOD AS TERCERO,CASE WHEN D.TIPCLADOC = '31' THEN B.TRCRAZSOC ELSE NULL END AS RAZON_SOCIAL,
 B.TRCNIT AS NIT,B.TRCDIGVER AS VERIFICACION,TRCPRMAPE AS PRIMER_APELLIDO,
 TRCSEGAPE AS SEGUNDO_APELLIDO,B.TRCPRMNOM AS PRIMER_NOMBRE,TRCSEGNOM AS SEGUNDO_NOMBRE,
 B.TRCDIR AS DIRECCION,TRCMDCODD AS DEPTO,B.TRCMDCODM AS CIUDAD,A.RSMANO AS ANO, 
 A.RSMMES AS MES, RSMSALACT AS SALDO_ACTUAL FROM RESMCUE A 
 LEFT JOIN TERCEROS B ON (B.TRCCOD=A.TRCCOD) 
 LEFT JOIN CUENTAS C ON (A.RSMCTNCON=C.CNTCOD) 
 LEFT JOIN TIPDOC D ON (D.TIPCODDOC=B.TRCTPOIDE) WHERE A.RSMANO=2016 AND A.RSMMES=1
  AND A.RSMCTNCON &gt;= '2365' AND A.RSMCTNCON &lt;= '24' AND C.CNTVIG='2011' 
  ORDER BY A.RSMCTNCON, C.CNTDSC;
</t>
  </si>
  <si>
    <t xml:space="preserve"> SELECT  A.RSMCTNCON AS CUENTA,C.CNTDSC AS DESCRIPCIUON_CUENTA,D.TIPCLADOC AS TIPO_DOC,
A.TRCCOD AS TERCERO,CASE WHEN D.TIPCLADOC = '31' THEN B.TRCRAZSOC ELSE NULL END AS RAZON_SOCIAL,
B.TRCNIT AS NIT,B.TRCDIGVER AS VERIFICACION,TRCPRMAPE AS PRIMER_APELLIDO,
TRCSEGAPE AS SEGUNDO_APELLIDO,B.TRCPRMNOM AS PRIMER_NOMBRE,TRCSEGNOM AS SEGUNDO_NOMBRE,
B.TRCDIR AS DIRECCION,TRCMDCODD AS DEPTO,B.TRCMDCODM AS CIUDAD,A.RSMANO AS ANO,A.RSMMES AS MES,
SUM(RSMSALACT) AS SALDO_ACTUAL,(SELECT SUM (MVCBSE) FROM MOVCONT2 M WHERE CNTCOD&gt;='2365' 
AND CNTCOD &lt;= '2370' AND MVCNAT='C' AND MVCMES BETWEEN '1' AND '12' 
 AND MVCANIO='2010' AND A.RSMCTNCON=M.CNTCOD AND
  A.TRCCOD=M.TRCCOD)-(SELECT CASE WHEN SUM (MVCBSE)&lt;&gt; NULL THEN SUM (MVCBSE) ELSE '0' END
   AS TOTAL FROM MOVCONT2 M WHERE CNTCOD&gt;='2365' AND CNTCOD &lt;= '2370' AND MVCNAT='D' 
   AND MVCMES BETWEEN '1' AND '12' AND MVCANIO='2010' AND A.RSMCTNCON=M.CNTCOD AND 
   A.TRCCOD=M.TRCCOD) AS TOTAL,COUNT (*) FROM RESMCUE A LEFT JOIN TERCEROS B ON
    (B.TRCCOD=A.TRCCOD) LEFT JOIN CUENTAS C ON (A.RSMCTNCON=C.CNTCOD) 
 LEFT JOIN TIPDOC D ON (D.TIPCODDOC=B.TRCTPOIDE) WHERE A.RSMANO='2010' AND A.RSMMES
  BETWEEN '1' AND '12'  AND A.RSMCTNCON &gt;= '2365' AND A.RSMCTNCON &lt;= '2370' 
  GROUP BY 2,4,1,3,5,6,7,8,9,10,11,12,13,14,15,16,18 ORDER BY A.RSMCTNCON, C.CNTDSC;
</t>
  </si>
  <si>
    <t xml:space="preserve"> SELECT T1.PRVCOD AS NIT,T2.TRCRAZSOC AS PROVEEDOR,(SELECT CNTDSC
 FROM CUENTAS WHERE CNTCOD=T1.CNTCOD AND CNTVIG='2012') AS CONCEPTO,T1.HOPFCHOBL AS FECHA_OBL,
  T1.HOPFCHRAD AS FECHA_RAD, SUM(T1.HOPVLROBL) AS VALOR_OBL,T1.HOPTPPZ AS PLAZO, 
  (T1.HOPTOTCRE)-(T1.HOPTOTDEB) AS SALDO,HOJFCHCAN,CASE WHEN T1.HOPTPPZ &lt;&gt;'' 
  -- THEN (CAST(T1.HOPFCHRAD AS DATE)+(CAST(T1.HOPTPPZ||' DAYS' AS INTERVAL)))
  THEN DATEADD (DAY, T1.HOPTPPZ,T1.HOPFCHRAD) 
   WHEN T1.HOPTPPZ='' THEN T1.HOPFCHRAD END AS FECHA_VENC FROM HOJOBLPRV T1 
   LEFT JOIN TERCEROS T2 ON (T1.PRVCOD=T2.TRCCOD) WHERE (T1.HOPTOTCRE)-(T1.HOPTOTDEB)&lt;&gt;0
    AND HOPFCHOBL&lt;'2016-01-01' 
 GROUP BY 1,2,3,4,5,7,8,9
  ORDER BY T1.PRVCOD;</t>
  </si>
  <si>
    <t xml:space="preserve">PENDIENTE   </t>
  </si>
  <si>
    <t xml:space="preserve"> select a.doccod,a.bltnro,a.bltano,a.bltmes,t2.msreso,t2.msnomg,a.bltsldund ,
a.bltcstprm,a.bltcntno1,a.bltcntno2,a.bltcntno3 
from bltainv3 a, maesum1 T2
  where a.bltnro=200 and a.bltano=2015 and a.msreso = t2.msreso AND
  a.msreso = t2.msreso
</t>
  </si>
  <si>
    <t xml:space="preserve"> SELECT M3.DOCCOD, M2.MVCNRO, M3.MVCCPT, M3.TRANAPL,M2.MVCCSC, M2.CNTVIG, M2.MVCDOCRF1,
 M2.CNTCOD, C.CNTDSC, M2.TRCCOD,T.TRCRAZSOC,M2.MVCVLR,M2.MVCNAT, M2.MVCDET,M2.MVCCFCH 
 FROM ((MOVCONT2 M2 INNER JOIN MOVCONT3 M3 ON M2.DOCCOD=M3.DOCCOD AND
  M2.MVCNRO=M3.MVCNRO) INNER JOIN CUENTAS C ON C.CNTCOD=M2.CNTCOD AND C.CNTVIG='2015')
   INNER JOIN TERCEROS T ON M2.TRCCOD=T.TRCCOD 
   WHERE M3.DOCCOD='FAC' AND M2.MVCCFCH BETWEEN '2016-01-01' AND '2016-01-01' ;
</t>
  </si>
  <si>
    <t xml:space="preserve"> SELECT MPNFAC AS FACTURA,MATIPDOC AS TIPO,GLOCTVO AS GLOSA_CTVO,GLOFCHREC AS FECHA_RECEPCION,
GLOVLRTGLO AS VALOR,GLOTIPDOC AS TIPO_GLOSA ,GLONUMDOC AS NUMERO_NOTA,GLOVLRTACP AS VALOR_NC,
GLOFECDOC AS FECHA_NOTA 
FROM ADGLOSAS
 WHERE GLOFECDOC &gt;='2016-01-01' AND GLOFECDOC &lt;='2016-01-01' AND GLOTIPDOC &lt;&gt;  ''</t>
  </si>
  <si>
    <t xml:space="preserve">  SELECT DOCCOD AS TIPO,MVCNRO AS CONSECUTIVO_NOTA,MVCDOCRF1 AS DOCUMENTO_REFERENCIA,
 MVCVLRLC AS VALOR,MVCNAT AS TIPO FROM MOVCONT2 WHERE DOCCOD IN ('NAF','NGN','NCG') AND 
 MVCNAT ='C' AND (DOCCOD,MVCNRO) IN (SELECT DOCCOD,MVCNRO 
 FROM MOVCONT3 
 WHERE MVCFCH &gt;='2016-01-01' AND MVCFCH &lt;='2016-01-01')
  ORDER BY DOCCOD,MVCNRO</t>
  </si>
  <si>
    <t>NOT IN (</t>
  </si>
  <si>
    <t>Check de Ejecucion-1</t>
  </si>
  <si>
    <t>Check de Ejecucion-2</t>
  </si>
  <si>
    <t>X</t>
  </si>
  <si>
    <t>Verificar Fech-Trunct</t>
  </si>
  <si>
    <t>SELECT ADMGLO11.MPNFAC AS NUMERO_FACTURA,'832.003.167-3'AS NIT_CLINICA,
MAEATE3.MSRESO AS CODIGO_DEL_SERVICIO,MAEATE3.MANOMG AS DESCRIPCION_DEL_SERVICIO,
MAEATE3.MACANS AS CANTIDAD,MAEATE3.MAVALU AS VALOR_UNITARIO,MAEATE3.MAVATS AS VALOR_TOTAL 
FROM MAEATE3,ADMGLO11,MAEATE WHERE MAEATE3.MPNFAC=ADMGLO11.MPNFAC
 AND MAEATE3.MPNFAC=MAEATE.MPNFAC AND ADMGLO11.AGLREMNR=200;</t>
  </si>
  <si>
    <t>Validar Decimales</t>
  </si>
  <si>
    <t>Verificar Fecha-Trunct</t>
  </si>
  <si>
    <t>X Casi</t>
  </si>
  <si>
    <t>SELECT T4.MPNOMP, T1.MPTDOC,T1.MPCEDU,  T2.MPNOM1,T2.MPNOM2,T2.MPAPE1,T2.MPAPE2,T2.MPFCHN AS NACIO,TO_CHAR((CURRENT_DATE - T2.MPFCHN)/365,'DD') AS EDAD,T1.INGFECADM AS INGRESO, T1.INGFECEGR AS EGRESO, T1.INGNIT,T2.MPSEXO AS SEXO , T1.INGDXcli, T3.DMNOMB AS DIAGNOSTICO, T5.MMNOMM,T2.MPDIRE AS DIRECCION, T2.MPTELE AS TELEFONO FROM (INGRESOS T1 INNER JOIN  CAPBAS T2 ON (T1.MPTDOC = T2.MPTDOC  AND T1.MPCEDU = T2.MPCEDU AND T1.INGFECEGR &gt;= ? AND T1.INGFECEGR &lt;= ?)) INNER JOIN MAEPAB T4 ON (T4.MPCODP = T1.MPCODP AND T4.MPCODP IN (12)) LEFT JOIN MAEMED1 T5 ON (T5.MMCODM = T1.INGCOMT) LEFT JOIN MAEDIA T3 ON (T3.DMCODI = T1.INGDXcli ) ORDER BY T1.INGFECEGR,TO_CHAR(T1.INGFECEGR,'HH:MM')</t>
  </si>
  <si>
    <t>X Validar fechas</t>
  </si>
  <si>
    <t>No estan en Produccion</t>
  </si>
  <si>
    <t>CREATE PROCEDURE reingresos_gral(@desde_fecha DATETIME, @hasta_fecha  datetime, @dias integer)
  AS
  RETURN 
 declare @reingreso table (MPTDOC char(3),
 MPCEDU char(15),
 INGCSC smallint,
 INGFECADM datetime,
 MPCODP smallint);
 declare  @MPTDOC char(3);
 declare @MPCEDU char(15);
 declare @INGCSC smallint;
 declare @INGFECADM datetime;
 declare @MPCODP smallint;
 declare @anterior table (valor char(1));
 declare @es_reingreso char(1);
BEGIN
    DECLARE reingresocursor CURSOR FOR
 SELECT MPTDOC,MPCEDU,INGCSC,INGFECADM,MPCODP
  FROM INGRESOS 
 WHERE INGFECADM&gt;=@DESDE_FECHA AND INGFECADM &lt;= @HASTA_FECHA AND
       MPCODP IN (3,15,4,6,25,2,16)
 ORDER BY mptdoc,mpcedu,INGFECADM;
  OPEN reingresocursor;
  FETCH NEXT FROM reingresocursor  INTO  @MPTDOC  ,@mpcedu,@INGCSC, @INGFECADM, @MPCODP
 WHILE @@FETCH_STATUS = 0  
    BEGIN  
  select @es_reingreso = 'N';  
  DECLARE anterior_cursor CURSOR FOR
  SELECT 'S'
  -- INTO es_reingreso 
  FROM INGRESOS a
  WHERE a.MPCEDU = @mpcedu and a.MPTDOC=@mptdoc AND  a.MPCODP IN (3,15,4,6,25,2,16) AND
        a.INGFECADM = @ingfecadm and a.INGFECADM &lt;=
     --(SELECT cast((MAX(INGFECADM)+CAST($3||' DAYS' AS INTERVAL) ) as timestamp)
    (select DATEADD(day , 3, MAX(b.INGFECADM))
      FROM INGRESOS b
          WHERE a.mpcedu=b.mpcedu and a.mptdoc = b.mptdoc and b.MPCODP 
    IN (3,15,4,6,25,2,16) and b.ingfecadm &lt; a.ingfecadm ) ;
       OPEN anterior_cursor;
  FETCH NEXT FROM anterior_cursor; -- INTO  @anterior;
  WHILE @@FETCH_STATUS = 0  
    BEGIN  
  SELECT T1.INGFECADM AS INGRESO,T4.MPNOMP AS SERVICIO, T1.MPTDOC AS TIPODOC,
  T1.MPCEDU AS DOCUMENTO,T2.MPNOM1 AS NOMBRE,T2.MPNOM2 AS NOMBRE2,
  T2.MPAPE1 AS PRIMER_APELLIDO,T2.MPAPE2 AS SEGUNDO_APELLIDO, 
  T2.MPFCHN AS NACIO,
  --TO_CHAR((CURRENT_DATE-T2.MPFCHN)/365,'DD') AS EDAD,
  DATEDIFF(DAY,T2.MPFCHN,GETDATE())/365 as edad,
  T2.MPSEXO AS SEXO,
  T2.MPDIRE AS DIRECCION ,T2.MPTELE AS TELEFONO 
  FROM (INGRESOS T1 
  INNER JOIN CAPBAS T2 ON (T1.MPTDOC=T2.MPTDOC  AND T1.MPCEDU=T2.MPCEDU))
   INNER JOIN MAEPAB T4 ON (T4.MPCODP=T1.MPCODP) 
  LEFT JOIN MAEMED1 T5 ON (T5.MMCODM=T1.INGCOMT) 
  LEFT JOIN MAEDIA T3 ON (T3.DMCODI=T1.INGENTDX)
  WHERE T1.MPTDOC=@mptdoc and T1.MPCEDU=@mpcedu and
   T1.ingcsc=@ingcsc;
  FETCH NEXT FROM anterior ; --INTO @anterior;  
  end;  
  CLOSE  anterior_cursor; 
  DEALLOCATE anterior_cursor;
  FETCH NEXT FROM reingresocursor  INTO  @MPTDOC  ,@mpcedu,@INGCSC, @INGFECADM, @MPCODP
 end;
  CLOSE  reingresocursor;
  DEALLOCATE  reingresocursor;
END;</t>
  </si>
  <si>
    <t>Validar pero es un comienzo</t>
  </si>
  <si>
    <t>select a.doccod as tipo_doc,a.ordenro as numero,a.ordefch as fecha,a.trancod as transaccion,a.prvcod as proveedor,
d.TrcRazSoc as razon_social,b.msreso as cod_producto,b.ordecnt as cantidad,b.ordevlru as valor_unitario,b.ordettal as total
from compcab a
inner join compcab2 b on (a.doccod = b.doccod and a.ordenro = b.ordenro)
inner join PROVEEDOR1 C on (a.prvcod=c.prvcod)
inner join terceros d on (c.PrvCod= d.trccod )
left join maesum1 m3  on (b.msreso=m3.msreso ) 
where a.doccod ='COC' and  a.ordefch &gt;= '2010-04-01 00:00:00' and a.ordefch &lt;= '2010-04-30 23:59:59' 
order by a.doccod,a.ordenro</t>
  </si>
  <si>
    <t>Select a.doccod as tipo_doc,a.ordenro as numero,a.ordefch as fecha,a.trancod as transaccion,a.prvcod as proveedor,
d.TrcRazSoc as razon_social,b.msreso as cod_producto,b.ordecnt as cantidad,b.ordevlru as valor_unitario,b.ordettal as total,m3.msgrpcod as grupo,f.grpdsc as nombre_grupo,
m3.mssgrpcd as subgrupo,g.sgrpdsc as nombre_subgrupo
from compcab a
inner join compcab2 b on (a.doccod = b.doccod and a.ordenro = b.ordenro)
inner join PROVEEDOR1 C on (a.prvcod=c.prvcod)
inner join terceros d on (c.PrvCod= d.trccod )
left join  maesum1  as m3    on (b.msreso=m3.msreso ) 
inner join grupos f on (f.grpcod=m3.msgrpcod)
inner join grupos1 g on (g.grpcod=m3.msgrpcod and g.sgrpcod=m3.mssgrpcd)
where a.doccod ='COC' and  a.ordefch &gt;= '2016-01-01' and a.ordefch &lt;= '2016-01-01'
order by a.doccod,a.ordenro</t>
  </si>
  <si>
    <t xml:space="preserve">CREATE PROCEDURE gerencia_facturacion(@desde_fecha DATETIME, @hasta_fecha DATETIME)
  AS
  RETURN
begin  
truncate table facturacion_servicio;
truncate table facturacion_servicio2;
insert into facturacion_servicio 
SELECT @DESDE_FECHA,@hasta_fecha,
case when maeate.mpclpr = '1' then 'AMBULATORIO'
when maeate.mpclpr = '2' then 'HOSPITALIZACION'
when maeate.mpclpr = '3' then 'URGENCIAS'
when maeate.mpclpr = '4' then 'TRATAMIENTO ESPECIAL'
when maeate.mpclpr = '5' then 'TRIAGE'
when maeate.mpclpr = '6' then 'REFACTURACION AMBULATORIO'
when maeate.mpclpr = '7' then 'REFACTURACION HOSPITALIZACION'
when maeate.mpclpr = '8' then 'REFACTURACION URGENCIAS'
when maeate.mpclpr = '9' then 'REFACTURACION TRATAMIENTO ESPECIAL '
when maeate.mpclpr = '10' then 'REFACTURACION TRIAGE' end as area,
maepab.mpnomp as subarea,empress.empdsc as empresa,
SUM(MAEATE2.MACANPR) as Q_proced, 
 SUM(MAEATE2.MAVATP) AS vlr_facturado_proced, COUNT(DISTINCT(MAEATE.MPNFAC)) AS Q_pacientes_proced,0,0,0,0,0,0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MAEATE.FACFCH&gt;=@desde_fecha
  AND MAEATE.FACFCH&lt;=@hasta_fecha
 GROUP BY maeate.mpclpr,maepab.mpnomp ,empress.empdsc
 ORDER BY  maeate.mpclpr,maepab.mpnomp ,empress.empdsc;
--commit;
insert into facturacion_servicio2
 SELECT @desde_fecha,@hasta_fecha,
 case when maeate.mpclpr = '1' then 'AMBULATORIO'
 when maeate.mpclpr = '2' then 'HOSPITALIZACION'
 when maeate.mpclpr = '3' then 'URGENCIAS'
 when maeate.mpclpr = '4' then 'TRATAMIENTO ESPECIAL'
 when maeate.mpclpr = '5' then 'TRIAGE'
 when maeate.mpclpr = '6' then 'REFACTURACION AMBULATORIO'
 when maeate.mpclpr = '7' then 'REFACTURACION HOSPITALIZACION'
 when maeate.mpclpr = '8' then 'REFACTURACION URGENCIAS'
 when maeate.mpclpr = '9' then 'REFACTURACION TRATAMIENTO ESPECIAL '
 when maeate.mpclpr = '10' then 'REFACTURACION TRIAGE' end as area,maepab.mpnomp as subarea,empress.empdsc as empresa,
 0,0,0,SUM(MAEATE3.MACANs) as Q_suministros, 
 SUM(MAEATE3.MAVATS) AS vlr_facturado_suministros, COUNT(DISTINCT(MAEATE.MPNFAC)) AS Q_pacientes_suministros,0,0,0
 FROM ((MAESUM1 
 INNER JOIN MAEATE3 ON MAESUM1.MSRESO = MAEATE3.MSRESO) 
 INNER JOIN GRUPOS ON MAESUM1.MSGRPCOD = GRUPOS.GRPCOD)   
 INNER JOIN MAEATE ON MAEATE3.MPNFAC = MAEATE.MPNFAC 
 INNER JOIN MAEPAB ON MAEATE.FACCODPAB=MAEPAB.MPCODP 
 INNER JOIN MAEEMP ON MAEATE.MPMENI=MAEEMP.MENNIT 
 INNER JOIN EMPRESS ON MAEEMP.MECNTR=EMPRESS.MECNTR 
 WHERE  MAEATE.MAESTF&lt;&gt;1 AND MAESTF&lt;&gt;10  AND MAEATE3.FCSTPOTRN='F' AND MAEATE3.MAESANUS&lt;&gt;'S' AND
 MAEATE.FACFCH&gt;='2016-01-01' AND MAEATE.FACFCH&lt;='2016-01-01'
 GROUP BY maeate.mpclpr,maepab.mpnomp ,empress.empdsc;
update facturacion_servicio 
      set q_suministros=b.q_suministros,vlr_facturado_suministros=b.vlr_facturado_suministros,
    q_pacientes_suministros= b.q_pacientes_suministros
     from facturacion_servicio2 b
    where b.desde = facturacion_servicio.desde and b.hasta = facturacion_servicio.hasta and
      b.area = facturacion_servicio.area and b.subarea = facturacion_servicio.subarea and
       b.empresa =facturacion_servicio.empresa ;
--commit;
insert into facturacion_servicio 
select desde,hasta,area,subarea,
 0,0,0,Q_suministros, vlr_facturado_suministros, Q_pacientes_suministros,0,0,0
from facturacion_servicio2 b
where (concat(b.desde,' ',b.hasta,' ',b.area,' ',b.subarea,' ',b.empresa)) not in 
(select concat(c.desde,' ',c.hasta,' ',c.area,' ',c.subarea,' ',c.empresa) from facturacion_servicio c);
--commit;
update facturacion_servicio
set q_total = q_proced + q_suministros,
    vlr_facturado_total = vlr_facturado_proced + vlr_facturado_suministros,
    q_pacientes_total = q_pacientes_proced + q_pacientes_suministros  ;
--commit;
select desde,hasta,area,subarea,empresa,q_proced,vlr_facturado_proced,q_pacientes_proced,q_suministros,
    vlr_facturado_suministros,q_pacientes_suministros,q_total, vlr_facturado_total,q_pacientes_total
from facturacion_servicio
order by desde,hasta,area,subarea,empresa;
end;
</t>
  </si>
  <si>
    <t>Se debe validar</t>
  </si>
  <si>
    <t>CREATE PROCEDURE amanda_proceso(@desde_fecha DATETIME, @hasta_fecha DATETIME)
 AS
 RETURN
begin
delete from tmp_amanda_1;
insert into tmp_amanda_1
select f.matipdoc, f.mpnfac as factura
from capbas a
INNER JOIN maeate    f ON ( a.mpcedu = f.mpcedu and a.mptdoc = f.mptdoc  and f.matipdoc='2'  and  f.maestf not in ('1','10' ) )
INNER JOIN maeemp    i ON ( f.mpmeni = i.mennit )
inner JOIN maeate2   j ON (f.mpnfac = j.mpnfac and j.fcptpotrn='F' and j.maesanup &lt;&gt; 'S')
inner JOIN maemed1   g ON (g.mmcodm = j.mmcodm)
inner  JOIN maeesp    h ON (h.mecode = j.mecomm)
INNER JOIN maepro    e ON (j.prcodi = e.prcodi AND e.TPPRCD IN (4,5,8) )
inner join cptserv   X ON (X.CPTCOD = E.PRCPTO)
inner join maepab    m on (m.mpcodp = f.faccodpab)
inner join maepab    n on (n.mpcodp = j.macodpab )
inner join maetpa2  k on (k.mtucod = f.mptucod)
left join honrios p  on (p.hnrcod= j.mahoncod)
left join cencost as mc                    on (mc.cnccod=j.fcpcodscc) 
where  f.facfch&gt;= @desde_fecha and  f.facfch&lt;= @hasta_fecha and e.prnomb like ('%OFTA%')
order by e.TPPRCD,e.prcodi;
end;</t>
  </si>
  <si>
    <t>select HISTIPDOC AS TIPO_DOC, HISCKEY AS DOCUMENTO,HISCSEC AS FOLIO,HCPRCCOD AS PROCEDIMIENTO,
HCPRSTGR AS ESTADO, HCPRAUT AS REQ_AUT
 from hccom5
where hcprctip = 1 and  (concat (hisckey,' ',histipdoc,' ',hiscsec,' ',hcprccod)) in 
(select concat(hisckey,' ',histipdoc,' ',hiscsec,' ',hcprccod) 
from hccom51  where hcfchrord&gt;='2016-01-01' and hcfchrord&lt;='2016-01-01'
 and hcprctpop =1 and HCORDAMB='N') 
    and
     (concat(hisckey,' ',histipdoc,' ',hiscsec,' ',hcprccod))  in 
     (
        select concat(oriclin,' ',oridcodex) COLLATE DATABASE_DEFAULT
  from  InterIma.dbo.detordima m3 
          where   m3.oriclin in (select m4.oriclin COLLATE DATABASE_DEFAULT
  from InterIma.dbo.ordenima  m4
      where m4.oriisproc=1 )--and m4.oricifol='S')
  )
   order by hisckey</t>
  </si>
  <si>
    <t xml:space="preserve"> select HISTIPDOC AS TIPO_DOC, HISCKEY AS DOCUMENTO,HISCSEC AS FOLIO,HCPRCCOD AS PROCEDIMIENTO,
HCPRSTGR AS ESTADO, HCPRAUT AS REQ_AUT
 from hccom5
where hcprctip = 1 and  (CONCAT(hisckey,' ',histipdoc,' ',hiscsec,' ',hcprccod)) in 
(select CONCAT(hisckey,' ',histipdoc,' ',hiscsec,' ',hcprccod )
from hccom51 
 where hcfchrord &gt;= '2010-03-01 00:00:00 ' and hcprctpop =1 and HCORDAMB='N') 
    and
     (CONCAT(hisckey,' ',histipdoc,' ',hiscsec,' ',hcprccod) collate database_default)  in 
     (
        select CONCAT(oriclin,' ',oridcodex) 
   from  InterIma.dbo.detordima m3        
     )
order by hisckey</t>
  </si>
  <si>
    <t>vr Collate</t>
  </si>
  <si>
    <t xml:space="preserve"> select HISTIPDOC AS TIPO_DOC, HISCKEY AS DOCUMENTO,HISCSEC AS FOLIO,HCPRCCOD AS PROCEDIMIENTO,
HCPRSTGR AS ESTADO, HCPRAUT AS REQ_AUT
from hccom5
where hcprctip = 1 and  HCPRAUT = 'N' AND 
(concat(hisckey,' ',histipdoc,' ',hiscsec,' ',hcprccod)) in 
(select concat(hisckey,' ',histipdoc,' ',hiscsec,' ',hcprccod) 
from hccom51  
where hcfchrord &gt;= '2010-03-01 00:00:00 ' and hcprctpop =1 and HCORDAMB='N') 
 AND hcprccod IN (SELECT COD_PREST_HOSVITAL 
 FROM rishosvital_prestacion)
    and
     (concat (hisckey,' ',histipdoc,' ',hiscsec,' ',hcprccod))  in 
     (
        select oriclin,oridcodex from  detordima  m3 
                  where  m3.oriidseq is null and  m3.oriclin in (select m4.oriclin
     from  InterIma.dbo.ordenima m4 
      where m4.oriisproc=false and m4.oricifol='N')                                  
   )
order by hisckey</t>
  </si>
  <si>
    <t>tABLA rISHOSVITAL_PRESTACION nO EXUETE</t>
  </si>
  <si>
    <t>select m.mpnfac as Numero_Factura, m.matotf as Total_Factura,m.MAVLRIMPT as valor_iva, 
case when m.maestf='0'then 'Activa' when m.maestf='1' then 'Anulada_sin_Contabilizar'
 when m.maestf='2' then 'Radicada' when m.maestf='3' then 'Glosada_Radicada' when m.maestf='4' then 'Remitida'  when m.maestf='7' then 'AGlosada_sin_Radicar'  when m.maestf='10' then 'Anulada_Conatbilizada' when m.maestf='5'  then    'Glosada_Contestada' end  as Estado_Factura,
 m.mpmeni as Contrato, m.facfch as Fecha_Factura,
case when m.maccfc='3' then 'Contabilizada' when m.maccfc='0' then 'Sin_Contabilizar' end as Estado_contabilizacion, 
mv.mvcnro as numero_factura_contabilizada, 
sum(mv.mvcvlr) as Valor_Contabilizado, 
mv.mvccfch as Fecha_contabilizacion, mv.cntcod as cuenta,
 mv.mvcnat as naturaleza
from maeate m 
left join movcont2  mv 
on (m.mpnfac=mv.mvcnro and doccod='FAC') 
WHERE  m.matipdoc='3' and m.facfch&gt;='2016-01-01' and m.facfch&lt;='2016-01-01'
group by  m.mpnfac,m.matotf,m.MAVLRIMPT ,m.maestf,m.mpmeni, m.facfch,mv.mvccfch,m.maccfc,mv.mvcnro, mv.cntcod,mv.mvcnat
order by m.mpnfac,m.facfch,mv.mvcnat desc</t>
  </si>
  <si>
    <t>Se debe validar todo el query elresultado</t>
  </si>
  <si>
    <t xml:space="preserve"> CREATE PROCEDURE alicia_cristalino(@desde_fecha DATETIME, @hasta_fecha DATETIME)
 AS
RETURN
BEGIN
truncate table alicia_cristalino;
insert into alicia_cristalino
SELECT  Y.MPNFAC,P.FACFCH,R.MPNOMC,cast(Y.PRCODI as char(15)), Z.PRNOMB,MACANPR,MPINTE,MAVATP
FROM MAEATE2 Y, MAEPRO Z,CAPBAS R, MAEATE P
WHERE  Y.FCPTPOTRN = 'F'  AND Y.MAESANUP &lt;&gt; 'S' AND
       P.FACFCH&gt;=@desde_fecha AND P.FACFCH&lt;=@hasta_fecha AND
       R.MPTDOC = P.MPTDOC AND R.MPCEDU = P.MPCEDU AND
       Y.MPNFAC = P.MPNFAC AND
       Y.PRCODI = Z.PRCODI AND Y.MPNFAC IN (SELECT A.MPNFAC
      FROM MAEATE A,MAEATE2 B,CAPBAS C,MAEPRO D 
      WHERE A.MPNFAC=B.MPNFAC AND B.PRCODI=D.PRCODI AND 
      (D.PRNOMB LIKE ('%EXTRACAPSULAR DE CRISTALINO POR  FAC%') OR
       D.PRNOMB LIKE ('%IMPLANTE DE LENTE  INTRAOCULAR SECUNDARIO%'))
      AND B.FCPTPOTRN='F' AND A.MPTDOC=C.MPTDOC AND A.MPCEDU=C.MPCEDU AND 
                                                B.MAVATP &lt;&gt; 0.00);
insert into alicia_cristalino
SELECT Y.MPNFAC,P.FACFCH,R.MPNOMC,Y.MSRESO,Z.MSNOMG,MACANS,MAVALU,MAVATS
FROM MAEATE3 Y, MAESUM1 Z, CAPBAS R, MAEATE P
WHERE  Y.FCSTPOTRN = 'F' AND
     P.FACFCH&gt;=@desde_fecha AND P.FACFCH&lt;=@hasta_fecha AND
     R.MPTDOC = P.MPTDOC AND R.MPCEDU = P.MPCEDU AND
     Y.MPNFAC = P.MPNFAC AND
     Y.MSRESO = Z.MSRESO AND Y.MPNFAC IN (SELECT A.MPNFAC
      FROM MAEATE A,MAEATE2 B,CAPBAS C,MAEPRO D 
      WHERE A.MPNFAC=B.MPNFAC AND B.PRCODI=D.PRCODI AND 
      (D.PRNOMB LIKE ('%EXTRACAPSULAR DE CRISTALINO POR  FAC%') OR
       D.PRNOMB LIKE ('%IMPLANTE DE LENTE  INTRAOCULAR SECUNDARIO%'))
      AND B.FCPTPOTRN='F' AND A.MPTDOC=C.MPTDOC AND A.MPCEDU=C.MPCEDU AND 
                                                B.MAVATP &lt;&gt; 0.00);
SELECT  *
FROM alicia_cristalino 
order by mpnfac;
END</t>
  </si>
  <si>
    <t>Se debe validar el resultado</t>
  </si>
  <si>
    <t>CREATE PROCEDURE martha_colangio(@desde_fecha DATETIME, @hasta_fecha DATETIME)
 AS
BEGIN
truncate table MARTHA_COLNAGIO;
insert into MARTHA_COLNAGIO
SELECT  Y.MPNFAC,P.FACFCH,R.MPNOMC,cast(Y.PRCODI as char(15)), Z.PRNOMB,MACANPR,MPINTE,MAVATP
FROM MAEATE2 Y, MAEPRO Z,CAPBAS R, MAEATE P
WHERE  Y.FCPTPOTRN = 'F' AND Y.MAESANUP &lt;&gt; 'S' AND
       P.FACFCH&gt;=$1 AND P.FACFCH&lt;=$2 AND
       R.MPTDOC = P.MPTDOC AND R.MPCEDU = P.MPCEDU AND
       Y.MPNFAC = P.MPNFAC AND
       Y.PRCODI = Z.PRCODI AND Y.MPNFAC IN (SELECT A.MPNFAC
      FROM MAEATE A,MAEATE2 B,CAPBAS C,MAEPRO D 
      WHERE A.MPNFAC=B.MPNFAC AND B.PRCODI=D.PRCODI AND 
      (D.PRNOMB LIKE ('%COLANGI%'))
      AND B.FCPTPOTRN='F' AND A.MPTDOC=C.MPTDOC AND A.MPCEDU=C.MPCEDU AND 
                                                B.MAVATP &lt;&gt; 0.00);
insert into MARTHA_COLNAGIO
SELECT Y.MPNFAC,P.FACFCH,R.MPNOMC,Y.MSRESO,Z.MSNOMG,MACANS,MAVALU,MAVATS
FROM MAEATE3 Y, MAESUM1 Z, CAPBAS R, MAEATE P
WHERE  Y.FCSTPOTRN = 'F' AND
     P.FACFCH&gt;=$1 AND P.FACFCH&lt;=$2 AND
     R.MPTDOC = P.MPTDOC AND R.MPCEDU = P.MPCEDU AND
     Y.MPNFAC = P.MPNFAC AND
     Y.MSRESO = Z.MSRESO AND Y.MPNFAC IN (SELECT A.MPNFAC
      FROM MAEATE A,MAEATE2 B,CAPBAS C,MAEPRO D 
      WHERE A.MPNFAC=B.MPNFAC AND B.PRCODI=D.PRCODI AND 
      (D.PRNOMB LIKE ('%COLANGI%'))
      AND B.FCPTPOTRN='F' AND A.MPTDOC=C.MPTDOC AND A.MPCEDU=C.MPCEDU AND 
                                                B.MAVATP &lt;&gt; 0.00);
/*
select mpnfac,facfch,mpnomc,prcodi,prnomb,to_char(macanpr,'99999999999V,99') as cantidad,
to_char(mpinte,'99999999999V,99') as valor_unit,to_char(mavatp,'99999999999V,99') as valor
FROM MARTHA_COLNAGIO
*/
select * 
FROM MARTHA_COLNAGIO
order by mpnfac;
END;</t>
  </si>
  <si>
    <t>CREATE PROCEDURE alicia_procedimientos(@desde_fecha DATETIME, @hasta_fecha DATETIME)
AS
begin  
SELECT DATEPART(MM,  FACFCH) AS MES,MAEATE2.PRCODI,MAEPRO.PRNOMB,
SUM(MAEATE2.MAVATP) AS TOTAL,
SUM(MAEATE2.MACANPR) AS CANTIDAD 
FROM (MAEATE2 INNER JOIN MAEPRO ON MAEATE2.PRCODI=MAEPRO.PRCODI) 
INNER JOIN MAEATE ON MAEATE2.MPNFAC=MAEATE.MPNFAC 
WHERE MAEATE.MATIPDOC IN ('2','3','4') AND MAEATE2.FCPTPOTRN='F' AND MAEATE2.MAESANUP&lt;&gt;'S' AND 
MAEATE.MAESTF&lt;&gt;1 AND MAEATE.MAESTF&lt;&gt;10 AND MAEATE.FACFCH&gt;=@desde_fecha AND MAEATE.FACFCH&lt;=@HASTA_fecha AND  MAAGRCIR&lt;= 0 AND 
MPUVRCOD= '' AND MAHONCOD='' 
GROUP BY DATEPART(MM,  FACFCH),MAEATE2.PRCODI,MAEPRO.PRNOMB 
UNION 
SELECT DATEPART(MM,  FACFCH) AS MES,MAEATE2.PRCODI,MAEPRO.PRNOMB,SUM(MAEATE2.MAVATP) AS TOTAL,
SUM(MAEATE2.MACANPR) AS CANTIDAD 
FROM (MAEATE2 INNER JOIN MAEPRO ON MAEATE2.PRCODI=MAEPRO.PRCODI) 
INNER JOIN MAEATE ON MAEATE2.MPNFAC=MAEATE.MPNFAC 
WHERE MAEATE.MATIPDOC IN ('2','3','4') AND MAEATE2.FCPTPOTRN='F' AND MAEATE2.MAESANUP&lt;&gt;'S' AND 
MAEATE.MAESTF&lt;&gt;1 AND MAEATE.MAESTF&lt;&gt;10 AND MAEATE.FACFCH&gt;=@desde_fecha AND MAEATE.FACFCH&lt;=@HASTA_fecha AND  
MAAGRCIR&lt;= 0 AND MPUVRCOD&lt;&gt; '' 
GROUP BY DATEPART(MM,  FACFCH),MAEATE2.PRCODI,MAEPRO.PRNOMB 
UNION 
SELECT DATEPART(MM,  FACFCH)AS MES,MAEATE3.MSRESO,MAESUM1.MSNOMG,SUM(MAEATE3.MAVATS) AS VALOR_TOTAL_SIN_IVA,
SUM(MAEATE3.MACANS) AS CANTIDAD 
FROM (MAESUM1 INNER JOIN MAEATE3 ON MAESUM1.MSRESO=MAEATE3.MSRESO) 
INNER JOIN MAEATE ON MAEATE3.MPNFAC=MAEATE.MPNFAC 
INNER JOIN MAEPAB ON MAEATE.FACCODPAB=MAEPAB.MPCODP 
WHERE MAEATE.MATIPDOC IN ('2','3','4') AND MAEATE.MAESTF&lt;&gt;1 AND MAESTF&lt;&gt;10 AND MAEATE3.FCSTPOTRN='F' 
AND MAEATE3.MAESANUS&lt;&gt;'S' AND MAEATE.FACFCH&gt;=@desde_fecha AND MAEATE.FACFCH&lt;=@hasta_fecha
GROUP BY DATEPART(MM,  FACFCH) ,MAEATE3.MSRESO,MAESUM1.MSNOMG 
UNION 
SELECT DATEPART(MM,  FACFCH) AS MES,MAEATE2.PRCODI,MAEPRO.PRNOMB,SUM(MAEATE2.MAVATP) AS TOTAL,
SUM(MAEATE2.MACANPR)/COUNT(*) AS CANTIDAD FROM (MAEATE2 
INNER JOIN MAEPRO ON MAEATE2.PRCODI=MAEPRO.PRCODI) 
INNER JOIN MAEATE ON MAEATE2.MPNFAC=MAEATE.MPNFAC 
WHERE MAEATE.MATIPDOC IN ('2','3','4') AND MAEATE2.FCPTPOTRN='F'AND MAEATE2.MAESANUP&lt;&gt;'S' AND 
MAEATE.MAESTF&lt;&gt;1 AND MAEATE.MAESTF&lt;&gt;10 AND MAEATE.FACFCH&gt;=@desde_fecha AND MAEATE.FACFCH&lt;=@hasta_fecha AND 
MAAGRCIR &gt; 0 AND MPUVRCOD&lt;&gt;'0' 
GROUP BY DATEPART(MM,  FACFCH), MAEATE2.PRCODI,MAEPRO.PRNOMB 
ORDER BY 1,2;
end;</t>
  </si>
  <si>
    <t>CREATE procedure alicia_costeo_especial(@desde_fecha datetime, @hasta_fecha datetime)
  AS
return
begin  
truncate table tmp_alicia_costeo_amb;
truncate table tmp_CTRCSTPRM;
insert into tmp_CTRCSTPRM
select *  
from CTRCSTPRM c 
--commit;
insert into tmp_alicia_costeo_amb
SELECT A.MPTDOC AS TIPO_DOC,A.MPCEDU AS DOCUMENTO,A.MPNOMC AS NOMPRE,
    e.mpnfac as factura,e.facfch as fecha_factura,
g.menomb as contrato,B.INGFECADM AS INGRESO,b.ingfecegr as egreso,cast(F.PRCODI as char(15)) as codigo,h.prnomb as procedimiento,
F.MACANPR as cantidad,F.MPINTE as valor_unitario,F.MAVATP as valor,
CAST (F.MACANPR as integer) as cantidad_costo, CAST (0 as numeric(17,2)) as costo_unitario,cast (0 as numeric(17,2)) as costo_total,CAST('F' as char(1)) as tipo,CAST('P' as char(1)) as rubro,
mafepr as fecha_operacion
FROM CAPBAS A, INGRESOS B, MAEATE E, MAEATE2 F,maeemp g, maepro h
WHERE A.MPTDOC=B.MPTDOC AND A.MPCEDU=B.MPCEDU AND 
 e.facfch&gt;=@desde_fecha AND e.facfch &lt;=@hasta_fecha AND
    B.MPTDOC=E.MPTDOC AND B.MPCEDU=E.MPCEDU AND B.INGCSC = E.MACTVING AND
     E.MPNFAC = F.MPNFAC AND E.MATIPDOC IN ('2','3','4') AND F.FCPTPOTRN='F'AND F.MAESANUP&lt;&gt;'S' AND E.MAESTF&lt;&gt;1 AND
    E.MAESTF&lt;&gt;10 and g.mennit = E.mpmeni and h.prcodi = f.prcodi ; 
insert into tmp_alicia_costeo_amb
SELECT A.MPTDOC AS TIPO_DOC,A.MPCEDU AS DOCUMENTO,A.MPNOMC AS NOMbRE,
    e.mpnfac as factura,e.facfch as fecha_factura,
g.menomb as contrato,B.INGFECADM AS INGRESO,b.ingfecegr as egreso,F.msreso as codigo,h.msnomg as procedimiento,
F.MACANs as cantidad,F.mavalu as valor_unitario,F.MAVATs as valor,
 CAST (F.MACANs as integer) as cantidad_costo,CAST (0 as numeric(17,2)) as costo_unitario,cast (0 as numeric(17,2)) as costo_total,CAST('F' as char(1)) as tipo,CAST('S' as char(1)) as rubro,
mafcsu as fecha_operacion
FROM CAPBAS A, INGRESOS B, MAEATE E, MAEATE3 F,maeemp g, maesum1 h
WHERE A.MPTDOC=B.MPTDOC AND A.MPCEDU=B.MPCEDU AND 
     e.facfch&gt;=@desde_fecha AND e.facfch &lt;=@hasta_fecha AND
B.MPTDOC=E.MPTDOC AND B.MPCEDU=E.MPCEDU AND B.INGCSC = E.MACTVING AND
    E.MPNFAC = F.MPNFAC AND E.MATIPDOC IN ('2','3','4') AND F.FCsTPOTRN='F'AND F.MAESANUs&lt;&gt;'S' AND E.MAESTF&lt;&gt;1 AND
    E.MAESTF&lt;&gt;10 and g.mennit = E.mpmeni and h.msreso = f.msreso  ; 
insert into tmp_alicia_costeo_amb
SELECT A.MPTDOC AS TIPO_DOC,A.MPCEDU AS DOCUMENTO,A.MPNOMC AS NOMBRE,
    e.mpnfac as factura,e.facfch as fecha_factura,
g.menomb as contrato,B.INGFECADM AS INGRESO,b.ingfecegr as egreso,CAST(F.PRCODI AS CHAR(15)) as codigo,h.prnomb as procedimiento,
F.MACANPR as cantidad,F.MPINTE as valor_unitario,F.MAVATP as valor,
CAST (F.MACANPR as integer) as cantidad_costo, CAST (0 as numeric(17,2)) as costo_unitario,cast (0 as numeric(17,2)) as costo_total,CAST('H' as char(1)) as tipo,CAST('P' as char(1)) as rubro
,mafepr as fecha_operacion
FROM CAPBAS A, INGRESOS B, MAEATE E, MAEATE2 F,maeemp g, maepro h
WHERE A.MPTDOC=B.MPTDOC AND A.MPCEDU=B.MPCEDU AND 
e.facfch&gt;=@desde_fecha AND e.facfch &lt;=@hasta_fecha AND
B.MPTDOC=E.MPTDOC AND B.MPCEDU=E.MPCEDU AND B.INGCSC = E.MACTVING AND
E.MPNFAC = F.MPNFAC AND E.MATIPDOC IN ('2','3','4') AND F.FCPTPOTRN='H'AND F.MAESANUP&lt;&gt;'S' AND E.MAESTF&lt;&gt;1 AND
E.MAESTF&lt;&gt;10 and g.mennit = E.mpmeni and h.prcodi = f.prcodi; 
insert into tmp_alicia_costeo_amb
SELECT A.MPTDOC AS TIPO_DOC,A.MPCEDU AS DOCUMENTO,A.MPNOMC AS NOMBRE,e.mpnfac as factura,e.facfch as fecha_factura,
g.menomb as contrato,B.INGFECADM AS INGRESO,b.ingfecegr as egreso,CAST(F.msreso as char(15)) as codigo,h.msnomg as procedimiento,
F.MACANs as cantidad,F.mavalu as valor_unitario,F.MAVATs as valor,
CAST (F.MACANs as integer) as cantidad_costo, CAST (0 as numeric(17,2)) as costo_unitario,cast (0 as numeric(17,2)) as costo_total,CAST('H' as char(1)) as tipo,CAST('S' as char(1)) as rubro,
mafcsu as fecha_operacion
FROM CAPBAS A, INGRESOS B,MAEATE E, MAEATE3 F,maeemp g, maesum1 h
WHERE A.MPTDOC=B.MPTDOC AND A.MPCEDU=B.MPCEDU and
e.facfch&gt;=@desde_fecha AND e.facfch &lt;=@hasta_fecha AND
B.MPTDOC=E.MPTDOC AND B.MPCEDU=E.MPCEDU AND B.INGCSC = E.MACTVING AND
    E.MPNFAC = F.MPNFAC AND E.MATIPDOC IN ('2','3','4') AND F.FCsTPOTRN='H'AND F.MAESANUs&lt;&gt;'S' AND E.MAESTF&lt;&gt;1 AND
    E.MAESTF&lt;&gt;10 and g.mennit = E.mpmeni and h.msreso = f.msreso;  --14
 --commit;
update tmp_alicia_costeo_amb 
set costo_unitario = b.CCPCSTPFI 
from tmp_alicia_costeo_amb a, tmp_CTRCSTPRM b
 where tmp_alicia_costeo_amb.rubro = a.rubro and tmp_alicia_costeo_amb.codigo = a.codigo and
 a.rubro = 'S' AND a.factura = tmp_alicia_costeo_amb.factura and tmp_alicia_costeo_amb.fecha_operacion = a.fecha_operacion 
 and a.codigo = b.CCPMSRESO AND 
              a.fecha_operacion &gt; b.CCPFCHMOV and
              b.CCPFCHMOV = (select max(c.CCPFCHMOV)
    from tmp_CTRCSTPRM c
    where c.CCPMSRESO=b.CCPMSRESO and c.CCPFCHMOV &lt; a.fecha_operacion)
              AND
              b.ccpcns = (select max(f.ccpcns)
                             from tmp_CTRCSTPRM f
    where f.CCPMSRESO=b.CCPMSRESO and f.CCPFCHMOV = b.CCPFCHMOV ); 
--commit;
update tmp_alicia_costeo_amb
set costo_total = cantidad_costo*costo_unitario
where rubro = 'S'  ;
--commit;
select * from tmp_alicia_costeo_amb a where a.factura in 
(select b.factura from tmp_alicia_costeo_amb b where b.codigo in (
'881232','881233','881112','881118','881302','882101','882102','882311','882312','882313','882314','882315',
'882330','882331'))
order by factura,tipo ;
end;</t>
  </si>
  <si>
    <t xml:space="preserve"> CREATE procedure fact_especialidad_orto(@desde_fecha datetime, @hasta_fecha datetime)
AS
return
begin  
truncate table tmp_fact_especialidad;
insert into tmp_fact_especialidad
SELECT datepart(MM, MAEATE.FACFCH) AS MES,MAEESP.MENOME AS ESP,
MAEMED1.MMNOMM AS MEDICO,SUM(MAEATE2.MAVATP) AS VALOR_TOTAL
FROM (MAEATE2 INNER JOIN MAEPRO ON MAEATE2.PRCODI= MAEPRO.PRCODI) 
INNER JOIN CPTSERV ON MAEPRO.PRCPTO=CPTSERV.CPTCOD 
INNER JOIN MAEATE ON MAEATE2.MPNFAC=MAEATE.MPNFAC 
INNER JOIN MAEPAB ON MAEATE.FACCODPAB=MAEPAB.MPCODP 
LEFT JOIN MAEESP ON MAEATE2.MECOMM=MAEESP.MECODE 
LEFT JOIN MAEMED1 ON MAEMED1.MMCODM=MAEATE2.MMCODM 
INNER JOIN MAEEMP ON MAEATE.MPMENI=MAEEMP.MENNIT 
INNER JOIN EMPRESS ON MAEEMP.MECNTR=EMPRESS.MECNTR 
WHERE MAEATE.MATIPDOC IN ('2','3','4') AND MAEATE2.FCPTPOTRN='F'AND MAEATE2.MAESANUP&lt;&gt;'S' AND 
MAEATE.MAESTF&lt;&gt;1 AND MAEATE.MAESTF&lt;&gt;10 AND MAEATE.FACFCH&gt;=$1 AND MAEATE.FACFCH&lt;=$2 AND 
MAEESP.MENOME LIKE ('%ORTO%' )
GROUP BY datepart(MM, MAEATE.FACFCH),MAEESP.MENOME ,MAEMED1.MMNOMM; 
select * from tmp_fact_especialidad;
end;</t>
  </si>
  <si>
    <t>CREATE procedure  consulta_rector(@desde_fecha  datetime, @hasta_fecha datetime)
AS
return
begin  
truncate  table TMP_RECTOR;
insert into  TMP_RECTOR
SELECT DATEPART(mm,  FACFCH) AS MES,maeate.mpnfac as factura,cast(MAEATE2.PRCODI as char(15)) as codigo,MAEPRO.PRNOMB as procedimiento,SUM(MAEATE2.MAVATP) AS TOTAL,
SUM(MAEATE2.MACANPR) AS CANTIDAD ,maeate.MAESMS,''
FROM (MAEATE2 INNER JOIN MAEPRO ON MAEATE2.PRCODI=MAEPRO.PRCODI) 
INNER JOIN MAEATE ON MAEATE2.MPNFAC=MAEATE.MPNFAC 
WHERE MAEATE.MATIPDOC IN ('2','3','4') AND MAEATE2.FCPTPOTRN='F' AND MAEATE2.MAESANUP&lt;&gt;'S' AND 
MAEATE.MAESTF&lt;&gt;1 AND MAEATE.MAESTF&lt;&gt;10 AND MAEATE.FACFCH&gt;=@desde_fecha AND MAEATE.FACFCH&lt;=@hasta_fecha 
AND  MAAGRCIR= 0 
GROUP BY DATEPART(mm,  FACFCH),maeate.mpnfac,MAEATE2.PRCODI,MAEPRO.PRNOMB,maeate.MAESMS ;
insert into  TMP_RECTOR
SELECT DATEPART(mm,  FACFCH) AS MES,maeate.mpnfac,MAEATE2.PRCODI as codigo,
MAEPRO.PRNOMB as procedimiento,SUM(MAEATE2.MAVATP) AS TOTAL,
SUM(MAEATE2.MACANPR)/count(*) AS CANTIDAD ,maeate.MAESMS,''
FROM (MAEATE2 INNER JOIN MAEPRO ON MAEATE2.PRCODI=MAEPRO.PRCODI) 
INNER JOIN MAEATE ON MAEATE2.MPNFAC=MAEATE.MPNFAC 
WHERE MAEATE.MATIPDOC IN ('2','3','4') AND MAEATE2.FCPTPOTRN='F' AND MAEATE2.MAESANUP&lt;&gt;'S' AND 
MAEATE.MAESTF&lt;&gt;1 AND MAEATE.MAESTF&lt;&gt;10 AND MAEATE.FACFCH&gt;=@desde_fecha AND MAEATE.FACFCH&lt;=@hasta_fecha 
AND  MAAGRCIR&gt; 0 
GROUP BY DATEPART(mm,  FACFCH),maeate.mpnfac,MAEATE2.PRCODI,MAEPRO.PRNOMB ,maeate.MAESMS;
update TMP_RECTOR 
set epecialidad = (select x.menome from maeesp x where tmp_rector.cod_epecialidad=x.mecode)
where tmp_rector.cod_epecialidad in  (select mecode from maeesp);
select MES as mes,epecialidad AS EPECIALIDAD, sum(cantidad) as cantidad, sum(total) as total
from TMP_RECTOR
group by mes ,epecialidad
order by mes,epecialidad;
end;</t>
  </si>
  <si>
    <t>Se debe validar el resultado . Tabla tmp_rector no existe</t>
  </si>
  <si>
    <t>cREATE procedure ladino_anestesia(@desde_fecha datetime, @hasta_fecha datetime)
 AS
return
begin 
delete from tmp_ladino_1;
-- commit;
insert  into tmp_ladino_1
select f.matipdoc, f.mpnfac as factura
from capbas a
INNER JOIN maeate    f ON ( a.mpcedu = f.mpcedu and a.mptdoc = f.mptdoc  )
INNER JOIN maeemp    i ON ( f.mpmeni = i.mennit )
inner JOIN maeate2   j ON (f.mpnfac = j.mpnfac and j.fcptpotrn='F' and j.maesanup &lt;&gt; 'S')
left JOIN maemed1   g ON (g.mmcodm = j.mmcodm)
left  JOIN maeesp    h ON (h.mecode = j.mecomm)
INNER JOIN maepro    e ON (j.prcodi = e.prcodi)
inner join cptserv   X ON (X.CPTCOD = E.PRCPTO)
inner join maepab    m on (m.mpcodp = f.faccodpab)
inner join maepab    n on (n.mpcodp = j.macodpab )
inner join maetpa2  k on (k.mtucod = f.mptucod)
left join honrios p  on (p.hnrcod= j.mahoncod)
where  f.facfch&gt;= @desde_fecha  AND f.facfch&lt;= @hasta_fecha  AND j.mahoncod ='02';
select a.mptdoc as tipo_doc,a.mpcedu as documento, a.mpnomc as paciente,
 e.prnomb AS procedimiento,
       j.mafepr as fecha_proced,f.matipdoc, f.mpnfac as factura,p.hnrdsc as tipo_honorario, j.macanpr as cantidad,j.mavatp as valor_procedimientos,
        g.mmnomm as medico
from capbas a
INNER JOIN maeate    f ON ( a.mpcedu = f.mpcedu and a.mptdoc = f.mptdoc  )
INNER JOIN maeemp    i ON ( f.mpmeni = i.mennit )
inner JOIN maeate2   j ON (f.mpnfac = j.mpnfac and j.fcptpotrn='F' and j.maesanup &lt;&gt; 'S')
left JOIN maemed1   g ON (g.mmcodm = j.mmcodm)
left  JOIN maeesp    h ON (h.mecode = j.mecomm)
INNER JOIN maepro    e ON (j.prcodi = e.prcodi)
inner join cptserv   X ON (X.CPTCOD = E.PRCPTO)
inner join maepab    m on (m.mpcodp = f.faccodpab)
inner join maepab    n on (n.mpcodp = j.macodpab )
inner join maetpa2  k on (k.mtucod = f.mptucod)
left join honrios p  on (p.hnrcod= j.mahoncod)
left join cencost  mc 
                   on (mc.cnccod=j.fcpcodscc) 
where  x.cptcod in ('03','04') and f.mpnfac in (select factura from tmp_ladino_1)
order by f.mpnfac, J.MACODCIR,J.MAAGRCIR,J.MACNSAQX,j.mahoncod ;
end;</t>
  </si>
  <si>
    <t>CREATE procedure horlandy_urg_varios(@desde_fecha datetime, @hasta_fecha  datetime)
 AS
return
begin  
truncate table HORLANDY_RESUMEN;
insert into HORLANDY_RESUMEN
SELECT A.MPTDOC AS TIPO_DOC,A.MPCEDU AS DOCUMENTO,A.MPNOMC AS NOMBRE,
--TO_CHAR((B.INGFECADM-A.MPFCHN)/365,'DD') AS EDAD,
DATEDIFF(DAY, A.MPFCHN,B.INGFECADM)/365 as edad,
A.MPSEXO as sexo,B.INGCSC AS INGRESO,B.INGDXCLI AS DIAGNOSTICO,MAEDIA.DMNOMB as nombre_diagnostico,
C.HISCLTR AS TRIAGE,
B.INGFECADM AS INGRESO,
C.HISCSEC AS FOLIO 
FROM CAPBAS A
INNER JOIN INGRESOS B ON (A.MPTDOC=B.MPTDOC AND A.MPCEDU=B.MPCEDU )
INNER JOIN HCCOM1 C ON (B.MPTDOC=C.HISTIPDOC AND B.MPCEDU=C.HISCKEY AND B.INGCSC=C.HCTVIN1) AND C.HISCLTR IN (1,2,3)
INNER JOIN INGRESOS G ON (B.MPTDOC=G.MPTDOC AND B.MPCEDU=G.MPCEDU AND G.INGCSC= C.HCTVIN1 )
LEFT JOIN MAEDIA ON (B.INGDXCLI=MAEDIA.DMCODI)
WHERE B.MPCODP IN (17,16,2) AND C.FHCINDESP ='TR' AND B.INGFECADM&gt;=$1 AND B.INGFECADM &lt;=$2 ORDER BY A.MPCEDU ;
-- AQUI LOS LABORATORIOS
UPDATE HORLANDY_RESUMEN
SET LABORATORIOS = (select sum(hiscpcan) from hccom5 x
                     where HORLANDY_RESUMEN.tipo_doc = x.histipdoc and HORLANDY_RESUMEN.documento = x.hisckey and
                           HORLANDY_RESUMEN.ingreso = x.hctvin5 and x.hcprctip=2);
UPDATE HORLANDY_RESUMEN
SET radiologias = (select sum(hiscpcan) from hccom5 x
                     where HORLANDY_RESUMEN.tipo_doc = x.histipdoc and HORLANDY_RESUMEN.documento = x.hisckey and
                           HORLANDY_RESUMEN.ingreso = x.hctvin5 and x.hcprctip=1);
UPDATE HORLANDY_RESUMEN
SET INTERCONSULTAS = (select count(*)
        from INTERCN  x
        where HORLANDY_RESUMEN.tipo_doc = x.histipdoc and HORLANDY_RESUMEN.documento = x.hisckey and
          HORLANDY_RESUMEN.ingreso = x.intctvin ) ;
select tipo_doc,documento,nombre,edad,sexo,ingreso,diagnostico,nombre_diagnostico,triage,fecha_ingreso,folio,LABORATORIOS,radiologias, INTERCONSULTAS
from HORLANDY_RESUMEN
order by tipo_doc,documento;
end;</t>
  </si>
  <si>
    <t xml:space="preserve"> SELECT B.MVCFCH AS FECHA,B.MVCEST AS ESTADO,A.DOCCOD AS TIPO_DOC,A.MVCNRO AS NUMERO,
A.CNTCOD AS CUENTA,C.TRCRAZSOC AS TERCERO,C.TRCNIT AS NIT,A.TRCCOD AS COD_TERCERO,
A.MVCNAT AS NATURALEZ,A.MVCVLR AS VALOR FROM MOVCONT2 A, MOVCONT3 B, TERCEROS C 
WHERE A.DOCCOD=B.DOCCOD AND A.MVCNRO = B.MVCNRO AND A.TRCCOD=C.TRCCOD AND B.MVCFCH&gt;='2016-01-01' 
AND B.MVCFCH&lt;='2016-01-01' AND (A.DOCCOD+' '+A.MVCNRO) IN
 (SELECT (X.DOCCOD+' '+X.MVCNRO )
FROM MOVCONT2 X WHERE X.DOCCOD=A.DOCCOD AND X.MVCNRO = A.MVCNRO AND 
SUBSTRING (X.CNTCOD,1,2)='12')
 ORDER BY  B.MVCFCH,A.DOCCOD,A.MVCNRO,A.MVCNAT
</t>
  </si>
  <si>
    <t xml:space="preserve"> select trccod as nit, trcrazsoc as razon_social,trcprmnom as p_nombre, trcsegnom as s_nombre,
 trcprmape as p_apellido, trcsegape as s_apellido, t.TCoCod as tip_contribuyen,
  k.tcodsc as tip_nom_contribuyen 
  from terceros t 
  inner join tpocont k on t.tcocod=k.tcocod
</t>
  </si>
  <si>
    <t xml:space="preserve"> SELECT A.MPNFAC AS FACTURA,A.GLOCTVO AS GLOSA,A.GLOFCHRAD AS FECHA_RADICA,
B.MPMENI AS CONTRATO FROM ADGLOSAS A, MAEATE B WHERE A.MPNFAC  = B.MPNFAC AND 
A.GLOFCHRAD&gt;='2016-01-01' AND A.GLOFCHRAD &lt;= '2016-01-01'
ORDER BY A.MPNFAC
</t>
  </si>
  <si>
    <t xml:space="preserve"> SELECT M.MVCCFCH AS FECHA, M.DOCCOD AS TIPO_DOCUMENTO, M.MVCNRO AS NUMERO_DOCUMENTO, 
M.TRCCOD AS NIT, (SELECT top 1 T.TRCRAZSOC FROM TERCEROS T WHERE M.TRCCOD=T.TRCCOD )
 AS RAZON_SOCIAL, M.MVCDOCRF1 AS DOCUMENTO_REFERENCIA,M.CNTCOD AS CUENTA, 
 (SELECT top 1 C2.CNTDSC FROM CUENTAS C2 WHERE M.CNTCOD=C2.CNTCOD ) AS 
 NOMBRE_CUENTA,M.CNCCOD AS CENTRO_COSTO, 
 (SELECT top 1 C.CNCDSC FROM CENCOST C WHERE M.CNCCOD=C.CNCCOD )
  AS NOMBRE_CCOSTO, M.MVCDET AS DETALLE_MOVIMIENTO_CUENTA,M.MVCNAT AS NATURALEZA,
  SUM(M.MVCVLR) AS TOTAL_MOVIMIENTO FROM MOVCONT2 M WHERE M.CNTVIG='2012' AND M.CNTCOD='21212'
   AND M.MVCCFCH BETWEEN '2016-01-01' AND '2016-01-01'
    GROUP BY 1,2,3,4,5,6,7,8,9,10,11,12
</t>
  </si>
  <si>
    <t>Error de GROUP BY</t>
  </si>
  <si>
    <t xml:space="preserve"> SELECT MVCCSC, DOCCOD, MVCNRO, CNTVIG, CNCCOD, CNTCOD, TRCCOD, MVCDOCRF1, MVCNAT,
 MVCVLR, MVCCFCH, MVCMES, MVCANIO FROM MOVCONT2 
 WHERE DOCCOD='FAC' AND MVCCFCH BETWEEN '2016-01-01'
 AND '2016-01-01' ORDER BY 3,1
</t>
  </si>
  <si>
    <t xml:space="preserve"> SELECT DOCCOD AS TIPO_DOC,MVCNRO AS DOCUMENTO,MOVCONT2.CNTVIG AS VIGENCIA,
MOVCONT2.CNTCOD AS CUENTAS,CNTDSC AS NOMBRE_CUENTA,TRCCOD AS TERCERO,
MVCDOCRF1 AS REFERENCIA,MVCVLRLC AS VALOR,MVCDET AS DETALLE,MVCCFCH AS FECHA, 
MVCNAT AS TIPO,MVCANIO,MVCMES FROM MOVCONT2, CUENTAS WHERE MOVCONT2.CNTCOD LIKE ('1307%') 
AND MVCCFCH &gt;= '2016-01-01' AND MVCCFCH &lt;= '2016-01-01' AND MOVCONT2.CNTVIG=2013 AND
 CUENTAS.CNTCOD=MOVCONT2.CNTCOD AND CUENTAS.CNTVIG=MOVCONT2.CNTVIG 
 ORDER BY MVCCFCH,DOCCOD,MVCNRO</t>
  </si>
  <si>
    <t xml:space="preserve"> select m.doccod,m.mvcnro,m.cntcod,m.trccod, (select t.trcrazsoc from terceros t
 where t.trccod=m.trccod),(select t.trcdir from terceros t where t.trccod=m.trccod),
 (select t.trctlf from terceros t where t.trccod=m.trccod),m.mvcdocrf1,m.mvcnat,
  m.mvcdet, m.mvcbse, m.mvcvlr, m.mvccfch from movcont2 m where m.cntcod in 
  ('23680501','23680502') and m.mvccfch between '2016-01-01' and '2016-01-01'
</t>
  </si>
  <si>
    <t xml:space="preserve"> SELECT DATEPART(YEAR , MAFCHNOT) AS AÑO ,
DATEPART(MM, MAFCHNOT) AS MES, MPNFAC AS FACTURA,FACFCH AS FECHA_FACTURA,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ESTADO_FACTURA,MANRNOTCR AS NRO_NAF,MAFCHNOT AS FECHA_CONTAB,
  MAESTNOT AS ESTADO_CONTAB,B.MPNOMP AS PABELLON
   FROM MAEATE A, MAEPAB B 
  WHERE A.MAESTF IN ('1','10') AND A.MAFCHNOT&gt;='2016-01-01' AND A.MAFCHNOT&lt;='2016-01-01' AND
   A.MANRNOTCR =0 AND A.FACCODPAB=B.MPCODP 
   ORDER BY AÑO,MES, B.MPCODP,A.MPNFAC</t>
  </si>
  <si>
    <t>El order su me acepta order by año;mes alia</t>
  </si>
  <si>
    <t>Vaklidar</t>
  </si>
  <si>
    <t xml:space="preserve"> SELECT DATEPART(YEAR , MAFCHNOT) AS AÑO , DATEPART(MM, MAFCHNOT) AS MES,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ESTADO_FACTURA,MAESTNOT AS ESTADO_CONTAB, B.MPNOMP 
 AS PABELLON, COUNT(*) FROM MAEATE A, MAEPAB B WHERE A.MAESTF IN ('1','10')
  AND A.MAFCHNOT&gt;='2016-01-01' AND A.MAFCHNOT&lt;='2016-01-01' AND A.MANRNOTCR=0 AND A.FACCODPAB=B.MPCODP
   GROUP BY  DATEPART(YEAR , MAFCHNOT),DATEPART(MM, MAFCHNOT),
   MAESTNOT,A.MAESTF,B.MPNOMP 
   ORDER BY AÑO,MES,B.MPNOMP</t>
  </si>
  <si>
    <t xml:space="preserve"> SELECT A.CNTCOD AS CUENTA,A.CNTDSC AS DESCRIPCION,B.DOCCOD AS TIPO_DOC,
 CASE WHEN B.MVCNAT='D' THEN SUM(B.MVCVLR) END AS DEBITO , CASE WHEN B.MVCNAT='C' 
 THEN SUM(B.MVCVLR) END AS CREDITO FROM CUENTAS A, MOVCONT2 B,MOVCONT3 C
  WHERE C.MVCFCH&gt;='2016-01-01' AND C.MVCFCH&lt;='2016-01-01' AND C.MVCEST &lt;&gt; 'N'  AND C.DOCCOD=B.DOCCOD AND
   C.MVCNRO=B.MVCNRO AND A.CNTVIG=2013 AND A.CNTNVL=5 AND A.CNTCOD=B.CNTCOD AND 
   B.CNTVIG=2013 AND B.MVCCFCH&gt;='2016-01-01' AND B.MVCCFCH&lt;='2016-01-01'
    GROUP BY A.CNTCOD,A.CNTDSC,
   B.DOCCOD,B.MVCNAT ORDER BY A.CNTCOD,A.CNTDSC,B.DOCCOD
</t>
  </si>
  <si>
    <t xml:space="preserve"> SELECT A.MPNFAC AS FACTURA,A.FACFCH AS FECHA,A.MPTDOC AS TIPP_DOC,A.MPCEDU AS DOCUMENTO,
B.MMCODM AS MEDICO,B.MECOMM AS ESPE,B.PRCODI as cod_proced,G.PRNOMB as procedimiento,
F.MENOME as especialidad ,D.GLOVLR as vlr_glosa,D.GLOVLRACP as aceptado,
D.GLOVLRSOP as soportado FROM MAEATE A, MAEATE2 B , ADGLOSAS C,ADGLOSAS1 D,MAEESP F, maepro G 
WHERE A.FACFCH&gt;= '2016-01-01' AND FACFCH &lt;='2016-01-01' AND A.MPNFAC=B.MPNFAC AND B.MPNFAC=C.MPNFAC AND 
C.MPNFAC= D.MPNFAC AND D.GLOPRCCTV=B.MACSCP AND D.GLOITEM=B.PRCODI AND B.MAESANUP='N' 
AND B.MECOMM=F.MECODE AND G.PRCODI=B.PRCODI AND F.MECODE IN
 (387,697,21,22,23,360,603,361,602,600,800,602,608,609,137,697,820,441,550,610,611,612,613,615,614,42,341,141,463,511,512,513,514,620,133,134,130,500,480,750,440,385,550) 
 ORDER BY B.MECOMM
</t>
  </si>
  <si>
    <t xml:space="preserve">  SELECT MAC.CUENTA,MAC.DESCRIPCION_CUENTA, MAC.CENTRO_COSTO, MAC.NOMBRE_COSTO, 
 MA.SALDO_ANTERIOR, MA.DEBITO, MA.CREDITO, MA.SALDO_ACTUAL,MAC.SALDO_ANTERIOR,
  MAC.DEBITO, MAC.CREDITO, MAC.SALDO_ACTUAL FROM (SELECT A.RSMCTNCON AS CUENTA,
   C.CNTDSC AS DESCRIPCION_CUENTA, A.CNCCOD AS CENTRO_COSTO,D.CNCDSC AS NOMBRE_COSTO,
   SUM(A.RSMSALANT) AS SALDO_ANTERIOR,SUM(A.RSMDEB) AS DEBITO,SUM(A.RSMCRE) AS CREDITO,
   SUM(A.RSMSALACT) AS SALDO_ACTUAL FROM RESMCUE A 
   LEFT JOIN CUENTAS C ON (A.RSMCTNCON=C.CNTCOD AND A.RSMANO=C.CNTVIG) 
   INNER JOIN CENCOST D ON (D.CNCCOD= A.CNCCOD) WHERE A.RSMANO=2016 AND A.RSMMES=2
   GROUP BY  A.RSMCTNCON , C.CNTDSC , A.CNCCOD ,D.CNCDSC) MA,
   ( SELECT A.RSMCTNCON AS CUENTA, C.CNTDSC AS DESCRIPCION_CUENTA, A.CNCCOD AS CENTRO_COSTO,
   D.CNCDSC AS NOMBRE_COSTO,SUM(A.RSMSALANT) AS SALDO_ANTERIOR,SUM(A.RSMDEB) AS DEBITO,
   SUM(A.RSMCRE) AS CREDITO,SUM(A.RSMSALACT) AS SALDO_ACTUAL FROM RESMCUE A 
   LEFT JOIN CUENTAS C ON (A.RSMCTNCON=C.CNTCOD AND A.RSMANO=C.CNTVIG) 
   INNER JOIN CENCOST D ON (D.CNCCOD= A.CNCCOD) WHERE A.RSMANO=2016 AND A.RSMMES=2
   GROUP BY  A.RSMCTNCON , C.CNTDSC , A.CNCCOD ,D.CNCDSC) MAC 
   WHERE MAC.CUENTA=MA.CUENTA AND MAC.CENTRO_COSTO=MA.CENTRO_COSTO;
</t>
  </si>
  <si>
    <t>Verifiacr el vonvert Mascara</t>
  </si>
  <si>
    <t>SELECT CAPBAS.MPCEDU AS IDENTIFICACION, CAPBAS.MPNOMC AS NOMBRE , CTCMENP.CTFOLIO AS FOLIO,
 CONVERT(VARCHAR(19) , CTCMENP.CTCFEHOR,120 ) AS FECHA, HCCOM1.HISCMMED AS MEDICO, MAEMED1.MMNOMM AS NOMBRE,
  MAEESP.MENOME AS ESPECIALIDAD FROM (((CTCMENP INNER JOIN CAPBAS ON 
  (CAPBAS.MPTDOC = CTCMENP.CTTIPID) AND (CTCMENP.CTNUMID = CAPBAS.MPCEDU)) 
  INNER JOIN HCCOM1 ON (CTCMENP.CTFOLIO = HCCOM1.HISCSEC) AND 
  (CAPBAS.MPTDOC = HCCOM1.HISTIPDOC) AND (CAPBAS.MPCEDU = HCCOM1.HISCKEY)) 
  INNER JOIN MAEMED1 ON HCCOM1.HISCMMED = MAEMED1.MMCODM) 
  INNER JOIN MAEESP ON HCCOM1.HCESP = MAEESP.MECODE;</t>
  </si>
  <si>
    <t>SELECT CAPBAS.MPCEDU AS IDENTIFICACION, MAEATE.MPNFAC AS FACTURA,MAEATE3.MSRESO AS MEDICAMENTO,
MAEATE3.MAVATS AS TARIFA,CAPBAS.MPNOMC AS NOMBRE , CTCMENP.CTFOLIO AS FOLIO,
CONVERT( VARCHAR(19),  CTCMENP.CTCFEHOR,120) AS FECHA, HCCOM1.HISCMMED AS MEDICO, MAEMED1.MMNOMM AS NOMBRE, 
 MAEESP.MENOME AS ESPECIALIDAD 
 FROM (((((CTCMENP INNER JOIN CAPBAS ON (CAPBAS.MPTDOC = CTCMENP.CTTIPID) AND
  (CTCMENP.CTNUMID = CAPBAS.MPCEDU))
   INNER JOIN HCCOM1 ON (CTCMENP.CTFOLIO = HCCOM1.HISCSEC) AND
    (CAPBAS.MPTDOC = HCCOM1.HISTIPDOC) AND (CAPBAS.MPCEDU = HCCOM1.HISCKEY)) 
 INNER JOIN MAEMED1 ON HCCOM1.HISCMMED = MAEMED1.MMCODM) 
 INNER JOIN MAEESP ON HCCOM1.HCESP = MAEESP.MECODE ) 
 INNER JOIN MAEATE ON HCCOM1.HISCKEY=MAEATE.MPCEDU AND
  HCCOM1.HISTIPDOC=MAEATE.MPTDOC) INNER JOIN MAEATE3 ON MAEATE.MPNFAC=MAEATE3.MPNFAC
   WHERE CTCMENP.CTCFEHOR BETWEEN '2016-01-01' AND '2016-01-01'</t>
  </si>
  <si>
    <t xml:space="preserve"> SELECT TMPFAC2.TFCEDU as cedula_paciente,CAPBAS.MPNOMC as nombre_paciente,
TMPFAC2.TFFOLIO as folio, CONVERT(VARCHAR(10) ,TMPFAC2.TFSFCHREG, 120) as fecha,MAESUM1.MSRESO as producto,
 MAESUM1.MSNOMG as nombre_producto, TMPFAC2.TFNITS as contrato, TMPFAC2.TFCANS as cantidad, 
 TMPFAC2.TFVALU as valor_unitario, TMPFAC2.TFVATS as valor_total, 
  HCCOM1.HISCMMED as codigo_medico,MAEMED1.MMNOMM AS nombre_medico, 
  MAEESP.MENOME AS especialidad FROM (((((TMPFAC2 
   INNER JOIN MAESUM1 ON TMPFAC2.TFRESO=MAESUM1.MSRESO) 
   INNER JOIN MAESUMN ON MAESUM1.MSCODI=MAESUMN.MSCODI AND 
   MAESUM1.MSPRAC=MAESUMN.MSPRAC AND MAESUM1.CNCCD=MAESUMN.CNCCD AND
    MAESUM1.MSFORM=MAESUMN.MSFORM AND MSPOSX='1') 
 INNER JOIN CAPBAS ON TMPFAC2.TFCEDU=CAPBAS.MPCEDU AND CAPBAS.MPTDOC = TMPFAC2.TFTDOC) 
 INNER JOIN HCCOM1 ON (TMPFAC2.TFFOLIO = HCCOM1.HISCSEC) AND
  (CAPBAS.MPTDOC = HCCOM1.HISTIPDOC) AND (CAPBAS.MPCEDU = HCCOM1.HISCKEY)) 
  INNER JOIN MAEMED1 ON HCCOM1.HISCMMED = MAEMED1.MMCODM) 
  INNER JOIN MAEESP ON HCCOM1.HCESP = MAEESP.MECODE 
  ORDER BY TMPFAC2.TFCEDU,MAESUM1.MSRESO
</t>
  </si>
  <si>
    <t xml:space="preserve">SELECT A.CITNUM,T1.INGFAC AS FACTURA,T4.MPNOMP AS SERVICIO,T1.MPTDOC AS TIPO_DOC,
T1.MPCEDU AS DOCUMENTO,T1.INGCSC AS INGRESO,T2.MPNOM1 AS NOMBRE1,T2.MPNOM2 AS NOMBRE2,
T2.MPAPE1 AS APELLIDO1,T2.MPAPE2 AS APELLIDO2,T2.MPFCHN AS NACIO,
DATEDIFF(day, cast(T2.MPFCHN as timestamp),CURRENT_TIMESTAMP )/365 ,
concat(L.CITFECPA,' ',L.CITHORIPA)  AS INGRESO,
CONVERT(VARCHAR(19), T1.INGFECEGR,120)  AS EGRESO,
T1.INGNIT AS EMPRESA,T2.MPSEXO AS SEXO,T3.DMNOMB AS DIAGNOSTICO,
T5.MMNOMM AS MEDICO,X.MENOME,T2.MPDIRE AS DIRECCION,T2.MPTELE AS TELEFONO,T10.MDNOMD AS DEPTO,
 T11.MDNOMB AS MUNICIPIO FROM MAEPAB T4 INNER JOIN INGRESOS T1 ON (T1.MPCODP = T4.MPCODP ) 
 INNER JOIN CAPBAS T2 ON (T1.MPTDOC=T2.MPTDOC AND T1.MPCEDU=T2.MPCEDU) 
 INNER JOIN CITMED1 L ON (T1.MPTDOC=L.CITTIPDOC AND T1.MPCEDU=L.CITCED)
  INNER JOIN CITMED A ON (A.CITNUM=L.CITNUM AND A.CITPRO LIKE ('%89%'))
   INNER JOIN HCCOM1 B ON (L.CITTIPDOC=B.HISTIPDOC AND L.CITCED=B.HISCKEY AND
    L.CITFOLIO=B.HISCSEC AND B.HCTVIN1=T1.INGCSC) LEFT JOIN MAEMED1 T5 ON
  (T5.MMCODM=B.HISCMMED) LEFT JOIN MAEESP X ON (X.MECODE=B.HCESP) 
  INNER JOIN HCDIAGN C ON (B.HISTIPDOC = C.HISTIPDOC AND B.HISCKEY=C.HISCKEY AND
   B.HISCSEC=C.HISCSEC) INNER JOIN MAEDIA T3 ON (T3.DMCODI=C.HCDXCOD) 
   INNER JOIN MAEDMB T10 ON (T10.MDCODD=T2.MDCODD) 
   INNER JOIN MAEDMB2 T11 ON (T11.MDCODD=T2.MDCODD AND T11.MDCODM=T2.MDCODM AND
    T11.MDCODB=T2.MDCODB AND T11.MDCODD=T10.MDCODD)
     WHERE C.HCDXCLS=1 AND A.CITFEC&gt;='2016-01-01' AND A.CITFEC&lt;='2016-01-31' AND T1.MPCODP IN (1) 
  ORDER BY T1.MPCEDU 
</t>
  </si>
  <si>
    <t xml:space="preserve"> SELECT  T1.CCJCOD AS "CIERRE CAJA No░",
CONVERT(VARCHAR(10),T2.CCJFCH,105) AS "FECHA CIERRE",
T1.CIEVLR AS "VALOR CIERRE",T1.CODPAGO AS "FORMA DE PAGO" 
FROM (CIECAJA1 T1 INNER JOIN CIECAJA T2 ON T2.EMPCOD = T1.EMPCOD AND T2.MCDPTO=T1.MCDPTO 
AND T2.DOCCOD=T1.DOCCOD AND T2.CCJCOD=T1.CCJCOD) 
LEFT JOIN CONCIECAJ M3  ON T2.EMPCOD=M3.EMPCOD AND M3.MCDPTO=T1.MCDPTO AND M3.CCJCOD = T1.CCJCOD
    AND T1.CODPAGO=M3.CODPAGO WHERE T2.CCJFCH BETWEEN '2016-01-01' AND '2016-01-01'
  AND M3.DOCCOD IS NULL 
 ORDER BY T1.EMPCOD, T1.MCDPTO, T1.CCJCOD
</t>
  </si>
  <si>
    <t>Corregida- Ok - verificar</t>
  </si>
  <si>
    <t>Verificar Sumatoria</t>
  </si>
  <si>
    <t xml:space="preserve"> SELECT A.DOCCOD as tipo_doc,A.FACTURNRO as factura,A.FACTURFCH as fecha,A.CLICOD as tercero,
C.TRCNIT as nit_tercero,C.TRCRAZSOC as razon_social,sum (a.FacturTAI) as TOTAL, 
SUM (A.FacturVIm) as total_impto,(sum (a.FacturTAI)+SUM (A.FacturVIm)) as total, 
A.FACTUROBS as observacion FROM FACTUR A, FACTUR1 B, TERCEROS C WHERE A.DOCCOD='FAC' AND 
A.DOCCOD=B.DOCCOD AND A.FACTURNRO= B.FACTURNRO AND A.CLICOD=C.TRCCOD AND
 A.FACTURFCH&gt;='2016-01.01' 
AND A.FACTURFCH&lt;='2016-01-01'
 GROUP BY A.DOCCOD,A.FACTURNRO,A.FACTURFCH,A.CLICOD, C.TRCNIT, 
C.TRCRAZSOC,A.FACTUROBS,A.FACTOTIMP order by a.FACTURNRO
</t>
  </si>
  <si>
    <t xml:space="preserve">  SELECT REQUISI1.DOCCOD AS DOCUMENTO, REQUISI1.REQNRO AS NO_REQ, 
CASE WHEN REQUISI1.REQULTEST = 'X'THEN 'NEGADA' WHEN REQUISI1.REQULTEST = 'O'
THEN 'SOLICITADA' WHEN REQUISI1.REQULTEST = 'E'THEN 'ENTREGADA'
 WHEN REQUISI1.REQULTEST = 'P'THEN 'PENDIENTE' END AS ESTADO, CONVERT(VARCHAR(19),REQUISICI.REQFCH,120) AS FECHA, 
 REQUISI1.REQITEM AS ITEM, REQUISI1.MSRESO AS COD_PRODUCTO, REQUISI1.REQNOMPRO AS DESCRIPCION,
  REQUISI1.REQGRP AS COD_GRUPO, GRUPOS.GRPDSC AS DESC_GRUPO, REQUISICI.RECNCCOD AS CC_ORIGEN,
   CENCOST.CNCDSC AS DESC_CC, REQUISI1.REQCANAPR AS CANT_SOLICITADA, 
   REQUISI1.REQCANENV AS CANT_DESPACHADA, REQUISI1.REQCANNEG AS CANT_NEGADA,
    KARDEX1.BODEGA AS BODEGA, KARDEX1.DOCTIP AS DOC_SALIDA, KARDEX1.DOCNRO AS NRO_DOC,
  KARDEX1.MOVFCH AS FECHA_SALIDA, KARDEX1.MOVCNT AS CANT, KARDEX1.MOVVLU AS COSTO_UNITARIO,
   KARDEX1.MOVVLT AS COSTO_TOTAL,REQUISICI.REQUSUCOD,ADMUSR.AUSRDSC 
   FROM REQUISI1 LEFT JOIN  KARDEX1 ON (KARDEX1.MOVTIPDOC = REQUISI1.DOCCOD
    AND KARDEX1.MOVREQN = REQUISI1.REQNRO AND KARDEX1.MSRESO = REQUISI1.MSRESO
     AND REQUISI1.REQITEM=KARDEX1.MOVCNSRQ)  INNER JOIN REQUISICI 
  ON (REQUISICI.REQNRO = REQUISI1.REQNRO) AND (REQUISICI.DOCCOD = REQUISI1.DOCCOD)
   INNER JOIN ADMUSR ON (ADMUSR.AUSRID=REQUISICI.REQUSUCOD) 
   INNER JOIN CENCOST ON (REQUISICI.RECNCCOD = CENCOST.CNCCOD) 
   INNER JOIN GRUPOS ON (REQUISI1.REQGRP = GRUPOS.GRPCOD) 
   WHERE REQUISICI.REQTIP='C' AND REQUISICI.REQFCH &gt;='2016-01-01' AND
    REQUISICI.REQFCH &lt;='2016-01-01'
    ORDER BY REQUISI1.REQNRO,REQUISI1.REQITEM;
</t>
  </si>
  <si>
    <t xml:space="preserve"> SELECT MAEATE.MPMENI AS CONTRATO,MAEEMP.MENOMB AS DESC_CONTRATO,MAEEMP.MECNTR AS NIT,
EMPRESS.EMPDSC AS EMPRESA,ADMGLO01.AGLREMNR AS REMISION_NRO,MAEATE.MPNFAC AS FACTURA,
CONVERT(VARCHAR(10),MAEATE.FACFCH,120) AS FECHA_FACTURA,MAEATE.MATOTF AS VALOR_FACTURA,
ADMGLO01.AGLREMFC AS FECHA_REMISION,ADMGLO01.AGLRADFC  AS FECHA_RADICACION 
FROM ADMGLO11 INNER JOIN MAEATE ON (MAEATE.MPNFAC=ADMGLO11.MPNFAC AND
 MAEATE.MATIPDOC=ADMGLO11.MATIPDOC) INNER JOIN ADMGLO01 ON
  (ADMGLO01.AGLREMNR=ADMGLO11.AGLREMNR) INNER JOIN MAEEMP ON (MAEATE.MPMENI=MAEEMP.MENNIT) 
  INNER JOIN EMPRESS ON (MAEEMP.MECNTR=EMPRESS.MECNTR) WHERE ADMGLO01.AGLRADFC&gt;='2016-01-01' AND
   ADMGLO01.AGLRADFC&lt;='2016-01-01'
    ORDER BY ADMGLO01.AGLREMNR;</t>
  </si>
  <si>
    <t xml:space="preserve"> SELECT TMPFAC.TFMENI AS CONTRATO,EMPRESS.EMPDSC AS EMPRESA,
MAETPA2.MTUDES AS REGIMEN,MAETPA3.MTNOMP AS TIPO_USUARIO,MAEPAC.MPTDOC AS TIPO_ID,
TMPFAC.TFCEDU AS ID,CAPBAS.MPNOMC AS NOMBRE_PACIENTE,
--TO_CHAR((CURRENT_DATE - CAPBAS.MPFCHN)/365,'DD') AS EDAD,
DATEDIFF(DAY, CAPBAS.MPFCHN,CURRENT_TIMESTAMP)/365 AS EDAD,
TMPFAC.TFDI1I AS DIAGNOSTICO_INGRESO,
MAEDIA.DMNOMB AS DESCRIPCIOS_DX,TMPFAC.TFCCODCAM AS CAMA, MAEPAB.MPNOMP AS SERVICIO,
CONVERT(VARCHAR(10),TMPFAC.TFFCHI,120) AS FECHA_INGRESO,
--EXTRACT (DAY FROM (CAST(NOW() AS TIMESTAMP) - CAST(TFFCHI AS TIMESTAMP)) ) AS ESTANCIA_A_HOY 
DATEDIFF(DAY, TFFCHI,  CURRENT_TIMESTAMP)  AS ESTANCIA_A_HOY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TMPFAC.CLAPRO='2' AND TMPFAC.TFCCODCAM&lt;&gt;' '
   ORDER BY MAEPAB.MPNOMP,TMPFAC.TFCCODCAM;</t>
  </si>
  <si>
    <t xml:space="preserve"> SELECT T4.INGCTVMOP AS CONSECUTIVO_INGRESO, T1.INGFECEGR AS FECHA_EGRESO, 
T1.MPCEDU AS N_DOCUMENTO_PACIENTE, T1.MPTDOC AS TIPO_DOCUMENTO_PACIENTE,
T4.INGCODPAB AS PABELLON, (SELECT MPNOMP FROM MAEPAB WHERE MPCODP=T4.INGCODPAB),
  T1.INGCSC AS CONSECUTIVO, T1.INGFECADM AS FECHA_INGRESOS, T1.INGNIT AS CONTRATO,
   T4.INGCODCAM AS CAMA, T3.MPNOMC AS NOMBRE_PACIENTE, T4.INGFECMOP 
   AS FECHA_INGRESO_PABELLON,T4.INGFECMOE AS FECHA_EGRESO_PABELLON, 
   INGENTDX AS DIAG_INGRESO,(SELECT DMNOMB 
   FROM MAEDIA 
      WHERE INGENTDX=DMCODI) AS NOMBRE_DIAG_INGRESO,
   (SELECT DMCODIHOM FROM DIACLINICA WHERE INGENTDX=DMCODI) AS COD_DIAG_INGR_HOM,
   (SELECT DMNOMBHOM FROM DIACLINICA 
   WHERE INGENTDX=DMCODI) AS NOM_DIAG_INGR_HOM,INGSALDX AS DIAG_EGRESO,
   (SELECT DMNOMB FROM MAEDIA WHERE INGSALDX=DMCODI) AS NOMBRE_DIAG_EGRESO,
   (SELECT DMCODIHOM FROM DIACLINICA WHERE INGSALDX=DMCODI) AS COD_DIAG_EGR_HOM,
   (SELECT DMNOMBHOM FROM DIACLINICA WHERE INGSALDX=DMCODI) AS NOM_DIAG_EGR_HOM,INGDXCLI
    AS DIAG_EGRESO2,(SELECT DMNOMB FROM MAEDIA WHERE INGDXCLI=DMCODI) AS 
    NOMBRE_DIAG_EGRESO2,(SELECT DMCODIHOM FROM DIACLINICA WHERE INGDXCLI=DMCODI) 
    AS COD_DIAG_EGR2_HOM,(SELECT DMNOMBHOM FROM DIACLINICA WHERE INGDXCLI=DMCODI)
     AS NOM_DIAG2_EGR_HOM, 
  --EXTRACT(YEAR FROM AGE(T3.MPFCHN)) AS EDAD, 
  DATEDIFF (YEAR, T3.MPFCHN,CURRENT_TIMESTAMP)  AS EDAD, 
  T3.MPSEXO AS SEXO,
  T1.INGESTSLD AS ESTADO_SALIDA FROM ((INGRESOS T1 LEFT JOIN MAEPAB T2 ON
   T2.MPCODP = T1.MPCODP) INNER JOIN CAPBAS T3 ON T3.MPCEDU = T1.MPCEDU AND 
   T3.MPTDOC = T1.MPTDOC) INNER JOIN INGRESOMP T4 ON T1.MPCEDU=T4.MPCEDU AND
    T1.MPTDOC=T4.MPTDOC AND T1.INGCSC=T4.INGCSC WHERE CAST( T1.INGFECEGR AS DATE) 
    BETWEEN '2016-01-01' AND '2016-01-01' ORDER BY 2,3,1</t>
  </si>
  <si>
    <t>Tabla DiaClinica No existe</t>
  </si>
  <si>
    <t xml:space="preserve"> SELECT TMPFAC.TFMENI AS CONTRATO,EMPRESS.EMPDSC AS EMPRESA,MAETPA2.MTUDES AS REGIMEN,
MAETPA3.MTNOMP AS TIPO_USUARIO,MAEPAC.MPTDOC AS TIPO_ID, TMPFAC.TFCEDU AS ID,
CAPBAS.MPNOMC AS NOMBRE_PACIENTE,
--TO_CHAR((CURRENT_DATE - CAPBAS.MPFCHN)/365,'DD') AS EDAD,
DATEDIFF(DAY,  CAPBAS.MPFCHN, CURRENT_TIMESTAMP) AS EDAD,
TMPFAC.TFDI1I AS DIAGNOSTICO_INGRESO,MAEDIA.DMNOMB AS DESCRIPCIOS_DX,TMPFAC.TFCCODCAM AS CAMA,
 MAEPAB.MPNOMP AS SERVICIO,TMPFAC.TFFCHI AS FECHA_INGRESO,
 --EXTRACT (DAY FROM (CAST(NOW() AS TIMESTAMP) - CAST(TFFCHI AS TIMESTAMP)) ) AS ESTANCIA_A_HOY ,
  DATEDIFF(DAY, TFFCHI, CURRENT_TIMESTAMP)  AS ESTANCIA_A_HOY,
 TMPFAC1.TFPRC1 FROM TMPFAC INNER JOIN MAEEMP ON (TMPFAC.TFMENI=MAEEMP.MENNIT) 
 INNER JOIN EMPRESS ON (MAEEMP.MECNTR=EMPRESS.MECNTR) 
 INNER JOIN MAEPAC ON (TMPFAC.TFCEDU=MAEPAC.MPCEDU AND TMPFAC.TFTDOC=MAEPAC.MPTDOC 
 AND TMPFAC.TFMENI=MAEPAC.MENNIT) INNER JOIN MAETPA2 ON (MAEPAC.MTUCOD=MAETPA2.MTUCOD) 
 LEFT JOIN TMPFAC1 ON (TMPFAC1.TFCEDU=TMPFAC.TFCEDU AND TMPFAC1.TFTDOC=TMPFAC.TFTDOC
  AND TMPFAC1.TMCTVING= TMPFAC.TMCTVING) INNER JOIN MAETPA3 ON MAETPA2.MTUCOD=MAETPA3.MTUCOD 
  AND MAEPAC.MTCODP=MAETPA3.MTCODP INNER JOIN CAPBAS ON (TMPFAC.TFCEDU=CAPBAS.MPCEDU
   AND TMPFAC.TFTDOC=CAPBAS.MPTDOC) INNER JOIN MAEDIA ON (TMPFAC.TFDI1I=MAEDIA.DMCODI) 
   INNER JOIN MAEPAB ON (TMPFAC.TFCCODPAB=MAEPAB.MPCODP) WHERE TMPFAC.CLAPRO='2'
    AND TMPFAC.TFCCODCAM&lt;&gt;' ' ORDER BY MAEPAB.MPNOMP,TMPFAC.TFCCODCAM;
</t>
  </si>
  <si>
    <t xml:space="preserve"> SELECT A.MPTDOC AS TIPO_DOC,A.MPCEDU AS DOCUMENTO,A.MPNOMC AS NOMBRES,B.INGFECADM AS INGRESO,
A.MPTELE AS TELEFONO,A.MPFCHN AS NACIO,
--TO_CHAR((CURRENT_DATE-A.MPFCHN)/365,'DD') AS EDAD,
DATEDIFF (DAY,A.MPFCHN , CURRENT_TIMESTAMP)/365 AS EDAD,
B.INGNIT,C.MENOMB AS ASEGURADORA,D.MPNOMP AS PABELLON FROM CAPBAS A 
INNER JOIN INGRESOS B ON (B.MPTDOC=A.MPTDOC AND B.MPCEDU=A.MPCEDU) 
LEFT JOIN MAEEMP C ON ( C.MENNIT=B.INGNIT) INNER JOIN MAEPAB D ON
 (D.MPCODP=B.MPCODP) WHERE B.INGFECADM&gt;='2016-01-01' AND B.INGFECADM&lt;='2016-01-01'
 ORDER BY INGFECADM
</t>
  </si>
  <si>
    <t xml:space="preserve"> SELECT T4.INGCTVMOP AS CONSECUTIVO_INGRESO, T1.INGFECEGR AS FECHA_EGRESO, 
T1.MPCEDU AS N_DOCUMENTO_PACIENTE, T1.MPTDOC AS TIPO_DOCUMENTO_PACIENTE, 
T4.INGCODPAB AS PABELLON, (SELECT MPNOMP 
FROM MAEPAB
 WHERE MPCODP=T4.INGCODPAB), T1.INGCSC AS CONSECUTIVO, T1.INGFECADM AS FECHA_INGRESOS,
  T1.INGNIT AS CONTRATO, T4.INGCODCAM AS CAMA, T3.MPNOMC AS NOMBRE_PACIENTE, 
  T4.INGFECMOP AS FECHA_INGRESO_PABELLON, T1.INGCOMT AS MED, T1.INGESMT AS COD_ESP,
  T10.MENOME AS ESPECILAIDAD,T4.INGFECMOE AS FECHA_EGRESO_PABELLON, INGENTDX AS DIAG_INGRESO,
  (SELECT DMNOMB FROM MAEDIA WHERE INGENTDX=DMCODI) AS NOMBRE_DIAG_INGRESO,
  (SELECT DMCODIHOM FROM DIACLINICA WHERE INGENTDX=DMCODI) AS COD_DIAG_INGR_HOM,
  (SELECT DMNOMBHOM FROM DIACLINICA WHERE INGENTDX=DMCODI) AS NOM_DIAG_INGR_HOM,
  INGSALDX AS DIAG_EGRESO,(SELECT DMNOMB FROM MAEDIA
   WHERE INGSALDX=DMCODI) AS NOMBRE_DIAG_EGRESO,(SELECT DMCODIHOM 
   FROM DIACLINICA WHERE INGSALDX=DMCODI) AS COD_DIAG_EGR_HOM,
    (SELECT DMNOMBHOM FROM DIACLINICA WHERE INGSALDX=DMCODI) AS NOM_DIAG_EGR_HOM,
 INGDXCLI AS DIAG_EGRESO2,(SELECT DMNOMB FROM MAEDIA WHERE INGDXCLI=DMCODI) AS NOMBRE_DIAG_EGRESO2,
 (SELECT DMCODIHOM FROM DIACLINICA WHERE INGDXCLI=DMCODI) AS COD_DIAG_EGR2_HOM,
 (SELECT DMNOMBHOM FROM DIACLINICA WHERE INGDXCLI=DMCODI) AS NOM_DIAG2_EGR_HOM, 
 --EXTRACT(YEAR FROM AGE(T3.MPFCHN)) AS EDAD,
 DATEDIFF(DAY,T3.MPFCHN,CURRENT_TIMESTAMP)/365 AS EDAD,
  T3.MPSEXO AS SEXO, 
 T1.INGESTSLD AS ESTADO_SALIDA FROM ((INGRESOS T1 
 LEFT JOIN MAEPAB T2 ON T2.MPCODP=T1.MPCODP) 
 LEFT JOIN MAEESP T10 ON (T10.MECODE=T1.INGESMT) 
 INNER JOIN CAPBAS T3 ON T3.MPCEDU =T1.MPCEDU AND T3.MPTDOC=T1.MPTDOC) 
 INNER JOIN INGRESOMP T4 ON T1.MPCEDU=T4.MPCEDU AND T1.MPTDOC=T4.MPTDOC AND 
 T1.INGCSC=T4.INGCSC WHERE CAST( T1.INGFECEGR AS DATE) 
 BETWEEN '2016-01-01' AND '2016-01-01'
  ORDER BY 2,3,1
</t>
  </si>
  <si>
    <t>Objeto Diaclinica NO EXISTE</t>
  </si>
  <si>
    <t xml:space="preserve"> SELECT T4.INGCTVMOP AS CONSECUTIVO_INGRESO, T1.INGFECADM AS FECHA_INGRESOS,  
T1.MPCEDU AS N_DOCUMENTO_PACIENTE, T1.MPTDOC AS TIPO_DOCUMENTO_PACIENTE,
T4.INGCODPAB AS PABELLON, (SELECT MPNOMP FROM MAEPAB WHERE MPCODP=T4.INGCODPAB), 
 T1.INGCSC AS CONSECUTIVO, T1.INGNIT AS CONTRATO, T4.INGCODCAM AS CAMA, 
 T3.MPNOMC AS NOMBRE_PACIENTE, T4.INGFECMOP AS FECHA_INGRESO_PABELLON,
  T1.INGCOMT AS MED, T1.INGESMT AS COD_ESP,T10.MENOME AS ESPECILAIDAD,
  T4.INGFECMOE AS FECHA_EGRESO_PABELLON, INGENTDX AS DIAG_INGRESO,
  (SELECT DMNOMB FROM MAEDIA WHERE INGENTDX=DMCODI) AS NOMBRE_DIAG_INGRESO,
  (SELECT DMCODIHOM FROM DIACLINICA WHERE INGENTDX=DMCODI) AS COD_DIAG_INGR_HOM,
  (SELECT DMNOMBHOM FROM DIACLINICA WHERE INGENTDX=DMCODI) AS NOM_DIAG_INGR_HOM,
  INGSALDX AS DIAG_EGRESO,(SELECT DMNOMB FROM MAEDIA 
  WHERE INGSALDX=DMCODI) AS NOMBRE_DIAG_EGRESO,(SELECT DMCODIHOM FROM DIACLINICA
   WHERE INGSALDX=DMCODI) AS COD_DIAG_EGR_HOM,(SELECT DMNOMBHOM FROM DIACLINICA
    WHERE INGSALDX=DMCODI) AS NOM_DIAG_EGR_HOM,INGDXCLI AS DIAG_EGRESO2,
 (SELECT DMNOMB FROM MAEDIA WHERE INGDXCLI=DMCODI) AS NOMBRE_DIAG_EGRESO2,
 (SELECT DMCODIHOM FROM DIACLINICA WHERE INGDXCLI=DMCODI) AS COD_DIAG_EGR2_HOM,
 (SELECT DMNOMBHOM FROM DIACLINICA WHERE INGDXCLI=DMCODI) AS NOM_DIAG2_EGR_HOM,
 --EXTRACT(YEAR, FROM AGE(T3.MPFCHN)) AS EDAD, 
 DATEDIFF(DAY,T3.MPFCHN,CURRENT_TIMESTAMP)/365 AS EDAD,
 T3.MPSEXO AS SEXO,
 T1.INGESTSLD AS ESTADO_SALIDA FROM ((INGRESOS T1
  LEFT JOIN MAEPAB T2 ON T2.MPCODP = T1.MPCODP) INNER JOIN CAPBAS T3 ON
   T3.MPCEDU = T1.MPCEDU AND T3.MPTDOC = T1.MPTDOC) 
    LEFT JOIN MAEESP T10 ON (T10.MECODE=T1.INGESMT) 
    INNER JOIN INGRESOMP T4 ON T1.MPCEDU=T4.MPCEDU AND T1.MPTDOC=T4.MPTDOC AND
     T1.INGCSC=T4.INGCSC 
  WHERE --CAST( T1.INGFECADM AS DATE) 
  CONVERT(VARCHAR(10),T1.INGFECADM, 120)
  BETWEEN '2016-01-01' AND '2016-01-01'
   ORDER BY 2,3,1
</t>
  </si>
  <si>
    <t xml:space="preserve"> SELECT CAPBAS.MPTDOC,CAPBAS.MPCEDU,CAPBAS.MPNOMC FROM CAPBAS 
WHERE CAPBAS.MPNOMC LIKE ('BERNAL')</t>
  </si>
  <si>
    <t xml:space="preserve"> SELECT A.MPTDOC AS TIPO_DOC,A.MPCEDU AS DOCUMENTO,A.MPNOMC AS NOMBRES,C.MENNIT AS NIT,
C.MENOMB AS EMPRESA FROM CAPBAS A,MAEPAC B,MAEEMP C 
WHERE A.MPCEDU ='2019465673' AND A.MPCEDU=B.MPCEDU AND B.MENNIT=C.MENNIT
</t>
  </si>
  <si>
    <t xml:space="preserve"> SELECT * FROM Clinica.REPORT.TMP_YADIRA_asis WHERE FECHA_OBLIGA &gt;='2016-01-01' AND FECHA_OBLIGA&lt;= '2016-01-01'
order by fecha_obliga
</t>
  </si>
  <si>
    <t>Ojo esquema REPORT</t>
  </si>
  <si>
    <t xml:space="preserve"> SELECT A.MVCDOCRF1,A.TRCCOD,B.TRCNIT,B.TRCRAZSOC, A.MVCNAT,C.MCCVLR,SUM (MVCVLR)
 FROM MOVCONT2 A , TERCEROS B, MOVCXC C
  WHERE A.MVCANIO=2016 AND A.DOCCOD IN 
 ('AG','NFR','NCG','CNG') AND A.TRCCOD=B.TRCCOD AND A.MVCNAT ='C' 
 AND A.MVCDOCRF1=C.MCCNUMOBL AND C.DOCCOD='FAC' AND C.MCCNAT='D'
  GROUP BY A.MVCDOCRF1,A.TRCCOD, B.TRCNIT, B.TRCRAZSOC,A.MVCNAT,C.MCCVLR 
  ORDER BY A.MVCDOCRF1
</t>
  </si>
  <si>
    <t xml:space="preserve"> SELECT t3.MCCNUMOBL as factura,t3.mvcxcnro as recibo,t3.mccvlr as valor,s.mpmeni as contrato,h.mpnomc as paciente,
         sum(x.glovlrtglo) as glosado, z.SALDO_PNDNTE,z.SALDO_PNDNTE -sum(x.glovlrtglo) as faltante,COUNT(*) as numero_de_pagos
from  movcxc t3
left join maeate s on (cast(s.mpnfac as char(15)) = t3.MCCNUMOBL)
inner join adglosas x on (x.mpnfac= s.mpnfac and x.glovlrtpen&lt;&gt; 0)
left join Clinica.REPORT.TMP_YADIRA_asis z on (z.factura= CONVERT (nvarchar,x.mpnfac))
left join capbas h on (h.mptdoc = s.mptdoc and h.mpcedu = s.mpcedu)
WHERE x.gloedorec&lt;&gt;'A' and x.gloedorec&lt;&gt;' ' and
t3.doccod = 'TDR'  AND t3.MCCNUMOBL in (select factura 
          from Clinica.report.TMP_YADIRA_asis b
          where b.SALDO_PNDNTE &gt; 0 )
GROUP BY t3.MCCNUMOBL,t3.mvcxcnro,t3.mccvlr,s.mpmeni,h.mpnomc , x.glovlrtglo,z.SALDO_PNDNTE
HAVING COUNT(*) = 1 and (z.SALDO_PNDNTE -sum(x.glovlrtglo))&lt;&gt;0 
order by t3.MCCNUMOBL</t>
  </si>
  <si>
    <t>select *from facturas_un_pago()</t>
  </si>
  <si>
    <t>Se vuelve query</t>
  </si>
  <si>
    <t xml:space="preserve"> SELECT t3.MCCNUMOBL as factura,t3.mvcxcnro as recibo,t3.mccvlr as valor,s.mpmeni as contrato,
h.mpnomc as paciente,
         sum(x.glovlrtglo) as glosado, z.SALDO_PNDNTE,z.SALDO_PNDNTE -sum(x.glovlrtglo) as faltante,
   COUNT(*) as numero_de_pagos
from  movcxc  t3   
left join maeate s on (CONVERT(char(15), s.mpnfac) = t3.MCCNUMOBL)
inner join adglosas x on (x.mpnfac= s.mpnfac and x.glovlrtpen&lt;&gt; 0)
left join Kfir.REPORT.TMP_YADIRA_asis z on (z.factura= convert(nvarchar,x.mpnfac))
left join capbas h on (h.mptdoc = s.mptdoc and h.mpcedu = s.mpcedu)
WHERE x.gloedorec&lt;&gt;'A' and x.gloedorec&lt;&gt;' ' and
t3.doccod = 'TDR'  AND t3.MCCNUMOBL in (select factura 
          from kFIR.REPORT.TMP_YADIRA_asis b
          where b.SALDO_PNDNTE &gt; 0 )
GROUP BY t3.MCCNUMOBL,t3.mvcxcnro,t3.mccvlr,s.mpmeni,h.mpnomc , x.glovlrtglo,z.SALDO_PNDNTE
HAVING COUNT(*) &gt; 1 and (z.SALDO_PNDNTE -sum(x.glovlrtglo))&lt;&gt;0 
order by t3.MCCNUMOBL</t>
  </si>
  <si>
    <t>Cartera_procesos_2016</t>
  </si>
  <si>
    <t xml:space="preserve"> CREATE PROCEDURE  cartera_procesos_2016(@desde_fecha datetime,
 @intermedia_fecha  datetime,
 @hasta_fecha datetime, @cifra double precision)
  AS
  return
begin
delete from movcxc_copias_ult;
insert into movcxc_copias_ult
select t1.empcod,t1.doccod,t1.mcdpto,t1.mvcxcnro,t1.mcccsc,t1.mccfch,t1.mvcxcmon,t1.mvcxctas, t1.mccnumobl,
       t1.cntcod,t1.mccnat,t1.clicod,t1.mennit,t1.mccvlr, t1.cnucod,t1.cnusub,t1.cnccod,t1.cntsub,t1.mcccnc,t1.mccanu
from MOVCXC t1 where t1.mccnumobl in (select hojnumobl from hojobl where HOJFCHOBL&gt;= $1 and HOJFCHOBL&lt;= $3   and (HOJTOTDEB  - HOJTOTCRE) &gt; $4
    and hojesthom IN ('N',' ') and cntvig='2016');
/*
CREATE INDEX umovcxc21_copias
  ON movcxc_copias
  USING btree
  (empcod, mcdpto, cntcod, clicod, mccnumobl);
  */
delete from TMP_YADIRA_asis_2;
insert into TMP_YADIRA_asis_2
SELECT t1.HOJNUMOBL as FACTURA, -- trim(t4.trcrazsoc,' ') ,
  LTRIM(RTRIM(t4.trcrazsoc)),
t4.trccod,-- t2.menomb, 
t1.MENNIT AS CODI_FINAN,t1.HOJFCHOBL AS FECHA_OBLIGA,     t1.HOJVLROBL AS VALOR ,
       t1.HOJTOTDEB AS TOTAL_DEBITO, t1.HOJTOTCRE AS TOTAL_CREDITO,CAST(0 AS float) AS PAGOS, cast(0 as float) AS NOTAS_CREDITO,
      cast(0 as float) AS NC_GLOSA_SIN_RAD,       (t1.HOJTOTDEB  - t1.HOJTOTCRE) AS SALDO_PNDNTE,t1.HOJFCHREM AS FECHA_REMISION , t1.HOJNROREM AS REMISION,
 t1.HOJFCHRAD AS FECHA_RADICA,  t1.hojnrorad,        CASE WHEN T7.maestf = '0' then 'ACTIVA'
     WHEN T7.maestf = '2' then 'RADICADA'
     WHEN T7.maestf = '3' then 'GLOSADA'
     WHEN T7.maestf = '4' then 'REMITIDA'
            WHEN T7.maestf = '7' then 'GLOSADA SIN RADICAR'       END as estado,      t1.hojtippag as plazo,t1.cntcod, t5.cntdsc,t2.mecntr,       t2.menomb
FROM hojobl t1-- ON (t1.cntcod != '130525005001')
left join maeate t7 ON (t1.HOJNUMOBL = --cast(t7.mpnfac as text)
                                        CONVERT(nvarchar,t7.mpnfac)
 and  t7.maestf &lt;&gt; '1')
left join  maeemp t2 ON (t2.MENNIT = t7.mpmeni)
left join movcxc_copias_ult t3 ON (t3.MCCNUMOBL  = cast(t1.HOJNUMOBL as text)  and t3.doccod in ('FAC','FIN','FAK') and cast(t3.clicod as text)= cast(t1.clicod as text)) -- ) --AND T3.MCCVLR = T1.HOJVLROBL )
   left join TERCEROS t4 ON (t4.TRCCOD = cast(T3.CLICOD as text))-- and T4.trctipent = 1)
   left join cuentas t5 ON (t5.cntvig= t1.cntvig and t5.cntcod = t1.cntcod)
WHERE t1.HOJFCHOBL&gt;= @desde_fecha and t1.HOJFCHOBL&lt;= @hasta_fecha   and (t1.HOJTOTDEB  - t1.HOJTOTCRE) &gt; @cifra
     and t1.cntcod != '130525005001' and t3.cntcod!='130525005001' and T1.hojesthom IN ('N',' ') and t1.cntvig='2016'
order by t1.HOJFCHOBL; 
UPDATE TMP_YADIRA_asis_2
SET PAGOS = (SELECT CAST(SUM(A.MCCVLR) as float) 
             FROM movcxc_copias_ult A 
             WHERE TMP_YADIRA_asis_2.FACTURA = A.MCCNUMOBL AND DOCCOD IN ('AJC','TDR','CAB','CFP','CCC') AND MCCNAT ='C' and TMP_YADIRA_asis_2.trccod=a.clicod)
WHERE  FACTURA IN (SELECT B.MCCNUMOBL FROM movcxc_copias_ult B WHERE DOCCOD IN ('AJC','TDR','CAB','CFP','CCC')  AND MCCNAT ='C');
UPDATE TMP_YADIRA_asis_2
SET NOTAS_CREDITO = (SELECT cast (SUM(A.MCCVLR) as float) FROM movcxc_copias_ult A WHERE
                     TMP_YADIRA_asis_2.FACTURA = A.MCCNUMOBL AND DOCCOD IN ('NCC','NDC','NFA','NCG','NFR','NGN','AG','AM') AND MCCNAT ='C' and TMP_YADIRA_asis_2.trccod=a.clicod) -- NDT,NCC,NDC
WHERE FACTURA IN (SELECT B.MCCNUMOBL FROM movcxc_copias_ult B WHERE DOCCOD IN ('NCC','NDC','NFA','NCG','NFR','NGN','AG','AM') AND MCCNAT ='C' );
UPDATE TMP_YADIRA_asis_2
SET NC_GLOSA_SIN_RAD = (SELECT cast (SUM(A.MCCVLR) as float) FROM movcxc_copias_ult A WHERE
                     TMP_YADIRA_asis_2.FACTURA = A.MCCNUMOBL AND DOCCOD IN ('NGS') AND MCCNAT ='C' and TMP_YADIRA_asis_2.trccod=a.clicod)
WHERE  FACTURA IN (SELECT B.MCCNUMOBL FROM movcxc_copias_ult B WHERE DOCCOD IN ('NGS') AND MCCNAT ='C' );
delete from TMP_YADIRA_glosas_asis22;
insert into TMP_YADIRA_glosas_asis22
select  t1.gloctvo as consecutivo,t1.mpnfac as factura,LTRIM(Rtrim(t6.trcrazsoc)) as razon_social,
(t4.HOJTOTDEB  - t4.HOJTOTCRE) AS SALDO_PNDNTE,t3.mavals as valor_factura,
t3.facfch as fecha_factura,t4.hojfchrad as fecha_radicacion,t1.glofchrec as fecha_glosa_recibida , --t3.glsdes as estado,
        t1.glofecdoc as fecha_contestacion,
 t1.glofchrad as fecha_radicada_glosa,
 CASE WHEN t1.gloedo = '3'  then 'GLOSADA'
      WHEN t1.gloedo = '5'  then 'CONTESTADA'
      WHEN t1.gloedo = '8'  then 'NOTIFICADA'
      WHEN t1.gloedo = '9'  then 'NOTIFICADA CONTESTADA'
             WHEN t1.gloedo = '11' then 'NOTIIFICADA RADICADA'
      WHEN t1.gloedo = '12' then 'CONCILIADA'
      WHEN t1.gloedo = '13' then 'EN ACTA DE CONCILIACION'
      WHEN t1.gloedo = '6' then 'RADICADA'
             ELSE  'Otros valores '
  END as estado_glosa , t5.glscod,t5.glsdes,t1.gloinddev AS devuelta,
        t2.gloitem as item, t2.glocnt as cantidad_item_glosados,
 t1.glovlrtglo  as valor_total_glosado,
 T1.glovlrtpen as valor_total_pendiente,
 T2.glovlr as valor_item_glosado,
 T2.GloVlrAcp as valor_item_aceptado,
 T2.GloVlrSop as valor_item_soportado   , t2.gloobscon as observaciones_item, t1.gloedorec as estado_recepcion,
 GLOUSRRTA,GLOTIPDOC,t2.glofchrta
FROM adglosas t1 
inner join maeate t3 on (t3.mpnfac = t1.mpnfac)
inner join hojobl t4 on (t4.hojnumobl= cast(t1.mpnfac as char(15)) and t4.cntcod &lt;&gt; '130525005001')
left join adglosas1 t2 on (t2.gloctvo = t1.gloctvo and t2.mpnfac = t1.mpnfac)
left join glosas t5 on (t5.glscod = t2.glscod)
inner join terceros t6 on (t6.trccod=t4.clicod and t6.trctipent in (1,4))
where t1.glofchrec &gt;= $2 and t1.glofchrec &lt;= $3 and t3.maestf not in ('1','10') and t4.cntvig='2016'
order by t1.mpnfac ; 
end;</t>
  </si>
  <si>
    <t xml:space="preserve">  CREATE PROCEDURE  cartera_procesos_2016(@desde_fecha datetime,
 @intermedia_fecha  datetime,
 @hasta_fecha datetime, @cifra double precision)
  AS
  return
begin
delete from movcxc_copias_ult;
insert into movcxc_copias_ult
select t1.empcod,t1.doccod,t1.mcdpto,t1.mvcxcnro,t1.mcccsc,t1.mccfch,t1.mvcxcmon,t1.mvcxctas, t1.mccnumobl,
       t1.cntcod,t1.mccnat,t1.clicod,t1.mennit,t1.mccvlr, t1.cnucod,t1.cnusub,t1.cnccod,t1.cntsub,t1.mcccnc,t1.mccanu
from MOVCXC t1 where t1.mccnumobl in (select hojnumobl from hojobl where HOJFCHOBL&gt;= $1 and HOJFCHOBL&lt;= $3   and (HOJTOTDEB  - HOJTOTCRE) &gt; $4
    and hojesthom IN ('N',' ') and cntvig='2016');
/*
CREATE INDEX umovcxc21_copias
  ON movcxc_copias
  USING btree
  (empcod, mcdpto, cntcod, clicod, mccnumobl);
  */
delete from TMP_YADIRA_asis_2;
insert into TMP_YADIRA_asis_2
SELECT t1.HOJNUMOBL as FACTURA, -- trim(t4.trcrazsoc,' ') ,
  LTRIM(RTRIM(t4.trcrazsoc)),
t4.trccod,-- t2.menomb, 
t1.MENNIT AS CODI_FINAN,t1.HOJFCHOBL AS FECHA_OBLIGA,     t1.HOJVLROBL AS VALOR ,
       t1.HOJTOTDEB AS TOTAL_DEBITO, t1.HOJTOTCRE AS TOTAL_CREDITO,CAST(0 AS float) AS PAGOS, cast(0 as float) AS NOTAS_CREDITO,
      cast(0 as float) AS NC_GLOSA_SIN_RAD,       (t1.HOJTOTDEB  - t1.HOJTOTCRE) AS SALDO_PNDNTE,t1.HOJFCHREM AS FECHA_REMISION , t1.HOJNROREM AS REMISION,
 t1.HOJFCHRAD AS FECHA_RADICA,  t1.hojnrorad,        CASE WHEN T7.maestf = '0' then 'ACTIVA'
     WHEN T7.maestf = '2' then 'RADICADA'
     WHEN T7.maestf = '3' then 'GLOSADA'
     WHEN T7.maestf = '4' then 'REMITIDA'
            WHEN T7.maestf = '7' then 'GLOSADA SIN RADICAR'       END as estado,      t1.hojtippag as plazo,t1.cntcod, t5.cntdsc,t2.mecntr,       t2.menomb
FROM hojobl t1-- ON (t1.cntcod != '130525005001')
left join maeate t7 ON (t1.HOJNUMOBL = --cast(t7.mpnfac as text)
                                        CONVERT(nvarchar,t7.mpnfac)
 and  t7.maestf &lt;&gt; '1')
left join  maeemp t2 ON (t2.MENNIT = t7.mpmeni)
left join movcxc_copias_ult t3 ON (t3.MCCNUMOBL  = cast(t1.HOJNUMOBL as text)  and t3.doccod in ('FAC','FIN','FAK') and cast(t3.clicod as text)= cast(t1.clicod as text)) -- ) --AND T3.MCCVLR = T1.HOJVLROBL )
   left join TERCEROS t4 ON (t4.TRCCOD = cast(T3.CLICOD as text))-- and T4.trctipent = 1)
   left join cuentas t5 ON (t5.cntvig= t1.cntvig and t5.cntcod = t1.cntcod)
WHERE t1.HOJFCHOBL&gt;= @desde_fecha and t1.HOJFCHOBL&lt;= @hasta_fecha   and (t1.HOJTOTDEB  - t1.HOJTOTCRE) &gt; @cifra
     and t1.cntcod != '130525005001' and t3.cntcod!='130525005001' and T1.hojesthom IN ('N',' ') and t1.cntvig='2016'
order by t1.HOJFCHOBL; 
UPDATE TMP_YADIRA_asis_2
SET PAGOS = (SELECT CAST(SUM(A.MCCVLR) as float) 
             FROM movcxc_copias_ult A 
             WHERE TMP_YADIRA_asis_2.FACTURA = A.MCCNUMOBL AND DOCCOD IN ('AJC','TDR','CAB','CFP','CCC') AND MCCNAT ='C' and TMP_YADIRA_asis_2.trccod=a.clicod)
WHERE  FACTURA IN (SELECT B.MCCNUMOBL FROM movcxc_copias_ult B WHERE DOCCOD IN ('AJC','TDR','CAB','CFP','CCC')  AND MCCNAT ='C');
UPDATE TMP_YADIRA_asis_2
SET NOTAS_CREDITO = (SELECT cast (SUM(A.MCCVLR) as float) FROM movcxc_copias_ult A WHERE
                     TMP_YADIRA_asis_2.FACTURA = A.MCCNUMOBL AND DOCCOD IN ('NCC','NDC','NFA','NCG','NFR','NGN','AG','AM') AND MCCNAT ='C' and TMP_YADIRA_asis_2.trccod=a.clicod) -- NDT,NCC,NDC
WHERE FACTURA IN (SELECT B.MCCNUMOBL FROM movcxc_copias_ult B WHERE DOCCOD IN ('NCC','NDC','NFA','NCG','NFR','NGN','AG','AM') AND MCCNAT ='C' );
UPDATE TMP_YADIRA_asis_2
SET NC_GLOSA_SIN_RAD = (SELECT cast (SUM(A.MCCVLR) as float) FROM movcxc_copias_ult A WHERE
                     TMP_YADIRA_asis_2.FACTURA = A.MCCNUMOBL AND DOCCOD IN ('NGS') AND MCCNAT ='C' and TMP_YADIRA_asis_2.trccod=a.clicod)
WHERE  FACTURA IN (SELECT B.MCCNUMOBL FROM movcxc_copias_ult B WHERE DOCCOD IN ('NGS') AND MCCNAT ='C' );
delete from TMP_YADIRA_glosas_asis22;
insert into TMP_YADIRA_glosas_asis22
select  t1.gloctvo as consecutivo,t1.mpnfac as factura,LTRIM(Rtrim(t6.trcrazsoc)) as razon_social,
(t4.HOJTOTDEB  - t4.HOJTOTCRE) AS SALDO_PNDNTE,t3.mavals as valor_factura,
t3.facfch as fecha_factura,t4.hojfchrad as fecha_radicacion,t1.glofchrec as fecha_glosa_recibida , --t3.glsdes as estado,
        t1.glofecdoc as fecha_contestacion,
 t1.glofchrad as fecha_radicada_glosa,
 CASE WHEN t1.gloedo = '3'  then 'GLOSADA'
      WHEN t1.gloedo = '5'  then 'CONTESTADA'
      WHEN t1.gloedo = '8'  then 'NOTIFICADA'
      WHEN t1.gloedo = '9'  then 'NOTIFICADA CONTESTADA'
             WHEN t1.gloedo = '11' then 'NOTIIFICADA RADICADA'
      WHEN t1.gloedo = '12' then 'CONCILIADA'
      WHEN t1.gloedo = '13' then 'EN ACTA DE CONCILIACION'
      WHEN t1.gloedo = '6' then 'RADICADA'
             ELSE  'Otros valores '
  END as estado_glosa , t5.glscod,t5.glsdes,t1.gloinddev AS devuelta,
        t2.gloitem as item, t2.glocnt as cantidad_item_glosados,
 t1.glovlrtglo  as valor_total_glosado,
 T1.glovlrtpen as valor_total_pendiente,
 T2.glovlr as valor_item_glosado,
 T2.GloVlrAcp as valor_item_aceptado,
 T2.GloVlrSop as valor_item_soportado   , t2.gloobscon as observaciones_item, t1.gloedorec as estado_recepcion,
 GLOUSRRTA,GLOTIPDOC,t2.glofchrta
FROM adglosas t1 
inner join maeate t3 on (t3.mpnfac = t1.mpnfac)
inner join hojobl t4 on (t4.hojnumobl= cast(t1.mpnfac as char(15)) and t4.cntcod &lt;&gt; '130525005001')
left join adglosas1 t2 on (t2.gloctvo = t1.gloctvo and t2.mpnfac = t1.mpnfac)
left join glosas t5 on (t5.glscod = t2.glscod)
inner join terceros t6 on (t6.trccod=t4.clicod and t6.trctipent in (1,4))
where t1.glofchrec &gt;= $2 and t1.glofchrec &lt;= $3 and t3.maestf not in ('1','10') and t4.cntvig='2016'
order by t1.mpnfac ; 
end;</t>
  </si>
  <si>
    <t>Es una funcion</t>
  </si>
  <si>
    <t>Probar</t>
  </si>
  <si>
    <t>tabla movcxc_copias no existe</t>
  </si>
  <si>
    <t xml:space="preserve"> SELECT consecutivo,factura,razon_social,saldo_pndnte,valor_factura,fecha_factura,fecha_radicacion,fecha_glosa_recibida,fecha_contestacion,
fecha_radicada_glosa,sum(cantidad_item_glosados),sum(valor_total_glosado),sum(valor_total_pendiente),
sum(valor_item_glosado),sum(valor_item_aceptado)
FROM kfir.report.TMP_YADIRA_glosas_asis22
where convert( char(15), factura ) in (select cast(factura as char(15)) 
from kfir.report.tmp_yadira_asis ) and ESTADO_RECEPCION &lt;&gt; 'A' 
group by consecutivo,factura,razon_social,saldo_pndnte,valor_factura,fecha_factura,fecha_radicacion,fecha_glosa_recibida,fecha_contestacion,
fecha_radicada_glosa
ORDER BY factura</t>
  </si>
  <si>
    <t xml:space="preserve"> SELECT TIPRCOD,TIPRDES,COUNT(*) FROM TIPPROC A,HCCOM51 B, HCCOM5 C
 WHERE A.TIPRCOD=C.HCPRCTIP AND B.HCFCHRORD&gt;='2016-01-01' AND B.HCFCHRORD&lt;='2016-01-01'
  AND
  B.HISCKEY= C.HISCKEY AND B.HISTIPDOC=C.HISTIPDOC AND B.HCTVIN51=C.HCTVIN5 AND 
  C.HCPRCCOD= B.HCPRCCOD AND C.HISCSEC = B.HISCSEC and a.TIPRCOD = 1 
  GROUP BY TIPRCOD,TIPRDES</t>
  </si>
  <si>
    <t xml:space="preserve"> SELECT CITMED.CITNUM AS NO_CITA,
convert(varchar(10),CITMED.CITFEC,120) AS FECHA_CITA, CITMED1.CITCED AS ID,
CAPBAS.MPNOMC AS PACIENTE,CITMED1.CITESTA AS ESTADO,MAEMED1.MMNOMM AS MEDICO,
MAEESP.MENOME AS ESPECIALIDAD,CONSUL.CONSDET AS CONSULTORIO 
FROM CITMED INNER JOIN CITMED2 ON (CITMED2.CITEMP=CITMED.CITEMP AND
 CITMED2.CITSED=CITMED.CITSED AND CITMED2.CITNUM=CITMED.CITNUM) 
 INNER JOIN CITMED1 ON (CITMED1.CITEMP=CITMED.CITEMP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CITMED.CITFEC&gt;='2016-01-01' AND CITMED.CITFEC&lt;='2016-01-01' AND 
 CITMED1.CITESTA ='N' AND MAEESP.MECODE IN ('608','609','607','605')
  ORDER BY CITMED.CITNUM;</t>
  </si>
  <si>
    <t xml:space="preserve">  SELECT T1.HISTIPDOC AS HISTIPDOC,T1.HISCKEY AS HISCKEY,T2.MPNOMC AS NOMBRE_USUARIO,
 T2.MPSEXO AS SEXO,T2.MPTELE AS TELEFONO_PACIENTE, T1.HCPRCCOD AS CODIGO_PROCEDIMIENTO,
 T3.PRNOMB AS IMAGEN, T4.HISCFCON AS ORDEN_MEDICA,
 convert(varchar(19),T1.HCFCHRAP,120) AS RESPUESTA,
 T1.HCPRCCNS AS CANTIDAD, T1.HCTVIN51 AS INGRESO_PACIENTE,T4.HISCMMED AS MED,T9.MMNOMM,
 T1.HISCSEC AS FOLIO
  FROM ((((HCCOM51 T1 INNER JOIN CAPBAS T2 ON T2.MPCEDU=T1.HISCKEY AND
  T2.MPTDOC=T1.HISTIPDOC) INNER JOIN MAEPRO T3 ON T3.PRCODI=T1.HCPRCCOD) 
  INNER JOIN HCCOM1 T4 ON T4.HISCKEY=T1.HISCKEY AND T4.HISTIPDOC=T1.HISTIPDOC 
  AND T4.HISCSEC = T1.HISCSEC) LEFT JOIN MAEMED1 T9 ON (T9.MMCODM=T4.HISCMMED) 
  INNER JOIN HCCOM5 T5 ON T5.HISCKEY=T1.HISCKEY AND T5.HISTIPDOC=T1.HISTIPDOC 
  AND T5.HISCSEC=T1.HISCSEC AND T5.HCPRCCOD=T1.HCPRCCOD) WHERE (T4.HISCFCON&gt;='2016-01-01') 
  AND (T5.HCPRCTIP = '1') AND (T4.HISCFCON &lt; '2016-01-01') 
  ORDER BY T4.HISCFCON DESC
</t>
  </si>
  <si>
    <t>Tiene errro</t>
  </si>
  <si>
    <t xml:space="preserve"> SELECT HCCOM5.HISCKEY AS DOCUMENTO,HCCOM5.HISTIPDOC AS TIPO_DOC,MPNOMC AS NOMBRE_PACIENTE,
--TO_CHAR ((HCCOM1.HISFHORAT-CAPBAS.MPFCHN)/365,'DD') AS EDAD,
DATEDIFF(DAY,CAPBAS.MPFCHN,HCCOM1.HISFHORAT)/365 AS EDAD,
HCCOM5.HISCSEC AS FOLIO,
HISCPCAN AS CANTIDAD,HCTVIN5 AS INGRESO_PACIENTE,HISCMMED AS MED,MMNOMM AS MEDICO,HCPRCCOD,
HCPRCTIP AS PROCEDIMIENTO, HISCFCON AS FECHA,PRNOMB AS NOMBRE_PROCEDIMIENTO,MAEATE.FACCODPAB,
MAEPAB.MPNOMP,MAEATE.MPNFAC FROM HCCOM5 ,CAPBAS,HCCOM1,MAEMED1,MAEPRO,MAEATE,MAEPAB
 WHERE CAPBAS.MPCEDU=HCCOM5.HISCKEY AND CAPBAS.MPTDOC=HCCOM5.HISTIPDOC AND 
 HCCOM1.HISTIPDOC=HCCOM5.HISTIPDOC AND HCCOM1.HISCKEY=HCCOM5.HISCKEY AND 
 HCCOM5.HISCSEC=HCCOM1.HISCSEC AND HISCMMED=MMCODM AND HCPRCTIP=1 AND 
 MAEPRO.PRCODI=HCPRCCOD AND MAEATE.MATIPDOC=2 AND MAEATE.MPCEDU=HCCOM5.HISCKEY 
 AND MAEATE.MPTDOC=HCCOM5.HISTIPDOC AND MAEATE.MACTVING=HCCOM5.HCTVIN5 AND 
 MAEATE.FACCODPAB=MAEPAB.MPCODP AND MAEPAB.MPCODP IN (7,25,6) AND HCCOM5.HCPRSTGR 
 IN ('E','A','I','X') AND MAEATE.MAESTF NOT IN ('1','10') AND
  (HCCOM5.HISCKEY,HCCOM5.HISTIPDOC,HCCOM5.HISCSEC,HCCOM5.HCTVIN5,HCCOM5.HCPRCCOD) 
  IN (SELECT HISCKEY,HISTIPDOC,HISCSEC,HCTVIN51,HCPRCCOD 
  FROM HCCOM51 WHERE HCFCHRORD&gt;='2016-01-01' AND HCFCHRORD&lt;='2016-01-01' AND HCPRCTPOP=1 AND HCORDAMB='N')
   ORDER BY MPNOMC,FOLIO</t>
  </si>
  <si>
    <t>gual que el de arriba</t>
  </si>
  <si>
    <t xml:space="preserve"> SELECT TIPRCOD,TIPRDES,COUNT(*) FROM TIPPROC A,HCCOM51 B, HCCOM5 C 
WHERE A.TIPRCOD=C.HCPRCTIP AND B.HCFCHRORD&gt;='2016-01-01' AND B.HCFCHRORD&lt;='2016-01-01' 
AND B.HISCKEY= C.HISCKEY AND B.HISTIPDOC=C.HISTIPDOC AND B.HCTVIN51=C.HCTVIN5 AND
 C.HCPRCCOD= B.HCPRCCOD AND C.HISCSEC = B.HISCSEC AND A.TIPRCOD = 2 
 GROUP BY TIPRCOD,TIPRDES</t>
  </si>
  <si>
    <t xml:space="preserve"> SELECT DATEPART (MM, B.HCFCHRORD), CASE WHEN M.HISCLPR='1' THEN 'AMBULATORIO' 
WHEN M.HISCLPR='2' THEN 'HOSPITALIZADO' WHEN M.HISCLPR='3' THEN 'URGENCIAS' END AS SERVICIO,
TIPRDES,CASE WHEN B.HCPRCEST= 'A' THEN 'REALIZADOS' WHEN B.HCPRCEST= 'E'
 THEN 'EN PROCESO' END AS ESTADO, SUM(C.HISCPCAN) AS LABORATORIOS 
 FROM TIPPROC A,HCCOM51 B,HCCOM5 C,HCCOM1 M WHERE A.TIPRCOD=B.HCPRCTPOP AND
  B.HCPRCTPOP=C.HCPRCTIP AND B.HCFCHRORD&gt;='2016-01-01' AND B.HCFCHRORD&lt;='2016-01-01' 
  AND M.HISCKEY=C.HISCKEY AND M.HISTIPDOC=C.HISTIPDOC AND M.HCTVIN1=C.HCTVIN5 
  AND M.HISCSEC=C.HISCSEC AND B.HISCKEY=C.HISCKEY AND B.HISTIPDOC=C.HISTIPDOC
   AND B.HCTVIN51=C.HCTVIN5 AND C.HISCSEC=B.HISCSEC AND C.HCPRCCOD= B.HCPRCCOD 
   AND B.HCPRCEST IN ('A','E') AND A.TIPRCOD=2 GROUP BY M.HISCLPR,
    DATEPART (MM, B.HCFCHRORD),
   TIPRDES,B.HCPRCEST 
   ORDER BY  DATEPART (MM, B.HCFCHRORD),
    M.HISCLPR,B.HCPRCEST
</t>
  </si>
  <si>
    <t xml:space="preserve"> SELECT DATEPART(MM, B.HCFCHRORD),H.MENOME,CASE WHEN D.HISCLPR='1' 
THEN 'AMBULATORIO' WHEN D.HISCLPR='2' THEN 'HOSPITALIZADO' WHEN D.HISCLPR='3'
 THEN 'URGENCIAS' END  AS SERVICIO,SUM(C.HISCPCAN) AS LABORATORIOS FROM TIPPROC A,HCCOM51 B,
  HCCOM5 C,HCCOM1 D, MAEESP H WHERE B.HCFCHRORD&gt;='2016-01-01' AND B.HCFCHRORD&lt;='2016-01-01' AND
   B.HISCKEY=C.HISCKEY AND B.HISTIPDOC=C.HISTIPDOC AND B.HCTVIN51=C.HCTVIN5 AND 
   B.HISCSEC=C.HISCSEC AND A.TIPRCOD=B.HCPRCTPOP AND B.HCPRCTPOP=C.HCPRCTIP  AND
    C.HCPRCCOD= B.HCPRCCOD AND B.HCPRCEST IN ('A','E') AND A.TIPRCOD=2 AND
  C.HISCKEY= D.HISCKEY AND C.HISTIPDOC=D.HISTIPDOC AND C.HCTVIN5=D.HCTVIN1 
  AND C.HISCSEC=D.HISCSEC AND H.MECODE=D.HCESP
   GROUP BY DATEPART(MM, B.HCFCHRORD),D.HCESP,H.MENOME, D.HISCLPR 
   ORDER BY DATEPART(MM, B.HCFCHRORD),H.MENOME,D.HISCLPR </t>
  </si>
  <si>
    <t xml:space="preserve"> SELECT DATEPART(MM, B.HCFCHRORD),CASE WHEN F.HISCLPR='1' THEN 'AMBULATORIO' 
WHEN F.HISCLPR='2' THEN 'HOSPITALIZADO' WHEN F.HISCLPR='3' THEN 'URGENCIAS' END  AS SERVICIO,
E.MENOMB,sum(C.HisCPCan) as LABORATORIOS FROM TIPPROC A,HCCOM51 B, HCCOM5 C,MAEEMP E,HCCOM1 F,
INGRESOS D WHERE A.TIPRCOD=b.HCPRCTPOP and B.HCPRCTPOP=C.HCPRCTIP and B.HCFCHRORD&gt;='2016-01-01' AND
 B.HCFCHRORD&lt;='2016-01-01' AND F.HISCKEY=B.HISCKEY AND F.HISTIPDOC= B.HISTIPDOC AND F.HCTVIN1=B.HCTVIN51 
 AND F.HISCSEC=B.HISCSEC AND b.hcprcest IN ('A','E') and D.MPCEDU=B.HISCKEY AND
  D.MPTDOC=B.HISTIPDOC AND D.INGCSC=B.HCTVIN51 AND D.INGNIT=E.MENNIT AND
   B.HISCKEY= C.HISCKEY AND B.HISTIPDOC=C.HISTIPDOC AND B.HCTVIN51=C.HCTVIN5 
   AND C.HISCSEC=B.HISCSEC and C.HCPRCCOD= B.HCPRCCOD AND A.TIPRCOD=2 
   GROUP BY   DATEPART(MM, B.HCFCHRORD),E.MENOMB ,f.HISCLPR 
   ORDER BY  DATEPART(MM, B.HCFCHRORD),E.MENOMB,f.HISCLPR</t>
  </si>
  <si>
    <t xml:space="preserve">then 'Notificada_Radicada' 
</t>
  </si>
  <si>
    <t>La funcio se vuelve query</t>
  </si>
  <si>
    <t xml:space="preserve"> select COUNT(*) 
from ctrlcitas a, citmed b,CITMED2 c
where a.citemp = b.citemp and a.citsed= b.citsed and a.citnum = b.citnum  and
      c.citnum = b.citnum and c.MECODE IN ('608','609','607','605') and
      a.citcmbdto in ('RESERVADA') and 
     a.citfchhra &gt;= '2016-01-01' and a.citfchhra &lt;= '2016-01-01'</t>
  </si>
  <si>
    <t xml:space="preserve">   select 'FACTURADA' as ESTADO,histipdoc as tipo_doc,hisckey as documento,hiscsec as folio,hcprccod as procedimiento,hctvin5 as ingreso,
          A.MPNFAC as factura ,B.MENNIT as contrato,B.PTCODI as portafolio
       from hccom5, MAEATE A, MAEEMP31 B, portar1 c
 where hisckey = a.mpcedu and histipdoc = a.mptdoc and hctvin5=a.mactving and
  A.MPMENI = B.MENNIT AND
      B.MEPPVIG = (SELECT MAX(C.MEPPVIG) FROM MAEEMP31 C WHERE C.MENNIT = B.MENNIT)
and c.ptcodi = b.ptcodi and c.prcodi = hcprccod and 
     hcprctip = 1 and  
     (CONCAT(hisckey,histipdoc,hiscsec,hcprccod)) in 
 (select CONCAT(hisckey,histipdoc,hiscsec,hcprccod) from hccom51 
  where hcfchrord &gt;='2016-01-01' and hcfchrord &lt;='2016-01-01'  and hcprctpop =1 and HCORDAMB='N') 
     and
      (CONCAT(hisckey,histipdoc,hiscsec,hcprccod) not in 
      (
  select CONCAT(oriclin,oridcodex) from  InterIma.DBO.detordima m3 )  
         )
UNION
select 'CUENTA ACTIVA' as ESTADO,histipdoc as tipo_doc,hisckey as documento,hiscsec as folio,hcprccod as procedimiento,hctvin5 as ingreso,0 as factura,
         B.MENNIT as contrato,B.PTCODI as portafolio
        from hccom5, TMPFAC A, MAEEMP31 B, portar1 c
  where hisckey = a.TFCEDU and histipdoc = a.TFTDOC and hctvin5=a.TMCTVING and
   A.TFMENI = B.MENNIT AND
       B.MEPPVIG = (SELECT MAX(C.MEPPVIG) FROM MAEEMP31 C WHERE C.MENNIT = B.MENNIT)
 and c.ptcodi = b.ptcodi and c.prcodi = hcprccod and 
  hcprctip = 1 and  
  CONCAT(hisckey,histipdoc,hiscsec,hcprccod) in 
  (select CONCAT(hisckey,histipdoc,hiscsec,hcprccod) from hccom51  
  where hcfchrord &gt;='2016-01-01' and hcfchrord &lt;='2016-01-01' and hcprctpop =1 and HCORDAMB='N') 
      and
       (CONCAT(hisckey,histipdoc,hiscsec,hcprccod)) not in 
       (
   select CONCAT(oriclin,oridcodex) from  detordima m3 ) 
   order by 2</t>
  </si>
  <si>
    <t>Hay problemaas con los in ( concat</t>
  </si>
  <si>
    <t xml:space="preserve"> select DATEPART(mm,  b.hiscfcon) AS MES,CASE WHEN b.HISCLPR='1' THEN 
'AMBULATORIO' WHEN b.HISCLPR='2' THEN 'HOSPITALIZADO' WHEN b.HISCLPR='3' THEN
 'URGENCIAS' END  AS SERVICIO,
 count(distinct(d.histipdoc+' '+d.hisckey+' '+d.hctvin51)) 
 as pacientes,e.prnomb,sum(d.HCPRCCNS) as procedimientos,
 --(SUM(EXTRACT (DAY FROM (CAST(d.hcfchrap AS TIMESTAMP)-CAST(d.hcfchrord AS TIMESTAMP)))*24*60)+SUM(EXTRACT (HOUR FROM (CAST(d.hcfchrap AS TIMESTAMP)-CAST(d.hcfchrord AS TIMESTAMP)))*60 )+SUM(EXTRACT (MINUTE FROM (CAST(d.hcfchrap AS TIMESTAMP)-CAST(d.hcfchrord AS TIMESTAMP))))) AS MINUTOS_total,
 datediff (minute,d.hcfchrord, d.hcfchrap)  AS MINUTOS_total,
 --(SUM(EXTRACT (DAY FROM (CAST(d.hcfchrap AS TIMESTAMP)-CAST(d.hcfchrord AS TIMESTAMP)))*24*60)+SUM(EXTRACT (HOUR FROM (CAST(d.hcfchrap AS TIMESTAMP)-CAST(d.hcfchrord AS TIMESTAMP)))*60 )+SUM(EXTRACT (MINUTE FROM (CAST(d.hcfchrap AS TIMESTAMP)-CAST(d.hcfchrord AS TIMESTAMP)))))/count(distinct(d.histipdoc+' '+d.hisckey+' '+d.hctvin51)) 
 SUM(datediff(minute,d.hcfchrord,d.hcfchrap)/count(distinct(d.histipdoc+' '+d.hisckey+' '+d.hctvin51)) 
  AS MINUTOS_PERSONA_sesion,
 (SUM(EXTRACT (DAY FROM (CAST(d.hcfchrap AS TIMESTAMP)-CAST(d.hcfchrord  AS TIMESTAMP)))*24*60)+SUM(EXTRACT (HOUR FROM (CAST(d.hcfchrap AS TIMESTAMP)-CAST(d.hcfchrord  AS TIMESTAMP)))*60) +SUM(EXTRACT (MINUTE FROM (CAST(d.hcfchrap AS TIMESTAMP)-CAST(d.hcfchrord   AS TIMESTAMP)))))/sum(d.HCPRCCNS) AS MINUTOS_PROCED 
 from hccom1 b, tipproc c,hccom51 d,maepro e
  where C.TIPRCOD=2 AND  b.histipdoc=d.histipdoc and b.hisckey=d.hisckey and 
  b.hctvin1= d.hctvin51 and b.hiscsec=d.hiscsec and e.tpprcd=c.tiprcod and
   d.hcprcest IN ('A','E') and e.prcodi=d.hcprccod and d.HCFCHRORD&gt;= '2016-01-01' and 
    d.HCFCHRORD &lt;= '2016-01-01' and d.hcfchrap &gt;= '2009-01-01 00:00:00' AND c.tiprcod= d.hcprctpop and
  d.hcfchrap&lt;&gt;'0001-01-01 00:00:00' 
  group by DATEPART(mm,  b.hiscfcon), b.HISCLPR, e.prnomb 
  order by DATEPART(mm,  b.hiscfcon),e.prnomb,b.HISCLPR</t>
  </si>
  <si>
    <t>No se que es lo que hace - Hacer de nuevo</t>
  </si>
  <si>
    <t xml:space="preserve"> SELECT MAEATE2.PRCODI AS CUPS,MAEPRO.PRNOMB AS DECRIPCION_PROCEDIMIENTO,
 SUM(MAEATE2.MACANPR)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MAEMED1.MMCODM=MAEATE2.MMCODM 
 INNER JOIN MAEEMP ON MAEATE.MPMENI=MAEEMP.MENNIT
  INNER JOIN EMPRESS ON MAEEMP.MECNTR=EMPRESS.MECNTR
   WHERE MAEATE.MATIPDOC IN ('2','3','4') AND MAEPRO.PRNOMB LIKE
    ('%CITOL%') AND MAEATE2.FCPTPOTRN='F'AND MAEATE2.MAESANUP&lt;&gt;'S' AND 
    MAEATE.MAESTF&lt;&gt;1 AND MAEATE.MAESTF&lt;&gt;10 AND MAEATE.FACFCH&gt;='2016-01-01'
     AND MAEATE.FACFCH&lt;='2016-01-01'
   GROUP BY MAEATE2.PRCODI ,MAEPRO.PRNOMB
   ORDER BY COUNT(*) DESC
</t>
  </si>
  <si>
    <t xml:space="preserve">select d.orclin as documento_paciente,d.ordinpro as envia_enterprise,
 d.ordfepro as fecha_envio, d.ordhrpro as hora_envio,
  d.ordinepr as estado, r.ordcodex as procedimiento_paciente,m.prnomb,
  r.redcodca as codigo_muestra, r.refecrep as fecha_datalab, r.rehorrep as hora_datalab, 
  r.releife as fecha_lectura_interfaz, r.releihr as hora_releihr
   from InterIma.dbo.result  m  
 left join detorde d on (d.orclin=r.orclin and d.ordcodex=r.ordcodex) 
 where r.ordcodex=m.prcodi AND 
  split_part(r.orclin,' ',1) = ? and split_part(r.orclin,' ',2)=? 
 and split_part(r.orclin,' ',3)=?
  order by 1,2
</t>
  </si>
  <si>
    <t>lA FUNCION SPLIT NO EXISTE EN SQL*sERVER</t>
  </si>
  <si>
    <t xml:space="preserve"> SELECT D.ORCLIN AS DOCUMENTO_PACIENTE,D.ORDCODEX AS CODIGO_PROCEDIMIENTO,
D.ORDINPRO AS ENVIA_ENTERPRISE, D.ORDFEPRO AS FECHA_ENVIO, D.ORDHRPRO AS HORA_ENVIO,
 D.ORDINEPR AS ESTADO FROM DETORDE D WHERE SPLIT_PART(D.ORCLIN,' ',1) = ? 
 AND SPLIT_PART(D.ORCLIN,' ',2)=? AND SPLIT_PART(D.ORCLIN,' ',3)=? 
</t>
  </si>
  <si>
    <t xml:space="preserve"> SELECT B.MPTDOC AS TIPO_DOC,B.MPCEDU AS DOCUMENTO,B.MPNOMC AS NOMBRE FROM MAEATE A,
 CAPBAS B WHERE A.MPTDOC= B.MPTDOC AND A.MPCEDU=B.MPCEDU AND 
 A.FACFCH&gt;='2016-01-01' AND A.FACFCH&lt;='2016-01-01'
  AND A.MPCLPR IN ('2','7')
  AND A.MAESTS ='2';</t>
  </si>
  <si>
    <t xml:space="preserve"> SELECT B.MENOME,COUNT(*) FROM MAEATE A, MAEESP B 
WHERE A.FACFCH&gt;='2016-01-01' AND A.FACFCH&lt;='2016-01-01' AND MPCLPR IN ('2','7') AND A.MAESMS=B.MECODE 
GROUP BY B.MENOME ORDER BY COUNT(*) DESC;
</t>
  </si>
  <si>
    <t xml:space="preserve"> SELECT A.MPNFAC AS FACTURA,D.MPNOMC AS PACIENTE,A.MACTVING AS INGRESO,B.MENOME AS ESPECIALIDAD,
C.INGFECADM AS INGRESO,C.INGFECEGR AS EGRESO, (C.INGFECEGR - C.INGFECADM) AS ESTANCIA 
FROM MAEATE A, MAEESP B, INGRESOS C, CAPBAS D WHERE A.FACFCH&gt;='2016-01-01' AND A.FACFCH&lt;= '2016-01-01'
 AND MPCLPR IN ('2','7') AND A.MAESMS=B.MECODE AND A.MPCEDU=C.MPCEDU AND 
 A.MPTDOC= C.MPTDOC AND A.MPCEDU=D.MPCEDU AND A.MPTDOC=D.MPTDOC AND A.MACTVING=C.INGCSC
  ORDER BY A.MPNFAC;
</t>
  </si>
  <si>
    <t xml:space="preserve"> SELECT B.MENOME AS ESPECIALIDAD,
--SUM(C.INGFECEGR - C.INGFECADM) AS TIEMPO,
SUM(DATEDIFF(day,C.INGFECADM,C.INGFECEGR)) as tiempo,
 COUNT(*) AS PACIENTES FROM MAEATE A, MAEESP B, INGRESOS C
  WHERE A.FACFCH&gt;='2016-01-01' AND A.FACFCH&lt;='2016-01-01' AND MPCLPR IN ('2','7') 
   AND A.MAESMS=B.MECODE
   AND A.MPCEDU=C.MPCEDU AND A.MPTDOC=C.MPTDOC AND A.MACTVING= C.INGCSC 
   GROUP BY B.MENOME;</t>
  </si>
  <si>
    <t xml:space="preserve"> SELECT A.MPCEDU AS NUMERO_ID,A.MATIPDOC AS TIPO_ID,A.MACTVING AS NRO_INGRESO,
E.MPNOMC AS PACIENTE,E.MPSEXO,E.MPFCHN AS NACIO,T.INGFECADM AS INGRESO, T.INGFECEGR AS EGRESO,
datediff(day,E.MPFCHN,A.FACFCH)/365 AS EDAD,Z.MENOMB,D.DMCODI AS CIE10,
D.DMNOMB AS DIAGNOSTICO,X.MENOME AS ESPECIALIDAD 
FROM MAEATE A, HCCOM1 B, HCDIAGN C,MAEDIA D, CAPBAS E, MAEESP X, INGRESOS T,MAEEMP Z 
WHERE A.FACFCH&gt;='2016-01-01' AND A.FACFCH&lt;='2016-01-01' AND A.MPCLPR IN ('2','7') AND A.MPCEDU= B.HISCKEY AND
 A.MPTDOC=B.HISTIPDOC AND B.HISCKEY=C.HISCKEY AND A.MPCEDU = T.MPCEDU AND A.MPTDOC=T.MPTDOC
  AND A.MACTVING=T.INGCSC AND B.HISTIPDOC=C.HISTIPDOC AND B.HISCKEY=E.MPCEDU AND
   B.HISTIPDOC=E.MPTDOC AND A.MACTVING=B.HCTVIN1 AND Z.MENNIT=A.MPMENI AND 
   B.HISCSEC=C.HISCSEC AND C.HCDXCLS IN (1,3) AND C.HCDXTIP&lt;&gt;'DS' AND 
   C.HCDXCOD=D.DMCODI AND A.MAESMS=X.MECODE
    GROUP BY A.MACTVING,E.MPNOMC,E.MPSEXO,E.MPFCHN,T.INGFECADM,T.INGFECEGR,
 --TO_CHAR((A.FACFCH-E.MPFCHN)/365,'DD')
 datediff(day,E.MPFCHN,A.FACFCH)/365 
 ,Z.MENOMB,D.DMNOMB,A.MPCEDU,A.MATIPDOC,
 D.DMCODI,X.MENOME ORDER BY D.DMCODI,X.MENOME;</t>
  </si>
  <si>
    <t xml:space="preserve"> SELECT D.DMCODI AS CIE10,D.DMNOMB AS DIAGNOSTICO, COUNT (D.DMCODI) AS CANTIDAD 
FROM MAEATE A, HCCOM1 B, HCDIAGN C,MAEDIA D, CAPBAS E 
WHERE A.FACFCH&gt;='2016-01-01'  AND A.FACFCH&lt;='2016-01-01' AND A.MPCLPR IN ('2','7') AND A.MPCEDU= B.HISCKEY AND 
A.MPTDOC=B.HISTIPDOC AND B.HISCKEY=C.HISCKEY AND B.HISTIPDOC=C.HISTIPDOC AND
 B.HISCKEY=E.MPCEDU AND B.HISTIPDOC=E.MPTDOC AND A.MACTVING=B.HCTVIN1 AND 
  B.HISCSEC= C.HISCSEC AND C.HCDXCLS IN (1,3) AND C.HCDXTIP&lt;&gt;'DS' AND 
  C.HCDXCOD = D.DMCODI 
  GROUP BY  D.DMCODI,D.DMNOMB ORDER BY D.DMCODI;
</t>
  </si>
  <si>
    <t xml:space="preserve"> SELECT F.MPNOMP, A.HISTIPDOC AS TIPO_DOC,A.HISCKEY AS CEDULA,D.MPNOMC AS PACIENTE,
B.HISCMMED AS MED_SOLICITA,H.MMNOMM AS NOM_SOLICITA,
convert(varchar(10),B.HISFHORAT,120) AS FECHA_SOLICITA,
 convert(varchar(10),A.INTFCHRSL,120) AS FECHA_ATIENDE,G.MMNOMM AS MED_RESPONDE,Z.MENOME AS ESPECIALIDAD,
 --(CAST(A.INTFCHRSL AS TIMESTAMP)- CAST(B.HISFHORAT AS TIMESTAMP)) AS DIFERENCIA,
 datediff (day,B.HISFHORAT, A.INTFCHRSL) as diferencia,
 --(EXTRACT (DAY FROM (CAST(A.INTFCHRSL AS TIMESTAMP)- CAST(B.HISFHORAT AS TIMESTAMP)))*24*60 +EXTRACT (HOUR FROM (CAST(A.INTFCHRSL AS TIMESTAMP)- CAST(B.HISFHORAT AS TIMESTAMP)))*60 + EXTRACT (MINUTE FROM (CAST(A.INTFCHRSL AS TIMESTAMP)- CAST(B.HISFHORAT AS  TIMESTAMP)))) AS MINUTOS
 datediff(minute,B.HISFHORAT,A.INTFCHRSL)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B.HISFHORAT&gt;='2016-01-01' AND B.HISFHORAT&lt;='2016-01-01'
  AND C.MPCODP IN (3,4,6,7,15) AND A.INTDSCRSL IS NOT NULL AND
   (NOT EXISTS (SELECT MPNUMC FROM MAEPAB11 X
    WHERE X.MPTDOC=C.MPTDOC AND X.MPCEDU=C.MPCEDU AND X.HISCNSING=C.INGCSC) 
    OR EXISTS (SELECT MPNUMC FROM MAEPAB11 X
     WHERE X.MPTDOC=C.MPTDOC AND X.MPCEDU =C.MPCEDU AND X.HISCNSING=C.INGCSC AND
   X.MPNUMC LIKE ('%U%'))) 
   ORDER BY FECHA_SOLICITA
</t>
  </si>
  <si>
    <t xml:space="preserve"> SELECT F.MPNOMP,A.HISTIPDOC,A.HISCKEY,D.MPNOMC AS PACIENTE,B.HISCMMED AS MED_SOLICITA,
H.MMNOMM AS NOM_SOLICITA,X.MENOME AS ESPECIALIDAD
,convert(varchar(19),B.HISFHORAT,120) AS SOLICITA,A.INTFCHRSL 
AS FECHA_ATIENDE, INTUSRRSP AS RESOPONDE 
FROM INTERCN A LEFT JOIN HCCOM1 B ON (A.HISCKEY = B.HISCKEY AND A.HISTIPDOC=B.HISTIPDOC AND
 A.HISCSEC=B.HISCSEC) LEFT JOIN CAPBAS D ON (D.MPTDOC = B.HISTIPDOC AND 
 D.MPCEDU=B.HISCKEY) INNER JOIN MAEMED1 H ON (H.MMCODM=B.HISCMMED) 
 INNER JOIN MAEESP X ON (X.MECODE=A.MECODE) 
 INNER JOIN INGRESOS C ON (C.MPTDOC=A.HISTIPDOC AND C.MPCEDU=A.HISCKEY AND
  C.INGCSC=A.INTCTVIN) INNER JOIN MAEPAB F ON (C.MPCODP=F.MPCODP) 
  WHERE B.HISFHORAT&gt;='2016-01-01' AND B.HISFHORAT&lt;='2016-01-01' AND C.MPCODP IN (3,4,6,7,15) AND 
  A.INTDSCRSL = ''
</t>
  </si>
  <si>
    <t xml:space="preserve"> SELECT  DISTINCT C.MPCEDU AS CEDULA,C.MPNOMC AS NOMBRE_PACIENTE,C.MPTDOC AS TIPO_DOC,
I.INGCSC AS CONSEC_INGRESO,
--CASE WHEN EXTRACT(YEAR FROM NOW())-EXTRACT(YEAR FROM MPFCHN)&lt;500 THEN EXTRACT(YEAR FROM NOW())-EXTRACT(YEAR FROM MPFCHN) ELSE '00' END AS EDAD,
CASE WHEN DATEDIFF(YEAR,MPFCHN,CURRENT_TIMESTAMP) &lt;500 THEN  DATEDIFF(YEAR,MPFCHN,CURRENT_TIMESTAMP) ELSE '00' END  AS EDAD,
CASE WHEN DATEDIFF(YEAR,MPFCHN,CURRENT_TIMESTAMP) BETWEEN '1' AND '14' 
THEN '1-14' 
WHEN DATEDIFF(YEAR,MPFCHN,CURRENT_TIMESTAMP) 
BETWEEN '15' AND '45' THEN '15-45'
WHEN DATEDIFF(YEAR,MPFCHN,CURRENT_TIMESTAMP)
 BETWEEN '45' AND '65' THEN '45-65'
WHEN DATEDIFF(YEAR,MPFCHN,CURRENT_TIMESTAMP)
  BETWEEN '65' AND '1900' THEN '65-MAS' 
WHEN DATEDIFF(YEAR,MPFCHN,CURRENT_TIMESTAMP)&gt;'1901' THEN 'NO TIENE EDAD' END AS ETA,
  I.INGENTDX AS DIAG_ENTRADA,(SELECT DMNOMB FROM MAEDIA WHERE DMCODI=I.INGENTDX) AS NOM_DIAG_ENTRADA,I.INGSALDX AS DIAG_SALIDA,
  (SELECT DMNOMB FROM MAEDIA WHERE DMCODI=I.INGSALDX) AS NOM_DIAG_SALIDA,
  I.INGDXSAL1 AS DIAG_N2,(SELECT DMNOMB
 FROM MAEDIA WHERE DMCODI=I.INGDXSAL1) AS NOM_DIAG_N2,I.INGDXSAL2 AS DIAG_N3,
 (SELECT DMNOMB FROM MAEDIA WHERE DMCODI=I.INGDXSAL2) AS NOM_DIAG_N3,IM.INGCODPAB AS
  PABELLON,(SELECT MPNOMP FROM MAEPAB WHERE MPCODP=IM.INGCODPAB) AS NOM_PABELLON,I.INGFECADM
   AS FECHA_INGRESO,I.INGFECEGR AS FECHA_EGRESO,I.INGMEDSAL AS MEDICO_SALIDA,P.PROCIRCOD 
   AS CODIGO_CIRUGIA,P1.CRGCOD, (SELECT PRNOMB FROM MAEPRO WHERE PRCODI=P1.CRGCOD),D.DIAENT 
   AS DIAG_ENT_CIR,(SELECT DMNOMB FROM MAEDIA WHERE DMCODI=D.DIAENT),D.DIASAL
    AS DIAG_SAL_CIR,(SELECT DMNOMB FROM MAEDIA WHERE DMCODI=D.DIASAL) 
 FROM (((((CAPBAS C INNER JOIN INGRESOS I ON C.MPCEDU=I.MPCEDU AND C.MPTDOC=I.MPTDOC)
  INNER JOIN MAEDIA M ON I.INGENTDX=M.DMCODI) INNER JOIN INGRESOMP IM ON 
  I.MPCEDU=IM.MPCEDU AND I.MPTDOC=IM.MPTDOC AND I.INGCSC=IM.INGCSC) 
  INNER JOIN PROCIR P ON I.MPCEDU=P.MPCEDU AND P.PROFEC BETWEEN I.INGFECADM AND
   I.INGFECEGR) INNER JOIN PROCIR1 P1 ON  P.PROCIRCOD=P1.PROCIRCOD)
    INNER JOIN DESCIRMED D ON P.PROCIRCOD=D.CODCIR AND I.MPCEDU=D.CEDPAC
    WHERE I.INGFECADM &gt;='2016-01-01' AND I.INGFECADM &lt;= '2016-01-01' AND
   IM.INGCODPAB IN ('3','4','6','7','15')
    ORDER BY 1;</t>
  </si>
  <si>
    <t xml:space="preserve"> SELECT DATEPART(MM, B.HISFHORAT) AS MES, Z.MENOME AS ESPECIALIDAD, 
F.MPNOMP AS PABELLION ,COUNT(*) AS INTERCONSULTAS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Z.MECODE &gt;0 AND B.HISFHORAT&gt;='2016-01-01' AND B.HISFHORAT&lt;='2016-01-01' AND A.INTDSCRSL IS NOT NULL 
  GROUP BY DATEPART(MM, B.HISFHORAT),F.MPNOMP,Z.MENOME 
  ORDER BY DATEPART(MM, B.HISFHORAT),Z.MENOME, F.MPNOMP
</t>
  </si>
  <si>
    <t xml:space="preserve"> SELECT F.MPNOMP AS PABELLON, A.HISTIPDOC AS TIPO_DOC,A.HISCKEY AS DOCUMENTO,
D.MPNOMC AS PACIENTE,B.HISCMMED AS MED_SOLICITA,H.MMNOMM AS NOM_SOLICITA,
 CONVERT(VARCHAR(19),B.HISFHORAT,120) AS FECHA_SOLICITA,
 CONVERT(VARCHAR(19), A.INTFCHRSL,120) AS FECHA_ATIENDE,G.MMCODM AS MED_RESPONDE,
 G.MMNOMM AS MED_RESPONDE,Z.MENOME AS ESPECIALIDAD,
 --(CAST(A.INTFCHRSL AS TIMESTAMP)- CAST (B.HISFHORAT AS TIMESTAMP)) AS DIFERENCIA,
 DATEDIFF(DAY, B.HISFHORAT, A.INTFCHRSL)   AS DIFERENCIA,
 --(EXTRACT (DAY FROM (CAST(A.INTFCHRSL AS TIMESTAMP)- CAST(B.HISFHORAT AS TIMESTAMP)))*24*60 +EXTRACT (HOUR FROM (CAST(A.INTFCHRSL AS TIMESTAMP)- CAST(B.HISFHORAT AS TIMESTAMP)))*60 + EXTRACT (MINUTE FROM (CAST(A.INTFCHRSL AS TIMESTAMP)- CAST(B.HISFHORAT AS TIMESTAMP)))) AS MINUTOS
   DATEDIFF(MINUTE, B.HISFHORAT, A.INTFCHRSL)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B.HISFHORAT&gt;='2016-01-01' AND B.HISFHORAT&lt;='2016-01-01' AND F.MPCODP IN (12) AND
    A.INTDSCRSL IS NOT NULL ORDER BY FECHA_SOLICITA</t>
  </si>
  <si>
    <t xml:space="preserve"> SELECT A.MPNFAC AS FACTURA,A.FACFCH AS FECHA_FACTURA,A.MATOTF AS TOTAL,A.MPCEDU AS NUMERO_ID,
A.MATIPDOC AS TIPO_ID,A.MACTVING AS NRO_INGRESO,E.MPNOMC AS PACIENTE,E.MPSEXO,
E.MPFCHN AS NACIO,T.INGFECADM AS INGRESO, T.INGFECEGR AS EGRESO,
--TO_CHAR((A.FACFCH-E.MPFCHN)/365,'DD') AS EDAD,
DATEDIFF(DAY, E.MPFCHN,  A.FACFCH)    AS EDAD,
Z.MENOMB,D.DMCODI AS CIE10,D.DMNOMB AS DIAGNOSTICO,X.MENOME AS ESPECIALIDAD, 
CASE WHEN T.INGESTSLD ='1' THEN 'VIVO' WHEN T.INGESTSLD ='2' THEN 'MUERTO' END  AS SALIDA, 
CASE WHEN T.INGMOTSAL = 'OM' THEN 'ORDEN MEDICA' WHEN T.INGMOTSAL = 'SV' THEN
 'SALIDA VOLUNTARIA' WHEN T.INGMOTSAL = 'R' THEN 'REMISION' WHEN T.INGMOTSAL = 'F' THEN 
 'FUGA' WHEN T.INGMOTSAL = 'H' THEN 'HOSPITALIZACION' WHEN T.INGMOTSAL = 'AD' THEN
  'ALTA DEFINITIVA' WHEN T.INGMOTSAL = 'AT' THEN 'ALTA TRANSITORIA' WHEN
   T.INGMOTSAL = 'SI' THEN 'SALIDA INVOLUNTARIA' WHEN T.INGMOTSAL = 'A' THEN 
   'ASINTOMATICO'WHEN T.INGMOTSAL = 'DL' THEN 'DISCAPACIDAD LEVE' WHEN 
   T.INGMOTSAL = 'DM' THEN 'DISCAPACIDAD MODERADA' WHEN T.INGMOTSAL = 'DG' 
   THEN 'DISCAPACIDAD GRAVE' END  AS MOTIVO_SALIDA 
   FROM MAEATE A LEFT JOIN  HCCOM1 B ON ( B.HISCKEY=A.MPCEDU AND B.HISTIPDOC =A.MPTDOC
     AND B.HCTVIN1=A.MACTVING) INNER JOIN INGRESOS T ON (A.MPCEDU = T.MPCEDU AND
   A.MPTDOC=T.MPTDOC AND A.MACTVING=T.INGCSC) INNER JOIN CAPBAS E ON
    (B.HISCKEY=E.MPCEDU AND B.HISTIPDOC=E.MPTDOC)
     LEFT JOIN HCDIAGN C ON (C.HISCSEC=B.HISCSEC AND C.HISTIPDOC =B.HISTIPDOC AND
   C.HISCKEY=B.HISCKEY ) LEFT JOIN MAEDIA D  ON (D.DMCODI=C.HCDXCOD) 
    LEFT JOIN MAEESP X  ON (X.MECODE=A.MAESMS) 
    LEFT JOIN MAEEMP Z  ON (Z.MENNIT=A.MPMENI)
     WHERE A.FACFCH&gt;='2016-01-01' AND A.FACFCH&lt;='2016-10-01' 
     AND A.MPCLPR IN ('2','7') 
     GROUP BY A.MPNFAC,A.FACFCH,A.MATOTF,A.MACTVING,E.MPNOMC,E.MPSEXO,E.MPFCHN,
     T.INGFECADM,T.INGFECEGR,
   DATEDIFF(DAY, E.MPFCHN,  A.FACFCH),Z.MENOMB,D.DMNOMB,
     A.MPCEDU,A.MATIPDOC,D.DMCODI,X.MENOME,T.INGESTSLD, T.INGMOTSAL 
      ORDER BY A.MPNFAC,D.DMCODI,X.MENOME;
</t>
  </si>
  <si>
    <t xml:space="preserve"> SELECT F.MPNOMP, A.HISTIPDOC AS TIPO_DOC,A.HISCKEY AS CEDULA,D.MPNOMC AS PACIENTE,
B.HISCMMED AS MED_SOLICITA,H.MMNOMM AS NOM_SOLICITA,B.HISFHORAT AS FECHA_SOLICITA,
 A.INTFCHRSL AS FECHA_ATIENDE,G.MMNOMM AS MED_RESPONDE,Z.MENOME AS ESPECIALIDAD,
 --(CAST(A.INTFCHRSL AS TIMESTAMP)- CAST(B.HISFHORAT AS TIMESTAMP)) AS DIFERENCIA,
 DATEDIFF(YEAR,B.HISFHORAT ,A.INTFCHRSL) AS DIFERENCIA,
 --(EXTRACT (DAY FROM (CAST(A.INTFCHRSL AS TIMESTAMP)- CAST(B.HISFHORAT AS TIMESTAMP)))*24*60 +EXTRACT (HOUR FROM (CAST(A.INTFCHRSL AS TIMESTAMP)- CAST(B.HISFHORAT AS TIMESTAMP)))*60 + EXTRACT (MINUTE FROM (CAST (A.INTFCHRSL AS TIMESTAMP)- CAST(B.HISFHORAT AS  TIMESTAMP)))) AS MINUTOS
  DATEDIFF(YEAR,B.HISFHORAT ,A.INTFCHRSL)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B.HISFHORAT&gt;='2016-01-01' 
   AND B.HISFHORAT&lt;='2016-01-01' AND  A.INTDSCRSL IS NOT NULL ORDER BY FECHA_SOLICITA
</t>
  </si>
  <si>
    <t xml:space="preserve"> SELECT C.MPCODP AS PABELLON,C.MPNOMP AS NOMBRE_PABELLON,A.MPTDOC AS TIPO_DOC,
A.MPCEDU AS DOCUMENTO,A.MPNOMC AS PACIENTE,HISCNSING AS INGRESO,B.MPNUMC AS CAMA,
B.HISCAMFEC AS FECHA,B.HISCAMHOR AS HORA,CASE WHEN B.HISCAMEDO='L' THEN 
'LIBRE' WHEN B.HISCAMEDO='O' THEN 'OCUPADA' END AS ESTADO, D.INGFECADM AS INGRESO, 
--TO_CHAR ((CURRENT_DATE-A.MPFCHN)/365,'DD') AS EDAD_AL_INGRESO 
DATEDIFF(YEAR, A.MPFCHN,  CURRENT_TIMESTAMP)/365     AS EDAD_AL_INGRESO 
FROM CAPBAS A,MAEPAB11 B,
MAEPAB C, INGRESOS D WHERE A.MPTDOC=B.MPTDOC AND A.MPCEDU=B.MPCEDU AND 
B.HISCAMFEC&gt;='2016-01-01' AND B.HISCAMFEC&lt;='2016-01-01' AND B.MPCODP
 IN (3,4,5,6,7,14,15,18,25) AND
 B.MPCODP= C.MPCODP AND A.MPTDOC=D.MPTDOC AND A.MPCEDU=D.MPCEDU AND B.HISCNSING=D.INGCSC
  ORDER BY C.MPCODP, HISCAMFEC,HISCAMHOR,HISCNSING,HISCAMEDO ,B.MPNUMC
</t>
  </si>
  <si>
    <t xml:space="preserve"> SELECT F.MPNOMP, A.HISTIPDOC AS TIPO_DOC,A.HISCKEY AS CEDULA,D.MPNOMC AS PACIENTE,
B.HISCMMED AS MED_SOLICITA,H.MMNOMM AS NOM_SOLICITA, B.HISFHORAT AS FECHA_SOLICITA,
 A.INTFCHRSL AS FECHA_ATIENDE,G.MMNOMM AS MED_RESPONDE,Z.MENOME AS ESPECIALIDAD,
  -- (CAST(A.INTFCHRSL AS TIMESTAMP)- CAST(B.HISFHORAT AS TIMESTAMP)) AS DIFERENCIA,
  DATEDIFF(YEAR,    B.HISFHORAT ,A.INTFCHRSL ) AS DIFERENCIA,
  -- (EXTRACT (DAY FROM (CAST(A.INTFCHRSL AS TIMESTAMP)- CAST(B.HISFHORAT AS TIMESTAMP)))*24*60 +EXTRACT (HOUR FROM (CAST(A.INTFCHRSL AS TIMESTAMP)- CAST(B.HISFHORAT AS TIMESTAMP)))*60 + EXTRACT (MINUTE FROM (CAST (A.INTFCHRSL AS TIMESTAMP)- CAST(B.HISFHORAT AS  TIMESTAMP)))) AS MINUTOS
   DATEDIFF(MINUTE,    B.HISFHORAT ,A.INTFCHRSL )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B.HISFHORAT&gt;='2016-01-01' AND B.HISFHORAT&lt;='2016-01-01'
    AND Z.MECODE IN (380,92,93,996) AND A.INTDSCRSL IS NOT NULL 
    ORDER BY FECHA_SOLICITA
</t>
  </si>
  <si>
    <t xml:space="preserve"> SELECT F.MPNOMP,A.HISTIPDOC,A.HISCKEY,D.MPNOMC AS PACIENTE,B.HISCMMED AS MED_SOLICITA,
H.MMNOMM AS NOM_SOLICITA,X.MENOME AS ESPECIALIDAD,
CONVERT(VARCHAR(19),B.HISFHORAT,120) AS SOLICITA,
A.INTFCHRSL AS FECHA_ATIENDE, INTUSRRSP AS RESOPONDE 
FROM INTERCN A LEFT JOIN HCCOM1 B ON (A.HISCKEY = B.HISCKEY AND A.HISTIPDOC=B.HISTIPDOC
 AND A.HISCSEC=B.HISCSEC) LEFT JOIN CAPBAS D ON (D.MPTDOC = B.HISTIPDOC AND
  D.MPCEDU=B.HISCKEY) INNER JOIN MAEMED1 H ON (H.MMCODM=B.HISCMMED) 
  INNER JOIN MAEESP X ON (X.MECODE=A.MECODE) INNER JOIN INGRESOS C ON (C.MPTDOC=A.HISTIPDOC
   AND C.MPCEDU=A.HISCKEY AND C.INGCSC=A.INTCTVIN) 
   INNER JOIN MAEPAB F ON (C.MPCODP=F.MPCODP) WHERE B.HISFHORAT&gt;='2016-01-01' AND B.HISFHORAT&lt;='2016-01-01'
   AND X.MECODE IN (380,92,93,996) AND A.INTDSCRSL = ''
</t>
  </si>
  <si>
    <t xml:space="preserve"> SELECT C.MPCODP AS PABELLON,C.MPNOMP AS NOMBRE_PABELLON,A.MPTDOC AS TIPO_DOC,
A.MPCEDU AS DOCUMENTO,A.MPNOMC AS PACIENTE,MPCTVIN AS INGRESO,B.MPNUMC AS CAMA,
B.MPFCHI AS FECHA,D.INGFECADM AS INGRESO, 
DATEDIFF( DAY , A.MPFCHN, CURRENT_TIMESTAMP)/365 EDAD_AL_INGRESO,G.DMNOMB AS DIAGNOSTICO 
FROM CAPBAS A,MAEPAB1 B,MAEPAB C, INGRESOS D, MAEDIA G WHERE A.MPTDOC=B.MPUDOC AND
 A.MPCEDU=B.MPUCED AND B.MPCODP IN (2,3,4,5,6,7,14,15,16,18,25,26) AND B.MPCODP=C.MPCODP AND
  A.MPTDOC=D.MPTDOC AND A.MPCEDU=D.MPCEDU AND B.MPCTVIN=D.INGCSC AND B.MPUDX=G.DMCODI  
   ORDER BY C.MPCODP, B.MPFCHI,MPCTVIN,B.MPNUMC 
</t>
  </si>
  <si>
    <t xml:space="preserve"> SELECT F.MPNOMP, A.HISTIPDOC AS TIPO_DOC,A.HISCKEY AS CEDULA,D.MPNOMC AS PACIENTE,
B.HISCMMED AS MED_SOLICITA,H.MMNOMM AS NOM_SOLICITA,
CONVERT(VARCHAR(19), B.HISFHORAT,120) AS FECHA_SOLICITA, 
CONVERT(VARCHAR(19),A.INTFCHRSL,120)  AS FECHA_ATIENDE,
G.MMNOMM AS MED_RESPONDE,Z.MENOME AS ESPECIALIDAD,
DATEDIFF(YEAR,  B.HISFHORAT,  A.INTFCHRSL )  AS DIFERENCIA,  --    (CAST(A.INTFCHRSL AS TIMESTAMP)- CAST(B.HISFHORAT AS TIMESTAMP)) AS DIFERENCIA,
  --(EXTRACT (DAY FROM (CAST(A.INTFCHRSL AS TIMESTAMP)- CAST(B.HISFHORAT AS TIMESTAMP)))*24*60 +EXTRACT (HOUR FROM (CAST(A.INTFCHRSL AS TIMESTAMP)- CAST(B.HISFHORAT AS TIMESTAMP)))*60 + EXTRACT (MINUTE FROM (CAST( A.INTFCHRSL AS TIMESTAMP)- CAST(B.HISFHORAT AS  TIMESTAMP)))) AS MINUTOS 
  DATEDIFF(MINUTE,  B.HISFHORAT,  A.INTFCHRSL )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(C.MPCODP=F.MPCODP)
  WHERE B.HISFHORAT&gt;='2016-01-01' AND B.HISFHORAT&lt;='2016-01-01' AND C.MPCODP IN (7) AND 
  A.INTDSCRSL IS NOT NULL AND (NOT EXISTS
   (SELECT MPNUMC FROM MAEPAB11 X WHERE X.MPTDOC=C.MPTDOC AND X.MPCEDU=C.MPCEDU 
   AND X.HISCNSING=C.INGCSC) OR EXISTS (SELECT MPNUMC FROM MAEPAB11 X
    WHERE X.MPTDOC=C.MPTDOC AND X.MPCEDU=C.MPCEDU AND X.HISCNSING=C.INGCSC AND
     X.MPNUMC LIKE ('%U%'))) 
  ORDER BY FECHA_SOLICITA
</t>
  </si>
  <si>
    <t xml:space="preserve"> select i.mpcedu as "NUM_DOCUMENTO",i.mptdoc as "TIPO_DOCUMENTO",
i.ingcsc as "CONSECUTIVO_INGRESO",(select mpnomc from capbas where mpcedu=i.mpcedu and
 mptdoc=i.mptdoc) as "NOMBRE_COMPLETO",(select mpfchn from capbas where mpcedu=i.mpcedu
  and mptdoc=i.mptdoc) as "FECHA_NACIMIENTO",split_part((age(current_date ,
  (select mpfchn from capbas where mpcedu=i.mpcedu and mptdoc=i.mptdoc))::text),' ',1) as
   "EDAD",min(m.ingfecmop) as "FECHA INGRESO A HOSPI",max(m.ingfecmoe) as 
   "FECHA EGRESO A HOSPI",split_part(((case when max(ingfecmoe) &lt;&gt;'0001-01-01' 
   then age((max(ingfecmoe)),(min(m.ingfecmop)))::text when max(ingfecmoe) ='0001-01-01'
    then null end)),' ',1) as "ESTANCIA",i.ingcodpeg as "PABELLON EGRESO",s.mpnomp as
  "NOMBRE PABELLON EGRESO",((case when max(ingfecmoe) &lt;&gt;'0001-01-01' 
  then age((max(ingfecmoe)),(min(m.ingfecmop)))::text when max(ingfecmoe) ='0001-01-01' 
  then null end)) as "ESTANCIA HOSPITALARIA", i.ingsaldx as "CODIGO_DIAG_SALIDA", 
  (select dmnomb from maedia where dmcodi=i.ingsaldx) as "NOMBRE_DIAG_SALIDA" 
  from (ingresos i inner join maepab s on s.mpcodp=i.ingcodpeg)
   inner join (select * from ingresomp mp where mp.clapro='2' and 
   mp.ingcodpab in (3,15,4) and ingfecmoe&lt;'2015-09-13' union
    select * from ingresomp mp where mp.ingcodpab in (3,15,4) and
     ingfecmoe&gt;='2015-09-13') m on m.mpcedu=i.mpcedu and m.mptdoc=i.mptdoc
   and m.ingcsc=i.ingcsc and m.ingcodpab in (3,15,4) where i.ingfecegr 
   between ? and ? and ingfecegr&lt;&gt;'0001-01-01' and ingateegr='2' and
    inginslc='S' and i.ingcodpeg in (3,15,4) 
    group by 1,2,3,4,5,6,10,11,13,14 
    order by 7,1,2
</t>
  </si>
  <si>
    <t xml:space="preserve"> SELECT A.ABODOC AS TIPO_DOCUMENTO, A.ABONUM AS NUMERO_ABONO, A.ABOVLR AS VALOR_ABONO, 
A.ABOFCH AS FECHA_ABONO, M.DOCCOD AS ID2, M.MVCNRO AS NUMERO, M.MVCVLR AS VALOR,
  M.MVCCFCH AS FECHA, M.MVCNAT AS NATURALEZA 
  FROM ABONOS A INNER JOIN  MOVCONT2 M 
   ON (A.ABONUM=M.MVCNRO AND A.ABODOC=M.DOCCOD AND A.ABODOC='TCR' AND M.MVCNAT='C')
    WHERE A.ABOFCH &gt;='2016-01-01' AND A.ABOFCH &lt;='2016-01-.01'
 ORDER BY ABONUM
</t>
  </si>
  <si>
    <t xml:space="preserve"> SELECT ABONUM AS ABONO,ABOVLR AS VALOR,CAPBAS.MPCEDU AS DOCUMENTO,CAPBAS.MPTDOC AS TIPO_DOC,
CAPBAS.MPNOMC AS NOMBRE,ABODET1 AS OBSERVA ,DESENCRIPTAR(ABOUSR) AS CEDULA_FUNCIONARIO,
DESENCRIPTAR(ABOUSUANU) AS USUARIO_ANULA,
convert(varchar(10),ABOFCHANU,120) AS FECHA_ANULACION 
FROM ABONOS, CAPBAS WHERE ABOFCH&gt;='2016-01-01' AND ABOFCH&lt;='2016-01-01'
 AND ABONOS.MPCEDU=CAPBAS.MPCEDU
 AND ABONOS.MPTDOC = CAPBAS.MPTDOC 
 ORDER BY ABONUM</t>
  </si>
  <si>
    <t>fUNCION Desencriptar</t>
  </si>
  <si>
    <t xml:space="preserve"> SELECT DISTINCT AB.ABONUM AS RECIBO,CASE AB.ABODEL WHEN '0' THEN 'ACTIVO' WHEN '1'
 THEN 'ANULADO/CANCELADO' WHEN '2' THEN 'CON SOLICITUD DE REINTEGRO' END AS ESTADO_RECIBO,
 AB.ABOFCH AS FECHA_RECIBO, AB.MPCEDU AS ID_PACIENTE,CP.MPNOMC,
 CASE AB.PRCCODTRN WHEN '1' THEN 'CUOTAS MODERADORAS' WHEN '2' THEN 'COPAGOS' WHEN
  '3' THEN 'ABONOS' WHEN '4' THEN 'VENTA MEDICAMENTOS' WHEN '5' THEN 'CONSULTA NO PROGRAMA' 
  WHEN '6' THEN 'CAMA ACOMPA├æANTE' WHEN '7' THEN 'SERVICIO ENFERMERIA' WHEN '8' 
  THEN 'HABITACION INDIVIDUAL' WHEN '9' THEN 'RECAUDO COPAGO CUOTA MODERADORA' END
   AS CONCEPTO_RC,AB.ABOVLR AS VALOR_TOTAL_RECIBO,AB.ABOAPL AS VALOR_APLICADO,AB.ABOVLRREI 
   AS VALOR_REINTEGRO,AB.ABOSDO AS VALOR_DISPONIBLE,AB.ABODET1 AS OBSERVACION,M4.MPNFAC,
   CASE M.MAESTF WHEN '0' THEN 'ACTIVA ' WHEN '1' THEN 'ANULADA SIN CONTABILIZAR'
    WHEN '2' THEN 'RADICADA' WHEN '3' THEN 'GLOSADA' WHEN '4' THEN 'REMITIDA' WHEN '5' 
 THEN 'GLOSADA CONTESTADA' WHEN '6' THEN 'RESPUESTA RADICADA' WHEN '7' 
 THEN 'GLOSADA SIN RADICAR' WHEN '8' THEN 'NOTIFICADA' WHEN '9' THEN 'NOTIFICADA CONTESTADA'
  WHEN '10' THEN 'ANULADA CONTABILIZADA' END AS ESTADO_FACTURA,
  DESENCRIPTAR (AB.ABOUSR) 
  AS USUARIO FROM ABONOS AB INNER JOIN CAPBAS CP ON AB.MPCEDU=CP.MPCEDU AND
   AB.MPTDOC=CP.MPTDOC LEFT JOIN MAEATE4 M4 ON M4.ABONUM=AB.ABONUM 
   LEFT JOIN MAEATE M ON M4.MPNFAC=M.MPNFAC WHERE AB.ABOSDO &gt;'0' AND
    AB.ABOFCH&gt;='2016-01-01' AND AB.ABOFCH&lt;='2016-01-01'
</t>
  </si>
  <si>
    <t xml:space="preserve"> SELECT HCCOM5.HISCKEY AS IDENTIFICACION, HCCOM5.HISTIPDOC AS TIPO_DOCUMENTO, 
CAPBAS.MPNOMC AS NOMBRE_PACIENTE, 
CONVERT(VARCHAR(10),HCCOM1.HISCFCON,120) AS FECHA_ORDEN, 
HCCOM5.HCPRCCOD AS CODIGO_PROCEDIMIENTO, MAEPRO.PRNOMB AS DESCRIPCION_PROCEDIMIENTO,
 TIPPROC.TIPRDES AS TIPO_PROCEDIMIENTO,CASE WHEN HCCOM5.HCPRSTGR='O' THEN 'PENDIENTE'
  WHEN HCCOM5.HCPRSTGR='E' THEN 'EN_PROCESO' WHEN HCCOM5.HCPRSTGR='R' THEN 'REALIZADO'
   WHEN HCCOM5.HCPRSTGR='I' THEN 'INTERPRETADO'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(((HCCOM5.HCPRSTGR)='O') AND 
  TIPPROC.TIPRCOD&lt;&gt;'5' AND HCCOM1.HISCFCON&gt;='2016-01-01' AND HCCOM1.HISCFCON &lt;='2016-01-01') 
  ORDER BY HCCOM1.HISCFCON;</t>
  </si>
  <si>
    <t xml:space="preserve"> SELECT HCCOM5.HISCKEY AS IDENTIFICACION, HCCOM5.HISTIPDOC AS TIPO_DOCUMENTO, 
CAPBAS.MPNOMC AS NOMBRE_PACIENTE, 
CONVERT(VARCHAR(10),HCCOM1.HISCFCON,120)  AS FECHA_ORDEN, HCCOM5.HCPRCCOD AS
 CODIGO_PROCEDIMIENTO, MAEPRO.PRNOMB AS DESCRIPCION_PROCEDIMIENTO, TIPPROC.TIPRDES AS
  TIPO_PROCEDIMIENTO,CASE WHEN HCCOM5.HCPRSTGR='O' THEN 'PENDIENTE' WHEN HCCOM5.HCPRSTGR='E'
   THEN 'EN_PROCESO' WHEN HCCOM5.HCPRSTGR='A' THEN 'REALIZADO' WHEN HCCOM5.HCPRSTGR='I' 
   THEN 'INTERPRETADO'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(((HCCOM5.HCPRSTGR)='A') AND TIPPROC.TIPRCOD&lt;&gt;'5' AND HCCOM1.HISCFCON&gt;='2016-01-01'
     AND HCCOM1.HISCFCON &lt;='2016-01-01') 
     ORDER BY HCCOM1.HISCFCON;
</t>
  </si>
  <si>
    <t xml:space="preserve"> SELECT HCCOM5.HISCKEY AS IDENTIFICACION, HCCOM5.HISTIPDOC AS TIPO_DOCUMENTO,
 CAPBAS.MPNOMC AS NOMBRE_PACIENTE, 
 CONVERT(VARCHAR(10),HCCOM1.HISCFCON,120) AS FECHA_ORDEN, 
 HCCOM5.HCPRCCOD AS CODIGO_PROCEDIMIENTO, MAEPRO.PRNOMB AS DESCRIPCION_PROCEDIMIENTO,
  TIPPROC.TIPRDES AS TIPO_PROCEDIMIENTO,CASE WHEN HCCOM5.HCPRSTGR='O' THEN 
  'NO_REALIZADOS' WHEN HCCOM5.HCPRSTGR='E' THEN 'REALIZADOS' WHEN HCCOM5.HCPRSTGR='R' 
  THEN 'REALIZADOS' WHEN HCCOM5.HCPRSTGR='I' THEN 'REALIZADOS' WHEN HCCOM5.HCPRSTGR='A'
   THEN 'REALIZADOS' WHEN HCCOM5.HCPRSTGR='N' THEN 'NO_REALIZADOS' WHEN HCCOM5.HCPRSTGR='C'
    THEN 'CANCELADOS' END  AS ESTADO,CASE WHEN HCCOM1.HISCLPR='1' THEN 'AMBULATORIO'
  WHEN HCCOM1.HISCLPR='2' THEN 'HOSPITALIZACION' WHEN HCCOM1.HISCLPR='3' THEN 'URGENCIAS'
   WHEN HCCOM1.HISCLPR='4' THEN 'TTO_ESPECIAL' WHEN HCCOM1.HISCLPR='5' THEN 
   'TRIAGE' END AS TIPO_DE_ATENCION,HCCOM5.HISCSEC AS FOLIO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WHERE  HCCOM1.HISCFCON&gt;='2016-01-01' AND HCCOM1.HISCFCON &lt;='2016-01-01' AND HCCOM1.HISCLPR&lt;&gt;'1'
  ORDER BY HCCOM1.HISCFCON;
</t>
  </si>
  <si>
    <t xml:space="preserve"> SELECT HCCOM5.HISCKEY AS IDENTIFICACION, HCCOM5.HISTIPDOC AS TIPO_DOCUMENTO, 
CAPBAS.MPNOMC AS NOMBRE_PACIENTE,
CONVERT(VARCHAR(10), HCCOM1.HISCFCON,120) AS FECHA_ORDEN, HCCOM5.HCPRCCOD AS 
CODIGO_PROCEDIMIENTO, MAEPRO.PRNOMB AS DESCRIPCION_PROCEDIMIENTO, TIPPROC.TIPRDES
 AS TIPO_PROCEDIMIENTO,CASE WHEN HCCOM5.HCPRSTGR='O' THEN 'NO_REALIZADOS'
  WHEN HCCOM5.HCPRSTGR='E' THEN 'REALIZADOS' WHEN HCCOM5.HCPRSTGR='R' THEN 
  'REALIZADOS' WHEN HCCOM5.HCPRSTGR='I' THEN 'REALIZADOS' WHEN HCCOM5.HCPRSTGR='A' 
  THEN 'REALIZADOS' WHEN HCCOM5.HCPRSTGR='N' THEN 'NO_REALIZADOS' END  AS ESTADO,CASE
   WHEN HCCOM1.HISCLPR='1' THEN 'AMBULATORIO' WHEN HCCOM1.HISCLPR='2' THEN 
   'HOSPITALIZACION' WHEN HCCOM1.HISCLPR='3' THEN 'URGENCIAS' WHEN HCCOM1.HISCLPR='4' 
   THEN 'TTO_ESPECIAL' WHEN HCCOM1.HISCLPR='5' THEN 'TRIAGE' END AS TIPO_DE_ATENCION 
   FROM (((HCCOM5 INNER JOIN MAEPRO ON HCCOM5.HCPRCCOD = MAEPRO.PRCODI)  
   INNER JOIN TIPPROC ON HCCOM5.HCPRCTIP = TIPPROC.TIPRCOD)  INNER JOIN CAPBAS ON 
   (HCCOM5.HISTIPDOC = CAPBAS.MPTDOC) AND (HCCOM5.HISCKEY = CAPBAS.MPCEDU)) 
    INNER JOIN HCCOM1 ON (HCCOM5.HISCSEC = HCCOM1.HISCSEC) AND
  (HCCOM5.HISTIPDOC = HCCOM1.HISTIPDOC)  AND  (HCCOM5.HISCKEY = HCCOM1.HISCKEY) 
   AND TIPPROC.TIPRCOD= 1 WHERE  HCCOM1.HISCFCON&gt;='2016-01-01' AND HCCOM1.HISCFCON &lt;='2016-01-01'
    ORDER BY HCCOM1.HISCFCON;
</t>
  </si>
  <si>
    <t xml:space="preserve"> SELECT HCCOM5.HISCKEY AS IDENTIFICACION, HCCOM5.HISTIPDOC AS TIPO_DOCUMENTO, 
CAPBAS.MPNOMC AS NOMBRE_PACIENTE, CONVERT(VARCHAR(10),HCCOM1.HISCFCON,120) AS FECHA_ORDEN, HCCOM5.HCPRCCOD AS 
CODIGO_PROCEDIMIENTO, MAEPRO.PRNOMB AS DESCRIPCION_PROCEDIMIENTO, TIPPROC.TIPRDES AS
 TIPO_PROCEDIMIENTO,HCCOM5.HCPRSTGR,CASE WHEN HCCOM5.HCPRSTGR='O' THEN 'PENDIENTE' 
 WHEN HCCOM5.HCPRSTGR='E' THEN 'EN_PROCESO' WHEN HCCOM5.HCPRSTGR='R' THEN 'REALIZADO'
  WHEN HCCOM5.HCPRSTGR='I' THEN 'INTERPRETADO' WHEN HCCOM5.HCPRSTGR='N' THEN 'ANULADO' 
  WHEN HCCOM5.HCPRSTGR='A' THEN 'APLICADO' END  AS ESTADO, CASE WHEN HCCOM1.HISCLPR='1' 
  THEN 'AMBULATORIO' WHEN HCCOM1.HISCLPR='2' THEN 'HOSPITALIZACION' WHEN HCCOM1.HISCLPR='3' 
  THEN 'URGENCIAS' WHEN HCCOM1.HISCLPR='4' THEN 'TTO_ESPECIAL' WHEN HCCOM1.HISCLPR='5'
   THEN 'TRIAGE' END AS TIPO_DE_ATENCION, MAEPRO.PRNOMB AS PROCED 
   FROM (((HCCOM5 INNER JOIN MAEPRO ON HCCOM5.HCPRCCOD = MAEPRO.PRCODI)
    INNER JOIN TIPPROC ON HCCOM5.HCPRCTIP = TIPPROC.TIPRCOD) 
 INNER JOIN CAPBAS ON (HCCOM5.HISTIPDOC = CAPBAS.MPTDOC)AND
  (HCCOM5.HISCKEY = CAPBAS.MPCEDU)) INNER JOIN HCCOM1 ON (HCCOM5.HISCSEC=HCCOM1.HISCSEC)
   AND (HCCOM5.HISTIPDOC = HCCOM1.HISTIPDOC)  AND (HCCOM5.HISCKEY = HCCOM1.HISCKEY)
    WHERE (TIPPROC.TIPRCOD='5' AND HCCOM1.HISCFCON&gt;='2016-01-01' AND HCCOM1.HISCFCON&lt;='2016-01-01') 
    ORDER BY HCCOM1.HISCFCON;
</t>
  </si>
  <si>
    <t xml:space="preserve"> SELECT INGRESOS.MPCEDU AS ID, CAPBAS.MPTDOC AS TIPO_DOCUMENTO, CAPBAS.MPNOMC AS PACIENTE, 
INGRESOS.INGCSC AS CONSECUTIVO_INGRESO, 
CONVERT(VARCHAR(19),INGRESOS.INGFECADM, 120) AS FECHA_ADMISION,
CONVERT(VARCHAR(19),INGRESOS.INGFECEGR,120) AS FECHA_EGRESO, INGRESOS.INGNIT AS CONTRATO, MAEEMP.MENOMB AS
 NOMBRE_CONTRATO, MAEPAB.MPNOMP AS PABELLON, CASE WHEN INGRESOS.INGINSLC='S' THEN 
 'CON_ALTA' WHEN INGRESOS.INGINSLC='N' THEN 'SIN_ALTA' END AS EGRESO_CLINICO, 
 (SELECT SUM(TFVATP) FROM TMPFAC1 WHERE INGRESOS.MPCEDU=TMPFAC1.TFCEDU AND 
 CAPBAS.MPTDOC=TMPFAC1.TFTDOC AND TMPFAC1.TMCTVING=INGRESOS.INGCSC AND  
 TMPFAC1.TFPTPOTRN='F' AND TMPFAC1.TFESTAANU1&lt;&gt;'S') AS TOTAL_PROCEDIMIENTO, 
 (SELECT SUM(TFVATS) FROM TMPFAC2 WHERE INGRESOS.MPCEDU=TMPFAC2.TFCEDU AND
  CAPBAS.MPTDOC=TMPFAC2.TFTDOC AND TMPFAC2.TMCTVING=INGRESOS.INGCSC AND 
  TMPFAC2.TFSTPOTRN='F' AND TMPFAC2.TFESTAANU2&lt;&gt;'S') AS TOTAL_SUMINISTROS 
  FROM INGRESOS LEFT JOIN TMPFAC ON (INGRESOS.MPCEDU=TMPFAC.TFCEDU AND 
  INGRESOS.MPTDOC=TMPFAC.TFTDOC AND  INGRESOS.INGCSC=TMPFAC.TMCTVING) 
  INNER JOIN CAPBAS ON  (INGRESOS.MPCEDU=CAPBAS.MPCEDU) AND (INGRESOS.MPTDOC=CAPBAS.MPTDOC)
   INNER JOIN MAEPAB ON (TMPFAC.TFCCODPAB=MAEPAB.MPCODP) INNER JOIN MAEEMP ON
    (MAEEMP.MENNIT= INGRESOS.INGNIT) WHERE INGRESOS.MPTDOC=CAPBAS.MPTDOC AND 
  TMPFAC.CLAPRO IN ('3','5') AND INGRESOS.INGUSUANU='' AND INGRESOS.INGFECADM &gt;='2016-01-01' 
   AND INGRESOS.INGFECADM &lt;='2016-01-01'
   ORDER BY INGRESOS.INGFECADM,INGRESOS.MPCEDU;
</t>
  </si>
  <si>
    <t xml:space="preserve"> SELECT INGRESOS.MPCEDU AS ID, CAPBAS.MPTDOC AS TIPO_DOCUMENTO, CAPBAS.MPNOMC AS PACIENTE,
 INGRESOS.INGCSC AS CONSECUTIVO_INGRESO, 
 CONVERT(VARCHAR(19),INGRESOS.INGFECADM,120) AS FECHA_ADMISION, 
 CONVERT(VARCHAR(19),INGRESOS.INGFECEGR,120) AS FECHA_EGRESO,INGRESOS.INGNIT AS CONTRATO,MAEEMP.MENOMB AS
  NOMBRE_CONTRATO, MAEPAB.MPNOMP AS PABELLON, CASE WHEN INGRESOS.INGINSLC='S' THEN
   'CON_ALTA' WHEN INGRESOS.INGINSLC='N'THEN 'SIN_ALTA' END AS EGRESO_CLINICO, 
   (SELECT SUM(TFVATP) FROM TMPFAC1 WHERE INGRESOS.MPCEDU=TMPFAC1.TFCEDU AND 
   CAPBAS.MPTDOC=TMPFAC1.TFTDOC AND TMPFAC1.TMCTVING=INGRESOS.INGCSC AND  
   TMPFAC1.TFPTPOTRN='F' AND TMPFAC1.TFESTAANU1&lt;&gt;'S') AS TOTALPROCEDIMIENTO,
   (SELECT SUM(TFVATS) FROM TMPFAC2 WHERE INGRESOS.MPCEDU=TMPFAC2.TFCEDU AND 
   CAPBAS.MPTDOC=TMPFAC2.TFTDOC AND TMPFAC2.TMCTVING=INGRESOS.INGCSC AND 
   TMPFAC2.TFSTPOTRN='F' AND TMPFAC2.TFESTAANU2&lt;&gt;'S') AS TOTALSUMINISTROS FROM INGRESOS 
   LEFT JOIN TMPFAC ON (INGRESOS.MPCEDU=TMPFAC.TFCEDU AND INGRESOS.MPTDOC=TMPFAC.TFTDOC) 
   INNER JOIN CAPBAS ON  (INGRESOS.MPCEDU=CAPBAS.MPCEDU) AND (INGRESOS.MPTDOC=CAPBAS.MPTDOC) 
   INNER JOIN MAEPAB ON (TMPFAC.TFCCODPAB=MAEPAB.MPCODP) INNER JOIN MAEEMP ON 
   (MAEEMP.MENNIT= INGRESOS.INGNIT) WHERE INGRESOS.INGCSC=TMPFAC.TMCTVING AND
    INGRESOS.MPTDOC=CAPBAS.MPTDOC AND  INGRESOS.INGUSUANU='' AND INGRESOS.INGFECADM &gt;='2016-01-01'  
 AND  INGRESOS.INGFECADM &lt;='2016-01-01' AND TMPFAC.CLAPRO='1' ORDER BY INGRESOS.INGFECADM, 
 INGRESOS.MPCEDU;
</t>
  </si>
  <si>
    <t xml:space="preserve"> SELECT MOVINV3.EMPCOD, MOVINV3.DOCCOD, MOVINV3.DOCNRO, MOVINV3.MCDPTO, 
CONVERT(VARCHAR(19),MOVINV3.MVTOFCH,120),
 MOVINV3.TRANCOD, MOVINV4.MVTOVLR, MOVCONT2.DOCCOD, MOVCONT2.MVCNRO, MOVCONT2.MVCVLR, 
 MOVCONT2.MVCCFCH, MOVCONT2.MVCNAT 
 FROM (MOVINV3 INNER JOIN MOVINV4 
 ON (MOVINV3.MCDPTO = MOVINV4.MCDPTO) AND (MOVINV3.DOCNRO = MOVINV4.DOCNRO) AND
  (MOVINV3.DOCCOD =MOVINV4.DOCCOD)  AND (MOVINV3.EMPCOD = MOVINV4.EMPCOD)) 
  INNER JOIN MOVCONT2 ON (MOVINV4.MCDPTO = MOVCONT2.MCDPTO) AND 
  (MOVINV4.DOCNRO = MOVCONT2.MVCNRO)  AND (MOVINV4.DOCCOD = MOVCONT2.DOCCOD) 
  AND (MOVINV4.EMPCOD =MOVCONT2.EMPCOD) WHERE (((MOVINV3.TRANCOD)='SALASIS') 
  AND ((MOVCONT2.DOCCOD)='SAL' OR (MOVCONT2.DOCCOD)='ISI')) AND MOVINV3.MVTOFCH&gt;='2016-01-01'
  AND MOVINV3.MVTOFCH&lt;='2016-01-01';</t>
  </si>
  <si>
    <t xml:space="preserve"> SELECT MOVINV3.EMPCOD, MOVINV3.DOCCOD, MOVINV3.DOCNRO, MOVINV3.MCDPTO, 
CONVERT(VARCHAR(19),MOVINV3.MVTOFCH,120), 
MOVINV4.MVTOVLR, MOVINV3.TRANCOD,MOVCONT2.DOCCOD, MOVCONT2.MVCNRO, MOVCONT2.MVCVLR, 
CONVERT(VARCHAR(19),MOVCONT2.MVCCFCH,120), MOVCONT2.MVCNAT,SUBSTRING(MOVCONT2.MVCDET,25,LEN(MOVCONT2.MVCDET)-25-9),
 MOVINV4.MSRESO
  FROM (MOVINV3 INNER JOIN MOVINV4 ON (MOVINV3.MCDPTO=MOVINV4.MCDPTO) AND
  (MOVINV3.DOCNRO=MOVINV4.DOCNRO) AND (MOVINV3.DOCCOD=MOVINV4.DOCCOD)  AND
   (MOVINV3.EMPCOD=MOVINV4.EMPCOD)) INNER JOIN MOVCONT2 ON (MOVINV4.MCDPTO=MOVCONT2.MCDPTO) 
   AND (MOVINV4.DOCNRO=MOVCONT2.MVCNRO)  AND (MOVINV4.DOCCOD=MOVCONT2.DOCCOD)  AND
    (MOVINV4.EMPCOD=MOVCONT2.EMPCOD) WHERE ((MOVINV3.TRANCOD)='DEVASIS') AND 
 (MOVCONT2.DOCCOD IN ('IEA','ENT')) AND MOVINV3.MVTOFCH&gt;='2016-01-01' AND MOVINV3.MVTOFCH&lt;='2016-01-01'
 AND SUBSTRING(MOVCONT2.MVCDET,25,(LEN(MOVCONT2.MVCDET))-25-9)  =
  CONVERT( NCHAR , MOVINV4.MSRESO) 
</t>
  </si>
  <si>
    <t xml:space="preserve"> SELECT D.HISCKEY AS CEDULA, D.HISTIPDOC AS TIPO_DOC, D.HISCSEC AS FOLIO, 
D.MSRESO AS COD_SUMIN,(SELECT MSNOMG FROM MAESUM1 M WHERE M.MSRESO=D.MSRESO ) AS PRODUCTO,
 D.DSMCNTDSP AS CANTIDAD,CASE WHEN DSMEST='F' THEN 'FACTURADO' WHEN DSMEST='D' THEN 
 'DESPACHADO' WHEN DSMEST='S' THEN 'SOLICITADO' WHEN DSMEST='E' THEN 'DEVUELTO' WHEN
  DSMEST='C' THEN 'CANCELADO' END AS ESTADO_DESPACHO,DSMFCH AS FECHA_DESPACHO FROM
   DSPFRMC D WHERE D.HISCKEY= '19465673'
</t>
  </si>
  <si>
    <t xml:space="preserve"> SELECT CAPBAS.MPNOMC AS PACIENTE,INGRESOS.MPCEDU AS ID,INGRESOS.MPTDOC AS TIPO_DOCUMENTO,
INGRESOS.INGCSC AS CONSECUTIVO_INGRESO,
CONVERT(VARCHAR(19),INGRESOS.INGFECADM,120) AS FECHA_ADMISION,
CONVERT(VARCHAR(19),INGRESOS.INGFECEGR,120)
 AS FECHA_EGRESO, INGRESOS.INGNIT AS CONTRATO, CASE WHEN INGRESOS.CLAPRO='1' THEN 
 'AMBULATORIO'  WHEN INGRESOS.CLAPRO='2' THEN 'HOSPITALIZACI├ôN' WHEN INGRESOS.CLAPRO='3'
  THEN 'URGENCIAS' WHEN INGRESOS.CLAPRO='5' THEN 'TRIAGE' END AS SERVICIO_DE_INGRESO,
   MAEPAB.MPNOMP AS PABELLON_INGRESO,CASE WHEN TMPFAC.CLAPRO='1'  THEN 'AMBULATORIO' 
   WHEN TMPFAC.CLAPRO='2' THEN 'HOSPITALIZACION' WHEN TMPFAC.CLAPRO='3' THEN 'URGENCIAS'
    WHEN TMPFAC.CLAPRO='5' THEN 'TRIAGE' END AS SERVICIO_ACTUAL,CASE WHEN
  INGRESOS.INGINSLC='S' THEN 'CON_ALTA' WHEN INGRESOS.INGINSLC='N' THEN 'SIN_ALTA' END 
  AS SALIDA_CLINICA ,TMPFAC.TFCCODCAM AS CAMA,INGRESOS.INGFAC AS NUMERO_FACTURA, 
  INGRESOS.INGNUMCIT AS NUMERO_CITA,CASE WHEN CITMED.CITESTP='C' THEN 'CONFIRMADA' 
  WHEN CITMED.CITESTP='F' THEN 'FACTURADA' WHEN CITMED.CITESTP='A' THEN 'ATENDIDA'
   WHEN CITMED.CITESTP='R' THEN 'RESERVADA' END AS ESTADO_CITA,(SELECT SUM(TFVATP) 
   FROM TMPFAC1 WHERE INGRESOS.MPCEDU=TMPFAC1.TFCEDU  AND TMPFAC1.TMCTVING=INGRESOS.INGCSC 
   AND  TMPFAC1.TFPTPOTRN='F'  AND TMPFAC1.TFESTAANU1&lt;&gt;'S') AS TOTAL_PROCEDIMIENTO, 
   (SELECT SUM(TFVATS) FROM TMPFAC2 WHERE INGRESOS.MPCEDU=TMPFAC2.TFCEDU  AND
    TMPFAC2.TMCTVING=INGRESOS.INGCSC AND TMPFAC2.TFSTPOTRN='F' AND
     TMPFAC2.TFESTAANU2&lt;&gt;'S')  AS TOTAL_SUMINISTROS FROM INGRESOS 
  LEFT JOIN TMPFAC ON (INGRESOS.MPCEDU=TMPFAC.TFCEDU AND INGRESOS.MPTDOC=TMPFAC.TFTDOC
   AND INGRESOS.INGCSC=TMPFAC.TMCTVING)INNER JOIN CAPBAS ON 
   (INGRESOS.MPCEDU=CAPBAS.MPCEDU AND INGRESOS.MPTDOC=CAPBAS.MPTDOC)
   INNER JOIN MAEPAB ON (INGRESOS.MPCODP=MAEPAB.MPCODP)LEFT JOIN CITMED ON
    (INGRESOS.INGNUMCIT=CITMED.CITNUM)WHERE INGRESOS.INGUSUANU='' AND 
    INGRESOS.INGFECADM&gt;='2016-01-01' AND INGRESOS.INGFECADM&lt;='2016-01-01';
</t>
  </si>
  <si>
    <t>OK</t>
  </si>
  <si>
    <t xml:space="preserve">SELECT ADMGLO11.AGLREMNR AS REMISION ,ADMGLO11.MPNFAC AS NO_FACTURA,
CONVERT(VARCHAR(19),MAEATE.FACFCH,120) AS FECHA_FACTURA,
CONVERT(VARCHAR(19),MAEATE.MAFCHI , 120) AS FECHA_INGRESO,
CONVERT(VARCHAR(19),MAEATE.MAFCHE,120)  AS FECHA_EGRESO,
CAPBAS.MPAPE1 AS PRIMER_APELLIDO,CAPBAS.MPAPE2 AS SEGUNDO_APELLIDO,
CAPBAS.MPNOM1 AS PRIMER_NOMBRE,CAPBAS.MPNOM2 AS SEGUNDO_NOMBRE,MAEATE.MPCEDU AS CEDULA,
MAEATE.MATOTF AS TOTAL_FACTURA,
SUM(MAEATE.MATOTF-MAEATE.MAVALS) AS CUOTA_COPAGO 
FROM ADMGLO11,MAEATE,CAPBAS 
WHERE ADMGLO11.MPNFAC=MAEATE.MPNFAC AND 
MAEATE.MPCEDU=CAPBAS.MPCEDU AND ADMGLO11.AGLREMNR=?
 GROUP BY ADMGLO11.AGLREMNR,
ADMGLO11.MPNFAC,MAEATE.MPCEDU,MAEATE.FACFCH,MAEATE.MAFCHI,MAEATE.MAFCHE,MAEATE.MATOTF,
CAPBAS.MPNOM1,CAPBAS.MPNOM2,CAPBAS.MPAPE1,CAPBAS.MPAPE2;
</t>
  </si>
  <si>
    <t>Sql-Postgres</t>
  </si>
  <si>
    <t>Diferencia en Cantidad de Registros Se asume por migracion VALIDAR</t>
  </si>
  <si>
    <t>Mas o menos Ok</t>
  </si>
  <si>
    <t>Validacion - Con report-Opcion-texto</t>
  </si>
  <si>
    <t>ok</t>
  </si>
  <si>
    <t>SELECT ADMGLO11.AGLREMNR AS REMISION,ADMGLO11.MPNFAC AS FACTURA,
 CONVERT(VARCHAR(10), MAEATE.FACFCH,120)  AS
 FECHA_FACTURA, CONVERT(VARCHAR(19),INGRESOS.INGFECADM, 120) AS INGRESO, CONVERT(VARCHAR(19), 
 INGRESOS.INGFECEGR,120) AS EGRESO, MAEATE.MPNUMA AS AUTORIZACION, MAEATE2.PRCODI AS CUPS, 
MAEPRO.PRNOMB AS PROCEDIMIENTO,MAEATE2.MACANPR AS CANTIDAD, MAEATE.MADI1I, MAEATE2.MPINTE AS VALOR, 
MAEATE.MAVAPU AS COPAGO, CONVERT(VARCHAR(10),MAEATE2.MAFEPR ,20) AS FECHA 
FROM (ADMGLO11 INNER JOIN MAEATE2 ON ADMGLO11.MPNFAC = MAEATE2.MPNFAC) 
INNER JOIN MAEPRO ON MAEATE2.PRCODI =MAEPRO.PRCODI INNER JOIN MAEATE ON MAEATE2.MPNFAC=MAEATE.MPNFAC AND
 ADMGLO11.AGLREMNR=200 AND MAEATE2.MAESANUP&lt;&gt;'S' INNER JOIN INGRESOS ON (INGRESOS.MPTDOC= MAEATE.MPTDOC 
AND INGRESOS.MPCEDU= MAEATE.MPCEDU AND INGRESOS.INGCSC = MAEATE.MACTVING);</t>
  </si>
  <si>
    <t>Tiene error en POSTGRES</t>
  </si>
  <si>
    <r>
      <t>OK-</t>
    </r>
    <r>
      <rPr>
        <b/>
        <sz val="11"/>
        <color rgb="FFFF0000"/>
        <rFont val="Calibri"/>
        <family val="2"/>
        <scheme val="minor"/>
      </rPr>
      <t>Ok</t>
    </r>
  </si>
  <si>
    <t>SELECT ADMGLO11.AGLREMNR AS REMISION,ADMGLO11.MPNFAC AS FACTURA,CONVERT(VARCHAR(10),MAEATE.FACFCH,120) AS FECHA_FACTURA,CONVERT(VARCHAR(19),INGRESOS.INGFECADM,120) AS INGRESO, CONVERT(VARCHAR(19), INGRESOS.INGFECEGR,120) AS EGRESO, MAEATE.MPNUMA AS AUTORIZACION, MAEATE3.MSRESO AS CODIGO, MAESUM1.MSNOMG AS SUMINISTRO, MAEATE3.MACANS AS CANTIDAD,MAEATE.MADI1I, MAEATE3.MAVATS AS VALOR, MAEATE.MAVAPU AS COPAGO, CONVERT(VARCHAR(19),MAEATE3.MAFCSU,20) AS FECHA FROM (ADMGLO11 INNER JOIN MAEATE3 ON ADMGLO11.MPNFAC = MAEATE3.MPNFAC) INNER JOIN MAESUM1 ON MAEATE3.MSRESO=MAESUM1.MSRESO INNER JOIN MAEATE ON MAEATE3.MPNFAC=MAEATE.MPNFAC AND ADMGLO11.AGLREMNR=? AND MAEATE3.MAESANUS&lt;&gt;'S' INNER JOIN INGRESOS ON (INGRESOS.MPTDOC=MAEATE.MPTDOC AND INGRESOS.MPCEDU=MAEATE.MPCEDU AND INGRESOS.INGCSC = MAEATE.MACTVING) ORDER BY ADMGLO11.AGLREMNR,ADMGLO11.MPNFAC;</t>
  </si>
  <si>
    <t>Ok</t>
  </si>
  <si>
    <t xml:space="preserve">SELECT MAEATE.MPNFAC AS FACTURA,MAEATE.MPCEDU AS CEDULA,CAPBAS.MPNOMC AS NOMBRE_COMPLETO, CONVERT(VARCHAR (10),MAEATE.FACFCH,120) AS FECHA_FACTURA,MAEATE.MATOTF AS VALOR_TOTAL_FACTURA,MAEATE.MAVALS AS VALOR_SUBSIDIADO,MAEATE.MPMENI AS CONTRATO,CONVERT(VARCHAR(10),MAEATE.MAFCHI,120)  AS FECHA_INGRESO,MAEATE.MAHORI AS HORA_INGRESO,MAEATE.MADI1I AS CODIGO_DIAGNOSTICO,MAEDIA.DMNOMB AS DESCRIPCION_DIAGNOSTICO,CONVERT(VARCHAR(10), MAEATE.MAFCHE,20) AS FECHA_EGRESO, MAEATE.MAHORE AS HORA_EGRESO,MAEATE.MAVAPU AS COPAGO_MODERADORA,MAEATE.MPNUMA AS NUMERO_AUTORIZACION,MAEATE.MANOMAUT AS QUIEN_AUTORIZA,MAEATE.MAOBSFAC AS OBSERVACION_FACTURA FROM MAEATE INNER JOIN MAEDIA ON MAEATE.MADI1I=MAEDIA.DMCODI  AND MAEATE.MPCLPR='3' INNER JOIN CAPBAS ON CAPBAS.MPCEDU=MAEATE.MPCEDU AND CAPBAS.MPTDOC=MAEATE.MPTDOC INNER JOIN MAEEMP ON MAEATE.MPMENI=MAEEMP.MENNIT WHERE MAEEMP.MECNTR&gt;= '1' AND EXISTS (SELECT  MPNFAC FROM MAEATE2 WHERE MAEATE2.MPNFAC = MAEATE.MPNFAC  AND MAEATE.MPCLPR IN ('3') AND MAEATE2.MPNGRP=' ') AND MAEATE.FACFCH&gt;=? AND MAEATE.FACFCH&lt;=? ORDER BY MAEATE.MPNFAC
</t>
  </si>
  <si>
    <t>SELECT DSPFRMC.HISCKEY AS HISTORIA,DSPFRMC.HISCSEC AS FOLIO, DSPFRMC.MSRESO AS CODIGO, MAESUM1.MSNOMG AS PRODUCTO,CONVERT(VARCHAR(19), DSPFRMC.DSMFCH, 120) AS FECHA, DSPFRMC.DSMCNTDSP AS CANTIDAD, CAPBAS.MPNOMC AS PACIENTE, MAESUM1.MSCSTPRM AS COSTO_UNITARIO,(MAESUM1.MSCSTPRM*DSPFRMC.DSMCNTDSP) AS COSTO_TOTAL FROM (DSPFRMC INNER JOIN CAPBAS ON DSPFRMC.HISCKEY=MPCEDU AND DSPFRMC.HISTIPDOC=CAPBAS. MPTDOC) INNER JOIN MAESUM1 ON DSPFRMC.MSRESO=MAESUM1.MSRESO AND DSPFRMC.DSMEST='D' WHERE DSPFRMC.DSMFCH&gt;=? AND DSPFRMC.DSMFCH&lt;=?</t>
  </si>
  <si>
    <t>pENDIENTE CONVER COLUMNA ingreso</t>
  </si>
  <si>
    <t xml:space="preserve">SELECT T4.MPNOMP,T1.MPTDOC,T1.MPCEDU,T2.MPNOM1,T2.MPNOM2,T2.MPAPE1,T2.MPAPE2,T2.MPFCHN AS NACIO, DATEDIFF(day,cast (T2.MPFCHN as timestamp),CURRENT_TIMESTAMP )/365 AS EDAD, CONVERT( VARCHAR(19),T1.INGFECADM,120) AS INGRESO, CONVERT(VARCHAR(19),T1.INGFECEGR, 120) AS EGRESO, t1.INGNIT,T2.MPSEXO AS SEXO ,T1.INGDXcli, T3.DMNOMB AS DIAGNOSTICO,T5.MMNOMM,T2.MPDIRE AS DIRECCION,T2.MPTELE AS TELEFONO FROM (INGRESOS T1 INNER JOIN CAPBAS T2 ON (T1.MPTDOC=T2.MPTDOC AND T1.MPCEDU=T2.MPCEDU AND T1.INGFECEGR&gt;=? AND T1.INGFECEGR&lt;= ?)) INNER JOIN MAEPAB T4 ON (T4.MPCODP =T1.MPCODP AND T4.MPCODP IN (12)) LEFT JOIN MAEMED1 T5 ON (T5.MMCODM=T1.INGCOMT) LEFT JOIN MAEDIA T3 ON (T3.DMCODI =T1.INGDXcli) ORDER BY T1.INGFECEGR,CAST(T1.INGFECEGR AS time);
</t>
  </si>
  <si>
    <t xml:space="preserve">SELECT T4.MPNOMP, T1.MPTDOC,T1.MPCEDU,T2.MPNOM1,T2.MPNOM2,T2.MPAPE1,T2.MPAPE2,T2.MPFCHN AS NACIO, DATEDIFF(day, cast(T2.MPFCHN as timestamp),CURRENT_TIMESTAMP )/365 AS EDAD,T1.INGFECADM AS INGRESO,T1.INGFECEGR AS EGRESO, T1.INGFCHM,T2.MPSEXO,T1.INGDXCLI,T3.DMNOMB AS DIAGNOSTICO,T1.INGCOMT,T5.MMNOMM,T1.INGCODCEG, T2.MPDIRE AS TFDIRE, T2.MPTELE AS TFTELE FROM INGRESOS T1,CAPBAS T2 ,MAEDIA T3,MAEPAB T4,MAEMED1 T5 WHERE T2.MPCEDU = T1.MPCEDU AND T2.MPTDOC=T1.MPTDOC AND (T1.INGFCHM &gt;=?) AND (T1.INGFCHM&lt;=?) AND (T1.INGATEEGR='' OR '' = '') AND (T1.INGCODPEG = '999' OR '999' = 999) AND T3.DMCODI=T1.INGDXCLI  AND T1.INGCODPEG=T4.MPCODP AND T5.MMCODM = T1.INGCOMT ORDER BY T4.MPNOMP,T1.INGATEEGR, T1.INGCODPEG,T1.INGFCHM
</t>
  </si>
  <si>
    <t xml:space="preserve"> SELECT C.MPNOMC AS PACIENTE, F.HISCKEY AS IDENTIFICACION, F.HISTIPDOC AS TIPO_DOCUMENTO, CONVERT(VARCHAR (19),I.INGFECADM,120) AS FECHA_INGRESO,CONVERT(VARCHAR(19),I.INGFECEGR,120) AS FECHA_EGRESO, F.HISCSEC AS FOLIO,M.MSRESO AS CODIGO,M.MSNOMG AS SUMIN, CASE WHEN F.HCSMSTGR='O' THEN 'NUEVO' WHEN F.HCSMSTGR='C' THEN 'CONTINUAR' WHEN F.HCSMSTGR='N' THEN 'SIN_CAMBIOS' WHEN F.HCSMSTGR='M' THEN 'MODIFICADO' WHEN F.HCSMSTGR='S' THEN 'SUSPENDIDO' WHEN F.HCSMSTGR='X' THEN 'CANCELADO'END AS ESTADO_HC, F1.HCSUMCNS AS DOSIS, CASE WHEN F1.HCSUMEST='S' THEN 'SUSPENDIDO' WHEN  F1.HCSUMEST='D' THEN 'PENDIENTE' WHEN F1.HCSUMEST='A' THEN 'APLICADO'END AS ESTADO_APLICACION,CONVERT(VARCHAR(19), D.DSMFCH,120) AS FEC_HOR_DP,CASE WHEN CONVERT(VARCHAR (19),F1.HCFHHRAP,120)= CAST('1753-01-01 00:00:00' AS datetime) THEN '0001-01-01 00:00:00' ELSE CONVERT(VARCHAR (19),F1.HCFHHRAP,120) END AS HORA_APLICACION,CASE WHEN CONVERT(VARCHAR(19),F1.ASFECPAPL,120)= CAST('1753-01-01 00:00:00' AS datetime) THEN '0001-01-01 00:00:00' ELSE CONVERT(VARCHAR(19),F1.ASFECPAPL,120) END AS HORA_PROGRAMADO FROM FRMSMNS F,FRMSMNS1 F1,MAESUM1 M,DSPFRMC D, DSPFRMC1 D1, CAPBAS C,INGRESOS I WHERE F.HISTIPDOC=F1.HISTIPDOC AND F.HISCKEY=F1.HISCKEY AND F.HICTVIN=F1.HICTVIN1 AND F.HISCSEC=F1.HISCSEC AND F.MSCODI=F1.MSCODI AND F.MSPRAC=F1.MSPRAC AND F.MSFORM=F1.MSFORM AND F.CNCCD=F1.CNCCD AND F.MSCODI=M.MSCODI  AND F.MSPRAC=M.MSPRAC AND F.MSFORM=M.MSFORM AND F.CNCCD=M.CNCCD AND  F1.MSCODI=M.MSCODI AND F1.MSPRAC=M.MSPRAC AND F1.MSFORM=M.MSFORM AND F1.CNCCD=M.CNCCD AND D.HISCKEY=F1.HISCKEY AND D.HISTIPDOC=F1.HISTIPDOC AND D.HISCSEC=F1.HISCSEC AND D.DSCTVIN=F1.HICTVIN1 AND D.MSRESO=M.MSRESO AND D1.HISCKEY=F1.HISCKEY AND D1.HISTIPDOC=F1.HISTIPDOC AND D1.HISCSEC=F1.HISCSEC AND D1.DSCTVIN1=F1.HICTVIN1 AND D1.MSRESO=M.MSRESO AND F1.HCSUMEST&lt;&gt;'A'  AND D1.DSMTPOTRN ='DS' AND C.MPCEDU=F.HISCKEY AND C.MPTDOC=F.HISTIPDOC AND I.MPCEDU=F.HISCKEY AND I.MPTDOC=F.HISTIPDOC AND I.INGCSC=F.HICTVIN AND D.DSMFCH&gt;=? AND D.DSMFCH&lt;=? ORDER BY  F.HISCSEC, M.MSRESO,F1.HCSUMCNS;</t>
  </si>
  <si>
    <t xml:space="preserve"> SELECT A.MPCEDU, I.manrofol,C.MPNOMC,CONVERT(VARCHAR(19),A.INGFECADM,120) ,B.MPMENI,E.MSRESO,E.MSNOMG, G.DSMCNTDES AS DESPACHADO,B.MPNFAC AS FACTURA,I.MACANS,I.MAVATS FROM INGRESOS A, MAEATE B, CAPBAS C, MAESUM1 E, MAESUMN F,DSPFRMC G,MAEATE3 I WHERE B.FACFCH&gt;=? AND B.FACFCH&lt;=? AND A.MPTDOC= B.MPTDOC AND A.MPCEDU=B.MPCEDU AND A.INGCSC =B.MACTVING AND B.MPTDOC=C.MPTDOC AND B.MPCEDU=C.MPCEDU AND G.HISTIPDOC=A.MPTDOC AND G.HISCKEY=A.MPCEDU AND E.MSCODI=F.MSCODI AND E.MSPRAC=F.MSPRAC AND E.MSFORM=F.MSFORM AND F.MSPOSX=1 AND G.DSCTVIN=A.INGCSC AND E.MSRESO=G.MSRESO AND I.MPNFAC=B.MPNFAC AND E.MSRESO=I.MSRESO AND  B.MPNFAC=I.MPNFAC AND G.HISCSEC= I.MANROFOL ORDER BY A.MPCEDU,E.MSNOMG</t>
  </si>
  <si>
    <t xml:space="preserve"> SELECT A.MPCEDU, H.HISCSEC,C.MPNOMC,CONVERT(VARCHAR(19),A.INGFECADM,120),B.TFMENI,E.MSRESO,E.MSNOMG, G.DSMCNTDES AS DESPACHADO,H.FSMDSCMDC AS MEDICAMENTO ,H.FSMCNTDIA AS SOLICITADO,CASE WHEN H.HCSMSTGR='O' THEN 'NUEVO' WHEN H.HCSMSTGR='C' THEN 'CONTINUAR' WHEN H.HCSMSTGR='N' THEN 'SIN_CAMBIOS' WHEN H.HCSMSTGR='M' THEN 'MODIFICADO' WHEN H.HCSMSTGR='S' THEN 'SUSPENDIDO' WHEN H.HCSMSTGR='X' THEN  'CANCELADO' END FROM INGRESOS A, TMPFAC B, CAPBAS C, MAESUM1 E, MAESUMN F,DSPFRMC G,FRMSMNS H WHERE B.TFFCES&gt;=? AND B.TFFCES&lt;=? AND A.MPTDOC= B.TFTDOC AND A.MPCEDU=B.TFCEDU AND A.INGCSC=B.TMCTVING AND B.TFTDOC=C.MPTDOC AND B.TFCEDU=C.MPCEDU AND G.HISTIPDOC=A.MPTDOC AND G.HISCKEY=A.MPCEDU AND E.MSCODI=F.MSCODI AND E.MSPRAC=F.MSPRAC AND E.MSFORM=F.MSFORM AND E.CNCCD=F.CNCCD AND F.MSPOSX=1 AND G.DSCTVIN=A.INGCSC AND E.MSRESO=G.MSRESO AND G.HISTIPDOC=H.HISTIPDOC AND G.HISCKEY=H.HISCKEY AND G.HISCSEC=H.HISCSEC AND B.TMCTVING=H.HICTVIN AND F.MSCODI=H.MSCODI AND F.MSPRAC=H.MSPRAC AND F.MSFORM=H.MSFORM AND F.CNCCD=H.CNCCD ORDER BY A.MPCEDU,E.MSNOMG</t>
  </si>
  <si>
    <t xml:space="preserve"> SELECT X.HISCSEC AS FOLIO,X.HISTIPDOC AS TIPODOCUMENTO,X.HISCKEY AS NUMERODOCUMENTO,X.HCLNOMPAC AS NOMBREPACIENTE,X.MSRESO AS CODIGOPRODUCTO,X.MSNOMG AS PRODUCTO, CONVERT(VARCHAR(19),X.DSMFCH, 120) AS FECHADESPACHO,X.PABELLON,X.DSMCNTDES AS DESPACHADO,X.DSMCNTDEV AS DEVUELTO,X.APLICADO, ROUND((X.DSMCNTDES-X.DSMCNTDEV-X.APLICADO), 0) AS PENDIENTE FROM (SELECT DSFRC.HISCSEC AS HISCSEC, DSFRC.HISTIPDOC AS HISTIPDOC,DSFRC.HISCKEY AS HISCKEY,(SELECT CBS.MPNOMC FROM CAPBAS CBS WHERE CBS.MPCEDU=DSFRC.HISCKEY AND CBS.MPTDOC = DSFRC.HISTIPDOC ) AS HCLNOMPAC,DSFRC.MSRESO AS MSRESO,M1.MSNOMG, DSFRC.DSMFCH AS DSMFCH,T2.MPNOMP AS PABELLON,ROUND(DSFRC.DSMCNTDES,0) AS DSMCNTDES,ROUND(DSFRC.DSMCNTDEV,0) AS DSMCNTDEV, (SELECT COUNT(*) FROM FRMSMNS1 F1 WHERE (F1.HISCKEY= DSFRC.HISCKEY AND F1.HISTIPDOC = DSFRC.HISTIPDOC AND F1.HISCSEC=DSFRC.HISCSEC AND F1.MSCODI =M1.MSCODI AND F1.MSPRAC = M1.MSPRAC AND F1.MSFORM = M1.MSFORM AND F1.CNCCD = M1.CNCCD) AND (F1.HCSUMEST= 'A') ) AS APLICADO FROM DSPFRMC DSFRC INNER JOIN MAESUM1 M1 ON M1.MSRESO = DSFRC.MSRESO LEFT JOIN DSPFRMC1 D1 ON D1.HISCKEY = DSFRC.HISCKEY AND D1.HISTIPDOC = DSFRC.HISTIPDOC AND D1.HISCSEC = DSFRC.HISCSEC AND D1.MSRESO = DSFRC.MSRESO AND D1.DSCTVIN1 =DSFRC.DSCTVIN AND(SELECT TOP 1 CASE WHEN DF.DSMULTCNS =0 THEN 1 ELSE DF.DSMULTCNS END FROM DSPFRMC DF LEFT JOIN DSPFRMC1 D1 ON D1.HISCKEY = DF.HISCKEY AND D1.HISTIPDOC=DF.HISTIPDOC AND D1.HISCSEC = DF.HISCSEC AND D1.MSRESO = DF.MSRESO AND D1.DSCTVIN1 =DF.DSCTVIN)=D1.DSMCNSMOV LEFT JOIN MAEPAB T2 ON T2.MPCODP = D1.DSPABELLON WHERE (DSFRC.DSMFCH &gt;= ?) AND (DSFRC.DSMFCH &lt;=?) AND (( DSFRC.DSMCNTDES - DSFRC.DSMCNTDEV) &gt; 0) AND M1.MSGRPCOD = '01' )X WHERE X.DSMCNTDES-X.DSMCNTDEV-X.APLICADO &gt; 0 ORDER BY 7,3,1</t>
  </si>
  <si>
    <t xml:space="preserve"> select x.hiscsec as Folio,x.histipdoc as TipoDocumento,x.hisckey as NumeroDocumento, x.hclnompac as NombrePaciente,x.msreso as CodigoProducto,x.msnomg as Producto,x.dsmfch as FechaDespacho,x.pabellon,x.DSmCntDes as Despachado,x.DSmCntDev as Devuelto,x.Aplicado, ROUND((x.DSmCntDes-x.DSmCntDev-x.aplicado),0) as pendiente from (SELECT dsfrc.HISCSEC as HISCSEC,dsfrc.HISTipDoc AS HISTipDoc, dsfrc.HISCKEY AS HISCKEY,(select cbs.MPNOMC from CAPBAS cbs where cbs.MPCedu = dsfrc.HISCKEY AND cbs.MPTDoc=dsfrc.HISTipDoc ) AS HClNomPac,dsfrc.MSRESO as MSRESO,m1.MSNomG, dsfrc.DSmFch as DSmFch, T2.MPNomP AS Pabellon, round(dsfrc.DSmCntDes, 0) as DSmCntDes,ROUND(dsfrc.DSmCntDev,0) as DSmCntDev, (SELECT COUNT(*) FROM FRMSMNS1 F1 WHERE (F1.HISCKEY = dsfrc.HISCKEY and F1.HISTipDoc = dsfrc.HISTipDoc and F1.HISCSEC = dsfrc.HISCSEC and F1.MSCodi=M1.MSCodi and F1.MSPrAc=M1.MSPrAc and F1.MSForm = M1.MSForm and F1.CncCd = M1.CncCd) AND (F1.HCSumEst = 'A') ) as Aplicado FROM DSPFRMC dsfrc inner join maesum1 m1 on m1.MSRESO = dsfrc.MSRESO LEFT JOIN DspFrmc1 D1 ON D1.HISCKEY=dsfrc.HISCKEY AND D1.HISTipDoc=dsfrc.HISTipDoc AND D1.HISCSEC=dsfrc.HISCSEC AND D1.MSRESO = dsfrc.MSRESO AND D1.DsCtvIn1=dsfrc.DSCtvIn AND (SELECT top 1 CASE WHEN DF.DSMULTCNS=0 THEN 1 ELSE DF.DSMULTCNS END FROM DSPFRMC DF LEFT JOIN DspFrmc1 D1 ON D1.HISCKEY =DF.HISCKEY AND D1.HISTipDoc=DF.HISTipDoc AND D1.HISCSEC = DF.HISCSEC AND D1.MSRESO = DF.MSRESO AND D1.DsCtvIn1 =DF.DSCtvIn  )=D1.DSMCNSMOV LEFT JOIN MAEPAB T2 ON T2.MPCodP = D1.DsPabellon WHERE (dsfrc.DSmFch &gt;=?) AND(dsfrc.DSmFch &lt;=?) AND (( dsfrc.DSmCntDes - dsfrc.DSmCntDev) &gt; 0) AND M1.MsGrpCod = '01' and t2.mpcodp in ('25','6'))x where x.DSmCntDes-x.DSmCntDev-x.aplicado &gt; 0 order by 7,3,1</t>
  </si>
  <si>
    <t xml:space="preserve"> SELECT X.HISCSEC AS FOLIO,X.HISTIPDOC AS TIPODOCUMENTO,X.HISCKEY AS NUMERODOCUMENTO,
X.HCLNOMPAC AS NOMBREPACIENTE,X.MSRESO AS CODIGOPRODUCTO,X.MSNOMG AS PRODUCTO,X.DSMFCH AS FECHADESPACHO,
X.PABELLON,X.DSMCNTDES AS DESPACHADO,X.DSMCNTDEV AS DEVUELTO,X.APLICADO,
ROUND((X.DSMCNTDES-X.DSMCNTDEV-X.APLICADO),0) AS PENDIENTE 
FROM (SELECT DSFRC.HISCSEC AS HISCSEC, DSFRC.HISTIPDOC AS HISTIPDOC, DSFRC.HISCKEY AS HISCKEY,
(SELECT CBS.MPNOMC FROM CAPBAS CBS WHERE CBS.MPCEDU = DSFRC.HISCKEY AND CBS.MPTDOC = DSFRC.HISTIPDOC ) AS
 HCLNOMPAC,DSFRC.MSRESO AS MSRESO,M1.MSNOMG, DSFRC.DSMFCH AS DSMFCH, T2.MPNOMP AS PABELLON,
 ROUND(DSFRC.DSMCNTDES,0) AS DSMCNTDES,ROUND(DSFRC.DSMCNTDEV,0) AS DSMCNTDEV, (SELECT COUNT(*) 
 FROM FRMSMNS1 F1 WHERE (F1.HISCKEY = DSFRC.HISCKEY AND F1.HISTIPDOC = DSFRC.HISTIPDOC AND 
 F1.HISCSEC = DSFRC.HISCSEC AND F1.MSCODI = M1.MSCODI AND F1.MSPRAC = M1.MSPRAC AND
  F1.MSFORM = M1.MSFORM AND F1.CNCCD = M1.CNCCD) AND (F1.HCSUMEST = 'A') ) AS APLICADO 
  FROM DSPFRMC DSFRC INNER JOIN MAESUM1 M1 ON M1.MSRESO = DSFRC.MSRESO LEFT JOIN DSPFRMC1
   D1 ON D1.HISCKEY = DSFRC.HISCKEY AND D1.HISTIPDOC = DSFRC.HISTIPDOC AND D1.HISCSEC = DSFRC.HISCSEC
    AND D1.MSRESO = DSFRC.MSRESO AND D1.DSCTVIN1 =DSFRC.DSCTVIN AND(SELECT
  TOP 1 CASE WHEN DF.DSMULTCNS = 0 THEN 1 ELSE DF.DSMULTCNS END FROM DSPFRMC DF 
  LEFT JOIN DSPFRMC1 D1 ON D1.HISCKEY = DF.HISCKEY AND D1.HISTIPDOC = DF.HISTIPDOC AND
   D1.HISCSEC = DF.HISCSEC AND D1.MSRESO = DF.MSRESO AND D1.DSCTVIN1 =DF.DSCTVIN )
   =D1.DSMCNSMOV LEFT JOIN MAEPAB T2 ON T2.MPCODP = D1.DSPABELLON WHERE DSFRC.HISCKEY = '19465673' 
   AND (DSFRC.DSMFCH &gt;= '2016-01-01'AND(DSFRC.DSMFCH &lt;= '2016-12-31') AND (( DSFRC.DSMCNTDES - DSFRC.DSMCNTDEV) &gt; 0) 
   AND M1.MSGRPCOD = '01' ) X WHERE X.DSMCNTDES-X.DSMCNTDEV-X.APLICADO &gt; 0 
   ORDER BY 7,3,1</t>
  </si>
  <si>
    <t xml:space="preserve"> SELECT CONVERT(VARCHAR(19),A.DSMFHRMOV,120) AS FECHA,A.HISTIPDOC AS TIPO_DOC,A.HISCKEY AS DOCUMENTO,A.HISCSEC AS FOLIO, D.MPNOMC AS PACIENTE,A.MSRESO AS COD_PROD,MSNOMG AS PRODUCTO, E.MPNOMP AS PABELLON,A.DSMCNTMOV AS CANTIDAD, T.MMNOMM AS MEDICO FROM DSPFRMC1 A INNER JOIN MAESUM1 B ON (A.MSRESO = B.MSRESO) INNER JOIN MAESUMN C ON ( B.MSPRAC=C.MSPRAC AND B.MSFORM=C.MSFORM AND B.MSCODI=C.MSCODI AND B.CNCCD = C.CNCCD) INNER JOIN CAPBAS D ON (A.HISCKEY=D.MPCEDU AND A.HISTIPDOC=D.MPTDOC) INNER JOIN MAEPAB E ON (E.MPCODP=A.DSPABELLON) LEFT JOIN HCCOM1 F ON (F.HISTIPDOC=A.HISTIPDOC AND F.HISCKEY=A.HISCKEY AND F.HISCSEC=A.HISCSEC) INNER JOIN MAEMED1 T ON (T.MMCODM=F.HISCMMED) WHERE A.DSMFHRMOV &gt;=? AND A.DSMFHRMOV&lt;=? AND  C.MSPOSX=1  AND A.DSMTPOTRN&lt;&gt;'DV' ORDER BY A.HISCKEY</t>
  </si>
  <si>
    <t xml:space="preserve"> SELECT A.MSRESO,A.MSNOMG, A.MSCODCUM,A.MSCODI+''+A.MSFORM+''+A.MSPRAC AS ATC,B.MSRIPS FROM MAESUM1 A, MAESUMN B WHERE A.MSCODI=B.MSCODI AND A.MSPRAC = B.MSPRAC AND A.MSFORM=B.MSFORM AND A.MSESTADO='S'</t>
  </si>
  <si>
    <t xml:space="preserve"> SELECT MAEATE.MPCEDU AS CEDULA,CAPBAS.MPNOMC AS PACIENTE,MAEATE3.MPNFAC AS FACTURA,CONVERT(VARCHAR(19), MAEATE.FACFCH,120) AS FECHA_FACTURA,PORTARS2.MSRESO AS CODIGO_PRODUCTO, CONVERT(VARCHAR(19), MAEATE3.MAFCSU, 120) AS FECHA_CARGUE_SUMINISTRO, MAESUM1.MSNOMG AS DESCRIPCION_PRODUCTO, MAEATE3.MACANS AS CANTIDAD_FACTURADA,MAEATE.MPMENI AS EMPRESA,PORTARSU.PSDESC AS DESCRIPCION_PORTAFOLIO,PORTARS2.PSVIGIN AS VIGENCIA_PORTAFOLIO,CASE WHEN PORTARS1.PSTARI='F' THEN 'VALOR_FIJO' WHEN PORTARS1.PSTARI='V' THEN 'VALOR_VARIABLE' WHEN PORTARS1.PSTARI='C' THEN 'ULTIMO_PRECIO_COMPRA' END AS VALOR, MAEATE3.MAVALU AS VALOR_UNITARIO,MAEATE3.MAVATS AS VALOR_TOTAL, MAESUM1.MSCSTPRM AS COSTO_PROMEDIO,MAESUM1.MOVVLU1 AS ULTIMO_PRECIO_COMPRA,PORTARS2.PSVALU1 AS VALOR_PORTAFOLIO FROM PORTARS1 LEFT JOIN PORTARS2 ON (PORTARS2.PSCODI=PORTARS1.PSCODI AND PORTARS2.MSRESO=PORTARS1.MSRESO) INNER JOIN MAESUM1 ON PORTARS2.MSRESO = MAESUM1.MSRESO INNER JOIN PORTARSU ON (PORTARS2.PSCODI=PORTARSU.PSCODI) INNER JOIN MAEATE3 ON (MAESUM1.MSRESO=MAEATE3.MSRESO) INNER JOIN MAEATE ON (MAEATE3.MPNFAC=MAEATE.MPNFAC) INNER JOIN CAPBAS ON (MAEATE.MPCEDU=CAPBAS.MPCEDU AND CAPBAS.MPTDOC=MAEATE.MPTDOC) INNER JOIN MAEEMP32 ON (MAEATE.MPMENI=MAEEMP32.MENNIT) WHERE MAEATE.MATIPDOC&lt;&gt;'1' AND MAEATE.MAESTF NOT IN('1','10') AND MAEEMP32.PSCODI=PORTARS2.PSCODI AND PORTARS2.PSVIGIN=(SELECT MAX(X.PSVIGIN) FROM PORTARS2 X WHERE X.PSCODI = PORTARS2.PSCODI AND X.MSRESO=PORTARS2.MSRESO) AND MAEATE.FACFCH&gt;=? AND MAEATE.FACFCH&lt;=? AND MAEATE3.FCSTPOTRN=? UNION SELECT MAEATE.MPCEDU AS CEDULA, CAPBAS.MPNOMC AS PACIENTE,MAEATE3.MPNFAC AS FACTURA, CONVERT(VARCHAR(19),MAEATE.FACFCH,120) AS FECHA_FACTURA, MAESUM1.MSRESO AS CODIGO_PRODUCTO, CONVERT (VARCHAR(19),MAEATE3.MAFCSU,120) AS FECHA_CARGUE_SUMINISTRO, MAESUM1.MSNOMG AS DESCRIPCION_PRODUCTO, MAEATE3.MACANS AS CANTIDAD_FACTURADA,MAEATE.MPMENI AS EMPRESA, PORTARSU.PSDESC AS DESCRIPCION_PORTAFOLIO,CAST('2001-01-01 00:00:00' AS TIMESTAMP) AS VIGENCIA_PORTAFOLIO, CASE WHEN PORTARS1.PSTARI='F' THEN 'VALOR_FIJO' WHEN PORTARS1.PSTARI='V' THEN 'VALOR_VARIABLE' WHEN PORTARS1.PSTARI='C' THEN 'ULTIMO_PRECIO_COMPRA' END AS VALOR, MAEATE3.MAVALU AS VALOR_UNITARIO,MAEATE3.MAVATS AS VALOR_TOTAL, MAESUM1.MSCSTPRM AS COSTO_PROMEDIO,MAESUM1.MOVVLU1 AS ULTIMO_PRECIO_COMPRA, CAST(0 AS NUMERIC) AS VALOR_PORTAFOLIO FROM PORTARS1 INNER JOIN MAESUM1 ON PORTARS1.MSRESO = MAESUM1.MSRESO INNER JOIN PORTARSU ON (PORTARS1.PSCODI=PORTARSU.PSCODI)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MAEEMP32.PSCODI=PORTARS1.PSCODI AND MAEATE.FACFCH&gt;=? AND MAEATE.FACFCH&lt;=? AND MAEATE3.FCSTPOTRN=? AND PORTARS1.PSTARI='V' ORDER BY 3,5</t>
  </si>
  <si>
    <t>Espacios creo</t>
  </si>
  <si>
    <t xml:space="preserve"> SELECT MAEATE.MPCEDU AS CEDULA, CAPBAS.MPNOMC AS PACINTE,MAEATE3.MPNFAC AS FACTURA,CONVERT(VARCHAR(19),MAEATE.FACFCH,120) AS FECHA_FACTURA, PORTARS2.MSRESO AS CODIGO_PRODUCTO,CONVERT(VARCHAR (19),MAEATE3.MAFCSU, 120) AS FECHA_CARGUE_SUMINISTRO,MAESUM1.MSNOMG AS DESCRIPCION_PRODUCTO, MAEATE3.MACANS AS CANTIDAD_FACTURADA,MAEATE.MPMENI AS EMPRESA,PORTARSU.PSDESC AS DESCRIPCION_PORTAFOLIO,PORTARS2.PSVIGIN AS VIGENCIA_PORTAFOLIO, CASE WHEN PORTARS1.PSTARI='F' THEN 'VALOR_FIJO' WHEN PORTARS1.PSTARI='V' THEN 'VALOR_VARIABLE' WHEN PORTARS1.PSTARI='C' THEN 'ULTIMO_PRECIO_COMPRA' END AS VALOR, MAEATE3.MAVALU AS VALOR_UNITARIO, MAEATE3.MAVATS AS VALOR_TOTAL, MAESUM1.MSCSTPRM AS COSTO_PROMEDIO,MAESUM1.MOVVLU1 AS ULTIMO_PRECIO_COMPRA, PORTARS2.PSVALU1 AS VALOR_PORTAFOLIO FROM PORTARS1 LEFT JOIN PORTARS2 ON (PORTARS2.PSCODI=PORTARS1.PSCODI AND PORTARS2.MSRESO=PORTARS1.MSRESO)INNER JOIN MAESUM1 ON PORTARS2.MSRESO = MAESUM1.MSRESO INNER JOIN PORTARSU ON (PORTARS2.PSCODI = PORTARSU.PSCODI) INNER JOIN MAEATE3 ON (MAESUM1.MSRESO=MAEATE3.MSRESO) INNER JOIN MAEATE ON (MAEATE3.MPNFAC=MAEATE.MPNFAC) INNER JOIN CAPBAS ON (MAEATE.MPCEDU=CAPBAS.MPCEDU AND CAPBAS.MPTDOC=MAEATE.MPTDOC) INNER JOIN MAEEMP32 ON (MAEATE.MPMENI=MAEEMP32.MENNIT) WHERE MAEATE.MATIPDOC&lt;&gt;'1'  AND MAEATE.MAESTF NOT IN('1','10') AND MAEEMP32.PSCODI=PORTARS2.PSCODI AND PORTARS2.PSVIGIN = (SELECT MAX(X.PSVIGIN) FROM PORTARS2 X WHERE X.PSCODI = PORTARS2.PSCODI AND X.MSRESO = PORTARS2.MSRESO) AND MAEATE.FACFCH&gt;=? AND MAEATE.FACFCH&lt;=? UNION SELECT MAEATE.MPCEDU AS CEDULA, CAPBAS.MPNOMC AS PACINTE,MAEATE3.MPNFAC AS FACTURA,CONVERT(varchar(19), MAEATE.FACFCH, 120) AS FECHA_FACTURA, MAESUM1.MSRESO AS CODIGO_PRODUCTO, CONVERT(VARCHAR(19), MAEATE3.MAFCSU, 120) AS FECHA_CARGUE_SUMINISTRO, MAESUM1.MSNOMG AS DESCRIPCION_PRODUCTO, MAEATE3.MACANS AS CANTIDAD_FACTURADA,MAEATE.MPMENI AS EMPRESA,PORTARSU.PSDESC AS DESCRIPCION_PORTAFOLIO,CAST('2001-01-01 00:00:00' AS TIMESTAMP) AS VIGENCIA_PORTAFOLIO, CASE WHEN PORTARS1.PSTARI='F' THEN 'VALOR_FIJO' WHEN PORTARS1.PSTARI='V' THEN 'VALOR_VARIABLE' WHEN PORTARS1.PSTARI='C' THEN 'ULTIMO_PRECIO_COMPRA' END AS VALOR,MAEATE3.MAVALU AS VALOR_UNITARIO,MAEATE3.MAVATS AS VALOR_TOTAL, MAESUM1.MSCSTPRM AS COSTO_PROMEDIO,MAESUM1.MOVVLU1 AS ULTIMO_PRECIO_COMPRA, CAST(0 AS NUMERIC) AS VALOR_PORTAFOLIO FROM PORTARS1 INNER JOIN MAESUM1 ON PORTARS1.MSRESO = MAESUM1.MSRESO INNER JOIN PORTARSU ON (PORTARS1.PSCODI = PORTARSU.PSCODI) INNER JOIN MAEATE3 ON (MAESUM1.MSRESO=MAEATE3.MSRESO) INNER JOIN MAEATE ON (MAEATE3.MPNFAC=MAEATE.MPNFAC) INNER JOIN CAPBAS ON (MAEATE.MPCEDU=CAPBAS.MPCEDU AND CAPBAS.MPTDOC=MAEATE.MPTDOC) INNER JOIN MAEEMP32 ON (MAEATE.MPMENI=MAEEMP32.MENNIT)WHERE MAEATE.MATIPDOC&lt;&gt;'1' AND MAEATE.MAESTF NOT IN('1','10') AND MAEEMP32.PSCODI=PORTARS1.PSCODI AND MAEATE.FACFCH&gt;=? AND MAEATE.FACFCH&lt;=? AND PORTARS1.PSTARI='V' ORDER BY 3,5</t>
  </si>
  <si>
    <t>SELECT MOVCONT2.DOCCOD AS CODIGO_DOCUMENTO,DOCUCON.DOCDSC AS DOCUMENTO,MVCNRO AS NUMERO_DOCUMENTO, MOVCONT2.CNTCOD AS CUENTA,CUENTAS.CNTDSC AS DESCRIPCION_CUENTA,MVCNAT AS NATURALEZA,MOVCONT2.TRCCOD AS ID_CLIENTE,TERCEROS.TRCRAZSOC AS RAZON_SOCIAL,MVCVLRLC AS VALOR_MOVIMIENTO,MVCDOCRF1 AS DOCUMENTO_REFERENCIA,CONVERT(VARCHAR(19),MVCCFCH, 120) AS FECHA_MOVIMIENTO,HOJOBL.HOJNUMOBL AS OBLIGACION, CONVERT(VARCHAR(19),HOJOBL.HOJFCHOBL,120) AS FECHA_OBLIGACION FROM MOVCONT2 LEFT JOIN HOJOBL ON (MOVCONT2.EMPCOD=HOJOBL.EMPCOD AND MOVCONT2.MVCDOCRF1=HOJOBL.HOJNUMOBL AND MOVCONT2.TRCCOD=HOJOBL.CLICOD  AND MOVCONT2.CNTCOD=HOJOBL.CNTCOD) INNER JOIN CUENTAS ON MOVCONT2.CNTCOD=CUENTAS.CNTCOD INNER JOIN DOCUCON ON MOVCONT2.DOCCOD=DOCUCON.DOCCOD INNER JOIN TERCEROS ON MOVCONT2.TRCCOD=TERCEROS.TRCCOD WHERE MOVCONT2.DOCCOD=? AND MOVCONT2.MVCCFCH&gt;=? AND MOVCONT2.MVCCFCH&lt;=? ORDER BY MVCNRO,MOVCONT2.CNTCOD;</t>
  </si>
  <si>
    <t xml:space="preserve"> SELECT A.ENVNRO AS ENVIO,B.MPNFAC AS FACTURA,A.ENVUSUDES AS DOCUMENTO_USUARIO,A.ENVUSEDESN AS USUARIO, convert (varchar(19),ENVFECDES,120) AS FECHA,A.ENVTIPTRN AS TIPO, convert(varchar(19),FACFCH,120) AS FECHA_FACTURA ,MATOTF AS TOTAL_FACTURA, MENOMB AS CONTRATO,ENVCABOBS FROM ENVHR A, ENVHR1 B, MAEATE C,MAEEMP D WHERE C.MPNFAC=B.MPNFAC AND A.ENVNRO=B.ENVNRO AND C.MPMENI=D.MENNIT AND A.ENVTIPTRN='DV' AND A.ENVFECDES&gt;=? AND A.ENVFECDES&lt;=?
</t>
  </si>
  <si>
    <t xml:space="preserve"> SELECT A.ENVNRO AS ENVIO,B.MPNFAC AS FACTURA,A.ENVUSUDES AS DOCUMENTO_USUARIO,A.ENVUSEDESN AS USUARIO, ENVFECDES AS FECHA,A.ENVTIPTRN AS TIPO, A.ENVPUNRUD AS PTO_RUTA, A.ENVPUNRUDN AS NOMBRE_PUNTORUTA, FACFCH AS FECHA_FACTURA,MATOTF AS TOTAL_FACTURA,MENOMB AS CONTRATO,ENVCABOBS FROM ENVHR A, ENVHR1 B, MAEATE C,  MAEEMP D WHERE C.MPNFAC=B.MPNFAC AND A.ENVNRO=B.ENVNRO AND C.MPMENI=D.MENNIT AND A.ENVTIPTRN &lt;&gt;'DV' AND A.ENVFECDES&gt;=? AND A.ENVFECDES&lt;=?</t>
  </si>
  <si>
    <t xml:space="preserve"> SELECT MAEATE.MPNFAC AS FACTURA,MAEATE.MPMENI AS CONTRATO,MAEEMP.MENOMB AS DES_CONTRATO, CONVERT(VARCHAR (9),MAEATE.FACFCH,120) AS FECHA_FACTURA,MAEATE.MATOTF AS VALOR_FACTURA, MAEATE.MAVALS AS VALOR_EMPRESA, CASE WHEN MAEATE.MAESTF=1 THEN 'ANULADA SIN CONTABILIZAR' WHEN MAEATE.MAESTF=0 THEN 'SIN REMITIR' WHEN MAEATE.MAESTF=10 THEN 'ANULADA CONTABILIZADA' WHEN MAEATE.MAESTF=3 THEN 'GLOSADA' WHEN MAEATE.MAESTF=4 THEN 'REMITIDA' WHEN MAEATE.MAESTF=2 THEN 'RADICADA' WHEN MAEATE.MAESTF=7 THEN 'GLOSASA SIN RADICAR' END AS ESTADO,ADMGLO11.AGLREMNR AS REMISION,ADMGLO01.AGLREMFC AS FECHA_REMISION  FROM MAEATE INNER JOIN MAEEMP ON MAEATE.MPMENI=MAEEMP.MENNIT LEFT JOIN ADMGLO11 ON MAEATE.MPNFAC=ADMGLO11.MPNFAC LEFT JOIN ADMGLO01 ON ADMGLO11.AGLREMNR=ADMGLO01.AGLREMNR WHERE MAEATE.FACFCH&gt;=? AND MAEATE.FACFCH&lt;=? AND MAEATE.MATIPDOC IN ('2','3') ORDER BY MAEATE.MPNFAC;</t>
  </si>
  <si>
    <t xml:space="preserve"> SELECT REQUISI1.DOCCOD AS DOCUMENTO, REQUISI1.REQNRO AS NO_REQ, CASE WHEN REQUISI1.REQULTEST = 'X' THEN 'NEGADA' WHEN REQUISI1.REQULTEST = 'O'THEN 'SOLICITADA' WHEN REQUISI1.REQULTEST = 'E' THEN 'ENTREGADA' WHEN REQUISI1.REQULTEST ='P' THEN 'PENDIENTE' END AS ESTADO, CONVERT(VARCHAR(19), REQUISICI.REQFCH, 120) AS FECHA_REQ, REQUISI1.REQITEM AS ITEM, REQUISI1.MSRESO AS COD_PRODUCTO, REQUISI1.REQNOMPRO AS DESCRIPCION,REQUISICI.RECNCCOD AS CC_ORIGEN, CENCOST.CNCDSC AS DESC_CC, REQUISI1.REQCANAPR AS CANT_SOLICITADA, REQUISI1.REQCANENV AS CANT_DESPACHADA, REQUISI1.REQCANNEG AS CANT_NEGADA, BODEGAS.BODDESC AS BODEGA, KARDEX1.DOCTIP AS DOC_SALIDA, KARDEX1.DOCNRO AS NRO_DOC, CONVERT(VARCHAR(19),KARDEX1.MOVFCH,120) AS FECHA_SALIDA, KARDEX1.MOVCNT AS CANT,KARDEX1.MOVVLT AS COSTO_TOTAL FROM REQUISI1 LEFT JOIN  KARDEX1 ON (KARDEX1.MOVTIPDOC=REQUISI1.DOCCOD AND KARDEX1.MOVREQN=REQUISI1.REQNRO AND KARDEX1.MSRESO = REQUISI1.MSRESO AND REQUISI1.REQITEM=KARDEX1.MOVCNSRQ) INNER JOIN REQUISICI ON (REQUISICI.REQNRO = REQUISI1.REQNRO) AND (REQUISICI.DOCCOD = REQUISI1.DOCCOD) INNER JOIN CENCOST ON (REQUISICI.RECNCCOD = CENCOST.CNCCOD) INNER JOIN BODEGAS ON KARDEX1.BODEGA=BODEGAS.BODEGA  WHERE REQUISICI.REQTIP='C' AND REQUISICI.REQSITENV='N' AND KARDEX1.MOVFCH&gt;=? AND KARDEX1.MOVFCH&lt;=? ORDER BY BODEGAS.BODDESC,CENCOST.CNCDSC</t>
  </si>
  <si>
    <t xml:space="preserve"> SELECT REQUISICI.RECNCCOD AS CC_ORIGEN,CENCOST.CNCDSC AS DESC_CC,BODEGAS.BODDESC AS BODEGA, SUM (KARDEX1.MOVVLT) AS COSTO_TOTAL FROM REQUISI1 LEFT JOIN KARDEX1 ON (KARDEX1.MOVTIPDOC=REQUISI1.DOCCOD AND KARDEX1.MOVREQN=REQUISI1.REQNRO AND KARDEX1.MSRESO=REQUISI1.MSRESO AND REQUISI1.REQITEM=KARDEX1.MOVCNSRQ) INNER JOIN REQUISICI ON (REQUISICI.REQNRO=REQUISI1.REQNRO) AND (REQUISICI.DOCCOD=REQUISI1.DOCCOD) INNER JOIN CENCOST ON (REQUISICI.RECNCCOD=CENCOST.CNCCOD) INNER JOIN BODEGAS ON KARDEX1.BODEGA=BODEGAS.BODEGA WHERE REQUISICI.REQTIP='C' AND REQUISICI.REQSITENV='N' AND KARDEX1.MOVFCH&gt;=? AND KARDEX1.MOVFCH&lt;=? GROUP BY REQUISICI.RECNCCOD,CENCOST.CNCDSC,BODEGAS.BODDESC ORDER BY BODEGAS.BODDESC,REQUISICI.RECNCCOD
</t>
  </si>
  <si>
    <t xml:space="preserve"> select a.mptdoc,a.mpcedu,mpnomc,ingcsc,ingfecadm,ingfchanu ,ingusuanu from ingresos a,CAPBAS b where ingfecadm&gt;= ? and ingfecadm&lt;=? and a.mptdoc=b.mptdoc and a.mpcedu=b.mpcedu and ingfchanu is not null and ingfchanu &lt;&gt; CAST('1753-01-01 00:00:00.000' AS datetime)</t>
  </si>
  <si>
    <t xml:space="preserve"> SELECT A.MPTDOC AS TIPO_DOC,A.MPCEDU AS DOCUMENTO,A.INGCSC AS NUM_INGRESO,C.MPNOMC AS NOMBRE, CONVERT (VARCHAR(19),A.INGFECADM,120) AS FECHA_INGRESO,B.HISCLTR AS TRIAGE FROM INGRESOS A, HCCOM1 B,CAPBAS C WHERE A.MPCEDU=B.HISCKEY AND A.MPTDOC=B.HISTIPDOC AND A.INGCSC = B.HCTVIN1 AND B.HISCKEY=C.MPCEDU AND B.HISTIPDOC=C.MPTDOC AND A.INGFECADM&gt;=? AND A.INGFECADM&lt;=? AND A.INGUSUANU &lt;&gt; '          ' AND B.HISCLTR IN (3,4) ORDER BY A.INGFECADM</t>
  </si>
  <si>
    <t xml:space="preserve"> SELECT ORDENIMA.ORICLIN AS ORDEN,ORDENIMA.ORIAP1PAC AS APELLIDO1,ORDENIMA.ORIAP2PAC AS APELLIDO2,
ORDENIMA.ORINOMPA1 AS NOMBRE1,ORDENIMA.ORINOMPA2 AS NOMBRE2,ORDENIMA.ORIFECNAC AS FECHA_NACIMIENTO,
ORDENIMA.ORIEDPAC AS EDAD,ORDENIMA.ORICONT AS CONTRATO,ORDENIMA.ORINOMMED AS MEDICO_ORDENA,
DETORDIMA.ORIDCODEX AS CUPS_SOLICITADO,PROCEDIMIENTOS.PRNOMB AS DESCRIPCION,RISHOSVITAL_PRESTACION.
COD_PREST_RIS AS CODIGO_HOMOLOGO_RIS,CASE WHEN ORDENIMA.ORICIFOL='S' THEN 'CERRADO'
 WHEN ORDENIMA.ORICIFOL &lt;&gt;'S' THEN 'ABIERTO' END AS ESTADO_FOLIO,CASE WHEN ORDENIMA.ORIISPROC='TRUE' 
 THEN 'LEIDO' WHEN ORDENIMA.ORIISPROC&lt;&gt;'TRUE' THEN ' NO_LEIDO' END AS PROCESADO_X_RIS,InterIma.DBO.DETORDIMA.ORIIDSEQ
  AS NUMERO_OT FROM INTERIMA.DBO.ORDENIMA 
  INNER JOIN INTERIMA.DBO.DETORDIMA ON (ORDENIMA.ORICLIN=DETORDIMA.ORICLIN)  
  LEFT JOIN RISHOSVITAL_PRESTACION ON (DETORDIMA.ORIDCODEX=RISHOSVITAL_PRESTACION.COD_PREST_HOSVITAL)
   LEFT JOIN INTERIMA.DBO.PROCEDIMIENTOS ON (DETORDIMA.ORIDCODEX=PROCEDIMIENTOS.PRCODI) 
   WHERE ORDENIMA.ORICLIN LIKE UPPER ('%'+19465673+'%');</t>
  </si>
  <si>
    <t>Tabla rusprestacion_hosvital No exsire</t>
  </si>
  <si>
    <t xml:space="preserve"> SELECT CONVERT(VARCHAR(19), RESENCU.RESFECHOR,120) AS FECHA_HORA,CAPBAS.MPNOMC AS PACIENTE,CASE WHEN RESENCU.ENCCOD='LINAMI' THEN 'PRESENCIAL' WHEN RESENCU.ENCCOD='LINANO' THEN 'ANONIMO' END AS TIPO_REGISTRO FROM RESENCU INNER JOIN CAPBAS ON (RESENCU.RESDOCPAC=CAPBAS.MPCEDU) AND (RESENCU.RESTDOPAC=CAPBAS.MPTDOC) WHERE RESENCU.ENCCOD='LINAMI' OR RESENCU.ENCCOD='LINANO' AND RESENCU.RESFECHOR&gt;? AND RESENCU.RESFECHOR&lt;=?;</t>
  </si>
  <si>
    <t xml:space="preserve"> SELECT COUNT(*)AS TOTAL_REGISTROS FROM RESENCU  INNER JOIN CAPBAS ON (RESENCU.RESDOCPAC=CAPBAS.MPCEDU) AND (RESENCU.RESTDOPAC=CAPBAS.MPTDOC) WHERE RESENCU.ENCCOD='LINAMI' OR RESENCU.ENCCOD='LINANO' AND RESENCU.RESFECHOR&gt;=? AND RESENCU.RESFECHOR&lt;=?;</t>
  </si>
  <si>
    <t xml:space="preserve"> SELECT MAEATE.MPCEDU AS ID,MAEATE.MPTDOC AS TIPO_DOC,CAPBAS.MPNOMC AS PACIENTE,MAEEMP.MENOMB AS CONTRATO, EMPRESS.EMPDSC AS EMPRESA,MAEATE.MPNFAC AS FACTURA,MAEATE.FACFCH AS FECHA_FACTURA, MAEATE.MAFCHI AS FECHA_INGRESO,MAEATE.MAFCHE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MAEATE.MAFCHNOT AS FECHA_ANULA,MAEPAB.MPNOMP AS SERVICIO_EGRESO,PUNRUT.PUNRUTDES AS UBICACION_FACTURA, MAEATE.MAUSUFAC AS FACTURADOR,MAEATE.MATOTF AS TOTAL_FACTURA,MAEATE.MATOTP AS TOTAL_PROCEDIMIENTOS,MAEATE.MATOTS AS TOTAL_SUMINISTROS,MAEATE.MAVAPU AS VALOR_PAGADO_USUARIO,MAEATE.MAVALS AS VALOR_SUBSIDIADO, MAEATE.MASALCXC AS SALDO_FACTURA,CASE WHEN MAEATE.MACLSDOC='FA'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ORDER BY MAEATE.MPNFAC;</t>
  </si>
  <si>
    <t>La fecha Nula</t>
  </si>
  <si>
    <t xml:space="preserve"> SELECT ADMGLO01.AGLREMNR AS REMISION,ADMGLO01.AGLRADCN AS CANTIDAD_FACTURAS, ADMGLO01.AGLRADVR AS VALOR_REMISION,ADMGLO01.EMPRNIT AS NIT, EMPRESS.EMPDSC AS EMPRESA, CONVERT(VARCHAR(19),ADMGLO01.AGLREMFC, 120) AS FECHA_REMISION,ADMGLO11.MPNFAC AS FACTURA,CONVERT(VARCHAR(10),MAEATE.FACFCH, 120) AS FECHA_FACTURA,MAEATE.MATOTF AS TOTAL_FACTURA,MAEATE.MAVAPU AS VALOR_PAGADO_USUARIO,MAEATE.MAVALS AS VALOR_SUBSIDIADO,MAEATE.MASALCXC AS SALDO,ADMGLO01.AGLUSRING AS USUARIO_REMITE,ADMGLO11.AGLFRDFAC AS FECHA_RADICADO,ADMGLO11.AGLUSRRAD,CASE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MAEATE.MPMENI AS CONTRATO,INGRESOS.INGFECEGR AS EGRESO_PACIENTE FROM ADMGLO01 LEFT JOIN EMPRESS ON ADMGLO01.EMPRNIT = EMPRESS.MECNTR LEFT JOIN ADMGLO11 ON ADMGLO01.AGLREMNR = ADMGLO11.AGLREMNR LEFT JOIN MAEATE ON ADMGLO11.MPNFAC=MAEATE.MPNFAC INNER JOIN INGRESOS ON INGRESOS.MPTDOC=MAEATE.MPTDOC AND INGRESOS.MPCEDU=MAEATE.MPCEDU AND INGRESOS.INGCSC=MAEATE.MACTVING WHERE ADMGLO01.AGLREMFC&gt;=? AND ADMGLO01.AGLREMFC&lt;=? ORDER BY ADMGLO01.AGLREMNR;</t>
  </si>
  <si>
    <t xml:space="preserve"> SELECT ADMGLO01.AGLREMNR AS REMISION, ADMGLO01.EMPRNIT AS NIT, EMPRESS.EMPDSC AS EMPRESA, CONVERT(VARCHAR (19),ADMGLO01.AGLREMFC,120) AS FECHA_REMISION, ADMGLO01.AGLRADCN AS CANTIDAD_FACTURAS, ADMGLO01.AGLRADVR AS VALOR FROM ADMGLO01 INNER JOIN EMPRESS ON ADMGLO01.EMPRNIT = EMPRESS.MECNTR WHERE ADMGLO01.AGLREMFC&gt;=? AND ADMGLO01.AGLREMFC&lt;=? ORDER BY ADMGLO01.AGLREMNR;</t>
  </si>
  <si>
    <t xml:space="preserve"> SELECT MAEATE2.MPNFAC AS FACTURA, MAEATE.MACTVING AS CONSEC_INGRESO, CONVERT(VARCHAR(10), MAEATE.FACFCH, 120) AS FECHA_FACTURA,MAEATE2.MAFEPR AS FECHA_PROCEDIMIENTO,MAEATE.MPCEDU AS ID_PACIENTE, MAEATE2.PRCODI AS CUPS, MAEATE2.MACANPR AS CANTIDAD, MAEPRO.PRNOMB AS DECRIPCION_PROCEDIMIENTO, MAEATE2.MAVATP AS VALOR, MAEPAB.MPNOMP AS SERVICIO, MAEATE2.FCPCODSCC AS COD_COSTO,cencost.CNCDSC AS DESCRIPCION_CENCOSTO,CPTSERV.CPTDESC AS CONCEPTO,MAEEMP.MENOMB AS CONTRATO,EMPRESS.EMPDSC AS EMPRESA, MAEESP.MENOME AS ESPECIALIDAD,MAEATE2.MMCODM, HONRIOS.HNRDSC AS HONORARIO, MAEATE2.MANUMFOL AS  NUMERO_FOLIO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cencost ON MAEATE2.FCPCODSCC=cencost.CNCCOD WHERE MAEATE.MATIPDOC IN ('2','3','4') AND MAEATE2.FCPTPOTRN='F' AND MAEATE2.MAESANUP&lt;&gt;'S' AND MAEATE.MAESTF&lt;&gt;1 AND MAEATE.MAESTF&lt;&gt;10 AND MAEATE.FACFCH&gt;=? AND MAEATE.FACFCH&lt;=? ORDER BY MAEATE.MPNFAC;</t>
  </si>
  <si>
    <t xml:space="preserve"> SELECT MAEATE3.MPNFAC AS FACTURA, MAEATE.MACTVING AS CONSEC_INGRESO, MAEATE.FACFCH AS FECHA_FACTURA, MAEATE3.MAFCSU AS FECHA,  MAEATE.MPCEDU AS ID_PACIENTE,MAEATE3.MSRESO AS CODIGO, MAEATE3.MACANS AS CANTIDAD, MAESUM1.MSNOMG AS DESCRIPCION, MAEATE3.MAVATS AS VALOR_TOTAL_SIN_IVA, MAEPAB.MPNOMP AS SERVICIO, MAEATE3.MACENCOS AS CENTRO_COSTO, CENCOST.CNCDSC AS CENTRO_COSTO,GRUPOS.GRPDSC AS GRUPO, MAEEMP.MENOMB AS  CONTRATO,EMPRESS.EMPDSC AS EMPRESA,MAEATE3.BODEGA FROM ((MAESUM1 INNER JOIN MAEATE3 ON MAESUM1.MSRESO = MAEATE3.MSRESO) INNER JOIN GRUPOS ON MAESUM1.MSGRPCOD = GRUPOS.GRPCOD) LEFT JOIN CENCOST ON MAEATE3.MACENCOS=CENCOST.CNCCOD LEFT JOIN MAEATE ON MAEATE3.MPNFAC=MAEATE.MPNFAC INNER JOIN MAEEMP ON MAEATE.MPMENI=MAEEMP.MENNIT INNER JOIN MAEPAB ON MAEATE.FACCODPAB=MAEPAB.MPCODP INNER JOIN EMPRESS ON MAEEMP.MECNTR=EMPRESS.MECNTR WHERE  MAEATE.MAESTF&lt;&gt;1 AND MAESTF&lt;&gt;10 AND MAEATE3.FCSTPOTRN='F' AND MAEATE3.MAESANUS&lt;&gt;'S' AND MAEATE.FACFCH&gt;=? AND MAEATE.FACFCH&lt;=? ORDER BY MAEATE.MPNFAC;</t>
  </si>
  <si>
    <t xml:space="preserve"> SELECT MAEATE2.MPNFAC AS FACTURA, CONVERT(VARCHAR(10),MAEATE.FACFCH, 120) AS FECHA_FACTURA,CAPBAS.MPNOMC AS PACIENTE,MAEATE2.PRCODI AS CODIGO_CUPS, MAEPRO.PRNOMB AS DESCRIPCION_PORCEDIMIENTO, HONRIOS.HNRDSC AS HONORARIO, MAEATE2.MAVATP AS VALOR_DEL_HONORARIO,CASE WHEN MAEATE.MACLSDOC='FA' THEN 'FACTURA' WHEN MAEATE.MACLSDOC='OS'  THEN 'ORDEN_SERVICIO' WHEN MAEATE.MACLSDOC='VD' THEN 'VENTA_DIRECTA' WHEN MAEATE.MACLSDOC='NO' THEN 'NO_OPERACIONAL' END   AS CLASE_DOCUMENTO FROM ((MAEATE2 INNER JOIN HONRIOS ON MAEATE2.MAHONCOD = HONRIOS.HNRCOD) INNER JOIN MAEATE ON  (MAEATE2.MPNFAC = MAEATE.MPNFAC)) INNER JOIN MAEPRO ON MAEATE2.PRCODI = MAEPRO.PRCODI INNER JOIN CPTSERV ON MAEPRO.PRCPTO=CPTSERV.CPTCOD INNER JOIN CAPBAS ON MAEATE.MPCEDU=CAPBAS.MPCEDU WHERE MAEPRO.PRCPTO='04'  AND MAEATE2.FCPTPOTRN&lt;&gt;'H'  AND MAEATE2.MAESANUP&lt;&gt;'S'AND MAEATE.MAESTF&lt;&gt;1 AND MAEATE.MAESTF&lt;&gt;10  AND MAEATE.FACFCH&gt;=? AND MAEATE.FACFCH&lt;=? ORDER BY MAEATE.MPNFAC;
</t>
  </si>
  <si>
    <t xml:space="preserve"> SELECT MAEATE.MPNFAC AS FACTURA,MOTVANU.MOTANDES AS MOTIVO_ANULACION, CONVERT(VARCHAR(19), MAEATE.FACFCH, 120)  AS FECHA_FACTURA_ANULADA, MAEATE.MATOTF AS TOTAL_FACTURA, MAEATE.MANRNOTCR AS NO_NOTA_ , CONVERT(VARCHAR (19),MAEATE.MAFCHNOT, 120) AS FECHA_NOTA, MAEATE.MAESTNOT AS CONTAB_NOTA,REFACT1.MPNFAC AS FACTURA_NUEVA,CASE WHEN MAEATE.MACLSDOC='FA' THEN 'FACTURA' WHEN  MAEATE.MACLSDOC='OS'  THEN 'ORDEN_SERVICIO' WHEN MAEATE.MACLSDOC='VD' THEN 'VENTA_DIRECTA' WHEN MAEATE.MACLSDOC='NO' THEN 'NO_OPERACIONAL' END AS CLASE_DOCUMENTO FROM MAEATE LEFT JOIN REFACT ON MAEATE.MPNFAC=REFACT.REFATNUM LEFT JOIN REFACT1 ON REFACT.REFATNUM=REFACT1.REFATNUM LEFT JOIN MOTVANU ON REFACT.MOTANCOD=MOTVANU.MOTANCOD  WHERE MAEATE.MAESTF='10' OR MAEATE.MAESTF='1' ;</t>
  </si>
  <si>
    <t xml:space="preserve"> SELECT MAEATE.MPNFAC AS NO_FACTURA, MAEATE.FACFCH AS FECHA_FACTURA, MAEATE.MPCEDU AS DOCUMENTO, MAEATE.MPTDOC AS TIPO_DOCUM, CONVERT(VARCHAR(19), CAPBAS.MPFCHN,120) AS FECHA_NACIMIENTO, CAPBAS.MPSEXO AS SEXO, CONVERT( VARCHAR(19),INGRESOS.INGFECADM, 120) AS FECHA_INGRESO, CONVERT(VARCHAR(19),INGRESOS.INGFECEGR,120) AS FECHA_EGRESO, MAEATE.MATOTF AS TOTAL_FACTURA,MAEATE.MAVALS AS VLR_SUBSIDIADO,MAEATE.MAESTF AS ESTADO_FACTURA, MAEATE.MPMENI AS CONTRATO,INGRESOS.INGATEEGR AS SERVICIO,INGRESOS.INGSALDX AS DX_SALIDA FROM MAEATE INNER JOIN CAPBAS ON (MAEATE.MPCEDU=CAPBAS.MPCEDU AND MAEATE.MPTDOC=CAPBAS.MPTDOC) INNER JOIN INGRESOS ON (MAEATE.MPCEDU=INGRESOS.MPCEDU AND MAEATE.MPTDOC=INGRESOS.MPTDOC AND MAEATE.MACTVING=INGRESOS.INGCSC) WHERE MAEATE.MATIPDOC='2' AND MAEATE.FACFCH&gt;? AND MAEATE.FACFCH&lt;? ORDER BY MPNFAC;
</t>
  </si>
  <si>
    <t xml:space="preserve"> SELECT PORTAR1.PTCODI AS CODIGO_PORTAFOLIO, PORTAR.PTDESC AS DESC_PORTAFOLIO,
PORTAR1.PRCODI AS COD_PROCEDIMIENTO,MAEPRO.PRNOMB AS DESCRIP_PROCEDIMIENTO,
 PORTAR1.PTPORC AS PORC_DEL_TARIFARIO_BASE ,PORTAR1.FORLIQCOD AS COD_FORMA_LIQU ,PORTAR1.TRFCOD AS
  CODIGO_TARIFA_BASE, TARIFAS.TRFDSC AS DESC_TARIFARIO, PORTAR1.PTAPCO AS APLICA_CUOTA_COOPAGO ,
  PORTAR1.PTAPMO AS APLICA_CUOTA_MODERADORA ,PORTAR1.FCTOCOD AS CODIGO_FACTOR, PORTAR1.PTCNTUVR AS
   CANTIDAD_UVR ,PORTAR1.PTVALLIB AS INDICADOR_DE_VLR_LIBRE ,PORTAR1.PTINDPAQ AS 
   INDICADOR_DE_PAQUETE, PORTAR1.PTREQAUT AS REQUIERE_AUTORIZACIN, PORTAR1.PTRECARG AS 
   LIQUIDA_RECARGO, PORTAR1.PTPORREC AS PORCENTAJE_DEL_RECARGO, PORTAR1.PTFACAGR AS
    GENERA_FACTURA_AGRUPADA, PORTAR1.PTINDEXC AS INDICADOR_DE_EXCEPCION ,PORTAR1.PTPESPRO 
 AS PESO_DE_PROCEDIMIENTO, PORTAR1.PTVLRRED AS VALOR_REDONDEADO FROM PORTAR1 
 INNER JOIN MAEPRO ON (PORTAR1.PRCODI = MAEPRO.PRCODI) INNER JOIN PORTAR ON
  (PORTAR1.PTCODI = PORTAR.PTCODI) INNER JOIN TARIFAS ON (PORTAR1.TRFCOD = TARIFAS.TRFCOD) 
  WHERE PORTAR1.PTCODI='12';
</t>
  </si>
  <si>
    <t xml:space="preserve"> SELECT A.MPNFAC AS FACTURA,M.MPCEDU AS CEDULA,M.MPTDOC AS TIPO_DOC,CASE WHEN M.MAESTF=0 THEN 'ACTIVA' WHEN M.MAESTF=1 THEN 'ANULADA_NO_CONT' WHEN M.MAESTF=2 THEN 'RADICADA' WHEN M.MAESTF=4 THEN 'REMITIDA' WHEN M.MAESTF=3 THEN 'GLOSADA_RADICADA' WHEN M.MAESTF=7 THEN 'GLOSADA_SIN_RADICAR' WHEN M.MAESTF=10 THEN 'ANULADA_CONTABILIZADA' END AS ESTADO ,M.MPMENI AS CONTRATO,E.MECNTR AS CODIGO_EMPRESA,E.EMPDSC AS EMPRESA,M1.MENOMB AS NOMBRE_CONTRATO,M.MSUFAC AS USUARIO_FACTURADOR,A.MATIPDOC, CONVERT(VARCHAR (10),M.FACFCH,120) AS FECHA_FACTURA,GLOCTVO AS CONSECUTIVO_GLOSA, CONVERT(VARCHAR(19),GLOFCHREC,120) AS FECHA_GLOSA,GLOUSUREC AS USUARIO_RECIBE, GLOEDOREC AS ESTADO_RECEPCION,GLOVLRTGLO AS VALOR_GLOSADO,GLOVLRTACP AS VALOR_ACEPTADO,GLOVLRTSOP AS VALOR_SOPORTADO,GLOVLRTPEN AS VALOR_PENDIENTE,GLOVLRTAEP AS VALOR_RESPUESTA,GLOFCHRAD AS FECHA_RESP,GLOVLRTACO AS VALOR_NOTIFICADO,GLOVLRTCON AS VALOR_NOTI_SOPORTADO,GLOVLRTACC AS VALOR_NOTI_ACEPTADO,GLOVLRTPCO AS VALOR_PEND_NOTIFIC, CONVERT(VARCHAR(19),GLOFCHNOT, 120) AS FECHA_NOTI_EPS, CASE WHEN GLOEDO='3' tHEN 'GLOSADO' WHEN GLOEDO='5' THEN 'CONTESTADA' WHEN GLOEDO='6' THEN 'RADICADA' WHEN GLOEDO='8' THEN 'NOTIFICADA' WHEN GLOEDO='9' THEN 'NOTA CONTESTADA' WHEN GLOEDO='11' THEN 'NOTA RADICADA' WHEN GLOEDO='12' THEN 'CONCILIADA' WHEN GLOEDO='13' THEN 'EN ACTA DE CONCILIACION' END AS eSTADO_GLOSA,GLOEDONOT AS ESTADO_NOTIFICACION,GLONUMDOC,GLOTIPDOC,GLOEDOCOGL,GLOEDOCONO, cONVERT(VARCHAR(19),A.GloFchRad, 120) AS FECHA_RADICACION_GLOSA, CONVERT(VARCHAR(19),A.GloFchRNo,120) AS FECHA_RADICA_NOTIFICACION, A.GloVTConc AS VALOR_TOTAL_CONCILIADO, CONVERT(VARCHAR(19),A.GloFchCon ,120)AS FECHA_CONCILIACION,A.GloVlTSCo AS VALOR_SOPORTADO_CONCILIACION,A.GloVlTACo AS VALOR_ACEPTADO_CONCILIACION FROM ADGLOSAS A,MAEATE M,MAEEMP M1, EMPRESS E WHERE A.MPNFAC=M.MPNFAC AND M.MPMENI=M1.MENNIT AND M1.MECNTR=E.MECNTR AND A.GLOFCHREC&gt;=? AND A.GLOFCHREC &lt;=?</t>
  </si>
  <si>
    <t xml:space="preserve"> SELECT DOCCOD AS TIPO, REQNRO AS DOCUMENTO, convert(varchar(19),REQFCH, 120) AS FECHA_REQUISICION, TRANAPL AS MODULO_ORIGEN, rECNCCOD AS CENTRO_COSTO, (SELECT BODDESC FROM BODEGAS WHERE BODEGA=R.REQBODORG) AS BODEGA,REQOBS AS OBSERVACIONES, CASE WHEN REQEST='A' THEN 'ANULADO' WHEN REQEST='N' THEN 'NEGADO' WHEN REQEST='P' THEN 'PENDIENTE' WHEN REQEST='S' THEN 'ACTIVO' END AS ESTADO FROM REQUISICI R WHERE REQFCH BETWEEN ? AND ? ORDER BY 2;
</t>
  </si>
  <si>
    <t xml:space="preserve"> SELECT MAEATE2.MPNFAC AS FACTURA, CONVERT(VARCHAR(10), MAEATE.FACFCH, 120) AS FECHA_FACTURA,MAEATE.MPCEDU AS ID_PACIENTE, MAEATE2.PRCODI AS CUPS, CONVERT(VARCHAR(19),MAEATE2.MAFEPR, 120) AS FECPROCED, MAEATE2.MMCODM,MAEATE2.MACANPR AS CANTIDAD, MAEPRO.PRNOMB AS DECRIPCION_PROCEDIMIENTO, MAEATE2.MAVATP AS VALOR,MAEPAB.MPNOMP AS SERVICIO,CPTSERV.CPTDESC AS CONCEPTO,MAEESP.MENOME AS ESPECIALIDAD,MAEEMP.MENOMB AS CONTRATO, 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MAEPRO.PRCPTO=CPTSERV.CPTCOD INNER JOIN MAEATE ON MAEATE2.MPNFAC = 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AND EMPRESS.EMPDSC =? ORDER BY MAEATE.MPNFAC;</t>
  </si>
  <si>
    <t>SELECT MAEATE2.MPNFAC AS FACTURA, CONVERT(VARCHAR(10),MAEATE.FACFCH ,120) AS FECHA_FACTURA, MAEATE.MPCEDU AS ID_PACIENTE, MAEATE2.PRCODI AS CUPS, CONVERT(VARCHAR(19), MAEATE2.MAFEPR,120) AS FECPROCED, MAEATE2.MMCODM,MAEATE2.MACANPR AS CANTIDAD,MAEPRO.PRNOMB AS DECRIPCION_PROCEDIMIENTO, MAEATE2.MAVATP AS VALOR,MAEPAB.MPNOMP AS SERVICIO,CPTSERV.CPTDESC AS CONCEPTO,MAEESP.MENOME AS ESPECIALIDAD,MAEEMP.MENOMB AS CONTRATO, EMPRESS.EMPDSC AS EMPRESA, MAEATE2.MACODCAM AS CAMA, CASE WHEN MAEATE.MACLSDOC='FA' THEN 'FACTURA' WHEN  MAEATE.MACLSDOC='OS'  THEN 'ORDEN_SERVICIO' WHEN MAEATE.MACLSDOC='VD' THEN 'VENTA_DIRECTA' WHEN MAEATE.MACLSDOC='NO' THEN 'NO_OPERACIONAL' END   AS CLASE_DOCUMENTO FROM (MAEATE2 INNER JOIN MAEPRO ON MAEATE2.PRCODI=MAEPRO.PRCODI)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MAEATE2.MAFEPR&gt;=? AND MAEATE2.MAFEPR&lt;=? ORDER BY MAEATE.MPNFAC;</t>
  </si>
  <si>
    <t xml:space="preserve"> SELECT MAEATE2.MPNFAC AS FACTURA, CONVERT(VARCHAR(10),MAEATE.FACFCH ,120) AS FECHA_FACTURA, MAEATE.MPCEDU AS ID_PACIENTE, MAEATE2.PRCODI AS CUPS, CONVERT(VARCHAR(19), MAEATE2.MAFEPR,120) AS FECPROCED, MAEATE2.MMCODM,MAEATE2.MACANPR AS CANTIDAD,MAEPRO.PRNOMB AS DECRIPCION_PROCEDIMIENTO, MAEATE2.MAVATP AS VALOR,MAEPAB.MPNOMP AS SERVICIO,CPTSERV.CPTDESC AS CONCEPTO,MAEESP.MENOME AS ESPECIALIDAD,MAEEMP.MENOMB AS CONTRATO, EMPRESS.EMPDSC AS EMPRESA, MAEATE2.MACODCAM AS CAMA, CASE WHEN MAEATE.MACLSDOC='FA' THEN 'FACTURA' WHEN  MAEATE.MACLSDOC='OS'  THEN 'ORDEN_SERVICIO' WHEN MAEATE.MACLSDOC='VD' THEN 'VENTA_DIRECTA' WHEN MAEATE.MACLSDOC='NO' THEN 'NO_OPERACIONAL' END   AS CLASE_DOCUMENTO FROM (MAEATE2 INNER JOIN MAEPRO ON MAEATE2.PRCODI=MAEPRO.PRCODI)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MAEATE2.MAFEPR&gt;=? AND MAEATE2.MAFEPR&lt;=? ORDER BY MAEATE.MPNFAC;
</t>
  </si>
  <si>
    <t xml:space="preserve"> SELECT MAEATE2.MPNFAC AS FACTURA,MAEATE.MACTVING AS CONCEC_INGRESO, CONVERT(VARCHAR(10),MAEATE.FACFCH, 120) AS FECHA_FACTURA, MAEATE.MPCEDU AS ID_PACIENTE,CASE WHEN MAEPRO.TPPRCD='2' THEN 'LABORATORIOS' ELSE 'PROCEDIMIENTOS' END AS TIPO, MAEATE2.PRCODI AS CUPS, CONVERT(VARCHAR(19),MAEATE2.MAFEPR, 120) AS FECPROCED, MAEATE2.MMCODM,MAEATE2.MACANPR AS CANTIDAD ,MAEPRO.PRNOMB AS DECRIPCION_PROCEDIMIENTO, MAEATE2.MAVATP AS VALOR,MAEPAB.MPNOMP AS SERVICIO,MAEATE2.MACODPAB AS PABELLON,CPTSERV.CPTDESC AS CONCEPTO,MAEESP.MENOME AS ESPECIALIDAD,MAEEMP.MENOMB AS CONTRATO,EMPRESS.EMPDSC AS EMPRESA, CASE WHEN MAEATE.MACLSDOC='FA' THEN 'FACTURA' WHEN MAEATE.MACLSDOC='OS' THEN 'ORDEN_SERVICIO' WHEN MAEATE.MACLSDOC='VD' THEN 'VENTA_DIRECTA' WHEN MAEATE.MACLSDOC='NO' THEN 'NO_OPERACIONAL' END AS CLASE_DOCUMENTO FROM (MAEATE2 INNER JOIN MAEPRO ON MAEATE2.PRCODI =MAEPRO.PRCODI) INNER JOIN CPTSERV ON MAEPRO.PRCPTO=CPTSERV.CPTCOD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ORDER BY MAEATE.MPNFAC;
</t>
  </si>
  <si>
    <t xml:space="preserve"> SELECT MAEATE3.MPNFAC AS FACTURA, MAEATE.MACTVING AS CONSEC_INGRESO, CONVERT(VARCHAR(10),MAEATE.FACFCH,120) AS FECHA_FACTURA,MAEATE.MPCEDU AS ID_PACIENTE,MAEATE3.MSRESO AS CODIGO, CONVERT(VARCHAR(19), MAEATE3.MAFCSU, 120) AS FECHA, MAESUM1.MSNOMG AS DESCRIPCION,  MAEATE3.MACANS AS CANTIDAD, MAEATE3.MAVALU AS VALUR_UNITARIO,MAEATE3.MAVATS AS VALOR_TOTAL_SIN_IVA, MAEPAB.MPNOMP AS SERVICIO,MAEATE3.BODEGA AS BODEGA, GRUPOS.GRPDSC AS GRUPO, CASE WHEN MAEATE.MACLSDOC='FA' THEN 'FACTURA' WHEN  MAEATE.MACLSDOC='OS'  THEN 'ORDEN_SERVICIO' WHEN MAEATE.MACLSDOC='VD' THEN 'VENTA_DIRECTA' WHEN MAEATE.MACLSDOC='NO' THEN 'NO_OPERACIONAL' END AS CLASE_DOCUMENTO  FROM ((MAESUM1 INNER JOIN MAEATE3 ON MAESUM1.MSRESO =MAEATE3.MSRESO) INNER JOIN GRUPOS ON MAESUM1.MSGRPCOD = GRUPOS.GRPCOD)   INNER JOIN MAEATE ON MAEATE3.MPNFAC = MAEATE.MPNFAC INNER JOIN MAEPAB ON MAEATE.FACCODPAB=MAEPAB.MPCODP WHERE  MAEATE.MAESTF&lt;&gt;1 AND MAESTF&lt;&gt;10  AND MAEATE3.FCSTPOTRN='F' AND MAEATE3.MAESANUS&lt;&gt;'S' AND MAEATE.FACFCH&gt;=? AND MAEATE.FACFCH&lt;=? ORDER BY MAEATE.MPNFAC;
</t>
  </si>
  <si>
    <t xml:space="preserve"> SELECT MAEATE2.MPNFAC AS FACTURA,MAEATE.MACTVING AS CONCEC_INGRESO, CONVERT(VARCHAR(10),MAEATE.FACFCH, 120) AS  FECHA_FACTURA,MAEATE.MPCEDU AS ID_PACIENTE, MAEATE2.PRCODI AS CUPS, CONVERT(VARCHAR(19),MAEATE2.MAFEPR, 120) AS FECPROCED, MAEATE2.MMCODM,MAEMED1.MMNOMM AS MEDICO_Q_CONTESTA, MAEATE2.MACANPR AS CANTIDAD,MAEPRO.PRNOMB AS DECRIPCION_PROCEDIMIENTO,MAEATE2.MAVATP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INNER JOIN MAEMED1 ON MAEATE2.MMCODM=MAEMED1.MMCODM INNER JOIN MAEEMP ON MAEATE.MPMENI=MAEEMP.MENNIT INNER JOIN EMPRESS ON MAEEMP.MECNTR=EMPRESS.MECNTR WHERE  MAEATE2.FCPTPOTRN='F'AND MAEATE2.MAESANUP&lt;&gt;'S' AND MAEATE.MAESTF&lt;&gt;1 AND MAEATE.MAESTF&lt;&gt;10 AND MAEATE.FACFCH&gt;=? AND MAEATE.FACFCH&lt;=? AND CPTSERV.CPTCOD='18' ORDER BY MAEATE.MPNFAC;</t>
  </si>
  <si>
    <t xml:space="preserve"> SELECT ADGLOSAS1.MPNFAC, MAE.EMPDSC, CONVERT(VARCHAR(19),MAE.FACFCH, 120), ADGLOSAS1.GLOITEM, GLOSAS.GLSDES, ADGLOSAS1.GLOVLR,ADGLOSAS1.GLOVLRACP, ADGLOSAS1.GLOVLRSOP, CONVERT(varchar(19), ADGLOSAS1.GLOFCHRTA, 120), ADGLOSAS1.GLOVLRACON, ADGLOSAS1.GLOVLRCONC,ADGLOSAS.GLOEDOREC FROM ((ADGLOSAS1 INNER JOIN GLOSAS ON ADGLOSAS1.GLSCOD=GLOSAS.GLSCOD) LEFT JOIN (SELECT MAEATE.MPNFAC, EMPRESS.EMPDSC, MAEATE.FACFCH, MAEATE.MATOTF, MAEATE.MAVALS, MAEATE.MAVAPU, MAEATE.MAESTF FROM (MAEATE INNER JOIN MAEEMP ON MAEATE.MPMENI = MAEEMP.MENNIT) INNER JOIN EMPRESS ON MAEEMP.MECNTR =EMPRESS.MECNTR) MAE ON ADGLOSAS1.MPNFAC=MAE.MPNFAC) LEFT JOIN ADGLOSAS ON ADGLOSAS1.GLOCTVO=ADGLOSAS.GLOCTVO WHERE (((ADGLOSAS.GLOEDOREC) NOT LIKE 'A'))</t>
  </si>
  <si>
    <t>select m.mennit,m.menomb,e.empdsc,m.mecntr,m.meobser,m.mecofaagr,e.metele,k.mennit,ptdesc from maeemp m, empress e, (select mennit,ptdesc from maeemp31 m31, portar p where m31.ptcodi=p.ptcodi) k where  m.mecntr=e.mecntr and m.mennit=k.mennit order by 1</t>
  </si>
  <si>
    <t xml:space="preserve"> SELECT EMPRESS.EMPDSC AS EMPRESA, COUNT(*) AS TOTAL,SUM(MAEATE.MATOTF) AS VALOR_TOTAL_FACTURADO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EMPRESS.EMPDSC ORDER BY EMPRESS.EMPDSC;</t>
  </si>
  <si>
    <t xml:space="preserve"> SELECT CASE WHEN MAEATE.MPCLPR = '1' THEN 'AMBULATORIO' WHEN MAEATE.MPCLPR = '2' THEN 'HOSPITALIZACION' WHEN MAEATE.MPCLPR = '3' THEN 'URGENCIAS' WHEN MAEATE.MPCLPR = '4' THEN 'TRATAMIENTO ESPECIAL' WHEN MAEATE.MPCLPR = '5' THEN 'TRIAGE' WHEN MAEATE.MPCLPR = '6' THEN 'REFACTURACION AMBULATORIO' WHEN MAEATE.MPCLPR = '7' THEN 'REFACTURACION HOSPITALIZACION' WHEN MAEATE.MPCLPR ='8' THEN 'REFACTURACION URGENCIAS' WHEN MAEATE.MPCLPR = '9' THEN 'REFACTURACION TRATAMIENTO ESPECIAL ' WHEN MAEATE.MPCLPR = '10' THEN 'REFACTURACION TRIAGE' END AS AREA, MAEPAB.MPNOMP AS SUBAREA, MAEATE.MPCEDU AS ID,MAEATE.MPTDOC AS TIPO_DOC,CAPBAS.MPNOMC AS PACIENTE,MAEEMP.MENOMB AS CONTRATO,EMPRESS.EMPDSC AS EMPRESA,MAEATE.MPNFAC AS FACTURA,convert (varchar (10),MAEATE.FACFCH, 120) AS FECHA_FACTURA,CONVERT(varchar(19), MAEATE.MAFCHI,120) AS FECHA_INGRESO,    CONVERT(varchar(19), MAEATE.MAFCHE, 120) AS FECHA_EGRESO,CASE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 MAEPAB.MPNOMP AS SERVICIO_EGRESO,PUNRUT.PUNRUTDES AS UBICACION_FACTURA,MAEATE.MAUSUFAC AS FACTURADOR,MAEATE.MATOTF AS TOTAL_FACTURA ,MAEATE.MATOTP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 AND MAEATE.FACFCH&lt;=? AND MAEATE.MAESTF NOT  IN ('1') ORDER BY MAEATE.MPNFAC;</t>
  </si>
  <si>
    <t xml:space="preserve"> SELECT case when maeate.mpclpr = '1' then 'AMBULATORIO' when maeate.mpclpr = '2' then 'HOSPITALIZACION' when maeate.mpclpr= '3' then 'URGENCIAS' when maeate.mpclpr = '4' then 'TRATAMIENTO ESPECIAL' when maeate.mpclpr = '5' then 'TRIAGE' when maeate.mpclpr= '6' then 'REFACTURACION AMBULATORIO' when maeate.mpclpr = '7' then 'REFACTURACION HOSPITALIZACION' when maeate.mpclpr='8' then 'REFACTURACION URGENCIAS' when maeate.mpclpr = '9' then 'REFACTURACION TRATAMIENTO ESPECIAL ' when maeate.mpclpr ='10' then 'REFACTURACION TRIAGE' end as area,maepab.mpnomp as subarea, COUNT(*),SUM(MAEATE.MATOTF) AS VALOR_TOTAL_FACTURADO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maeate.mpclpr,maepab.mpnomp</t>
  </si>
  <si>
    <t xml:space="preserve"> SELECT EMPRESS.EMPDSC AS EMPRESA,SUM(MAEATE.MAVAPU) AS VALOR_PAGADO_USUARIO,SUM(MAEATE.MAVALS) AS VALOR_SUBSIDIADO,COUNT(*) AS TOTAL,SUM(MAEATE.MATOTF) AS VALOR_TOTAL_BRUTO_FACTURADO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AND MAEATE.MAESTF NOT IN ('1') GROUP BY EMPRESS.EMPDSC ORDER  BY EMPRESS.EMPDSC;</t>
  </si>
  <si>
    <t xml:space="preserve"> SELECT EMPRESS.EMPDSC AS EMPRESA,SUM(MAEATE2.MACANPR), SUM(MAEATE2.MAVATP) AS VALOR, COUNT(DISTINCT (MAEATE.MPNFAC)) AS PACIENTES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 AND MAEATE2.MAESANUP&lt;&gt;'S' AND MAEATE.MAESTF&lt;&gt;1 AND MAEATE.MAESTF&lt;&gt;10 AND MAEATE.FACFCH&gt;=? AND MAEATE.FACFCH&lt;=? GROUP BY EMPRESS.EMPDSC ORDER BY EMPRESS.EMPDSC
</t>
  </si>
  <si>
    <t xml:space="preserve"> SELECT EMPRESS.EMPDSC AS EMPRESA,SUM(MAEATE3.MACANS),SUM(MAEATE3.MAVATS) AS VALOR, COUNT(DISTINCT (MAEATE.MPNFAC)) AS PACIENTES ,SUM(MAEATE3.MAVATS) AS VALOR FROM ((MAESUM1 INNER JOIN MAEATE3 ON MAESUM1.MSRESO = MAEATE3.MSRESO) INNER JOIN GRUPOS ON MAESUM1.MSGRPCOD =GRUPOS.GRPCOD) INNER JOIN MAEATE ON MAEATE3.MPNFAC = MAEATE.MPNFAC iNNER JOIN MAEPAB ON MAEATE.FACCODPAB=MAEPAB.MPCODP INNER JOIN MAEEMP ON MAEATE.MPMENI=MAEEMP.MENNIT INNER JOIN EMPRESS ON MAEEMP.MECNTR=EMPRESS.MECNTR WHERE MAEATE.MAESTF&lt;&gt;1 AND MAESTF&lt;&gt;10 AND MAEATE3.FCSTPOTRN='F' AND MAEATE3.MAESANUS&lt;&gt;'S' AND MAEATE.FACFCH&gt;=? AND MAEATE.FACFCH&lt;=? GROUP BY EMPRESS.EMPDSC
</t>
  </si>
  <si>
    <t xml:space="preserve"> SELECT CPTSERV.CPTDESC  CONCEPTO,SUM(MAEATE2.MAVATP) AS VALOR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GROUP BY CPTSERV.CPTDESC ORDER BY CPTSERV.CPTDESC</t>
  </si>
  <si>
    <t xml:space="preserve"> SELECT 'SUMINISTROS'  CONCEPTO,SUM(MAEATE3.MAVATS) AS VALOR
 FROM ((MAESUM1 INNER JOIN MAEATE3 
ON MAESUM1.MSRESO = MAEATE3.MSRESO) INNER JOIN GRUPOS ON MAESUM1.MSGRPCOD = GRUPOS.GRPCOD) 
INNER JOIN MAEATE ON MAEATE3.MPNFAC = MAEATE.MPNFAC INNER JOIN MAEPAB ON MAEATE.FACCODPAB=MAEPAB.MPCODP 
 INNER JOIN MAEEMP ON MAEATE.MPMENI=MAEEMP.MENNIT INNER JOIN EMPRESS ON MAEEMP.MECNTR=EMPRESS.MECNTR
  WHERE  MAEATE.MAESTF&lt;&gt;1 AND MAESTF&lt;&gt;10  AND MAEATE3.FCSTPOTRN='F' AND MAEATE3.MAESANUS&lt;&gt;'S' 
  AND MAEATE.FACFCH&gt;='2016-01-01' AND MAEATE.FACFCH&lt;='2016-01-10' 
  GROUP by  CONCEPTO</t>
  </si>
  <si>
    <t>GROUP BY</t>
  </si>
  <si>
    <t xml:space="preserve"> SELECT CPTSERV.cptdesc AS concepto,SUM(MAEATE2.MACANPR), SUM(MAEATE2.MAVATP) AS VALOR, COUNT(DISTINCT (MAEATE.MPNFAC)) AS PACIENTES  FROM (MAEATE2 INNER JOIN MAEPRO ON MAEATE2.PRCODI = MAEPRO.PRCODI) INNER JOIN TIPPROC ON TIPPROC.TIPRCOD = MAEPRO.TPPRCD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MAEATE.MAESTF&lt;&gt;1 AND MAEATE.MAESTF&lt;&gt;10 AND MAEATE.FACFCH&gt;=? AND MAEATE.FACFCH&lt;=? GROUP BY CPTSERV.cptdesc ORDER BY CPTSERV.cptdesc</t>
  </si>
  <si>
    <t xml:space="preserve"> SELECT MAEATE3.MPNFAC AS FACTURA, MAEATE.MACTVING AS CONSEC_INGRESO, CONVERT(VARCHAR(10),MAEATE.FACFCH, 120) AS FECHA_FACTURA,MAEATE.MPCEDU AS ID_PACIENTE,MAEATE3.MSRESO AS CODIGO, MAEATE3.MAFCSU AS FECHA, MAESUM1.MSNOMG AS DESCRIPCION, MAEATE3.MACANS AS CANTIDAD, MAEATE3.MAVALU AS VALUR_UNITARIO,MAEATE3.MAVATS AS VALOR_TOTAL_SIN_IVA, MAEPAB.MPNOMP AS SERVICIO,GRUPOS.GRPDSC AS GRUPO,CASE WHEN MAEATE.MACLSDOC='FA' THEN 'FACTURA' WHEN  MAEATE.MACLSDOC='OS'  THEN 'ORDEN_SERVICIO' WHEN MAEATE.MACLSDOC='VD' THEN 'VENTA_DIRECTA' WHEN MAEATE.MACLSDOC='NO' THEN 'NO_OPERACIONAL' END AS CLASE_DOCUMENTO FROM ((MAESUM1 INNER JOIN MAEATE3 ON MAESUM1.MSRESO = MAEATE3.MSRESO) INNER JOIN GRUPOS ON MAESUM1.MSGRPCOD = GRUPOS.GRPCOD) INNER JOIN MAEATE ON MAEATE3.MPNFAC = MAEATE.MPNFAC INNER JOIN MAEPAB ON MAEATE.FACCODPAB=MAEPAB.MPCODP WHERE MAEATE.MAESTF=10 AND MAEATE3.FCSTPOTRN='F' AND MAEATE3.MAESANUS&lt;&gt;'S' AND MAEATE.FACFCH&gt;=? AND MAEATE.FACFCH&lt;=? ORDER BY MAEATE.MPNFAC;
</t>
  </si>
  <si>
    <t xml:space="preserve"> SELECT MAEATE2.MPNFAC AS FACTURA, MAEATE.MACTVING AS CONCEC_INGRESO, CONVERT(VARCHAR(10), MAEATE.FACFCH, 120) AS FECHA_FACTURA,MAEATE.MPCEDU AS ID_PACIENTE, MAEATE2.PRCODI AS CUPS, CONVERT(VARCHAR(19),MAEATE2.MAFEPR,120) AS FECPROCED, MAEATE2.MMCODM,MAEMED1.MMNOMM AS MEDICO_CONTESTA, MAEATE2.MACANPR AS CANTIDAD,MAEPRO.PRNOMB AS DECRIPCION_PROCEDIMIENTO,MAEATE2.MAVATP AS VALOR,MAEPAB.MPNOMP AS SERVICIO, MAEATE2.MACODPAB AS PABELLON,CPTSERV.CPTDESC AS CONCEPTO,MAEESP.MENOME AS ESPECIALIDAD,MAEEMP.MENOMB AS CONTRATO,EMPRESS.EMPDSC AS EMPRESA,CASE WHEN MAEATE.MACLSDOC='FA' THEN 'FACTURA' WHEN  MAEATE.MACLSDOC='OS'  THEN 'ORDEN_SERVICIO' WHEN MAEATE.MACLSDOC='VD' THEN 'VENTA_DIRECTA' WHEN MAEATE.MACLSDOC='NO' THEN 'NO_OPERACIONAL' END AS CLASE_DOCUMENTO FROM (MAEATE2 INNER JOIN MAEPRO ON MAEATE2.PRCODI = MAEPRO.PRCODI) INNER JOIN CPTSERV ON MAEPRO.PRCPTO = CPTSERV.CPTCOD INNER JOIN MAEATE ON MAEATE2.MPNFAC=MAEATE.MPNFAC INNER JOIN MAEPAB ON MAEATE.FACCODPAB=MAEPAB.MPCODP INNER JOIN MAEESP ON MAEATE2.MECOMM=MAEESP.MECODE LEFT JOIN MAEMED1 ON MAEATE2.MMCODM=MAEMED1.MMCODM INNER JOIN MAEEMP ON MAEATE.MPMENI=MAEEMP.MENNIT INNER JOIN EMPRESS ON MAEEMP.MECNTR=EMPRESS.MECNTR WHERE  MAEATE2.FCPTPOTRN='F'AND MAEATE2.MAESANUP&lt;&gt;'S' AND MAEATE.MAESTF&lt;&gt;1 AND MAEATE.MAESTF&lt;&gt;10  AND CPTSERV.CPTCOD='18' AND MAEATE.FACFCH&gt;=? AND MAEATE.FACFCH&lt;=? ORDER BY MAEATE.MPNFAC;</t>
  </si>
  <si>
    <t xml:space="preserve"> SELECT MAEATE.MPCEDU AS ID,MAEATE.MPTDOC AS TIPO_DOC,CAPBAS.MPNOMC AS PACIENTE,MAEEMP.MENOMB AS CONTRATO, EMPRESS.EMPDSC AS EMPRESA,MAEATE.MPNFAC AS FACTURA,CONVERT(VARCHAR(10),MAEATE.FACFCH, 120) AS FECHA_FACTURA, CONVERT(VARCHAR(19), MAEATE.MAFCHI, 120) AS FECHA_INGRESO, CONVERT(VARCHAR(19),MAEATE.MAFCHE,120)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ESTADO,CONVERT(VARCHAR(19), MAEATE.MAFCHNOT, 120) AS FECHA_ANULA, MAEPAB.MPNOMP AS SERVICIO_EGRESO,PUNRUT.PUNRUTDES AS UBICACION_FACTURA, MAEATE.MATOTF AS TOTAL_FACTURA,MAEATE.MATOTP AS TOTAL_PROCEDIMIENTOS,MAEATE.MATOTS AS TOTAL_SUMINISTROS,MAEATE.MAVAPU AS VALOR_PAGADO_USUARIO,MAEATE.MAVALS AS VALOR_SUBSIDIADO,MAEATE.MASALCXC AS SALDO_FACTURA,CASE WHEN MAEATE.MACLSDOC='FA' THEN 'FACTURA' WHEN MAEATE.MACLSDOC='OS'  THEN 'ORDEN_SERVICIO' WHEN MAEATE.MACLSDOC='VD' THEN 'VENTA_DIRECTA' WHEN MAEATE.MACLSDOC='NO' THEN 'NO_OPERACIONAL' END AS CLASE_DOCUMENTO, MAEDIA.DMNOMB AS DIAGNOSTICO FROM MAEATE LEFT JOIN CAPBAS ON MAEATE.MPCEDU=CAPBAS.MPCEDU AND MAEATE.MPTDOC=CAPBAS.MPTDOC LEFT JOIN MAEEMP ON MAEATE.MPMENI=MAEEMP.MENNIT LEFT JOIN EMPRESS ON MAEEMP.MECNTR=EMPRESS.MECNTR  LEFT JOIN MAEPAB ON MAEATE.FACCODPAB=MAEPAB.MPCODP LEFT JOIN PUNRUT ON MAEATE.MAUBIFAC=PUNRUT.PUNRUTCOD  LEFT JOIN MAEDIA ON MAEATE.MADI1S=MAEDIA.DMCODI WHERE MAEATE.FACFCH&gt;=? AND MAEATE.FACFCH&lt;=? AND MAEATE.MACLSDOC='FA'ORDER BY MAEATE.MPNFAC;
</t>
  </si>
  <si>
    <t xml:space="preserve"> SELECT EMPRESS.EMPDSC AS EMPRESA,SUM(TMPFAC1.TFCANPR), SUM(TMPFAC1.TFVATP) AS VALOR, COUNT(DISTINCT (TMPFAC.TFCEDU)) AS PACIENTES FROM (TMPFAC1 INNER JOIN MAEPRO ON TMPFAC1.TFPRC1=MAEPRO.PRCODI) INNER JOIN TIPPROC ON TIPPROC.TIPRCOD = MAEPRO.TPPRCD INNER JOIN CPTSERV ON MAEPRO.PRCPTO = CPTSERV.CPTCOD INNER JOIN TMPFAC ON TMPFAC.TFTDOC=TMPFAC1.TFTDOC AND TMPFAC.TFCEDU=TMPFAC1.TFCEDU INNER JOIN MAEPAB ON TMPFAC.TFCCODPAB=MAEPAB.MPCODP INNER JOIN MAEEMP ON TMPFAC1.TFNITP=MAEEMP.MENNIT INNER JOIN EMPRESS ON MAEEMP.MECNTR=EMPRESS.MECNTR WHERE  TMPFAC1.TFPTPOTRN='F'AND TMPFAC1.TFESTAANU1&lt;&gt;'S' AND TMPFAC.TFFCHI&gt;=? AND TMPFAC.TFFCHI&lt;=? GROUP BY EMPRESS.EMPDSC ORDER BY EMPRESS.EMPDSC</t>
  </si>
  <si>
    <t>SELECT MAEATE.MPCEDU AS ID,MAEATE.MPTDOC AS TIPO_DOC, CASE WHEN MAEATE.MACAUE=1 THEN 'ACCIDENTE_TRABAJO' WHEN MAEATE.MACAUE =2 THEN 'ACCIDENTE_DE_TRANSITO' WHEN MAEATE.MACAUE =3 THEN 'ACCIDENTE RABICO' WHEN MAEATE.MACAUE =4 THEN 'ACCIDENTE_OFIDICO' WHEN MAEATE.MACAUE =5 THEN 'OTRO_TIPO_ACCIDENTE' WHEN MAEATE.MACAUE =6 THEN 'EVENTO CATASTROFICO' WHEN MAEATE.MACAUE =7 THEN 'LESION_POR_AGRESION' WHEN MAEATE.MACAUE =8 THEN 'LESION_AUTO_INFLINGIDA' WHEN MAEATE.MACAUE=13 THEN 'ENFERMEDAD_GENERAL' WHEN MAEATE.MACAUE =14 THEN 'ENFERMEDAD_PROFESIONAL' WHEN MAEATE.MACAUE =15 THEN 'OTRA' WHEN MAEATE.MACAUE =9 THEN 'SOSPECHA_MALTRATO_FISICO' WHEN MAEATE.MACAUE =10 THEN 'SOSPECHA_MALTRATO_SEXUAL'   WHEN MAEATE.MACAUE =11 THEN 'SOSPECHA_VIOLENCIA_SEXUAL' WHEN MAEATE.MACAUE =12 THEN 'SOSPECHA_MALTRATO_EMOCIONAL' WHEN MAEATE.MACAUE =16 THEN 'POBLACION DESPLAZADA'  END AS CAUSA_INGRESO,CAPBAS.MPNOMC AS PACIENTE,MAEEMP.MENOMB AS CONTRATO,EMPRESS.EMPDSC AS EMPRESA,MAEATE.MPNFAC AS FACTURA,CONVERT(VARCHAR(10),MAEATE.FACFCH,120) AS FECHA_FACTURA,CONVERT(VARCHAR(19),MAEATE.MAFCHI,120) AS FECHA_INGRESO, CONVERT(VARCHAR(19),MAEATE.MAFCHE, 120) AS FECHA_EGRESO, CASE WHEN MAEATE.MAESTF=0 THEN 'ACTIVA' WHEN MAEATE.MAESTF=1 THEN 'ANULADA_NO_CONT' WHEN MAEATE.MAESTF=2 THEN 'RADICADA' WHEN MAEATE.MAESTF=4 THEN 'REMITIDA' WHEN MAEATE.MAESTF=3 THEN 'GLOSADA_RADICADA' WHEN MAEATE.MAESTF=7 THEN 'GLOSADA_SIN_RADICAR' WHEN MAEATE.MAESTF=10 THEN 'ANULADA_CONTABILIZADA' END AS ESTADO,MAEPAB.MPNOMP AS SERVICIO_EGRESO,PUNRUT.PUNRUTDES AS UBICACION_FACTURA ,MAEATE.MATOTF AS TOTAL_FACTURA,MAEATE.MATOTP AS TOTAL_PROCEDIMIENTOS,MAEATE.MATOTS AS TOTAL_SUMINISTROS,MAEATE.MAVAPU AS VALOR_PAGADO_USUARIO,MAEATE.MAVALS AS VALOR_SUBSIDIADO, MAEATE.MASALCXC AS SALDO_FACTURA,CASE WHEN MAEATE.MACLSDOC= 'FA' THEN 'FACTURA' WHEN  MAEATE.MACLSDOC='OS'  THEN 'ORDEN_SERVICIO' WHEN MAEATE.MACLSDOC='VD' THEN 'VENTA_DIRECTA' WHEN MAEATE.MACLSDOC='NO' THEN 'NO_OPERACIONAL' END AS CLASE_DOCUMENTO FROM MAEATE LEFT JOIN CAPBAS ON MAEATE.MPCEDU=CAPBAS.MPCEDU AND MAEATE.MPTDOC=CAPBAS.MPTDOC LEFT JOIN MAEEMP ON MAEATE.MPMENI=MAEEMP.MENNIT LEFT JOIN EMPRESS ON MAEEMP.MECNTR=EMPRESS.MECNTR  LEFT JOIN MAEPAB ON MAEATE.FACCODPAB=MAEPAB.MPCODP LEFT JOIN PUNRUT ON MAEATE.MAUBIFAC=PUNRUT.PUNRUTCOD  WHERE MAEATE.FACFCH&gt;=? AND MAEATE.FACFCH&lt;=? ORDER BY MAEATE.MPNFAC;</t>
  </si>
  <si>
    <t xml:space="preserve"> SELECT MAEATE2.MPNFAC AS FACTURA, MAEATE.MACTVING AS CONCEC_INGRESO, CONVERT(VARCHAR(19),MAEATE.FACFCH, 120) AS FECHA_FACTURA, MAEATE.MPCEDU AS ID_PACIENTE, CASE WHEN MAEPRO.TPPRCD='2' THEN 'LABORATORIOS' ELSE 'PROCEDIMIENTOS' END AS TIPO, MAEATE2.FCPCODSCC AS COD_COSTO, MAEATE2.PRCODI AS CUPS, CONVERT(VARCHAR(19), MAEATE2.MAFEPR, 120) AS FECPROCED,MAEATE2.MMCODM,MAEATE2.MACANPR AS CANTIDAD,MAEPRO.PRNOMB AS DECRIPCION_PROCEDIMIENTO, MAEATE2.MAHONCOD AS FORMALIQUIDA, MAEATE2.MAVATP AS VALOR,MAEPAB.MPNOMP AS SERVICIO,MAEATE2.MACODPAB AS PABELLON,CPTSERV.CPTDESC AS CONCEPTO,MAEESP.MENOME AS ESPECIALIDAD, MAEEMP.MENOMB AS CONTRATO,EMPRESS.EMPDSC AS EMPRESA,CASE WHEN MAEATE.MACLSDOC='FA' THEN 'FACTURA' WHEN MAEATE.MACLSDOC='OS' THEN 'ORDEN_SERVICIO' WHEN MAEATE.MACLSDOC='VD' THEN 'VENTA_DIRECTA' WHEN MAEATE.MACLSDOC='NO' THEN 'NO_OPERACIONAL' END   AS CLASE_DOCUMENTO,MAEATE2.MANUMFOL AS 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INNER JOIN EMPRESS ON MAEEMP.MECNTR=EMPRESS.MECNTR WHERE  MAEATE2.FCPTPOTRN='F'AND MAEATE2.MAESANUP&lt;&gt;'S' AND MAEATE.MAESTF=10 AND MAEATE.FACFCH&gt;=? AND MAEATE.FACFCH&lt;=? ORDER BY MAEATE.MPNFAC;</t>
  </si>
  <si>
    <t xml:space="preserve"> SELECT MAEMED2.MMCODM, MAEMED1.MMNOMM, MAEESP.MENOME, MAEMED2.AGECSC,CONVERT(VARCHAR(19), MAEMEDAGE.AGEFCHINI,120), CONVERT(VARCHAR(19),MAEMEDAGE.AGEFCHFIN, 120), CASE WHEN MAEMED2.MMDIA=1 THEN 'DOMINGO' WHEN MAEMED2.MMDIA=2 THEN 'LUNES' WHEN MAEMED2.MMDIA=3 THEN 'MARTES' WHEN MAEMED2.MMDIA=4 THEN 'MIERCOLES' WHEN MAEMED2.MMDIA=5 THEN 'JUEVES' WHEN MAEMED2.MMDIA=6 THEN 'VIERNES' WHEN MAEMED2.MMDIA=7 THEN 'SABADO' END AS DIA, MAEMED2.MMHORINI, MAEMED2.MMHORFIN, CONSUL.CONSDET FROM (((MAEMED2 LEFT JOIN MAEMEDAGE ON (MAEMED2.AGECSC = MAEMEDAGE.AGECSC) AND (MAEMED2.MMCODM = MAEMEDAGE.MMCODM)) LEFT JOIN MAEMED1 ON MAEMED2.MMCODM = MAEMED1.MMCODM) INNER JOIN CONSUL ON MAEMED2.CONSCOD = CONSUL.CONSCOD) INNER JOIN MAEESP ON MAEMED2.MECODEAGE = MAEESP.MECODE WHERE AGEFCHFIN &gt;='2011-01-01' ORDER BY 1;</t>
  </si>
  <si>
    <t xml:space="preserve">  SELECT B.CONSCOD,B.MMDIA,B.MMHORINI,D.MMHORFIN,B.AGECSC, Z.CONSCOD,Z.CONSDET,X.CONSDIA, CASE WHEN X.CONSDIA= '1' THEN 'DOMINGO' WHEN X.CONSDIA='1' THEN 'DOMINGO' WHEN X.CONSDIA='2' THEN 'LUNES' WHEN X.CONSDIA ='3' THEN 'MARTES' WHEN X.CONSDIA='4' THEN 'MIERCOLES' WHEN X.CONSDIA='5' THEN 'JUEVES' WHEN X.CONSDIA='6' THEN 'VIERNES' WHEN X.CONSDIA='7' THEN 'SABADO' END AS DIA,X.COHENTQUI,X.COHSALQUI FROM MAEMED1 A, MAEMED2 B, MAEMEDAGE F, MAEMED2 D,CONSUL Z,CONSUL1 X WHERE A.MMCODM=B.MMCODM AND B.MMCODM=F.MMCODM AND F.MMCODM=D.MMCODM AND B.AGECSC= F.AGECSC AND F.AGECSC=D.AGECSC AND B.MMDIA=D.MMDIA AND CONCAT(F.AGECSC,' ',F.MMCODM)=(SELECT MAX(CONCAT (C.AGECSC,' ',C.MMCODM)) FROM MAEMEDAGE C WHERE C.MMCODM=F.MMCODM) AND A.MMESTADO='A' AND B.CONSCOD=D.CONSCOD AND D.CONSCOD=Z.CONSCOD AND Z.CONSCOD=X.CONSCOD AND D.MMDIA=X.CONSDIA AND (B.MMHORINI)=(SELECT MIN(H.MMHORINI) FROM MAEMED2 H WHERE D.MMDIA=H.MMDIA AND D.CONSCOD=H.CONSCOD) AND (D.MMHORFIN)=(SELECT MAX(F.MMHORFIN) FROM MAEMED2 F WHERE D.MMDIA=F.MMDIA AND D.CONSCOD=F.CONSCOD) ORDER BY B.CONSCOD,B.MMDIA</t>
  </si>
  <si>
    <t xml:space="preserve"> SELECT CPTSERV.CPTDESC AS CONCEPTO,SUM(MAEATE2.MACANPR),SUM(MAEATE2.MAVATP) AS VALOR,COUNT(DISTINCT (MAEATE.MPNFAC)) AS PACIENTES FROM (MAEATE2 INNER JOIN MAEPRO ON MAEATE2.PRCODI = MAEPRO.PRCODI) INNER JOIN TIPPROC ON TIPPROC.TIPRCOD=MAEPRO.TPPRCD INNER JOIN CPTSERV ON MAEPRO.PRCPTO=CPTSERV.CPTCOD INNER JOIN MAEATE ON MAEATE2.MPNFAC=MAEATE.MPNFAC INNER JOIN MAEPAB ON MAEATE.FACCODPAB=MAEPAB.MPCODP INNER JOIN MAEESP ON MAEATE2.MECOMM=MAEESP.MECODE INNER JOIN MAEEMP ON MAEATE.MPMENI=MAEEMP.MENNIT INNER JOIN EMPRESS ON MAEEMP.MECNTR=EMPRESS.MECNTR WHERE MAEATE2.FCPTPOTRN='F' AND MAEATE2.MAESANUP&lt;&gt;'S' AND MAEATE.MAESTF&lt;&gt;1 AND MAEATE.MAESTF&lt;&gt;10 AND MAEATE.FACFCH&gt;=? AND MAEATE.FACFCH&lt;=? AND MAEEMP.MECNTR=? GROUP BY CPTSERV.CPTDESC ORDER BY CPTSERV.CPTDESC</t>
  </si>
  <si>
    <t>Creo que son espacios nose que sea</t>
  </si>
  <si>
    <t xml:space="preserve"> SELECT MOVCONT2.MVCANIO,MOVCONT2.MVCMES, MOVCONT2.EMPCOD, MOVCONT2.DOCCOD, MOVCONT2.TRCCOD, MOVCONT2.MVCNRO, MOVCONT2.MVCCSC, MOVCONT2.CNTVIG, MOVCONT2.CNTCOD, CUENTAS.CNTDSC, MOVCONT2.CNUCOD, MOVCONT2.CNUSUB, MOVCONT2.CNCCOD, CENCOST.CNCDSC, MOVCONT2.MVCDET, MOVCONT2.MVCNAT, MOVCONT2.MVCVLR,MOVCONT2.MVCCFCH FROM (MOVCONT2 LEFT JOIN CUENTAS ON MOVCONT2.CNTCOD=CUENTAS.CNTCOD) LEFT JOIN CENCOST ON MOVCONT2.CNCCOD=CENCOST.CNCCOD WHERE (((MOVCONT2.MVCANIO) =?) AND ((MOVCONT2.MVCMES)=?) AND ((MOVCONT2.DOCCOD)='FAC') AND ((MOVCONT2.CNTVIG)='2012')) AND (CUENTAS.CNTVIG='2012') GROUP BY MOVCONT2.MVCANIO, MOVCONT2.MVCMES, MOVCONT2.EMPCOD, MOVCONT2.DOCCOD, MOVCONT2.TRCCOD, MOVCONT2.MVCNRO, MOVCONT2.MVCCSC, MOVCONT2.CNTVIG,MOVCONT2.CNTCOD, CUENTAS.CNTDSC, MOVCONT2.CNUCOD,MOVCONT2.CNUSUB, MOVCONT2.CNCCOD, CENCOST.CNCDSC, MOVCONT2.MVCDET, MOVCONT2.MVCNAT, MOVCONT2.MVCVLR,MOVCONT2.MVCCFCH;</t>
  </si>
  <si>
    <t xml:space="preserve"> SELECT PORTER.PRTERDES, MAEMED1.MMCODM, MAEMED1.MMNOMM, MAEMED1.MMTERAS, PORTER1.PRCODI FROM (MAEMED1 INNER JOIN PORTER ON MAEMED1.PRTERCOD = PORTER.PRTERCOD) INNER JOIN PORTER1 ON PORTER.PRTERCOD = PORTER1.PRTERCOD WHERE MAEMED1.MMTERAS='S';</t>
  </si>
  <si>
    <t xml:space="preserve"> SELECT B.MPNFAC AS FACTURA,A.MPTDOC AS TIPO_DOC,A.MPCEDU AS DOCUMENTO ,A.MPNOMC AS PACIENTE, B.FACFCH AS FECHA_FACTURACION, C.MAFEPR AS FECHA_ATENCION,D.PRNOMB AS PROCEDIMIENTO FROM CAPBAS A, MAEATE B, MAEATE2 C, MAEPRO D WHERE B.MPNFAC=C.MPNFAC AND A.MPTDOC=B.MPTDOC AND A.MPCEDU=B.MPCEDU AND B.FACFCH&gt;=? AND B.FACFCH&lt;=? AND C.PRCODI=D.PRCODI AND C.MMCODM IN (?) AND C.MAESANUP&lt;&gt;'S' ORDER  BY B.MPNFAC      
 SELECT B.MPNFAC AS FACTURA,A.MPTDOC AS TIPO_DOC,A.MPCEDU AS DOCUMENTO ,A.MPNOMC AS PACIENTE, B.FACFCH AS FECHA_FACTURACION, C.MAFEPR AS FECHA_ATENCION,D.PRNOMB AS PROCEDIMIENTO FROM CAPBAS A, MAEATE B, MAEATE2 C, MAEPRO D WHERE B.MPNFAC=C.MPNFAC AND A.MPTDOC=B.MPTDOC AND A.MPCEDU=B.MPCEDU AND B.FACFCH&gt;=? AND B.FACFCH&lt;=? AND C.PRCODI=D.PRCODI AND C.MMCODM IN (?) AND C.MAESANUP&lt;&gt;'S' ORDER  BY B.MPNFAC      
</t>
  </si>
  <si>
    <t xml:space="preserve"> SELECT A.PUNRUTCOD AS PUNTO_RUTA,A.PUNRUTUSU AS USUARIO,A.PUNRUTUSUN AS NOMBRE,B.MENNIT AS CONTRATO FROM PUNRUTUSU A, PUNRUTUSU1 B WHERE A.PUNRUTUSU= B.PUNRUTUSU AND A.PUNRUTUSU=? AND B.PUNRUTUDE ='A' ORDER BY A.PUNRUTUSU
</t>
  </si>
  <si>
    <t xml:space="preserve"> select a.mmcodm as codigo_medica,a.mmnomm as nombre_medico,b.mecode as cod_especialidad,c.menome as especialidad, d.mmprcodi as procedimiento from maemed1 a,maemed b, maeesp c, maemed4 d where a.mmcodm=b.mmcodm and b.mecode= c.mecode and a.mmcodm=d.mmcodm order by a.mmcodm,a.mmnomm,d.mmprcodi</t>
  </si>
  <si>
    <t xml:space="preserve"> SELECT MAFEPR AS FECHA,A.PRCODI AS CUPS,MSUPRO AS TRAMITA ,MAUSUANL AS ANULA,B.PRNOMB AS NOMBRE_PROCEDIMIENTO FROM MAEATE2 A, MAEPRO B WHERE A.MAFEPR&gt;=? AND A.MAFEPR&lt;=? AND A.MAUSUANL &lt;&gt;'' AND A.PRCODI=B.PRCODI
</t>
  </si>
  <si>
    <t xml:space="preserve"> SELECT MAFCSU as fecha,A.MSRESO as CUPS,MSUSUM as tramita ,MAUSUANLS as anula,B.MSNOMG as nombre_Suministro FROM MAEATE3 A, MAESUM1 B WHERE A.MAFCSU&gt;=? AND A.MAFCSU&lt;=? AND A.MAUSUANLS &lt;&gt; '' AND A.MSRESO=B.MSRESO
</t>
  </si>
  <si>
    <t xml:space="preserve"> SELECT count(factura),TT.EMPRESA,SUM(TT.TOTAL_PROCED) AS TOTAL_PROCEDIMIENTOS,SUM(TT.TOTAL_SUMIN) AS TOTAL_SUMINISTROS,SUM(TT.TOTAL_FACTURA) AS TOTAL_FACTURA FROM(SELECT M.MPNFAC AS FACTURA,M.MPMENI AS COD_CONTRATO,M.FACFCH AS FECHA_FACTURA,M.MATOTP AS TOTAL_PROCED,M.MATOTS AS TOTAL_SUMIN,M.MATOTF AS TOTAL_FACTURA,ME.MENOMB AS NOMBRE_CONTRATO,E.EMPDSC AS EMPRESA FROM (MAEATE M INNER JOIN MAEEMP ME ON M.MPMENI=ME.MENNIT) INNER JOIN EMPRESS E ON ME.MECNTR=E.MECNTR WHERE M.MATIPDOC IN ('2','3','4') AND M.MAESTF&lt;&gt;1 AND M.MAESTF&lt;&gt;10 AND M.FACFCH&gt;=? AND M.FACFCH&lt;=?) TT GROUP BY TT.EMPRESA;
</t>
  </si>
  <si>
    <t xml:space="preserve"> Select m.mpnfac as numero_factura, mv.hojfchobl as fecha_obligacion, mv.hojtotcre as creditos,mv.hojtotdeb as debitos, (mv.hojtotdeb-mv.hojtotcre) as saldo,mv.hojfchrad as fecha_radicacion,m.maubifac as punto_ruta, z.punrutdes as nombre_ruta from maeate m inner join punrut z on (z.punrutcod=m.maubifac) inner join  hojobl as mv on (m.mpnfac=cast(mv.hojnumobl as integer) and mv.cntvig=2013 and mv.hojtotdeb-mv.hojtotcre&gt;0) where maestf not in ('1','10')  and m.maubifac='FAC' order by m.mpnfac</t>
  </si>
  <si>
    <t xml:space="preserve"> SELECT MAEATE2.MPNFAC AS FACTURA, MAEATE.MACTVING AS CONSEC_INGRESO, MAEATE.FACFCH AS FECHA_FACTURA, MAEATE2.MAFEPR AS FECHA_PROCEDIMIENTO,MAEATE.MPCEDU AS ID_PACIENTE, MAEATE2.PRCODI AS CUPS, MAEATE2.MACANPR AS CANTIDAD, MAEPRO.PRNOMB AS DECRIPCION_PROCEDIMIENTO, MAEATE2.MAVATP AS VALOR, MAEPAB.MPNOMP AS SERVICIO, MAEATE2.FCPCODSCC AS COD_COSTO,CENCOST.CNCDSC AS DESCRIPCION_CENCOSTO, CPTSERV.CPTDESC AS CONCEPTO,MAEEMP.MENOMB AS CONTRATO,EMPRESS.EMPDSC AS EMPRESA, MAEESP.MENOME AS  ESPECIALIDAD,MAEATE2.MMCODM, HONRIOS.HNRDSC AS HONORARIO, MAEATE2.MANUMFOL AS NUMERO_FOLIO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CENCOST ON MAEATE2.FCPCODSCC=CENCOST.CNCCOD WHERE MAEATE.MATIPDOC IN ('2','3','4') AND MAEATE2.FCPTPOTRN='F' AND MAEATE2.MAESANUP='S' AND MAEATE.MAESTF&lt;&gt;1 AND MAEATE.MAESTF&lt;&gt;10 AND MAEATE.FACFCH&gt;=? AND MAEATE.FACFCH&lt;=? ORDER BY MAEATE.MPNFAC; </t>
  </si>
  <si>
    <t xml:space="preserve"> SELECT MAEATE3.MPNFAC AS FACTURA, MAEATE.MACTVING AS CONSEC_INGRESO, MAEATE.FACFCH AS FECHA_FACTURA, MAEATE3.MAFCSU AS FECHA,  MAEATE.MPCEDU AS ID_PACIENTE,MAEATE3.MSRESO AS CODIGO, MAEATE3.MACANS AS CANTIDAD, MAESUM1.MSNOMG AS DESCRIPCION, MAEATE3.MAVATS AS VALOR_TOTAL_SIN_IVA, MAEPAB.MPNOMP AS SERVICIO, MAEATE3.MACENCOS AS CENTRO_COSTO, CENCOST.CNCDSC AS CENTRO_COSTO,GRUPOS.GRPDSC AS GRUPO, MAEEMP.MENOMB AS CONTRATO,EMPRESS.EMPDSC AS EMPRESA,MAEATE3.BODEGA FROM ((MAESUM1 INNER JOIN MAEATE3 ON MAESUM1.MSRESO = MAEATE3.MSRESO) INNER JOIN GRUPOS ON MAESUM1.MSGRPCOD =GRUPOS.GRPCOD) LEFT JOIN CENCOST ON MAEATE3.MACENCOS=CENCOST.CNCCOD LEFT JOIN MAEATE ON MAEATE3.MPNFAC=MAEATE.MPNFAC INNER JOIN MAEEMP ON MAEATE.MPMENI=MAEEMP.MENNIT INNER JOIN MAEPAB ON MAEATE.FACCODPAB=MAEPAB.MPCODP INNER JOIN EMPRESS ON MAEEMP.MECNTR=EMPRESS.MECNTR WHERE  MAEATE.MAESTF&lt;&gt;1 AND MAESTF&lt;&gt;10  AND MAEATE3.FCSTPOTRN='F' AND MAEATE3.MAESANUS='S' AND MAEATE.FACFCH&gt;=? AND MAEATE.FACFCH&lt;=? ORDER BY MAEATE.MPNFAC;</t>
  </si>
  <si>
    <t xml:space="preserve"> SELECT A.MPNFAC AS FACTURA,A.MPTDOC AS TIPO_DOC, A.MPCEDU AS DOCUMENTO,B.MPNOMC AS PACIENTE , A.FACFCH AS FECHA_FACTURA,A.MPMENI AS COD_EMPRESA, E.MENOMB,CASE WHEN MAESTF='0' THEN 'ACTIVA' WHEN MAESTF='1' THEN 'ANULADA_SIN_CONTABILIZAR' WHEN MAESTF='2' THEN 'RADICADA' WHEN MAESTF='3' THEN 'GLOSADA_RADICADA' WHEN MAESTF ='4' THEN 'REMITIDA' WHEN MAESTF='7' THEN 'GLOSADA_SIN_RADICAR' WHEN MAESTF='10' THEN 'ANULADA_CONTABILIZADA' WHEN MAESTF='5' THEN 'GLOSADA_CONTESTADA' END, A.MAVPAU AS VALOR_PAGAR_USUARIO,A.MATOTF AS VALOR_FACTURA,A.MASALCXC AS EPS,MAVAAB AS ABONOS, C.AGLREMFC AS FECHA_REMISION,C.AGLREMNR AS REMISION,C.AGLRADFC AS FECHA_RADICACION FROM MAEATE A LEFT JOIN CAPBAS B ON (A.MPTDOC= B.MPTDOC AND A.MPCEDU=B.MPCEDU) LEFT JOIN ADMGLO11 D ON (D.MPNFAC=A.MPNFAC) LEFT JOIN ADMGLO01 C ON (D.AGLREMNR=C.AGLREMNR) LEFT JOIN MAEEMP E ON (E.MENNIT=A.MPMENI) WHERE A.FACFCH&gt;=? AND A.FACFCH&lt;=? AND E.MECNTR=? ORDER BY A.FACFCH
</t>
  </si>
  <si>
    <t>No Aplica</t>
  </si>
  <si>
    <t xml:space="preserve">SELECT ENVHR1.MPNFAC AS FACTURA,CONVERT(VARCHAR(19),MAEATE.FACFCH, 120) AS FECHA_FACTURA,MAEATE.MPMENI AS CONTRATO,EMPRESS.EMPDSC AS EMPRESA, ENVHR.ENVFECDES AS FECHA_ENVIO, ENVHR.ENVPUNRUD AS CODIGO_PUNTO, ENVHR.ENVPUNRUDN AS DESCRIPCION_PUNTO FROM ENVHR INNER JOIN ENVHR1 ON (ENVHR.ENVNRO = ENVHR1.ENVNRO) AND (ENVHR.DOCCOD = ENVHR1.DOCCOD) AND (ENVHR.MCDPTO = ENVHR1.MCDPTO) AND (ENVHR.EMPCOD = ENVHR1.EMPCOD) INNER JOIN MAEATE ON(MAEATE.MPNFAC=ENVHR1.MPNFAC) INNER JOIN MAEEMP ON MAEATE.MPMENI=MAEEMP.MENNIT INNER JOIN EMPRESS ON MAEEMP.MECNTR=EMPRESS.MECNTR AND MAEATE.MATIPDOC='2' WHERE MAEATE.FACFCH&gt;=? AND MAEATE.FACFCH&lt;=? ORDER BY MAEATE.MPNFAC;
</t>
  </si>
  <si>
    <t xml:space="preserve"> SELECT ADMGLO01.AGLREMNR AS REMISION, ADMGLO01.EMPRNIT AS NIT,EMPRESS.EMPDSC AS EMPRESA,convert(varchar (19),ADMGLO01.AGLREMFC,120) AS FECHA_REMISION, ADMGLO01.AGLRADCN AS CANTIDAD_FACTURAS, ADMGLO01.AGLRADVR AS VALOR FROM ADMGLO01 INNER JOIN EMPRESS ON ADMGLO01.EMPRNIT=EMPRESS.MECNTR WHERE ADMGLO01.AGLREMFC&gt;=? AND ADMGLO01.AGLREMFC&lt;=?
</t>
  </si>
  <si>
    <t xml:space="preserve">SELECT MAEATE.MPNFAC AS FACTURA,MAEATE.MPMENI AS CONTRATO,MAEEMP.MENOMB AS DES_CONTRATO,MAEATE.FACFCH AS FECHA_FACTURA,MAEATE.MATOTF AS VALOR_FACTURA,MAEATE.MAVALS AS VALOR_EMPRESA, CASE WHEN MAEATE.MAESTF=1  THEN 'ANULADA SIN CONTABILIZAR' WHEN MAEATE.MAESTF=0 THEN 'SIN REMITIR' WHEN MAEATE.MAESTF=10 THEN 'ANULADA CONTABILIZADA' WHEN MAEATE.MAESTF=3 THEN 'GLOSADA' WHEN MAEATE.MAESTF=4 THEN 'REMITIDA' WHEN MAEATE.MAESTF=2 THEN 'RADICADA' WHEN MAEATE.MAESTF=7 THEN 'GLOSASA SIN RADICAR' END AS ESTADO,ADMGLO11.AGLREMNR AS REMISION,ADMGLO01.AGLREMFC AS FECHA_REMISION  FROM MAEATE INNER JOIN MAEEMP ON MAEATE.MPMENI=MAEEMP.MENNIT LEFT JOIN ADMGLO11 ON MAEATE.MPNFAC=ADMGLO11.MPNFAC LEFT JOIN ADMGLO01 ON ADMGLO11.AGLREMNR=ADMGLO01.AGLREMNR WHERE MAEATE.FACFCH&gt;=? AND MAEATE.FACFCH&lt;=? AND MAEATE.MATIPDOC IN ('2','3') ORDER BY MAEATE.MPNFAC;
</t>
  </si>
  <si>
    <t>SELECT CITMED.CITNUM AS NO_CITA,convert(varchar(19),CITMED.CITFEC, 120) AS FECHA_CITA_USER,CITMED1.CITCED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MAEEMP.MENOMB FROM CITMED INNER JOIN CITMED2 ON (CITMED2.CITEMP =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WHERE CITMED.CITFEC&gt;=? AND CITMED.CITFEC&lt;=? AND CITMED1.CITESTA IN ('A','F','C') ORDER BY CITMED.CITNUM;</t>
  </si>
  <si>
    <t>2871/2907</t>
  </si>
  <si>
    <t>SELECT DATEPART (MONTH, CITMED.CITFEC) AS MES,MENOMB AS EMPRESA ,COUNT(*) AS TOTAL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LEFT JOIN INGRESOS ON (INGRESOS.INGNUMCIT=CITMED2.CITNUM AND INGRESOS.INGNUMCIT=CITMED1.CITNUM AND INGRESOS.INGNUMCIT=CITMED.CITNUM) LEFT JOIN MAEEMP ON (MAEEMP.MENNIT=INGRESOS.INGNIT) WHERE CITMED.CITFEC&gt;=? AND CITMED.CITFEC&lt;=? AND CITMED1.CITESTA IN ('A','F','C') AND MAEESP.MECODE= 480 GROUP BY DATEPART (MONTH , CITMED.CITFEC),MENOMB ORDER BY DATEPART (MONTH , CITMED.CITFEC),MENOMB</t>
  </si>
  <si>
    <t xml:space="preserve">SELECT HISCKEY AS DOCUMENTO,HISTIPDOC AS TIPO_DOC,MPNOMC AS NOMBRE_PACIENTE,HISCSEC AS FOLIO, HISFHORAT AS FECHA_ATENCION,HISCMMED AS MED,MMNOMM AS NOMBRE_MEDICO FROM HCCOM1, CAPBAS,MAEMED1 WHERE CAPBAS.MPCEDU= HCCOM1.HISCKEY AND  CAPBAS.MPTDOC=HCCOM1.HISTIPDOC AND HCTVIN1=0 AND HISCLPR='1' AND HISFHORAT&gt;=? AND HISFHORAT&lt;=? AND MAEMED1.MMCODM=HCCOM1.HISCMMED ORDER BY HISFHORAT
</t>
  </si>
  <si>
    <t xml:space="preserve">SELECT CM.CITNUM AS CITA,CM1.CITCED AS DOCUMENTO,CM1.CITTIPDOC AS TIPODOCUMENTO, (SELECT cast(CONCAT(mpnom1,' ',mpnom2,' ' ,mpape1,' ',mpape2) as VARCHAR) FROM CAPBAS WHERE CAPBAS.mpcedu = CM1.CITCED and CAPBAS.mptdoc=CM1.CITTIPDOC) AS NOMBREPACIENTE, CONVERT(VARCHAR(19),CM.CITFEC , 120) AS FECHACITA, CM.CITHORI AS HORACITA,CM.CITPRO AS CODPROCEDIMIENTO,(SELECT PRNOMB FROM MAEPRO WHERE MAEPRO.PRCODI = CM.CITPRO)  AS PROCEDIMIENTO,(select mes.menome from maeesp mes where mes.mecode = cm2.mecode) as especialidad,(SELECT MENOMB FROM MAEEMP WHERE MAEEMP.MENNIT = CM1.CITNROCTO)AS ASEGURADORA,(CASE WHEN CITESTP = 'R' THEN 'RESERVADA' WHEN CITESTP ='C' THEN 'CONFIRMADA' WHEN CITESTP = 'A' THEN 'ATENDIDA' WHEN CITESTP = 'F' THEN 'FACTURADA' WHEN CITESTP = 'N' THEN 'CANCELADA' WHEN CITESTP = 'M' THEN 'CON MULTA' WHEN CITESTP = 'I' THEN 'INCUMPLIDA' WHEN CITESTP = 'L' THEN 'MULTA LEVANTADA' ELSE 'ERROR' END) AS ESTADO FROM CITMED CM INNER JOIN CITMED1 CM1 ON CM.CITNUM = CM1.CITNUM INNER JOIN CITMED2 CM2 ON CM.CITNUM = CM2.CITNUM WHERE CM.CITFEC&gt;=? AND CM.CITFEC&lt;=? AND CM.CITTIP = 'I' AND CM1.CITNROCTO IN  ('COLS.CARE','COLS.CLASS','COLS.GOLD','COLS.GROUP','COLS. PLUS','COLS.POLIZA','COLPAT. ARP','SURATEP','ASEG SOLID','ASSIST-CARD','CHUBB 2008','COLM.BAJA','COL.MEDIA','COLM.ALTA','COL.MEDIA HX','COLM-HUMANA','COLM.HUMA','COLM- HUMA','COLM.HUMAN','COLM.BAJA HX','COLM.ALTA HX','COLM.ARP','COLASISTENCIA','COLPAT.MED.PR','COLSANITAS','COL.BAV','COLS. BCO REP','COLS,ADSCRITO','COLS. PLAN S.','COLS.M10','COL.M10','C+æIA.MUNDIAL','COOMEVA INTER','COOM.BCO.PO','COOM-ORO POSA','COOM-ORO-POS','COOM. PREPA','COOM.PRE','GENERALI','LA PREVISORA','LIBER.POLI 2','POLIZA','LIBERTY H-C','LIBERTY ARP','LIBER.POLI','MAPFRE','MAPFRE SEG','MEDISANITAS','CAF.SIMUL','CAF.PREPA','CAF.MASIVOS','METLIFE','PAN AMERICAN','FALABELLA','COLPA POLIZA','830008686-1','HYC COLPATRIA','PRE- ISS','POLIZ.ACC.PER','REDASSIST','ALFA','BOLIVAR','BOLIVAR ESC.','BOLIVAR.AMB','BOLIV.COMP.AM','BOLIVAR POLIZ','EQUIDAD ARP','SEG, DEL ESTA','SURA ARL OCUP','SURA. PESC','SURA P JUVENI','SURAM','SURA MP HX-UC','SUSA-PREPA') ORDER BY 5,6
</t>
  </si>
  <si>
    <t>889/858</t>
  </si>
  <si>
    <t xml:space="preserve">select me.menomb as aseguradora, CONVERT(VARCHAR(19),CM.CITFEC, 120) AS FECHACITA,CM.CitHorI as horacita, (select mes.menome from maeesp mes where mes.mecode = cm2.mecode) as especialidad, (select me1.mmnomm from maemed1 me1 where me1.mmcodm = cm2.MMCODM) as medico,cm1.citfac as factura,c1.*, CONVERT(VARCHAR(19),c2.fecha, 120) as fechatraslado, CONVERT(VARCHAR(19),c3.fecha, 120)  as fechaconfirmada, CONVERT(VARCHAR(19),c4.fecha, 120)  as fechafacturada, CONVERT(VARCHAR(19),c5.fecha ,120) as fechaatendida, CONVERT(VARCHAR(19),c6.fecha, 120)  as fechacancelada,CONVERT(VARCHAR (19),c7.fecha, 120) as fechaincumplida from (select cc.citnum as cita,cc.citced as doc, cc.cittipdoc as tipodoc,cc.citcmbdto as nomestado,cc.citfchhra as fecha from ctrlcitas cc where cc.CitStsCit = 'R' ) c1 left join (select cc.citnum as cita, cc.citced as doc,cc.cittipdoc as tipodoc,cc.citfchhra as fecha from ctrlcitas cc where cc.CitStsCit='T' ) c2 on c1.tipodoc = c2.tipodoc and c1.doc = c2.doc and c1.cita = c2.cita left join (select cc.citnum as cita,cc.citced as doc, cc.cittipdoc as tipodoc,cc.citfchhra as fecha from ctrlcitas cc where cc.CitStsCit = 'C') c3 on c1.tipodoc = c3.tipodoc and c1.doc = c3.doc and c1.cita=c3.cita left join (select cc.citnum as cita,cc.citced as doc,cc.cittipdoc as tipodoc, cc.citfchhra as fecha from ctrlcitas cc where cc.CitStsCit= 'F' ) c4 on c1.tipodoc = c4.tipodoc and c1.doc =c4.doc and c1.cita = c4.cita left join (select cc.citnum as cita,cc.citced as doc,cc.cittipdoc as tipodoc, cc.citfchhra as fecha from ctrlcitas cc where cc.CitStsCit = 'A') c5 on c1.tipodoc = c5.tipodoc and c1.doc = c5.doc and c1.cita = c5.cita left join (select cc.citnum as cita,cc.citced as doc, cc.cittipdoc as tipodoc,cc.citfchhra as fecha from ctrlcitas cc where cc.CitStsCit = 'N' ) c6 on c1.tipodoc = c6.tipodoc and c1.doc = c6.doc and c1.cita = c6.cita left join (select cc.citnum as cita,cc.citced as doc, cc.cittipdoc as tipodoc,cc.citfchhra as fecha from ctrlcitas cc where cc.CitStsCit = 'I' ) c7 on c1.tipodoc = c7.tipodoc and c1.doc = c7.doc and c1.cita = c7.cita inner join citmed cm on c1.cita =cm.citnum INNER join citmed1 cm1 on cm1.citnum = cm.citnum inner join maeemp me on cm1.citnrocto = me.mennit inner join citmed2 cm2 on cm1.citnum = cm2.citnum where cm.CitFec &gt;=? and cm.CitFec&lt;=? and cm.Cittip = 'I' order by 2,3
</t>
  </si>
  <si>
    <t>5410/5257</t>
  </si>
  <si>
    <t>SELECT HOJOBL.HOJNUMOBL AS FACTURA, HOJOBL.CLICOD AS NIT, TERCEROS.TRCRAZSOC AS CLIENTE, MOVBAN.MVBNROCMP AS RECIBO, CONVERT(VARCHAR(10),MOVBAN.MVBFCH, 120) AS FECHA_RECIBO, HOJOBL.HOJNUMOBL AS NUMERO_FACTURA, CONVERT (VARCHAR(19),HOJOBL.HOJFCHOBL,120) AS FECHA_FACTURA,MOVCXC.MVCXCNRO AS NUMERO_DETALLE, CONVERT(VARCHAR (19),MOVCXC.MCCFCH, 120)  AS FECHA_DETALLE,MOVCXC.MCCVLR AS VALOR_DETALLE, HOJOBL.HOJVLROBL AS VALOR_OBLIGACION, (HOJOBL.HOJTOTDEB)-(HOJOBL.HOJTOTCRE) AS SALDO_ACTUAL FROM ((MOVCXC INNER JOIN HOJOBL ON (MOVCXC.CLICOD=HOJOBL.CLICOD) AND (MOVCXC.CNTCOD=HOJOBL.CNTCOD) AND (MOVCXC.MCCNUMOBL = HOJOBL.HOJNUMOBL) AND (MOVCXC.EMPCOD = HOJOBL.EMPCOD)) INNER JOIN TERCEROS ON MOVCXC.CLICOD = TERCEROS.TRCCOD) INNER JOIN MOVBAN ON (MOVCXC.MVCXCNRO = MOVBAN.MVBDOCDET) AND (MOVCXC.EMPCOD = MOVBAN.EMPCOD) AND (TERCEROS.TRCCOD = MOVBAN.TRCCOD) AND MOVBAN.MVBFCH&gt;=? AND MOVBAN.MVBFCH&lt;=? AND MOVCXC.DOCCOD='TDR';</t>
  </si>
  <si>
    <t>Funcion Split part</t>
  </si>
  <si>
    <t>Ing.Wilson</t>
  </si>
  <si>
    <t xml:space="preserve"> select a.ptcodi as CODIGO_PORTAFOLIO,a.ptest as ESTADO_PORTAFOLIO,a.ptdesc as NOMBRE_PORTAFOLIO , b.prcodi as CODIGO_PROCEDIMIENTO,c.prnomb as PROCEDIMIENTO,b.trfcod as CODIGO_TARIFA,d.trfdsc as TARIFA from portar a, portar1 b, maepro c, tarifas d where a.ptcodi=b.ptcodi and b.prcodi=c.prcodi and b.trfcod=d.trfcod and a.ptcodi=? order by a.ptcodi,b.prcodi</t>
  </si>
  <si>
    <t>Tabla o vista no exste</t>
  </si>
  <si>
    <t>No en postgres</t>
  </si>
  <si>
    <t xml:space="preserve"> SELECT K.DOCCOD AS TIPO,K.ENTANRO AS NUMERO_ENTRADA, CONVERT(VARCHAR(19),K.ENTAFCH, 120) AS FECHA_ENTRADA,K.PRVCOD AS NIT,(SELECT TRCRAZSOC FROM TERCEROS WHERE TRCCOD=K.PRVCOD) AS NOMBRE,K.ENTAFACT,J.ENTDOCCAU AS DOCUMENTO_CAUSACION,J.ENTNROCAU AS NUMERO_CAUSACION ,CASE WHEN ENTFCHCAU='1753-01-01 00:00:00' THEN ' ' ELSE CONVERT(VARCHAR (19),ENTFCHCAU,120) END AS FECHA_CAUSACION, CASE K.ENTAEST WHEN 'S' THEN 'ACTIVA' WHEN 'F' THEN 'FACTURADA' WHEN 'N' THEN 'ANULADA' WHEN 'C' THEN 'CERRADA' END AS ESTADO, J.ENTAVLRU,J.ENTATTAL FROM ENTRALM K, ENTRALM1 J WHERE K.DOCCOD=J.DOCCOD AND K.ENTANRO=J.ENTANRO AND ENTAFCH BETWEEN ? AND ?</t>
  </si>
  <si>
    <t xml:space="preserve"> SELECT MSRESO AS CODIGO,MSNOMG AS NOMBRE,MOVVLU1 AS ULTIMO_PRECIO_COMPRA,MsCstprm AS COSTO_PROMEDIO FROM MAESUM1 WHERE MSESTADO ='S' ORDER BY MSRESO
</t>
  </si>
  <si>
    <t>Ok-Habilitado</t>
  </si>
  <si>
    <t>3201/3190</t>
  </si>
  <si>
    <t xml:space="preserve"> ALTER TABLE Kfir.REPORT.tmp_cartera  ALTER COLUMN ESTADO VARCHAR(15) / ALTER TABLE Kfir.REPORT.tmp_cartera  ALTER COLUMN MENOMB CHAR(60) / ALTER TABLE Kfir.REPORT.tmp_cartera  ALTER COLUMN ESTADO CHAR(20) / ALTER TABLE Kfir.REPORT.tmp_cartera  ALTER COLUMN MENOMB CHAR(250)</t>
  </si>
  <si>
    <t xml:space="preserve">alter procedure dbo.cartera_p (@desde_fecha datetime, @hasta_fecha datetime, @cifra numeric(18,2))
   AS
begin
truncate table REPORT.MOVCXC_copias_1;
insert into REPORT.MOVCXC_copias_1
select t1.empcod,t1.doccod,t1.mcdpto,t1.mvcxcnro,t1.mcccsc,t1.mccfch,t1.mvcxcmon,t1.mvcxctas, t1.mccnumobl,
       t1.cntcod,t1.mccnat,t1.clicod,t1.mennit,t1.mccvlr, t1.cnucod,t1.cnusub,t1.cnccod,t1.cntsub,t1.mcccnc,t1.mccanu
from MOVCXC t1;
truncate  table REPORT.tmp_cartera;
insert into REPORT.tmp_cartera 
SELECT t1.HOJNUMOBL as FACTURA, t1.clicod,t4.trcrazsoc ,t1.MENNIT AS CODI_FINAN,t1.HOJFCHOBL AS FECHA_OBLIGA,
     t1.HOJVLROBL AS VALOR ,
       t1.HOJTOTDEB AS TOTAL_DEBITO, t1.HOJTOTCRE AS TOTAL_CREDITO,CAST(0 AS float) AS PAGOS, cast(0 as float) AS NOTAS_CREDITO,
      cast(0 as float) AS NC_GLOSA_SIN_RAD,
       (t1.HOJTOTDEB  - t1.HOJTOTCRE) AS SALDO_PNDNTE,t1.HOJFCHREM AS FECHA_REMISION ,
     t1.HOJNROREM AS REMISION,
 t1.HOJFCHRAD AS FECHA_RADICA,  t1.hojnrorad,
       CASE WHEN T7.maestf = '0' then 'ACTIVA'
     WHEN T7.maestf = '2' then 'RADICADA'
     WHEN T7.maestf = '3' then 'GLOSADA'
     WHEN T7.maestf = '4' then 'REMITIDA'
            WHEN T7.maestf = '7' then 'GLOSADA SIN RADICAR'
       END as estado, t1.hojtippag as plazo,t1.cntcod, t5.cntdsc, t7.mpmeni,t2.menomb,t3.mvcxcnro,
    CONVERT(VARCHAR(19),t3.mccfch,120) 
FROM   hojobl t1  -- ON (t1.cntcod != '130525005001')
left join maeate t7 ON (t1.HOJNUMOBL = cast(t7.mpnfac as nvarchar) and  t7.maestf &lt;&gt; '1')
left join  maeemp t2 ON (t2.MENNIT = t7.mpmeni)
/*
   left join  dblink('dbname=Clinica host=172.16.104.13 port=5432  user=developer password=developer',    'select MCCNUMOBL,doccod,clicod,cntcod,mvcxcnro,mccfch,MCCVLR from MOVCXC c')
    as t3(MCCNUMOBL char(15) ,doccod char(3),clicod char(15),cntcod char(20),mvcxcnro bigint,mccfch date,MCCVLR numeric(17,2)) ON (t3.MCCNUMOBL  = cast(t1.HOJNUMOBL as text)  and t3.doccod in ('FAC','FIN','FAK') AND T3.MCCVLR = T1.HOJVLROBL )
*/
left join REPORT.MOVCXC_copias_1 t3 ON (t3.MCCNUMOBL  = cast(t1.HOJNUMOBL as nvarchar)  and t3.doccod in ('FAC','FIN','FAK') AND T3.MCCVLR = T1.HOJVLROBL )
   left join  TERCEROS t4  ON (t4.TRCCOD = cast(T3.CLICOD as nvarchar))
    left join  cuentas t5  ON (t5.cntcod = t1.cntcod) 
WHERE t1.HOJFCHOBL&gt;= @desde_fecha and t1.HOJFCHOBL&lt;= @hasta_fecha  and (t1.HOJTOTDEB  - t1.HOJTOTCRE) &gt; @cifra
     and t1.cntcod != '130525005001' and t3.cntcod!='130525005001' 
order by t1.hojnumobl;  
UPDATE REPORT.tmp_cartera
SET PAGOS = (SELECT CAST(SUM(A.MCCVLR) as float) 
             FROM REPORT.MOVCXC_copias_1 A 
             WHERE tmp_cartera.FACTURA = A.MCCNUMOBL AND DOCCOD IN ('TDR','CAB','CFP','CCC') AND MCCNAT ='C')
WHERE TOTAL_CREDITO &lt;&gt; 0 AND FACTURA IN (SELECT B.MCCNUMOBL FROM REPORT.MOVCXC_copias_1 B WHERE DOCCOD IN ('TDR','CAB','CFP','CCC')  AND MCCNAT ='C');
UPDATE REPORT.tmp_cartera
SET NOTAS_CREDITO = (SELECT cast (SUM(A.MCCVLR) as float) FROM REPORT.MOVCXC_copias_1 A WHERE
                     REPORT.tmp_cartera.FACTURA = A.MCCNUMOBL AND DOCCOD IN ('AJC','NCC','NDC','NFA','NCG','NFR','NGN','AG') AND MCCNAT ='C') -- NDT,NCC,NDC
WHERE TOTAL_CREDITO &lt;&gt; 0 AND FACTURA IN (SELECT B.MCCNUMOBL FROM REPORT.MOVCXC_copias_1 B WHERE DOCCOD IN ('AJC','NCC','NDC','NFA','NCG','NFR','NGN','AG') AND MCCNAT ='C' );
UPDATE REPORT.tmp_cartera
SET NC_GLOSA_SIN_RAD = (SELECT cast (SUM(A.MCCVLR) as float) FROM REPORT.MOVCXC_copias_1 A WHERE
                     REPORT.tmp_cartera.FACTURA = A.MCCNUMOBL AND DOCCOD IN ('NGS') AND MCCNAT ='C')
WHERE TOTAL_CREDITO &lt;&gt; 0 AND FACTURA IN (SELECT B.MCCNUMOBL FROM REPORT.MOVCXC_copias_1 B WHERE DOCCOD IN ('NGS') AND MCCNAT ='C' );
RETURN;
end;
</t>
  </si>
  <si>
    <t xml:space="preserve"> select * from REPORT.tmp_cartera
where fecha_obliga &gt;= '2015-01-01' and fecha_obliga &lt;= '2015-01-31'
order by factura </t>
  </si>
  <si>
    <t xml:space="preserve"> select  t1.gloctvo as consecutivo,t1.mpnfac as factura,t6.trcrazsoc as razon_social,
t9.saldo_pndnte AS SALDO_PNDNTE,t3.mavals as valor_factura,
t3.facfch as fecha_factura,t9.fecha_radica as fecha_radicacion,t1.glofchrec as fecha_glosa_recibida , 
        t1.glofecdoc as fecha_contestacion,
 t1.glofchrad as fecha_radicada_glosa,
 CASE WHEN t1.gloedo = '3'  then 'GLOSADA'
      WHEN t1.gloedo = '5'  then 'CONTESTADA'
      WHEN t1.gloedo = '8'  then 'NOTIFICADA'
      WHEN t1.gloedo = '9'  then 'NOTIFICADA CONTESTADA'
             WHEN t1.gloedo = '11' then 'NOTIIFICADA RADICADA'
      WHEN t1.gloedo = '12' then 'CONCILIADA'
      WHEN t1.gloedo = '13' then 'EN ACTA DE CONCILIACION'
      WHEN t1.gloedo = '6' then 'RADICADA'
             ELSE  'Otros valores '
  END as estado_glosa , t5.glscod,t5.glsdes,t1.gloinddev AS devuelta,
        t2.gloitem as item, t2.glocnt as cantidad_item_glosados         ,
 t1.glovlrtglo  as valor_total_glosado,
 T1.glovlrtpen as valor_total_pendiente,
 T2.glovlr as valor_item_glosado,
 T2.GloVlrAcp as valor_item_aceptado,
 T2.GloVlrSop as valor_item_soportado   , t2.gloobscon as observaciones_item, t1.gloedorec as estado_recepcion,
 GLOUSRRTA,GLOTIPDOC,t2.glofchrta, b.mvcxcnro,b.mccfch
FROM adglosas t1 
inner join REPORT.tmp_cartera t9 on (t9.factura  = cast (t1.mpnfac as NVARCHAR))
left join  REPORT.MOVCXC_copias_1 b ON (  t9.factura = b.mccnumobl and  b.doccod = t1.glotipdoc and b.cntcod &lt;&gt; '130525005001' )
inner join maeate t3 on (t3.mpnfac = t1.mpnfac)
left join adglosas1 t2 on (t2.gloctvo = t1.gloctvo and t2.mpnfac = t1.mpnfac)
left join glosas t5 on (t5.glscod = t2.glscod)
left join terceros t6 On (t6.trccod=t9.clicod)
where t1.glofchrec &gt;= '2015-01-01' and t1.glofchrec &lt;= '2015-12-31' and t3.maestf not in ('1','10')
order by t1.mpnfac 
</t>
  </si>
  <si>
    <t xml:space="preserve">select  t1.gloctvo as consecutivo,t1.mpnfac as factura,t6.trcrazsoc as razon_social,
t9.saldo_pndnte AS SALDO_PNDNTE,t3.mavals as valor_factura,
t3.facfch as fecha_factura,t9.fecha_radica as fecha_radicacion,t1.glofchrec as fecha_glosa_recibida , 
        t1.glofecdoc as fecha_contestacion,
 t1.glofchrad as fecha_radicada_glosa,
 CASE WHEN t1.gloedo = '3'  then 'GLOSADA'
      WHEN t1.gloedo = '5'  then 'CONTESTADA'
      WHEN t1.gloedo = '8'  then 'NOTIFICADA'
      WHEN t1.gloedo = '9'  then 'NOTIFICADA CONTESTADA'
             WHEN t1.gloedo = '11' then 'NOTIIFICADA RADICADA'
      WHEN t1.gloedo = '12' then 'CONCILIADA'
      WHEN t1.gloedo = '13' then 'EN ACTA DE CONCILIACION'
      WHEN t1.gloedo = '6' then 'RADICADA'
             ELSE  'Otros valores '
  END as estado_glosa , t5.glscod,t5.glsdes,t1.gloinddev AS devuelta,
        t2.gloitem as item, t2.glocnt as cantidad_item_glosados         ,
 t1.glovlrtglo  as valor_total_glosado,
 T1.glovlrtpen as valor_total_pendiente,
 T2.glovlr as valor_item_glosado,
 T2.GloVlrAcp as valor_item_aceptado,
 T2.GloVlrSop as valor_item_soportado   , t2.gloobscon as observaciones_item, t1.gloedorec as estado_recepcion,
 GLOUSRRTA,GLOTIPDOC,t2.glofchrta, b.mvcxcnro,b.mccfch
FROM adglosas t1 
inner join REPORT.tmp_cartera t9 on (t9.factura  = cast (t1.mpnfac as NVARCHAR))
left join  REPORT.MOVCXC_copias_1 b ON (  t9.factura = b.mccnumobl and  b.doccod = t1.glotipdoc and b.cntcod &lt;&gt; '130525005001' )
inner join maeate t3 on (t3.mpnfac = t1.mpnfac)
left join adglosas1 t2 on (t2.gloctvo = t1.gloctvo and t2.mpnfac = t1.mpnfac)
left join glosas t5 on (t5.glscod = t2.glscod)
left join terceros t6  on (t6.trccod=t9.clicod)
where t1.GloFchRec &gt;= '2016-01-01' and t1.GloFchRec &lt;= '2016-01-31' and t3.maestf not in ('1','10')
order by t1.mpnfac </t>
  </si>
  <si>
    <t>SELECT t1.gloctvo AS consecutivo,factura,t6.trcrazsoc as razon_social,saldo_pndnte,t3.mavals AS valor_factura,t3.facfch AS fecha_factura,
t9.fecha_radica AS fecha_radicacion,t1.glofchrec AS fecha_glosa_recibida, t1.glofecdoc AS fecha_contestacion,
t1.glofchrad AS fecha_radicada_glosa,t2.gloitem as item,sum(t2.glocnt) AS CANTIDAD_ITEM_GLOSADOS,t1.glovlrtglo AS VALOR_TOTAL_GLOSADO,sum(T1.glovlrtpen)
AS VALOR_TOTAL_PENDIENTE,
sum(T2.glovlr) AS VALOR_ITEM_GLOSADO,sum(T2.GloVlrAcp) AS VALOR_ITEM_ACEPTADO, SUM(T2.GLOVLRSOP) AS VALOR_SOPORTADO
FROM adglosas t1 
inner join REPORT.tmp_cartera t9 on (t9.factura  = cast (t1.mpnfac as NVARCHAR))
left join  REPORT.MOVCXC_copias_1 b ON (  t9.factura = b.mccnumobl and b.mccnumobl = cast( t1.mpnfac as NVARCHAR) and b.doccod = t1.glotipdoc and 
b.cntcod &lt;&gt; '130525005001'  aND t1.GLONUMDOC= b.mvcxcnro)
inner join maeate t3 on (t3.mpnfac = cast (b.mccnumobl as bigint ))
left join adglosas1 t2 on (t2.gloctvo = t1.gloctvo and t2.mpnfac = t3.mpnfac)
left join glosas t5 on (t5.glscod = t2.glscod)
left join terceros t6 on (t6.trccod=t9.clicod)
where t1.glofchrec &gt;= '2016-01-01' and t1.glofchrec &lt;= '2016-02-28' and t3.maestf not in ('1','10') 
group by t1.gloctvo,factura,t6.trcrazsoc ,saldo_pndnte,t3.mavals,t3.facfch,t9.fecha_radica,t1.glofchrec, t1.glofecdoc,
t1.glofchrad,t2.gloitem,t1.glovlrtglo
ORDER BY factura , t1.gloctvo</t>
  </si>
  <si>
    <t xml:space="preserve"> SELECT a.MPNFAC AS FACTURA,b.facfch as fecha_factura,d.empdsc, CONVERT(VARCHAR(19),a.glofchrec, 120) as fecha_ingreso_glosa, GLOCTVO AS GLOSA, GLOVLRTGLO AS VALOR_glosa, CONVERT(VARCHAR(19),GLOFCHRAD,120) AS FECHA_RADICACION_glosa, a.glovlrtcon as valor_conciliado, CASE WHEN  a.glofchnot= '1753-01-01 00:00:00.000' THEN ' ' ELSE CONVERT(VARCHAR(19), a.glofchnot, 120) END as fecha_notificacion,case when a.glofecconr='1753-01-01 00:00:00.000' then ' ' else convert(varchar(19),a.glofecconr) end,case when a.gloedorec='N' then 'Glosa_sin_Detallar' when a.gloedorec='P' then 'Detallada_Parcialment' when a.gloedorec='D' then 'Detallada_Total' when a.gloedorec='A' then 'Anulada' end as estado_recepcion FROM  ADGLOSAS a, maeate b, maeemp c,empress d WHERE a.mpnfac = b.mpnfac and b.mpmeni = c.mennit and c.mecntr = d.mecntr and a.GLOFCHRAD&gt;=? AND a.GLOFCHRAD&lt;=? ORDER BY a.mpnfac</t>
  </si>
  <si>
    <t xml:space="preserve"> SELECT MPNFAC AS NUMERO_FACTURA, GLOCTVO AS CONSECUTIVO, GLOFCHREC AS FECHA, GLOVLRTACP AS VALOR_ACEPTADO FROM ADGLOSAS WHERE GLOTIPDOC = 'NFA' AND GLOFCHREC&gt;=? AND GLOFCHREC&lt;=? ORDER BY GLOFCHREC;
</t>
  </si>
  <si>
    <t xml:space="preserve"> SELECT A.MPNFAC AS FACTURA,A.MPMENI AS CODIGO_CONTRATO,D.MENOMB AS CONTRATO,convert(varchAr(19), A.FACFCH, 120) AS ECHA_FACTURA,convert(varchar(19),B.GLOFECDOC, 120) AS FECHA_GLOSA,C.GLSCOD AS CODIGO_CONCEPTO_GLOSA, E.GLSDES AS CONCEPTO_GLOSA,C.GLOVLR AS VALOR FROM MAEATE A, ADGLOSAS B, ADGLOSAS1 C,MAEEMP D,GLOSAS E WHERE A.MPNFAC=B.MPNFAC AND B.MPNFAC=C.MPNFAC AND A.MPMENI=D.MENNIT AND C.GLSCOD=E.GLSCOD AND B.GLOFECDOC&gt;=? AND B.GLOFECDOC&lt;=? ORDER BY A.MPNFAC</t>
  </si>
  <si>
    <t xml:space="preserve"> SELECT HISTIPDOC AS TIPO_DOC,HISCKEY AS DOCUMENTO, HISCSEC AS FOLIO,HCPRCCOD AS PROCEDIMIENTO FROM HCCOM5 WHERE HCPRCTIP = 1 AND (CONCAT (HISCKEY,HISTIPDOC,HISCSEC)) IN (SELECT CONCAT(HISCKEY,HISTIPDOC,HISCSEC) FROM HCCOM51 WHERE HCFCHRORD&gt;=? AND HCFCHRORD&lt;=? AND HCPRCTPOP =1 AND HCORDAMB='N') 
</t>
  </si>
  <si>
    <t xml:space="preserve"> SELECT A.MMCODM AS MEDICO,A.MMCEDM AS CEDULA_MEDICO ,A.MMINTRES AS INTERFAZ_RESULTADOS,B.HISCKEY AS PACIENTE, B.HISCSEC AS FOLIO FROM MAEMED1 A, HCCOM1 B, HCCOM5 C WHERE C.HISCKEY = B.HISCKEY AND C.HISCSEC= B.HISCSEC AND A.MMCODM = B.HISCMMED AND A.MMINTRES &lt;&gt;'S' AND  C.HCPRCTIP = 1 AND (CONCAT(C.HISCKEY,C.HISTIPDOC,C.HISCSEC)) IN (SELECT CONCAT(D.HISCKEY,D.HISTIPDOC,D.HISCSEC) FROM HCCOM51 D  WHERE D.HCFCHRORD&gt;=? AND D.HCFCHRORD&lt;=? AND D.HCPRCTPOP =1 AND HCORDAMB='N') ORDER BY A.MMINTRES</t>
  </si>
  <si>
    <t>Hubo depuracioon dio diferente</t>
  </si>
  <si>
    <t>405 / 301</t>
  </si>
  <si>
    <t xml:space="preserve"> SELECT (SELECT MENOME FROM MAEESP WHERE T1.MECODE=MECODE),(SELECT MMNOMM FROM MAEMED1 WHERE T1.MMCODM=MMCODM),T1.CITNUM,T1.CITFECME,T2.CITHORI,T2.CITCONS,CITMED1.CITCED, CITMED1.CITTIPDOC, (SELECT CONCAT( MPNOMC,' ',' TEL: ',MPTELE) FROM CAPBAS WHERE CITMED1.CITCED=CAPBAS.MPCEDU AND CITMED1.CITTIPDOC=CAPBAS.MPTDOC) AS NOMBRE,T1.MECODE,T2.CITPRO AS CITPRO, T3.PRNOMB AS CITNOMPRC, T2.CITFEC FROM ((CITMED2 T1 INNER JOIN CITMED T2 ON T2.CITEMP=T1.CITEMP AND T2.CITSED=T1.CITSED AND T2.CITNUM=T1.CITNUM) LEFT JOIN MAEPRO T3 ON T3.PRCODI = T2.CITPRO), CITMED1 WHERE (T1.MMCODM = 'IMA02' AND T1.MECODE = '601' AND T1.CITCANCEM = 'N') AND ((T1.CITFECME BETWEEN ? AND ? )) AND CITMED1.CITNUM=T1.CITNUM ORDER BY T1.MMCODM,T1.MECODE,T1.CITCANCEM,T1.CITFECME,T1.CITHORIME</t>
  </si>
  <si>
    <t xml:space="preserve"> SELECT (SELECT MENOME FROM MAEESP WHERE T1.MECodE=MECODE),(SELECT MMNOMM FROM MAEMED1 WHERE T1.MMCODM=MMCODM), T1.CitNum, CONVERT(VARCHAR(19),T1.CitFecMe, 120),  T2.CitHorI, T2.CitCons,CITMED1.CITCED, CITMED1.CITTIPDOC,(SELECT CONCAT(MPNOMC,' ',' TEL: ',MPTELE) FROM CAPBAS WHERE CITMED1.CITCED=CAPBAS.MPCEDU AND CITMED1.CITTIPDOC=CAPBAS.MPTDOC) AS NOMBRE, T1.MECodE, T2.CitPro AS CitPro,T3.PrNomb AS CitNomPrc, CONVERT(VARCHAR (19),T2.CitFec, 120) FROM ((CITMED2 T1 INNER JOIN CITMED T2 ON T2.CitEmp = T1.CitEmp AND T2.CitSed = T1.CitSed AND T2.CitNum = T1.CitNum) LEFT JOIN MAEPRO T3 ON T3.PRCODI = T2.CitPro), CITMED1 WHERE (T1.MMCODM = 'IMA03' and T1.MECodE = '603' and T1.CitCanceM = 'N') AND (( T1.CitFecMe&gt;=? )) AND (( T1.CitFecMe &lt;=?)) AND CITMED1.CITNUM=T1.CITNUM ORDER BY T1.MMCODM, T1.MECodE, T1.CitCanceM, T1.CitFecMe, T1.CitHorIMe
</t>
  </si>
  <si>
    <t xml:space="preserve"> SELECT T1.CITNUM, T9.MPCEDU,MPNOMC,MPSEXO, MPFCHN,T1.CITFECME,T2.CITHORI,T4.MMNOMM,T11.RIOCTIPDE, T10.RIOCCLADE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T1.CITFECME&lt;=?) AND (T1.METIPME='P' OR 'P'= '') AND (T2.CITCLAS = 'SO') AND (((T2.CITTIPORI = 'HO' AND  'HC'='HO') OR (T2.CITTIPORI&lt;&gt; 'HO' AND 'HC' = 'HC'))) AND (T1.CITEMP = '1 ') ORDER BY T1.MMCODM, T1.CITCANCEM, T1.CITFECME, T1.CITHORIME</t>
  </si>
  <si>
    <t xml:space="preserve"> SELECT MPSEXO, COUNT(*) AS TOTAL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T1.CITFECME&lt;=?) AND (T1.METIPME='P' OR 'P'= '') AND (T2.CITCLAS = 'SO') AND (((T2.CITTIPORI = 'HO' AND  'HC'='HO') OR (T2.CITTIPORI&lt;&gt; 'HO' AND 'HC' = 'HC'))) AND (T1.CITEMP = '1 ') GROUP BY MPSEXO</t>
  </si>
  <si>
    <t>No trae datos</t>
  </si>
  <si>
    <t xml:space="preserve"> SELECT DATEDIFF (DAY,  T9.MPFCHN ,  T1.CITFECME) AS EDAD,COUNT(*) AS TOTAL FROM (((CITMED2 T1 INNER JOIN CITMED T2 ON T2.CITEMP=T1.CITEMP AND T2.CITSED=T1.CITSED AND T2.CITNUM=T1.CITNUM) LEFT JOIN MAEPRO T3 ON T3.PRCODI=T2.CITPRO) INNER JOIN MAEMED1 T4 ON T4.MMCODM= T1.MMCODM) INNER JOIN CITMED1 T7 ON (T7.CITNUM=T2.CITNUM) INNER JOIN HCCOM1 T8 ON (T8.HISTIPDOC= T7.CITTIPDOC AND T8.HISCKEY = T7.CITCED) INNER JOIN CAPBAS T9 ON (T9.MPTDOC=T8.HISTIPDOC AND T9.MPCEDU= T8.HISCKEY) INNER JOIN SOCAFIEM1 T5 ON (T5.SOCTIPDOC=T7.CITTIPDOC AND T5.SOCCKEY=T7.CITCED AND T5.SOCCSEC= T8.HISCSEC AND T8.HISCSEC=T7.CITFOLIO) INNER JOIN MAERIEOCU T11 ON (T11.RIOCTIPCO=T5.RIOCTIPCO) INNER JOIN MAERIEOC1 T10 ON (T11.RIOCTIPCO=T10.RIOCTIPCO AND T5.RIOCCLACO=T10.RIOCCLACO) WHERE (T1.MMCODM='ME231' AND T1.CITCANCEM='N' AND T1.CITFECME &gt;=? AND T1.CITFECME&lt;=?) AND (T1.METIPME='P' OR 'P'= '') AND (T2.CITCLAS = 'SO') AND (((T2.CITTIPORI = 'HO' AND  'HC'='HO') OR (T2.CITTIPORI&lt;&gt; 'HO' AND 'HC' = 'HC'))) AND (T1.CITEMP = '1 ') GROUP BY DATEDIFF (DAY,  T9.MPFCHN ,  T1.CITFECME)</t>
  </si>
  <si>
    <t>Total Reportes</t>
  </si>
  <si>
    <t>Con sintaxis actualizada</t>
  </si>
  <si>
    <t>Por mirar</t>
  </si>
  <si>
    <t>Pasos</t>
  </si>
  <si>
    <t>Verificacion sintaxis del sql con la sola estructura</t>
  </si>
  <si>
    <t>2.</t>
  </si>
  <si>
    <t>Se verifiacrran godos los querys por lo que hay querys que se actuvaron siendo sido asignados a nuevos usuarios</t>
  </si>
  <si>
    <t>Dblink que estaban en funciones se vuelven sql</t>
  </si>
  <si>
    <t>Hay procediimientos creados (5) los mas compolcados</t>
  </si>
  <si>
    <t>El proceso de validacion es dispendioso, se puede demorar desde 20' hasta mas de 1 Hora por query</t>
  </si>
  <si>
    <t>a) Se copia el query de postgres a excel</t>
  </si>
  <si>
    <t>b) se toam en excel</t>
  </si>
  <si>
    <t>d) se pasa a la pantallade hosvital*Report, se alinean espacios es muy demorado este proceso</t>
  </si>
  <si>
    <t>e) Se graba, si no hay permisos para pruebas se asignan en Front-end de Sql*server</t>
  </si>
  <si>
    <t>f) se carga el front_end de postgres con la 1 ra migracion, estamos en 2da migracion</t>
  </si>
  <si>
    <t>g) se corre en postgresql la consulta a excel</t>
  </si>
  <si>
    <t>h) se corre en front-end de sql*server a Excel</t>
  </si>
  <si>
    <t>C) se valida semantica con sql*Server (Diferencias de fechas, formatos de fechas, concatenaciones de campos, funciones como datepart, strpos,etc se actualizan</t>
  </si>
  <si>
    <t>i)  Se comparan cantidadde registros de las conaultas campos fecha_hora y cifras numericas</t>
  </si>
  <si>
    <t>Se detecta diferencia en la salida con formato de Texto, se multipica por 10 los campos presicion decimal , Reportado con hosvital</t>
  </si>
  <si>
    <t>Validados- Funcionando</t>
  </si>
  <si>
    <t>Se crea esquema REPORT</t>
  </si>
  <si>
    <t>Se guardan tablas  temporales en el esquema Report</t>
  </si>
  <si>
    <t>j) Sesaca backup de las tablas de reportes repexc*</t>
  </si>
  <si>
    <t>Adir (Cirugia)- Cuscus</t>
  </si>
  <si>
    <t>Entre funciones y procediemientos</t>
  </si>
  <si>
    <t>Nose modifica la estructyra de NINGUN QUERY</t>
  </si>
  <si>
    <t>Se valda el  100% delresulatdomifud</t>
  </si>
  <si>
    <t>NOP</t>
  </si>
  <si>
    <t>Igualita - Ok</t>
  </si>
  <si>
    <t>Funcion Split_par</t>
  </si>
  <si>
    <t>SELECT A.PSCODI as portafolio,B.PSDESC AS DESC_PORTAFOLIO,C.MSRESO AS COD_PRODUCTO,C.MSNOMG AS DESC_PRODUCTO, D.MSDESC AS GENERICO,mv.grpdsc as grupo,mv2.sgrpdsc as subgrupo, C.MSPPUB AS  PRECIO_VENTA, MSCSTPRM AS COSTO_PROMEDIO,C.MovVlU1 AS VALOR_ULT_COMPRA,CASE  WHEN (C.MSPPUB &gt;0 AND MovVlU1&gt;=0) THEN (C.MSPPUB - C.MovVlU1) ELSE NULL END AS P_VTA_P_COMP, CASE WHEN (C.MSPPUB &gt;0 AND MovVlU1&gt;=0) THEN  (C.MSPPUB - MSCSTPRM) ELSE NULL END AS P_VTA_C_PROM, C.MsFchUlS AS FECHA_ULTIMA_SALIDA,t1.prvcod as cod_proveedor ,t2.TrcRazSoc as proveedor,c.MsEstado as estado FROM PORTARS1 A INNER JOIN PORTARSU B ON (B.PSCODI= A.PSCODI) INNER JOIN  MAESUM1  C ON (C.MSRESO = A.MSRESO) INNER JOIN  MAESUMN  D ON ( D.MSCODI=C.MSCODI AND D.MSPRAC=C.MSPRAC AND D.CNCCD=C.CNCCD AND D.MSFORM= C.MSFORM) inner join grupos mv on (mv.grpcod=C.MSGRPCOD) inner join grupos1 mv2  on (mv2.grpcod = C.MSGRPCOD and mv2.sgrpcod=c.MSSGRPCD) inner join  PRVPROD t1 on (t1.msreso = C.msreso) inner join  terceros t2  on (t2.TrcCod = t1.PrvCod) WHERE A.PSCODI IN ('01') And t1.empcod='1 ' and c.MsEstado = 'S' ORDER BY A.MSRESO,proveedor asc</t>
  </si>
  <si>
    <t xml:space="preserve"> SELECT MAEATE3.MPNFAC AS FACTURA, MAEATE.MACTVING AS CONSEC_INGRESO, MAEATE.FACFCH AS FECHA_FACTURA, MAEATE3.MAFCSU AS FECHA,MAEATE.MPCEDU AS ID_PACIENTE,MAEATE3.MSRESO AS CODIGO, ROUND(MAEATE3.MACANS,0) AS CANTIDAD, MAESUM1.MSNOMG AS DESCRIPCION, ROUND(MAEATE3.MAVATS,0) AS VALOR_TOTAL_SIN_IVA, ROUND (MAEATE3.MAVATS/MAEATE3.MACANS,0) as valor_unitario,MAEPAB.MPNOMP AS SERVICIO, MAEATE3.MACENCOS AS CENTRO_COSTO,CENCOST.CNCDSC AS CENTRO_COSTO, GRUPOS.GRPDSC AS GRUPO, MAEEMP.MENOMB AS CONTRATO,EMPRESS.EMPDSC AS EMPRESA,MAEATE3.BODEGA FROM ((MAESUM1 INNER JOIN MAEATE3 ON MAESUM1.MSRESO = MAEATE3.MSRESO) INNER JOIN GRUPOS ON MAESUM1.MSGRPCOD=GRUPOS.GRPCOD) LEFT JOIN CENCOST ON MAEATE3.MACENCOS=CENCOST.CNCCOD LEFT JOIN MAEATE ON MAEATE3.MPNFAC=MAEATE.MPNFAC INNER JOIN MAEEMP ON MAEATE.MPMENI=MAEEMP.MENNIT INNER JOIN MAEPAB ON MAEATE.FACCODPAB=MAEPAB.MPCODP INNER JOIN EMPRESS ON MAEEMP.MECNTR=EMPRESS.MECNTR WHERE MAEATE.MAESTF&lt;&gt;1 AND MAESTF&lt;&gt;10AND MAEATE3.FCSTPOTRN='F' AND MAEATE3.MAESANUS&lt;&gt;'S' AND MAEATE.FACFCH&gt;=? AND MAEATE.FACFCH&lt;=? and MsReg = 'S' ORDER BY MAEATE.MPNFAC,MAEATE3.MAFCSU;</t>
  </si>
  <si>
    <t>SELECT DISTINCT EMPRESS.EMPDSC AS NOMBRE_EMPRESA, EMPRESS.MEDIRE AS DIRECCION_EMPRESA, EMPRESS.METELE AS TELEFONO_EMPRESA,MAEEMP.MENNIT AS CODIGO_CONTRATO, MAEEMP.MENOMB AS NOMBRE_CONTRATO, MAEEMP.MECNTR AS NIT_EMPRESA, MAECTOS.CTOFCHINI AS FECHA_INICIO_CONTRATO, MAECTOS.MECFCHA1 AS FECHA_FIN_CONTRATO, PORTAR.PTDESC AS NOMBRE_PORTAFOLIO,MAEEMP31.PTCODI AS COD_PORTAFOLIO,MAEEMP31.MEPPVIG AS VIGENCIA_DESDE_PORTAFOLIO,MAEEMP.MEPASC AS CUENTA_COBRAR,MAEEMP.MEPASD AS CUENTA_PACIENTE,MAEEMP.MECTDFC AS  CUENTA_DIFICIL_COBRO, MAEEMP.MEPASD AS CUENTA_DESCUENTO FROM ((((EMPRESS INNER JOIN MAEEMP ON EMPRESS.MECNTR = MAEEMP.MECNTR) INNER JOIN MAECTOS ON MAEEMP.MENNIT=MAECTOS.MENNIT)  INNER JOIN MAEEMP31 ON MAEEMP.MENNIT=MAEEMP31.MENNIT) INNER JOIN PORTAR ON MAEEMP31.PTCODI=PORTAR.PTCODI) WHERE MAEEMP.MEESTADO = '0' ORDER BY 1,4,11</t>
  </si>
  <si>
    <t>SELECT DISTINCT EMPRESS.EMPDSC AS NOMBRE_EMPRESA, EMPRESS.MEDIRE AS DIRECCION_EMPRESA, EMPRESS.METELE AS TELEFONO_EMPRESA,MAEEMP.MENNIT AS CODIGO_CONTRATO, MAEEMP.MENOMB AS NOMBRE_CONTRATO,MAEEMP.MECNTR AS NIT_EMPRESA, MAECTOS.CTOFCHINI AS FECHA_INICIO_CONTRATO,MAECTOS.MECFCHA1 AS FECHA_FIN_CONTRATO,PORTAR.PTDESC AS NOMBRE_PORTAFOLIO, MAEEMP31.PTCODI AS COD_PORTAFOLIO,MAEEMP31.MEPPVIG AS VIGENCIA_DESDE_PORTAFOLIO,MAEEMP.MEPASC AS CUENTA_COBRAR,MAEEMP.MEPASD AS CUENTA_PACIENTE,MAEEMP.MECTDFC AS CUENTA_DIFICIL_COBRO,MAEEMP.MEPASD AS CUENTA_DESCUENTO,MAEEMP.MEESTADO FROM ((((EMPRESS INNER JOIN MAEEMP ON EMPRESS.MECNTR=MAEEMP.MECNTR) INNER JOIN MAECTOS ON MAEEMP.MENNIT=MAECTOS.MENNIT) INNER JOIN MAEEMP31 ON MAEEMP.MENNIT=MAEEMP31.MENNIT) INNER JOIN PORTAR ON MAEEMP31.PTCODI=PORTAR.PTCODI) WHERE MAEEMP.MEESTADO IN ('0','1') ORDER BY 1,4,11</t>
  </si>
  <si>
    <t>SELECT C.MPNFAC AS FACTURA,A.MPTDOC AS TIPO_DOC,A.MPCEDU AS DOCUEMNTO, B.INGCSC AS INGRESO, A.MPNOMC AS NOMBRE, B.INGFECADM AS INGRESO,DATEDIFF(DAY ,  A.MPFCHN ,  B.INGFECADM)/365 AS EDAD, A.MPDIRE,A.MPTELE AS TEFONO,B.INGFECEGR,D.CEDETALL FROM CAPBAS A, INGRESOS B, MAEATE C, MAECAUE D WHERE A.MPCEDU=C.MPCEDU AND A.MPTDOC=C.MPTDOC AND B.INGCSC=C.MACTVING AND A.MPCEDU= B.MPCEDU AND A.MPTDOC=B.MPTDOC AND B.INGFECEGR &gt;= ? AND B.INGFECEGR&lt;=? AND A.MPFCHN&gt;= DATEADD(YEAR, -15, CONVERT(VARCHAR(19), B.INGFECADM, 120)) AND D.CECODIGO = B.INGCAUE ORDER BY A.MPCEDU</t>
  </si>
  <si>
    <t>select ltrim(RTRIM(prcodi)) codigo ,prnomb procedimiento,case when PlnCod='1' then 'POS' when PlnCod='2' then 'NO POS' end as 'Plan' from maepro where PrSta='S'</t>
  </si>
  <si>
    <t>select p.ptcodi as cod_portafolio,p.prcodi as codcupsporta,p.trfcod as tarifario_portafolio,p.ptporc as porcbase,p.forliqcod as formaliquida,h.prcodi as codhom,h.homprodsc as descriphomologacion,h.homprocnt,h.homprovlr as base,h.homprolh as liqhon,m.prnomb as descCUPS from portar1 p inner join homproc h on p.prcodi=h.prcodi and p.trfcod=h.trfcod inner join maepro m on m.prcodi=p.prcodi where p.ptcodi = ?</t>
  </si>
  <si>
    <t>No-Aplica</t>
  </si>
  <si>
    <t>Problema GROUP BY</t>
  </si>
  <si>
    <t>SELECT M.DOCCOD, H.DOCDSC,M.CNTCOD, M.TRCCOD, T.TRCRAZSOC, T. TRCDIGVER, M.MVCDOCRF1,M.MVCNAT, SUM(M.MVCVLR), T.TRCDIR, T.TRCTLF,T.TRCMDCODD, T.TRCMDCODM,T.TRCTIPTRC,T.TRCACT FROM MOVCONT2 M ,TERCEROS T, DOCUCON H WHERE M.TRCCOD=T.TRCCOD  AND H.DOCCOD=M.DOCCOD AND M.CNTCOD LIKE '14%' AND M.CNTVIG=? GROUP BY M.DOCCOD, H.DOCDSC, M.CNTCOD,M.TRCCOD,T.TRCRAZSOC, T. TRCDIGVER, M.MVCDOCRF1,M.MVCNAT, T.TRCDIR, T.TRCTLF,T.TRCMDCODD,T.TRCMDCODM,T.TRCTIPTRC,T.TRCACT</t>
  </si>
  <si>
    <t>Cambio de Estructura GROUP BY</t>
  </si>
  <si>
    <t>SELECT M.DOCCOD,DOCDSC, M.CNTCOD, M.TRCCOD, T.TRCRAZSOC, T. TRCDIGVER, M.MVCDOCRF1,M.MVCNAT, SUM(M.MVCVLR), T.TRCDIR, T.TRCTLF, T.TRCMDCODD,T.TRCMDCODM,T.TRCTIPTRC,T.TRCACT FROM MOVCONT2 M , TERCEROS T,DOCUCON X WHERE M.TRCCOD=T.TRCCOD AND X.DOCCOD=M.DOCCOD AND CNTCOD LIKE '15%' AND CNTVIG=? GROUP BY M.DOCCOD,DOCDSC, M.CNTCOD, M.TRCCOD,T.TRCRAZSOC, T. TRCDIGVER, M.MVCDOCRF1,M.MVCNAT, T.TRCDIR, T.TRCTLF, T.TRCMDCODD,T.TRCMDCODM,T.TRCTIPTRC,T.TRCACT</t>
  </si>
  <si>
    <t>SELECT M.DOCCOD,DOCDSC , M.CNTCOD, M.TRCCOD, T.TRCRAZSOC, T. TRCDIGVER, M.MVCDOCRF1,M.MVCNAT, SUM(M.MVCVLR), T.TRCDIR, T.TRCTLF,T.TRCMDCODD,T.TRCMDCODM,T.TRCTIPTRC,T.TRCACT FROM MOVCONT2 M ,TERCEROS T ,DOCUCON X WHERE M.TRCCOD=T.TRCCOD AND X.DOCCOD=M.DOCCOD AND CNTCOD LIKE '17%' AND CNTVIG=? GROUP BY M.DOCCOD,DOCDSC , M.CNTCOD, M.TRCCOD, T.TRCRAZSOC, T. TRCDIGVER, M.MVCDOCRF1,M.MVCNAT,T.TRCDIR, T.TRCTLF,T.TRCMDCODD, T.TRCMDCODM,T.TRCTIPTRC,T.TRCACT</t>
  </si>
  <si>
    <t>SELECT EA.DOCCOD AS TIPO,EA.ENTANRO AS NUMEROENTRADA,CONVERT(VARCHAR(19),EA.ENTAFCH,120) AS FECHAENTRADA,EA.PRVCOD AS NIT, T.TRCDIGVER AS DIGVERIFICACION,(SELECT TIPDSCDOC FROM TIPDOC WHERE TIPCODDOC = T.TRCTPOIDE) AS TIPOID,T.TRCRAZSOC AS RAZONSOCIAL,T.TRCPRMNOM AS PRIMERNOMBRE, TRCSEGNOM AS SEGUNDONOMBRE, TRCPRMAPE AS PRIMERAPELLIDO,TRCSEGAPE AS SEGUNDOAPELLIDO,T.TRCDIR AS DIRECCIONTERCERO, T.TRCTLF AS TELEFONOTERCERO,T.TRCEMAIL AS EMAIL,T.PAISCOD AS CODPAIS,T.TRCMDCODD AS CODDPTO,TRCMDCODM AS CODMUNICIPIO,EA.ENTAFACT AS NUMFACTURA,EA1.ENTDOCCAU AS DOCUMENTOCAUSACION,EA1.ENTNROCAU AS NUMEROCAUSACION,CONVERT(VARCHAR(19), ENTFCHCAU,120) AS FECHACAUSACION,CASE EA.ENTAEST WHEN 'S' THEN 'ACTIVA' WHEN 'F' THEN 'FACTURADA' WHEN 'N' THEN 'ANULADA' WHEN 'C' THEN 'CERRADA' END AS ESTADO, EA1.MSRESO AS PRODUCTO,CAST (EA1.ENTACNT AS NUMERIC(11,2)) AS CANTIDAD, CAST(EA1.ENTVUANT AS NUMERIC(17,2)) AS VALORUNITARIOSINIVA, CAST (EA1.ENTAVLRI AS NUMERIC(12,2)) AS VALORIVA, CAST( EA1.ENTAVLRU AS  NUMERIC(17,2)) AS VALORUNITARIOCONIVA,CAST (EA1.ENTAVLRD AS NUMERIC(5,2)) AS VALORDESCUENTO, CAST(EA1.ENTATOTD AS NUMERIC(14,2)) AS TOTALDESCUENTO, CAST (EA1.ENTATOTI AS NUMERIC(14,2)) AS IVATOTAL,CAST(EA1.ENTATTAL AS NUMERIC(14,2)) AS VALORTOTALCONIVA FROM ENTRALM EA, ENTRALM1 EA1,TERCEROS T WHERE EA.DOCCOD=EA1.DOCCOD AND EA.ENTANRO=EA1.ENTANRO AND T.TRCCOD = EA.PRVCOD AND ENTAFCH &gt;=? AND ENTAFCH &lt;=?</t>
  </si>
  <si>
    <t>Select * from(SELECT MAEATE2.MPNFAC AS FACTURA,MAEATE.MACTVING AS CONSEC_INGRESO,MAEATE.FACFCH AS FECHA_FACTURA,INGRESOS.INGFECEGR AS FECHA_EGRESO,MAEATE.MPCEDU AS ID_PACIENTE,MAEATE2.PRCODI AS CUPS,MAEATE2.MACANPR AS CANTIDAD,MAEPRO.PRNOMB AS DECRIPCION_PROCEDIMIENTO,MAEATE2.MAVATP AS VALOR, MAEPAB.MPNOMP AS SERVICIO,MAEATE2.FCPCODSCC AS COD_COSTO,CENCOST.CNCDSC AS DESCRIPCION_CENCOSTO,CPTSERV.CPTDESC AS CONCEPTO,MAEEMP.MENOMB AS CONTRATO, EMPRESS.EMPDSC AS EMPRESA,DATEDIFF( DAY, INGRESOS.INGFECEGR, MAEATE.FACFCH) as dif_dias FROM (MAEATE2 INNER JOIN MAEPRO ON MAEATE2.PRCODI = MAEPRO.PRCODI) INNER JOIN CPTSERV ON MAEPRO.PRCPTO = CPTSERV.CPTCOD INNER JOIN MAEATE ON MAEATE2.MPNFAC=MAEATE.MPNFAC INNER JOIN MAEPAB ON MAEATE.FACCODPAB=MAEPAB.MPCODP LEFT JOIN INGRESOS ON MAEATE.MPNFAC=INGRESOS.INGFAC INNER JOIN MAEESP ON MAEATE2.MECOMM=MAEESP.MECODE INNER JOIN MAEEMP ON MAEATE.MPMENI=MAEEMP.MENNIT LEFT JOIN HONRIOS ON MAEATE2.MAHONCOD=HONRIOS.HNRCOD INNER JOIN EMPRESS ON MAEEMP.MECNTR=EMPRESS.MECNTR LEFT JOIN CENCOST ON MAEATE2.FCPCODSCC=CENCOST.CNCCOD WHERE MAEATE.MATIPDOC IN ('2','3','4') AND MAEATE2.FCPTPOTRN='F' AND MAEATE2.MAESANUP&lt;&gt;'S' AND MAEATE.MAESTF &lt;&gt;1 AND MAEATE.MAESTF&lt;&gt;10 UNION ALL SELECT MAEATE3.MPNFAC AS FACTURA,MAEATE.MACTVING AS CONSEC_INGRESO,MAEATE.FACFCH AS FECHA_FACTURA,INGRESOS.INGFECEGR AS FECHA_EGRESO,MAEATE.MPCEDU AS ID_PACIENTE,MAEATE3.MSRESO AS CODIGO,MAEATE3.MACANS AS CANTIDAD,MAESUM1.MSNOMG AS DESCRIPCION,MAEATE3.MAVATS AS VALOR_TOTAL_SIN_IVA,MAEPAB.MPNOMP AS SERVICIO,MAEATE3.MACENCOS AS COD_COSTO,CENCOST.CNCDSC AS CENTRO_COSTO,GRUPOS.GRPDSC AS GRUPO,MAEEMP.MENOMB AS CONTRATO,EMPRESS.EMPDSC AS EMPRESA, DATEDIFF(DAY,INGRESOS.INGFECEGR,MAEATE.FACFCH) as dif_dias FROM ((MAESUM1 INNER JOIN MAEATE3 ON MAESUM1.MSRESO = MAEATE3.MSRESO) INNER JOIN GRUPOS ON MAESUM1.MSGRPCOD = GRUPOS.GRPCOD)LEFT JOIN CENCOST ON MAEATE3.MACENCOS=CENCOST.CNCCOD LEFT JOIN MAEATE ON MAEATE3.MPNFAC=MAEATE.MPNFAC INNER JOIN MAEEMP ON MAEATE.MPMENI=MAEEMP.MENNIT INNER JOIN MAEPAB ON MAEATE.FACCODPAB=MAEPAB.MPCODP LEFT JOIN INGRESOS ON MAEATE.MPNFAC=INGRESOS.INGFAC INNER JOIN EMPRESS ON MAEEMP.MECNTR=EMPRESS.MECNTR WHERE  MAEATE.MAESTF&lt;&gt;1 AND MAESTF&lt;&gt;10 AND MAEATE3.FCSTPOTRN='F' AND MAEATE3.MAESANUS&lt;&gt;'S') K WHERE K.FECHA_FACTURA&gt;=? AND K.FECHA_FACTURA&lt;=? AND k.dif_dias&gt;='0';</t>
  </si>
  <si>
    <t>7027/7020</t>
  </si>
  <si>
    <t>SELECT T1.TFCEDU AS IDENTIFICACION,T1.TFTDOC AS TIPO_DOCUMENTO,C.MPNOMC AS NOMBRE_PACIENTE,T1.TMCTVING AS INGRESO,T1.TFCSCP AS CONSECUTIVO, T1.TFFCHP AS FECHA_PORCEDIMIENTO,T1.TFPRC1 AS CUPS,M.PRNOMB AS PROCEDIMIENTO,T1.TFCANPR AS CANTIDAD,T1.TFVATP AS VALOR,CT.CPTDESC AS CONCEPTO_SERVICIO, T1.TFPCODSCC AS CCOSTO,CC.CNCDSC AS DESCRIPCION_CENCOSTO,P.MPNOMP AS PABELLON_ACOSTADO,T.TFCCODCAM AS CAMA,T1.TFNITP AS CONTRATO,ME.MENOMB AS NOMBRE_CONTRATO, E.EMPDSC AS NOMBRE_EMPRESA, 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CENCOST CC ON T1.TFPCODSCC=CC.CNCCOD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T.TFESTS = '1' AND T.TFCCODCAM ='' UNION ALL SELECT T2.TFCEDU AS IDENTIFICACION, T2.TFTDOC AS TIPO_DOCUMENTO,C.MPNOMC AS NOMBRE_PACIENTE, T2.TMCTVING AS INGRESO,T2.TFCSCS AS CONSECUTIVO,T2.TFFCSU AS FECHA_SUMINISTRO,T2.TFRESO AS CODIGO,MS.MSNOMG AS PRODUCTO,T2.TFCANS AS CANTIDAD,T2.TFVATS AS VALOR,G.GRPDSC AS GRUPO,T2.TFCENCOS AS CCOSTO,CC.CNCDSC AS DESCRIPCION_CENCOSTO,P.MPNOMP AS PABELLON_ACOSTADO,T.TFCCODCAM AS CAMA, T2.TFNITS AS CONTRATO,ME.MENOMB AS NOMBRE_CONTRATO,E.EMPDSC AS NOMBRE_EMPRESA,I.INGFECADM AS FECHA_INGRESO,I.INGFECEGR AS FECHA_EGRESO,T.TFESTS AS ESTADO_SALIDA FROM TMPFAC2 T2 INNER JOIN TMPFAC T ON (T.TFCEDU=T2.TFCEDU AND T.TMCTVING=T2.TMCTVING AND T.TFTDOC=T2.TFTDOC) 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T.TFESTS = '1' AND T.TFCCODCAM ='' UNION ALL SELECT T1.TFCEDU AS IDENTIFICACION, T1.TFTDOC AS TIPO_DOCUMENTO,C.MPNOMC AS NOMBRE_PACIENTE, 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CENCOST CC ON T1.TFPCODSCC = 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T.TFCCODCAM ='' AND T.TFESTS = '0' AND P.MPCODP NOT IN ('2','17','16') UNION ALL SELECT T2.TFCEDU AS IDENTIFICACION,T2.TFTDOC AS TIPO_DOCUMENTO,C.MPNOMC AS NOMBRE_PACIENTE,T2.TMCTVING AS INGRESO,T2.TFCSCS AS CONSECUTIVO, T2.TFFCSU AS FECHA_SUMINISTRO,T2.TFRESO AS CODIGO,MS.MSNOMG AS PRODUCTO,T2.TFCANS AS CANTIDAD,T2.TFVATS AS VALOR,G.GRPDSC AS GRUPO,T2.TFCENCOS AS CCOSTO,CC.CNCDSC AS DESCRIPCION_CENCOSTO,P.MPNOMP AS PABELLON_ACOSTADO,T.TFCCODCAM AS CAMA,T2.TFNITS AS CONTRATO, ME.MENOMB AS NOMBRE_CONTRATO,E.EMPDSC AS NOMBRE_EMPRESA,I.INGFECADM AS FECHA_INGRESO,I.INGFECEGR AS FECHA_EGRESO,T.TFESTS AS ESTADO_SALIDA  FROM TMPFAC2 T2 INNER JOIN TMPFAC T ON (T.TFCEDU=T2.TFCEDU AND T.TMCTVING=T2.TMCTVING AND T.TFTDOC=T2.TFTDOC) 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T.TFCCODCAM ='' AND T.TFESTS = '0' AND P.MPCODP NOT IN ('2','17','16') ORDER BY 3</t>
  </si>
  <si>
    <t>SELECT * FROM(SELECT MAEATE2.MPNFAC AS FACTURA,MAEATE.MACTVING AS CONSEC_INGRESO,MAEATE.FACFCH AS FECHA_FACTURA,MAEATE.MPCEDU AS ID_PACIENTE,MAEATE2.PRCODI AS CUPS,MAEATE2.MACANPR AS CANTIDAD,MAEPRO.PRNOMB AS DECRIPCION_PROCEDIMIENTO,MAEATE2.MAVATP AS VALOR,MAEPAB.MPNOMP AS SERVICIO, MAEATE2.FCPCODSCC AS COD_COSTO,CENCOST.CNCDSC AS DESCRIPCION_CENCOSTO,CPTSERV.CPTDESC AS CONCEPTO,MAEEMP.MENOMB AS CONTRATO,EMPRESS.EMPDSC AS EMPRESA FROM (MAEATE2 INNER JOIN MAEPRO ON MAEATE2.PRCODI = MAEPRO.PRCODI) INNER JOIN CPTSERV ON MAEPRO.PRCPTO = 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CENCOST ON MAEATE2.FCPCODSCC=CENCOST.CNCCOD WHERE MAEATE.MATIPDOC IN ('2','3','4') AND MAEATE2.FCPTPOTRN='F' AND MAEATE.MAESTF IN ('1','10')UNION ALL SELECT MAEATE3.MPNFAC AS FACTURA,MAEATE.MACTVING AS CONSEC_INGRESO,MAEATE.FACFCH AS FECHA_FACTURA,MAEATE.MPCEDU AS ID_PACIENTE,MAEATE3.MSRESO AS CODIGO,MAEATE3.MACANS AS CANTIDAD, MAESUM1.MSNOMG AS DESCRIPCION, MAEATE3.MAVATS AS VALOR, MAEPAB.MPNOMP AS SERVICIO, MAEATE3.MACENCOS AS COD_COSTO, CENCOST.CNCDSC AS DESCRIPCION_CENCOSTO, GRUPOS.GRPDSC AS GRUPO, MAEEMP.MENOMB AS CONTRATO,EMPRESS.EMPDSC AS EMPRESA FROM ((MAESUM1 INNER JOIN MAEATE3 ON MAESUM1.MSRESO = MAEATE3.MSRESO)INNER JOIN GRUPOS ON MAESUM1.MSGRPCOD = GRUPOS.GRPCOD) LEFT JOIN CENCOST ON MAEATE3.MACENCOS=CENCOST.CNCCOD LEFT JOIN MAEATE ON MAEATE3.MPNFAC=MAEATE.MPNFAC INNER JOIN MAEEMP ON MAEATE.MPMENI=MAEEMP.MENNIT INNER JOIN MAEPAB ON MAEATE.FACCODPAB=MAEPAB.MPCODP INNER JOIN EMPRESS ON MAEEMP.MECNTR=EMPRESS.MECNTR WHERE MAEATE.MAESTF IN ('1','10')AND MAEATE3.FCSTPOTRN='F')  L WHERE L.FECHA_FACTURA&gt;=? AND L.FECHA_FACTURA&lt;=? ORDER BY 1;</t>
  </si>
  <si>
    <t>SELECT * FROM(SELECT MAEATE2.MPNFAC AS FACTURA,MAEATE.MACTVING AS CONSEC_INGRESO,MAEATE.FACFCH AS FECHA_FACTURA,ADMGLO01.AGLREMFC AS FECHA_REMISION, MAEATE.MPCEDU AS ID_PACIENTE,MAEATE2.PRCODI AS CUPS,MAEATE2.MACANPR AS CANTIDAD,MAEPRO.PRNOMB AS DECRIPCION_PROCEDIMIENTO,MAEATE2.MAVATP AS VALOR, MAEPAB.MPNOMP AS SERVICIO,MAEATE2.FCPCODSCC AS COD_COSTO,CENCOST.CNCDSC AS DESCRIPCION_CENCOSTO,CPTSERV.CPTDESC AS CONCEPTO,MAEEMP.MENOMB AS CONTRATO, EMPRESS.EMPDSC AS EMPRESA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CENCOST ON MAEATE2.FCPCODSCC=CENCOST.CNCCOD LEFT JOIN ADMGLO11 ON MAEATE.MPNFAC=ADMGLO11.MPNFAC LEFT JOIN ADMGLO01 ON ADMGLO11.AGLREMNR = ADMGLO01.AGLREMNR WHERE MAEATE.MATIPDOC IN ('2','3','4') AND MAEATE2.FCPTPOTRN='F' AND MAEATE2.MAESANUP &lt;&gt;'S'AND ADMGLO01.AGLREMES IN ('R','D') UNION ALL SELECT MAEATE3.MPNFAC AS FACTURA,MAEATE.MACTVING AS CONSEC_INGRESO,MAEATE.FACFCH AS FECHA_FACTURA,ADMGLO01.AGLREMFC AS FECHA_REMISION,MAEATE.MPCEDU AS ID_PACIENTE,MAEATE3.MSRESO AS CODIGO,MAEATE3.MACANS AS CANTIDAD,MAESUM1.MSNOMG AS DESCRIPCION,MAEATE3.MAVATS AS VALOR, MAEPAB.MPNOMP AS SERVICIO,MAEATE3.MACENCOS AS COD_COSTO,CENCOST.CNCDSC AS DESCRIPCION_CENCOSTO,GRUPOS.GRPDSC AS GRUPO,MAEEMP.MENOMB AS CONTRATO, EMPRESS.EMPDSC AS EMPRESA FROM ((MAESUM1 INNER JOIN MAEATE3 ON MAESUM1.MSRESO = MAEATE3.MSRESO)INNER JOIN GRUPOS ON MAESUM1.MSGRPCOD = GRUPOS.GRPCOD) LEFT JOIN CENCOST ON MAEATE3.MACENCOS=CENCOST.CNCCOD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L WHERE L.FECHA_REMISION&gt;=? AND L.FECHA_REMISION&lt;=?</t>
  </si>
  <si>
    <t>SELECT * FROM(SELECT MAEATE2.MPNFAC AS FACTURA,MAEATE.MACTVING AS CONSEC_INGRESO,MAEATE.FACFCH AS FECHA_FACTURA,ADMGLO01.AGLREMFC AS FECHA_REMISION, ADMGLO01. AGLRADFC AS FECHA_RADICACION,MAEATE.MPCEDU AS ID_PACIENTE,MAEATE2.PRCODI AS CUPS,MAEATE2.MACANPR AS CANTIDAD,MAEPRO.PRNOMB AS DECRIPCION_PROCEDIMIENTO, MAEATE2.MAVATP AS VALOR,MAEPAB.MPNOMP AS SERVICIO,MAEATE2.FCPCODSCC AS COD_COSTO,CENCOST.CNCDSC AS DESCRIPCION_CENCOSTO,CPTSERV.CPTDESC AS CONCEPTO, MAEEMP.MENOMB AS CONTRATO,EMPRESS.EMPDSC AS EMPRESA FROM (MAEATE2 INNER JOIN MAEPRO ON MAEATE2.PRCODI = MAEPRO.PRCODI) INNER JOIN CPTSERV ON MAEPRO.PRCPTO = CPTSERV.CPTCOD INNER JOIN MAEATE ON MAEATE2.MPNFAC=MAEATE.MPNFAC INNER JOIN MAEPAB ON MAEATE.FACCODPAB=MAEPAB.MPCODP INNER JOIN MAEEMP ON MAEATE.MPMENI=MAEEMP.MENNIT INNER JOIN EMPRESS ON MAEEMP.MECNTR=EMPRESS.MECNTR LEFT JOIN CENCOST ON MAEATE2.FCPCODSCC=CENCOST.CNCCOD LEFT JOIN ADMGLO11 ON MAEATE.MPNFAC = ADMGLO11.MPNFAC LEFT JOIN ADMGLO01 ON ADMGLO11.AGLREMNR = ADMGLO01.AGLREMNR WHERE MAEATE.MATIPDOC IN ('2','3','4')AND MAEATE2.FCPTPOTRN='F' AND MAEATE2.MAESANUP&lt;&gt;'S'AND ADMGLO01.AGLREMES IN ('R','D') UNION ALL SELECT MAEATE3.MPNFAC AS FACTURA,MAEATE.MACTVING AS CONSEC_INGRESO,MAEATE.FACFCH AS FECHA_FACTURA,ADMGLO01.AGLREMFC AS FECHA_REMISION,ADMGLO01.AGLRADFC AS FECHA_RADICACION,MAEATE.MPCEDU AS ID_PACIENTE,MAEATE3.MSRESO AS CODIGO,MAEATE3.MACANS AS CANTIDAD,MAESUM1.MSNOMG AS DESCRIPCION,MAEATE3.MAVATS AS VALOR,MAEPAB.MPNOMP AS SERVICIO,MAEATE3.MACENCOS AS COD_COSTO,CENCOST.CNCDSC AS DESCRIPCION_CENCOSTO,GRUPOS.GRPDSC AS GRUPO,MAEEMP.MENOMB AS CONTRATO,EMPRESS.EMPDSC AS EMPRESA FROM ((MAESUM1 INNER JOIN MAEATE3 ON MAESUM1.MSRESO = MAEATE3.MSRESO)INNER JOIN GRUPOS ON MAESUM1.MSGRPCOD = GRUPOS.GRPCOD)LEFT JOIN CENCOST ON MAEATE3.MACENCOS=CENCOST.CNCCOD LEFT JOIN MAEATE ON MAEATE3.MPNFAC=MAEATE.MPNFAC INNER JOIN MAEEMP ON MAEATE.MPMENI=MAEEMP.MENNIT INNER JOIN MAEPAB ON MAEATE.FACCODPAB=MAEPAB.MPCODP INNER JOIN EMPRESS ON MAEEMP.MECNTR=EMPRESS.MECNTR LEFT JOIN ADMGLO11 ON MAEATE.MPNFAC = ADMGLO11.MPNFAC LEFT JOIN ADMGLO01 ON ADMGLO11.AGLREMNR = ADMGLO01.AGLREMNR WHERE MAEATE3.FCSTPOTRN='F' AND MAEATE3.MAESANUS&lt;&gt;'S' AND ADMGLO01.AGLREMES IN ('R','D')) L WHERE L.FECHA_RADICACION&gt;=? AND L.FECHA_RADICACION&lt;=?</t>
  </si>
  <si>
    <t>SELECT * FROM (SELECT AG.MPNFAC AS FACTURA,AG.GLOCTVO AS CONSECUTIVO_GLOSA,AG.GLOFCHREC AS FECHA_INGRESO_GLOSA,AG.GLOEDOREC AS ESTADO_GLOSA, MA.MATOTF AS VALOR_TOTAL_FACTURA,AG.GLOVLRTGLO AS VALOR_GLOSADO_TOTAL,G.GLSCOD AS CONCEPTO_GLOSADO,G.GLSDES AS NOMBRE_CONCEPTO_GLOSADO, AG1.GLOTPOIT AS TIPO,AG1.GLOITEM AS PROCEDIMIENTO,M.PRNOMB AS NOMBRE_PROCEDIMIENTO,CS.CPTDESC AS CONCEPTO_PROCEDIMIENTO,M2.MAVATP AS VALOR_FACTURADO_ITEM,AG1.GLOVLR AS VALOR_GLOSADO_ITEM, AG1.GLOVLRSOP AS VALOR_SOPORTADO_ITEM,AG1.GLOVLRACP AS VALOR_ACEPTADO_ITEM,M2.MAFEPR AS FECHA_PROCEDIMIENTO_REALIZADO ,M2.FCPCODSCC AS CENTRO_COSTO, CC.CNCDSC AS DESCRIPCION_CENCOSTO,ME.MENOMB AS CONTRATO,EM.EMPDSC AS EMPRESA FROM (ADGLOSAS AG INNER JOIN ADGLOSAS1 AG1 ON AG.MPNFAC=AG1.MPNFAC AND AG.MATIPDOC=AG1.MATIPDOC) INNER JOIN GLOSAS G ON G.GLSCOD=AG1.GLSCOD INNER JOIN MAEPRO M ON M.PRCODI=AG1.GLOITEM INNER JOIN MAEATE2 M2 ON M2.MPNFAC=AG1.MPNFAC AND M2.MACSCP=AG1.GLOPRCCTV INNER JOIN CPTSERV CS ON M.PRCPTO=CS.CPTCOD INNER JOIN MAEATE MA ON M2.MPNFAC=MA.MPNFAC INNER JOIN MAEEMP ME ON MA.MPMENI=ME.MENNIT INNER JOIN EMPRESS EM ON ME.MECNTR=EM.MECNTR LEFT JOIN CENCOST CC ON M2.FCPCODSCC=CC.CNCCOD WHERE CS.CPTCOD IN ('20','21')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 = GP.GRPCOD INNER JOIN MAEATE MA ON M3.MPNFAC=MA.MPNFAC INNER JOIN MAEEMP ME ON MA.MPMENI=ME.MENNIT INNER JOIN EMPRESS EM ON ME.MECNTR=EM.MECNTR LEFT JOIN CENCOST CC ON M3.MACENCOS=CC.CNCCOD WHERE M3.MSRESO IN ('V08AI0211022','37730-19','37730 20','37730-4','37730-18','000022543-01') AND M3.MACENCOS&lt;&gt;('20503') UNION ALL SELECT AG.MPNFAC AS FACTURA,AG.GLOCTVO AS CONSECUTIVO_GLOSA,AG.GLOFCHREC AS FECHA_INGRESO_GLOSA,AG.GLOEDOREC AS ESTADO_GLOSA,MA.MATOTF AS VALOR_TOTAL_FACTURA,AG.GLOVLRTGLO AS VALOR_GLOSADO_TOTAL,G.GLSCOD AS CONCEPTO_GLOSADO,G.GLSDES AS NOMBRE_CONCEPTO_GLOSADO,AG1.GLOTPOIT AS TIPO,AG1.GLOITEM AS PROCEDIMIENTO,MS.MSNOMG AS NOMBRE_PROCEDIMIENTO,GP.GRPDSC AS CONCEPTO_PROCEDIMIENTO,M3.MAVATS AS VALOR_FACTURADO_ITEM,AG1.GLOVLR AS VALOR_GLOSADO_ITEM,AG1.GLOVLRSOP AS VALOR_SOPORTADO_ITEM,AG1.GLOVLRACP AS VALOR_ACEPTADO_ITEM,M3.MAFCSU AS FECHA_PROCEDIMIENTO_REALIZADO,M3.MACENCOS AS CENTRO_COSTO,CC.CNCDSC AS DESCRIPCION_CENCOSTO,ME.MENOMB AS CONTRATO,EM.EMPDSC AS EMPRESA FROM (ADGLOSAS AG INNER JOIN ADGLOSAS1 AG1 ON AG.MPNFAC=AG1.MPNFAC AND AG.MATIPDOC=AG1.MATIPDOC) INNER JOIN GLOSAS G ON G.GLSCOD=AG1.GLSCOD INNER JOIN MAESUM1 MS ON MS.MSRESO=AG1.GLOITEM INNER JOIN MAEATE3 M3 ON M3.MPNFAC=AG1.MPNFAC AND M3.MACSCS=AG1.GLOPRCCTV INNER JOIN GRUPOS GP ON MS.MSGRPCOD=GP.GRPCOD INNER JOIN MAEATE MA ON M3.MPNFAC=MA.MPNFAC INNER JOIN MAEEMP ME ON MA.MPMENI=ME.MENNIT INNER JOIN EMPRESS EM ON ME.MECNTR=EM.MECNTR LEFT JOIN CENCOST CC ON M3.MACENCOS=CC.CNCCOD WHERE M3.MACENCOS = ('20503')) M WHERE M.FECHA_INGRESO_GLOSA&gt;=? AND M.FECHA_INGRESO_GLOSA&lt;=? AND M.ESTADO_GLOSA = ('D') ORDER BY 1</t>
  </si>
  <si>
    <t>SELECT H1.HISCKEY AS DTO_PACIENTE,H1.HISTIPDOC AS TIPO_DTO_PACIENTE,H1.HISCSEC AS FOLIO,H1.HISCFCON AS FECHA_REGISTRO_FOLIO,RN.ALUMCOD AS CODIGO_ESTUDIANTE,CONCAT(A.ALUMNOM1,' ',ALUMNOM2,' ',A.ALUMAPE1,' ',ALUMAPE2) AS ESTUDIANTE,M1.MMNOMM AS MEDICO_CALIFICA,ME.MENOME AS ESPECIALIDAD_MED_CALIFICA,RN.RSNOTFCH AS FECHA_CALIFICACION,RN.RSPONNOT AS NOTA_REGISTRO,RN.RSNOTOBS AS OBSERVACION_CALIFICACION FROM(HCCOM1 H1 LEFT JOIN RESULNOT RN ON H1.HISCKEY=RN.RSNOTIDPAC AND H1.HISTIPDOC=RN.RSNOTDOPAC AND H1.HISCSEC=RN.RSNOTFOLIO) LEFT JOIN ALUMNOS A ON RN.ALUMCOD=A.ALUMCOD LEFT JOIN MAEMED1 M1 ON RN.MMCODM=M1.MMCODM LEFT JOIN MAEESP ME ON RN.MECODE=ME.MECODE WHERE H1.HISFOLORI = 'FP' AND H1.HISCFCON&gt;=? AND H1.HISCFCON&lt;=?;</t>
  </si>
  <si>
    <t xml:space="preserve"> SELECT H.MPCEDU,(SELECT CONCAT(C.MPNOM1,' ',C.MPAPE1,' ',C.MPAPE2) FROM CAPBAS C WHERE H.MPCEDU=C.MPCEDU AND H.MPTDOC=C.MPTDOC), H.HCPRESCSC, H.USUARIO, H.FECREG, H.FUNCEDU, H.FUNNOM, H.FUNAPE, H.COD_AREA, (SELECT NOMBRE FROM AREA A WHERE A.COD_AREA=H.COD_AREA) FROM HCPRESTAMO H 
WHERE  H.FEC_PRES BETWEEN '2016-01-01' AND '2016-01-10'</t>
  </si>
  <si>
    <t>Tabla No existe</t>
  </si>
  <si>
    <t>SELECT CITMED.CITNUM AS NO_CITA, CITMED1.CITCED AS ID, CAPBAS.MPNOMC AS PACIENTE,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 CONSUL.CONSDET AS CONSULTORIO,CITMED1.CITFECSOL AS FECHA_CITA_USUARIO, CITMED.CITFEC AS FECHA_CITA_ATENCION,CTRLCITAS.CITFCHHRA AS FECHA_CITA_RESERVA,CITMED1.CITTIPDOC,DATEDIFF(DAY, CTRLCITAS.CITFCHHRA,CITMED.CITFEC)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CTRLCITAS ON CITMED1.CITEMP=CTRLCITAS.CITEMP AND CITMED1.CITSED=CTRLCITAS.CITSED AND CITMED1.CITNUM=CTRLCITAS.CITNUM AND CTRLCITAS.CITCED=CITMED1.CITCED AND CITMED1.CITTIPDOC=CTRLCITAS.CITTIPDOC WHERE CITMED.CITFEC&gt;=? AND CITMED.CITFEC&lt;='2016-01-10' AND CTRLCITAS.CITSTSCIT IN ('R') AND MAEESP.MECODE IN ('380','42','60','771','805','813','42','807','786','806','591','995','805','692','802','808','809','810','100','787','791','661','662','681','443','784', '394','593','997') ORDER BY CITMED.CITNUM;</t>
  </si>
  <si>
    <t>SELECT CONVERT(VARCHAR(19),C.CITFEC , 120) AS FECHA,C.CITHORI AS HORA_ATENCION,C1.CITCED AS PACIENTE, (SELECT TOP 1 MPNOMC FROM CAPBAS WHERE C1.CITCED=MPCEDU) AS NOMBRE_PAC,C.CITPRO AS PROCEDIMIENTO,(SELECT PRNOMB FROM MAEPRO WHERE PRCODI=C.CITPRO) AS DESCRIPCION_PROCEDIMIENTO,CASE WHEN C.CITESTP='A' THEN 'ATENDIDA' WHEN C.CITESTP='R' THEN 'RESERVADA' WHEN C.CITESTP='C' THEN 'CONFIRMADA' WHEN C.CITESTP='N' THEN 'CANCELADA' WHEN C.CITESTP='F' THEN 'FACTURADA' WHEN C.CITESTP='I' THEN 'INCUMPLIDA' END AS ESTADO_CITA,C2.MMCODM AS COD_PROF, (SELECT MMNOMM FROM MAEMED1 WHERE C2.MMCODM=MMCODM) AS MEDICO_PROF, C2.MECODE AS COD_ESPECIALIDAD, (SELECT MENOME FROM MAEESP WHERE C2.MECODE=MECODE) AS ESPECIALIDAD FROM ((CITMED C INNER JOIN CITMED1 C1 ON C.CITNUM=C1.CITNUM) INNER JOIN CITMED2 C2 ON C.CITNUM=C2.CITNUM) WHERE C.CITFEC=? AND C2.MECODE IN ('805', '386','807','806','809','810','692','393','394','808','591','593','380','93','290','784','786','661','791','680','681','5','6','4','3','100','802','804', '60','42','990','443','813','995')</t>
  </si>
  <si>
    <t>Select b.mptdoc as tipo_doc,b.mpcedu as documento,b.mpnomc as paciente, case when a.reftip='C' then 'Salida' WHEN A.REFTIP='R' THEN 'Entrada' END AS ESTADO,a.refnom as refernte,a.reffch as fecha ,CONVERT(VARCHAR(19),a.reffchrms,120) as fecha_remision,CONVERT(VARCHAR(19),reffehtrs, 120) as fecha_traslado,c.menomb as contrato,d.dmnomb as dx from refcref a, capbas b, maeemp c, maedia d, ingresos e where a.mptdoc = b.mptdoc and a.mpcedu=b.mpcedu and a.reffch&gt;=? and a.reffch&lt;=? AND C.MEESTADO =0 AND a.mecntr= c.mecntr and d.dmcodi=a.dmcodi and e.mptdoc=b.mptdoc and e.mpcedu=b.mpcedu and e.ingcsc=a.refcscing and e.ingnit= c.mennit</t>
  </si>
  <si>
    <t>SELECT B.MPTDOC AS TIPO_DOC,B.MPCEDU AS DOCUMENTO,B.MPNOMC AS PACIENTE,E.INGMOTSAL, CASE WHEN E.INGMOTSAL ='R' THEN 'REMISION' WHEN E.INGMOTSAL='OM' THEN 'ORDEN MEDICA' WHEN E.INGMOTSAL ='SV' THEN 'SALIDA VOLUNTARIA' WHEN E.INGMOTSAL='F' THEN 'FUGA' WHEN E.INGMOTSAL='H' THEN 'HOSPITALIZACION' WHEN E.INGMOTSAL='AD' THEN 'ALTA DEFINITVA' WHEN E.INGMOTSAL='AT' THEN 'ALTA TRANSITORIA' WHEN E.INGMOTSAL='SI' THEN 'SALIDA INVOLUNTARIA' WHEN E.INGMOTSAL='A' THEN 'ASINTOMATICO' WHEN E.INGMOTSAL='' THEN 'EN BLANCO' WHEN E.INGMOTSAL='DL' THEN 'DISCAPACIDAD LEVE' END AS ESTADO, cASE WHEN A.REFTIP='C' THEN 'EREFERENCIA DE SALIDA' WHEN A.REFTIP='R' THEN 'REFERENCIA DE ENTRADA' END AS ESTADO,A.REFNOM AS REFERENTE,convert(varchar(19),A.REFFCH,120) AS FECHA , convert(varchar(19),A.REFFCHRMS,120) AS FECHA_REMISION,convert(varchar(19),REFFEHTRS,120) AS FECHA_TRASLADO,C.MENOMB AS CONTRATO,D.DMNOMB AS DX FROM REFCREF A INNER JOIN CAPBAS B ON (A.MPTDOC=B.MPTDOC AND A.MPCEDU=B.MPCEDU)  iNNER JOIN  MAEEMP C ON (A.MECNTR=C.MECNTR AND C.MEESTADO=0) LEFT JOIN MAEDIA D ON (D.DMCODI=A.DMCODI) INNER JOIN INGRESOS E ON (E.MPTDOC=B.MPTDOC AND E.MPCEDU=B.MPCEDU AND E.INGCSC=A.REFCSCING AND E.INGNIT= C.MENNIT) WHERE A.REFFCH&gt;=? AND A.REFFCH&lt;=?</t>
  </si>
  <si>
    <t>SELECT A.HISTIPDOC AS TIPO_DOC,A.HISCKEY AS DOCUMENTO, B.MPNOMC AS PACIENTE,A.HISCSEC AS FOLIO, A.HCPRCCOD AS PROCEDIMIENTO,C.PRNOMB AS NOMBRE_PROCEDIMIENTO, A.HCPRCEST AS ESTADO,CONVERT(VARCHAR(19),A.HCFCHRORD, 120) AS FECHA_ORDEN, D.HCPRSTGR FROM HCCOM51 A, CAPBAS B, MAEPRO C, HCCOM5 D WHERE A.HCFCHRORD&gt;=? AND A.HCFCHRORD&lt;=? AND A.HCPRCTPOP=1 AND A.HISTIPDOC=B.MPTDOC AND A.HISCKEY=B.MPCEDU AND A.HISTIPDOC=D.HISTIPDOC AND A.HISCKEY=D.HISCKEY AND A.HISCSEC=D.HISCSEC AND A.HCPRCCOD=D.HCPRCCOD AND C.PRCODI=A.HCPRCCOD ORDER BY A.HCFCHRORD ,A.HISCKEY</t>
  </si>
  <si>
    <t>SELECT M2.PRCODI AS CODIGO, MP.PRNOMB AS DESCRIPCION,EM.EMPDSC AS EMPRESA, ME.MENOMB AS CONTRATO,SUM(M2.MACANPR) AS CANTIDAD,SUM(M2.MPINTE) AS VALOR FROM MAEATE2 M2 INNER JOIN MAEATE M ON M2.MPNFAC=M.MPNFAC INNER JOIN MAEEMP ME ON ME.MENNIT=M.MPMENI INNER JOIN  MAEPRO MP ON (MP.PRCODI=M2.PRCODI) INNER JOIN EMPRESS EM ON EM.MECNTR= ME.MECNTR WHERE M2.PRCODI = '876802' AND M2.MAFEPR&gt;=? AND M2.MAFEPR&lt;=DATEADD (DAY , 1,?) GROUP BY M2.PRCODI,MP.PRNOMB,EM.EMPDSC,ME.MENOMB ORDER BY 3</t>
  </si>
  <si>
    <t>select sum(case when HisCpObs &lt;&gt; '' then 1 else 0 end) as "ConObservacion", sum(case when HisCpObs IS NULL then 1 else 0 end) as "SinObservacion", count(*) as total,DATEPART(MM, HCFcHrOrd) as mes from hccom5 h5 inner join hccom51 h51 on h5.hisckey = h51.hisckey and h51.histipdoc = h5.histipdoc and h51.hiscsec =h5.hiscsec and h51.hcprccod=h5.hcprccod where h5.HCPrcTip = '1' and HCFcHrOrd&gt;=? and HCFcHrOrd &lt;= ? group by DATEPART(MM, HCFcHrOrd) order by mes</t>
  </si>
  <si>
    <t>select h5.histipdoc as tipodocumento,h5.hisckey as documento,h5.hiscsec as folio, CONVERT(VARCHAR(19),h51.HCFcHrOrd, 120) as fechaorden,(select prnomb from maepro where h5.hcprccod = prcodi) as procedimiento,h5.HisCpObs as observaciones  from hccom5 h5 inner join hccom51 h51 on h5.hisckey=h51.hisckey and h51.histipdoc = h5.histipdoc and h51.hiscsec = h5.hiscsec and h51.hcprccod = h5.hcprccod where h5.HCPrcTip='1' and HCFcHrOrd &gt;=? and HCFcHrOrd &lt;=? order by h51.HCFcHrOrd</t>
  </si>
  <si>
    <t>SELECT M2.PRCODI AS CODIGO,CONVERT(VARCHAR(19),M2.MAFEPR , 120) as Fecha, (SELECT MP.PRNOMB FROM MAEPRO MP WHERE MP.PRCODI=M2.PRCODI)AS DESCRIPCION, (SELECT EM.EMPDSC FROM EMPRESS EM WHERE EM.MECNTR = ME.MECNTR) AS EMPRESA,m.mpcedu as documento,ME.MENOMB AS CONTRATO, M2.MACANPR AS CANTIDAD,M2.MPINTE AS VALOR FROM MAEATE2 M2 INNER JOIN MAEATE M ON M2.MPNFAC=M.MPNFAC INNER JOIN MAEEMP ME ON ME.MENNIT = M.MPMENI WHERE M2.PRCODI = '876802' AND M2.MAFEPR &gt;=? AND M2.MAFEPR &lt;= DATEADD (DAY, 1, ?) ORDER BY 2,4</t>
  </si>
  <si>
    <t>SELECT T1.HISCSEC AS FOLIO, T1.HISTIPDOC AS TIPO_DOC, T1.HISCKEY AS DOCUMENTO,T4.MPNOMC AS PACIENTE, T1.MSRESO AS COD_MEDICAMENTO, CONVERT(VARCHAR(19), T1.DSMFCH , 120) AS FECHA_DESPACHO, T2.MSNOMG AS MEDICAMENTO, T1.DSMCNTDES AS CANTIDAD, T1.DSMEST AS ESTADO, T1.DSCTVIN AS INGRESO FROM (((DSPFRMC T1 INNER JOIN MAESUM1 T2 ON T2.MSRESO=T1.MSRESO) INNER JOIN HCCOM1 T3 ON T3.HISCKEY=T1.HISCKEY AND T3.HISTIPDOC=T1.HISTIPDOC AND T3.HISCSEC=T1.HISCSEC) INNER JOIN CAPBAS T4 ON T4.MPCEDU=T1.HISCKEY AND T4.MPTDOC=T1.HISTIPDOC) WHERE (T1.DSMEST = 'F' AND T1.DSMFCH&gt;=?) AND (T1.HISCKEY = '' OR '' = '') AND (T1.HISTIPDOC = '' OR '' = '') AND (T4.MPNOMC LIKE '%%%%%%% %%%%%%%%%%%%%%%%%%%%%%%%%%% %%%%%%%%%%%%%%%%%%%%%%%%%%%%%%%%%%%%%%'  OR '' = '') AND (T2.MSNOMG LIKE '%%%%%% %%%% %%%%%%%%%%%%%%%%%%%%%%%%%%%%%%%%%%%%%%%%%%%%%%%%%%%%%%%%%%%% %%%' OR '' = '') AND (( ( ( T1.DSMCNTDSP - T1.DSMCNTDES)&gt;0 AND T1.DSMEST = 'D') OR T1.DSMEST &lt;&gt; 'D')) ORDER BY T1.DSMEST, T1.DSMFCH</t>
  </si>
  <si>
    <t>select DATEPART(year,DSMFHRMOV) ano,DATEPART(MM,DSMFHRMOV) MES , count(distinct DsCnsDsp) as No_Despachos ,COUNT(*) As Total_Items from DSPFRMC1 WHERE DSMFHRMOV&gt;=? and DSMFHRMOV&lt;=? AND (CONCAT (HISTIPDOC,HISCKEY,HISCSEC,MSRESO)) IN (SELECT CONCAT(HISTIPDOC,HISCKEY, HISCSEC,MSRESO) FROM DSPFRMC WHERE DSMEST IN ('D','F')) GROUP BY DATEPART (year,DSMFHRMOV) ,DATEPART(MM,DSMFHRMOV) order by DATEPART(MM,DSMFHRMOV)</t>
  </si>
  <si>
    <t>SELECT CONVERT(VARCHAR(19), A.DSMFCH,120) AS Fecha,A.HISTIPDOC As Tipo_Doc,A.HISCKEY AS Documento,A.HISCSEC As Folio, C.MPNOMC AS Paciente,A.MSRESO AS COD_SUMINISTRO,B.MSNOMG AS DETALLE_SUMINISTRO, A.DSMEST,CASE WHEN A.DSMEST='D' THEN 'Devuelto' WHEN A.DSMEST ='C' THEN 'Cancelado' WHEN A.DSMEST='N' THEN 'No Despachado' END AS ESTADO FROM DSPFRMC A, MAESUM1 B, CAPBAS C WHERE DSMFCH&gt;=? and DSMFCH&lt;=? AND A.DSMEST IN ('C','E') AND A.MSRESO=B.MSRESO AND A.HISTIPDOC=C.MPTDOC AND A.HISCKEY=C.MPCEDU ORDER BY A.DSMFCH</t>
  </si>
  <si>
    <t>SELECT CONVERT(VARCHAR(19),A.REQFCH, 120) FECHA,A.REQNRO REQUISICION,C.CNCDSC CENTRO_COSTO,B.REQITEM ITEM, B.REQNOMPRO PRODUCTO ,B.REQCANAPR CANTIDAD, CASE WHEN A.REQEST= 'A' THEN 'APROBADA' WHEN A.REQEST= 'N' THEN 'NEGADA' WHEN A.REQEST= 'S' THEN 'SOLICITADA' WHEN A.REQEST= 'P' THEN 'PENDIENTE' WHEN A.REQEST='X' THEN 'ANULADA' END AS ESTADO FROM REQUISICI A, REQUISI1 B, CENCOST C WHERE A.DOCCOD='IRQ' AND A.DOCCOD=B.DOCCOD AND A.REQNRO=B.REQNRO AND A.RECNCCOD = '10122' AND A.REQFCH&gt;=? AND A.REQFCH&lt;=? AND A.RECNCCOD=C.CNCCOD ORDER BY A.REQFCH,A.REQNRO,B.REQITEM</t>
  </si>
  <si>
    <t>Select C.CSCons as ConsecutivoCaso,c.CSTpDocO as TipDocOrigen,c.CSDocOri as DocOrigen,
c.CSTpDocD as TipDocDes,c.CSDocDes as DocDes,c.CSFchIni as FechaInical,c.CSFchFin as FechaFinal,
c.CSFchReg as FechaRegistro,desencriptar(u.ausrid) as Usuario,case when c.CSTipMod='C'
 then 'CAMBIO POR IDENTIDAD CONFIRMADA' WHEN  c.CSTipMod='E' THEN 'ERROR ADMINISTRATIVO' END as
  TipoModificacion,CASE WHEN c.CSEstAct='S' THEN 'ACTIVO' WHEN c.CSEstAct='N' THEN 'INACTICO' END
   as Estado from casos c, admusr u where c.CSFchReg &gt;='2016-01-01' AND c.CSFchReg&lt;='2016-01-30' AND 
   u.ausrid=c.CSUsuReg</t>
  </si>
  <si>
    <t xml:space="preserve">SELECT T1.TFCEDU AS IDENTIFICACION,T1.TFTDOC AS TIPO_DOCUMENTO,C.MPNOMC AS NOMBRE_PACIENTE,T1.TMCTVING AS INGRESO,T1.TFCSCP AS CONSECUTIVO, CONVERT(VARCHAR(19),T1.TFFCHP ,120) AS FECHA_PORCEDIMIENTO,T1.TFPRC1 AS CUPS, M.PRNOMB AS PROCEDIMIENTO,T1.TFCANPR AS CANTIDAD,T1.TFVATP AS VALOR,CT.CPTDESC AS CONCEPTO_SERVICIO,T1.TFPCODSCC AS CCOSTO,CC.CNCDSC AS DESCRIPCION_CENCOSTO,P.MPNOMP AS PABELLON_ACOSTADO,T.TFCCODCAM AS CAMA,T1.TFNITP AS CONTRATO,ME.MENOMB AS NOMBRE_CONTRATO,E.EMPDSC AS NOMBRE_EMPRESA,CONVERT(VARCHAR(19),I.INGFECADM, 120) AS FECHA_INGRESO, CONVERT(VARCHAR(19),I.INGFECEGR, 120) AS FECHA_EGRESO,T.TFESTS AS ESTADO_SALIDA FROM TMPFAC1 T1 INNER JOIN TMPFAC T ON (T.TFCEDU=T1.TFCEDU AND T.TMCTVING=T1.TMCTVING AND T.TFTDOC=T1.TFTDOC) INNER JOIN MAEPRO M ON M.PRCODI=T1.TFPRC1 INNER JOIN MAEPAB P ON P.MPCODP=T.TFCCODPAB INNER JOIN CPTSERV CT ON M.PRCPTO = CT.CPTCOD INNER JOIN CENCOST CC ON T1.TFPCODSCC=CC.CNCCOD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T.TFCCODCAM &lt;&gt;'' AND T.TFESTS = '0' UNION ALL SELECT T2.TFCEDU AS IDENTIFICACION,T2.TFTDOC AS TIPO_DOCUMENTO,C.MPNOMC AS NOMBRE_PACIENTE,T2.TMCTVING AS INGRESO,T2.TFCSCS AS CONSECUTIVO, CONVERT(VARCHAR(9),T2.TFFCSU, 120)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 CONVERT(VARCHAR (19),I.INGFECADM, 120) AS FECHA_INGRESO,CONVERT(VARCHAR(19),I.INGFECEGR, 120) AS FECHA_EGRESO,T.TFESTS AS ESTADO_SALIDA FROM TMPFAC2 T2 INNER JOIN TMPFAC T ON (T.TFCEDU=T2.TFCEDU AND T.TMCTVING=T2.TMCTVING AND T.TFTDOC=T2.TFTDOC)INNER JOIN CAPBAS C ON (C.MPCEDU=T2.TFCEDU AND C.MPTDOC=T2.TFTDOC) 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T.TFCCODCAM &lt;&gt;'' AND T.TFESTS = '0' UNION ALL SELECT T1.TFCEDU AS IDENTIFICACION,T1.TFTDOC AS TIPO_DOCUMENTO,C.MPNOMC AS NOMBRE_PACIENTE,T1.TMCTVING AS INGRESO,T1. TFCSCP AS CONSECUTIVO,CONVERT(VARCHAR(19),T1.TFFCHP, 120) AS FECHA_PORCEDIMIENTO,T1.TFPRC1 AS CUPS,M.PRNOMB AS PROCEDIMIENTO,T1.TFCANPR AS CANTIDAD,T1.TFVATP AS VALOR,CT.CPTDESC AS CONCEPTO_SERVICIO,T1.TFPCODSCC AS CCOSTO,CC.CNCDSC AS DESCRIPCION_CENCOSTO,P.MPNOMP AS </t>
  </si>
  <si>
    <t>PABELLON_ACOSTADO,T.TFCCODCAM AS CAMA,T1.TFNITP AS CONTRATO,ME.MENOMB AS NOMBRE_CONTRATO, E.EMPDSC AS NOMBRE_EMPRESA,CONVERT(VARCHAR(19),I.INGFECADM, 120) AS FECHA_INGRESO, CONVERT(VARCHAR(19),I.INGFECEGR, 120) AS FECHA_EGRESO,T.TFESTS AS ESTADO_SALIDA FROM TMPFAC1 T1 INNER JOIN TMPFAC T ON (T.TFCEDU=T1.TFCEDU AND T.TMCTVING=T1.TMCTVING AND T.TFTDOC=T1.TFTDOC)INNER JOIN MAEPRO M ON M.PRCODI=T1.TFPRC1 INNER JOIN MAEPAB P ON P.MPCODP=T.TFCCODPAB INNER JOIN CPTSERV CT ON M.PRCPTO = CT.CPTCOD INNER JOIN CENCOST CC ON T1.TFPCODSCC=CC.CNCCOD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T.TFESTS = '0' AND P.MPCODP IN ('2','17','16') UNION ALL SELECT T2.TFCEDU AS IDENTIFICACION,T2.TFTDOC AS TIPO_DOCUMENTO,C.MPNOMC AS NOMBRE_PACIENTE,T2.TMCTVING AS INGRESO,T2.TFCSCS AS CONSECUTIVO, CONVERT(varchar (19), T2.TFFCSU, 120) AS FECHA_SUMINISTRO,T2.TFRESO AS CODIGO,MS.MSNOMG AS PRODUCTO, T2.TFCANS AS CANTIDAD,T2.TFVATS AS VALOR,G.GRPDSC AS GRUPO,T2.TFCENCOS AS CCOSTO,CC.CNCDSC AS DESCRIPCION_CENCOSTO,P.MPNOMP AS PABELLON_ACOSTADO,T.TFCCODCAM AS CAMA,T2.TFNITS AS CONTRATO,ME.MENOMB AS NOMBRE_CONTRATO,E.EMPDSC AS NOMBRE_EMPRESA,CONVERT(VARCHAR(19), I.INGFECADM, 120) AS FECHA_INGRESO, CONVERT (VARCHAR(19),I.INGFECEGR,120)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T.TFESTS = '0' AND P.MPCODP IN ('2','17','16') UNION ALL SELECT T1.TFCEDU AS IDENTIFICACION,T1.TFTDOC AS TIPO_DOCUMENTO,C.MPNOMC AS NOMBRE_PACIENTE,T1.TMCTVING AS INGRESO,T1. TFCSCP AS CONSECUTIVO,CONVERT(VARCHAR(19),T1.TFFCHP,120) AS FECHA_PORCEDIMIENTO,T1.TFPRC1 AS CUPS,M.PRNOMB AS PROCEDIMIENTO,T1.TFCANPR AS CANTIDAD,T1.TFVATP AS VALOR,CT.CPTDESC AS CONCEPTO_SERVICIO,T1.TFPCODSCC AS CCOSTO,CC.CNCDSC AS DESCRIPCION_CENCOSTO,P.MPNOMP AS PABELLON_ACOSTADO, T.TFCCODCAM AS CAMA,T1.TFNITP AS CONTRATO,ME.MENOMB AS NOMBRE_CONTRATO,E.EMPDSC AS NOMBRE_EMPRESA,CONVERT(VARCHAR(19), I.INGFECADM ,120) AS FECHA_INGRESO, CONVERT(VARCHAR(19),I.INGFECEGR , 120) AS FECHA_EGRESO, T.TFESTS AS ESTADO_SALIDA FROM TMPFAC1 T1 INNER JOIN TMPFAC T ON (T.TFCEDU=T1.TFCEDU AND T.TMCTVING=T1.TMCTVING AND T.TFTDOC=T1.TFTDOC) INNER JOIN MAEPRO M ON M.PRCODI=T1.TFPRC1 INNER JOIN MAEPAB P ON P.MPCODP=T.TFCCODPAB INNER JOIN CPTSERV CT ON M.PRCPTO = CT.CPTCOD INNER JOIN CENCOST CC ON T1.TFPCODSCC=CC.CNCCOD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T.TFCCODCAM &lt;&gt;'' AND T.TFESTS = '1' UNION ALL SELECT T2.TFCEDU AS IDENTIFICACION,T2.TFTDOC AS TIPO_DOCUMENTO,C.MPNOMC AS NOMBRE_PACIENTE,T2.TMCTVING AS INGRESO,T2.TFCSCS AS CONSECUTIVO, CONVERT(VARCHAR (19), T2.TFFCSU,120) AS FECHA_SUMINISTRO,T2.TFRESO AS CODIGO,MS.MSNOMG AS PRODUCTO, T2.TFCANS AS CANTIDAD,T2.TFVATS AS VALOR,G.GRPDSC AS GRUPO,T2.TFCENCOS AS CCOSTO,CC.CNCDSC AS DESCRIPCION_CENCOSTO,P.MPNOMP AS PABELLON_ACOSTADO,T.TFCCODCAM AS CAMA,T2.TFNITS AS CONTRATO,ME.MENOMB AS NOMBRE_CONTRATO, E.EMPDSC AS NOMBRE_EMPRESA,CONVERT(VARCHAR(19),I.INGFECADM,120) AS FECHA_INGRESO,CONVERT (VARCHAR(19),I.INGFECEGR, 120) AS FECHA_EGRESO ,T.TFESTS AS ESTADO_SALIDA FROM TMPFAC2 T2 INNER JOIN TMPFAC T ON (T.TFCEDU=T2.TFCEDU AND T.TMCTVING=T2.TMCTVING AND T.TFTDOC=T2.TFTDOC) 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T.TFCCODCAM &lt;&gt;'' AND T.TFESTS = '1'</t>
  </si>
  <si>
    <t>No Confirmao</t>
  </si>
  <si>
    <t xml:space="preserve">Select PABELLON_ACOSTADO as PABELLON,sum(valor) AS VALOR_PABELLON from(SELECT T1.TFCEDU AS IDENTIFICACION,T1.TFTDOC AS TIPO_DOCUMENTO,C.MPNOMC AS NOMBRE_PACIENTE,T1.TMCTVING AS INGRESO,T1.TFCSCP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 INNER JOIN MAEPRO M ON M.PRCODI=T1.TFPRC1 INNER JOIN MAEPAB P ON P.MPCODP=T.TFCCODPAB INNER JOIN CPTSERV CT ON M.PRCPTO = CT.CPTCOD INNER JOIN CENCOST CC ON T1.TFPCODSCC=CC.CNCCOD INNER JOIN MAEEMP ME ON ME.MENNIT =T1.TFNITP INNER JOIN EMPRESS E ON E.MECNTR=ME.MECNTR INNER JOIN CAPBAS C ON (C.MPCEDU=T1.TFCEDU AND C.MPTDOC=T1.TFTDOC)INNER JOIN INGRESOS I ON (I.MPCEDU=T.TFCEDU AND I.MPTDOC=T.TFTDOC AND I.INGCSC=T.TMCTVING) wHERE T1.TFPTPOTRN&lt;&gt;'H' AND T1.TFESTAANU1&lt;&gt;'S' AND T.TFCCODCAM &lt;&gt;'' AND T.TFESTS = '0'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CENCOST CC ON T2.TFCENCOS=CC.CNCCOD INNER JOIN MAEEMP ME </t>
  </si>
  <si>
    <t xml:space="preserve">ON ME.MENNIT=T2.TFNITS INNER JOIN EMPRESS E ON E.MECNTR=ME.MECNTR INNER JOIN GRUPOS G ON MS.MSGRPCOD=G.GRPCOD INNER JOIN INGRESOS I ON (I.MPCEDU=T.TFCEDU AND I.MPTDOC=T.TFTDOC AND I.INGCSC=T.TMCTVING) WHERE T2.TFSTPOTRN&lt;&gt;'H' AND T2.TFESTAANU2&lt;&gt;'S' AND T.TFCCODCAM &lt;&gt;'' AND T.TFESTS = '0' UNION ALL SELECT T1.TFCEDU AS IDENTIFICACION,T1.TFTDOC AS TIPO_DOCUMENTO,C.MPNOMC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CONTRATO,ME.MENOMB AS NOMBRE_CONTRATO,E.EMPDSC AS NOMBRE_EMPRESA,I.INGFECADM AS FECHA_INGRESO,I.INGFECEGR AS FECHA_EGRESO,T.TFESTS AS ESTADO_SALIDA FROM TMPFAC1 T1 INNER JOIN TMPFAC T ON (T.TFCEDU=T1.TFCEDU AND T.TMCTVING=T1.TMCTVING AND T.TFTDOC=T1.TFTDOC)INNER JOIN MAEPRO M ON M.PRCODI=T1.TFPRC1 INNER JOIN MAEPAB P ON P.MPCODP=T.TFCCODPAB INNER JOIN CPTSERV CT ON M.PRCPTO = CT.CPTCOD INNER JOIN CENCOST CC ON T1.TFPCODSCC=CC.CNCCOD INNER JOIN MAEEMP ME ON ME.MENNIT=T1.TFNITP INNER JOIN EMPRESS E ON E.MECNTR=ME.MECNTR INNER JOIN CAPBAS C ON (C.MPCEDU=T1.TFCEDU AND C.MPTDOC=T1.TFTDOC) INNER JOIN INGRESOS I ON (I.MPCEDU=T.TFCEDU AND I.MPTDOC=T.TFTDOC AND I.INGCSC=T.TMCTVING) WHERE T1.TFPTPOTRN&lt;&gt;'H' AND T1.TFESTAANU1&lt;&gt;'S' AND T.TFESTS = '0' AND P.MPCODP IN ('2','17','16') uNION ALL SELECT T2.TFCEDU AS IDENTIFICACION,T2.TFTDOC AS TIPO_DOCUMENTO,C.MPNOMC AS NOMBRE_PACIENTE,T2.TMCTVING AS INGRESO,T2.TFCSCS AS CONSECUTIVO,T2.TFFCSU AS FECHA_SUMINISTRO,T2.TFRESO AS CODIGO,MS.MSNOMG AS PRODUCTO,T2.TFCANS AS CANTIDAD,T2.TFVATS AS VALOR,G.GRPDSC AS GRUPO,T2.TFCENCOS AS CCOSTO,CC.CNCDSC AS DESCRIPCION_CENCOSTO,P.MPNOMP AS PABELLON_ACOSTADO,T.TFCCODCAM AS CAMA,T2.TFNITS AS CONTRATO,ME.MENOMB AS NOMBRE_CONTRATO,E.EMPDSC AS NOMBRE_EMPRESA,I.INGFECADM AS FECHA_INGRESO,I.INGFECEGR AS FECHA_EGRESO,T.TFESTS AS ESTADO_SALIDA FROM TMPFAC2 T2 INNER JOIN TMPFAC T ON (T.TFCEDU=T2.TFCEDU AND T.TMCTVING=T2.TMCTVING AND T.TFTDOC=T2.TFTDOC)INNER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I.INGCSC=T.TMCTVING)WHERE T2.TFSTPOTRN&lt;&gt;'H' AND T2.TFESTAANU2&lt;&gt;'S' AND T.TFESTS = '0' AND P.MPCODP IN ('2','17','16') UNION ALL SELECT T1.TFCEDU AS IDENTIFICACION,T1.TFTDOC AS TIPO_DOCUMENTO, C.MPNOMC AS NOMBRE_PACIENTE,T1.TMCTVING AS INGRESO,T1. TFCSCP AS CONSECUTIVO,T1.TFFCHP AS FECHA_PORCEDIMIENTO,T1.TFPRC1 AS CUPS,M.PRNOMB AS PROCEDIMIENTO,T1.TFCANPR AS CANTIDAD,T1.TFVATP AS VALOR,CT.CPTDESC AS CONCEPTO_SERVICIO,T1.TFPCODSCC AS CCOSTO,CC.CNCDSC AS DESCRIPCION_CENCOSTO,P.MPNOMP AS PABELLON_ACOSTADO,T.TFCCODCAM AS CAMA,T1.TFNITP AS CONTRATO, ME.MENOMB AS NOMBRE_CONTRATO,E.EMPDSC AS NOMBRE_EMPRESA,I.INGFECADM AS FECHA_INGRESO,I.INGFECEGR AS FECHA_EGRESO,T.TFESTS AS ESTADO_SALIDA </t>
  </si>
  <si>
    <t>AND T.TFTDOC=T2.TFTDOC)INNER JOIN CAPBAS C ON (C.MPCEDU=T2.TFCEDU AND C.MPTDOC=T2.TFTDOC)INNER JOIN MAESUM1 MS ON MS.MSRESO=T2.TFRESO INNER JOIN MAEPAB P ON P.MPCODP=T.TFCCODPAB INNER JOIN CENCOST CC ON T2.TFCENCOS=CC.CNCCOD INNER JOIN MAEEMP ME ON ME.MENNIT=T2.TFNITS INNER JOIN EMPRESS E ON E.MECNTR=ME.MECNTR INNER JOIN GRUPOS G ON MS.MSGRPCOD=G.GRPCOD INNER JOIN INGRESOS I ON (I.MPCEDU=T.TFCEDU AND I.MPTDOC=T.TFTDOC AND I.INGCSC=T.TMCTVING) WHERE T2.TFSTPOTRN&lt;&gt;'H' AND T2.TFESTAANU2&lt;&gt;'S' AND T.TFCCODCAM &lt;&gt;'' AND T.TFESTS = '1') l group by PABELLON_ACOSTADO</t>
  </si>
  <si>
    <t>SELECT DISTINCT I.MPCEDU AS CEDULA,I.MPTDOC AS TIPO_DTO,I.INGCSC AS CONSECUTIVO_INGRESO, CASE I.CLAPRO WHEN '1' THEN 'AMBULATORIO' WHEN '2' THEN 'HOSPITALIZACION' WHEN '3' THEN 'URGENCIAS' WHEN '4' THEN 'TRATAMIENTO ESPECIAL' WHEN '5' THEN 'TRIAGE' WHEN '6' THEN 'REFACTURACION AMBULATORIA' WHEN '7' THEN 'REFACTURACION HOSPITALIZACION' WHEN '8' THEN 'REFACTURACION URGENCIAS' END AS UNIDAD_INGRESO, CONVERT(VARCHAR(19) , I.INGFECADM, 120) AS FECHA_ADMISION,I.INGNIT AS CONTRATO,MAEEMP.MENOMB AS CONTRATO,EMPRESS.EMPDSC AS EMPRESA,M2.MTUDES AS NOM_REGIMEN, M3.MTNOMP AS TIPO_AFILIADO,MP.MPNOMP AS NOMBRE_PABELLON,I.INGFAC AS FACTURA_INGRESO,CASE F.MAESTF WHEN '0' THEN 'ACTIVA 'WHEN '1' THEN 'ANULADA SIN CONTABILIZAR' WHEN '2' THEN 'RADICADA' WHEN '3' THEN 'GLOSADA' WHEN '4' THEN 'REMITIDA' WHEN '5' THEN 'GLOSADA CONTESTADA' WHEN '6' THEN 'RESPUESTA RADICADA' WHEN '7' THEN 'GLOSADA SIN RADICAR' WHEN '8' THEN 'NOTIFICADA' WHEN '9' THEN 'NOTIFICADA CONTESTADA' WHEN '10' THEN 'ANULADA CONTABILIZADA' END AS ESTADO_FACTURA FROM (INGRESOS I INNER JOIN MAEPAC M ON I.MPCEDU=M.MPCEDU AND I.INGNIT=M.MENNIT)INNER JOIN MAEPAB MP ON MP.MPCODP=I.MPCODP LEFT JOIN MAEATE F ON F.MPNFAC=I.INGFAC AND F.MATIPDOC=I.INGDOC AND F.MPCEDU=I.MPCEDU AND F.MPTDOC=I.MPTDOC LEFT JOIN MAETPA2 M2 ON M2.MTUCOD=M.MTUCOD LEFT JOIN MAETPA3 M3 ON M3.MTUCOD=M2.MTUCOD AND M3.MTCODP=M.MTCODP LEFT JOIN MAEEMP ON F.MPMENI=MAEEMP.MENNIT LEFT JOIN EMPRESS ON MAEEMP.MECNTR=EMPRESS.MECNTR WHERE I.INGFECADM&gt;=? AND I.INGFECADM&lt;=?</t>
  </si>
  <si>
    <t>Validar de Nuevo</t>
  </si>
  <si>
    <t xml:space="preserve">SELECT  CONVERT(VARCHAR(19),T1.HCFCHRORD, 120) AS FECHA_ORDEN,T1.HCTVIN51 AS INGRESO_PACIENTE, T1.HISTIPDOC AS TIPO_DOCUMENTO, T1.HISCKEY AS DOCUMENTO,T5.MPNOMC AS NOMBRE, T1.HCPRCCOD AS CUPS, T2.PRNOMB AS HCPRCNOM, T1.HISCSEC AS FOLIO FROM (((HCCOM51 T1 INNER JOIN CAPBAS T5 ON (T5.MPTDOC = T1.HISTIPDOC AND T5.MPCEDU = T1.HISCKEY) INNER JOIN MAEPRO T2 ON T2.PRCODI = T1.HCPRCCOD) INNER JOIN HCCOM1 T3 ON T3.HISCKEY = T1.HISCKEY AND T3.HISTIPDOC = T1.HISTIPDOC AND T3.HISCSEC = T1.HISCSEC) INNER JOIN HCCOM5 T4 ON T4.HISCKEY = T1.HISCKEY AND T4.HISTIPDOC = T1.HISTIPDOC AND T4.HISCSEC = T1.HISCSEC AND T4.HCPRCCOD = T1.HCPRCCOD) WHERE (T1.HCPRCTPOP IN( '4','10')) AND (T4.OPRINDURG ='N' OR 'N' = 'N') AND (T1.HCFCHRORD&gt;=? AND T1.HCFCHRORD&lt;=?) AND (((T1.HCMEDDIS='' OR T1.HCDISTRI &lt;&gt; 'S') OR '' = '')) AND (T1.HCESTDIS=' ') AND (T1.HCORDAMB = 'N') AND T1.HCPRCCOD &gt;= '911105' AND T1.HCPRCCOD&lt;= '912020' ORDER BY T1.HISCKEY, T1.HISTIPDOC, T1.HCTVIN51, T1.HCPRCTPOP, T1.HCPRCEST, T1.HCESTDIS,T1.HCFCHRORD </t>
  </si>
  <si>
    <t>SELECT A.MPCEDU AS DOCUMENTO,A.MPTDOC AS TIPO_DOC,A.MPNOMC AS NOMBRE, CONVERT(VARCHAR(19),A.MPFCHN , 120) AS FECHA_NACIMIENTO,B.INGFECADM AS ADMISION,B.INGCSC AS INGRESO_NO,B.MPCODP AS CODIGO_PAG, C.MPNOMP AS PABELLON FROM CAPBAS  A INNER JOIN INGRESOS B ON (B.MPTDOC=A.MPTDOC AND B.MPCEDU=A.MPCEDU) INNER JOIN MAEPAB C ON (C.MPCODP=B.MPCODP) WHERE  A.MPFCHN&gt;=? AND A.MPFCHN&lt;=? AND A.MPNOMC LIKE ('%HIJ%') ORDER BY A.MPFCHN</t>
  </si>
  <si>
    <t>SELECT  CONVERT(VARCHAR(19),T1.HCFCHRORD, 120) AS FECHA_ORDEN,T1.HCTVIN51 AS INGRESO_PACIENTE, T1.HISTIPDOC AS TIPO_DOCUMENTO, T1.HISCKEY AS DOCUMENTO,T5.MPNOMC AS NOMBRE, T1.HCPRCCOD AS CUPS, T2.PRNOMB AS HCPRCNOM, T1.HISCSEC AS FOLIO,CONVERT(VARCHAR(19), T3.HISFHORAT, 120) AS FECHA,T8.MMNOMM AS MEDICO FROM (((HCCOM51 T1 INNER JOIN CAPBAS T5 ON (T5.MPTDOC=T1.HISTIPDOC AND T5.MPCEDU= T1.HISCKEY) INNER JOIN MAEPRO T2 ON T2.PRCODI=T1.HCPRCCOD) INNER JOIN HCCOM1 T3 ON T3.HISCKEY=T1.HISCKEY AND T3.HISTIPDOC=T1.HISTIPDOC AND T3.HISCSEC=T1.HISCSEC) INNER JOIN HCCOM5 T4 ON T4.HISCKEY = T1.HISCKEY AND T4.HISTIPDOC=T1.HISTIPDOC AND T4.HISCSEC = T1.HISCSEC AND T4.HCPRCCOD=T1.HCPRCCOD) INNER JOIN MAEMED1 T8 ON (T8.MMCODM=T3.HISCMMED) WHERE (T1.HCPRCTPOP IN( '4','10')) AND (T4.OPRINDURG ='N' OR 'N' = 'N') AND (T1.HCFCHRORD&gt;=? AND T1.HCFCHRORD&lt;=?) AND (((T1.HCMEDDIS='' OR T1.HCDISTRI &lt;&gt; 'S') OR '' = '')) AND (T1.HCESTDIS=' ') AND (T1.HCORDAMB = 'N') AND T1.HCPRCCOD&gt;= '911105' AND T1.HCPRCCOD&lt;= '912020' ORDER BY T1.HISCKEY, T1.HISTIPDOC, T1.HCTVIN51, T1.HCPRCTPOP, T1.HCPRCEST, T1.HCESTDIS,   T1.HCFCHRORD</t>
  </si>
  <si>
    <t>SELECT C.MPTDOC AS TIPO_DOC,C.MPCEDU AS DOCUMENTO,C.MPNOMC AS NOMBRES,CONVERT(VARCHAR(19),A.HISFHORAT, 120) AS FECHA_FOLIO, A.HISCSEC AS FOLIO,B.HCDXCOD AS CODIGO_DX,D.DMNOMB AS DIAGNOSTICO, CASE WHEN B.HCCNSDX ='1' THEN 'PRINCIPAL' WHEN B.HCCNSDX='2' THEN 'RELACIONADO' WHEN B.HCCNSDX='3' THEN 'RELACIONADO' WHEN B.HCCNSDX='4' THEN 'RELACIONADO' END AS TIPO_DIAG FROM HCCOM1 A, HCDIAGN B,CAPBAS C, MAEDIA D WHERE A.HISTIPDOC=B.HISTIPDOC AND A.HISCKEY=B.HISCKEY AND A.HISFHORAT&gt;=? AND A.HISFHORAT&lt;? AND A.HISCSEC=B.HISCSEC AND B.HISTIPDOC=C.MPTDOC AND B.HISCKEY=C.MPCEDU AND B.HCCNSDX IN (1,2,3,4) AND B.HCDXCOD=D.DMCODI AND (D.DMNOMB LIKE ('%ENF%PULMO %OBS%') OR D.DMNOMB LIKE('%HIPERTEN%') OR D.DMNOMB LIKE('%MELLI%')) ORDER BY C.MPTDOC,C.MPCEDU,C.MPNOMC,A.HISCSEC</t>
  </si>
  <si>
    <t>SELECT A.MPTDOC AS TIPO_DOC,A.MPCEDU AS DOCUMENTO,A.MPNOMC AS PACIENTE,A.MPFCHN AS NACIO,DATEDIFF( YEAR, A.MPFCHN , B.HISFHORAT ) AS EDAD, MPTELE1 AS TEL1,MPTELE2 AS TEL2,C.HCDXCOD,D.DMNOMB FROM CAPBAS A, HCCOM1 B,HCDIAGN C, MAEDIA D WHERE B.HISFHORAT&gt;=? AND B.HISFHORAT&lt;=? AND A.MPTDOC=B.HISTIPDOC AND A.MPCEDU=B.HISCKEY AND B.HISTIPDOC=C.HISTIPDOC AND B.HISCKEY=C.HISCKEY AND B.HISCSEC=C.HISCSEC AND C.HCDXCOD=D.DMCODI AND (C.HCDXCOD LIKE ('I20%') OR C.HCDXCOD LIKE ('I21%') OR C.HCDXCOD LIKE ('I22%') OR C.HCDXCOD LIKE ('I23%') OR C.HCDXCOD LIKE ('I24%') OR C.HCDXCOD LIKE ('I25%') OR C.HCDXCOD LIKE ('I63%') OR C.HCDXCOD LIKE ('G45%') OR C.HCDXCOD LIKE ('G46%'))</t>
  </si>
  <si>
    <t>SELECT A.MPTDOC AS TIPO_DOC,A.MPCEDU AS DOCUMENTO,A.MPNOMC AS PACIENTE,A.MPSEXO AS GENERO, F.MENOMB AS CONTRATO,G.MPNOMP AS SERVICIO,E.INGFECADM,E.INGFECEGR,A.MPFCHN AS NACIO, DATEDIFF(YEAR,   A.MPFCHN,B.HISFHORAT) AS EDAD, MPTELE1 AS TEL1,MPTELE2 AS TEL2,C.HCDXCOD,D.DMNOMB AS DIAGNOSTICO FROM CAPBAS A, HCCOM1 B,HCDIAGN C, MAEDIA D , INGRESOS E,MAEEMP F, MAEPAB G WHERE B.HISFHORAT&gt;=? AND B.HISFHORAT&lt;=? AND E.MPTDOC=B.HISTIPDOC AND E.MPCEDU=B.HISCKEY AND E.INGCSC=B.HCTVIN1 AND A.MPTDOC=B.HISTIPDOC AND A.MPCEDU=B.HISCKEY AND B.HISTIPDOC=C.HISTIPDOC AND B.HISCKEY=C.HISCKEY AND B.HISCSEC=C.HISCSEC AND F.MENNIT= E.INGNIT AND G.MPCODP=E.MPCODP AND C.HCDXCOD=D.DMCODI AND(C.HCDXCOD LIKE ('S021%') OR C.HCDXCOD LIKE ('T902%') OR C.HCDXCOD LIKE ('T905%') OR C.HCDXCOD LIKE ('T908%') OR C.HCDXCOD LIKE ('T909%') OR C.HCDXCOD LIKE ('S020%') OR C.HCDXCOD LIKE ('S027%') OR C.HCDXCOD LIKE ('S028%') OR C.HCDXCOD LIKE ('S029%') OR C.HCDXCOD LIKE ('S060%') OR C.HCDXCOD LIKE ('S061%') OR C.HCDXCOD LIKE ('S062%') OR C.HCDXCOD LIKE ('S063%') OR C.HCDXCOD LIKE ('S064%') OR C.HCDXCOD LIKE ('S065%') OR C.HCDXCOD LIKE ('S066%') OR C.HCDXCOD LIKE ('S067%') OR C.HCDXCOD LIKE ('S068%')  OR C.HCDXCOD LIKE ('S069%'))</t>
  </si>
  <si>
    <t>SELECT A.INCTIPDOC AS TIPO_DOC,A.INCDOCAFI AS DOCUMENTO,D.MPNOMC AS PACIENTE,CONVERT(VARCHAR(19),A.INCFECINI , 120) INICIO,CONVERT( VARCHAR(19),A.INCFECFIN, 120) FIN,A.INCDIAINC AS DIAS_INCAPACIDAD, CONVERT(VARCHAR (19),A.INCFECREG, 120) AS FECHA_REGISTRO, A.INCCODESP,G.MENOME AS ESPECIALIDAD,H.MMNOMM AS MEDICO,CASE  WHEN A.INCTIPATE = '01' THEN 'AMBULATORIO' WHEN A.INCTIPATE='02' THEN 'HOSPITALIZACION' WHEN A.INCTIPATE='03' THEN 'URGENCIAS' WHEN A.INCTIPATE = '04' THEN 'TRATAMIENTO ESPECIAL' WHEN A.INCTIPATE = '05' THEN 'TRIAGE' WHEN A.INCTIPATE = '06' THEN 'REFACTURACION AMBULATORIO' WHEN A.INCTIPATE='07' THEN 'REFACTURACION URGENCIAS' WHEN A.INCTIPATE = '07' THEN 'REFACTURACION TRATAMIENTO ESPECIAL' WHEN A.INCTIPATE = '07' THEN 'REFACTURACION TRIAGE' ELSE '' END AS TIPO_ATENCION, B.NITAFI AS COD_NIT,C.EMPDESEMP AS EMPRESA FROM INCPAC A, INCPAC1 B, EMPTRAAFI1 C,CAPBAS D, MAEESP G,MAEMED1 H WHERE A.INCFECINI&gt;=? AND INCFECFIN&lt;=? AND A.INCTIPDOC=D.MPTDOC  AND A.INCDOCAFI = D.MPCEDU AND A.INCCONPAC=B.INCCONPAC AND B.NITAFI=C.EMPNITAFI  AND A.INCDOCAFI= C.EMPDOCAFI AND A.INCTIPDOC =C.EMPTIPDOC AND A.INCCODESP=G.MECODE AND A.INCCODMED=H.MMCODM ORDER BY A.INCFECINI</t>
  </si>
  <si>
    <t>SELECT A.HISTIPDOC AS TIPO_DOC,A.HISCKEY AS DOCUMENTO,B.MPNOMC AS PCAIENTE,A.HISCSEC AS FOLIO,CONVERT(VARCHAR (19),A.HISFHORAT, 120) AS FECHA_ATENCION,A.HISCLPR AS SERVICIO, A.HISCFCON AS SALIDA,C.MMNOMM AS MEDICO FROM HCCOM1 A, CAPBAS B,MAEMED1 C WHERE A.HISFHORAT&gt;=? AND A.HISFHORAT&lt;=? AND A.HISCMMED IN ('MG180','MG139','ME441','MG441') AND A.HISTIPDOC=B.MPTDOC AND A.HISCKEY=B.MPCEDU AND A.HISCMMED=C.MMCODM ORDER BY A.HISFHORAT</t>
  </si>
  <si>
    <t>Aquip comienzo</t>
  </si>
  <si>
    <t>SELECT A.HISTIPDOC,A.HISCKEY,C.MPNOMC,C.MPSEXO, DATEDIFF(DAY,C.MPFCHN, CURRENT_TIMESTAMP) AS EDAD, A.FSMFHRREG AS FECHA, A.HISCSEC,A.MSCODI,A.MSPRAC,A.MSFORM,A.CNCCD,FSMCNTDIA,A.HCSMUNDCD,A.FSMDSCMDC, B.HCDXCOD, X.DMNOMB AS DIAGNOSTICO,D.INGFECADM, D.INGFECEGR,E.MPNOMP FROM FRMSMNS A INNER JOIN CAPBAS C ON (C.MPTDOC = A.HISTIPDOC AND C.MPCEDU=A.HISCKEY) INNER JOIN INGRESOS D ON (D.MPTDOC=C.MPTDOC AND D.MPCEDU=C.MPCEDU AND D.INGCSC=A.HICTVIN AND D.MPCODP IN (7,25,6)) INNER JOIN MAEPAB E ON (E.MPCODP=D.MPCODP) LEFT JOIN HCDIAGN B ON (B.HISTIPDOC=A.HISTIPDOC AND B.HISCKEY=A.HISCKEY AND B.HISCSEC= A.HISCSEC AND B.HCCNSDX IN ('1')) LEFT JOIN MAEDIA X ON  (X.DMCODI= B.HCDXCOD) WHERE A.FSMFHRREG&gt;=? AND A.FSMFHRREG&lt;=? AND (CONCAT (A.MSCODI,A.MSPRAC,A.CNCCD,A.MSFORM)) IN (SELECT CONCAT(MSCODI,MSPRAC,CNCCD,MSFORM) FROM MAESUM1 WHERE MSGRPCOD='01') ORDER BY A.FSMFHRREG</t>
  </si>
  <si>
    <t>SELECT A.MPTDOC AS TIPO_DOC,A.MPCEDU AS DOCUMENTO,A.INGCSC AS INGRESO_NO,B.MPNOMC AS PACIENTE, A.INGCODPAB AS COD_PABELLON,C.MPNOMP AS PABELLON_INICIAL,A.INGFECMOE AS FECHA_INICIAL, X.INGCODPAB AS PABELLON,Z.MPNOMP AS PABELLON_DESTINO,X.INGFECMOE AS FECHA_DESTINO, DATEDIFF (HOUR,A.INGFECMOE, X.INGFECMOE) AS TIEMPO_HORAS, DATEDIFF (MINUTE,A.INGFECMOE,X.INGFECMOE) AS EN_MINUTOS FROM INGRESOMP A INNER JOIN CAPBAS B ON (B.MPTDOC=A.MPTDOC AND B.MPCEDU=A.MPCEDU) INNER JOIN MAEPAB C ON (C.MPCODP=A.INGCODPAB) INNER JOIN INGRESOS  D ON (D.MPTDOC=A.MPTDOC AND D.MPCEDU=A.MPCEDU AND D.INGCSC=A.INGCSC) LEFT JOIN INGRESOMP X ON (X.MPTDOC=D.MPTDOC AND X.MPCEDU=D.MPCEDU AND X.INGCSC=A.INGCSC AND X.INGFECMOP=A.INGFECMOE) INNER JOIN MAEPAB Z ON (Z.MPCODP=X.INGCODPAB) WHERE D.INGFECADM&gt;=? AND D.INGFECADM &lt;=? ORDER BY A.MPCEDU,A.INGCSC,A.INGCTVMOP</t>
  </si>
  <si>
    <t>Ojo busacr como rstar fechas con HH:MI:SS</t>
  </si>
  <si>
    <t>SELECT A.MPTDOC AS TIPO_DOC,A.MPCEDU AS DOCUMENTO, A.INGCSC AS INGRESO,C.MPNOMC AS PACIENTE,DATEDIFF(YEAR, C.MPFCHN, CURRENT_TIMESTAMP) AS EDAD,CONVERT(VARCHAR(19),Z.INGFECMOP , 120) AS INGRESO_UCI,CONVERT(VARCHAR (19),X.INGFECMOE, 120) AS SALIDA_UCI FROM INGRESOS A, INGRESOMP B, CAPBAS C, INGRESOMP X , INGRESOMP Z WHERE A.MPTDOC=B.MPTDOC AND A.MPCEDU = B.MPCEDU AND A.INGCSC=B.INGCSC AND B.MPTDOC=C.MPTDOC AND B.MPCEDU=C.MPCEDU AND B.INGCODPAB IN (6) AND B.INGFECMOP&gt;=? AND B.INGFECMOP&lt;=? AND X.MPTDOC=B.MPTDOC AND X.MPCEDU=B.MPCEDU AND X.INGCSC=B.INGCSC AND X.INGCTVMOP= (SELECT MAX(Y.INGCTVMOP) FROM INGRESOMP Y WHERE Y.MPTDOC=B.MPTDOC AND Y.MPCEDU=B.MPCEDU AND Y.INGCSC=B.INGCSC AND Y.INGCODPAB=B.INGCODPAB) AND Z.MPTDOC=B.MPTDOC AND Z.MPCEDU=B.MPCEDU AND Z.INGCSC=B.INGCSC AND Z.INGCODPAB=B.INGCODPAB AND Z.INGCTVMOP=(SELECT MIN(T.INGCTVMOP) FROM INGRESOMP T WHERE  Z.MPTDOC=T.MPTDOC AND Z.MPCEDU=T.MPCEDU AND Z.INGCSC=T.INGCSC AND Z.INGCODPAB=T.INGCODPAB) GROUP BY A.MPTDOC,A.MPCEDU,A.INGCSC,C.MPNOMC, DATEDIFF(YEAR, C.MPFCHN, CURRENT_TIMESTAMP),Z.INGFECMOP, X.INGFECMOE ORDER BY A.MPCEDU,A.INGCSC</t>
  </si>
  <si>
    <t>Campo Desencripotar</t>
  </si>
  <si>
    <t>select A.MPTDOC AS TIPO_DOC,A.MPCEDU AS DOCUMENTO,B.MPNOMC AS PACIENTE,CONVERT(VARCHAR(19),A.INGFECADM,120) AS INGRESO,CONVERT(VARCHAR(19),A.INGFECEGR, 120) AS EGRESO, A.IngFchM AS FECHA_MUERTE from ingresos A, CAPBAS B WHERE A.INGFECADM&gt;=? AND A.INGFECADM&lt;=? AND A.INGFCHM &lt;&gt; CAST('1753-01-01 00:00:00' AS DATETIME) AND A.MPTDOC=B.MPTDOC AND A.MPCEDU=B.MPCEDU ORDER  BY A.INGFECADM</t>
  </si>
  <si>
    <t>SELECT MPCEDU,MPTDOC,INGCSC,CONVERT(VARCHAR(19),INGFECMOP,120),INGCODPAB FROM INGRESOMP WHERE INGFECMOP BETWEEN '2016-01-01' AND '2016-01-30' AND INGCODPAB =6 ORDER BY MPCEDU</t>
  </si>
  <si>
    <t>SELECT A.MPTDOC,A.MPCEDU,A.MPNOMC, CONVERT(VARCHAR(19),C.MAFEPR, 120) ,C.PRCODI,D.PRNOMB FROM CAPBAS A,MAEATE B, MAEATE2 C, MAEPRO D WHERE A.MPTDOC =B.MPTDOC AND A.MPCEDU=B.MPCEDU AND B.MPNFAC = C.MPNFAC AND C.PRCODI IN ('012400','012410','012500','012501','012502','012503','013103','019200 ') AND MACODPAB IN (7,6,25,12) AND C.MAFEPR&gt;=? AND C.MAFEPR&lt;='2016-05-30' AND C.PRCODI=D.PRCODI ORDER BY A.MPTDOC,A.MPCEDU,A.MPNOMC</t>
  </si>
  <si>
    <t>SELECT A.MPTDOC,A.MPCEDU,B.MPNOMC,A.INGFECADM FROM INGRESOS A,CAPBAS B WHERE A.MPTDOC=B.MPTDOC AND A.MPCEDU=B.MPCEDU AND (CONCAT(A.MPTDOC,A.MPCEDU)) NOT IN (SELECT CONCAT(C.EMPTIPDOC,C.EMPDOCAFI) FROM EMPTRAAFI1 C) AND A.INGFECADM=(SELECT MAX(X.INGFECADM) FROM INGRESOS X WHERE X.MPTDOC=A.MPTDOC AND X.MPCEDU = A.MPCEDU AND X.INGCSC = A.INGCSC) GROUP BY A.MPTDOC,A.MPCEDU,B.MPNOMC,A.INGFECADM</t>
  </si>
  <si>
    <t>SELECT A.MPNFAC,A.MPCEDU,B.MPNOMC,A.MPTDOC, CONVERT(VARCHAR(19),A.FACFCH, 120) ,B.MPTELE,C.MENOMB FROM MAEATE A,CAPBAS B,MAEEMP C WHERE A.FACFCH&gt;=? AND A.FACFCH &lt;=? AND A.MPMENI='COMP-DOMICI' AND A.MPCEDU=B.MPCEDU AND A.MPTDOC=B.MPTDOC AND A.MPMENI = C.MENNIT ORDER BY A.MPNFAC</t>
  </si>
  <si>
    <t>SELECT D.PRCODI,D.PRNOMB, COUNT(*) FROM HCCOM51 A,HCCOM1 B, CAPBAS C, MAEPRO D WHERE B.HISFHORAT&gt;=? AND B.HISFHORAT&lt;=? AND A.HISTIPDOC= B.HISTIPDOC AND A.HISCKEY=B.HISCKEY AND A.HISCSEC=B.HISCSEC AND B.HISTIPDOC = C.MPTDOC AND B.HISCKEY = C.MPCEDU AND A.HCPRCCOD = D.PRCODI AND D.PRCODI IN ('C40540', '471100- 02','740100   ','740100-01','740200 ','740300   ','C40535   ','C40801','721001', '721002','732201','735300- 01','735910','735930','735931','735980', '750101','750101-01','750101-02','750105','754101', '897011', '897012   ','933700', 'C40000- 1','C40538', 'C40540','S41601','S41602','S41603','S41604','735300','681601','690101', '690101-01','690101-02','690102', '750101','750101-01', '750101-02','750105','C40538','C40539','659300','691920','743100', '904508') GROUP BY D.PRCODI,D.PRNOMB</t>
  </si>
  <si>
    <t>No hay tablas en produccion</t>
  </si>
  <si>
    <t>No ActivO</t>
  </si>
  <si>
    <t>SELECT A.MPTDOC AS TTIPO_DOC,A.MPCEDU AS DOCUMENTO,A.MPNOMC AS PACIENTE,B.HISCSEC AS FOLIO, CONCAT(DATEPART (YEAR,HISFHORAT),'-',DATEPART(MM,HISFHORAT),'-',DATEPART(DAY,HISFHORAT)) AS FECHA_ATENCION, CONCAT(DATEPART (HOUR,HISFHORAT),':',DATEPART(MI,HISFHORAT),':',DATEPART(SECOND,HISFHORAT)) AS HORA_ATIENDE, B.HISCLPR AS SERVICIO,C.HCDXCOD AS COD_DX,D.DMNOMB AS NOMBRE_DIAGNOSTICO,E.MMNOMM AS PROFESIONAL_ATENCION FROM CAPBAS A INNER JOIN HCCOM1 B ON (B.HISTIPDOC=A.MPTDOC AND B.HISCKEY=A.MPCEDU) LEFT JOIN HCDIAGN C ON (B.HISTIPDOC=C.HISTIPDOC AND B.HISCKEY=C.HISCKEY AND B.HISCSEC=C.HISCSEC) LEFT JOIN MAEDIA D ON (C.HCDXCOD=D.DMCODI) INNER JOIN MAEMED1 E ON (B.HISCMMED=E.MMCODM) WHERE B.HISFHORAT&gt;=? AND B.HISFHORAT&lt;=? AND B.FHCCODCTO='MEDISABANA' ORDER BY B.HISFHORAT</t>
  </si>
  <si>
    <t>SELECT A.MPCEDU,A.MPTDOC,B.MPNOMC, E.DMNOMB FROM INGRESOS A, CAPBAS B, HCCOM1 C, HCDIAGN D, MAEDIA E WHERE A.INGFECADM&gt;=? AND A.INGFECADM&lt;=? AND A.MPCODP IN (1,2,3,17,97) AND A.MPTDOC=B.MPTDOC AND A.MPCEDU=B.MPCEDU AND A.MPTDOC=C.HISTIPDOC AND A.MPCEDU=C.HISCKEY AND A.INGCSC=C.HCTVIN1 AND A.MPTDOC=D.HISTIPDOC AND A.MPCEDU=D.HISCKEY AND C.HISCSEC=D.HISCSEC AND D.HCDXCOD IN ('K580','K589','M199','M198', 'M190', 'M150', 'M158', 'M159','G708','G448','R51X','H813','H814','F330', 'F331', 'F332', 'F333',  'F334', 'F338', 'F339', 'F411', 'F412', 'F413', 'F418', 'F419','K291', 'K296','K297') AND D.HCDXCOD=E.DMCODI AND EXISTS (SELECT A.MPCEDU,A.MPTDOC,B.MPNOMC, E.DMNOMB,COUNT(*) FROM INGRESOS A, CAPBAS B, HCCOM1 C, HCDIAGN D,MAEDIA E WHERE A.INGFECADM&gt;=? AND A.INGFECADM&lt;=? AND A.MPCODP IN (1,2,3,17,97) AND A.MPTDOC= B.MPTDOC AND A.MPCEDU = B.MPCEDU AND A.MPTDOC=C.HISTIPDOC AND A.MPCEDU=C.HISCKEY AND A.INGCSC=C.HCTVIN1 AND A.MPTDOC=D.HISTIPDOC AND A.MPCEDU = D.HISCKEY AND C.HISCSEC=D.HISCSEC AND D.HCDXCOD IN ('K580','K589','M199','M198', 'M190', 'M150', 'M158', 'M159','G708','G448','R51X','H813','H814', 'F330', 'F331', 'F332', 'F333', 'F334', 'F338', 'F339', 'F411', 'F412', 'F413', 'F418', 'F419','K291', 'K296','K297') AND D.HCDXCOD= E.DMCODI GROUP BY A.MPCEDU,A.MPTDOC,B.MPNOMC,E.DMNOMB HAVING COUNT(*)&gt;= 3 AND COUNT(*) &lt;= 7) ORDER BY A.MPCEDU</t>
  </si>
  <si>
    <t>SELECT A.MPNFAC AS FACTURA,E.EMPDSC,  A.MPMENI AS CONTRATO ,D.MENOMB,A.MPCEDU AS DOCUMENTO,A.MPTDOC AS TIPO_DOC,A.MACTVING AS INGRESO,CONVERT(VARCHAR(19), B.MAFEPR, 120) AS FECHA,B.PRCODI AS COD_PROCED,C.PRNOMB AS NOMBRE_PROCEDIMIENTO, B.MACANPR AS CANTIDAD,B.MAVATP AS VALOR_ITEM,C.PRNOMB AS PROCEDIMIENTO, B.MACODPAB AS PABELLON,B.MATIPP AS TIPO_PROCEDMINETO, B.MAHONCOD AS HONORARIO, B.MMCODM AS MED,B.MECOMM AS ESPE_MED,F.MENOME  ,B.FCPCODSCC AS CENTRO_COSTO,G.CNCDSC AS NOMBRE_CENTRO_COSTO, B.MANUMFOL AS FOLIO, CASE WHEN A.MPCLPR='1' THEN 'AMBULATORIO' WHEN A.MPCLPR='2' THEN 'HOSPITALZIACION' WHEN A.MPCLPR='3' THEN 'URGENCIAS' WHEN A.MPCLPR='4' THEN 'TRATAMIENTO ESPECIAL' WHEN A.MPCLPR='5' THEN 'TRIAGE' END AS SERVICIO FROM MAEATE A, MAEATE2 B, MAEPRO C, MAEEMP D, EMPRESS E, MAEESP F,CENCOST G WHERE A.FACFCH&gt;=? AND A.FACFCH&lt;=? AND A.MPNFAC = B.MPNFAC AND B.PRCODI=C.PRCODI AND A.MPMENI = D.MENNIT AND E.MECNTR=D.MECNTR AND F.MECODE=B.MECOMM AND G.CNCCOD=B.FCPCODSCC ORDER BY B.MAFEPR</t>
  </si>
  <si>
    <t>SELECT A.HISTIPDOC AS TIPO_DOC, A.HISCKEY AS DOCUMENTO, C.MPNOMC AS PACIENTE, C.MPSEXO AS GENERO,A.HISCSEC AS FOLIO, C.MPFCHN AS NACIMIENTO, A.HISCSEC AS FOLIO, CONVERT(VARCHAR(19),B.HISFHORAT, 120) AS FECHA_ATENCION, CASE WHEN B.HISCLPR='1' THEN 'AMBULATORIO' WHEN B.HISCLPR='2' THEN 'HOSPITALIZACION' WHEN B.HISCLPR='3' THEN 'URGENCIAS' WHEN B.HISCLPR='4' THEN 'TRATAMIENTO ESPECIAL' WHEN B.HISCLPR='5' THEN 'TRIAGE' WHEN B.HISCLPR='6' THEN 'REFACTURACION AMBULATORIO' WHEN B.HISCLPR='7' THEN 'REFACTURACION HOSPITALIZACION' WHEN B.HISCLPR='8' THEN 'REFACTURACION URGENCIAS' WHEN B.HISCLPR='9' THEN 'REFACTURACION TRATAMIENTO ESPECIAL' WHEN B.HISCLPR='10' THEN 'REFACTURACION TRIAGE' END AS ERVICO, B.HISCMMED AS MEDICO,F.MMNOMM AS MEDICO_NOMBRE,B.HCESP AS ESPECIALIDAD,E.MENOME AS ESPECIALIDAD, A.HCDXCOD AS DX,D.DMNOMB AS NOMBRE_DX FROM HCDIAGN A,HCCOM1 B ,CAPBAS C, MAEDIA D, MAEESP E, MAEMED1 F WHERE B.HISFHORAT&gt;=? AND B.HISFHORAT&lt;=? AND B.HISTIPDOC=A.HISTIPDOC AND B.HISCKEY=A.HISCKEY AND B.HISCSEC=A.HISCSEC AND A.HCDXCOD='N398' AND B.HISTIPDOC=C.MPTDOC AND B.HISCKEY=C.MPCEDU AND A.HCDXCOD=D.DMCODI AND B.HCESP=E.MECODE AND B.HISCMMED=F.MMCODM ORDER BY B.HISFHORAT</t>
  </si>
  <si>
    <t>SELECT A.HISTIPDOC AS TIPO_DOC, A.HISCKEY AS DOCUMENTO, C.MPNOMC AS PACIENTE, C.MPSEXO AS GENERO, A.HISCSEC AS FOLIO,CONVERT(VARCHAR(19), C.MPFCHN, 120) AS NACIMIENTO, A.HISCSEC AS FOLIO, CONVERT(VARCHAR(19), B.HISFHORAT, 120) AS FECHA_ATENCION,CASE WHEN B.HISCLPR='1' THEN 'AMBULATORIO' WHEN B.HISCLPR='2' THEN 'HOSPITALIZACION' WHEN B.HISCLPR='3' THEN 'URGENCIAS' WHEN B.HISCLPR='4' THEN 'TRATAMIENTO ESPECIAL' WHEN B.HISCLPR='5' THEN 'TRIAGE' WHEN B.HISCLPR='6' THEN 'REFACTURACION AMBULATORIO' WHEN B.HISCLPR='7' THEN 'REFACTURACION HOSPITALIZACION' WHEN B.HISCLPR='8' THEN 'REFACTURACION URGENCIAS' WHEN B.HISCLPR='9' THEN 'REFACTURACION TRATAMIENTO ESPECIAL' WHEN B.HISCLPR='10' THEN 'REFACTURACION TRIAGE' END AS ERVICO, B.HISCMMED AS MEDICO,F.MMNOMM AS MEDICO_NOMBRE,B.HCESP AS ESPECIALIDAD,E.MENOME AS ESPECIALIDAD, A.HCDXCOD AS DX,D.DMNOMB AS NOMBRE_DX FROM HCDIAGN A,HCCOM1 B ,CAPBAS C, MAEDIA D,MAEESP E, MAEMED1 F WHERE B.HISFHORAT&gt;=? AND B.HISFHORAT&lt;=? AND B.HISTIPDOC=A.HISTIPDOC AND B.HISCKEY=A.HISCKEY AND B.HISCSEC=A.HISCSEC AND A.HCDXCOD='N319' AND B.HISTIPDOC=C.MPTDOC AND B.HISCKEY=C.MPCEDU AND A.HCDXCOD=D.DMCODI AND B.HCESP=E.MECODE AND B.HISCMMED=F.MMCODM ORDER BY B.HISFHORAT</t>
  </si>
  <si>
    <t>select a.mptdoc as tipo_doc,a.mpcedu as documento,c.mpnomc as paciente, a.ingcsc as ingreso, CONVERT(VARCHAR(19),b.ingfecadm, 120) as fecha_ingreso,b.INGDEROBS as observaciones from ingresomp a, ingresos b ,CAPBAS C where a.mptdoc=b.mptdoc and a.mpcedu = b.mpcedu and a.ingcsc=b.ingcsc and a.mptdoc=c.mptdoc and a.mpcedu=c.mpcedu and a.ingcodpab=40 and b.ingfecadm&gt;=? and b.ingfecadm&lt;=? order by b.ingfecadm</t>
  </si>
  <si>
    <t>select CONVERT(VARCHAR(19),b.ingfecmop , 120) FECHA,C.MPTDOC TIPO_DOC,C.MPCEDU DOCUMENTO,c.mpnomc AS PACIENTE, b.ingcsc AS CTVO_INGRESO,A.MPNOMP AS PABELLON,b.ingcodcam AS CAMA from maepab a, ingresomp b, capbas c where a.mpcodp=b.ingcodpab and b.ingfecmop&gt;=? and b.ingfecmop&lt;=? and b.mptdoc=c.mptdoc and b.mpcedu = c.mpcedu and (CONCAT(b.mptdoc,b.mpcedu,b.ingcsc)) in (select CONCAT(x.mptdoc,x.mpcedu,x.ingcsc) from ingresomp x where x.clapro='2') order by b.mptdoc,b.mpcedu,b.ingcsc,b.ingfecmop</t>
  </si>
  <si>
    <t>SELECT CONVERT(VARCHAR(19),T1.HCFCHRORD , 120)AS FECHA_ORDEN,T1.HCTVIN51 AS INGRESO, T1.HISTIPDOC AS TIPO_DOCUMENTO,T1.HISCKEY AS DOCUMENTO,T5.MPNOMC AS NOMBRE, T1.HCPRCCOD AS CUPS,T2.PRNOMB AS NOMBRE_PROCEDIMIENTO, T1.HISCSEC AS FOLIO, CONVERT(VARCHAR(19),T3.HISFHORAT, 120) AS FECHA,T8.MMNOMM AS MEDICO,T14.DMNOMB AS DX FROM (((HCCOM51 T1 INNER JOIN CAPBAS T5 ON (T5.MPTDOC=T1.HISTIPDOC AND T5.MPCEDU=T1.HISCKEY) JOIN MAEPRO T2 ON T2.PRCODI=T1.HCPRCCOD) INNER JOIN HCCOM1 T3 ON T3.HISCKEY=T1.HISCKEY AND T3.HISTIPDOC=T1.HISTIPDOC AND T3.HISCSEC=T1.HISCSEC) INNER JOIN HCCOM5 T4 ON T4.HISCKEY=T1.HISCKEY AND T4.HISTIPDOC=T1.HISTIPDOC AND T4.HISCSEC=T1.HISCSEC AND T4.HCPRCCOD=T1.HCPRCCOD) INNER JOIN MAEMED1 T8 ON (T8.MMCODM=T3.HISCMMED) INNER JOIN INGRESOS T12 ON (T12.MPTDOC=T3.HISTIPDOC AND T12.MPCEDU=T3.HISCKEY AND T12.INGCSC=T3.HCTVIN1) INNER JOIN MAEDIA T14 ON (T12.INGDXCLI=T14.DMCODI) WHERE (T1.HCPRCTPOP IN( '4','10')) AND (T4.OPRINDURG ='N' OR 'N' = 'N') AND (T1.HCFCHRORD&gt;=? AND T1.HCFCHRORD&lt;=?) AND (((T1.HCMEDDIS='' OR T1.HCDISTRI &lt;&gt; 'S') OR '' = '')) AND (T1.HCESTDIS=' ') AND (T1.HCORDAMB='N') AND T1.HCPRCCOD&gt;='911105' AND T1.HCPRCCOD&lt;='912020' ORDER BY T1.HISCKEY,T1.HISTIPDOC,T1.HCTVIN51,T1.HCPRCTPOP,T1.HCPRCEST,T1.HCESTDIS,T1.HCFCHRORD</t>
  </si>
  <si>
    <t>SELECT B.MPTDOC AS TIPO_DOC,B.MPCEDU AS DOCUMENTO , B.MPNOMC AS PACIENTE,A.HISCSEC AS FOLIO, CONVERT(VARCHAR (19),A.HISFHORAT,120) AS FECHA_ATENCION,C.MMNOMM AS NOMBRE__MEDICO,CASE WHEN A.HISCCIE='0' THEN 'Folio Abierto' WHEN  A.HISCCIE='1' THEN 'Foio Cerrado' END AS ESTADO_FOLIO FROM HCCOM1 A ,CAPBAS B, MAEMED1 C WHERE A.HISFHORAT &gt;=? AND A.HISFHORAT &lt;=? AND A.HISCKEY=B.MPCEDU AND A.HISTIPDOC=B.MPTDOC AND A.HISCMMED= C.MMCODM ORDER BY C.MMNOMM</t>
  </si>
  <si>
    <t>SELECT B.MPTDOC AS TIPO_DOC,B.MPCEDU AS DOCUMENTO ,B.MPNOMC AS PACIENTE,A.HISCSEC AS FOLIO,CONVERT(VARCHAR (19),A.HISFHORAT, 120) AS FECHA_ATENCION,C.MMNOMM AS NOMBRE__MEDICO, CASE WHEN A.HISCCIE='0' THEN 'Folio Abierto' WHEN  A.HISCCIE='1' THEN 'Foio Cerrado' END AS ESTADO_FOLIO , SUBSTRING(X.EVODES,1,40) as evolucion FROM HCCOM1 A ,CAPBAS B, MAEMED1 C ,HCCOM33 X WHERE A.HISFHORAT&gt;=? AND A.HISFHORAT&lt;=? AND A.HISCKEY=B.MPCEDU AND A.HISTIPDOC=B.MPTDOC AND A.HISCMMED= C.MMCODM AND A.HCESP IN (342) AND A.HISTIPDOC=X.HISTIPDOC AND A.HISCKEY=X.HISCKEY AND A.HISCSEC=X.HISCSEC ORDER BY C.MMNOMM</t>
  </si>
  <si>
    <t>SELECT B.HISTIPDOC TIPO_DOC,B.HISCKEY DOCUMENTO ,C.MPNOMC PACIENTE,B.HCTVIN1 INGRESO  FROM HCCOM51 A,HCCOM1 B, CAPBAS C, MAEPRO D WHERE B.HISFHORAT&gt;=? AND B.HISFHORAT&lt;=? AND A.HISTIPDOC=B.HISTIPDOC AND A.HISCKEY=B.HISCKEY  AND A.HISCSEC=B.HISCSEC AND B.HISTIPDOC=C.MPTDOC AND B.HISCKEY=C.MPCEDU AND A.HCPRCCOD=D.PRCODI AND B.HISCLPR IN ('3','8') AND D.PRCODI IN ('C40540','471100-02','740100','740100-01','740200','740300','C40535','C40801','721001', '721002' ,'732201','735300-01', '735910','735930','735931','735980', '750101','750101-01','750101-2','750105', '754101','897011','897012','933700', 'C40000-1','C40538', 'C40540','S41601','S41602','S41603','S41604','735300','681601','690101', '690101-01','690101-02','690102', '750101','750101-01', '750101-02','750105','C40538','C40539','659300','691920','743100', '904508') GROUP BY B.HISTIPDOC, B.HISCKEY,C.MPNOMC,B.HCTVIN1</t>
  </si>
  <si>
    <t>Desencriptar</t>
  </si>
  <si>
    <t>Tabla No exkste</t>
  </si>
  <si>
    <t>No trae registros ni en postgresni en Sql</t>
  </si>
  <si>
    <t>Validados</t>
  </si>
  <si>
    <t>Faltan</t>
  </si>
  <si>
    <t>Dias</t>
  </si>
  <si>
    <t>Faltarian</t>
  </si>
  <si>
    <t>No trae datos ni en ostgres ni en SQL</t>
  </si>
  <si>
    <t>Aquí Comienzo</t>
  </si>
  <si>
    <t>No Ejecuta</t>
  </si>
  <si>
    <t>No trae dagtos ni en postgres ni en sql</t>
  </si>
  <si>
    <t>OK No se usa</t>
  </si>
  <si>
    <t>DESDE AQUI CONTEO</t>
  </si>
  <si>
    <t>Diferncia de registros</t>
  </si>
  <si>
    <t>100/492</t>
  </si>
  <si>
    <t xml:space="preserve">  SELECT cast(factura as numeric) as "FACTURA",
ltrim(trcrazsoc) as "EMPRESA",
trccod as
 "NIT",codi_finan as "CONTRATO",
-- to_char(fecha_obliga,'YYYY/MM/DD HH24:MI:SS') as "FECHA_OBL",
convert(varchar(19),fecha_obliga,120) as  "FECHA_OBL",
replace(ltrim(cast(valor as numeric(15,2))),'.',',') 
as "VALOR_OBL",replace(ltrim(cast(total_debito as numeric(15,2))),'.',',') as 
"TOTAL_DEBITO",replace(ltrim(cast(total_credito as numeric(15,2))),'.',',') 
as "TOTAL_CREDITO",replace(ltrim(cast(pagos as numeric(15,2))),'.',',') as "PAGOS",
replace(ltrim(cast(notas_credito as numeric(15,2))),'.',',') 
as "NOTAS_CREDITO",replace(ltrim(cast(nc_glosa_sin_rad as numeric(15,2))),'.',',') as "NOTA_CREDITO_ANTES_DE_RADICAR",
replace(ltrim(cast(saldo_pndnte as numeric(15,2))),'.',',') as "SALDO_PENDIENTE",
convert(varchar(19),fecha_remision,120) 
as "FECHA_REMISION",remision as "REMISION",
--to_char(fecha_radica,'YYYY/MM/DD HH24:MI:SS') as "FECHA_RADICACION",
convert(varchar(19),fecha_radica,120)  as "FECHA_RADICACION",
hojnrorad as "NUMERO_RADICADO",estado 
as "ESTADO",plazo as "PLAZO",cntcod as "CUENTA_CONTABLE",ltrim(cntdsc) as "DESCRIPCION_CUENTA",
mecntr as "NIT_DIGITO_VERIFICACION",menomb 
as "DESCRIPCION_CONTRATO" 
FROM report.TMP_YADIRA_asis_2 
order by fecha_obliga</t>
  </si>
  <si>
    <t>oJO probar</t>
  </si>
  <si>
    <t>SELECT t3.MCCNUMOBL as factura,t3.mvcxcnro as recibo,t3.mccvlr as valor,s.mpmeni as contrato,
h.mpnomc as paciente,
         sum(x.glovlrtglo) as glosado, z.SALDO_PNDNTE,
   z.SALDO_PNDNTE -sum(x.glovlrtglo) as faltante,COUNT(*) as numero_de_pagos
from  movcxc t3
left join maeate s on (cast(s.mpnfac as char(15)) = t3.MCCNUMOBL)
inner join adglosas x on (x.mpnfac= s.mpnfac and x.glovlrtpen&lt;&gt; 0)
left join REPORT.TMP_YADIRA_asis z on (z.factura= CONVERT (nvarchar,x.mpnfac))
left join capbas h on (h.mptdoc = s.mptdoc and h.mpcedu = s.mpcedu)
WHERE x.gloedorec&lt;&gt;'A' and x.gloedorec&lt;&gt;' ' and
t3.doccod = 'TDR'  AND t3.MCCNUMOBL in (select factura 
          from report.TMP_YADIRA_asis b
          where b.SALDO_PNDNTE &gt; 0 )
GROUP BY t3.MCCNUMOBL,t3.mvcxcnro,t3.mccvlr,s.mpmeni,h.mpnomc , x.glovlrtglo,z.SALDO_PNDNTE
HAVING COUNT(*) = 1 and (z.SALDO_PNDNTE -sum(x.glovlrtglo))&lt;&gt;0 
order by t3.MCCNUMOBL</t>
  </si>
  <si>
    <r>
      <t xml:space="preserve">OK (Creo) Validar Victor </t>
    </r>
    <r>
      <rPr>
        <b/>
        <sz val="11"/>
        <color rgb="FFFF0000"/>
        <rFont val="Calibri"/>
        <family val="2"/>
        <scheme val="minor"/>
      </rPr>
      <t>No Ejecuta</t>
    </r>
  </si>
  <si>
    <t>Ejecutaen SQL-NO en porstgres Nodatos</t>
  </si>
  <si>
    <t>No correcto en postgres faltaba parametro</t>
  </si>
  <si>
    <t>FACTURACION_CONS_MED_AMB_OCT_2016_ADELANTE</t>
  </si>
  <si>
    <t>SELECT MAEATE2.PRCODI AS CUPS, MAEPRO.PRNOMB AS DECRIPCION_PROCEDIMIENTO, COUNT (MAEATE2.MACANPR )AS CANTIDAD, TRUNC(SUM(MAEATE2.MAVATP)) AS VALOR FROM (MAEATE2 INNER JOIN MAEPRO ON MAEATE2.PRCODI = MAEPRO.PRCODI)  INNER JOIN MAEATE ON MAEATE2.MPNFAC=MAEATE.MPNFAC  WHERE MAEATE.MATIPDOC IN ('2','3','4') AND MAEATE2.FCPCODSCC NOT IN ('20101','20102','20301','20302','20303','20306','20307','20308','20401','20403','20404','20503','205004','205007','10310','20602','20603','206010','206011','206013') AND MAEATE2.FCPTPOTRN='F' AND MAEATE2.MAESANUP&lt;&gt;'S' AND MAEATE.MAESTF&lt;&gt;1 AND MAEATE.MAESTF&lt;&gt;10  AND MAEATE.FACFCH&gt;=? AND MAEATE.FACFCH&lt;=? AND MAEATE2.PRCODI IN ('890202-39','890202-41','890202-36','890202-49','890202-28','890202-45','890202-12','890202-32','890207','890202-42','890202-21','890202-26','890202-03','890202-06','890202-16','890202-31','890202-66','890202-38','890202-17','890202-33','940700-1','890202-09','890202-50','890202-07','890202-71','890302-66','890208','890302-31','890202-02','890202-13','890308','890202-48','890202-10','890202-20','890302-09','890302-16','890302-50','890302-21','890206')GROUP BY MAEATE2.PRCODI,MAEPRO.PRNOMB,MAEATE2.MACANPR ORDER BY 3 DESC;</t>
  </si>
  <si>
    <t>Desde aquí comienzo 20161028</t>
  </si>
  <si>
    <t>SELECT F.MPNOMP, A.HISTIPDOC AS TIPO_DOC,A.HISCKEY AS CEDULA,D.MPNOMC AS PACIENTE,B.HISCMMED AS MED_SOLICITA,H.MMNOMM AS NOM_SOLICITA, CONVERT(VARCHAR(19),B.HISFHORAT, 120) AS FECHA_SOLICITA, A.INTFCHRSL AS FECHA_ATIENDE,G.MMNOMM AS MED_RESPONDE,Z.MENOME AS ESPECIALIDAD, datediff(HOUR,CAST(B.HISFHORAT AS TIMESTAMP),CAST(A.INTFCHRSL AS TIMESTAMP)) AS DIFERENCIA,datediff(minute,CAST(B.HISFHORAT AS TIMESTAMP),CAST (A.INTFCHRSL AS TIMESTAMP)) as minutos FROM INTERCN A LEFT JOIN HCCOM1 B ON (A.HISCKEY=B.HISCKEY AND A.HISTIPDOC=B.HISTIPDOC AND A.HISCSEC=B.HISCSEC) LEFT JOIN CAPBAS D ON (D.MPTDOC=B.HISTIPDOC AND D.MPCEDU=B.HISCKEY) INNER JOIN MAEMED1 H ON (H.MMCODM=B.HISCMMED) INNER JOIN ADMUSR T ON (T.AUSRID=A.INTUSRRSP) INNER JOIN MAEMED1 G ON (G.MMUSUARIO=T.AUSRID) INNER JOIN MAEESP Z ON (Z.MECODE=A.MECODE) INNER JOIN INGRESOS C ON (C.MPTDOC=A.HISTIPDOC AND C.MPCEDU=A.HISCKEY AND C.INGCSC=A.INTCTVIN) INNER JOIN MAEPAB F ON (C.MPCODP= F.MPCODP) WHERE Z.MECODE &gt;0 AND B.HISFHORAT&gt;=? AND B.HISFHORAT&lt;=? AND C.MPCODP IN (16,2) AND A.INTDSCRSL IS NOT NULL AND (NOT EXISTS (SELECT MPNUMC FROM MAEPAB11 X WHERE X.MPTDOC=C.MPTDOC AND X.MPCEDU=C.MPCEDU AND X.HISCNSING=C.INGCSC) OR EXISTS (SELECT MPNUMC FROM MAEPAB11 X WHERE X.MPTDOC=C.MPTDOC AND X.MPCEDU =C.MPCEDU AND X.HISCNSING=C.INGCSC AND X.MPNUMC LIKE ('%U%'))) ORDER BY FECHA_SOLICITA</t>
  </si>
  <si>
    <t>SELECT A.MPTDOC AS TIPO_DOC,A.MPCEDU AS DOCUMENTO_PACIENTE,A.INGCSC AS INGRESO,B.HISCMMED, T.MMNOMM AS MEDICO,B.HCESP,C.MENOME AS ESPECIALIDAD,Z.HISFHORAT AS INGRESO_CONSULTA,B.HISCFCON AS SALIDA_CONSULTA, (DATEDIFF(hour, CAST(Z.HISFHORAT AS TIMESTAMP), CAST(B.HISCFCON AS TIMESTAMP))) AS TIEMPO_CONSULTA_horas, (DATEDIFF (minute,CAST(Z.HISFHORAT AS TIMESTAMP),  CAST(B.HISCFCON AS TIMESTAMP))) AS MINUTOS, Z.HISCLTR AS TRIAGE FROM INGRESOS A INNER JOIN HCCOM1 B ON (B.HISTIPDOC=A.MPTDOC AND B.HISCKEY=A.MPCEDU AND B.HCTVIN1=A.INGCSC) INNER JOIN HCCOM1 Z ON (Z.HISTIPDOC=A.MPTDOC AND Z.HISCKEY=A.MPCEDU AND Z.HCTVIN1=A.INGCSC) INNER JOIN MAEESP C ON (C.MECODE=B.HCESP) INNER JOIN MAEMED1 T ON (B.HISCMMED=T.MMCODM) WHERE A.MPCODP IN (2,16,17) AND A.INGFECADM&gt;=? AND A.INGFECADM&lt;=? AND B.HISCSEC= (SELECT MIN(H.HISCSEC) FROM HCCOM1 H WHERE H.HISTIPDOC=B.HISTIPDOC AND H.HISCKEY=B.HISCKEY AND H.HCTVIN1=B.HCTVIN1 AND (H.HISCMMED LIKE ('%MG%') OR H.HISCMMED LIKE ('%ME%') OR H.HISCMMED LIKE ('%MD%'))) AND Z.HISCSEC=(SELECT MIN(H.HISCSEC) FROM HCCOM1 H WHERE H.HISTIPDOC=Z.HISTIPDOC AND H.HISCKEY=Z.HISCKEY AND H.HCTVIN1=Z.HCTVIN1) ORDER BY B.HISCMMED,A.MPCEDU</t>
  </si>
  <si>
    <t>Validar tiempo en horas</t>
  </si>
  <si>
    <t>SELECT B.HISCMMED, T.MMNOMM AS MEDICO,COUNT(*) AS NUMERO_PACIENTES, SUM((DATEDIFF(HOUR ,B.HISCFCON, B.HISFSAL))) AS TOTAL_CONSULTA_HORAS, (SUM((DATEDIFF(MINUTE, B.HISCFCON, B.HISFSAL))))/COUNT(*) AS PROMEDIO_MINUTOS FROM INGRESOS A INNER JOIN HCCOM1 B ON (B.HISTIPDOC=A.MPTDOC AND B.HISCKEY=A.MPCEDU AND B.HCTVIN1=A.INGCSC) INNER JOIN MAEMED1 T ON (B.HISCMMED=T.MMCODM) WHERE A.MPCODP IN (2,16,17) AND A.INGFECADM&gt;=? AND A.INGFECADM&lt;=? AND B.HISCSEC=(SELECT MIN(H.HISCSEC) FROM HCCOM1 H WHERE H.HISTIPDOC=B.HISTIPDOC AND H.HISCKEY=B.HISCKEY AND H.HCTVIN1=B.HCTVIN1 AND H.HISCMMED IN ('MG140','MG161','ME941','MG153','ME964','ME944','ME859','MD012','MG130','ME986','ME197','MG096','ME917','MG139','MG180')) GROUP BY B.HISCMMED, T.MMNOMM ORDER BY COUNT(*) DESC</t>
  </si>
  <si>
    <t>SELECT F.MPNOMP,A.MPTDOC AS TIPO_DOC,A.MPCEDU AS DOCUMENTO,A.MPNOMC AS NOMBRE, datediff(year, A.MPFCHN, B.INGFECADM) AS EDAD,A.MPSEXO,B.INGFECADM,B.INGCSC,C.HISFHORAT AS FECHA_INICIAL, B.INGFECEGR AS FECHA_FINAL, datediff(HOUR,C.HISFSAL, B.INGFECEGR)  AS TIEMPO_DURACION, C.HISCLTR AS TRIAGE, datediff(hour, C.HISFSAl, B.INGFECEGR) as horas, C.HISCLTR AS TRIAGE FROM CAPBAS A,INGRESOS B, HCCOM1 C,HCCOM1 D,MAEPAB F WHERE B.MPCODP IN (2,16) AND A.MPTDOC=B.MPTDOC AND A.MPCEDU=B.MPCEDU AND B.MPCODP=F.MPCODP AND B.MPTDOC=C.HISTIPDOC AND B.MPCEDU=C.HISCKEY AND B.INGCSC=C.HCTVIN1 AND C.HISCSEC=(SELECT MIN(F.HISCSEC) FROM HCCOM1 F WHERE B.MPCODP IN (2,16,23,24,13) AND F.HISTIPDOC=C.HISTIPDOC AND F.HISCKEY=C.HISCKEY AND F.HCTVIN1=C.HCTVIN1) AND B.INGFECADM&gt;=? AND B.INGFECADM&lt;=? AND C.HISTIPDOC=D.HISTIPDOC AND C.HISCKEY=D.HISCKEY AND C.HCTVIN1=D.HCTVIN1 AND D.HISCSEC=(SELECT MAX(H.HISCSEC) FROM HCCOM1 H WHERE H.HISTIPDOC=D.HISTIPDOC AND H.HISCKEY=D.HISCKEY AND H.HCTVIN1=D.HCTVIN1 AND H.FHCINDESP='GN') AND (concat(C.HISTIPDOC,C.HISCKEY,C.HCTVIN1)) NOT IN (SELECT concat (M.MPTDOC,M.MPCEDU,M.HISCNSING) FROM MAEPAB11 M WHERE MPNUMC LIKE('%U%') OR M.MPCODP IN (23,24));</t>
  </si>
  <si>
    <t>SELECT A.MPTDOC AS TIPO_DOC,A.MPCEDU AS DOCUMENTO,p.mpnomp AS PABELLON,A.MPNOMC AS NOMBRE,CONVERT(VARCHAR (19),B.INGFECADM, 120) AS INGRESO_A_CLINICA,CONVERT(VARCHAR(19),C.HISFSAL, 120 ) AS SALIDA_TIRAGE, CONVERT (VARCHAR(19), D.HISFHORAT,120) AS ENTRADA_CONSULTA,DATEDIFF(HOUR, C.HISFSAL, D.HISFHORAT) AS THORAS_TRIAGE_CONSULTA,DATEDIFF(MINUTE, C.HISFSAL, D.HISFHORAT) AS TMINU_TRIAGE_CONSULTA, F.MPNUMC AS CAMA,CONVERT(VARCHAR(19),X.HCFCHRORD, 120) AS FECHA_ORDEN_HOSPIT, DATEDIFF(MINUTE,D.HISFHORAT,X.HCFCHRORD)  AS TMINU_CONSULTA_ORDENHOSP, B.INGFECEGR AS SALIDA_A_CASA,C.HISCLTR AS TRIAGE FROM CAPBAS A, INGRESOS B, HCCOM1 C,HCCOM1 D ,MAEPAB P,MAEPAB1 E,MAEPAB11 F, HCCOM51 X WHERE X.HISTIPDOC=D.HISTIPDOC AND X.HISCKEY=D.HISCKEY AND X.HCTVIN51=D.HCTVIN1 AND X.HCPRCCOD='S00000' AND A.MPTDOC=B.MPTDOC AND A.MPCEDU=B.MPCEDU AND B.MPTDOC=C.HISTIPDOC AND B.MPCEDU=C.HISCKEY AND B.INGCSC=C.HCTVIN1 AND C.HISCLTR IN (1,2,3) AND C.FHCINDESP='TR' AND B.INGFECADM&gt;=? AND B.INGFECADM&lt;=? AND C.HISTIPDOC=D.HISTIPDOC AND C.HISCKEY=D.HISCKEY AND C.HCTVIN1=D.HCTVIN1 AND D.HISCSEC=(SELECT MIN(H.HISCSEC) FROM HCCOM1 H WHERE H.HISTIPDOC=D.HISTIPDOC AND H.HISCKEY=D.HISCKEY AND H.HCTVIN1=D.HCTVIN1 AND H.FHCINDESP='GN') AND P.MPCODP=E.MPCODP AND E.MPCODP=F.MPCODP AND P.MPCLAPRO= '2' AND F.MPTDOC=A.MPTDOC AND F.MPCEDU= A.MPCEDU AND F.HISCNSING=B.INGCSC AND F.HISCAMEDO='O' AND E.MPNUMC=F.MPNUMC AND CONVERT(VARCHAR(19),CONCAT(F.HISCAMFEC,' ',F.HISCAMHOR), 120)= (SELECT MIN(CONVERT (VARCHAR(19),CONCAT(T.HISCAMFEC,' ',T.HISCAMHOR),120)) FROM MAEPAB11 T WHERE T.MPTDOC=F.MPTDOC AND T.MPCEDU=F.MPCEDU AND T.HISCNSING=F.HISCNSING) ORDER BY A.MPTDOC,A.MPCEDU</t>
  </si>
  <si>
    <t>Diferebcia en registros</t>
  </si>
  <si>
    <t>223/285</t>
  </si>
  <si>
    <t>Bien aquí comienzo 20161031</t>
  </si>
  <si>
    <t>SELECT DATEPART(YY,C.HISFING ) AS ANO, DATEPART (MM,C.HISFING ) AS MES, DATEPART(DD,C.HISFING ) AS DIA, DATEPART (HOUR,C.HISFING ) AS HORA,COUNT(*) AS pacientes FROM CAPBAS A, INGRESOS B, HCCOM1 C WHERE A.MPTDOC=B.MPTDOC AND A.MPCEDU=B.MPCEDU AND B.MPTDOC=C.HISTIPDOC AND B.MPCEDU=C.HISCKEY AND B.INGCSC =C.HCTVIN1 AND C.HISCLTR IN (1,2,3) AND C.FHCINDESP ='TR' AND B.INGFECADM&gt;=? AND B.INGFECADM &lt;=? GROUP BY DATEPART(YY,C.HISFING ), DATEPART (MM,C.HISFING ) ,DATEPART(DD,C.HISFING ) ,DATEPART(HOUR,C.HISFING) ORDER BY  DATEPART(YY,C.HISFING ), DATEPART (MM,C.HISFING ) ,DATEPART(DD,C.HISFING ) ,DATEPART(HOUR,C.HISFING )</t>
  </si>
  <si>
    <t>SELECT A.HISCMMED AS CODIGO,C.MMNOMM AS NOMBRE_MEDICO, CASE WHEN B.HCPRCTPOP = '1' THEN 'Ordenes Radiologicas' WHEN B.HCPRCTPOP='2' THEN 'Ordenes De Laboratorio' END AS TIPO ,COUNT(*) AS TOTAL FROM HCCOM1 A, HCCOM51 B, MAEMED1 C WHERE A.HISCMMED=C.MMCODM AND A.HISFHORAT&gt;=?</t>
  </si>
  <si>
    <t>AND A.HISFHORAT&lt;=? AND A.HISCKEY= B.HISCKEY AND A.HISTIPDOC=B.HISTIPDOC AND A.HISCSEC=B.HISCSEC AND B.HCPRCTPOP IN (1,2) and a.hisclpr='3' GROUP BY B.HCPRCTPOP,A.HISCMMED,C.MMNOMM order by mmnomm</t>
  </si>
  <si>
    <t>SELECT A.HISCLPR,X.MENOMB AS EMPRESA,M.HCDXCOD,L.DMNOMB, COUNT(*) FROM HCCOM1 A,CAPBAS C, MAEATE F, MAEEMP X, HCDIAGN M, MAEDIA L WHERE A.HISCLPR IN ('3') AND A.HISFHORAT&gt;=? AND A.HISFHORAT&lt;=? AND A.HCTVIN1=F.MACTVING AND A.HISCKEY=C.MPCEDU AND A.HISTIPDOC=C.MPTDOC AND A.HISCCIE= '1' AND F.MPCEDU=A.HISCKEY AND F.MPTDOC=A.HISTIPDOC AND F.MACTVING=A.HCTVIN1 AND X.MENNIT=F.MPMENI AND F.MPCEDU=M.HISCKEY AND F.MPTDOC=M.HISTIPDOC AND M.HISCKEY=A.HISCKEY AND M.HISTIPDOC=A.HISTIPDOC AND M.HISCSEC=A.HISCSEC AND X.MENNIT=F.MPMENI AND L.DMCODI=M.HCDXCOD AND HCCNSDX=1 AND M.HISCSEC=(SELECT MIN(N.HISCSEC) FROM HCDIAGN N WHERE N.HISCKEY=M.HISCKEY AND N.HISTIPDOC=M.HISTIPDOC) GROUP BY A.HISCLPR,X.MENOMB ,M.HCDXCOD,L.DMNOMB ORDER BY A.HISCLPR,X.MENOMB,L.DMNOMB</t>
  </si>
  <si>
    <t>SELECT A.HISCLPR ,X.MENOMB AS EMPRESA, datediff (YEAR, C.MPFCHN , E.INGFECADM) AS EDAD, D.TIPRDES AS TIPO,SUM (B.HCPRCCNS) AS TOTAL FROM HCCOM1 A, HCCOM51 B,CAPBAS C, TIPPROC D, INGRESOS E,MAEATE F, MAEEMP X WHERE A.HISCKEY = B.HISCKEY AND A.HISTIPDOC=B.HISTIPDOC AND A.HISCSEC=B.HISCSEC AND A.HISCLPR IN ('3') AND A.HISFHORAT&gt;=? AND A.HISFHORAT&lt;=? AND A.HISCKEY=C.MPCEDU AND A.HISTIPDOC=C.MPTDOC  AND D.TIPRCOD= B.HCPRCTPOP AND B.HCPRCTPOP IN (1,2,3) AND E.MPCEDU=A.HISCKEY AND E.MPTDOC=A.HISTIPDOC AND E.INGCSC=A.HCTVIN1 AND A.HISCCIE='1' AND B.HCTVIN51= A.HCTVIN1 AND F.MPCEDU=A.HISCKEY AND F.MPTDOC=A.HISTIPDOC AND F.MACTVING=A.HCTVIN1 AND X.MENNIT = F.MPMENI GROUP BY A.HISCLPR,X.MENOMB,datediff (YEAR, C.MPFCHN , E.INGFECADM),D.TIPRDES ORDER BY A.HISCLPR,X.MENOMB,EDAD</t>
  </si>
  <si>
    <t>SELECT A.HISCLPR,X.MENOMB AS EMPRESA,D.TIPRDES AS TIPO,SUM(B.HCPRCCNS) AS TOTAL FROM HCCOM1 A, HCCOM51 B,CAPBAS C, TIPPROC D, INGRESOS E,MAEATE F, MAEEMP X WHERE A.HISCKEY=B.HISCKEY AND A.HISTIPDOC=B.HISTIPDOC AND A.HISCSEC=B.HISCSEC AND A.HISCLPR IN ('3') AND A.HISFHORAT&gt;=? AND A.HISFHORAT&lt;=? AND A.HISCKEY= C.MPCEDU AND A.HISTIPDOC=C.MPTDOC AND D.TIPRCOD=B.HCPRCTPOP AND B.HCPRCTPOP IN (1,2,3) AND E.MPCEDU=A.HISCKEY AND E.MPTDOC=A.HISTIPDOC  AND E.INGCSC= A.HCTVIN1 AND A.HISCCIE='1' AND B.HCTVIN51=A.HCTVIN1 AND F.MPCEDU=A.HISCKEY AND F.MPTDOC=A.HISTIPDOC AND F.MACTVING=A.HCTVIN1 AND X.MENNIT = F.MPMENI GROUP BY A.HISCLPR,X.MENOMB,D.TIPRDES ORDER BY A.HISCLPR,X.MENOMB,D.TIPRDES</t>
  </si>
  <si>
    <t>SELECT A.MPTDOC AS TIPO_DOC,A.MPCEDU AS DOCUMENTO,A.MPNOMC AS NOMBRE,CASE WHEN A.MPSEXO ='M' THEN 'MASCULINO' WHEN A.MPSEXO='F' THEN 'FEMENINO' END AS SEXO,DATEDIFF (DAY,A.MPFCHN,B.INGFECADM)/365  AS EDAD,CONVERT(VARCHAR (19),B.INGFECADM, 120) AS INGRESO,H.MENOMB AS CONTRATO,D.CEDETALL AS CAUSA,F.HISDGLA AS GLASGOW,F.HISDFRC AS FR,F.HISDPRES AS PAS,C.HISCSEC AS FOLIO,J.DIADESCRI AS MOTIVO_CONSULTA FROM CAPBAS A, INGRESOS B, HCCOM1 C ,MAECAUE D,SGNVTLH F, INGRESOS G,MAEEMP H ,HCTRIAGE I,DIATRIA J WHERE A.MPTDOC=B.MPTDOC AND A.MPCEDU=B.MPCEDU AND B.MPTDOC=C.HISTIPDOC AND B.MPCEDU=C.HISCKEY AND B.MPTDOC=G.MPTDOC AND B.MPCEDU=G.MPCEDU AND G.INGCSC= C.HCTVIN1 AND H.MENNIT=G.INGNIT AND C.HISTIPDOC=F.HISTIPDOC AND C.HISCKEY=F.HISCKEY AND C.HISCSEC=F.HISCSEC AND  B.INGCSC=C.HCTVIN1 AND C.HISCLTR IN (1,2,3) AND  B.MPCODP IN (17,16,2) AND C.FHCINDESP ='TR' AND B.INGFECADM&gt;=? AND B.INGFECADM&lt;=? AND D.CECODIGO=C.HCCAUEXT AND I.HISCKEY=C.HISCKEY AND I.HISTIPDOC=C.HISTIPDOC AND I.HISCSEC = C.HISCSEC AND I.DIACODDIA=J.DIACODDIA</t>
  </si>
  <si>
    <t>SELECT A.MPTDOC AS TIPO_DOC,A.MPCEDU AS DOCUMENTO,A.MPNOMC AS NOMBRE,CASE WHEN A.MPSEXO='M' THEN 'MASCULINO' WHEN A.MPSEXO='F' THEN 'FEMENINO' END AS SEXO,DATEDIFF (DAY,A.MPFCHN, B.INGFECADM)/365 AS EDAD, CONVERT(VARCHAR (19),B.INGFECADM,120) AS INGRESO,H.MENOMB AS CONTRATO,D.CEDETALL AS CAUSA,F.HISDGLA AS GLASGOW,F.HISDFRC AS FR,F.HISDPRES AS PAS,C.HISCSEC AS FOLIO ,I.MDNOMM FROM CAPBAS A, INGRESOS B, HCCOM1 C ,MAECAUE D, SGNVTLH F, INGRESOS G,MAEEMP H ,maedmb1 I WHERE A.MPTDOC=B.MPTDOC AND A.MPCEDU=B.MPCEDU AND B.MPTDOC=C.HISTIPDOC AND B.MPCEDU=C.HISCKEY AND B.MPTDOC=G.MPTDOC AND B.MPCEDU=G.MPCEDU AND G.INGCSC= C.HCTVIN1 AND H.MENNIT= G.INGNIT AND C.HISTIPDOC=F.HISTIPDOC AND C.HISCKEY=F.HISCKEY AND C.HISCSEC=F.HISCSEC AND B.INGCSC = C.HCTVIN1 AND C.HISCLTR IN (1,2,3) AND  B.MPCODP IN (17,16,2) AND C.FHCINDESP ='TR' AND B.INGFECADM&gt;=? AND B.INGFECADM &lt;=? AND C.HCCAUEXT IN ('2') AND D.CECODIGO=C.HCCAUEXT AND I.MDCODD=A.MDCODD AND I.MDCODM=A.MDCODM AND I.MDCODD='25' AND I.MDCODM='295'</t>
  </si>
  <si>
    <t>SELECT A.MPCEDU AS DOCUMENTO,A.MPTDOC AS TIPO_DOC,B.MPNOMC AS PACIENTE, CONVERT(VARCHAR(19),A.INGFECADM,120) AS INGRESO,CONVERT(VARCHAR(19),A.INGFECEGR,120) AS EGRESO,A.INGFCHM AS FECHA_MUERTE, datediff(minute,  INGFECADM , INGFCHM) AS DIF_minutos FROM INGRESOS A,CAPBAS B WHERE A.MPTDOC=B.MPTDOC AND A.MPCEDU=B.MPCEDU AND A.INGFECADM&gt;=? AND A.INGFCHM&lt;=(DATEADD (DAY ,2,A.INGFECADM)) AND A.INGFCHM&gt;=A.INGFECADM</t>
  </si>
  <si>
    <t>SELECT A.MPCEDU AS DOCUMENTO,A.MPTDOC AS TIPO_DOC,B.MPNOMC AS PACIENTE,convert(varchar(19), A.INGFECADM, 120) AS INGRESO,convert(varchar(19),A.INGFECEGR, 120) AS EGRESO,A.INGFCHM AS FECHA_MUERTE, datediff(hour,INGFECADM,INGFCHM) AS DIF_horas FROM INGRESOS A,cAPBAS B WHERE A.MPTDOC=B.MPTDOC AND A.MPCEDU=B.MPCEDU AND A.INGFECADM&gt;=? AND A.INGFCHM&gt;(DATEADD (DAY,2,A.INGFECADM)) AND A.INGFCHM&gt;=A.INGFECADM</t>
  </si>
  <si>
    <t>SELECT DATEPART( MM,B.INGFECADM),D.MENOMB,C.HISCLTR AS TRIAGE,COUNT(*) FROM CAPBAS A, INGRESOS B, HCCOM1 C ,MAEEMP D WHERE A.MPTDOC=B.MPTDOC AND A.MPCEDU=B.MPCEDU AND B.MPTDOC=C.HISTIPDOC AND B.MPCEDU=C.HISCKEY AND B.INGCSC=C.HCTVIN1 AND  C.HISCLTR IN (3,4) AND C.FHCINDESP ='TR' AND B.INGFECADM&gt;=? AND B.INGFECADM&lt;=? AND B.INGNIT=D.MENNIT AND (D.MENOMB LIKE ('%SEG%') OR D.MENOMB LIKE ('%ASE%')) GROUP BY DATEPART (MM,B.INGFECADM),D.MENOMB,C.HISCLTR ORDER BY DATEPART( MM,B.INGFECADM),C.HISCLTR</t>
  </si>
  <si>
    <t>SELECT A.MPTDOC AS TIPO_DOC,A.MPCEDU AS DOCUMENTO,A.MPNOMC AS NOMBRE,E.MPNOMP AS PABELLON, DATEDIFF (YEAR,A.MPFCHN,B.INGFECADM)/365 as edad,CASE WHEN A.MPSEXO ='M' THEN 'MASCULINO' WHEN A.MPSEXO='F' THEN 'FEMENINO' END AS SEXO,B.INGFECADM AS INGRESO,datepart(hour,B.INGFECADM) AS HORA_INGRESO, convert(varchar(19),C.HISFSAL,120) AS SALIDA_TIRAGE,convert(varchar(19),D.HISFHORAT,120) AS ENTRADA_CONSULTA, datediff (hour,C.HISFSAL,D.HISFHORAT) AS TIEMPO_TRIAGE_A_CONSULTA,datediff (minute,C.HISFSAL,D.HISFHORAT) as minutos, C.HISCLTR AS TRIAGE,MMCODM AS COD_MEDICO, MMNOMM AS NOMBRE_MEDICO FROM CAPBAS A, INGRESOS B, HCCOM1 C,HCCOM1 D, MAEPAB E , MAEMED1 F WHERE A.MPTDOC=B.MPTDOC AND A.MPCEDU=B.MPCEDU AND E.MPCODP= B.MPCODP AND B.MPTDOC=C.HISTIPDOC AND E.MPCODP&gt;= 0 AND B.MPCEDU=C.HISCKEY AND B.INGCSC=C.HCTVIN1 AND C.HISCLTR &gt;=0 AND C.FHCINDESP='TR' AND B.INGFECADM &gt;=? AND B.INGFECADM&lt;=? AND D.HISCMMED = F.MMCODM AND C.HISTIPDOC=D.HISTIPDOC AND C.HISCKEY=D.HISCKEY AND C.HCTVIN1=D.HCTVIN1 AND D.HISCSEC=(SELECT MIN(H.HISCSEC) FROM HCCOM1 H WHERE H.HISTIPDOC=D.HISTIPDOC AND H.HISCKEY=D.HISCKEY AND H.HCTVIN1=D.HCTVIN1 AND H.FHCINDESP='GN')</t>
  </si>
  <si>
    <t>SELECT A.MPTDOC AS TIPO_DOC,A.MPCEDU AS DOCUMENTO,B.MPNOMC AS PACIENTE,CONVERT(VARCHAR(19),A.INGFECADM, 120) AS INGRESO,CONVERT(VARCHAR(19),B.MPFCHN,120) AS NACIO,C.MPNOMP AS PABELLON, DATEDIFF (YEAR,B.MPFCHN,A.INGFECADM) AS EDAD FROM INGRESOS A,CAPBAS B, MAEPAB C WHERE A.INGFECADM&gt;=? AND A.INGFECADM&lt;=? AND A.MPCODP=C.MPCODP AND C.MPNOMP LIKE ('%URG%') AND A.MPTDOC=B.MPTDOC AND A.MPCEDU=B.MPCEDU AND (DATEDIFF (DAY,B.MPFCHN,A.INGFECADM)/365)&lt;15</t>
  </si>
  <si>
    <t>Select ANO,mes,dia,hora,poblacion,COUNT(*) AS pacientes from (SELECT b.MPCEDU,b.INGCSC, DATEPART(YEAR,C.HISFING)  AS ANO, DATEPART(MM,C.HISFING) AS MES,DATEPART(DAY,C.HISFING)  AS DIA, DATEPART(HOUR,C.HISFING)  AS HORA,(case when imp.IngCodPab='2' then 'Adultos' when imp.IngCodPab = '16' then 'Pediatria' when imp.IngCodPab = '17' then 'Ginecologia' else 'No encontrado' end) as Poblacion FROM INGRESOS B,HCCOM1 C,ingresomp imp WHERE B.MPTDOC=C.HISTIPDOC AND B.MPCEDU=C.HISCKEY AND B.INGCSC =C.HCTVIN1 and imp.MPTDOC = B.MPTDOC and imp.MPCEDU = B.MPCEDU and imp.INGCSC = B.INGCSC AND C.FHCINDESP='TR' and imp.IngCodPab in ('2','16','17') AND B.INGFECADM&gt;=? AND B.INGFECADM&lt;=? ) as x GROUP BY ano , mes ,dia ,hora,poblacion ORDER BY ano ,mes ,dia,hora,poblacion</t>
  </si>
  <si>
    <t>SELECT TMPFAC1.TFCEDU AS IDENTIFICACION, TMPFAC1.TFTDOC AS TIPO_DOCUMENTO, CAPBAS.MPNOMC AS NOMBRE_PACIENTE, TMPFAC1.TMCTVING AS INGRESO,TMPFAC1. TFCSCP AS CONSECUTIVO,CONVERT(VARCHAR(19),TMPFAC1.TFFCHP,120) AS FECHA_PORCEDIMIENTO,TMPFAC1.TFPRC1 AS CUPS,MAEPRO.PRNOMB AS PROCEDIMIENTO,TMPFAC1.TFCANPR AS CANTIDAD,TMPFAC1.TFVATP AS VALOR, CPTSERV.CPTDESC AS CONCEPTO_SERVICIO, TMPFAC1.TFPCODSCC AS CCOSTO, CENCOST.CNCDSC AS DESCRIPCION_CENCOSTO, MAEPAB.MPNOMP AS SERVICIO,TMPFAC1.TFNITP AS CONTRATO, MAEEMP.MENOMB AS NOMBRE_CONTRATO, EMPRESS.EMPDSC AS NOMBRE_EMPRESA,TMPFAC1.TFCODCAM AS CAMA,TMPFAC1.TFHISCSEC AS FOLIO FROM TMPFAC1 INNER JOIN TMPFAC ON (TMPFAC.TFCEDU=TMPFAC1.TFCEDU AND TMPFAC.TMCTVING=TMPFAC1.TMCTVING AND TMPFAC.TFTDOC=TMPFAC1.TFTDOC) INNER JOIN MAEPRO ON MAEPRO.PRCODI=TMPFAC1.TFPRC1 INNER JOIN MAEPAB ON MAEPAB.MPCODP=TMPFAC1.TFCODPAB INNER JOIN CPTSERV ON MAEPRO.PRCPTO = CPTSERV.CPTCOD INNER JOIN CENCOST ON TMPFAC1.TFPCODSCC=CENCOST.CNCCOD INNER JOIN MAEEMP ON MAEEMP.MENNIT=TMPFAC1.TFNITP INNER JOIN EMPRESS ON EMPRESS.MECNTR=MAEEMP.MECNTR INNER JOIN CAPBAS ON (CAPBAS.MPCEDU=TMPFAC1.TFCEDU AND CAPBAS.MPTDOC=TMPFAC1.TFTDOC) WHERE TMPFAC1.TFFCHP&gt;=? AND TMPFAC1.TFFCHP&lt;=? AND TMPFAC1.TFPTPOTRN&lt;&gt;'H' AND TMPFAC1.TFESTAANU1&lt;&gt;'S' ORDER BY TMPFAC1.TFCEDU,TMPFAC1.TMCTVING,TMPFAC1.TFCSCP;</t>
  </si>
  <si>
    <t>SELECT TMPFAC2.TFCEDU AS IDENTIFICACION, TMPFAC2.TFTDOC AS TIPO_IDENTIFICACION, CAPBAS.MPNOMC AS NOMBRE_PACIENTE, TMPFAC2.TMCTVING AS INGRESO, TMPFAC2.TFCSCS AS CONSECUTIVO, CONVERT(VARCHAR (19),TMPFAC2.TFFCSU,120) AS FECHA_SUMINISTRO, TMPFAC2.TFRESO AS CODIGO, MAESUM1.MSNOMG AS PRODUCTO, TMPFAC2.TFCANS AS CANTIDAD, TMPFAC2.TFVATS AS VALOR_TOTAL,GRUPOS.GRPDSC AS GRUPO,TMPFAC2.TFCENCOS AS CCOSTO, CENCOST.CNCDSC AS DESCRIPCION_CENCOSTO, MAEPAB.MPNOMP AS SERVICIO, TMPFAC2.TFNITS AS CONTRATO, MAEEMP.MENOMB AS NOMBRE_CONTRATO, EMPRESS.EMPDSC AS NOMBRE_EMPRESA,TMPFAC2.TFVALU AS VALOR_UNITARIO FROM TMPFAC2 INNER JOIN TMPFAC ON (TMPFAC.TFCEDU=TMPFAC2.TFCEDU AND TMPFAC.TFTDOC=TMPFAC2.TFTDOC AND TMPFAC.TMCTVING=TMPFAC2.TMCTVING) INNER JOIN CAPBAS ON (CAPBAS.MPCEDU=TMPFAC2.TFCEDU AND CAPBAS.MPTDOC=TMPFAC2.TFTDOC) INNER JOIN MAESUM1 ON MAESUM1.MSRESO=TMPFAC2.TFRESO INNER JOIN MAEPAB ON MAEPAB.MPCODP=TMPFAC.TFCCODPAB INNER JOIN CENCOST ON TMPFAC2.TFCENCOS=CENCOST.CNCCOD INNER JOIN MAEEMP ON MAEEMP.MENNIT=TMPFAC2.TFNITS INNER JOIN EMPRESS ON EMPRESS.MECNTR=MAEEMP.MECNTR INNER JOIN GRUPOS ON MAESUM1.MSGRPCOD = GRUPOS.GRPCOD WHERE TFFCSU&gt;=? AND TFFCSU&lt;=? AND TFSTPOTRN&lt;&gt;'H' AND TFESTAANU2&lt;&gt;'S' ORDER BY TMPFAC2.TFCEDU,TMPFAC2.TMCTVING,TMPFAC2.TFCSCS;</t>
  </si>
  <si>
    <t>SELECT MAEATE2.MPNFAC AS FACTURA,MAEATE.MPCEDU AS IDENFIFICACION,MAEATE.MPTDOC AS TIPO_IDENTIFICACION, MAEATE.MACTVING AS INGRESO,MAEATE2.MACSCP AS CONSECUTIVO,CONVERT(VARCHAR(19),MAEATE.MAFCHI,120) AS FECHA_INGRESO,CONVERT(VARCHAR(19),MAEATE.MAFCHS , 120) AS FECHA_EGRESO, CONVERT(VARCHAR(19), MAEATE.FACFCH,120) AS FECHA_FACTURA,MAEATE2.MAFEPR AS FECHA_PROCEDIMIENTO,MAEATE2.PRCODI AS CUPS, MAEATE2.MACANPR AS CANTIDAD,MAEPRO.PRNOMB AS DECRIPCION_PROCEDIMIENTO,MAEATE2.MAVATP AS VALOR,MAEPAB.MPNOMP AS SERVICIO,MAEATE.MPMENI AS CONTRATO,CPTSERV.CPTDESC AS CONCEPTO FROM (MAEATE2 INNER JOIN MAEPRO ON MAEATE2.PRCODI=MAEPRO.PRCODI) INNER JOIN CPTSERV ON MAEPRO.PRCPTO =CPTSERV.CPTCOD INNER JOIN MAEATE ON (MAEATE2.MPNFAC=MAEATE.MPNFAC AND MAEATE.MATIPDOC= MAEATE2.MATIPDOC) INNER JOIN MAEPAB ON MAEATE.FACCODPAB=MAEPAB.MPCODP WHERE MAEATE.MATIPDOC IN ('2','3','4') AND MAEATE2.FCPTPOTRN&lt;&gt;'H' AND MAEATE2.MAESANUP&lt;&gt;'S' AND MAEATE.MAESTF&lt;&gt;1 AND MAEATE.MPCLPR&lt;'6' AND MAEATE2.MAFEPR&gt;? AND MAEATE2.MAFEPR&lt;? AND MAEATE.FACFCH &gt;? ORDER BY MAEATE.MPNFAC,MAEATE.MACTVING,MAEATE2.MACSCP;</t>
  </si>
  <si>
    <t>Diria y en postgres Nocorre</t>
  </si>
  <si>
    <t>13545/ 13179</t>
  </si>
  <si>
    <t>SELECT CITMED.CITNUM AS NUMERO_DE_CITA,CONVERT(VARCHAR(19),CITMED.CITFEC,120) AS FECHA_CITA_USER,CITMED.CITHORI AS HORA_CITA, CITMED1.CITCED AS ID_PACIENTE,CAPBAS.MPNOMC AS NOMBRE_PACIENTE, CAPBAS.MPTELE AS TELEFONO,MAEMED1.MMCODM AS CODIGO_MEDICO, MAEMED1.MMNOMM AS NOMBRE_MEDICO, MAEESP.MENOME AS CODIGO_ESPECIALIDAD,MAEPRO.PRCODI AS CUPS,MAEPRO.PRNOMB AS PROCEDIMEINTO,CPTSERV.CPTDESC AS CONCEPTO, CITMED.CITUSER AS USUARIO_ASIGNA,CASE WHEN CITMED1.CITESTA='I' THEN 'INCUMPLIDA'  WHEN CITMED1.CITESTA='N' THEN 'CANCELADA' WHEN CITMED1.CITESTA='F' THEN 'FACTURADA' WHEN CITMED1.CITESTA='A' THEN 'ATENDIDA' WHEN CITMED1.CITESTA='R' THEN 'RESERVADA' WHEN CITMED1.CITESTA='C' THEN 'CONFIRMADA' END AS ESTADO_CITA FROM ((CITMED INNER JOIN CITMED2 ON (CITMED2.CITEMP=CITMED.CITEMP AND CITMED2.CITSED=CITMED.CITSED AND CITMED2.CITNUM= CITMED.CITNUM )) INNER JOIN CITMED1 ON (CITMED1.CITEMP=CITMED.CITEMP AND CITMED1.CITSED=CITMED.CITSED AND CITMED1.CITNUM=CITMED.CITNUM) INNER JOIN MAEMED1 ON CITMED2.MMCODM=MAEMED1.MMCODM) INNER JOIN CAPBAS ON (CITMED1.CITCED=CAPBAS.MPCEDU AND CITMED1.CITTIPDOC=CAPBAS.MPTDOC) INNER JOIN MAEESP ON CITMED2.MECODE=MAEESP.MECODE INNER JOIN MAEPRO ON CITMED.CITPRO=MAEPRO.PRCODI INNER JOIN CPTSERV ON MAEPRO.PRCPTO=CPTSERV.CPTCOD WHERE CITMED.CITFEC&gt;=? AND CITMED.CITFEC&lt;=? ORDER BY CITMED.CITNUM;</t>
  </si>
  <si>
    <t>No Aplica- No Postgress</t>
  </si>
  <si>
    <t>SELECT COUNT(CITMED.CITNUM) AS TOTAL_CITAS_REALIZADAS,CASE WHEN CITMED1.CITESTA='I' THEN 'INCUMPLIDA'  WHEN CITMED1.CITESTA='N' THEN 'CANCELADA' WHEN CITMED1.CITESTA='F' THEN 'FACTURADA' WHEN CITMED1.CITESTA='A' THEN 'ATENDIDA' WHEN CITMED1.CITESTA='R' THEN 'RESERVADA' WHEN CITMED1.CITESTA='C' THEN 'CONFIRMADA' END AS ESTADO_CITA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GROUP BY CITMED1.CITESTA;</t>
  </si>
  <si>
    <t>SELECT COUNT(CITMED.CITNUM) AS TOTAL_CITAS_REALIZADAS FROM CITMED INNER JOIN CITMED2 ON (CITMED2.CITEMP=CITMED.CITEMP AND CITMED2.CITSED=CITMED.CITSED AND CITMED2.CITNUM= CITMED.CITNUM) INNER JOIN CITMED1 ON (CITMED1.CITEMP=CITMED.CITEMP AND CITMED1.CITSED=CITMED.CITSED AND CITMED1.CITNUM =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t>
  </si>
  <si>
    <t>SELECT CITMED.CITNUM AS NO_CITA,CONVERT(VARCHAR(19),CITMED.CITFEC,120) AS FECHA_CITA,CITMED1.CITCED AS ID, CAPBAS.MPNOMC AS PACIENTE,CITMED.CITPRO AS PROCEDIMIENTO,MAEPRO.PRNOMB AS DESCRIPCION_PROCED,CASE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 = CITMED.CITEMP AND CITMED2.CITSED=CITMED.CITSED AND CITMED2.CITNUM=CITMED.CITNUM) INNER JOIN CITMED1 ON (CITMED1.CITEMP=CITMED.CITEMP AND CITMED1.CITSED = CITMED.CITSED AND CITMED1.CITNUM=CITMED.CITNUM)INNER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 AND CITMED.CITFEC&lt;=? AND CITMED1.CITESTA IN ('A','F','C') ORDER BY CITMED.CITNUM;</t>
  </si>
  <si>
    <t>OK No Funciona en POSTGRES</t>
  </si>
  <si>
    <t>SELECT COUNT(CITMED.CITNUM) AS TOTAL_CITAS_INCUMPLIDAS FROM CITMED INNER JOIN CITMED2 ON (CITMED2.CITEMP=CITMED.CITEMP AND CITMED2.CITSED=CITMED.CITSED AND CITMED2.CITNUM= CITMED.CITNUM) INNER JOIN CITMED1 ON (CITMED1.CITEMP=CITMED.CITEMP AND CITMED1.CITSED=CITMED.CITSED AND CITMED1.CITNUM=CITMED.CITNUM) INNER JOIN CAPBAS ON (CITMED1.CITCED=CAPBAS.MPCEDU AND CITMED1.CITTIPDOC = CAPBAS.MPTDOC) INNER JOIN MAEMED1 ON CITMED2.MMCODM=MAEMED1.MMCODM INNER JOIN MAEESP ON CITMED2.MECODE=MAEESP.MECODE INNER JOIN CONSUL ON CONSUL.CONSCOD=CITMED.CITCONS WHERE CITMED.CITFEC&gt;=? AND CITMED.CITFEC&lt;=? AND CITMED1.CITESTA='I' AND CAPBAS.MPNOMC NOT LIKE ('%DISPONI%')</t>
  </si>
  <si>
    <t>SELECT CITMED.CITNUM AS NO_CITA,CONVERT(VARCHAR(19),CITMED.CITFEC,120) AS FECHA_CITA,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 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('A','F','C','R','N','I') ORDER BY CITMED.CITNUM;</t>
  </si>
  <si>
    <t>SELECT CITMED.CITNUM AS NO_CITA,CITMED.CITPRO AS PROCEDIMIENTO,MP.PRNOMB AS NOMBRE_PROCEDIMIENTO, CONVERT (VARCHAR(19),CITMED.CITFEC, 120) AS FECHA_CITA, CITMED1.CITCED AS ID, CITMED1.CITNROCTO AS CONTRATO,CAPBAS.MPNOMC AS PACIENTE,CAPBAS.MPTELE AS TELEFONO,CAPBAS.MPTELE1 AS TELE_OFICINA, CAPBAS.MPTELE2 AS CELULAR,CASE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CONSULTORIO,MAEEMP.MENOMB FROM CITMED INNER JOIN CITMED2 ON (CITMED2.CITEMP=CITMED.CITEMP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LEFT JOIN MAEPRO MP ON MP.PRCODI=CITMED.CITPRO WHERE CITMED.CITFEC&gt;=? AND CITMED.CITFEC&lt;=? AND CITMED1.CITESTA ='I' AND CAPBAS.MPNOMC NOT LIKE ('%DISPONI%') ORDER BY CITMED.CITNUM;</t>
  </si>
  <si>
    <t>Es muy demorado en sql y postres</t>
  </si>
  <si>
    <t>SELECT COUNT(CITMED.CITNUM) AS TOTAL_CITAS_REALIZADAS FROM CITMED INNER JOIN CITMED2 ON (CITMED2.CITEMP=CITMED.CITEMP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 AND CITMED1.CITESTA IN ('A','F','C') AND MAEESP.MECODE='382';</t>
  </si>
  <si>
    <t>SELECT COUNT(CITMED.CITNUM) AS TOTAL_CITAS_REALIZADAS FROM CITMED INNER JOIN CITMED2 ON (CITMED2.CITEMP=CITMED.CITEMP AND CITMED2.CITSED = CITMED.CITSED AND CITMED2.CITNUM=CITMED.CITNUM) INNER JOIN CITMED1 ON (CITMED1.CITEMP= 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 ? AND CITMED.CITFEC&lt;=? AND CITMED1.CITESTA IN ('A','F','C') AND MAEESP.MECODE&lt;&gt;'382';</t>
  </si>
  <si>
    <t>SELECT CITMED.CITNUM AS NO_CITA, CONVERT(VARCHAR(19),CITMED.CITFEC, 120) AS FECHA_CITA, CITMED1.CITCED AS ID, CAPBAS.MPNOMC AS PACIENTE,CITMED1.CITESTA AS ESTADO,MAEMED1.MMNOMM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 &lt;= ? AND CITMED1.CITESTA IN ('A','F','C') AND MAEESP.MECODE&lt;&gt;'382' ORDER BY CITMED.CITNUM;</t>
  </si>
  <si>
    <t>SELECT COUNT(CITMED.CITNUM) AS TOTAL_CITAS_REALIZADAS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 =CITMED.CITCONS WHERE CITMED.CITFEC&gt;=? AND CITMED.CITFEC&lt;=? AND CITMED1.CITESTA IN ('A','F','C') AND CITMED.CITTIEMPO&lt;15;</t>
  </si>
  <si>
    <t>SELECT CITMED.CITNUM AS NO_CITA,CONVERT(VARCHAR(19),CITMED.CITFEC,120) AS FECHA_CITA,CITMED1.CITCED AS ID, CAPBAS.MPNOMC AS PACIENTE,CITMED1.CITESTA AS ESTADO,MAEMED1.MMNOMM AS MEDICO,MAEESP.MENOME AS ESPECIALIDAD,CONSUL.CONSDET AS CONSULTORIO,CITMED.CITTIEMPO AS MINUTOS_PROGRAMADOS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AND CITMED.CITTIEMPO&lt;15 ORDER BY CITMED.CITNUM;</t>
  </si>
  <si>
    <t>SELECT CITMED.CITNUM AS NO_CITA,CONVERT(VARCHAR(19),CITMED.CITFEC, 120) AS FECHA_CITA, CITMED1.CITCED AS ID, CAPBAS.MPNOMC AS PACIENTE,CITMED1.CITESTA AS ESTADO,MAEMED1.MMNOMM AS MEDICO,MAEESP.MENOME AS ESPECIALIDAD,CONSUL.CONSDET AS CONSULTORIO FROM CITMED INNER JOIN CITMED2 ON (CITMED2.CITEMP=CITMED.CITEMP AND CITMED2.CITSED=CITMED.CITSED AND CITMED2.CITNUM=CITMED.CITNUM) INNER JOIN CITMED1 ON (CITMED1.CITEMP= 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='N' ORDER BY CITMED.CITNUM;</t>
  </si>
  <si>
    <t>SELECT 'OPORTUNIDAD' AS DESCRIPCION ,SUM(DATEDIFF (DAY,A.CITFCHHRA,CONVERT(VARCHAR(19) ,CONCAT(B.CITFEC,'  ', B.CITHORI), 120)))/COUNT(*) AS DIAS FROM CTRLCITAS A INNER JOIN CITMED B ON (A.CITEMP=B.CITEMP AND A.CITSED=B.CITSED AND A.CITNUM=B.CITNUM AND A.CITCMBDTO IN ('RESERVADA')) WHERE A.CITFCHHRA&gt;=? AND A.CITFCHHRA&lt;=?</t>
  </si>
  <si>
    <t>SELECT C.MENOME AS ESPECIALIDAD,
SUM(DATEDIFF (DAY,A.CITFCHHRA,CONVERT(VARCHAR(19),CONCAT(B.CITFEC,' ',B.CITHORI), 120)))/COUNT(*) AS DIAS
FROM CTRLCITAS A INNER JOIN  CITMED B ON (A.CITEMP=B.CITEMP AND A.CITSED=B.CITSED AND 
A.CITNUM=B.CITNUM AND A.CITCMBDTO IN ('RESERVADA'))
 INNER JOIN CITMED2 ON (CITMED2.CITEMP=B.CITEMP AND CITMED2.CITSED=B.CITSED AND 
 CITMED2.CITNUM= B.CITNUM) INNER JOIN MAEESP C ON (CITMED2.MECODE=C.MECODE) 
WHERE A.CITFCHHRA&gt;=? AND A.CITFCHHRA&lt;=? GROUP BY C.MENOME,C.MECODE</t>
  </si>
  <si>
    <t>SELECT 'MEDICINA GENERAL' AS DESCRIPCION, SUM( DATEDIFF (DAY,A.CITFCHHRA,CONVERT(VARCHAR(19), CONCAT(B.CITFEC,' ' , B.CITHORI), 120)))/COUNT(*) AS DIAS FROM CTRLCITAS A INNER JOIN CITMED1 ON (CITMED1.CITEMP=A.CITEMP AND CITMED1.CITSED=A.CITSED AND CITMED1.CITNUM=A.CITNUM) INNER JOIN CITMED2 ON (CITMED2.CITEMP=CITMED1.CITEMP AND CITMED2.CITSED=CITMED1.CITSED AND CITMED2.CITNUM= CITMED1.CITNUM) INNER JOIN CITMED B ON (A.CITEMP=B.CITEMP AND A.CITSED=B.CITSED AND A.CITNUM=B.CITNUM AND A.CITCMBDTO IN ('RESERVADA') AND CITMED2.MECODE=382) WHERE A.CITFCHHRA&gt;=? AND A.CITFCHHRA &lt;=?</t>
  </si>
  <si>
    <t xml:space="preserve">SELECT 'NO SON MEDICINA GENERAL' AS DESCRIPCION,SUM(DATEDIFF (DAY,A.CITFCHHRA,CONVERT(VARCHAR(19),CONCAT (B.CITFEC,' ',B.CITHORI), 120)))/COUNT(*) AS DIAS FROM CTRLCITAS A INNER JOIN CITMED1 ON (CITMED1.CITEMP = A.CITEMP AND CITMED1.CITSED=A.CITSED AND CITMED1.CITNUM= A.CITNUM) INNER JOIN CITMED2 ON (CITMED2.CITEMP=CITMED1.CITEMP AND CITMED2.CITSED = CITMED1.CITSED AND CITMED2.CITNUM=CITMED1.CITNUM) INNER JOIN CITMED B ON (A.CITEMP=B.CITEMP AND A.CITSED=B.CITSED AND A.CITNUM=B.CITNUM AND A.CITCMBDTO IN ('RESERVADA') AND CITMED2.MECODE != 382) WHERE A.CITFCHHRA&gt;=? AND A.CITFCHHRA&lt;=?
</t>
  </si>
  <si>
    <t>SELECT CITMED2.MECODE,MAEESP.MENOME AS ESPECIALIDAD,COUNT(CITMED.CITNUM) AS TOTAL_CITAS_REALIZADAS FROM CITMED INNER JOIN CITMED2 ON (CITMED2.CITEMP= CITMED.CITEMP AND CITMED2.CITSED=CITMED.CITSED AND CITMED2.CITNUM= 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 GROUP BY CITMED2.MECODE,MAEESP.MENOME ORDER BY COUNT(*) DESC</t>
  </si>
  <si>
    <t>No Corre por espacios</t>
  </si>
  <si>
    <t>SELECT  MAEEMP.MENOMB, COUNT(*)  FROM CITMED INNER JOIN CITMED2 ON (CITMED2.CITEMP = 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 CITMED1.CITNROCTO) WHERE CITMED.CITFEC&gt;=? AND CITMED.CITFEC&lt;=? AND CITMED1.CITESTA IN ('A','F','C') AND MAEESP.MECODE = 387 GROUP BY  MAEEMP.MENOMB ORDER BY COUNT(*) DESC</t>
  </si>
  <si>
    <t>select  HISTIPDOC AS TIPO_DOC, HISCKEY AS DOCUMENTO,HISCSEC AS FOLIO,HCPRCCOD AS PROCEDIMIENTO,HCPRSTGR AS ESTADO, HCPRAUT AS REQ_AUT
from hccom5
where hcprctip = 1 and  HCPRAUT = 'S' AND (CONCAT(hisckey,histipdoc,hiscsec,hcprccod)) in 
(select CONCAT(hisckey,histipdoc,hiscsec,hcprccod) from hccom51  
where hcfchrord &gt;= '2016-01-01' and hcfchrord &lt;= '2016-01-31' and hcprctpop =1 and HCORDAMB='N') 
 AND hcprccod  NOT IN (SELECT COD_PREST_HOSVITAL 
       FROM rishosvital_prestacion)
    and
     (CONCAT(hisckey,' ',histipdoc,' ',hiscsec,hcprccod))  in 
     (
        select CONCAT(oriclin,oridcodex) from  detordima as m3
                  where  m3.oriidseq is null and  m3.oriclin in (select m4.oriclin
     from   ordenima as m4 
      where m4.oriisproc=false and m4.oricifol='S')                                  
   )
order by hisckey</t>
  </si>
  <si>
    <t>select  HISTIPDOC AS TIPO_DOC, HISCKEY AS DOCUMENTO,HISCSEC AS FOLIO,HCPRCCOD AS PROCEDIMIENTO,HCPRSTGR AS ESTADO, HCPRAUT AS REQ_AUT
from hccom5
where hcprctip = 1 and  HCPRAUT = 'S' AND (CONCAT(hisckey,histipdoc,hiscsec,hcprccod)) in 
(select CONCAT(hisckey,histipdoc,hiscsec,hcprccod) from hccom51  where hcfchrord &gt;= '2016-01-01'
 and hcfchrord &lt;= '2016-01-31' and hcprctpop =1 and HCORDAMB='N') 
 AND hcprccod   IN (SELECT COD_PREST_HOSVITAL 
       FROM rishosvital_prestacion)
    and
     (CONCAT(hisckey,' ',histipdoc,' ',hiscsec,hcprccod))  in 
     (
        select CONCAT( oriclin,oridcodex) from  detordima as m3 
                  where  m3.oriidseq is null and  m3.oriclin in (select m4.oriclin
     from ordenima  m4 
      where m4.oriisproc=false and m4.oricifol='S')                                  
   )   
order by hisckey</t>
  </si>
  <si>
    <t xml:space="preserve">select HISTIPDOC AS TIPO_DOC, HISCKEY AS DOCUMENTO,HISCSEC AS FOLIO,HCPRCCOD AS PROCEDIMIENTO,HCPRSTGR AS ESTADO, HCPRAUT AS REQ_AUT,
oriidseq as orden_trabajo,maepro.prnomb as procedimiento_nombre,HCCOM5.HCPRCFHCA as fecha
 from hccom5 
 inner join maepro on (maepro.prcodi = hccom5.HCPRCCOD)
 inner join InterIma.dbo.detordima m3  on (CONCAT(hisckey,' ',histipdoc,' ',hiscsec)= m3.oriclin and   hcprccod= oridcodex)
 inner join  InterIma.dbo.ordenima m4  on (m3.oriclin = m4.oriclin and  m4.ORIISPROC='TRUE' and m4.ORICIFOL='S')
where hcprctip = 1 and  (CONCAT(hisckey,histipdoc,hiscsec,hcprccod)) in 
(select CONCAT(hisckey,histipdoc,hiscsec,hcprccod) from hccom51  
where hcfchrord &gt;= '2016-01-01' and hcfchrord &lt;= '2016-01-31' and hcprctpop =1 and HCORDAMB='N') 
order by hisckey SELECT COUNT(CITMED.CITNUM) AS TOTAL_CITAS_CANCELADAS
 FROM CITMED INNER JOIN CITMED2 ON (CITMED2.CITEMP=CITMED.CITEMP AND CITMED2.CITNUM= CITMED.CITNUM) 
 INNER JOIN CITMED1 ON (CITMED1.CITEMP=CITMED.CITEMP AND CITMED1.CITSED=CITMED.CITSED) 
 INNER JOIN CAPBAS ON  (CITMED1.CITCED=CAPBAS.MPCEDU AND CITMED1.CITTIPDOC=CAPBAS.MPTDOC) 
 INNER JOIN MAEMED1 ON CITMED2.MMCODM=MAEMED1.MMCODM 
 INNER JOIN MAEESP ON CITMED2.MECODE=MAEESP.MECODE INNER JOIN CONSUL ON CONSUL.CONSCOD=CITMED.CITCONS
  WHERE CITMED.CITFEC&gt;='2016-01-01' AND CITMED.CITFEC&lt;='2016-01-31' AND CITMED1.CITESTA='N';
</t>
  </si>
  <si>
    <t>select HISTIPDOC AS TIPO_DOC, HISCKEY AS DOCUMENTO,e.mpnomc as paciente,HISCSEC AS FOLIO,HCPRCCOD AS PROCEDIMIENTO,
maepro.prnomb as nombre_procedimiento,oriidseq as orden_trabajo,b.MPNFAC as factura_no, MATOTF as total_factura,FACFCH as fecha_factura,
c.mavatp     as valor_procedimiento
 from hccom5 
 inner join maeate b on (HISCKEY=b.MPCEDU AND HISTIPDOC = b.MPTDOC AND HCTVIN5 = b.MACTVING)
 inner join maeate2 c on (c.mpnfac = b.mpnfac)
  inner join capbas e on (e.mpcedu = hisckey and e.mptdoc = histipdoc)
 inner join maepro on (maepro.prcodi = hccom5.HCPRCCOD and maepro.prcodi=c.prcodi )
 inner join InterIma.dbo.detordima as m3 on (concat(hisckey,' ',histipdoc,' ',hiscsec)= m3.oriclin and hcprccod= oridcodex)
  inner join InterIma.dbo.ordenima as m4  on (m3.oriclin = m4.oriclin and  m4.ORIISPROC='TRUE' and m4.ORICIFOL='S')
where hcprctip = 1 and  (concat(hisckey,histipdoc,hiscsec,hcprccod)) in 
(select concat(hisckey,histipdoc,hiscsec,hcprccod) from hccom51  
where hcfchrord &gt;='2016-01-01' and hcfchrord &lt;='2016-01-31' and hcprctpop =1 and HCORDAMB='N') 
  order by hisckey</t>
  </si>
  <si>
    <t>select A.CITTIPDOC AS TIPO_DOC,A.CITCED AS DOCUMENTO, Z.MPNOMC AS PACIENTE,X.CITPRO AS CODIGO_PROCEDIMIENTO, 
       Y.PRNOMB AS NOMBRE_PROCEDIMIENTO,X.CITNUM  AS CITA_MEDICA
 from  CITMED1 A ,CITMED X, MAEPRO Y, CAPBAS Z
where            A.CITFECPA &gt;= '2016-01-01' AND  A.CITFECPA &lt;= '2016-01-31'  AND 
      Z.MPCEDU = A.CITCED AND Z.MPTDOC = A.CITTIPDOC AND
A.CITNUM = X.CITNUM AND
 X.CITPRO = Y.PRCODI AND Y.TPPRCD in (1) AND A.CITCTVING &lt;&gt; 0 and y.printres ='S' AND
   (concat(a.citnum,a.citced,a.cittipdoc,x.citpro)) in
   (    select concat(concitnun,concitced,concittdc,concitpro)
    from   InterIma.dbo.consulcit as m3 
 where (m3.CONCITEST &lt;&gt; 'R' and concitest &lt;&gt; 'N' and concitestproc =0 )
     )
     order by a.citCED</t>
  </si>
  <si>
    <t xml:space="preserve">
select a.cittipdoc AS TIPO_DOC, a.citced AS DOCUMENTO,e.mpnomc as paciente,y.prcodi as codigo_procedimiento,
y.prnomb as nombre_procedimiento,x.citnum as cita_medica,b.MPNFAC as factura_no, MATOTF as total_factura,FACFCH as fecha_factura,
c.mavatp as valor_procedimiento
 from citmed1 a
 inner join citmed x on (A.CITNUM = X.CITNUM)
 inner join maeate b on (a.citced=b.MPCEDU AND a.cittipdoc = b.MPTDOC AND a.citctving = b.MACTVING)
 inner join maeate2 c on (c.mpnfac = b.mpnfac)
 inner join capbas e on (e.mpcedu = a.citced and e.mptdoc = a.cittipdoc)
 inner join maepro y on ( x.CITPRO = Y.PRCODI and y.prcodi = c.prcodi)
where  A.CITFECPA &gt;= '2016-01-01' and A.CITFECPA &lt;= '2016-01-31'  AND Y.TPPRCD in (1) AND A.CITCTVING &lt;&gt; 0 and y.printres ='S' AND
   (concat(a.citnum,a.citced,a.cittipdoc,x.citpro)) in
   (    select concat(concitnun,concitced,concittdc,concitpro )
   from  InterIma.dbo.consulcit  as m3 
                  where (m3.CONCITEST &lt;&gt; 'R' and concitest &lt;&gt; 'N' and concitestproc = 0)
     )
order by a.citCED </t>
  </si>
  <si>
    <t>Aprobacion con Datos-Pruebas</t>
  </si>
  <si>
    <t>OK NO CORRE EN POSTGRES</t>
  </si>
  <si>
    <t>alter  procedure  DBO.glosas_epssura1 (@desde_fecha datetime, @hasta_fecha datetime)
 as
  RETURN
begin  
truncate table report.glosas_epssura;
print ('pase 0');
insert into report.glosas_epssura
select e.menomb as contrato,a.mpnfac as factura,a.facfch as fecha_factura,a.mptdoc as tipo_doc,a.mpcedu as documento,b.mpnomc as paciente,d.ingfecadm as ingreso,
    c.gloitem as item_glosado,g.prnomb as item,f.glsdes as descripcion_glosa,c.glovlr as valor_glosa,glovlraeps as valor_aceptado,c.GloVlrAcCo as valor_aceptado_noti
from maeate a, capbas b, adglosas1 c, ingresos d, maeemp e, glosas f, maepro g
where a.facfch&gt;= @desde_fecha  and a.facfch &lt;= @hasta_fecha and a.mpmeni='SUSALUD' and
     a.mptdoc = b.mptdoc and a.mpcedu = b.mpcedu and
     a.mptdoc = d.mptdoc and a.mpcedu = d.mpcedu and a.mactving = d.ingcsc and
     a.mpnfac = c.mpnfac and a.mpmeni = e.mennit and f.glscod = c.glscod AND 
      c.gloitem  = g.prcodi ;
print ('pase 1');
insert into  report.glosas_epssura    
select e.menomb as contrato,a.mpnfac as factura,a.facfch as fecha_factura,a.mptdoc as tipo_doc,a.mpcedu as documento,b.mpnomc as paciente,d.ingfecadm as ingreso,
        c.gloitem as item_glosado,g.msnomg as item,f.glsdes as descripcion_glosa,c.glovlr as valor_glosa,glovlraeps as valor_aceptado,c.GloVlrAcCo as valor_aceptado_noti
from maeate a, capbas b, adglosas1 c, ingresos d, maeemp e, glosas f,maesum1 g
where a.facfch&gt;=@desde_fecha and a.facfch &lt;=@hasta_fecha and a.mpmeni='SUSALUD' and
     a.mptdoc = b.mptdoc and a.mpcedu = b.mpcedu and a.mptdoc = d.mptdoc and a.mpcedu = d.mpcedu and a.mactving = d.ingcsc and
     a.mpnfac = c.mpnfac and a.mpmeni = e.mennit and f.glscod = c.glscod AND  c.gloitem  = g.msreso ;
print ('pase 2');
select * from report.glosas_epssura
order by factura;
end;</t>
  </si>
  <si>
    <t>o me funciona y no se porque</t>
  </si>
  <si>
    <t xml:space="preserve"> SELECT MPTDOC as tipo_documento, MATIPDOC as clase_factura,MPCEDU as documento,MPNFAC as numero_factura
,CONVERT(VARCHAR(19),facfch, 120) as fecha_factura,MATOTF as total_factura,MAESTF as estado,MPMENI as nit,MPNUMA  as autorizacion,hojnumobl as obligacion,
 CONVERT(VARCHAR(19), hojfchobl , 120) as fecha_obligacion,hojvlrobl as valor_obligacion,hojnrorem as numero_remision,hojfchrem as
fecha_remision,hojfchrad as fecha_radicacion
FROM MAEATE 
left join  hojobl t1 on (t1.HOJNUMOBL = cast(maeate.mpnfac as NVARCHAR))
where maeate.facfch&gt;= '2016-01-01' AND MAEATE.FACFCH &lt;= '2016-01-31'</t>
  </si>
  <si>
    <t>NO ESTAN PASADAS A SQL-SERVER 2016</t>
  </si>
  <si>
    <t xml:space="preserve"> SELECT COUNT(CITMED.CITNUM)*100/TOTAL_CTRLCITAS2('2016-01-01','2016-01-31') AS PORCENTAJE 
FROM CITMED INNER JOIN CITMED2 ON (CITMED2.CITEMP = CITMED.CITEMP AND
 CITMED2.CITSED = 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CITMED.CITFEC&gt;='2016-01-01' AND CITMED.CITFEC&lt;='2016-01-31' AND CITMED1.CITESTA&lt;&gt;'N';</t>
  </si>
  <si>
    <t>Hay que crear ala subfuncion</t>
  </si>
  <si>
    <t>NO-APLICA</t>
  </si>
  <si>
    <t xml:space="preserve"> alter procedure dbo.citas_reservadas_prod (@desde_fecha datetime, @hasta_fecha datetime)
as
return
begin
select
case
when a.citusrcit= '.B:Ñ??Ñ;:;' then '1072662878'
when a.citusrcit= ',B?K?,ÑP  ' then '52818540'
when a.citusrcit= '.B:??Ñ.Ñ¤Ñ' then '1076621292'
when a.citusrcit= '?P,ÑPÑ::  ' then '80540499'
when a.citusrcit= '.,ÑBB,K.  ' then '35422513'
when a.citusrcit= '.B:.,Ñ;¤Ñ&gt;' then '1071328925'
when a.citusrcit= ',B.ÑP,.Ñ  ' then '52340534'
when a.citusrcit= 'K:Ñ&lt;,&lt;&gt;.  ' then '19465673'
when a.citusrcit= '.B:&gt;;:.?:,' then '1075871673'
when a.citusrcit= '.,K:&lt;.Ñ?  ' then '35196348'
when a.citusrcit= ',B?KK&lt;Ñ&lt;  ' then '52811646'
when a.citusrcit= '.,Ñ,&lt;::P  ' then '35456990'
when a.citusrcit= '.P&gt;ÑPÑPÑ  ' then '30740404'
when a.citusrcit= ',B&lt;&lt;.B,K  ' then '52663251'
when a.citusrcit= '.B:&gt;?:.Ñ&gt;Ñ' then '1075671252'
when a.citusrcit= '.,K::?K&lt;  ' then '35199816'
when a.citusrcit= '?PP.,P&lt;&lt;  ' then '80035066'
when a.citusrcit= '.B:&gt;???,Ñ:' then '1075666327'
when a.citusrcit= 'K&lt;&gt;&gt;?&gt;PP  ' then '16778700'
when a.citusrcit= '?P.,P&gt;,B  ' then '80350752'
when a.citusrcit= '.BÑB:,&lt;¤&gt;¤' then '1020734959'
when a.citusrcit= '.B::B;??;;' then '1077086688'
when a.citusrcit= ',BB,B::P  ' then '52252990'
when a.citusrcit= 'BP&lt;B&gt;Ñ&gt;P  ' then '20627470'
when a.citusrcit= '?P,P,,PB  ' then '80505502'
when a.citusrcit= ',K&lt;ÑP::K  ' then '51640991'
when a.citusrcit= ',B?Ñ&gt;..,  ' then '52847335'
when a.citusrcit= 'KKBPÑ.KK  ' then '11204311'
when a.citusrcit= '.BÑB:Ñ&lt;&lt;ÑÑ' then '1020724422'
when a.citusrcit= '.B:&gt;;:Ñ¤Ñ¤' then '1075872929'
when a.citusrcit= 'KKB.,:&lt;?  ' then '11235968'
when a.citusrcit= 'BP,PPÑP:  ' then '20500409'
when a.citusrcit= ',BB&lt;Ñ,PP  ' then '52264500'
when a.citusrcit= '.,Ñ&gt;&gt;,.K  ' then '35477531'
when a.citusrcit= '.B:Ñ?&gt;&lt;&gt;B?' then '1072654506'
when a.citusrcit= '.BÑB:&gt;B.B&lt;' then '1020750104'
when a.citusrcit= 'KKBPÑ&gt;K,  ' then '11204715'
when a.citusrcit= 'YXY7EA4   ' then 'ELECTRO'
when a.citusrcit= '.,ÑK&gt;PK.  ' then '35417013'
when a.citusrcit= '.BÑÑ¤&gt;&gt;&lt;:,' then '1022955473'
when a.citusrcit= ',.K&gt;&lt;&lt;&gt;&lt;  ' then '53176676'
when a.citusrcit= ',BK:?&lt;&gt;Ñ  ' then '52198674'
when a.citusrcit= '.B:Ñ?&gt;,?;¤' then '1072653689'
when a.citusrcit= 'B?&gt;ÑK&gt;B,  ' then '28741725'
when a.citusrcit= '.,Ñ&gt;Ñ?&lt;P  ' then '35474860'
when a.citusrcit= '.,K:&lt;Ñ,&gt;  ' then '35196457'
when a.citusrcit= ',B&gt;P&gt;?&gt;&gt;  ' then '52707877'
when a.citusrcit= ',K:PPKBP  ' then '51900120'
when a.citusrcit= ',B?K&gt;&gt;ÑÑ  ' then '52817744'
when a.citusrcit= '.B:Ñ?,;¤;;' then '1072638988'
when a.citusrcit= '.:&gt;Ñ.:&gt;&gt;  ' then '39743977'
when a.citusrcit= '.,ÑB.&gt;::  ' then '35423799'
when a.citusrcit= ',B&gt;.&lt;,.Ñ  ' then '52736534'
when a.citusrcit= '.B:Ñ?&gt;&lt;.Ñ&lt;' then '1072654124'
when a.citusrcit= '.B:BBB&gt;:;&gt;' then '1070005785'
when a.citusrcit= '.B.?B&lt;,¤B&gt;' then '1016043905'
when a.citusrcit= '.B:&gt;?&gt;B¤,,' then '1075650933'
when a.citusrcit= '.,Ñ&gt;ÑB&lt;K  ' then '35474261'
when a.citusrcit= '&lt;.?Ñ&gt;&lt;Ñ,B ' then '527365341'
when a.citusrcit= ',BP,,KÑB  ' then '52055142'
when a.citusrcit= 'B?KK,?&gt;Ñ  ' then '28115874'
when a.citusrcit= ',B?&lt;P&gt;:&gt;  ' then '52860797'
when a.citusrcit= '.,ÑK..&lt;K  ' then '35413361'
when a.citusrcit= 'BPÑ,P?KB  ' then '20450812'
when a.citusrcit= ',B&gt;K&gt;P?&gt;  ' then '52717087'
when a.citusrcit= 'BP?KÑ&gt;P   ' then '3192581'
when a.citusrcit= '&gt;:?&gt;?&gt;.:  ' then '79878739'
when a.citusrcit= '.B:,,;,,¤&gt;' then '1073383395'
when a.citusrcit= '.,ÑB&gt;.&gt;K  ' then '35427371'
when a.citusrcit= '.B.&lt;ÑÑ,;?B' then '1014223860'
when a.citusrcit= '.B:B¤ÑÑ,,&gt;' then '1070922335'
when a.citusrcit= '.,ÑB&gt;?PB  ' then '35427802'
when a.citusrcit= '.,K::Ñ&lt;K  ' then '35199461'
when a.citusrcit= '.B:&gt;??BÑ;?' then '1075660286'
when a.citusrcit= 'Ñ.B&lt;:PB&gt;  ' then '43269027'
when a.citusrcit= '.B:Ñ?&lt;?&lt;.?' then '1072646416'
when a.citusrcit= '.B.;&lt;.,&lt;¤;' then '1018413498'
when a.citusrcit= '.,K:,?&lt;?  ' then '35195868'
when a.citusrcit= '.B,?¤,&lt;BÑ?' then '1036934026'
when a.citusrcit= ',B.,P,ÑB  ' then '52350542'
when a.citusrcit= '.:&lt;&lt;.?Ñ&gt;  ' then '39663847'
when a.citusrcit= ',BÑÑ.&gt;PP  ' then '52443700'
when a.citusrcit= '.:?PÑ&lt;&gt;,  ' then '39804675'
when a.citusrcit= '.:?PÑÑPK  ' then '39804401'
when a.citusrcit= '.B::.&lt;&lt;;¤B' then '1077144890'
when a.citusrcit= '.B:Ñ?&gt;;,¤,' then '1072658393'
when a.citusrcit= '.B:.;,;Ñ..' then '1071838211'
when a.citusrcit= '.:?PPK.P  ' then '39800130'
when a.citusrcit= '.:&lt;K&lt;P&lt;,  ' then '39616065'
when a.citusrcit= ',BK???K&gt;  ' then '52188817'
when a.citusrcit= '.BÑÑ,;::&lt;B' then '1022387740'
when a.citusrcit= '.BÑÑ¤ÑÑ;&gt;;' then '1022922858'
when a.citusrcit= '.,Ñ&gt;:KK.  ' then '35479113'
when a.citusrcit= '.B:&gt;?&gt;?.,?' then '1075656136'
when a.citusrcit= '.,Ñ&gt;:KK:  ' then '35479119'
when a.citusrcit= '.,ÑB.:KÑ  ' then '35423914'
when a.citusrcit= 'KKB.,B&gt;K  ' then '11235271'
when a.citusrcit= '.B:Ñ?,;:.,' then '1072638713'
when a.citusrcit= '.B:??Ñ.&lt;?&gt;' then '1076621465'
when a.citusrcit= '.,ÑB,B&gt;:  ' then '35425279'
when a.citusrcit= '.,Ñ&gt;:ÑK,  ' then '35479415'
when a.citusrcit= '.,ÑBPK&gt;B  ' then '35420172'
when a.citusrcit= '.,ÑB,&lt;ÑB  ' then '35425642'
when a.citusrcit= '.,K:?Ñ:&lt;  ' then '35198496'
when a.citusrcit= '?PP,B,,Ñ  ' then '80052554' end as usuario,
case
when a.citusrcit= '.B:Ñ??Ñ;:;' then 'JOHN SEBASTIAN CARVAJAL B.'
when a.citusrcit= ',B?K?,ÑP  ' then 'LINA MARCELA PINZON MEDINA'
when a.citusrcit= '.B:??Ñ.Ñ¤Ñ' then 'EDISON ALBEY CIFUENTES GARZON'
when a.citusrcit= '?P,ÑPÑ::  ' then 'NELSON FORIGUA RIVERA'
when a.citusrcit= '.,ÑBB,K.  ' then 'ANDREA JIMENEZ MONTAÑO'
when a.citusrcit= '.B:.,Ñ;¤Ñ&gt;' then 'MARISELA DUARTE CORTES'
when a.citusrcit= ',B.ÑP,.Ñ  ' then 'ALEXANDRA BARRERA'
when a.citusrcit= 'K:Ñ&lt;,&lt;&gt;.  ' then 'ALBERTO BERNAL FERREIRA'
when a.citusrcit= '.B:&gt;;:.?:,' then 'JENNY MARCELA LUGO AREVALO'
when a.citusrcit= '.,K:&lt;.Ñ?  ' then 'SANDRA MILENA SOCHA MONTEJO'
when a.citusrcit= ',B?KK&lt;Ñ&lt;  ' then 'CAROLINA NIÑO M'
when a.citusrcit= '.,Ñ,&lt;::P  ' then 'MARIA ELISA MORENO FERGUSON'
when a.citusrcit= '.P&gt;ÑPÑPÑ  ' then 'AMANDA LUCIA ROMERO'
when a.citusrcit= ',B&lt;&lt;.B,K  ' then 'DIANA MARIBEL CANTE'
when a.citusrcit= '.B:&gt;?:.Ñ&gt;Ñ' then 'AURA ANGELICA TORRES AREVALO'
when a.citusrcit= '.,K::?K&lt;  ' then 'YURY ROSMARY ROMERO ROMERO'
when a.citusrcit= '?PP.,P&lt;&lt;  ' then 'FREDY LEONARDO PRIETO'
when a.citusrcit= '.B:&gt;???,Ñ:' then  'ANGIE CAROLINA CASTAÑEDA'
when a.citusrcit= 'K&lt;&gt;&gt;?&gt;PP  ' then 'LUIS FERNANDO CALDERON CALAMBRAS'
when a.citusrcit= '?P.,P&gt;,B  ' then 'CRISTIAN CAMILO RINCON'
when a.citusrcit= '.BÑB:,&lt;¤&gt;¤' then 'ROBIN EDUARDO CRUZ LADINO'
when a.citusrcit= '.B::B;??;;' then 'YULI JIMENA GOMEZ QUINTERO'
when a.citusrcit= ',BB,B::P  ' then 'MARIA ANDREA CORRAL CARRILLO'
when a.citusrcit= 'BP&lt;B&gt;Ñ&gt;P  ' then 'MAGDA YOHANA NOVA NARANJO'
when a.citusrcit= '?P,P,,PB  ' then 'CARLOS ANDRES CAICEDO'
when a.citusrcit= ',K&lt;ÑP::K  ' then 'VILMA TERESA RUIZ FLOREZ'
when a.citusrcit= ',B?Ñ&gt;..,  ' then 'MARIA DEL PILAR SUAREZ BARACALDO'
when a.citusrcit= 'KKBPÑ.KK  ' then 'SANTIAGO ALEXIS QUINTANA'
when a.citusrcit= '.BÑB:Ñ&lt;&lt;ÑÑ' then 'FRANCIA TATIANA ROZO DIAZ'
when a.citusrcit= '.B:&gt;;:Ñ¤Ñ¤' then 'FABIO ANDRES MANRIQUE GOME'
when a.citusrcit= 'KKB.,:&lt;?  ' then 'SIMON EDUARDO GARZON RODRIGUEZ'
when a.citusrcit= 'BP,PPÑP:  ' then 'ANA MARCELA SANCHEZ'
when a.citusrcit= ',BB&lt;Ñ,PP  ' then 'SANDRA MILENA BALANTA POVEDA'
when a.citusrcit= '.,Ñ&gt;&gt;,.K  ' then 'ELSA PILAR QUEVEDO MARTINEZ'
when a.citusrcit= '.B:Ñ?&gt;&lt;&gt;B?' then 'LEONARDO STIVEN FONSECA LAGOS'
when a.citusrcit= '.BÑB:&gt;B.B&lt;' then 'DENNYS JHOANA AGUDELO RAMIREZ'
when a.citusrcit= 'KKBPÑ&gt;K,  ' then 'WILLIAM MAURICIO FORERO MONTAÑO'
when a.citusrcit= 'YXY7EA4   ' then 'ELECTROCARDIOG'
when a.citusrcit= '.,ÑK&gt;PK.  ' then 'MARIBEL SIERRA'
when a.citusrcit= '.BÑÑ¤&gt;&gt;&lt;:,' then 'MARTHA RODRIGUEZ ARAMBULO'
when a.citusrcit= ',.K&gt;&lt;&lt;&gt;&lt;  ' then 'CLAUDIA LORENA MALAVER MORENO'
when a.citusrcit= ',BK:?&lt;&gt;Ñ  ' then 'INGRID HUERTAS VELANDIA'
when a.citusrcit= '.B:Ñ?&gt;,?;¤' then 'MONICA ANDREA NONSOQUE CHOLO'
when a.citusrcit= 'B?&gt;ÑK&gt;B,  ' then 'LILIAN MONTOYA'
when a.citusrcit= '.,Ñ&gt;Ñ?&lt;P  ' then 'GLADYS MONCADA'
when a.citusrcit= '.,K:&lt;Ñ,&gt;  ' then 'MILENA ROJAS SEPULVEDA'
when a.citusrcit= ',B&gt;P&gt;?&gt;&gt;  ' then 'AIDA MILENA CASADIEGO ORDOÑEZ'
when a.citusrcit= ',K:PPKBP  ' then 'MERCEDES MEDINA'
when a.citusrcit= ',B?K&gt;&gt;ÑÑ  ' then 'NADIA VANEGAS HURTADO'
when a.citusrcit= '.B:Ñ?,;¤;;' then 'JEISSY ADRIANA BELTRAN CAICEDO'
when a.citusrcit= '.:&gt;Ñ.:&gt;&gt;  ' then 'YOFAIRA LEONOR DELGADILLO PULIDO'
when a.citusrcit= '.,ÑB.&gt;::  ' then 'BLANCA NIEVES GARCIA CASAS'
when a.citusrcit= ',B&gt;.&lt;,.Ñ  ' then 'CAROLINA CARDONA MARIN'
when a.citusrcit= '.B:Ñ?&gt;&lt;.Ñ&lt;' then 'LADY XIMENA SANCHEZ DONOSO'
when a.citusrcit= '.B:BBB&gt;:;&gt;' then 'JEIMY CAROLINA  CONEJO RODRIGUEZ'
when a.citusrcit= '.B.?B&lt;,¤B&gt;' then 'JENYFER ANDREA URREGO SAAVEDRA'
when a.citusrcit= '.B:&gt;?&gt;B¤,,' then 'DIANA A HERNANDEZ'
when a.citusrcit= '.,Ñ&gt;ÑB&lt;K  ' then 'LUZ MIREYA SANCHEZ VARGAS'
when a.citusrcit= '&lt;.?Ñ&gt;&lt;Ñ,B ' then 'CAROLINA CARDONA MARIN1'
when a.citusrcit= ',BP,,KÑB  ' then 'SANDRA GONZALEZ'
when a.citusrcit= 'B?KK,?&gt;Ñ  ' then 'LIDIA MILENA PARDO BERMUDEZ'
when a.citusrcit= ',B?&lt;P&gt;:&gt;  ' then 'ANYI LILIAN RODRIGUEZ ESCALANTE'
when a.citusrcit= '.,ÑK..&lt;K  ' then 'LUCY ESPERANZA OLAYA CARVAJAL'
when a.citusrcit= 'BPÑ,P?KB  ' then 'NIDIA CONSUELO PRIETO SANCHEZ'
when a.citusrcit= ',B&gt;K&gt;P?&gt;  ' then 'MARIA SUSANA SARMIENTO BECERRA'
when a.citusrcit= 'BP?KÑ&gt;P   ' then 'MARCO BLADIMIR GUALTEROS AMAYA'
when a.citusrcit= '&gt;:?&gt;?&gt;.:  ' then 'OSVALDO CRESPO RODRIGUEZ'
when a.citusrcit= '.B:,,;,,¤&gt;' then 'JOHANNA ANDREA MOLINA RODRIGUEZ'
when a.citusrcit= '.,ÑB&gt;.&gt;K  ' then 'ANYI VIVIANA GALEANO RUIZ'
when a.citusrcit= '.B.&lt;ÑÑ,;?B' then 'MARIA ISABEL DE LA OSSA MONTOYA'
when a.citusrcit= '.B:B¤ÑÑ,,&gt;' then 'DAVID ANDRES BURGOS JACOME'
when a.citusrcit= '.,ÑB&gt;?PB  ' then 'LYDA PAOLA HERRERA RUBIANO'
when a.citusrcit= '.,K::Ñ&lt;K  ' then 'TANIA MILENA DAVID VELA'
when a.citusrcit= '.B:&gt;??BÑ;?' then 'LORENA FERNANDA MONROY ALVAREZ'
when a.citusrcit= 'Ñ.B&lt;:PB&gt;  ' then 'PAULA ANDREA RICAURTE'
when a.citusrcit= '.B:Ñ?&lt;?&lt;.?' then 'ANDRES ASSAC LONGAS PERDOMO'
when a.citusrcit= '.B.;&lt;.,&lt;¤;' then 'JULIAN EDUARDO GOMEZ ROSAS'
when a.citusrcit= '.,K:,?&lt;?  ' then 'JENNY LUCIA AMAYA CASTILLO'
when a.citusrcit= '.B,?¤,&lt;BÑ?' then 'ESTEBAN ORTIZ ZAPATA'
when a.citusrcit= ',B.,P,ÑB  ' then 'AURA LUCIA HERNANDEZ GONZALEZ'
when a.citusrcit= '.:&lt;&lt;.?Ñ&gt;  ' then 'MARTHA CLEMENCIA DUARTE AYALA'
when a.citusrcit= ',BÑÑ.&gt;PP  ' then 'MAGDA MILENA MOTTA TRUJILLO'
when a.citusrcit= '.:?PÑ&lt;&gt;,  ' then 'PAULINE CONSTANZA CARDENAS GOMEZ'
when a.citusrcit= '.:?PÑÑPK  ' then 'CLARA INES RODRIGUEZ'
when a.citusrcit= '.B::.&lt;&lt;;¤B' then 'WENDY LIZETH RODRIGUEZ PINZON'
when a.citusrcit= '.B:Ñ?&gt;;,¤,' then 'ASTRID YADIRA CRISTANCHO GARCIA'
when a.citusrcit= '.B:.;,;Ñ..' then 'BETTY CONSTANZA RODRIGUEZ ROBAYO'
when a.citusrcit= '.:?PPK.P  ' then 'MARTHA LIZETH MUÑOZ HUERFANO'
when a.citusrcit= '.:&lt;K&lt;P&lt;,  ' then 'OLGA ROSAURA CUBILLOS ROJAS'
when a.citusrcit= ',BK???K&gt;  ' then 'CLAUDIA PATRICIA VELASCO ROMERO'
when a.citusrcit= '.BÑÑ,;::&lt;B' then 'ANGIE PAOLA PEREZ SUAREZ'
when a.citusrcit= '.BÑÑ¤ÑÑ;&gt;;' then 'JOHANNA MILENA MOYA PUENTES'
when a.citusrcit= '.,Ñ&gt;:KK.  ' then 'CLAUDIA MIREYA OSORIO TRIVIÑO'
when a.citusrcit= '.B:&gt;?&gt;?.,?' then 'JUAN CARLOS MORENO AREVALO'
when a.citusrcit= '.,Ñ&gt;:KK:  ' then 'GINA MARCELA CAMACHO OJEDA'
when a.citusrcit= '.,ÑB.:KÑ  ' then 'PILAR ANDREA DUARTE BUITRAGO'
when a.citusrcit= 'KKB.,B&gt;K  ' then 'JUAN CARLOS PIMIENTO LANCHEROS'
when a.citusrcit= '.B:Ñ?,;:.,' then 'ALFREDO AREVALO MORA'
when a.citusrcit= '.B:??Ñ.&lt;?&gt;' then 'LENIS ALFONSO'
when a.citusrcit= '.,ÑB,B&gt;:  ' then 'EDY LILIANA AREVALO RODRIGUEZ' 
when a.citusrcit= '.,Ñ&gt;:ÑK,  ' then 'ANDREA ORTEGA'
when a.citusrcit= '.,ÑBPK&gt;B  ' then 'ISABEL CASTRO'
when a.citusrcit= '.,ÑB,&lt;ÑB  ' then 'LEIDI DIANA RODRIGUEZ HERRERA'
when a.citusrcit= '.,K:?Ñ:&lt;  ' then 'ADELAIDA GALINDO ANGARITA'
when a.citusrcit= '?PP,B,,Ñ  ' then 'EDWIN ANDRES BEDOYA BEDOYA'
end as nombre,
datepart (mm, a.citfchhra) as mes, 
CASE 
WHEN datepart (mm ,a.citfchhra)='1' THEN 'Enero'
WHEN datepart (mm ,a.citfchhra)='2' THEN 'Febrero'
WHEN datepart (mm ,a.citfchhra)='3' THEN 'Marzo'
WHEN datepart (mm ,a.citfchhra)='4' THEN 'Abril'
WHEN datepart (mm ,a.citfchhra)='5' THEN 'Mayo'
WHEN datepart (mm ,a.citfchhra)='6' THEN 'Junio'
WHEN datepart (mm ,a.citfchhra)='7' THEN 'Julio'
WHEN datepart (mm ,a.citfchhra)='8' THEN 'Agosto'
WHEN datepart (mm ,a.citfchhra)='9' THEN 'Septiembre'
WHEN datepart (mm ,a.citfchhra)='10' THEN 'Octubre'
WHEN datepart (mm ,a.citfchhra)='11' THEN 'Noviembre'
WHEN datepart (mm ,a.citfchhra)='12' THEN 'Diciembre' END AS NOMBRE_MES,
count(*) as cantidad, sum(c.matotf) as total
from ctrlcitas a, ingresos b, maeate c
where a.citfchhra&gt;='2016-01-01' and  a.citfchhra&lt;='2016-01-31' and  a.citcmbdto='RESERVADA' 
and a.citnum=b.ingnumcit and  b.ingfac=c.mpnfac 
      group by a.citusrcit,a.citusrcit,datepart (mm ,a.citfchhra)
      order by 1,2,3,4 ;
   end;
</t>
  </si>
  <si>
    <t>No corre</t>
  </si>
  <si>
    <t xml:space="preserve">  select
  B.boddesc as bodega ,  a.msreso as cod_suministro,  m3.msnomg as suministro,  doctip as tipo_doc,  docnro as documento,  movcsc as consecutivo,  movfch as fecha,
  moves as tipo_movimiento ,  movcnt as cantidad,  movvlu as valor_unitario ,  movvlt as valor_total,  c.boddesc as bodega_destino,  movsld as saldo,
  trancod as transaccion,  movnraut as aut,  movreqn as nro_requisicion,  movcnsrq as consecutivo_requisicion ,  movsoln as sol_movto,  movcodpac as doc_paciente,
  movtipdoc as tipo_doc_paciente
  from kardex1 a
  inner join bodegas b on (a.bodega = b.bodega)
  inner join bodegas c on (a.movbod=c.bodega)
  inner join maesum1 m3 on (a.msreso=m3.msreso) 
  where a.movfch &gt;= '2016-01-01' and a.movfch &lt;= '2016-01-31'</t>
  </si>
  <si>
    <t xml:space="preserve">select  a.abonum as numero_recibo, a.abovlr as valor_recibo, a.abofch as fecha_generacion, case when a.abodel='1' then 'Anulado' when a.abodel='0' then 'Activo' end as estado_recibo,m.mvcnro as numero_contabilizado, 
m.mvcvlr as valor_contabilizado
from abonos a 
left join movcont2 m on (a.empcod=m.empcod and a.mcdpto=m.mcdpto and a.abonum=m.mvcnro and a.abodoc=m.doccod and a.abodoc='TCR' and m.mvcnat='D') 
where a.abofch&gt;='2016-01-01' and a.abofch&lt;='2016-01-31'
</t>
  </si>
  <si>
    <t>select ma.mpnfac as numero_factura_asistencial,ma.facfch as fecha_factura,ma.mpmeni as contrato,case when ma.maestf='0'then 'Activa' when ma.maestf='1'
then 'Anulada_sin_Contabilizar' when ma.maestf='2' then 'Radicada' when ma.maestf='3' then 'Glosada_Radicada' when ma.maestf='4' then 'Remitida' when 
ma.maestf='7' then 'AGlosada_sin_Radicar'  when ma.maestf='10' then 'Anulada_Contabilizada' when ma.maestf='5'then 'Glosada_Contestada'end 
as Estado_Factura,  ma.matotf as total_factura,(ma.mavaab+ma.mavdsc)as valor_cancelado_usuario,
mc.mvcxcnro as factura_cartera,mc.mccvlr as valor_cartera 
from maeate ma 
left join movcxc  mc     on (mc.mvcxcnro=ma.mpnfac) 
where mc.doccod='FAC' and ma.maestf&lt;&gt;'1' and ma.facfch&gt;='2016-01-01' and ma.facfch&lt;='2016-01-31'
order by mc.mvcxcnro</t>
  </si>
  <si>
    <t xml:space="preserve">Select m.mpnfac as numero_factura, m.facfch as fecha_factura, m.matotf as total_factura, 
m.mafchnot as fecha_nota_credito, m.manrnotcr as numero_nota_credito, case when m.maestnot='S' then 'Contabilizada' when m.maestnot='N' then 
'Sin_Contabilizar' end as estado_nota, mv.mvcnro as numero_nota_contabilizada,sum( mv.mvcvlr) as valor_contabilizado,
m3.mvfchsys as Fecha_contabilizacion 
from maeate m 
left join  movcont2 mv on (m.manrnotcr=mv.mvcnro and doccod='NAF' and mvcnat='D')
left join  movcont3 m3  on (m.manrnotcr=m3.mvcnro and m3.doccod='NAF')  
where  m.maestf='10' and m.mafchnot&gt;='2016-01-01' and m.mafchnot&lt;='2016-01-31'
group by m.mpnfac, m.facfch, m.matotf,m.mafchnot,m.manrnotcr,m.maestnot,
mv.mvcnro , m3.mvfchsys
order by M.manrnotcr, M.facfch </t>
  </si>
  <si>
    <t xml:space="preserve">Si </t>
  </si>
  <si>
    <t xml:space="preserve"> select ad.mpnfac as numero_factura,ad.glovlrtglo as valor_glosa, ad.glovlrtacp as valor_aceptado,ad.glonumdoc as numero_nota, 
case when ad.glotipdoc='NGS' then 'Glosa_Factura_sin_Radicar' when ad.glotipdoc='NFR' then 'Glosa_Factura_Radicada' end as tipo_glosa, 
ad.glofchrec as fecha_recepcion_glosa, case when ad.gloedocogl='S' then 'Contabilizada' when ad.gloedocogl='S' then 'Sin_Contabilizar' end 
 as estado_contabilizacion,case when ad.gloedo='3' then 'Glosada' when ad.gloedo='5'  then 'Contestada_Con_Nota_Credito' when ad.gloedo='6' 
then 'Respuesta_Radicada' when ad.gloedo='8' then 'Notificada' when ad.gloedo='9' then 'Notificada_Contestada' when ad.gloedo='11' then 'Notificada_Radicada' 
when ad.gloedo='12' then 'conciliada' when ad.gloedo='13' then 'En_acta_Conciliacion' end as estado_de_glosa,case when ad.gloedorec='N' then 'Glosa_sin_Detallar' 
when ad.gloedorec='P' then 'Detallada_Parcialmente' when ad.gloedorec='D' then 'Detallada_Total' when ad.gloedorec='A' then 'Anulada' end as estado_recepcion, ad.glofecdoc as fecha_nota,  
mv.mvcnro as numero_nota_contabilizado, SUM(mv.mvcvlr) as valor_contabilizado from adglosas ad 
left join movcont2 mv on (ad.glonumdoc=mv.mvcnro and ad.glotipdoc=mv.doccod and glotipreg&lt;&gt;'F' and mvcnat='D' AND doccod in('NGS','NFR')and ad.mpnfac=cast(mv.mvcdocrf1 as bigint))  
WHERE  ad.glotipdoc in('NGS','NFR' ) and ad.glofecdoc &gt;='2016-01-01' and ad.glofecdoc&lt;='2016-01-31'
GROUP BY ad.mpnfac,ad.glovlrtglo,ad.glovlrtacp,ad.glonumdoc,ad.glotipdoc,ad.glofchrec,ad.gloedocogl,
ad.gloedo,ad.gloedorec,ad.glofecdoc,mv.mvcnro
order by  glonumdoc,glotipdoc</t>
  </si>
  <si>
    <t>Aquí comenzamos 20161101</t>
  </si>
  <si>
    <t>SELECT CITMED.CITNUM AS NRO_CITA, CONVERT(VARCHAR(19), CITMED.CITFEC , 120) AS FECHA_CITA_USER, CITMED.CITHORI AS HORA_CITA,CITMED.CITPRO AS PROCEDIMIENTO, CAPBAS.MPCEDU AS IDENTIFICACION, CAPBAS.MPTDOC AS TIPO_ID, CAPBAS.MPNOMC AS NOMBRE_PACIENTE,MAEEMP.MENOMB AS CONTRATO,CONSUL.CONSDET AS CONSULTORIO ,MAEMED1.MMNOMM AS MEDICO, MAEESP.MENOME AS ESPECILIDAD, CTRLCITAS.CITUSRCIT AS USUARIO_ASIGNA,CASE WHEN CITMED1.CITESTA='I' THEN 'INCUMPLIDA' WHEN CITMED1.CITESTA='N' THEN 'CANCELADA' WHEN CITMED1.CITESTA='F' THEN 'FACTURADA' WHEN CITMED1.CITESTA='A' THEN 'ATENDIDA' WHEN CITMED1.CITESTA='R' THEN 'RESERVADA' WHEN CITMED1.CITESTA='C' THEN 'CONFIRMADA' END AS ESTADO_CITA FROM ((((CTRLCITAS INNER JOIN CITMED ON CTRLCITAS.CITNUM = CITMED.CITNUM) INNER JOIN CITMED2 ON (CITMED2.CITEMP=CITMED.CITEMP AND CITMED2.CITSED=CITMED.CITSED AND CITMED2.CITNUM= CITMED.CITNUM) INNER JOIN CITMED1 ON (CITMED1.CITEMP=CITMED.CITEMP AND CITMED1.CITSED=CITMED.CITSED AND CITMED1.CITNUM = CITMED.CITNUM) INNER JOIN CONSUL ON CITMED.CITCONS=CONSUL.CONSCOD) INNER JOIN MAEESP ON CITMED2.MECODE =MAEESP.MECODE) INNER JOIN CAPBAS ON CITMED1.CITCED=CAPBAS.MPCEDU) INNER JOIN MAEMED1 ON CITMED2.MMCODM=MAEMED1.MMCODM INNER JOIN MAEEMP ON CITMED1.CITNROCTO=MAEEMP.MENNIT WHERE CTRLCITAS.CITCMBDTO='RESERVADA' AND CITMED.CITFEC&gt;? AND CITMED.CITFEC &lt; ? ORDER BY CITMED.CITFEC;</t>
  </si>
  <si>
    <t>SELECT CITMED.CITNUM AS NO_CITA, CONVERT(VARCHAR(19),CITMED.CITFEC,120) AS FECHA_CITA, CITMED1.CITCED AS ID, CAPBAS.MPNOMC AS PACIENTE,MAEEMP.MENOMB,CTRLCITAS.CITNROCAN AS NRO_CANCELACION, CONVERT(VARCHAR (19),CTRLCITAS.CITFCHHRA, 120) AS FECHA_CANCELACION, CTRLCITAS.CITUSRCIT AS USUARIO,CTRLCITAS.CITNOMRCA AS PERSONA_LLAMA_A_CANCELAR,CTRLCITAS.CITOBS AS OBSERVACION,CTRLCITAS.CITSTSCIT,CITMED1.CITESTA AS ESTADO,MAEMED1.MMNOMM AS MEDICO,MAEESP.MENOME AS ESPECIALIDAD,CONSUL.CONSDET AS CONSULTORIO FROM CITMED INNER JOIN CITMED2 ON (CITMED2.CITEMP=CITMED.CITEMP AND CITMED2.CITSED=CITMED.CITSED AND CITMED2.CITNUM=CITMED.CITNUM) INNER JOIN CITMED1 ON (CITMED1.CITEMP= CITMED.CITEMP AND CITMED1.CITSED = CITMED.CITSED AND CITMED1.CITNUM= CITMED.CITNUM) INNER JOIN CAPBAS ON (CITMED1.CITCED=CAPBAS.MPCEDU AND CITMED1.CITTIPDOC=CAPBAS.MPTDOC) INNER JOIN MAEMED1 ON CITMED2.MMCODM=MAEMED1.MMCODM INNER JOIN MAEESP ON CITMED2.MECODE=MAEESP.MECODE INNER JOIN CONSUL ON CONSUL.CONSCOD=CITMED.CITCONS INNER JOIN CTRLCITAS ON (CTRLCITAS.CITNUM=CITMED.CITNUM AND CTRLCITAS.CITSTSCIT='N') INNER JOIN MAEEMP ON MAEEMP.MENNIT=CITMED1.CITNROCTO WHERE CTRLCITAS.CITFCHHRA&gt;=? AND CTRLCITAS.CITFCHHRA&lt;=? AND CITMED1.CITESTA ='N' ORDER BY CITMED.CITNUM;</t>
  </si>
  <si>
    <t>SELECT CITMED.CITNUM AS NO_CITA, CONVERT(VARCHAR(19),CITMED.CITFEC, 120) AS FECHA_CITA, CITMED1.CITCED AS ID, CAPBAS.MPNOMC AS PACIENTE,CITOBS,CTRLCITAS.CITNROCAN AS NRO_CANCELACION,CTRLCITAS.CITNOMRCA AS PERSONA_LLAMA_A_CANCELAR FROM CITMED INNER JOIN CITMED2 ON (CITMED2.CITEMP=CITMED.CITEMP AND CITMED2.CITSED=CITMED.CITSED AND CITMED2.CITNUM=CITMED.CITNUM) INNER JOIN CITMED1 ON (CITMED1.CITEMP= CITMED.CITEMP AND CITMED1.CITSED=CITMED.CITSED AND CITMED1.CITNUM= CITMED.CITNUM) INNER JOIN CAPBAS ON (CITMED1.CITCED=CAPBAS.MPCEDU AND CITMED1.CITTIPDOC=CAPBAS.MPTDOC) INNER JOIN MAEMED1 ON CITMED2.MMCODM=MAEMED1.MMCODM INNER JOIN MAEESP ON CITMED2.MECODE=MAEESP.MECODE INNER JOIN CONSUL ON CONSUL.CONSCOD=CITMED.CITCONS INNER JOIN CTRLCITAS ON (CTRLCITAS.CITNUM=CITMED.CITNUM AND CITSTSCIT ='N') WHERE CITMED.CITNUM =? AND CITMED1.CITESTA ='N' ORDER BY CITMED.CITNUM;</t>
  </si>
  <si>
    <t xml:space="preserve">SELECT CITMED.CITNUM AS NRO_CITA, CONVERT(VARCHAR(19), CITMED.CITFEC, 120) AS FECHA_CITA, CITMED.CITHORI AS HORA_CITA, CITMED.CITPRO AS PROCEDIMIENTO, CAPBAS.MPCEDU AS IDENTIFICACION, CAPBAS.MPTDOC AS TIPO_ID, CAPBAS.MPNOMC AS NOMBRE_PACIENTE,MAEEMP.MENOMB AS CONTRATO,CONSUL.CONSDET AS CONSULTORIO, MAEMED1.MMNOMM AS MEDICO, MAEESP.MENOME AS ESPECILIDAD,CTRLCITAS.CITUSRCIT AS USUARIO_ASIGNA,CASE WHEN CITMED1.CITESTA='I' THEN 'INCUMPLIDA' WHEN CITMED1.CITESTA='N' THEN 'CANCELADA' WHEN CITMED1.CITESTA='F' THEN 'FACTURADA' WHEN CITMED1.CITESTA='A' THEN 'ATENDIDA' WHEN CITMED1.CITESTA='R' THEN 'RESERVADA' WHEN CITMED1.CITESTA='C' THEN 'CONFIRMADA' END AS ESTADO_CITA FROM ((CTRLCITAS INNER JOIN CITMED ON CTRLCITAS.CITNUM=CITMED.CITNUM INNER JOIN CITMED2 ON (CITMED2.CITEMP=CITMED.CITEMP AND CITMED2.CITSED=CITMED.CITSED AND CITMED2.CITNUM= CITMED.CITNUM) INNER JOIN CITMED1 ON (CITMED1.CITEMP=CITMED.CITEMP </t>
  </si>
  <si>
    <t>AND CITMED1.CITSED=CITMED.CITSED AND CITMED1.CITNUM= CITMED.CITNUM) INNER JOIN CONSUL ON CITMED.CITCONS=CONSUL.CONSCOD INNER JOIN MAEESP ON CITMED2.MECODE =MAEESP.MECODE) INNER JOIN CAPBAS ON CITMED1.CITCED=CAPBAS.MPCEDU) INNER JOIN MAEMED1 ON CITMED2.MMCODM=MAEMED1.MMCODM INNER JOIN MAEEMP ON CITMED1.CITNROCTO=MAEEMP.MENNIT WHERE CTRLCITAS.CITCMBDTO='RESERVADA' AND CITMED.CITFEC &gt;? AND CITMED.CITFEC&lt;? AND MAEESP.MECODE = 21</t>
  </si>
  <si>
    <t>No corre en Postgres</t>
  </si>
  <si>
    <t>SELECT A.CITNUM,A.CITCONS,CONVERT(VARCHAR(19),A.CITFEC, 120),A.CITHORI,A.CITCANCEP,B.CITNUM,B.CITCONS,B.CITFEC,B.CITHORI,B.CITCANCEP,C.MECODE,X.CITTIPDOC,X.CITCED FROM CITMED A LEFT JOIN CITMED B ON (B.CITCONS=A.CITCONS AND B.CITFEC= A.CITFEC AND B.CITHORI=A.CITHORI AND B.CITCANCEP='N') LEFT JOIN CITMED1 X ON (X.CITNUM= B.CITNUM AND X.CITTIPDOC='ASI') LEFT JOIN CITMED2 C ON (C.CITNUM = B.CITNUM) LEFT JOIN MAEESP Z ON (Z.MECODE=C.MECODE) WHERE A.CITFEC &gt;=? AND A.CITFEC&lt;=? AND A.CITCANCEP='S' AND X.CITCED IN ('100100','100101','101120','101220','112010','142010','11','10','1010','12','22','13','35') ORDER BY A.CITCONS,B.CITFEC</t>
  </si>
  <si>
    <t>0/2</t>
  </si>
  <si>
    <t>SELECT C.MECODE,Z.MENOME, COUNT(*) FROM CITMED A LEFT JOIN  CITMED B ON (B.CITCONS=A.CITCONS AND B.CITFEC= A.CITFEC AND B.CITHORI=A.CITHORI AND B.CITCANCEP='N') LEFT JOIN CITMED1 X ON (X.CITNUM= B.CITNUM  AND X.CITTIPDOC='ASI') LEFT JOIN CITMED2 C ON (C.CITNUM=B.CITNUM) LEFT JOIN MAEESP Z ON (Z.MECODE=C.MECODE) WHERE A.CITFEC&gt;=? AND A.CITFEC&lt;=? AND A.CITCANCEP='S' AND X.CITCED IN ('100100','100101','101120','101220','112010','142010','11','10','1010','12','22','13','35') GROUP BY C.MECODE,Z.MENOME ORDER BY COUNT(*)</t>
  </si>
  <si>
    <t>select A.citnum,A.citcons, CONVERT(VARCHAR(19),A.citfec, 120) ,A.cithori,A.CITCANCEP,B.citnum,B.citcons,B.citfec,B.cithori, B.CITCANCEP from citmed A LEFT JOIN CITMED B ON (B.CITCONS=A.CITCONS AND B.CITFEC=A.CITFEC AND B.CITHORI=A.CITHORI AND B.CITCANCEP='N') where A.citfec&gt;=? AND A.CITFEC&lt;=? and A.citcancep='S' ORDER BY A.CITCONS,A.CITFEC,A.CITHORI</t>
  </si>
  <si>
    <t>SELECT T1.CITEMP, T1.CITSED, T1.CITNUM, CONVERT(VARCHAR(19),T1.CITFECPA,120) AS FECHA,T1.CITHORIPA AS HORA, T1.CITTIPDOC AS CITTIPDOC, T1.CITCED AS CITCED, T2.MPNOMC AS CITPAC, T2.MPTELE AS CITTEL, T3.MMCODM AS MEDICO, T4.MMNOMM, T5.MECODE AS COD_ESP, T5.MENOME AS ESPECIALIDAD, T.CITCONS AS CONSULTORIO,T.CITTIP AS TIPO_CITA, T.CITPRO AS PROCEDIMIENTO, T.CITTIEMPO AS TIEMPO, CASE WHEN T1.CITESTA='I' THEN 'INCUMPLIDA' WHEN T1.CITESTA='N' THEN 'CANCELADA' WHEN T1.CITESTA='F' THEN 'FACTURADA' WHEN T1.CITESTA='A' THEN 'ATENDIDA' WHEN T1.CITESTA='R' THEN 'RESERVADA' WHEN T1.CITESTA='C' THEN 'CONFIRMADA' END AS ESTADO_CITA FROM ((((CITMED1 T1 INNER JOIN CAPBAS T2 ON T2.MPCEDU = T1.CITCED AND T2.MPTDOC=T1.CITTIPDOC) INNER JOIN CITMED2 T3 ON T1.CITNUM=T3.CITNUM) INNER JOIN MAEMED1 T4 ON T3.MMCODM=T4.MMCODM) INNER JOIN CITMED T ON T1.CITNUM=T.CITNUM) INNER JOIN MAEESP T5 ON T5.MECODE=T3.MECODE WHERE T1.CITFECPA BETWEEN ? AND ? ORDER BY T1.CITEMP, T1.CITSED, T1.CITNUM;</t>
  </si>
  <si>
    <t>SELECT CTRLCITAS.CITNUM AS CONSECUTIVO, CONVERT(VARCHAR(19),CTRLCITAS.CITFCHHRA, 120) AS FECHA_ASIGNACION, CONVERT(VARCHAR(19),CITMED.CITFEC,120) AS FECHA_CITA, CITMED.CITHORI AS HORA_CITA,(DATEDIFF (DAY,CONVERT (VARCHAR(10),CTRLCITAS.CITFCHHRA,111),CONVERT(VARCHAR(10), CITMED.CITFEC,111))+1) AS OPORTUNIDAD,CAPBAS.MPCEDU AS IDENTIFICACION, CAPBAS.MPTDOC AS TIPO_ID, CAPBAS.MPNOMC AS NOMBRE_PACIENTE, CAPBAS.MPTELE AS TEL_RESIDENCIA,CAPBAS.MPTELE1 AS TEL_OFICINA,CAPBAS.MPTELE2 AS CELULAR,MAEEMP.MENOMB AS CONTRATO,CONSUL.CONSDET AS CONSULTORIO ,CITMED.CITTIEMPO AS DURACION_CITA,MAEMED1.MMNOMM AS MEDICO, MAEESP.MENOME AS ESPECILIDAD, CTRLCITAS.CITUSRCIT AS 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 = 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WHERE CTRLCITAS.CITCMBDTO='RESERVADA' AND CITMED.CITFEC&gt;=? AND CITMED.CITFEC&lt;=? ORDER BY CTRLCITAS.CITFCHHRA;</t>
  </si>
  <si>
    <t>SELECT C.MENOMB AS EMPRESA,B.CITUSER AS USUARIO,COUNT(*) AS TOTAL FROM CITMED1 A, CITMED B, MAEEMP C WHERE B.CITFEC&gt;=? AND B.CITFEC&lt;=? AND B.CITNUM=A.CITNUM AND A.CITNROCTO=C.MENNIT GROUP BY C.MENOMB,B.CITUSER ORDER BY B.CITUSER,C.MENOMB</t>
  </si>
  <si>
    <t>SELECT A.MPTDOC AS TIPO_DOC,A.MPCEDU AS DOCUMENTO_PACIENTE,A.INGCSC AS INGRESO,B.HISCMMED, T.MMNOMM AS MEDICO,B.HCESP, C.MENOME AS ESPECIALIDAD,Z.HISFHORAT AS INGRESO_CONSULTA,B.HISCFCON AS SALIDA_CONSULTA, DATEDIFF (DAY, Z.HISFHORAT, B.HISCFCON) AS TIEMPO_CONSULTA,DATEDIFF (MINUTE,Z.HISFHORAT,B.HISCFCON) AS MINUTOS, Z.HISCLTR AS TRIAGE FROM INGRESOS A INNER JOIN HCCOM1 B ON (B.HISTIPDOC=A.MPTDOC AND B.HISCKEY=A.MPCEDU AND B.HCTVIN1=A.INGCSC) INNER JOIN HCCOM1 Z ON (Z.HISTIPDOC=A.MPTDOC AND Z.HISCKEY=A.MPCEDU AND Z.HCTVIN1=A.INGCSC) INNER JOIN MAEESP C ON (C.MECODE=B.HCESP) INNER JOIN MAEMED1 T ON (B.HISCMMED=T.MMCODM) WHERE B.HISCKEY=? AND A.INGFECADM&gt;=? AND A.INGFECADM&lt;=? AND B.HISCSEC=(SELECT MAX(H.HISCSEC) FROM HCCOM1 H WHERE H.HISTIPDOC=B.HISTIPDOC AND H.HISCKEY=B.HISCKEY AND H.HCTVIN1=B.HCTVIN1 AND (H.HISCMMED=?)) AND Z.HISCSEC=(SELECT MIN(H.HISCSEC) FROM HCCOM1 H WHERE H.HISTIPDOC=Z.HISTIPDOC AND H.HISCKEY=Z.HISCKEY AND H.HCTVIN1=Z.HCTVIN1) ORDER BY B.HISCMMED,A.MPCEDU</t>
  </si>
  <si>
    <t>pendiente</t>
  </si>
  <si>
    <t>SELECT A.CITNUM AS CITA_NO,A.CITFEC AS FECHA_CITA,A.CITHORI AS HORA_CITA,B.CITCTVING AS INGRESO, B.CITTIPDOC AS TIPO_DOC,B.CITCED AS DOCUMENTO,C.MECODE AS ESPECIALIDAD,F.MENOME AS NOMBRE_ESPECIALIDAD,E.HISFHORAT AS INGRESO_CONSULTA,DATEDIFF(minute,CONVERT(VARCHAR(19),CONCAT(convert(varchar(11),a.CITFEC,120),' ',a.CITHORI)),E.HISFHORAT) AS MINUTOS_ESPERA FROM CITMED A,CITMED1 B,CITMED2 C,INGRESOS D,HCCOM1 E, MAEESP F WHERE A.CITNUM=B.CITNUM AND B.CITNUM=C.CITNUM AND D.INGNUMCIT=A.CITNUM AND D.MPTDOC=E.HISTIPDOC AND D.MPCEDU=E.HISCKEY AND  D.INGCSC=E.HCTVIN1 AND E.HISCSEC=(SELECT MIN(H.HISCSEC) FROM HCCOM1 H WHERE H.HISTIPDOC=E.HISTIPDOC AND H.HISCKEY=E.HISCKEY AND H.HCTVIN1=E.HCTVIN1) AND A.CITFEC&gt;=? AND A.CITFEC&lt;=? AND C.MECODE IN (122,92,142,431,463,490,492,522,550,551,815,462,11,998,442) AND C.MECODE=F.MECODE ORDER BY A.CITFEC,C.MECODE</t>
  </si>
  <si>
    <t>SELECT CITMED.CITNUM AS NO_CITA,CONVERT(VARCHAR(19),CITMED.CITFEC, 120) AS FECHA_CITA, CITMED1.CITCED AS ID, CAPBAS.MPNOMC AS PACIENTE,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,CITMED1.CITNROCTO,MAEEMP.MENOMB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 CITMED1.CITNROCTO WHERE CITMED.CITFEC&gt;=? AND CITMED.CITFEC&lt;=? AND CITMED1.CITESTA IN ('A','F','C','R','N','I') AND MAEESP.MECODE =691 ORDER BY CITMED.CITNUM;</t>
  </si>
  <si>
    <t>SELECT CTRLCITAS.CITNUM AS CONSECUTIVO, CONVERT(VARCHAR(19),CTRLCITAS.CITFCHHRA, 120) AS FECHA_ASIGNACION, CONVERT(VARCHAR(19),CITMED1.CITFECSOL, 120) AS FECHA_SOLICITA,CONVERT(VARCHAR(19),CITMED.CITFEC,120) AS FECHA_CITA, CITMED.CITHORI AS HORA_CITA,datediff (day,CTRLCITAS.CITFCHHRA,CITMED.CITFEC) as TIEMPO_DE_ESPERA_LLAMADA_CITA,DATEDIFF (DAY,CITMED1.CITFECSOL,CITMED.CITFEC) AS TIEMPO_DE_ESPERA_SOLITO_CITA, CAPBAS.MPCEDU AS IDENTIFICACION, CAPBAS.MPTDOC AS TIPO_ID, CAPBAS.MPNOMC AS NOMBRE_PACIENTE,CAPBAS.MPTELE AS TEL_RESIDENCIA,CAPBAS.MPTELE1 AS TEL_OFICINA,CAPBAS.MPTELE2 AS CELULAR, MAEEMP.MENOMB AS CONTRATO,CONSUL.CONSDET AS CONSULTORIO ,CITMED.CITTIEMPO AS DURACION_CITA, MAEMED1.MMNOMM AS MEDICO, MAEESP.MENOME AS ESPECILIDAD, CTRLCITAS.CITUSRCIT AS 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CAPBAS.MPMAIL,CAPBAS.MPOTTIAF AS TIPO_AFILIACION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CTRLCITAS.CITFCHHRA&gt;=? AND CTRLCITAS.CITFCHHRA&lt;=? ORDER BY CTRLCITAS.CITFCHHRA;</t>
  </si>
  <si>
    <t xml:space="preserve"> SELECT CITMED.CITNUM AS NO_CITA,
CONVERT(VARCHAR(19),CITMED.CITFEC, 120) AS FECHA_CITA,CITMED1.CITCED AS ID,
 CAPBAS.MPNOMC AS PACIENTE,CITMED.CITPRO AS PROCEDIMIENTO,MAEPRO.PRNOMB AS DESCRIPCION_PROCED,
CASE WHEN CITMED1.CITESTA='I' THEN 'INCUMPLIDA' WHEN CITMED1.CITESTA='N' THEN 'CANCELADA' WHEN
 CITMED1.CITESTA='F' THEN 'FACTURADA' WHEN CITMED1.CITESTA='A' THEN 'ATENDIDA' WHEN CITMED1.CITESTA='R' THEN 'RESERVADA' WHEN CITMED1.CITESTA='C' THEN 'CONFIRMADA' END AS ESTADO_CITA, MAEMED1.MMNOMM AS MEDICO,MAEESP.MENOME AS ESPECIALIDAD,CONSUL.CONSDET AS CONSULTORIO,
 HCDIAGN.HCDXCOD,MAEDIA.DMNOMB AS DIAGNOSTICO FROM CITMED
 INNER JOIN CITMED2 ON (CITMED2.CITEMP=CITMED.CITEMP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LEFT JOIN MAEPRO ON MAEPRO.PRCODI=CITMED.CITPRO INNER JOIN HCCOM1 ON
  (HCCOM1.HISTIPDOC=CITMED1.CITTIPDOC AND HCCOM1.HISCKEY=CITMED1.CITCED AND CITMED1.CITNUM=HCCOM1.HISCITNUM) INNER JOIN HCDIAGN ON (HCDIAGN.HISTIPDOC=HCCOM1.HISTIPDOC
 AND HCDIAGN.HISCKEY=HCCOM1.HISCKEY AND HCDIAGN.HISCSEC=HCCOM1.HISCSEC) 
INNER JOIN MAEDIA ON (MAEDIA.DMCODI=HCDIAGN.HCDXCOD) 
WHERE CITMED.CITFEC&gt;=? AND CITMED.CITFEC&lt;=? AND CITMED1.CITESTA IN ('A','F','C')
 AND MAEESP.MECODE = 385 ORDER BY CITMED.CITNUM;</t>
  </si>
  <si>
    <t>SELECT MAEATE2.PRCODI AS CUPS, MAEPRO.PRNOMB AS DECRIPCION_PROCEDIMIENTO, COUNT (MAEATE2.MACANPR ) AS CANTIDAD, ROUND(SUM(MAEATE2.MAVATP),0) AS VALOR FROM (MAEATE2 INNER JOIN MAEPRO ON MAEATE2.PRCODI = MAEPRO.PRCODI) INNER JOIN MAEATE ON MAEATE2.MPNFAC=MAEATE.MPNFAC WHERE MAEATE.MATIPDOC IN ('2','3','4') AND MAEATE2.FCPCODSCC NOT IN ('20101','20102','20301','20302','20303','20306','20307','20308','20401','20403','20404') AND MAEATE2.FCPTPOTRN='F' AND MAEATE2.MAESANUP&lt;&gt;'S' AND MAEATE.MAESTF&lt;&gt;1 AND MAEATE.MAESTF&lt;&gt;10 AND MAEATE.FACFCH&gt;=? AND MAEATE.FACFCH&lt;=? AND MAEATE2.PRCODI IN ( '890202-39' , '890202-41', '890202-36' , '890202-49' , '890202-28' , '890202-45' , '890202-12' , '890202-32','890207','890202-42','890202-21','890202-26','890202-03','890202-06','890202-16','890202-31','890202-66','890202-38','890202-17','890202-33','940700-1','890202-09','890202-50','890202-07','890202-71','890302-66','890208','890302-31','890202-02','890202-13','890308','890202-48','890202-10','890202-20','890302-09','890302-16','890302-50','890302-21','890206') GROUP BY MAEATE2.PRCODI,MAEPRO.PRNOMB,MAEATE2.MACANPR ORDER BY 3 DESC;</t>
  </si>
  <si>
    <t>SELECT D.MPTDOC AS TIPO_DOC,D.MPCEDU AS DOCUMENTO,D.MPNOMC AS PACIENTE, CONVERT(VARCHAR(19),A.CITFEC, 120) AS FECHA,A.CITHORI AS HORA,B.CITNROCTO AS COD_CONTRATO,E.MENOMB AS NOMBRE_CONTRATO FROM CITMED A, CITMED1 B, CITMED2 C, CAPBAS D, MAEEMP E WHERE A.CITNUM = B.CITNUM AND B.CITNUM=C.CITNUM AND B.CITCED = D.MPCEDU AND B.CITTIPDOC=D.MPTDOC AND C.MECODE IN (93,380) AND A.CITFEC&gt;=? AND A.CITFEC&lt;=? AND E.MENNIT=B.CITNROCTO ORDER BY D.MPCEDU</t>
  </si>
  <si>
    <t>SELECT CITMED.CITNUM AS NO_CITA,CONVERT(VARCHAR(19),CITMED.CITFEC, 120) AS FECHA_CITA, CITMED1.CITCED AS ID, CAPBAS.MPNOMC AS PACIENTE,DATEDIFF (YEAR ,capbas.MPFCHN, CURRENT_TIMESTAMP) as edad,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(CITMED2.CITEMP=CITMED.CITEMP AND CITMED2.CITSED=CITMED.CITSED AND CITMED2.CITNUM=CITMED.CITNUM) INNER JOIN CITMED1 ON (CITMED1.CITEMP=CITMED.CITEMP AND CITMED1.CITSED=CITMED.CITSED AND CITMED1.CITNUM=CITMED.CITNUM) INNER JOIN CAPBAS ON CITMED1.CITCED=CAPBAS.MPCEDU AND CITMED1.CITTIPDOC=CAPBAS.MPTDOC INNER JOIN MAEMED1 ON CITMED2.MMCODM=MAEMED1.MMCODM INNER JOIN MAEESP ON CITMED2.MECODE=MAEESP.MECODE INNER JOIN CONSUL ON CONSUL.CONSCOD=CITMED.CITCONS WHERE CITMED.CITFEC&gt;=? AND CITMED.CITFEC&lt;=? AND CITMED1.CITESTA IN ('A','F','C','R','N','I') ORDER BY CITMED.CITNUM;</t>
  </si>
  <si>
    <t>SELECT CITMED.CITNUM AS NO_CITA, CONVERT(VARCHAR(19),CITMED.CITFEC, 120) AS FECHA_CITA,CITMED1.CITCED AS ID,CAPBAS.MPNOMC AS PACIENTE,CITMED.CITPRO AS PROCEDIMIENTO,MAEPRO.PRNOMB AS DESCRIPCION_PROCED, CASE WHEN CITMED1.CITESTA='I' THEN 'INCUMPLIDA'  WHEN CITMED1.CITESTA='N' THEN 'CANCELADA' WHEN CITMED1.CITESTA='F' THEN 'FACTURADA' WHEN CITMED1.CITESTA='A' THEN 'ATENDIDA' WHEN CITMED1.CITESTA='R' THEN 'RESERVADA' WHEN CITMED1.CITESTA='C' THEN 'CONFIRMADA' END AS ESTADO_CITA,MAEMED1.MMNOMM AS MEDICO,MAEESP.MENOME AS ESPECIALIDAD,CONSUL.CONSDET AS CONSULTORIO FROM CITMED INNER JOIN CITMED2 ON (CITMED2.CITEMP = CITMED.CITEMP AND CITMED2.CITSED=CITMED.CITSED AND CITMED2.CITNUM=CITMED.CITNUM)INNER JOIN CITMED1 ON (CITMED1.CITEMP=CITMED.CITEMP AND CITMED1.CITSED = CITMED.CITSED AND CITMED1.CITNUM=CITMED.CITNUM)INNER JOIN CAPBAS ON CITMED1.CITCED=CAPBAS.MPCEDU AND CITMED1.CITTIPDOC=CAPBAS.MPTDOC INNER JOIN MAEMED1 ON CITMED2.MMCODM=MAEMED1.MMCODM INNER JOIN MAEESP ON CITMED2.MECODE=MAEESP.MECODE INNER JOIN CONSUL ON CONSUL.CONSCOD=CITMED.CITCONS LEFT JOIN MAEPRO ON MAEPRO.PRCODI=CITMED.CITPRO WHERE CITMED.CITFEC&gt;=? AND CITMED.CITFEC&lt;=? AND CITMED1.CITESTA IN ('A','F','C','I','N') ORDER BY CITMED.CITNUM;</t>
  </si>
  <si>
    <t>SELECT  T1.CITNUM AS NO_CITA , CONVERT(VARCHAR(19),T1.CITFECPA,120) AS FECHA_CITA,T1.CITHORIPA AS HORA_CITA, T1.CITTIPDOC AS TIPO_DOC, T1.CITCED AS DOCUMENTO, T2.MPNOMC AS NOMBRE_PACIENTE, DATEDIFF (DAY, T2.MPFCHN, T1.CITFECPA)/365 AS EDAD,T3.MMCODM AS Cod_MEDICO, T4.MMNOMM as Medico, T5.MECODE AS COD_ESP, T5.MENOME AS ESPECIALIDAD, CASE WHEN T1.CITESTA = 'I' THEN 'INCUMPLIDA' WHEN T1.CITESTA='N' THEN 'CANCELADA' WHEN T1.CITESTA='F' THEN 'FACTURADA' WHEN T1.CITESTA='A' THEN 'ATENDIDA' WHEN T1.CITESTA='R' THEN 'RESERVADA' WHEN T1.CITESTA='C' THEN 'CONFIRMADA' END AS ESTADO_CITA, T.CITCONS AS CONSULTORIO_CITA,T.CITTIP AS TIPO_CITA, T.CITPRO AS PROCEDIMIENTO_CITA,T.CITTIEMPO AS TIEMPO_CITA FROM ((CITMED1 T1 INNER JOIN CAPBAS T2 ON T2.MPCEDU = T1.CITCED AND T2.MPTDOC=T1.CITTIPDOC INNER JOIN CITMED2 T3 ON T1.CITNUM=T3.CITNUM INNER JOIN MAEMED1 T4 ON T3.MMCODM=T4.MMCODM) INNER JOIN CITMED T ON T1.CITNUM=T.CITNUM) INNER JOIN MAEESP T5 ON T5.MECODE=T3.MECODE WHERE T1.CITFECPA BETWEEN ? AND ? AND T5.MECODE IN (750,751) ORDER BY T1.CITFECPA,T1.CITHORIPA,T1.CITEMP, T1.CITSED, T1.CITNUM;</t>
  </si>
  <si>
    <t>SELECT A.CITNUM AS CITA, CONVERT(VARCHAR(19),A.CITFCHHRA, 120) AS FECHA_CITA,CASE WHEN b.cittip='I' THEN 'Individual' WHEN b.cittip='G' THEN 'Grupal' WHEN b.cittip='J' THEN 'Junta Medica' END AS TIPO_CITA,CASE WHEN b.cittipo='N' THEN 'Corriente' WHEN B.cittipo='I' THEN 'Otro' END AS CLASE_CITA,d.mmnomm AS MEDICO,e.menome AS ESPECIALIDAD,b.citcancep AS CANCELADO, t.prnomb AS PROCEDIMIENTO,z.consdet AS CONSULTORIO FROM CTRLCITAS A,citmed b,citmed1 h,citmed2 c,maemed1 d,maeesp e, maepro t,consul z where h.citced='19465673' and a.citnum=h.citnum and a.citnum=b.citnum and b.citnum=c.citnum and c.mmcodm=d.mmcodm and c.mecode=e.mecode and b.citpro= t.prcodi and C.MECODE=440 AND b.citcons = z.conscod and a.CITFCHHRA =(select max(x.CITFCHHRA) from ctrlcitas x where x.citnum=b.citnum) order by a.citnum</t>
  </si>
  <si>
    <t>SELECT H3.HISCKEY AS CEDULA, H3.HISCSEC AS FOLIO, CONVERT(VARCHAR(19), H3.EVOFEC,120) AS FECHA_EVOLUCION, H3.EVOHOR AS HORA_EVOLUCION,H3.EVOMED AS MED,H1.HCESP AS ESPECIALIDAD,ESP.MENOME AS ESPECIALIDAD, MED.MMNOMM AS NOMBRE_MEDICO FROM (HCCOM33 H3 INNER JOIN HCCOM1 H1 ON H3.HISCKEY=H1.HISCKEY AND  H3.HISTIPDOC=H1.HISTIPDOC AND H3.HISCSEC=H1.HISCSEC AND H3.EVOMED=H1.HISCMMED) INNER JOIN MAEESP ESP ON H1.HCESP=ESP.MECODE INNER JOIN MAEMED1 MED ON H3.EVOMED=MED.MMCODM WHERE H3.EVOFEC BETWEEN ? AND ?;</t>
  </si>
  <si>
    <t>DESENCRIPTAR</t>
  </si>
  <si>
    <t>SELECT B.MENNIT,(SUM(A.MATOTF)) AS VALOR_TOTAL,COUNT(*) AS CANTIDAD FROM MAEATE A, MAEEMP B WHERE A.MATIPDOC IN ('2','3','4') AND A.MAESTF&lt;&gt;1 AND A.MAESTF&lt;&gt;10 AND A.FACFCH&gt;=? AND A.FACFCH&lt;=? AND B.MENNIT=A.MPMENI GROUP BY MENNIT ORDER BY MENNIT</t>
  </si>
  <si>
    <t>SELECT DATEPART (MM,  FACFCH) AS MES,MAEPAB.MPNOMP,MAEATE3.MSRESO,MAESUM1.MSNOMG, SUM(MAEATE3.MAVATS) AS VALOR_TOTAL_SIN_IVA,SUM(MAEATE3.MACANS) AS CANTIDAD FROM (MAESUM1 INNER JOIN MAEATE3 ON MAESUM1.MSRESO=MAEATE3.MSRESO) INNER JOIN MAEATE ON MAEATE3.MPNFAC=MAEATE.MPNFAC INNER JOIN MAEPAB ON MAEATE.FACCODPAB=MAEPAB.MPCODP WHERE MAEATE.MATIPDOC IN ('2','3','4') AND MAEATE.MAESTF&lt;&gt;1 AND MAESTF&lt;&gt;10 AND MAEATE3.FCSTPOTRN='F' AND MAEATE3.MAESANUS&lt;&gt;'S' AND MAEATE.FACFCH&gt;=? AND MAEATE.FACFCH&lt;=? GROUP BY  DATEPART (MM,  FACFCH),MAEPAB.MPNOMP,MAEATE3.MSRESO,MAESUM1.MSNOMG ORDER BY  DATEPART (MM, FACFCH) ,MAEPAB.MPNOMP,MAEATE3.MSRESO,MAESUM1.MSNOMG</t>
  </si>
  <si>
    <t>SELECT CONVERT(VARCHAR(19),A.MOVFCH, 120) AS FECHA,B.GRPDSC AS GRUPO,C.SGRPDSC AS SUBGRUPO,A.DOCTIP AS TIPO_DOC,A.DOCNRO AS DOC,A.MSRESO AS COD_SUMINISTRO,D.MSNOMG AS SUMINISTRO, A.MOVVLT AS VALOR,A.MOVES AS TIPO_MOV FROM KARDEX1 A,GRUPOS B, GRUPOS1 C, MAESUM1 D WHERE A.MOVFCH&gt;=? AND A.MOVFCH&lt;=? AND B.GRPCOD=D.MSGRPCOD AND C.GRPCOD=D.MSGRPCOD AND C.SGRPCOD=D.MSSGRPCD AND A.MSRESO=D.MSRESO AND B.GRPCOD='01' ORDER BY A.MOVFCH</t>
  </si>
  <si>
    <t xml:space="preserve">SELECT M.AGRUPADOR_CC,M.ANIO,COUNT(CASE WHEN M.MES='1' THEN M.REF END ) AS PAC_ENERO,
SUM(CASE WHEN M.MES='1' THEN NUM_PAC END ) AS TACT_ENERO,SUM(CASE WHEN M.MES='1' THEN  VALOR END )
 AS FAC_ENERO,COUNT(CASE WHEN M.MES='2' THEN M.REF END ) AS PAC_FEBRERO,SUM(CASE WHEN M.MES='2'
  THEN  NUM_PAC END ) AS TACT_FEBRERO,SUM(CASE WHEN M.MES='2' THEN  VALOR END ) AS FAC_FEBRERO,
  COUNT(CASE WHEN M.MES='3' THEN M.REF END ) AS PAC_MARZO,SUM(CASE WHEN M.MES='3' THEN NUM_PAC END )
   AS TACT_MARZO,SUM(CASE WHEN M.MES='3' THEN  VALOR END ) AS FAC_MARZO,COUNT(CASE WHEN M.MES='4' 
   THEN M.REF END ) AS PAC_ABRIL,SUM(CASE WHEN M.MES='4' THEN  NUM_PAC END ) AS TACT_ABRIL,
   SUM(CASE WHEN M.MES='4' THEN  VALOR END ) AS FAC_ABRIL,COUNT(CASE WHEN M.MES='5' THEN M.REF END ) 
   AS PAC_MAYO,SUM(CASE WHEN M.MES='5' THEN  NUM_PAC END ) AS TACT_MAYO,SUM(CASE WHEN M.MES='5' THEN 
    VALOR END ) AS FAC_MAYO,COUNT(CASE WHEN M.MES='6' THEN M.REF END ) AS PAC_JUNIO,
 SUM(CASE WHEN M.MES='6' THEN  NUM_PAC END ) AS TACT_JUNIO,SUM(CASE WHEN M.MES='6' THEN  VALOR END ) 
 AS FAC_JUNIO,COUNT(CASE WHEN M.MES='7' THEN M.REF END ) AS PAC_JULIO,SUM(CASE WHEN M.MES='7' 
 THEN  NUM_PAC END ) AS TACT_JULIO,SUM(CASE WHEN M.MES='7' THEN  VALOR END ) AS FAC_JULIO,
 COUNT(CASE WHEN M.MES='8' THEN M.REF END ) AS PAC_AGOSTO,SUM(CASE WHEN M.MES='8' THEN NUM_PAC END )
  AS TACT_AGOSTO,SUM(CASE WHEN M.MES='8' THEN  VALOR END ) AS FAC_AGOSTO,COUNT(CASE WHEN M.MES='9' 
  THEN M.REF END ) AS PAC_SETIEMBRE,SUM(CASE WHEN M.MES='9' THEN  NUM_PAC END ) 
  AS TACT_SEPTIEMBRE,SUM(CASE WHEN M.MES='9' THEN  VALOR END ) AS FAC_SEPTIEMBRE,
  COUNT(CASE WHEN M.MES='10' THEN M.REF END ) AS PAC_OCTUBRE,SUM(CASE WHEN M.MES='10' 
  THEN  NUM_PAC END ) AS TACT_OCTUBRE,SUM(CASE WHEN M.MES='10' THEN  VALOR END ) AS FAC_OCTUBRE,
  COUNT(CASE WHEN M.MES='11' THEN M.REF END ) AS PAC_NOVIEMBRE,SUM(CASE WHEN M.MES='11' THEN
    NUM_PAC END ) AS TACT_NOVIEMBRE,SUM(CASE WHEN M.MES='11' THEN  VALOR END ) AS FAC_NOVIEMBRE,
    COUNT(CASE WHEN M.MES='12' THEN M.REF END ) AS PAC_DICIEMBRE,SUM(CASE WHEN M.MES='12' THEN 
     NUM_PAC END ) AS TACT_DICIEMBRE,SUM(CASE WHEN M.MES='12' THEN  VALOR END ) AS FAC_DICIEMBRE
   FROM (SELECT AGRUPADOR_CC,concat(FACTURA,ID_PACIENTE) AS REF,SUM(CANTIDAD) AS NUM_PAC, SUM(VALOR)
    AS VALOR, MES AS MES, ANIO AS ANIO 
    FROM JEFATURA_PRESUPUESTO T1 
GROUP BY 1,2,5,6 )M 
GROUP BY 1,2 ORDER BY 1,2
</t>
  </si>
  <si>
    <t>Tiene ERRORESS- HORRORES- Tabla No existe</t>
  </si>
  <si>
    <t>SELECT maeate.mpcedu as cedula,case when maeate.matipdoc='1' then 'NIT' when maeate.matipdoc='2' 
then 'C.C' when maeate.matipdoc='3' then 'C.E' when maeate.matipdoc='4' then 'T.I' 
when maeate.matipdoc='5' then 'R.C' when maeate.matipdoc='6' then 'NUIP' when maeate.matipdoc='7'
 then 'PA' when maeate.matipdoc='8' then 'CIF' end as tipo_documento, capbas.mpnomc as nombre,
 ABONOS.ABONUM AS NUMERO_ABONO, ABONOS.ABOVLR AS VALOR_ABONO,ABONOS.ABOAPL AS APLICADO,
 ABONOS.ABOSDO AS SALDO,
 CONVERT(VARCHAR(19),ABONOS.ABOFCH,120) AS FECHA_ABONO, ABONOS.ABODET1 AS OBSERVACIoN_ABONO,
 MAEATE4.MPNFAC AS FACTURA,
 CONVERT(VARCHAR(19),MAEATE4.AFCFCHABO,120) AS FECHA_APLICACION,MAEATE4.AFCVLRABO,MAEATE4.MAESPANUA 
FROM ((ABONOS INNER JOIN MAEATE4 ON MAEATE4.ABONUM = ABONOS.ABONUM) 
inner join maeate on maeate.mpnfac=maeate4.mpnfac)
 inner join capbas on capbas.mpcedu=maeate.mpcedu and capbas.mptdoc=cast(maeate.mptdoc as char(3)) WHERE ABONOS.ABOFCH&gt;=? AND ABONOS.ABOFCH&lt;=?</t>
  </si>
  <si>
    <t>SELECT PROCIR.PROCIRCOD AS CONSECUTIVO,PROCIR.MPCEDU AS NUMERO_ID,PROCIR.MPTDOC AS TIPO_DOCUMENTO, CAPBAS.MPNOMC AS PACIENTE,CAPBAS.MPSEXO AS GENERO,CONVERT(VARCHAR(19), CONCAT(CONVERT(VARCHAR (10),PROCIR.PROFEC,111),' ' ,PROCIR.PROHORI),120)  AS FECHA_HORA_INICIAL,PROHORF AS HORA_FINAL,PROCIR1.MEDCOD AS CODIGO_MEDICO,MAEMED1.MMNOMM AS NOMBRE_MEDICO,MAEESP.MENOME AS ESPECILIDAD,MAEPRO.PRCODI AS CUPS,MAEPRO.PRNOMB AS PROCEDIMIENTO,PRCMULOPC.PRCMULDSC AS TIPO,PROCIR.PROEPS AS CONTRATO,PROTPANST AS TIPO_ANESTESIA, MONRECANS.MONHORINS AS INICIO_ANESTESIA, MONRECANS.MONHORANS AS FIN_ANESTESIA,MONRECANS.MONCOASA AS COD_ASA,CONSUL.CONSDET AS SALA,CAPBAS.MPTELE1 AS TEL1,CAPBAS.MPTELE2 AS TEL2,CAPBAS.MPTELE AS TEL3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INNER JOIN PRCMULOPC ON PRCMULOPC.PRCMULOPC=PROCIR.PROSIT LEFT JOIN CONSUL ON CONSUL.CONSCOD=PROCIR.PROCONS LEFT JOIN MONRECANS ON MONRECANS.PROCIRCOD=PROCIR.PROCIRCOD WHERE PROCIR.PROESTA IN ('4','5') AND PROCIR.PROFEC&gt;=? AND PROCIR.PROFEC&lt;=? ORDER BY PROCIR.PROCIRCOD;</t>
  </si>
  <si>
    <t>SELECT PROCIR.PROCIRCOD AS CONSECUTIVO,PROCIR.MPCEDU AS NUMERO_ID,PROCIR.MPTDOC AS TIPO_DOCUMENTO, CAPBAS.MPNOMC AS PACIENTE,CONVERT(VARCHAR(19),PROCIR.PROFEC, 120) AS FECHA_CIRUGIA,PROCIR.PROHORI AS HORA_INICIAL, PROCIR.PROHORF AS HORA_FINAL,PROCIR.PROPERSEP AS CODIGO_MEDICO,MAEMED1.MMNOMM AS NOMBRE_MEDICO,CASE WHEN PROCIR.PROMTCNTP='1' THEN  'ADMINISTRATIVO' WHEN PROCIR.PROMTCNTP='2' THEN 'PACIENTE' WHEN PROCIR.PROMTCNTP='3' THEN 'MEDICO' END AS MOTIVO_CANCELACION,PRCMULOPC.PRCMULDSC AS TIPO, PROCIR.PROOBST AS OBSERVACION FROM PROCIR INNER JOIN CAPBAS ON (PROCIR.MPCEDU=CAPBAS.MPCEDU AND PROCIR.MPTDOC=CAPBAS.MPTDOC) INNER JOIN MAEMED1 ON PROCIR.PROPERSEP=MAEMED1.MMCODM INNER JOIN PRCMULOPC ON PRCMULOPC.PRCMULOPC=PROCIR.PROSIT AND PROCIR.PROESTA='3' WHERE PROCIR.PROFEC&gt;? AND PROCIR.PROFEC&lt;? ORDER BY PROCIR.PROCIRCOD;</t>
  </si>
  <si>
    <t>SELECT PROCIR.PROCIRCOD AS CONSECUTIVO,PROCIR.MPCEDU AS NUMERO_ID,PROCIR.MPTDOC AS TIPO_DOCUMENTO, CAPBAS.MPNOMC AS PACIENTE,CONVERT(VARCHAR(19),PROCIR.PROFEC, 120) AS FECHA_CIRUGIA,PROCIR.PROHORI AS HORA_INICIAL,PROCIR.PROHORF AS HORA_FINAL,DESCIRMED1.CODMED AS CODIGO_MEDICO,MAEMED1.MMNOMM AS NOMBRE_MEDICO,MAEESP.MENOME AS ESPECIALIDAD,DESCIRMED1.DXCOMPL AS DX_COMPLICACION,MAEDIA.DMNOMB AS DESCRIPCION_DX,PROCIR1.CRGCOD AS CUPS,MAEPRO.PRNOMB AS PROCEDIMIENTO FROM PROCIR INNER JOIN CAPBAS ON (PROCIR.MPCEDU=CAPBAS.MPCEDU AND PROCIR.MPTDOC=CAPBAS.MPTDOC) INNER JOIN DESCIRMED1 ON PROCIR.PROCIRCOD=DESCIRMED1.CODCIR INNER JOIN MAEDIA ON DESCIRMED1.DXCOMPL=MAEDIA.DMCODI INNER JOIN MAEMED1 ON DESCIRMED1.CODMED=MAEMED1.MMCODM INNER JOIN PROCIR1 ON PROCIR.PROCIRCOD=PROCIR1.PROCIRCOD INNER JOIN MAEPRO ON PROCIR1.CRGCOD=MAEPRO.PRCODI INNER JOIN MAEESP ON PROCIR1.ESPCCOD=MAEESP.MECODE WHERE PROCIR.PROFEC&gt;? AND PROCIR.PROFEC&lt;? ORDER BY PROCIR.PROCIRCOD;</t>
  </si>
  <si>
    <t>SELECT PROCIRCOD AS CODIGO_CIRUGIA, CONVERT( VARCHAR(19) , CONCAT(CONVERT( VARCHAR(10),PROFSEP, 120) , ' ',PROHSEP),120) AS FECHA_SE_DIGITA,CONVERT(VARCHAR(19),CONCAT(convert(varchar(10),PROFEC,  120) ,' ', PROHORI),120) AS FECHA_SE_VA_HACER,DATEDIFF(DAY, CONVERT(VARCHAR(19),CONCAT(PROFSEP,' ',PROHSEP) ,120) ,CONVERT(varchar(19),CONCAT (PROFEC ,' ',PROHORI) ,120)) AS DIF FROM PROCIR WHERE PROFSEP&gt;=? AND PROFSEP&lt;=? AND PROCONS &lt;&gt;'999' ORDER BY PROCIRCOD;</t>
  </si>
  <si>
    <t>Netop</t>
  </si>
  <si>
    <t>Desde Aquí comienzo  …</t>
  </si>
  <si>
    <t>SELECT A.PROCIRCOD AS CODIGO,C.CONSDET AS CONSULTORIO, D.MPNOMC AS PACIENTE,E.MMNOMM AS MEDICO,A.MONHORINS,A.MONHORANS,DATEDIFF(MINUTE,A.MONHORINS,A.MONHORANS) AS DURA_ANESTESIA,A.MONHORINI,A.MONHORFIN,DATEDIFF(MINUTE,A.MONHORINI, A.MONHORFIN) AS DURA_CIRUGIA,B.PROFEC, B.PROHORI ,DATEDIFF (DAY,CONVERT(VARCHAR(19) , (CONCAT ( CONVERT(VARCHAR(19),B.PROFEC, 120),' ',B.PROHORI)), 120) ,A.MONHORINS) AS CUMPLIMIENTO_CIRUGIA, A.MONCOASA AS ASA FROM MONRECANS A LEFT JOIN PROCIR B ON (B.PROCIRCOD=A.PROCIRCOD) LEFT JOIN CONSUL C ON (C.CONSCOD=B.PROCONS) LEFT JOIN CAPBAS D ON (D.MPTDOC=B.MPTDOC AND D.MPCEDU=B.MPCEDU) LEFT JOIN MAEMED1 E ON (E.MMCODM=A.MONCODMED) WHERE A.MONHORINI&gt;=? AND A.MONHORINI&lt;=? ORDER BY D.MPCEDU</t>
  </si>
  <si>
    <t>SELECT A.CODCIR AS CODIGO_CIRUGIA,C.CONSDET AS SALA,A.HORINICIR AS HORA_INICIA, A.HORFINCIR AS HORA_FIN, DATEDIFF (MINUTE,CONCAT('2009-01-01',' ',A.HORINICIR),CONCAT('2009-01-01',' ',A.HORFINCIR))  AS DURA_CIRUGIA_MINUTOS FROM DESCIRMED A,PROCIR B,CONSUL C WHERE A.CODCIR=B.PROCIRCOD AND B.PROFEC between ? and ? and B.PROCONS=C.CONSCOD AND A.HORINICIR &lt;&gt; '  :  :  '</t>
  </si>
  <si>
    <t>No  Corre</t>
  </si>
  <si>
    <t xml:space="preserve">SELECT count(*) FROM PROCIR 
 INNER JOIN MAEMED1 ON PROCIR.PROPERSEP=MAEMED1.MMCODM
 INNER JOIN PROCIR1 ON PROCIR1.PROCIRCOD=PROCIR.PROCIRCOD 
 INNER JOIN MAEESP ON MAEESP.MECODE=PROCIR1.ESPCCOD 
 INNER JOIN MAEPRO ON PROCIR1.CRGCOD=MAEPRO.PRCODI  INNER JOIN PRCMULOPC ON PRCMULOPC.PRCMULOPC=PROCIR.PROSIT
  WHERE PROCIR.PROESTA IN ('4','5') AND PROCIR.PROFEC&gt;? AND 
PROCIR.PROFEC&lt; ?
</t>
  </si>
  <si>
    <t>SELECT a.doccod,convert(varchar(19),a.reqnro, 120),a.reqfch,a.reqbodorg,a.reqest,b.msreso, b.reqnompro , b.reqcanapr,b.requndcod,b.reqvlr,requltest from requisici a,requisi1 b where a.reqfch&gt;=? and a.reqfch&lt;=? and a.reqbodorg='14' and a.doccod=b.doccod and a.reqnro=b.reqnro order by a.reqnro</t>
  </si>
  <si>
    <t>select  T1.ProEPS AS ProEPS, T1.ProMCDpto, T1.ProCirCod, T1.ProEmpCod, T1.ProCons AS ProCons,T1.ProEsta, convert(varchar(19), T1.ProFec, 120),T1.ProSit, T1.MPCedu, t5.crgcod as procedimiento, t6.prnomb as nombre_procedimiento, T1.MPTDoc, T1.ProCtvIn, T3.ConsDet AS ProNcons,T1.ProTpAnst,convert(varchar(19), T4.MPFchN, 120), T1.ProHorF, T1.ProHorI, T1.ProObsT, T4.MPTele, T2.MENOMB AS ProNEPS from (((((PROCIR T1 LEFT JOIN MAEEMP T2 ON T2.MENNIT = T1.ProEPS) LEFT JOIN CONSUL T3 ON T3.ConsCod = T1.ProCons) LEFT JOIN CAPBAS T4 ON T4.MPCedu = T1.MPCedu AND T4.MPTDoc = T1.MPTDoc) inner join procir1 t5 on t1.procircod=t5.procircod) inner join maepro t6 on t5.crgcod=t6.prcodi) where (T1.ProFec &gt;=?) and (T1.ProFec &lt;=?) and (T1.ProEsta &lt;&gt; '3' and T1.ProEsta &lt;&gt; '6') and t1.ProCtvIn &lt;&gt; '0' order by ProCons</t>
  </si>
  <si>
    <t>SELECT C.MPCEDU AS IDENTIFICACION,C.MPTDOC AS TIPO_DOC,C.MPNOMC AS NOMBRE,convert(varchar(19),H1.HISCFK,120) AS FECHA_REGISTRO,H4.HISCSEC AS FOLIO,H4.HCDIEDSC AS RECOMENDACION,M1.MMNOMM AS PROFESIONAL,ME.MENOME AS ESPECIALIDAD,H1.FHCCODCTO AS COD_CONTRATO,MEM.MENOMB AS NOMBRE_CONTRATO,EM.EMPDSC AS EMPRESA FROM (HCCOM44 H4 INNER JOIN CAPBAS C ON C.MPCEDU=H4.HISCKEY AND C.MPTDOC=H4.HISTIPDOC) INNER JOIN HCCOM1 H1 ON H1.HISCKEY=H4.HISCKEY AND H1.HISTIPDOC=H4.HISTIPDOC AND H1.HISCSEC=H4.HISCSEC INNER JOIN MAEMED1 M1 ON M1.MMCODM=H1.HISCMMED INNER JOIN MAEESP ME ON ME.MECODE=H1.HCESP INNER JOIN MAEEMP MEM ON MEM.MENNIT=H1.FHCCODCTO INNER JOIN EMPRESS EM ON EM.MECNTR=MEM.MECNTR WHERE H1.HISCFK&gt;=? AND H1.HISCFK&lt;=? AND H4.HCDIETCD='345';</t>
  </si>
  <si>
    <t>62/50 Diferecia de registrios</t>
  </si>
  <si>
    <t>SELECT CAST( 'PROMEDIO DIAS REALIZACION QX' AS varchar),COUNT (L.NRO_CIRUGIA) AS NRO_CIRUGIAS,CONVERT(NUMERIC (10,3),AVG(L.DIF_DIAS)) AS PROMEDIO FROM (SELECT PROCIRCOD AS NRO_CIRUGIA,PROFSEP AS FECHA_RESERVA,PROFEC AS FECHA_REALIZA,DATEDIFF (DAY,PROFSEP,PROFEC) AS DIF_DIAS FROM PROCIR) L WHERE L.FECHA_RESERVA &gt;=? AND L.FECHA_RESERVA &lt;=?</t>
  </si>
  <si>
    <t>select distinct x.ProSit,i.mpcedu as cedula, i.mptdoc as tip_doc, (select CONCAT(mpnom1,' ',mpnom2,' ',mpape1,' ',mpape2) from capbas c where i.mpcedu=c.mpcedu and i.mptdoc=c.mptdoc) as nom_paciente,i.ingcsc as consectivo, i.ingcodpab as pabellon, (select mpnomp from maepab where mpcodp=i.ingcodpab),CONVERT(VARCHAR(19),i.ingfecmop, 120) as ingreso_pabellon, CONVERT(VARCHAR (19),i.ingfecmoe,120) as egreso_pabellon, x.procircod as cod_cirugia,case when x.proesta='1' then 'RESERVADA' when x.proesta='2' then 'CONFIRMADA' when x.proesta='3' then 'CANCELADA' when x.proesta='4' then 'REALIZADA' when x.proesta='5' then 'FACTURADA' when x.proesta='6' then 'PENDIENTE' when x.proesta='7' then 'CON INSTRUCCIONES' end,CONVERT(VARCHAR(19), x.profec, 120), x.prohori,x.prohorf from ingresomp i inner join (select ProCirCod, Proesta, proctvin, MpCedu, MPTDoc, ProFliSol, ProFliCx, PFcHrCnc, ProSit, profec, prohori,prohorf from procir where ProSit in ('2','1') and proesta not in ('3'))x on i.mpcedu=x.mpcedu and i.mptdoc=x.MPTDoc and i.ingcsc=x.proctvin where i.ingcodpab in (select CAST (MPcodp AS smallint ) from maepab where mpclapro='2') and x.profec between ? and ? order by CONVERT(VARCHAR(19), x.profec, 120),x.procircod</t>
  </si>
  <si>
    <t>SELECT A.PROCIRCOD AS COD_CIRUGIA,CASE WHEN A.PROESTA='2' THEN 'CONFIRMADA' WHEN A.PROESTA='4' THEN 'REALIZADA' END AS ESTADO,CONVERT(VARCHAR(19),A.PROFSEP, 120) , A.MPCEDU AS DOCUMENTO_PACIENTE,A.MPTDOC AS TIPO_DOC_PACIENTE,B.CODMED AS COD_MEDICO,B.DESCIR AS DESCRIPCION_QX FROM PROCIR A, DESCIRMED  B WHERE A.PROFSEP&gt;=? AND A.PROFSEP&lt;=? AND A.PROCIRCOD=B.CODCIR ORDER BY A.PROFSEP</t>
  </si>
  <si>
    <t>select T1.ProEPS AS ProEPS, T1.ProMCDpto, T1.ProCirCod, T1.ProEmpCod, T1.ProCons AS ProCons,T1.ProEsta, CONVERT(VARCHAR (19), T1.ProFec,120), T1.ProSit, T1.MPCedu, t5.crgcod as procedimiento,t6.prnomb as nombre_procedimiento, T1.MPTDoc, T1.ProCtvIn, T3.ConsDet AS ProNcons,T1.ProTpAnst, CONVERT(VARCHAR(19),T4.MPFchN, 120),T1.ProHorF, T1.ProHorI, T1.ProObsT, T4.MPTele,T2.MENOMB AS ProNEPS , p1.ingdxcli from (((((PROCIR T1 LEFT JOIN MAEEMP T2 ON T2.MENNIT=T1.ProEPS) LEFT JOIN CONSUL T3 ON T3.ConsCod=T1.ProCons) LEFT JOIN CAPBAS T4 ON T4.MPCedu=T1.MPCedu AND T4.MPTDoc=T1.MPTDoc) inner join ingresos p1 on (p1.mptdoc=t1.mptdoc and p1.mpcedu =t1.mpcedu and p1.ingcsc = t1.proctvin) inner join procir1 t5 on t1.procircod=t5.procircod) inner join maepro t6 on t5.crgcod=t6.prcodi) where (T1.ProFec &gt;='2016-01-01') and (T1.ProFec &lt;=?) and (T1.ProEsta&lt;&gt;'3' and T1.ProEsta &lt;&gt; '6') and t1.ProCtvIn &lt;&gt; '0' order by ProCons</t>
  </si>
  <si>
    <t>select T1.ProEPS AS ProEPS,T1.ProMCDpto,T1.ProCirCod,T1.ProEmpCod, T1.ProCons AS ProCons,T1.ProEsta, CONVERT(VARCHAR (19),T1.ProFec, 120), T1.ProSit, T1.MPCedu, t5.crgcod as procedimiento, t6.prnomb as nombre_procedimiento, T1.MPTDoc, T1.ProCtvIn, T3.ConsDet AS ProNcons, T1.ProTpAnst,CONVERT(VARCHAR(19), T4.MPFchN,120), T1.ProHorF, T1.ProHorI, T1.ProObsT, T4.MPTele, T2.MENOMB AS ProNEPS,p1.ingdxcli from PROCIR T1 LEFT JOIN MAEEMP T2 ON T2.MENNIT=T1.ProEPS LEFT JOIN CONSUL T3 ON T3.ConsCod=T1.ProCons LEFT JOIN CAPBAS T4 ON T4.MPCedu=T1.MPCedu AND T4.MPTDoc=T1.MPTDoc inner join ingresos p1 on (p1.mptdoc=t1.mptdoc and p1.mpcedu=t1.mpcedu and p1.ingcsc=t1.proctvin) inner join procir1 t5 on t1.procircod=t5.procircod inner join maepro t6 on t5.crgcod=t6.prcodi where (T1.ProFec &gt;=?) and (T1.ProFec&lt;=?) and (T1.ProEsta&lt;&gt;'3' and T1.ProEsta&lt;&gt;'6') and t1.ProCtvIn&lt;&gt;0 order by ProCons</t>
  </si>
  <si>
    <t>OK- no genera en postgers</t>
  </si>
  <si>
    <t>select T1.ProEPS AS ProEPS,T1.ProMCDpto, T1.ProCirCod, T1.ProEmpCod, T1.ProCons AS ProCons, T1.ProEsta,CONVERT(VARCHAR(19), T1.ProFec, 120), T1.ProSit, T1.MPCedu, t5.crgcod as procedimiento,t6.prnomb as nombre_procedimiento, T1.MPTDoc, T1.ProCtvIn, T3.ConsDet AS ProNcons, T1.ProTpAnst,CONVERT(VARCHAR(19), T4.MPFchN, 120), T1.ProHorF, T1.ProHorI, T1.ProObsT, T4.MPTele, T2.MENOMB AS ProNEPS , p1.ingdxcli from PROCIR T1 LEFT JOIN MAEEMP T2 ON T2.MENNIT=T1.ProEPS LEFT JOIN CONSUL T3 ON T3.ConsCod=T1.ProCons LEFT JOIN CAPBAS T4 ON T4.MPCedu=T1.MPCedu AND T4.MPTDoc=T1.MPTDoc inner join ingresos p1 on (p1.mptdoc=t1.mptdoc and p1.mpcedu=t1.mpcedu and p1.ingcsc=t1.proctvin) inner join procir1 t5 on t1.procircod=t5.procircod inner join maepro t6 on t5.crgcod=t6.prcodi where (T1.ProFec&gt;=?) and (T1.ProFec &lt;=?) and (T1.ProEsta&lt;&gt;'3' and T1.ProEsta &lt;&gt; '6') and t1.ProCtvIn&lt;&gt;0 order by ProCons</t>
  </si>
  <si>
    <t>OKNo genera en postgres</t>
  </si>
  <si>
    <t>select CONVERT(VARCHAR(19),T1.ProCirCod, 120) As cirugia,CONVERT(VARCHAR(19),T1.PROFEC, 120) as fecha_inicio, T1.PROFECF as fecha_fin,T7.HORINICIR as hora_inicio,T7.HORFINCIR as hora_fin, T1.MPTDOC as tipo_doc,T1.MPCEDU as documento,T4.MPNOMC as paciente, datediff (YEAR, T4.MPFCHN,T1.PROFEC) as edad, t11.mmnomm, T1.ProEPS AS EPS,case when T1.ProEsta ='1' then 'RESERVADA' when T1.ProEsta ='2' then 'CONFIRMADA' when T1.ProEsta='3' then 'CANCELADA' when T1.ProEsta ='4' then 'REALIZADA' when T1.ProEsta ='5'then 'FACTURADA' when T1.ProEsta ='6' then 'PENDIENTE' when T1.ProEsta ='7' then 'CON INSTRUCCIONES' end as estado, T10.consdet AS Consultorio,t5.crgcod as procedimiento, T7.DESCIR as descripcion, T1.ProTpAnst,t9.menome as especialidad from (((((PROCIR T1 LEFT JOIN MAEEMP T2 ON T2.MENNIT=T1.ProEPS) INNER JOIN CONSUL T3 ON T3.ConsCod=T1.ProCons) INNER JOIN CAPBAS T4 ON T4.MPCedu = T1.MPCedu AND T4.MPTDoc = T1.MPTDoc) INNER JOIN DESCIRMED T7 ON (T7.CODCIR=T1.PROCIRCOD) inner join procir1 t5 on t1.procircod=t5.procircod) inner join maepro t6 on t5.crgcod=t6.prcodi) INNER join maeesp t9 on (t9.mecode=T7.CODESP) inner join consul t10 on (t10.conscod=T1.ProCons) INNER join maemed1 t11 on (t11.mmcodm=t7.codmed) where (T1.ProFec&gt;=?) and (T1.ProFec &lt;=?) and (T1.ProEsta&lt;&gt; '3' and T1.ProEsta &lt;&gt;'6' AND T1.ProEsta &lt;&gt; '1') AND T7.CODESP IN (750,751,0) UNION select CONVERT(VARCHAR(19),T1.ProCirCod, 120) As cirugia, CONVERT(VARCHAR(19), T1.PROFEC , 120) as fecha_inicio,T1.PROFECF as fecha_fin,NULL as hora_inicio,NULL as hora_fin, T1.MPTDOC as tipo_doc, T1.MPCEDU as  documento,T4.MPNOMC as paciente,datediff (YEAR, T4.MPFCHN,T1.PROFEC) as edad, t11.mmnomm,T1.ProEPS AS EPS,case when T1.ProEsta ='1' then 'RESERVADA' when T1.ProEsta ='2' then 'CONFIRMADA' when T1.ProEsta='3' then 'CANCELADA' when T1.ProEsta ='4' then 'REALIZADA' when T1.ProEsta='5' then 'FACTURADA' when T1.ProEsta='6' then 'PENDIENTE' when T1.ProEsta='7' then 'CON INSTRUCCIONES' end as estado, T10.consdet AS Consultorio,t5.crgcod as procedimiento,NULL,T1.ProTpAnst,t9.menome as especialidad from (((((PROCIR T1 LEFT JOIN MAEEMP T2 ON T2.MENNIT=T1.ProEPS) INNER JOIN CONSUL T3 ON T3.ConsCod=T1.ProCons) INNER JOIN CAPBAS T4 ON T4.MPCedu = T1.MPCedu AND T4.MPTDoc = T1.MPTDoc) inner join procir1 t5 on t1.procircod=t5.procircod) inner join maepro t6 on t5.crgcod= t6.prcodi) inner join consul t10 on (t10.conscod=T1.ProCons) INNER JOIN TURQUI T20 ON (T20.PROCIRCOD=T1.PROCIRCOD) INNER join maemed1 t11 on (t11.mmcodm=T20.TUQMEDRES) INNER JOIN MAEMED T30 ON (T30.MMCODM=T11.MMCODM AND T30.MECODE IN (750,751)) INNER join maeesp t9 on (t9.mecode=T30.MECODE) where (T1.ProFec&gt;=?) and (T1.ProFec &lt;=?) and (T1.ProEsta='1') order by 1</t>
  </si>
  <si>
    <t>select T1.ProCirCod As cirugia,T1.PROFEC as fecha_inicio,T1.PROFECF as fecha_fin, T10.consdet AS sala,T1.PROHORI as hora_inicio, T1.PROHORF as hora_fin,DATEDIFF (HOUR,CONVERT(varchar(10),concat(convert(varchar(10),PROFECf, 120),' ',PROHORI),120) ,CONVERT(varchar(10),concat(convert(varchar(10),ProFec,120),' ',PROHORF),120)) AS TIEMPO_QX,T1.MPTDOC as tipo_doc,T1.MPCEDU as documento,T4.MPNOMC as paciente, DATEDIFF(YEAR,T4.MPFCHN,T1.PROFEC) AS EDAD, t5.crgcod as procedimiento,T6.prnomb as nombre_procedimiento ,t12.menomb as pagador,t13.mmnomm as cirujano,t14.tpansdsc as tipo_anestesia from PROCIR T1 LEFT JOIN MAEEMP T2 ON (T2.MENNIT=T1.ProEPS) INNER JOIN CONSUL T3 ON (T3.ConsCod=T1.ProCons) INNER JOIN CAPBAS T4 ON (T4.MPCedu=T1.MPCedu AND T4.MPTDoc =T1.MPTDoc) INNER JOIN DESCIRMED T7 ON (T7.CODCIR=T1.PROCIRCOD) inner join procir1 t5 on (t1.procircod=t5.procircod) inner join maepro t6 on (t5.crgcod=t6.prcodi) inner join consul t10 on (t10.conscod=T1.ProCons) inner join maeemp t12 on (t12.mennit=t1.proeps) inner join maemed1 t13 on (t13.mmcodm=t7.codmed) inner join maetpans t14 on (t14.tpanscod=t1.protpanst) where T1.ProFec&gt;=? and (T1.ProFec &lt;=?) and t1.ProEsta&lt;&gt; '3' and T1.ProEsta &lt;&gt;'6' AND T1.ProEsta &lt;&gt; '1' UNION select T1.ProCirCod As cirugia,T1.PROFEC as fecha_inicio,T1.PROFECF as fecha_fin,T10.consdet AS Sala, T1.PROHORI, T1.PROHORF,DATEDIFF (HOUR,CONVERT(varchar(10),concat(convert(varchar(10),PROFECf, 120),' ',PROHORI),120) ,CONVERT(varchar(10),concat(convert(varchar(10),ProFec , 120),' ',PROHORF),120)) AS TIEMPO_QX, T1.MPTDOC as tipo_doc, T1.MPCEDU as documento,T4.MPNOMC as paciente, DATEDIFF(YEAR, T4.MPFCHN, T1.PROFEC) AS EDAD, t5.crgcod as procedimiento,T6.prnomb as nombre_procedimiento  ,t12.menomb as pagador,t13.mmnomm as cirujano,t14.tpansdsc as tipo_anestesia from PROCIR T1 LEFT JOIN MAEEMP T2 ON (T2.MENNIT=T1.ProEPS) JOIN CONSUL T3 ON T3.ConsCod=T1.ProCons INNER JOIN CAPBAS T4 ON T4.MPCedu=T1.MPCedu AND T4.MPTDoc=T1.MPTDoc inner join procir1 t5 on  (t1.procircod=t5.procircod) inner join maepro t6 on (t5.crgcod= t6.prcodi) inner join consul t10 on (t10.conscod=T1.ProCons) INNER JOIN TURQUI T20 ON (T20.PROCIRCOD=T1.PROCIRCOD) left JOIN DESCIRMED T7 ON (T7.CODCIR=T1.PROCIRCOD) inner join maeemp t12 on (t12.mennit=t1.proeps) left  join maemed1 t13 on (t13.mmcodm=t1.PROPERSEP) inner join maetpans t14 on (t14.tpanscod=t1.protpanst) where(T1.ProFec&gt;=?) and (T1.ProFec&lt;=?) order by 4,5</t>
  </si>
  <si>
    <t>SELECT T12.MPTDOC AS TIPO_DOC,T12.MPCEDU AS DOCUMENTO,T12.MPNOMC AS NOMBRE_PACIENTE,T2.HCtvIn1 AS NO_INGRESO, T8.CITFECPA AS FECHA,T1.HISCSEC AS FOLIO,T3.RNQClv AS HCDIETCL, T1.HCDieDsc AS DESCRIPCION,'Consulta Externa' as origen FROM HCCOM44 T1 INNER JOIN CAPBAS T12 ON (T12.MPTDOC=T1.HISTIPDOC AND T12.MPCEDU=T1.HISCKEY) INNER JOIN HCCOM1 T2 ON (T2.HISCKEY=T1.HISCKEY AND T2.HISTipDoc=T1.HISTipDoc AND T2.HISCSEC = T1.HISCSEC) INNER JOIN RSPNOQX T3 ON (T3.RNQCod =T1.HCDIETCD) INNER JOIN CITMED1 T8 ON (T8.CITTIPDOC=T2.HISTIPDOC AND T8.CITCED=T2.HISCKEY AND T8.CITCTVING=T2.HCTVIN1) WHERE T8.CITFECPA&gt;=? AND T8.CITFECPA&lt;=? AND (T3.RNQTip='8') and (t3.rnqcod=345) UNION SELECT T12.MPTDOC AS TIPO_DOC,T12.MPCEDU AS DOCUMENTO,T12.MPNOMC AS NOMBRE_PACIENTE,T2.HCtvIn1 AS NO_INGRESO,T8.INGFECADM AS FECHA,T1.HISCSEC AS FOLIO,T3.RNQClv AS HCDIETCL,T1.HCDieDsc AS DESCRIPCION,'Ambulatorio' as origen FROM HCCOM44 T1 INNER JOIN CAPBAS T12 ON (T12.MPTDOC=T1.HISTIPDOC AND T12.MPCEDU=T1.HISCKEY) INNER JOIN HCCOM1 T2 ON (T2.HISCKEY=T1.HISCKEY AND T2.HISTipDoc =T1.HISTipDoc AND T2.HISCSEC = T1.HISCSEC) INNER JOIN RSPNOQX T3 ON (T3.RNQCod=T1.HCDIETCD) INNER JOIN INGRESOS T8 ON (T8.MPTDOC=T2.HISTIPDOC AND T8.MPCEDU=T2.HISCKEY AND T8.INGCSC=T2.HCTVIN1 AND T8.MPCODP='1') WHERE T8.INGFECADM&gt;=? AND T8.INGFECADM&lt;=? AND (T3.RNQTip= '8') and (t3.rnqcod=345) ORDER BY 5</t>
  </si>
  <si>
    <t>OK- No sale en postges</t>
  </si>
  <si>
    <t>OK No ejecuta en postgres</t>
  </si>
  <si>
    <t>OK- No ejecuta en postgres</t>
  </si>
  <si>
    <t>Desde aquí comienzo hoy 2016-11-03</t>
  </si>
  <si>
    <t>OK NO GENERA EN POSTGRES-NI SQL</t>
  </si>
  <si>
    <t>OK-NO ENPOSTGRES</t>
  </si>
  <si>
    <t>SELECT CONVERT(VARCHAR(19),A.MVANTFCH ,120) AS FECHA_ANTICIPO, A.MVANTDOC AS DOCUMENTO,A.MVANTNRO AS NO_DOCUMENTO,A.PRVCOD AS NIT_PROVEEDOR, T.TRCRAZSOC AS RAZON_SOCIAL, M.MVBBENCHQ AS BENEFICIARIO, A.MVANTCON AS CONCEPTO, A.MVANTDRF AS DOC_REF, A.MVANTVLR AS VALOR, A.MVANTSAL AS SALDO, A.PRCCODTRN AS COD_TRANSACCION,P.PRCDSCTRN AS DESC_TRANSACC FROM MOVANT A, TERCEROS T, MOVBAN M, PROCTESO1 P WHERE A.PRVCOD=T.TRCCOD AND A.MVANTDOC=M.DOCCOD AND A.MVANTNRO=M.MVBNROCMP AND T.TRCCOD=M.TRCCOD AND A.PRCCODTRN=P.PRCCODTRN AND M.MVBCONTRN=P.PRCTESCOD AND A.MVANTSAL &lt;&gt;0 and 'S'='S';</t>
  </si>
  <si>
    <t>OK - NO en postgrs</t>
  </si>
  <si>
    <t>SELECT T1.PRVCOD AS NIT, T2.TRCRAZSOC AS PROVEEDOR, T1.HOPNOOBL AS NO_OBLIG, CONVERT(VARCHAR(19),T1.HOPFCHOBL, 120) AS FECHA_OBL, CONVERT(VARCHAR(19),T1.HOPFCHRAD, 120) AS FECHA_RAD, T1.HOPVLROBL AS VALOR_OBL, T1.HOPTPPZ AS PLAZO, (T1.HOPTOTCRE)-(T1.HOPTOTDEB) AS SALDO, CASE WHEN T1.HOPTPPZ &lt;&gt; '' THEN DATEADD (DAY,CONVERT (INTEGER,T1.HOPTPPZ),T1.HOPFCHRAD) WHEN T1.HOPTPPZ='' THEN T1.HOPFCHRAD END AS FECHA_VENC  FROM  HOJOBLPRV T1 LEFT JOIN TERCEROS T2 ON (T1.PRVCOD=T2.TRCCOD) WHERE (T1.HOPTOTCRE)-(T1.HOPTOTDEB)&lt;&gt;0 ORDER BY T1.PRVCOD ;</t>
  </si>
  <si>
    <t>SELECT T1.PRVCOD AS NIT, T2.TRCRAZSOC AS PROVEEDOR, T1.HOPNOOBL AS NO_OBLIG, CONVERT(VARCHAR(19),T1.HOPFCHOBL, 120) AS FECHA_OBL,CONVERT(VARCHAR(19), T1.HOPFCHRAD,120) AS FECHA_RAD, T1.HOPVLROBL AS VALOR_OBL FROM  HOJOBLPRV T1 LEFT JOIN TERCEROS T2 ON (T1.PRVCOD=T2.TRCCOD) WHERE HOPFCHRAD&gt;=? AND HOPFCHRAD&lt;=? ORDER BY  T2.TRCRAZSOC, T1.HOPFCHRAD;</t>
  </si>
  <si>
    <t>SELECT FACTUR.FACTURNRO AS FACTURA_NUMERO, CONVERT(VARCHAR(19), FACTUR.FACTURFCH, 120) AS FECHA_FACTURA, CASE WHEN FACTUR.FACTUREST='S' THEN 'ANULADA' WHEN FACTUR.FACTUREST='N' THEN 'ACTIVA' END AS ESTADO_FACTURA,FACTUR.FACTURTAI AS VALOR_ANTES_IMPUESTO,FACTUR.FACTURTDE AS VALOR_DESCUENTO,FACTUR.FACTURVIM AS VALOR_IMPUESTO,FACTUR.FACTURDIM AS VALOR_FACTURA, MOVCONT2.MVCNRO AS NUMERO_FACTURA_CONTABILIDAD, SUM (MOVCONT2.MVCVLR) AS VALOR_CONTABILIZADO FROM FACTUR LEFT JOIN MOVCONT2 ON (MOVCONT2.DOCCOD=FACTUR.DOCCOD AND MOVCONT2.MVCNRO=CAST(FACTUR.FACTURNRO AS BIGINT)) WHERE MOVCONT2.DOCCOD='FAC' AND MOVCONT2.MVCNAT='D' AND  FACTUR.FACTURFCH&gt;=? AND FACTUR.FACTURFCH&lt;=? GROUP BY FACTUR.EMPCOD, FACTUR.MCDPTO, FACTUR.DOCCOD, FACTUR.FACTURNRO, FACTUR.CLICOD, FACTUR.FACTURFCH, FACTUR.FACTUREST,FACTUR.FACTURDIM, MOVCONT2.MVCNRO, FACTUR.FACTURVIM, MOVCONT2.DOCCOD,MOVCONT2.MVCNAT,FACTUR.FACTURTAI, FACTUR.FACTURTDE ORDER BY FACTUR.FACTURNRO, FACTUR.FACTURFCH;</t>
  </si>
  <si>
    <t>SELECT FACTUR.FACTURNRO AS NUMERO_FACTURA,CONVERT(VARCHAR(19),FACTUR.FACTURFCH , 120) AS FECHA_FACTURA, FACTUR.FACTURDIM AS VALOR_FACTURA_D_IMPUESTOS, MOVCONT2.MVCNRO AS NUMERO_NOTA_CONTABILIDAD, MOVCONT2.MVCDOCRF1 AS FACTURA_CONTABILIDAD ,SUM(MOVCONT2.MVCVLR)  AS VALOR_CONTABILIZADO FROM FACTUR LEFT JOIN MOVCONT2 ON (MOVCONT2.MVCDOCRF1=FACTUR.FACTURNRO) WHERE MOVCONT2.DOCCOD='NAF'AND FACTUR.FACTURFCH&gt;=? AND FACTUR.FACTURFCH&lt;=? AND MOVCONT2.MVCNAT='D'GROUP BY FACTUR.EMPCOD, FACTUR.MCDPTO, FACTUR.DOCCOD, FACTUR.FACTURNRO,FACTUR.CLICOD, FACTUR.FACTURFCH, FACTUR.FACTUREST,FACTUR.FACTURDIM, MOVCONT2.MVCNRO,MOVCONT2.MVCDOCRF1 ORDER BY MOVCONT2.MVCNRO;</t>
  </si>
  <si>
    <t>SELECT REQUISI1.DOCCOD AS DOCUMENTO, REQUISI1.REQNRO AS NO_REQ, CASE WHEN REQUISI1.REQULTEST = 'X' THEN 'NEGADA' WHEN REQUISI1.REQULTEST='O' THEN 'SOLICITADA' WHEN REQUISI1.REQULTEST='E' THEN 'ENTREGADA' WHEN REQUISI1.REQULTEST ='P' THEN 'PENDIENTE' END AS ESTADO,CONVERT(VARCHAR(19),REQUISICI.REQFCH,120) AS FECHA, REQUISI1.REQITEM AS ITEM, REQUISI1.MSRESO AS COD_PRODUCTO, REQUISI1.REQNOMPRO AS DESCRIPCION, REQUISICI.RECNCCOD AS CC_ORIGEN, CENCOST.CNCDSC AS DESC_CC, REQUISI1.REQCANAPR AS CANT_SOLICITADA, REQUISI1.REQCANENV AS CANT_DESPACHADA, REQUISI1.REQCANNEG AS CANT_NEGADA, REQUISICI.REQBODORG AS BODEGA, BODEGAS.BODDESC AS DESC_BODEGA,SUM (KARDEX1.MOVCNT) AS CANT,SUM(KARDEX1.MOVVLU) AS COSTO_UNITARIO, SUM(KARDEX1.MOVVLT) AS COSTO_TOTAL FROM REQUISI1 LEFT JOIN KARDEX1 ON (KARDEX1.MOVTIPDOC = REQUISI1.DOCCOD AND KARDEX1.MOVREQN = REQUISI1.REQNRO AND KARDEX1.MSRESO=REQUISI1.MSRESO AND REQUISI1.REQITEM=KARDEX1.MOVCNSRQ) INNER JOIN REQUISICI ON (REQUISICI.REQNRO = REQUISI1.REQNRO) AND (REQUISICI.DOCCOD = REQUISI1.DOCCOD) INNER JOIN CENCOST ON (REQUISICI.RECNCCOD=CENCOST.CNCCOD) INNER JOIN BODEGAS ON (BODEGAS.BODEGA=REQUISICI.REQBODORG) WHERE REQUISICI.REQTIP='C' AND REQUISICI.REQSITENV='N' AND REQUISICI.REQFCH &gt;=? AND REQUISICI.REQFCH &lt;=? GROUP BY REQUISI1.DOCCOD, REQUISI1.REQNRO, REQUISI1.REQULTEST,REQUISICI.REQFCH,REQUISI1.REQITEM , REQUISI1.MSRESO, REQUISI1.REQNOMPRO,REQUISICI.RECNCCOD, CENCOST.CNCDSC, REQUISI1.REQCANAPR, REQUISI1.REQCANENV,REQUISI1.REQCANNEG, REQUISICI.REQBODORG,BODEGAS.BODDESC ORDER BY REQUISI1.REQNRO,REQUISI1.REQITEM;</t>
  </si>
  <si>
    <t>SELECT REQUISI1.DOCCOD AS DOCUMENTO, REQUISI1.REQNRO AS NO_REQ, CASE WHEN REQUISI1.REQULTEST = 'X'THEN 'NEGADA' WHEN REQUISI1.REQULTEST = 'O'  THEN 'SOLICITADA' WHEN REQUISI1.REQULTEST = 'E'THEN 'ENTREGADA' WHEN REQUISI1.REQULTEST= 'P' THEN 'PENDIENTE' END AS ESTADO, CONVERT(VARCHAR(19), REQUISICI.REQFCH, 120) AS FECHA_REQ, REQUISI1.REQITEM AS ITEM,REQUISI1.MSRESO AS COD_PRODUCTO, REQUISI1.REQNOMPRO AS DESCRIPCION, REQUISICI.RECNCCOD AS CC_ORIGEN, CENCOST.CNCDSC AS DESC_CC, REQUISI1.REQCANAPR AS CANT_SOLICITADA, REQUISI1.REQCANENV AS CANT_DESPACHADA, REQUISI1.REQCANNEG AS CANT_NEGADA,KARDEX1.BODEGA AS BODEGA, KARDEX1.DOCTIP AS DOC_SALIDA, KARDEX1.DOCNRO AS NRO_DOC,CONVERT(VARCHAR(19), KARDEX1.MOVFCH, 120) AS FECHA_SALIDA, KARDEX1.MOVCNT AS CANT, KARDEX1.MOVVLU AS COSTO_UNITARIO, KARDEX1.MOVVLT AS COSTO_TOTAL FROM REQUISI1 LEFT JOIN  KARDEX1 ON (KARDEX1.MOVTIPDOC = REQUISI1.DOCCOD AND KARDEX1.MOVREQN =REQUISI1.REQNRO AND KARDEX1.MSRESO=REQUISI1.MSRESO AND REQUISI1.REQITEM=KARDEX1.MOVCNSRQ) INNER JOIN REQUISICI ON (REQUISICI.REQNRO = REQUISI1.REQNRO) AND (REQUISICI.DOCCOD = REQUISI1.DOCCOD) INNER JOIN CENCOST ON (REQUISICI.RECNCCOD = CENCOST.CNCCOD) WHERE REQUISICI.REQTIP='C' AND REQUISICI.REQSITENV='N' AND KARDEX1.MOVFCH&gt;=? AND KARDEX1.MOVFCH&lt;=? ORDER BY REQUISI1.REQNRO,REQUISI1.REQITEM;</t>
  </si>
  <si>
    <t>SELECT INGRESOS.MPCEDU AS ID, CAPBAS.MPTDOC AS TIPO_DOCUMENTO, CAPBAS.MPNOMC AS PACIENTE, INGRESOS.INGCSC AS CONSECUTIVO_INGRESO, CASE WHEN TMPFAC.CLAPRO='1' THEN 'AMBULATORIO' WHEN TMPFAC.CLAPRO='2' THEN 'HOSPITALIZACION' WHEN TMPFAC.CLAPRO='3' THEN 'URGENCIAS' WHEN TMPFAC.CLAPRO='5' THEN 'TRIAGE' WHEN TMPFAC.CLAPRO='4' THEN 'TTO_ESPECIAL' WHEN TMPFAC.CLAPRO='6' THEN 'REF_AMBULATORIO' WHEN TMPFAC.CLAPRO='7' THEN 'REF_HOSPITALIZACION' WHEN TMPFAC.CLAPRO='8' THEN 'REF_URGENCIAS' END,CONVERT(VARCHAR(19), INGRESOS.INGFECADM, 120) AS FECHA_ADMISION, CONVERT(VARCHAR(19),INGRESOS.INGFECEGR, 120) AS FECHA_EGRESO, INGRESOS.INGNIT AS CONTRATO, MAEPAB.MPNOMP AS PABELLON, CASE WHEN INGRESOS.INGINSLC='S' THEN 'CON_ALTA' WHEN INGRESOS.INGINSLC='N' THEN 'SIN_ALTA' END AS SALIDA_CLINICA, TMPFAC2.TFRESO AS CODIGO_PROD, MAESUM1.MSNOMG AS NOMBRE, CONVERT(VARCHAR(19),TMPFAC2.TFFCSU, 120) AS FECHA_CARGO, TMPFAC2.TFCANS AS CANTIDAD, TMPFAC2.TFVALU AS VALOR_UNITARIO,TMPFAC2.TFVATS AS VLR_TOTAL, TMPFAC2.TFSTPOTRN AS TIPO_DE_CARGO,TMPFAC2.TFESTAANU2 AS ESTADO_ANULACION FROM INGRESOS LEFT JOIN TMPFAC ON (INGRESOS.MPCEDU = TMPFAC.TFCEDU AND INGRESOS.MPTDOC=TMPFAC.TFTDOC AND INGRESOS.INGCSC=TMPFAC.TMCTVING) INNER JOIN CAPBAS ON (INGRESOS.MPCEDU=CAPBAS.MPCEDU AND INGRESOS.MPTDOC=CAPBAS.MPTDOC) INNER JOIN MAEPAB ON (TMPFAC.TFCCODPAB=MAEPAB.MPCODP) INNER JOIN TMPFAC2 ON (INGRESOS.MPCEDU=TMPFAC2.TFCEDU AND CAPBAS.MPTDOC=TMPFAC2.TFTDOC) INNER JOIN MAESUM1 ON (TMPFAC2.TFRESO=MAESUM1.MSRESO ) WHERE INGRESOS.INGUSUANU='' AND TMPFAC2.TMCTVING=INGRESOS.INGCSC AND TMPFAC2.TFFCSU &gt;=? AND TMPFAC2.TFFCSU &lt;=?;</t>
  </si>
  <si>
    <t>SELECT B.MSRESO AS PRODUCTO ,B.MSNOMG AS NOMBRE_COMERCIAL ,B.MSGRPCOD AS GRUPO,F.GRPDSC AS NOMBRE_GRUPO, B.MSSGRPCD AS SUBGRUPO,G.SGRPDSC AS NOMBRE_SUBGRUPO,B.MARCOD AS MARCA,T1.MARDSC,B.MSCODI AS ANATO,B.MSPRAC AS PPIO_ACTIVO, B.MSFORM AS FORMA, B.CNCCD AS CONCENTRACION,E.CNCDES,CASE WHEN D.MSPOSX='1' THEN 'NO_POS' WHEN D.MSPOSX='0' THEN 'POS' END AS ES_POS,D.MSDESC AS GENERICO,B.MSUNDMCT AS UNIDAD_COMPRA,UNMDDES AS UNIDAD_CO,MSUNDAPL AS UNIDAD_APLICA, B.MSCSTPRM AS COSTO_PROMEDIO, B.MOVVLU1 AS ULTIMO_PRECIO_COMPRA FROM MAESUM1 B, UNDMEDI C,MAESUMN D, MAECONC E, GRUPOS F, GRUPOS1 G,MARCAS  T1 WHERE B.MSUNDMCT=C.UNMDCOD AND D.MSCODI=B.MSCODI AND D.MSPRAC=B.MSPRAC AND D.CNCCD=B.CNCCD AND D.MSFORM=B.MSFORM AND E.CNCCD=B.CNCCD AND F.GRPCOD=B.MSGRPCOD AND G.GRPCOD=B.MSGRPCOD AND G.SGRPCOD=B.MSSGRPCD AND T1.MARCOD=B.MARCOD ORDER BY B.MSRESO</t>
  </si>
  <si>
    <t>No genera</t>
  </si>
  <si>
    <t>SELECT GLOCTVO AS GLOSA,MPNFAC AS FACTURA, CONVERT(VARCHAR(19), GLOFCHREC, 120) AS FECHA_RECEPCION, CONVERT (VARCHAR(19), GLOFCHRAD,120) AS FECHA_RADICACION FROM ADGLOSAS WHERE GLOFCHREC&gt;=? AND GLOFCHREC&lt;=?</t>
  </si>
  <si>
    <t>SELECT DISTINCT MOVCONT3.DOCCOD AS CODIGO_DOCUMENTO,DOCUCON.DOCDSC AS DOCUMENTO, MOVCONT3.MVCNRO AS NUMERO_DOCUMENTO,MOVCONT2.CNTCOD AS CUENTA, CUENTAS.CNTDSC AS DESCRIPCION_CUENTA, MVCNAT AS NATURALEZA, MOVCONT2.TRCCOD AS ID_CLIENTE,TERCEROS.TRCRAZSOC AS RAZON_SOCIAL, MOVCONT2.MVCVLRLC AS VALOR_MOVIMIENTO,MOVCONT2.MVCDOCRF1 AS DOCUMENTO_REFERENCIA,CONVERT(VARCHAR(19),MOVCONT3.MVCFCH, 120) AS FECHA_MOVIMIENTO, MOVCONT2.MVCDET AS CONCEPTO_CUENTA, MOVCONT3.MVCCPT AS CONCEPTO_DOCUMENTO FROM MOVCONT2 RIGHT JOIN MOVCONT3 ON (MOVCONT2.MCDPTO = MOVCONT3.MCDPTO) AND (MOVCONT2.MVCNRO = MOVCONT3.MVCNRO) AND (MOVCONT2.DOCCOD = MOVCONT3.DOCCOD) AND (MOVCONT2.EMPCOD = MOVCONT3.EMPCOD) LEFT JOIN CUENTAS ON MOVCONT2.CNTCOD=CUENTAS.CNTCOD LEFT JOIN DOCUCON ON MOVCONT2.DOCCOD=DOCUCON.DOCCOD LEFT JOIN TERCEROS ON MOVCONT2.TRCCOD=TERCEROS.TRCCOD WHERE MOVCONT3.DOCCOD='FAC' AND MOVCONT3.MVCFCH &gt;=? AND MOVCONT3.MVCFCH&lt;=? GROUP BY MOVCONT2.MVCVLRLC,MOVCONT3.DOCCOD,DOCUCON.DOCDSC, MOVCONT3.MVCNRO, MOVCONT2.CNTCOD, CUENTAS.CNTDSC, MOVCONT2.MVCNAT, MOVCONT2.TRCCOD,TERCEROS.TRCRAZSOC, MOVCONT2.MVCDOCRF1, MOVCONT3.MVCFCH ,MOVCONT2.MVCDET, MOVCONT3.MVCCPT ORDER BY MOVCONT3.MVCNRO;</t>
  </si>
  <si>
    <t>OK -NO EN PPSTGRE</t>
  </si>
  <si>
    <r>
      <t>OK -</t>
    </r>
    <r>
      <rPr>
        <b/>
        <sz val="11"/>
        <color rgb="FFFF0000"/>
        <rFont val="Calibri"/>
        <family val="2"/>
        <scheme val="minor"/>
      </rPr>
      <t xml:space="preserve"> No carga mas de 65536</t>
    </r>
  </si>
  <si>
    <t xml:space="preserve">SELECT DOCCOD,MVCNRO,MVCCSC,CNTVIG,CNTCOD,CNUCOD,CNUSUB,CNCCOD,TRCCOD,MVCDOCRF1,MVCNAT,
MVCVLR,MVCDET,
 CONVERT(VARCHAR(19),MVCCFCH,120) FROM MOVCONT2 
WHERE MVCCFCH BETWEEN ? AND ? AND DOCCOD='TCM';
</t>
  </si>
  <si>
    <t>Desde Aquí comienzamos</t>
  </si>
  <si>
    <t>OK - No genera en postgres</t>
  </si>
  <si>
    <t>OK- No genero en postgres</t>
  </si>
  <si>
    <t>select m2.doccod, m2.mvcnro, m2.cntvig, m2.cntcod, m2.cnccod, m2.trccod, m2.mvccfch,m2.mvcvlr, m4.msreso,m4.mvtocnt, m4.mvtodocpac, m4.mvtotdopac,m4.mvtocencos,m4.mvtovlu, mvtovlr,mvtosld From movcont2 m2 inner join movinv4 m4 on m2.doccod=m4.doccod and m2.mvcnro=m4.docnro and m2.doccod=m4.doccod and m2.mvccsc=m4.mvtocsc where cntcod in ('61200101','61200102') and mvccfch between ? and ?</t>
  </si>
  <si>
    <t>OK -.No en postgres-Nosql</t>
  </si>
  <si>
    <t>SELECT DATEPART(YEAR, MAFCHNOT) AS AÑO , DATEPART(MM, MAFCHNOT) AS MES, MPNFAC AS FACTURA,CONVERT(VARCHAR(19), FACFCH, 120) AS FECHA_FACTURA,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ESTADO_FACTURA,MANRNOTCR AS NRO_NAF,CONVERT(VARCHAR(19), MAFCHNOT, 120) AS FECHA_CONTAB,MAESTNOT AS ESTADO_CONTAB,B.MPNOMP AS PABELLON FROM MAEATE A, MAEPAB B WHERE A.MAESTF IN ('1','10') AND A.MAFCHNOT&gt;=? AND A.MAFCHNOT&lt;=? AND A.MANRNOTCR&gt;0 AND A.FACCODPAB=B.MPCODP ORDER BY DATEPART(YEAR, MAFCHNOT), DATEPART(MM, MAFCHNOT),B.MPCODP,A.MPNFAC</t>
  </si>
  <si>
    <t>SELECT DATEPART(YEAR, MAFCHNOT) AS AÑO , DATEPART(MM, MAFCHNOT) AS MES, CASE WHEN A.MAESTF='0'THEN 'ACTIVA' WHEN A.MAESTF='1' THEN 'ANULADA_SIN_CONTABILIZAR' WHEN A.MAESTF='2' THEN 'RADICADA' WHEN A.MAESTF='3' THEN 'GLOSADA_RADICADA' WHEN A.MAESTF='4' THEN 'REMITIDA' WHEN A.MAESTF='7' THEN 'GLOSADA_SIN_RADICAR' WHEN A.MAESTF='10' THEN 'ANULADA_CONATABILIZADA' WHEN A.MAESTF='5' THEN'GLOSADA_CONTESTADA' END AS ESTADO_FACTURA,MAESTNOT AS ESTADO_CONTAB, B.MPNOMP AS PABELLON, COUNT(*) FROM MAEATE A,MAEPAB B WHERE A.MAESTF  IN ('1','10') AND A.MAFCHNOT&gt;=? AND A.MAFCHNOT&lt;=? AND A.MANRNOTCR&gt;0 AND A.FACCODPAB=B.MPCODP GROUP BY DATEPART (YEAR, MAFCHNOT),DATEPART(MM, MAFCHNOT),MAESTNOT,A.MAESTF,B.MPNOMP ORDER BY AÑO,MES,B.MPNOMP</t>
  </si>
  <si>
    <t>OK No postgres-No Sql</t>
  </si>
  <si>
    <t>ok nopostgres-nos ql</t>
  </si>
  <si>
    <t>select a.histipdoc,a.hisckey,d.mpnomc,a.msreso,a.dscoddoc,a.dsnumdoc,a.dsmcntmov, 'medico ordena' from dspfrmc1 a,maesum1 b,maesumn c , capbas d where a.dsmfhrmov&gt;=? and a.dsmfhrmov&lt;=? and a.hisckey=d.mpcedu and a.histipdoc=d.mptdoc and a.msreso=b.msreso and b.msprac=c.msprac and b.msform=c.msform and b.mscodi=c.mscodi and b.cnccd=c.cnccd and c.msposx&gt;0</t>
  </si>
  <si>
    <r>
      <t>OK- No en postgrs Si-SQL</t>
    </r>
    <r>
      <rPr>
        <b/>
        <sz val="11"/>
        <color rgb="FFFF0000"/>
        <rFont val="Calibri"/>
        <family val="2"/>
        <scheme val="minor"/>
      </rPr>
      <t xml:space="preserve"> NO GENRO</t>
    </r>
  </si>
  <si>
    <t>SELECT  CONVERT(VARCHAR(19),T1.CCJCOD, 120) AS "CIERRE CAJA NO",CONVERT(VARCHAR(10),T2.CCJFCH,120) AS "FECHA CIERRE",T1.CIEVLR AS "VALOR CIERRE",T1.CODPAGO AS "FORMA DE PAGO" ,M3.CCCVRCNSG AS "VALOR CONSIGNADO", T1.CIEVLR-M3.CCCVRCNSG AS SALDO,M3.DOCCOD AS "TCO",M3.CCCNODOC AS "NUMERO" FROM (CIECAJA1 T1 INNER JOIN CIECAJA T2 ON T2.EMPCOD= T1.EMPCOD AND T2.MCDPTO = T1.MCDPTO AND T2.DOCCOD=T1.DOCCOD AND T2.CCJCOD = T1.CCJCOD) LEFT JOIN (SELECT EMPCOD,DOCCOD,CCCNODOC,CODPAGO,CCJCOD,MCDPTO,SUM(CCCVRCNSG) AS CCCVRCNSG FROM CONCIECAJ M3 GROUP BY  EMPCOD,DOCCOD,CCCNODOC,CODPAGO,CCJCOD,MCDPTO) M3  ON T2.EMPCOD = M3.EMPCOD AND M3.MCDPTO = T1.MCDPTO AND M3.CCJCOD=T1.CCJCOD AND T1.CODPAGO=M3.CODPAGO WHERE T2.CCJFCH BETWEEN ? AND ? ORDER BY T1.EMPCOD, T1.MCDPTO, T1.CCJCOD</t>
  </si>
  <si>
    <t>OK-</t>
  </si>
  <si>
    <t>NO GENRA</t>
  </si>
  <si>
    <t>Comienzo festivo</t>
  </si>
  <si>
    <t xml:space="preserve"> SELECT TMPFAC.TFMENI AS CONTRATO,EMPRESS.EMPDSC AS EMPRESA,MAETPA2.MTUDES AS REGIMEN,
MAETPA3.MTNOMP AS TIPO_USUARIO,MAEPAC.MPTDOC AS TIPO_ID,TMPFAC.TFCEDU AS ID,
CAPBAS.MPNOMC AS NOMBRE_PACIENTE,
DATEDIFF (DAY,CAPBAS.MPFCHN,CURRENT_TIMESTAMP)/365 AS EDAD,
TMPFAC.TFDI1I AS DIAGNOSTICO_INGRESO,MAEDIA.DMNOMB AS DESCRIPCIOS_DX,TMPFAC.TFCCODCAM AS CAMA,
 MAEPAB.MPNOMP AS SERVICIO,
 TMPFAC.TFFCHI AS FECHA_INGRESO,
 CONVERT(VARCHAR(10),TMPFAC.TFHORI,120) AS HORA_INGRESO,
 DATEDIFF(DAY, TFFCHI, CURRENT_TIMESTAMP ) AS ESTANCIA_A_HOY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TMPFAC.CLAPRO='3' 
   ORDER BY MAEPAB.MPNOMP, ESTANCIA_A_HOY
</t>
  </si>
  <si>
    <t>SELECT TMPFAC.TFMENI AS CONTRATO,EMPRESS.EMPDSC AS EMPRESA,MAETPA2.MTUDES AS REGIMEN,
MAETPA3.MTNOMP AS TIPO_USUARIO,MAEPAC.MPTDOC AS TIPO_ID,TMPFAC.TFCEDU AS ID,
CAPBAS.MPNOMC AS NOMBRE_PACIENTE,
DATEDIFF(DAY,CAPBAS.MPFCHN ,CURRENT_TIMESTAMP)/365  as edad,
TMPFAC.TFDI1I AS DIAGNOSTICO_INGRESO,MAEDIA.DMNOMB AS DESCRIPCION_DX,TMPFAC.TFCCODCAM AS CAMA,
 MAEPAB.MPNOMP AS SERVICIO,
 convert(varchar(19),TMPFAC.TFFCHI,120) AS FECHA_INGRESO,TMPFAC.TFHORI AS HORA_INGRESO,
 TMPFAC.TFNMAU AS NUMERO_AUTORIZACION,TFCNOMAUT AS NOMBRE_AUTORIZADOR 
 FROM TMPFAC INNER JOIN MAEEMP ON (TMPFAC.TFMENI=MAEEMP.MENNIT) 
 INNER JOIN EMPRESS ON (MAEEMP.MECNTR=EMPRESS.MECNTR) 
 INNER JOIN MAEPAC ON (TMPFAC.TFCEDU=MAEPAC.MPCEDU AND TMPFAC.TFTDOC=MAEPAC.MPTDOC AND
  TMPFAC.TFMENI=MAEPAC.MENNIT) INNER JOIN MAETPA2 ON (MAEPAC.MTUCOD=MAETPA2.MTUCOD) 
  INNER JOIN MAETPA3 ON (MAETPA2.MTUCOD=MAETPA3.MTUCOD AND MAEPAC.MTCODP=MAETPA3.MTCODP) 
  INNER JOIN CAPBAS ON (TMPFAC.TFCEDU=CAPBAS.MPCEDU AND TMPFAC.TFTDOC=CAPBAS.MPTDOC) 
  INNER JOIN MAEDIA ON (TMPFAC.TFDI1I=MAEDIA.DMCODI) 
  INNER JOIN MAEPAB ON (TMPFAC.TFCCODPAB=MAEPAB.MPCODP)  WHERE TMPFAC.CLAPRO='3' AND 
  TMPFAC.TFFCHI='2016-09-13'  AND TMPFAC.TFHORI&gt;='09:00:00'  AND TMPFAC.TFHORI&lt;='12:00:00'
  ORDER BY MAEPAB.MPNOMP</t>
  </si>
  <si>
    <t xml:space="preserve">SELECT MAEATE.MPNFAC AS FACTURA, MAEATE.MPCEDU AS ID_PACIENTE, MAEATE.MPMENI AS CONTRATO,
 convert(varchar(19),MAEATE.MAFCHI, 120) AS FECHA_INGRESO,
 convert(varchar(19), MAEATE.MAFCHE, 120) AS FECHA_EGRESO, MAEATE.MATOTF AS TOTAL_FACTURA,
  MAEATE.MAESTF AS ESTADO_FACTURA, 
  conVERT(VARCHAR(10),MAEATE.FACFCH,120) AS FECHA_FACTURA, 
  MAEATE.FACCODPAB AS CODIGO_PABELLON, MAEATE.FACCODCAM AS CODIGO_CAMA FROM MAEATE
   WHERE MPMENI IN ('COLS.ACUE','SANITAS ARRIE','SANITAS-TELF ','COLS.VENE','COLSAN DKV',
   'COLSANITAS','COLS. PLAN S.', 'COL.M10','COLS BR','COLS,ADSCRITO','COLS.M10',
   'SANIEMPRE','MEDISANITAS','COLS. BCO REP','COL.BAV','SANITAS AMB08','COLSANITAS 09',
   'SANITAS EMPR','SANITASHU 08') AND MAEATE.MAFCHI&gt;='2016-01-01' AND MAEATE.MAFCHE&lt;='2016-01-31'
   ORDER BY MAEATE.MPNFAC;
</t>
  </si>
  <si>
    <t>OK . No en postgres</t>
  </si>
  <si>
    <t>dif 38843/39570 sql-postgres</t>
  </si>
  <si>
    <t>No en psostgres</t>
  </si>
  <si>
    <t>select epecialidad AS EPECIALIDAD, procedimiento,sum(cantidad) as cantidad, sum(total) as total,
sum(total)/sum(cantidad) as promedio 
from REPORT.TMP_RECTOR1 
group by epecialidad,procedimiento 
order by epecialidad,procedimiento</t>
  </si>
  <si>
    <t xml:space="preserve"> select epecialidad AS EPECIALIDAD, sum(cantidad) as cantidad, sum(total) as total, 
sum(total)/sum(cantidad) as promedio from REPORT.TMP_RECTOR1 group by epecialidad 
order by epecialidad</t>
  </si>
  <si>
    <t>SEGUIMIENTO AUTORIZACIONES</t>
  </si>
  <si>
    <t xml:space="preserve">   SELECT * FROM MAEEMP
 SELECT A.MPNFAC AS FACTURA, C.MENOMB AS CONTRATO,A.FACFCH AS FECHA_FACTURA,B.INGFECEGR AS EGRESO,A.MATOTF AS TOTAL, T2.AutCsc AS CONSECUTIVO,
 T2.AUTFECSOL AS FECHA_SOLICITADA,T2.AUTHORSOL AS HORA_SOLICUTADA, T2.AUTFECFIN AS FECHA_FIN,T2.AUTHORFIN AS HORA_FIN
 FROM MAEATE A
  INNER JOIN INGRESOS B ON (B.MPCEDU=A.MPCEDU AND B.MPTDOC=A.MPTDOC AND B.INGCSC=A.MACTVING)
 LEFT JOIN AUDSERV T2 ON (T2.AUTCEDU = A.MPCEDU AND T2.AUTTIPDOC=A.MPTDOC AND T2.AUTINGCSC= A.MACTVING)
 LEFT JOIN AUDSERV3 T1 ON  (T2.EMPCOD = T1.EMPCOD AND T2.MCDpto = T1.MCDpto AND T2.DOCCOD = T1.DOCCOD AND T2.AutCsc = T1.AutCsc) 
 inner join maeemp c on (C.MENNIT=T2.AUTNITSOL)
 WHERE A.FACFCH&gt;='2016-10-01' AND  A.FACFCH&gt;='2016-10-31'  AND (T1.EMPCOD = '1') and (T1.MCDpto = '001')</t>
  </si>
  <si>
    <t>Comienzo el dia 1108</t>
  </si>
  <si>
    <t>DIFERECIA 2655/276</t>
  </si>
  <si>
    <t>ESTA INACTIVO</t>
  </si>
  <si>
    <t>INACTIVAR</t>
  </si>
  <si>
    <t>OK-NO genera postgres</t>
  </si>
  <si>
    <t>OK- No genera en postgres</t>
  </si>
  <si>
    <t>OK-CORRE EN POSTGRES-NO SQL</t>
  </si>
  <si>
    <t>OK NO -APLICA ARMELLA</t>
  </si>
  <si>
    <t>Emple_consulta</t>
  </si>
  <si>
    <t>Preadmi</t>
  </si>
  <si>
    <t>Tablas A CREAR</t>
  </si>
  <si>
    <t>ok - nO EN POSTGRES - No en SQL</t>
  </si>
  <si>
    <t>OK  NO en postfresNosql</t>
  </si>
  <si>
    <t>SELECT MPTDOC as tipo_documento, MATIPDOC as clase_factura,MPCEDU as documento,MPNFAC as numero_factura ,facfch as fecha_factura,MATOTF as total_factura,MAESTF as estado,MPMENI as nit,MPNUMA  as autorizacion,hojnumobl as obligacion,hojfchobl as fecha_obligacion,hojvlrobl as valor_obligacion,hojnrorem as numero_remision , hojfchrem as fecha_remision,hojfchrad as fecha_radicacion FROM MAEATE left join  hojobl AS t1 on (t1.HOJNUMOBL = cast(maeate.mpnfac as NVARCHAR)) WHERE maeate.MPCEDU in (select cedula from REPORT.tmp_gina)</t>
  </si>
  <si>
    <t>ok- no funciona en ppostgresq - no sql</t>
  </si>
  <si>
    <t>OK- No en postgres- No en SQL</t>
  </si>
  <si>
    <t>SELECT COUNT(*) FROM INGRESOS WHERE INGFCHM = '1753-01-01 00:00:00' AND INGFECADM&gt;=? AND INGFECADM&lt;=?</t>
  </si>
  <si>
    <t>OK No en postgres Si SQL</t>
  </si>
  <si>
    <t>INACTIVO</t>
  </si>
  <si>
    <r>
      <t xml:space="preserve">ok  </t>
    </r>
    <r>
      <rPr>
        <b/>
        <sz val="11"/>
        <color rgb="FFFF0000"/>
        <rFont val="Calibri"/>
        <family val="2"/>
        <scheme val="minor"/>
      </rPr>
      <t>No en postgres No en SQL</t>
    </r>
  </si>
  <si>
    <r>
      <t xml:space="preserve">OK sql - </t>
    </r>
    <r>
      <rPr>
        <b/>
        <sz val="11"/>
        <color rgb="FFFF0000"/>
        <rFont val="Calibri"/>
        <family val="2"/>
        <scheme val="minor"/>
      </rPr>
      <t>No en Postgres</t>
    </r>
  </si>
  <si>
    <t>OK - No en postgres- No en sql</t>
  </si>
  <si>
    <t>SELECT PORTARSU.PSCODI AS COD_PORTAFOLIO, PORTARSU.PSDESC AS DESC_PORTAFOLIO, PORTARS1.MSRESO AS COD_PRODUCTO, MAESUM1.MSNOMG AS DESC_PRODUCTO, MAESUMN.MSDESC AS GENERICO, GRUPOS.GRPDSC AS GRUPO, GRUPOS1.SGRPDSC AS SUBGRUPO, convert(varchar(19),PORTARS2.PSVIGIN, 120) AS FECHA_VIGENCIA, PORTARS2.PSVALU1 AS PRECIO_VENTA,MAESUM1.MSCSTPRM AS COSTO_PROMEDIO, MAESUM1.MOVVLU1 AS ULTIMO_PRECIO_COMPRA,T1.PrvCod as cod_prov,T2.TrcRazSoc as nombre_proveedor FROM GRUPOS1 INNER JOIN ((GRUPOS INNER JOIN ((PORTARSU INNER JOIN (PORTARS1 INNER JOIN PORTARS2 ON (PORTARS1.PSCODI = PORTARS2.PSCODI) AND (PORTARS1.MSRESO = PORTARS2.MSRESO)) ON PORTARSU.PSCODI = PORTARS1.PSCODI) INNER JOIN MAESUM1 ON PORTARS2.MSRESO = MAESUM1.MSRESO) ON GRUPOS.GRPCOD= MAESUM1.MSGRPCOD) INNER JOIN MAESUMN ON (MAESUM1.MSCODI = MAESUMN.MSCODI) AND (MAESUM1.MSPRAC = MAESUMN.MSPRAC) AND (MAESUM1.MSFORM = MAESUMN.MSFORM) AND (MAESUM1.CNCCD = MAESUMN.CNCCD)) ON (GRUPOS1.GRPCOD = GRUPOS.GRPCOD) AND (GRUPOS1.SGRPCOD = MAESUM1.MSSGRPCD) inner join  PRVPROD  as T1 ON (T1.EMPCOD='1 ' AND T1.MSRESO =PORTARS1.MSRESO) inner join TERCEROS  as T2  ON ( T2.TrcCod =T1.PrvCod) WHERE PORTARSU.PSCODI=? AND PORTARS2.PSVIGIN = (SELECT MAX(Z.PSVIGIN) FROM PORTARS2 Z WHERE Z.MSRESO = PORTARS1.MSRESO) ORDER BY GRUPOS.GRPDSC,MAESUM1.MSRESO,T1.PrvCod</t>
  </si>
  <si>
    <t>OK En sql No genera en postgres</t>
  </si>
  <si>
    <t>OK NO sql -NO postgres</t>
  </si>
  <si>
    <r>
      <t xml:space="preserve">OK </t>
    </r>
    <r>
      <rPr>
        <b/>
        <sz val="11"/>
        <color rgb="FFFF0000"/>
        <rFont val="Calibri"/>
        <family val="2"/>
        <scheme val="minor"/>
      </rPr>
      <t>No enpostgres</t>
    </r>
  </si>
  <si>
    <r>
      <t>ok -</t>
    </r>
    <r>
      <rPr>
        <b/>
        <sz val="11"/>
        <color rgb="FFFF0000"/>
        <rFont val="Calibri"/>
        <family val="2"/>
        <scheme val="minor"/>
      </rPr>
      <t>No genra en postres</t>
    </r>
  </si>
  <si>
    <t>OK No en postgres- No en sql</t>
  </si>
  <si>
    <t>SELECT MAEATE2.PRCODI AS CUPS,MAEPRO.PRNOMB AS DECRIPCION_PROCEDIMIENTO, SUM(MAEATE2.MACANPR)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 = MAEATE2.MMCODM INNER JOIN MAEEMP  ON MAEATE.MPMENI=MAEEMP.MENNIT INNER JOIN EMPRESS ON MAEEMP.MECNTR=EMPRESS.MECNTR WHERE MAEATE.MATIPDOC IN ('2','3','4') AND MAEPRO.PRNOMB LIKE ('%CITOL%') AND MAEATE2.FCPTPOTRN='F' AND MAEATE2.MAESANUP&lt;&gt;'S' AND MAEATE.MAESTF&lt;&gt;1 AND MAEATE.MAESTF&lt;&gt;10 AND MAEATE.FACFCH&gt;=? AND MAEATE.FACFCH&lt;=? GROUP BY MAEATE2.PRCODI ,MAEPRO.PRNOMB ORDER BY COUNT(*) DESC</t>
  </si>
  <si>
    <t>SELECT MAEATE2.PRCODI AS CUPS,MAEPRO.PRNOMB AS DECRIPCION_PROCEDIMIENTO, SUM(MAEATE2.MACANPR) FROM (MAEATE2 INNER JOIN MAEPRO ON MAEATE2.PRCODI=MAEPRO.PRCODI) INNER JOIN CPTSERV ON MAEPRO.PRCPTO=CPTSERV.CPTCOD INNER JOIN MAEATE ON MAEATE2.MPNFAC=MAEATE.MPNFAC INNER JOIN MAEPAB ON MAEATE.FACCODPAB=MAEPAB.MPCODP INNER JOIN MAEESP ON MAEATE2.MECOMM=MAEESP.MECODE LEFT JOIN MAEMED1 ON MAEMED1.MMCODM = MAEATE2.MMCODM INNER JOIN MAEEMP ON MAEATE.MPMENI=MAEEMP.MENNIT INNER JOIN EMPRESS ON MAEEMP.MECNTR=EMPRESS.MECNTR WHERE MAEATE.MATIPDOC IN ('2','3','4') AND MAEPRO.PRNOMB LIKE ('%BIOPS%') AND MAEATE2.FCPTPOTRN='F' AND MAEATE2.MAESANUP&lt;&gt;'S' AND MAEATE.MAESTF&lt;&gt;1 AND MAEATE.MAESTF&lt;&gt;10 AND MAEATE.FACFCH&gt;=? AND MAEATE.FACFCH&lt;? GROUP BY MAEATE2.PRCODI ,MAEPRO.PRNOMB ORDER BY COUNT(*) DESC</t>
  </si>
  <si>
    <t>SELECT HCCOM5.HISCKEY AS DOCUMENTO,HCCOM5.HISTIPDOC AS TIPO_DOC,MPNOMC AS NOMBRE_PACIENTE, DATEDIFF (DAY,CAPBAS.MPFCHN,HCCOM1.HISFHORAT)/365 AS EDAD,HCCOM5.HISCSEC AS FOLIO,HISCPCAN AS CANTIDAD,HCTVIN5 AS INGRESO_PACIENTE,HISCMMED AS MED,MMNOMM AS MEDICO,HCPRCCOD,HCPRCTIP AS PROCEDIMIENTO,CONVERT(VARCHAR(19), HISCFCON , 120) AS FECHA,PRNOMB AS NOMBRE_PROCEDIMIENTO,MAEATE.FACCODPAB,MAEPAB.MPNOMP,MAEATE.MPNFAC FROM HCCOM5 ,CAPBAS,HCCOM1,MAEMED1,MAEPRO,MAEATE,MAEPAB WHERE CAPBAS.MPCEDU=HCCOM5.HISCKEY AND CAPBAS.MPTDOC=HCCOM5.HISTIPDOC AND HCCOM1.HISTIPDOC=HCCOM5.HISTIPDOC AND HCCOM1.HISCKEY=HCCOM5.HISCKEY AND HCCOM5.HISCSEC=HCCOM1.HISCSEC AND HISCMMED=MMCODM AND HCPRCTIP=1 AND MAEPRO.PRCODI=HCPRCCOD AND MAEATE.MATIPDOC=2 AND MAEATE.MPCEDU=HCCOM5.HISCKEY AND MAEATE.MPTDOC=HCCOM5.HISTIPDOC AND MAEATE.MACTVING=HCCOM5.HCTVIN5 AND MAEATE.FACCODPAB=MAEPAB.MPCODP AND MAEPAB.MPCODP IN (7,25,6) AND HCCOM5.HCPRSTGR IN ('E','A','I','X') AND MAEATE.MAESTF NOT IN ('1','10') AND (CONCAT (HCCOM5.HISCKEY,HCCOM5.HISTIPDOC,HCCOM5.HISCSEC,HCCOM5.HCTVIN5,HCCOM5.HCPRCCOD)) IN (SELECT CONCAT (HISCKEY,HISTIPDOC,HISCSEC,HCTVIN51,HCPRCCOD) FROM HCCOM51 WHERE HCFCHRORD&gt;=? AND HCFCHRORD&lt;=? AND HCPRCTPOP=1 AND HCORDAMB='N') ORDER BY MPNOMC,FOLIO</t>
  </si>
  <si>
    <t>Total (Falta Ubicar uno)</t>
  </si>
  <si>
    <t>HCPRESTAMO</t>
  </si>
  <si>
    <r>
      <t xml:space="preserve">OK </t>
    </r>
    <r>
      <rPr>
        <b/>
        <sz val="11"/>
        <color rgb="FFFF0000"/>
        <rFont val="Calibri"/>
        <family val="2"/>
        <scheme val="minor"/>
      </rPr>
      <t>No en hosvital - No en SQL</t>
    </r>
  </si>
  <si>
    <t>SELECT CAPBAS.MPNOMC AS Nombre_PACIENTE,PROCIR.MPCEDU AS numero_doc_Paciente,PROCIR.MPTDOC AS TIPO_DOCUMENTO, DATEDIFF(DAY,capbas.mpfchn, CURRENT_TIMESTAMP)/365 as edad,CONVERT(TIME,CONVERT(VARCHAR(19),CONCAT (PROCIR.PROFEC,' ',PROCIR.PROHORI), 120)) AS FECHA_HORA_prog_cirugia,MAEMED1.MMNOMM AS NOMBRE_MEDICO_Programado, MAEESP.MENOME AS ESPECILIDAD_medico,MAEPRO.PRCODI AS CUPS,MAEPRO.PRNOMB AS PROCEDIMIENTO, PROCIR.PROEPS AS CONTRATO, dm.descir as descripcionqx,(select dmnomb from maedia where dmcodi = ingresos.IngEntDx) as DiagnosticoIngreso,(select dmnomb from maedia where dmcodi=ingresos.IngSalDx) as DiagnosticoEgreso,hccom51.HCPrcCod as cups_Eco_tac, (select mp.prnomb from maepro mp where mp.prcodi = hccom51.HCPrcCod) as descripcion_eco_tac, hccom51.HCFcHrOrd as fecha_orden, hccom51.HCResult as resultado_eco_tac FROM PROCIR INNER JOIN CAPBAS ON (PROCIR.MPCEDU=CAPBAS.MPCEDU AND PROCIR.MPTDOC=CAPBAS.MPTDOC) INNER JOIN MAEMED1 ON PROCIR.PROPERSEP=MAEMED1.MMCODM INNER JOIN PROCIR1 ON PROCIR1.PROCIRCOD=PROCIR.PROCIRCOD INNER JOIN MAEESP ON MAEESP.MECODE=PROCIR1.ESPCCOD INNER JOIN MAEPRO ON PROCIR1.CRGCOD=MAEPRO.PRCODI left join descirmed dm on dm.CodCir=PROCIR.PROCIRCOD and dm.descir &lt;&gt; '' INNER JOIN INGRESOS ON PROCIR.ProCtvIn=INGRESOS.IngCsc and PROCIR.MPCEDU=INGRESOS.MPCedu and PROCIR.MPTDOC = INGRESOS.MPTDoc left join hccom51 ON PROCIR.ProCtvIn = hccom51.HCtvIn51 and PROCIR.MPCEDU=hccom51.HISCKEY and PROCIR.MPTDOC=hccom51.HISTipDoc and hccom51.HCPrcCod in ('881305','881302','881332','879420-1','879410','879420','879420') WHERE PROCIR.PROESTA IN ('2','4','5') AND PROCIR.PROFEC&gt;=? AND PROCIR.PROFEC&lt;=? and MAEPRO.PRCODI IN ('512104', '510000', '510400', '512101','512101-01','512102','512103','512104-01','512104-02','512104-03','512104-04', '471100', '471100-01','471200-01','471201','471300','541302','471110','471200') and hccom51.hcprccod is not null ORDER BY PROCIR.PROCIRCOD</t>
  </si>
  <si>
    <t>Ojo quedaron en Esquema REPORT.</t>
  </si>
  <si>
    <t>Validar los report que haga referencia al esquema</t>
  </si>
  <si>
    <t>select m.bodega as bodega,m1.boddesc as nombre_bodega,a.msreso as suministro, a.msnomg as nombre_suministro,m.movsuni as unidades,movcstp as costo_promedio,a.MsConPrm As consumo_promedio,a.MovVlU1 as ultima_compra,a.MSPPub as precio_publico from maesum1 a inner join  kardex  m on (a.msreso=m.msreso) inner join  bodegas m1 on (m.bodega=m1.bodega) order by m.bodega,a.msreso</t>
  </si>
  <si>
    <t>56018/55979</t>
  </si>
  <si>
    <t>OK- No en postgres</t>
  </si>
  <si>
    <r>
      <t xml:space="preserve">OK </t>
    </r>
    <r>
      <rPr>
        <b/>
        <sz val="11"/>
        <color rgb="FFFF0000"/>
        <rFont val="Calibri"/>
        <family val="2"/>
        <scheme val="minor"/>
      </rPr>
      <t>No en postgres No en SQL</t>
    </r>
  </si>
  <si>
    <t>select distinct ca.mptdoc TIPO_CEDULA, ca.mpcedu CEDULA, ca.mpnomc NOMBRES,CONVERT(VARCHAR(19),ca.mpfchn, 120) FECHA_NACIMIENTO,DATEDIFF(DAY,ca.mpfchN ,current_timestamp)/365  Edad_AÑOS,(select paisnom from pais where ca.mpcodpai=paiscod) nacionalidad,ma.modespri OCUPACION,CONVERT(VARCHAR(19),ing.ingfecadm, 120) FECHA_INGRESO, CONVERT(VARCHAR(19), ing.ingfecegr,120) FECHA_EGRESO,ca.mptele TELEFONO, ca.mpdire DIRECCION, ag.empdsc ENTIDAD, ag.agrp2014 AGRUPADOR_EMPRESA, ag.ae2014 FOCO FROM capbas ca inner join ingresos ing on ca.mpcedu=ing.mpcedu and ca.mptdoc=ing.mptdoc inner join REPORT.agrup_empre ag on ag.mennit=ing.ingnit inner join maeocupri ma on ca.mocodpri=ma.mocodpri where DATEPART(year, ing.ingfecadm)=? AND DATEPART(MM, ing.ingfecadm)=? AND (ca.mptdoc='CE' OR ca.mptdoc='PA' ) order by 2,1</t>
  </si>
  <si>
    <t>SPLIT</t>
  </si>
  <si>
    <t>OK No en SQL</t>
  </si>
  <si>
    <t>OK No en postgres Si en SQL</t>
  </si>
  <si>
    <t>OK No postgres- Si SQL</t>
  </si>
  <si>
    <r>
      <t xml:space="preserve">OK </t>
    </r>
    <r>
      <rPr>
        <b/>
        <sz val="11"/>
        <color rgb="FFFF0000"/>
        <rFont val="Calibri"/>
        <family val="2"/>
        <scheme val="minor"/>
      </rPr>
      <t>No e postgrs No e SQL</t>
    </r>
  </si>
  <si>
    <t xml:space="preserve"> select a.entamfch AS fecha_entrada,a.doccod as tipo_documento,a.entanro as entrada_nro,a.bodega
 as bodega,a.msreso as codigo,m.msnomg as producto,a.entacnt as cantidad
from entralm1 a
left join maesum1 m        on (a.msreso=m.msreso) 
where m.msreso = '000015678-01' and a.entamfch &lt;= (select max(z.entamfch) from entralm1 z
                                                  where z.msreso = a.msreso)
ORDER BY a.entamfch DESC</t>
  </si>
  <si>
    <r>
      <t xml:space="preserve">IK - </t>
    </r>
    <r>
      <rPr>
        <b/>
        <sz val="11"/>
        <color rgb="FFFF0000"/>
        <rFont val="Calibri"/>
        <family val="2"/>
        <scheme val="minor"/>
      </rPr>
      <t>no en postgres No sql</t>
    </r>
  </si>
  <si>
    <r>
      <t xml:space="preserve">OK </t>
    </r>
    <r>
      <rPr>
        <b/>
        <sz val="11"/>
        <color rgb="FFFF0000"/>
        <rFont val="Calibri"/>
        <family val="2"/>
        <scheme val="minor"/>
      </rPr>
      <t>No sql- No postgrs</t>
    </r>
  </si>
  <si>
    <t>SELECT INGRESOS.INGFAC,CITMED1.CITCED AS CEDULA, CAPBAS.MPNOMC AS PACIENTE, CITMED.CITNUM AS NUMERO_CITA, CONVERT(VARCHAR(10),CITMED.CITFEC,120) AS FECHA,CITMED.CITHORI AS HORA_CITA, CONSUL.CONSDET AS CONSULTORIO, CASE WHEN CITMED.CITESTP='C' THEN 'CONFIRMADA' WHEN CITMED.CITESTP='F' THEN 'FACTURADA' WHEN CITMED.CITESTP='A' THEN 'ATENDIDA' WHEN CITMED.CITESTP='R' THEN 'RESERVADA' END AS ESTADO_CITA, CITMED1.CITNROCTO AS CONTRATO, CITMED1.CITEMP AS EMPRESA, CITMED.CITPRO AS PROCEDIMIENTO, MAEPRO.PRNOMB AS DESC_PROCEDIMIENTO, CONVERT (VARCHAR(10), CITMED1.CITFAC,120) AS FACTURA FROM (CITMED INNER JOIN CITMED1 ON (CITMED.CITNUM=CITMED1.CITNUM)) INNER JOIN CAPBAS ON (CITMED1.CITCED=CAPBAS.MPCEDU AND CITMED1.CITTIPDOC=CAPBAS.MPTDOC)  INNER JOIN MAEPRO ON (CITMED.CITPRO=MAEPRO.PRCODI) INNER JOIN CONSUL ON (CITMED.CITCONS=CONSUL.CONSCOD) LEFT JOIN INGRESOS ON (INGRESOS.INGNUMCIT = CITMED.CITNUM) WHERE CITMED.CITESTP &lt;&gt;'N' AND CITMED.CITESTP &lt;&gt;'I'  AND CITMED.CITESTP &lt;&gt;'R' AND CITMED.CITFEC&gt;=? AND CITMED.CITFEC&lt;=? ORDER BY CITMED.CITFEC,CITMED.CITHORI;</t>
  </si>
  <si>
    <t>ok supongo</t>
  </si>
  <si>
    <t xml:space="preserve"> alter procedure cartera_procesos_22
(@desde_fecha datetime, @intermedia_fecha  datetime, @hasta_fecha datetime, @cifra integer)
AS
begin
truncate table REPORT.movcxc_copias_ult;
PRINT ('PASE 0');
insert into REPORT.movcxc_copias_ult
select t1.empcod,t1.doccod,t1.mcdpto,t1.mvcxcnro,t1.mcccsc,t1.mccfch,t1.mvcxcmon,t1.mvcxctas, t1.mccnumobl,
       t1.cntcod,t1.mccnat,t1.clicod,t1.mennit,t1.mccvlr, t1.cnucod,t1.cnusub,t1.cnccod,t1.cntsub,t1.mcccnc,t1.mccanu
from report.MOVCXC t1 ;
/*
CREATE INDEX umovcxc21_copias
  ON movcxc_copias
  USING btree
  (empcod, mcdpto, cntcod, clicod, mccnumobl);
  */
truncate table report.TMP_YADIRA_asis;
PRINT ('PASE 1');
insert into report.TMP_YADIRA_asis
SELECT t1.HOJNUMOBL as FACTURA, t4.trcrazsoc ,
--t4.trccod,-- t2.menomb, 
t1.MENNIT AS CODI_FINAN,t1.HOJFCHOBL AS FECHA_OBLIGA,     t1.HOJVLROBL AS VALOR ,
       t1.HOJTOTDEB AS TOTAL_DEBITO, t1.HOJTOTCRE AS TOTAL_CREDITO,CAST(0 AS float) AS PAGOS, cast(0 as float) AS NOTAS_CREDITO,
      cast(0 as float) AS NC_GLOSA_SIN_RAD,       (t1.HOJTOTDEB  - t1.HOJTOTCRE) AS SALDO_PNDNTE,t1.HOJFCHREM AS FECHA_REMISION , t1.HOJNROREM AS REMISION,
 t1.HOJFCHRAD AS FECHA_RADICA,  t1.hojnrorad,        CASE WHEN T7.maestf = '0' then 'ACTIVA'
     WHEN T7.maestf = '2' then 'RADICADA'
     WHEN T7.maestf = '3' then 'GLOSADA'
     WHEN T7.maestf = '4' then 'REMITIDA'
            WHEN T7.maestf = '7' then 'GLOSADA SIN RADICAR'       END as estado,      t1.hojtippag as plazo,t1.cntcod, t5.cntdsc,t2.mecntr,       t2.menomb
FROM  hojobl t1 -- ON (t1.cntcod != '130525005001')
left join maeate t7 ON (t1.HOJNUMOBL = cast(t7.mpnfac as nvarchar) and  t7.maestf &lt;&gt; '1')
left join  maeemp t2 ON (t2.MENNIT = t7.mpmeni)
left join report.movcxc_copias_ult t3 ON (t3.MCCNUMOBL  = cast(t1.HOJNUMOBL as nvarchar)  and t3.doccod in ('FAC','FIN','FAK') and
 cast(t3.clicod as nvarchar)= cast(t1.clicod as nvarchar)) -- ) --AND T3.MCCVLR = T1.HOJVLROBL )
   left join TERCEROS t4  ON (t4.TRCCOD = cast(T3.CLICOD as nvarchar))-- and T4.trctipent = 1)
    left join   cuentas t5 ON (t5.cntvig= t1.cntvig and t5.cntcod = t1.cntcod)
WHERE t1.HOJFCHOBL&gt;= @desde_fecha and t1.HOJFCHOBL&lt;= @hasta_fecha   and (t1.HOJTOTDEB  - t1.HOJTOTCRE) &gt; @cifra
     and t1.cntcod != '130525005001' and t3.cntcod!='130525005001' and T1.hojesthom IN ('N',' ')
order by t1.HOJFCHOBL; 
PRINT ('PASE 2');
UPDATE report.TMP_YADIRA_asis
SET PAGOS = (SELECT CAST(SUM(A.MCCVLR) as float) 
             FROM report.movcxc_copias_ult A 
             WHERE TMP_YADIRA_asis.FACTURA = A.MCCNUMOBL AND DOCCOD IN ('TDR','CAB','CFP','CCC') AND MCCNAT ='C')
WHERE TOTAL_CREDITO &lt;&gt; 0 AND FACTURA IN (SELECT B.MCCNUMOBL FROM movcxc_copias_ult B WHERE DOCCOD IN ('TDR','CAB','CFP','CCC')  AND MCCNAT ='C');
UPDATE report.TMP_YADIRA_asis
SET NOTAS_CREDITO = (SELECT cast (SUM(A.MCCVLR) as float) FROM report.movcxc_copias_ult A WHERE
                     report.TMP_YADIRA_asis.FACTURA = A.MCCNUMOBL AND DOCCOD IN ('AJC','NCC','NDC','NFA','NCG','NFR','NGN','AG') AND MCCNAT ='C') -- NDT,NCC,NDC
WHERE TOTAL_CREDITO &lt;&gt; 0 AND FACTURA IN (SELECT B.MCCNUMOBL FROM movcxc_copias_ult B WHERE DOCCOD IN ('AJC','NCC','NDC','NFA','NCG','NFR','NGN','AG') AND MCCNAT ='C' );
UPDATE report.TMP_YADIRA_asis
SET NC_GLOSA_SIN_RAD = (SELECT cast (SUM(A.MCCVLR) as float) FROM report.movcxc_copias_ult A WHERE
                     report.TMP_YADIRA_asis.FACTURA = A.MCCNUMOBL AND DOCCOD IN ('NGS') AND MCCNAT ='C')
WHERE TOTAL_CREDITO &lt;&gt; 0 AND FACTURA IN (SELECT B.MCCNUMOBL FROM movcxc_copias_ult B WHERE DOCCOD IN ('NGS') AND MCCNAT ='C' );
truncate table report.TMP_YADIRA_glosas_asis22;
PRINT ('PASE 3');
insert into report.TMP_YADIRA_glosas_asis22
select  t1.gloctvo as consecutivo,t1.mpnfac as factura,t6.trcrazsoc as razon_social,
(t4.HOJTOTDEB  - t4.HOJTOTCRE) AS SALDO_PNDNTE,t3.mavals as valor_factura,
t3.facfch as fecha_factura,t4.hojfchrad as fecha_radicacion,t1.glofchrec as fecha_glosa_recibida , --t3.glsdes as estado,
        t1.glofecdoc as fecha_contestacion,
 t1.glofchrad as fecha_radicada_glosa,
 CASE WHEN t1.gloedo = '3'  then 'GLOSADA'
      WHEN t1.gloedo = '5'  then 'CONTESTADA'
      WHEN t1.gloedo = '8'  then 'NOTIFICADA'
      WHEN t1.gloedo = '9'  then 'NOTIFICADA CONTESTADA'
             WHEN t1.gloedo = '11' then 'NOTIIFICADA RADICADA'
      WHEN t1.gloedo = '12' then 'CONCILIADA'
      WHEN t1.gloedo = '13' then 'EN ACTA DE CONCILIACION'
      WHEN t1.gloedo = '6' then 'RADICADA'
             ELSE  'Otros valores '
  END as estado_glosa , t5.glscod,t5.glsdes,t1.gloinddev AS devuelta,
        t2.gloitem as item, t2.glocnt as cantidad_item_glosados,
 t1.glovlrtglo  as valor_total_glosado,
 T1.glovlrtpen as valor_total_pendiente,
 T2.glovlr as valor_item_glosado,
 T2.GloVlrAcp as valor_item_aceptado,
 T2.GloVlrSop as valor_item_soportado   , t2.gloobscon as observaciones_item, t1.gloedorec as estado_recepcion,
 GLOUSRRTA,GLOTIPDOC,t2.glofchrta
FROM adglosas t1 
inner join maeate t3 on (t3.mpnfac = t1.mpnfac)
inner join  hojobl t4  on (t4.hojnumobl= cast(t1.mpnfac as char(15))
 and t4.cntcod &lt;&gt; '130525005001')
left join adglosas1 t2 on (t2.gloctvo = t1.gloctvo and t2.mpnfac = t1.mpnfac)
left join glosas t5 on (t5.glscod = t2.glscod)
inner join    terceros t6 on (t6.trccod=t4.clicod and t6.trctipent in (1,4))
where t1.glofchrec &gt;= @intermedia_fecha and t1.glofchrec &lt;= @hasta_fecha and t3.maestf not in ('1','10')
order by t1.mpnfac ; 
end;</t>
  </si>
  <si>
    <t>ok - Pribar la consulta</t>
  </si>
  <si>
    <t>SELECT  a.*, b.mvcxcnro,b.mccfch FROM report.TMP_YADIRA_glosas_asis22 a left join REPORT.movcxc_copias b ON (CONVERT (char (15), a.factura) = b.mccnumobl and b.doccod = a.glotipdoc) where a.ESTADO_RECEPCION &lt;&gt; 'A' and (convert(char(15), a.factura)) in (select convert(char(15), factura) from report.tmp_yadira_asis) ORDER BY CONSECUTIVO</t>
  </si>
  <si>
    <r>
      <t xml:space="preserve">OK- </t>
    </r>
    <r>
      <rPr>
        <b/>
        <sz val="11"/>
        <color rgb="FFFF0000"/>
        <rFont val="Calibri"/>
        <family val="2"/>
        <scheme val="minor"/>
      </rPr>
      <t>Verificar resultados</t>
    </r>
  </si>
  <si>
    <t>SELECT HCCOM5.HISCKEY AS DOCUMENTO,HCCOM5.HISTIPDOC AS TIPO_DOC,MPNOMC AS NOMBRE_PACIENTE,DATEDIFF (DAY, CAPBAS.MPFCHN,HCCOM1.HISFHORAT)/365 as edad,HCCOM5.HISCSEC AS FOLIO, HISCPCAN AS CANTIDAD,HCTVIN5 AS INGRESO_PACIENTE,HISCMMED AS MED,MMNOMM AS MEDICO,HCPRCCOD,HCPRCTIP AS PROCEDIMIENTO,convert(varchar (10),HISCFCON,120) AS FECHA,PRNOMB AS NOMBRE_PROCEDIMIENTO FROM HCCOM5,CAPBAS,HCCOM1,MAEMED1,MAEPRO WHERE CAPBAS.MPCEDU=HCCOM5.HISCKEY AND CAPBAS.MPTDOC=HCCOM5.HISTIPDOC AND HCCOM1.HISTIPDOC=HCCOM5.HISTIPDOC AND HCCOM1.HISCKEY=HCCOM5.HISCKEY AND HCCOM5.HISCSEC=HCCOM1.HISCSEC AND HISCMMED=MMCODM AND HCPRCTIP=1 AND MAEPRO.PRCODI=HCPRCCOD AND HCCOM5.HCPRSTGR IN ('E','A','I','X') AND DATEDIFF (day,CAPBAS.MPFCHN,HCCOM1.HISFHORAT)/365 &lt; 16 AND (CONCAT(HCCOM5.HISCKEY,' ',HCCOM5.HISTIPDOC,' ',HCCOM5.HISCSEC, ' ',HCCOM5.HCTVIN5,' ',HCCOM5.HCPRCCOD)) IN (SELECT CONCAT(HISCKEY,' ',HISTIPDOC,' ',HISCSEC,' ',HCTVIN51,' ',HCPRCCOD) FROM HCCOM51 WHERE HCFCHRORD&gt;=? AND HCFCHRORD&lt;=? AND HCPRCTPOP=1 AND HCORDAMB='N') ORDER BY MPNOMC</t>
  </si>
  <si>
    <t>SELECT ADGLOSAS.MPNFAC AS NUMERO_FACTURA, ADGLOSAS.GLOCTVO AS CONSECUTIVO_GLOSA, ADGLOSAS.GLONUMDOC AS CONSECUTIVO_NOTA, ADGLOSAS.GLOFECDOC AS FECHA_NOTA, ADGLOSAS.GLOVLRTACP AS VALOR_ACEPTADO, DBO.DESENCRIPTAR(GLOUSUREC) AS USUARIO_QUE_REALIZA,CASE ADGLOSAS.GLOTIPDOC WHEN 'NGS' THEN 'GLOSA FACTURADA SIN RADICAR' WHEN 'NFR' THEN 'GLOSA FACTURADA RADICADA' WHEN 'NCG' THEN 'CONCILIACION GLOSAS' WHEN 'NGN' THEN 'NOTIFICACION DE GLOSA' WHEN 'NFA' THEN 'NOTA DE FACTURACION' WHEN 'NDT' THEN 'DESCUENTO DE TESORERIA' WHEN 'NDC' THEN 'DESCUENTO DE CARTERA' WHEN 'NCC' THEN 'CASTIGO DE CARTERA' END AS TIPO_DE_NOTA,ADGLOSAS1.GLSCOD AS CONCEPTO,GLOSAS.GLSDES AS NOMBRE_CONCEPTO,ADGLOSAS1.GLOVLRACP AS VALOR_ACEPTADO,MAEEMP.MENOMB AS CONTRATO FROM (ADGLOSAS INNER JOIN ADGLOSAS1 ON ADGLOSAS.GLOCTVO=ADGLOSAS1.GLOCTVO) INNER JOIN GLOSAS ON GLOSAS.GLSCOD=ADGLOSAS1.GLSCOD INNER JOIN MAEATE ON MAEATE.MPNFAC=ADGLOSAS.MPNFAC INNER JOIN MAEEMP ON MAEEMP.MENNIT=MAEATE.MPMENI WHERE GLOFECDOC&gt;=? AND GLOFECDOC&lt;=? ORDER BY 1;</t>
  </si>
  <si>
    <t>Funcion Desencriptar/SPLIT</t>
  </si>
  <si>
    <t>SELECT CITMED.CITNUM AS CITA_NUMERO, CITMED.CITFEC CITA_FECHA, CITMED.CITPRO AS COD_PROCEDIMIENTO, dbo.DESENCRIPTAR(CITUSER) AS USUARIO_QUE_ASIGNA, MAEPRO.PRNOMB AS NOMBRE_PROCEDIMIENTO, CITMED1.CITFAC AS FACTURA, MAEATE2.MAVATP AS VALOR_FACTURADO_PROCEDIMIENTO,MAEESP.MENOME AS ESPECIALIDAD FROM ((((CITMED INNER JOIN CITMED1 ON CITMED.CITNUM = CITMED1.CITNUM) INNER JOIN MAEATE2 ON CITMED1.CITFAC = MAEATE2.MPNFAC AND CITMED.CITPRO = MAEATE2.PRCODI) INNER JOIN MAEPRO ON CITMED.CITPRO = MAEPRO.PRCODI) INNER JOIN CITMED2 ON CITMED2.CITNUM=CITMED.CITNUM) INNER JOIN MAEESP ON MAEESP.MECODE = CITMED2.MECODE WHERE CITMED1.CITESTA = 'F' AND CITMED.CITFEC BETWEEN ? AND ? ORDER BY 2</t>
  </si>
  <si>
    <t>SELECT MAEATE.MPNFAC AS FACTURA, MAEATE.MATIPDOC AS TIPO_DOC, MAEATE.FACFCH AS FECHA_FACTURA,MAEATE.MATOTF AS TOTAL_FACTURA,MAEATE.MAESTF AS ESTADO_FACTURA, MAEATE.MANRNOTCR AS NO_NOTA, MAEATE.MAFCHNOT AS FECHA_NOTA, MAEATE.MAESTNOT AS CONT_NOTA ,MAEATE.MSUFAC AS FACTURADOR, dbo.desencriptar (MAEATE.MSUFAC) AS FACTURADOR_CEDULA,REFACT.REFACUSU AS USUARIO_ANULA, dbo.desencriptar (REFACT.REFACUSU) AS USUARIO_ANULA_FAC, REFACT1.MPNFAC AS NUEVA_FACTURA,REFACT1.MATIPDOC AS TIPO_NUEVA_FACTURA,T.FACFCH AS FECHA_NUEVA_FACTURA, MOTVANU.MOTANDES AS MOTIVO_ANULA,T.MATOTF AS VALOR_NVA_FACTURA FROM MAEATE LEFT JOIN REFACT ON (REFACT.REFATNUM=MAEATE.MPNFAC) LEFT JOIN REFACT1 ON (REFACT1.REFATNUM=MAEATE.MPNFAC) LEFT JOIN MOTVANU ON (MOTVANU.MOTANCOD=REFACT.MOTANCOD) LEFT JOIN MAEATE T ON (T.MPNFAC=REFACT1.MPNFAC) WHERE MAEATE.MAESTF='10' AND MAEATE.MAFCHNOT BETWEEN ? AND ?;</t>
  </si>
  <si>
    <t>SELECT MAEATE2.MPNFAC AS FACTURA,MAEATE.MACTVING AS CONSEC_INGRESO,MAEATE.FACFCH AS FECHA_FACTURA,MAEATE2.MAFEPR AS FECHA_PROCEDIMIENTO,
MAEATE.MPCEDU AS ID_PACIENTE,MAEATE2.PRCODI AS CUPS ,MAEATE2.MACANPR AS CANTIDAD, MAEPRO.PRNOMB AS DECRIPCION_PROCEDIMIENTO,MAEATE2.MAVATP 
AS VALOR,MAEPAB.MPNOMP AS SERVICIO,MAEATE2.FCPCODSCC AS COD_COSTO,CENCOST.CNCDSC AS DESCRIPCION_CENCOSTO,
 CPTSERV.CPTDESC AS CONCEPTO,MAEEMP.MENOMB AS CONTRATO,EMPRESS.EMPDSC AS EMPRESA,MAEESP.MENOME AS ESPECIALIDAD, CITMED.CITNUM AS NUMEROCITA,
 DBO.DESENCRIPTAR(CITMED.CITUSER) AS USUARIOGENERACITAT,CITMED.CITFEC AS FECHACITA,CITMED.CITHORI AS HORA_CITA,
 (CASE WHEN CITESTA='R' THEN 'RESERVADA' WHEN CITESTA= 'C' THEN 'CONFIRMADA' WHEN CITESTA= 'I' THEN 'INCUMPLIDA'
  WHEN CITESTA='N' THEN 'CANCELADA' WHEN CITESTA ='A' THEN 'ATENDIDA' WHEN CITESTA= 'F' THEN 'FACTURADA' ELSE CITESTA END) AS 
  ESTADOCITA ,CITMED.CITPRO AS CODIGO_PROCEDIMIENTOAGENDADO,(CASE WHEN MAEATE2.PRCODI IN ('940700-1' , '881236','965201','452301' , '890202-03',
   '890202-45','890202-26','890202-48','890302-31','890302-66','890308','890206','890207','890202-06' , '890202-33' , '890202-09', '890202-12',
   '890202-16','890202-17','890202-07','890202-71','890202-31', '890202-38' , '890202-32' , '890202-66' , '890202-36' , '890202-39',
   '890202-41','890202-42','890202-10','890202-49','890202-50','890202-21','890202- 28','882330','882110', '882331','882311','882332',
   '882333','882221','882335','881234','881235','895001','895100','891401','930860', '930860-1', '451301','893805','893700','978800',
   '890402-31','890402-40','92300','896100','314201','221401','886012','954621', '952301','894103','894102','872002','873122','873432',
   '870131','873411','873335','870101','870602','873112','873205','871010', '871040','871020', '871019','870001','873210','873312','873204',
   '873002','870107','873121', '873241','873206','873333','873313','871111','873420','873422','871050', '870108','873431','871121','872123',
   '871030','873004','873302', '873424','873443','873444','891502','970200','931000','937000','938300', '939400','879420','879201','879205'
   ,'879111','879523','879510', '879460','879131','879301','879910','873710','881435','881610','881620', '881305','881302','881306','881501'
   ,'881331','881602','881601', '881332','881112','881141','881201','881301','881431','881434','881432', '881402','881401','881511','881510',
   '892001','892400','876802','452401','964900','609500','861401','454202','893812','890308','890208', '940700-1','864101','863103','863105', 
   '863101','861401','864202','862702','863104','992300','863102','862701', '864102','860102','861411') THEN 'PROCECONTAC' ELSE 'PROCCLINICA' END)
    AS CLASIFPROC, (CASE WHEN CITMED.CITUSER IN (select ausrid from admusr1 where cnccod ='10135') 
 THEN 'USUARIOCONTACCENTER' ELSE 'OTROUSUARIO' END) AS CLASIFUSUARIO FROM MAEATE2 INNER JOIN MAEPRO ON MAEATE2.PRCODI=MAEPRO.PRCODI 
 INNER JOIN CPTSERV ON MAEPRO.PRCPTO=CPTSERV.CPTCOD INNER JOIN MAEATE ON MAEATE2.MPNFAC=MAEATE.MPNFAC INNER JOIN MAEPAB ON
  MAEATE.FACCODPAB=MAEPAB.MPCODP INNER JOIN MAEESP ON MAEATE2.MECOMM=MAEESP.MECODE INNER JOIN MAEEMP ON MAEATE.MPMENI=MAEEMP.MENNIT 
  LEFT JOIN HONRIOS ON MAEATE2.MAHONCOD=HONRIOS.HNRCOD INNER JOIN EMPRESS ON MAEEMP.MECNTR=EMPRESS.MECNTR LEFT JOIN
   CENCOST ON MAEATE2.FCPCODSCC=CENCOST.CNCCOD LEFT JOIN CITMED1 ON CITMED1.CITFAC=MAEATE2.MPNFAC INNER JOIN
    CITMED ON CITMED.CITNUM CITMED1.CITNUM 
    WHERE MAEATE.MATIPDOC IN ('2','3','4') 
    AND MAEATE2.FCPTPOTRN='F' AND MAEATE2.MAESANUP&lt;&gt;'S'
     AND MAEATE.MAESTF&lt;&gt;1 AND MAEATE.MAESTF&lt;&gt;10 AND
 MAEATE.FACFCH&gt;='2016-01-01' AND MAEATE.FACCODPAB = '1' AND MAEATE.FACFCH&lt;='2016-01-31' ORDER BY MAEATE.MPNFAC;</t>
  </si>
  <si>
    <t>SELECT MAEMED1.MMCODM AS CODIGO_MEDICO, MAEMED1.MMNOMM AS NOMBRE_MEDICO, rtrim(MAEESP.MENOME) AS ESPECIALIDAD,CONSUL.CONSDET AS CONSULTORIO, CITMED.CITPRO AS CODIGO_PROCED ,MAEPRO.PRNOMB AS PROCEDIMIENTO,CITMED1.CITTIPDOC AS TIPO_DOCUMENTO, CITMED1.CITCED AS DOCUMENTO,LTRIM(RTRIM(CAPBAS.MPNOM1)) AS NOMBRE1,LTRIM(RTRIM(CAPBAS.MPNOM2)) AS NOMBRE2,RTRIM(CAPBAS.MPAPE1) AS APELLIDO1, LTRIM(RTRIM(CAPBAS.MPAPE2)) AS APELLIDO2,CAPBAS.MPTELE AS TELEFONO_RESIDENCIA, CAPBAS.MPTELE1 AS TELEFONO_OFICINA,CAPBAS.MPTELE2 AS CELULAR,CAPBAS.MPMAIL AS CORREO,CASE WHEN CITMED1.CITESTA='I' THEN 'INCUMPLIDA' WHEN CITMED1.CITESTA='N' THEN 'CANCELADA' WHEN CITMED1.CITESTA='F' THEN 'FACTURADA' WHEN CITMED1.CITESTA='A' THEN 'ATENDIDA' WHEN CITMED1.CITESTA='R' THEN 'RESERVADA' WHEN CITMED1.CITESTA='C' THEN 'CONFIRMADA' END AS ESTADO_CITA,convert(varchar (19),CITMED1.CITFECPA, 120) AS FECHA_CITA,CITMED1.CITHORIPA AS HORA_CITA,dbo.DESENCRIPTAR(CITMED.CITUSER) AS ASIGNA FROM ((CITMED INNER JOIN CITMED2 ON (CITMED2.CITEMP=CITMED.CITEMP AND CITMED2.CITSED=CITMED.CITSED AND CITMED2.CITNUM= CITMED.CITNUM )) INNER JOIN CITMED1 ON (CITMED1.CITEMP=CITMED.CITEMP AND CITMED1.CITSED=CITMED.CITSED AND CITMED1.CITNUM=CITMED.CITNUM AND CITMED1.CITESTA='R') INNER JOIN MAEMED1 ON CITMED2.MMCODM=MAEMED1.MMCODM) INNER JOIN CAPBAS ON (CITMED1.CITCED=CAPBAS.MPCEDU AND CITMED1.CITTIPDOC=CAPBAS.MPTDOC) INNER JOIN MAEESP ON CITMED2.MECODE=MAEESP.MECODE INNER JOIN MAEPRO ON CITMED.CITPRO=MAEPRO.PRCODI INNER JOIN CPTSERV ON MAEPRO.PRCPTO=CPTSERV.CPTCOD LEFT JOIN CONSUL ON CONSUL.CONSCOD=CITMED.CITCONS WHERE CITMED.CITFEC&gt;=? AND CITMED.CITFEC&lt;=? ORDER BY MAEESP.MENOME,MAEMED1.MMNOMM,CAPBAS.MPNOMC;</t>
  </si>
  <si>
    <t>599 SQL / 16085</t>
  </si>
  <si>
    <t>SELECT C.CITNUM AS NUM_CITA, C.CITFEC AS FEC_CITA, C.CITHORI AS HOR_CITA, dbo.DESENCRIPTAR(C.CITUSER) AS USU_CITA, C1.CITCED AS CEDU_PACIENTE_CITA, C1.CITTIPDOC AS DOC_PACIENTE_CITA, C2.CITFCHHRA AS FEC_TRASLADO_CITA,C2.CITMTV AS MOTIVO_TRASLADO_CITA, C2.CITOBS AS OBSER_TRASLADO_CITA,dbo.DESENCRIPTAR(C2.CITUSRCIT) AS USU_TRASLADO_CITA FROM (CITMED C INNER JOIN CITMED1 C1 ON C.CITNUM=C1.CITNUM) INNER JOIN CTRLCITAS C2 ON C1.CITNUM=C2.CITNUM AND C1.CITCED=C2.CITCED AND C1.CITTIPDOC=C2.CITTIPDOC WHERE C2.CITFCHHRA BETWEEN ? AND ? AND C2.CITSTSCIT='T' AND CITCMBDTO='TRASLADO';</t>
  </si>
  <si>
    <t>SELECT CTRLCITAS.CITNUM AS CONSECUTIVO, CTRLCITAS.CITFCHHRA AS FECHA_ASIGNACION, CITMED.CITFEC AS FECHA_CITA, CITMED.CITHORI AS HORA_CITA,DATEDIFF (DAY, CTRLCITAS.CITFCHHRA,CITMED.CITFEC) AS OPORTUNIDAD, CAPBAS.MPCEDU AS IDENTIFICACION, CAPBAS.MPTDOC AS TIPO_ID, CAPBAS.MPNOMC AS NOMBRE_PACIENTE,CAPBAS.MPTELE AS TEL_RESIDENCIA,CAPBAS.MPTELE1 AS TEL_OFICINA,CAPBAS.MPTELE2 AS CELULAR,MAEEMP.MENOMB AS CONTRATO,CONSUL.CONSDET AS CONSULTORIO ,CITMED.CITTIEMPO AS DURACION_CITA,MAEMED1.MMNOMM AS MEDICO, MAEESP.MENOME AS ESPECILIDAD,CTRLCITAS.CITUSRCIT AS USUARIO_ASIGNA,DBO.DESENCRIPTAR(CTRLCITAS.CITUSRCIT)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CAPBAS.MPMAIL,CAPBAS.MPOTTIAF AS TIPO_AFILIACION,CITMED1.CITFECSOL AS FECHA_SOLICITA FROM CTRLCITAS INNER JOIN CITMED ON CTRLCITAS.CITNUM=CITMED.CITNUM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CTRLCITAS.CITFCHHRA&gt;=? AND CTRLCITAS.CITFCHHRA&lt;=? ORDER BY CTRLCITAS.CITFCHHRA;</t>
  </si>
  <si>
    <t>DIF FILAS 25411 POSTGRES/27011 SQL</t>
  </si>
  <si>
    <t>SELECT CTRLCITAS.CITNUM AS CONSECUTIVO, CTRLCITAS.CITFCHHRA AS FECHA_ASIGNACION, CONVERT(VARCHAR(19), CITMED.CITFEC, 120) AS FECHA_CITA, CITMED.CITHORI AS HORA_CITA,DATEDIFF (DAY,  CTRLCITAS.CITFCHHRA,CITMED.CITFEC) + 1 AS OPORTUNIDAD,CAPBAS.MPCEDU AS IDENTIFICACION,CAPBAS.MPTDOC AS TIPO_ID,CAPBAS.MPNOMC AS NOMBRE_PACIENTE, CAPBAS.MPTELE AS TEL_RESIDENCIA,CAPBAS.MPTELE1 AS TEL_OFICINA,CAPBAS.MPTELE2 AS CELULAR,MAEEMP.MENOMB AS CONTRATO,CONSUL.CONSDET AS CONSULTORIO ,CITMED.CITTIEMPO AS DURACION_CITA,MAEMED1.MMNOMM AS MEDICO, MAEESP.MENOME AS ESPECILIDAD,DBO.DESENCRIPTAR(CTRLCITAS.CITUSRCIT)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ESTADO_CITA,CTRLCITAS.CITOBS AS OBSERVA, CAPBAS.MPMAIL,MAEPAC.MTCODP AS TIPO_AFILIADO FROM CTRLCITAS INNER JOIN CITMED ON CTRLCITAS.CITNUM =CITMED.CITNUM INNER JOIN CITMED2 ON CITMED2.CITEMP= 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MAEPRO ON (MAEPRO.PRCODI=CITMED.CITPRO) LEFT JOIN MAEPAC ON (MAEPAC.MPCEDU=CITMED1.CITCED AND MAEPAC.MPTDOC=CITMED1.CITTIPDOC AND MAEPAC.MENNIT=CITMED1.CITNROCTO) WHERE CTRLCITAS.CITCMBDTO='RESERVADA' AND CITMED.CITFEC&gt;=? AND CITMED.CITFEC&lt;=? AND MAEESP.MECODE IN ('680','590','443') AND MAEMED1.MMCODM IN ('ME955','PS009','PS012','PS018','PS015','PS019','PS141','PS142','PS143','PS016','PS147','PS011','PS148','PS152') ORDER BY CTRLCITAS.CITFCHHRA;</t>
  </si>
  <si>
    <t>SELECT A.CITNUM AS NO_CITA , A.CITTIPDOC AS TIPO_DOC , A.CITCED AS DOCUMENTO, B.INGFAC AS FACTURA,DBO.DESENCRIPTAR (A.CITUSRCIT) AS USUARIO_CALL_CENTER FROM CTRLCITAS A,INGRESOS B WHERE A.CITFCHHRA &gt;= ? AND A.CITFCHHRA &lt;= ? AND A.CITUSRCIT IN ('.,+â&gt;:KK.' , '.,+â&gt;:KK:','KKB.,B&gt;K' , '.B:?? +â.&lt;;&gt;' , '.,+âB,B&gt;:' , '.,+âB.:K +â',',BK???K&gt;','.B:+â?&gt;;,+é-ñ,','.B+â+â+é-ñ+â+â;&gt;;','.B:.;,;+â..') AND A.CITCMBDTO='RESERVADA' AND B.INGNUMCIT = A.CITNUM GROUP BY A.CITNUM,A.CITTIPDOC,A.CITCED,B.INGFAC,DBO.DESENCRIPTAR(A.CITUSRCIT)</t>
  </si>
  <si>
    <t xml:space="preserve">SELECT CTRLCITAS.CITNUM AS CONSECUTIVO, CTRLCITAS.CITFCHHRA AS FECHA_RESERVACION, 
CITMED.CITFEC AS FECHA_CITA, CITMED.CITHORI AS HORA_CITA, 
-- (CAST(CITMED.CITFEC AS DATE)- CAST(CTRLCITAS.CITFCHHRA AS DATE)) + 1 AS OPORTUNIDAD,
DATEDIFF  (DAY,  CTRLCITAS.CITFCHHRA, CITMED.CITFEC) + 1 AS OPORTUNIDAD,
 CAPBAS.MPCEDU AS IDENTIFICACION, CAPBAS.MPTDOC AS TIPO_ID, CAPBAS.MPNOMC AS NOMBRE_PACIENTE,
 CAPBAS.MPTELE AS TEL_RESIDENCIA,CAPBAS.MPTELE1 AS TEL_OFICINA,CAPBAS.MPTELE2 AS CELULAR,
 MAEEMP.MENOMB AS CONTRATO, CONSUL.CONSDET AS CONSULTORIO ,CITMED.CITTIEMPO AS DURACION_CITA,
 MAEMED1.MMNOMM AS MEDICO_ASIGNADO, M1.MMNOMM AS MEDICO_ATIENDE,MAEESP.MENOME AS ESPECIALIDAD,
  CTRLCITAS.CITUSRCIT AS USUARIO_ASIGNA,DBO.DESENCRIPTAR(CTRLCITAS.CITUSRCIT) AS CEDULA_USUARIO_ASIGNA,
  MAEPRO.PRNOMB AS PROCEDIMIENTO, CASE WHEN CITMED1.CITESTA='I' THEN 'INCUMPLIDA'  
  WHEN CITMED1.CITESTA='N' THEN 'CANCELADA' WHEN CITMED1.CITESTA='F' THEN 'FACTURADA' 
  WHEN CITMED1.CITESTA='A' THEN 'ATENDIDA' WHEN CITMED1.CITESTA='R' THEN 'RESERVADA' 
  WHEN CITMED1.CITESTA='C' THEN 'CONFIRMADA' END AS ESTADO_CITA, CTRLCITAS.CITOBS AS OBSERVA ,
  T1.CITFCHHRA AS FECHA_CONFIRMADA, HCCOM1.HISFHORAT AS FECHA_FOLIO,CTRLCITAS.CITCMBDTO,
   DATEDIFF (DAY, CTRLCITAS.CITFCHHRA , (CAST(CONCAT(CITMED.CITFEC,' ',CITMED.CITHORI) AS TIMESTAMP) )) AS TIEMPO_RESERVA_A_CITA,
   DATEDIFF (DAY, T1.CITFCHHRA ,        (CAST(CONCAT(CITMED.CITFEC,' ',CITMED.CITHORI) AS TIMESTAMP) )) AS TIEMPO_CITA_A_CONFIRMA, 
   DATEDIFF (DAY ,T1.CITFCHHRA,   HCCOM1.HISFHORAT) AS  TIEMPO_CONFIRMADA_A_FOLIO 
    FROM CTRLCITAS 
 LEFT JOIN CTRLCITAS T1 ON CTRLCITAS.CITNUM = T1.CITNUM  AND
    T1.CITCMBDTO='CONFIRMADA' 
 INNER JOIN CITMED ON CITMED.CITNUM=CTRLCITAS.CITNUM
  INNER JOIN CITMED2 ON CITMED2.CITNUM=CITMED.CITNUM AND CITMED2.CITEMP=CITMED.CITEMP AND CITMED2.CITSED=CITMED.CITSED 
  INNER JOIN CITMED1 ON CITMED1.CITNUM=CITMED.CITNUM AND CITMED1.CITEMP=CITMED.CITEMP AND CITMED1.CITSED=CITMED.CITSED AND CITMED1.CITCED=CTRLCITAS.CITCED
  INNER JOIN CONSUL ON CONSUL.CONSCOD=CITMED.CITCONS
  INNER JOIN MAEESP ON MAEESP.MECODE=CITMED2.MECODE 
  INNER JOIN CAPBAS ON CAPBAS.MPTDOC=CITMED1.CITTIPDOC AND CAPBAS.MPCEDU=CITMED1.CITCED 
  INNER JOIN MAEMED1 ON MAEMED1.MMCODM=CITMED2.MMCODM 
  INNER JOIN MAEEMP ON MAEEMP.MENNIT=CITMED1.CITNROCTO 
  LEFT  JOIN HCCOM1 ON HCCOM1.HISTIPDOC= CITMED1.CITTIPDOC AND HCCOM1.HISCKEY=CITMED1.CITCED AND 
    HCCOM1.HISCSEC=CITMED1.CITFOLIO 
  LEFT JOIN MAEPRO ON MAEPRO.PRCODI=CITMED.CITPRO
  LEFT JOIN MAEMED1 M1 ON M1.MMCODM=HCCOM1.HISCMMED 
  WHERE CTRLCITAS.CITFCHHRA&gt;= '2016-01-01' AND CTRLCITAS.CITFCHHRA&lt;='106-01-31' 
    AND CTRLCITAS.CITCMBDTO='RESERVADA' AND MAEESP.MECODE IN (440) 
    ORDER BY CTRLCITAS.CITFCHHRA;
</t>
  </si>
  <si>
    <t>OK No en postgres SI en sQL</t>
  </si>
  <si>
    <t>OK No en postgres SI en SQL</t>
  </si>
  <si>
    <t>OK - no en postgres Si sqL</t>
  </si>
  <si>
    <t>Funcion Desencriptar- Verificar si el teimpo de Restas funcinma asi no mas</t>
  </si>
  <si>
    <t>SELECT CITMED.CITNUM AS NO_CITA,CITMED.CITFEC AS FECHA_CITA, CITMED1.CITCED AS ID,CAPBAS.MPNOMC AS PACIENTE,CASE WHEN CITMED1.CITESTA='I' THEN 'INCUMPLIDA' WHEN CITMED1.CITESTA='N' THEN 'CANCELADA' WHEN CITMED1.CITESTA='F' THEN 'FACTURADA' WHEN CITMED1.CITESTA='A' THEN 'ATENDIDA' WHEN CITMED1.CITESTA='R' THEN 'RESERVADA' WHEN CITMED1.CITESTA='C' THEN 'CONFIRMADA' END AS ESTADO_CITA,MAEMED1.MMNOMM AS MEDICO,MAEEMP.MENOMB AS CONTRATO,MAEESP.MENOME AS ESPECIALIDAD,CONSUL.CONSDET AS CONSULTORIO ,DBO.DESENCRIPTAR (CITMED.CITUSER) FROM CITMED INNER JOIN CITMED2 ON (CITMED2.CITEMP= CITMED.CITEMP AND CITMED2.CITSED=CITMED.CITSED AND CITMED2.CITNUM=CITMED.CITNUM) INNER JOIN CITMED1 ON (CITMED1.CITEMP=CITMED.CITEMP AND CITMED1.CITSED = CITMED.CITSED AND CITMED1.CITNUM=CITMED.CITNUM) INNER JOIN CAPBAS ON CITMED1.CITCED=CAPBAS.MPCEDU AND CITMED1.CITTIPDOC=CAPBAS.MPTDOC INNER JOIN MAEMED1 ON CITMED2.MMCODM=MAEMED1.MMCODM INNER JOIN MAEESP ON CITMED2.MECODE=MAEESP.MECODE INNER JOIN CONSUL ON CONSUL.CONSCOD=CITMED.CITCONS INNER JOIN MAEEMP ON (MAEEMP.MENNIT=CITMED1.CITNROCTO) WHERE CITMED.CITFEC&gt;=? AND CITMED.CITFEC&lt;=? AND CITMED1.CITESTA IN ('A','F','C') ORDER BY MAEEMP.MENOMB,MAEESP.MENOME;</t>
  </si>
  <si>
    <t xml:space="preserve"> SELECT CTRLCITAS.CITNUM AS CONSECUTIVO, CTRLCITAS.CITFCHHRA AS FECHA_RESERVACION, 
CITMED.CITFEC AS FECHA_CITA, CITMED.CITHORI AS HORA_CITA,
  DATEDIFF (DAY, CTRLCITAS.CITFCHHRA, CITMED.CITFEC) AS OPORTUNIDAD, 
  CAPBAS.MPCEDU AS 
 IDENTIFICACION, CAPBAS.MPTDOC AS TIPO_ID, CAPBAS.MPNOMC AS NOMBRE_PACIENTE,
 CAPBAS.MPTELE AS TEL_RESIDENCIA,CAPBAS.MPTELE1 AS TEL_OFICINA,CAPBAS.MPTELE2 AS CELULAR,
 MAEEMP.MENOMB AS CONTRATO, CONSUL.CONSDET AS CONSULTORIO ,CITMED.CITTIEMPO AS DURACION_CITA,
 MAEMED1.MMNOMM AS MEDICO_ASIGNADO, M1.MMNOMM AS MEDICO_ATIENDE, MAEESP.MENOME AS ESPECIALIDAD,
 CTRLCITAS.CITUSRCIT AS USUARIO_ASIGNA,dbo.DESENCRIPTAR(CTRLCITAS.CITUSRCIT) AS CEDULA_USUARIO_ASIGNA,
  MAEPRO.PRNOMB AS PROCEDIMIENTO, CASE WHEN CITMED1.CITESTA='I' THEN 'INCUMPLIDA'
   WHEN CITMED1.CITESTA='N' THEN 'CANCELADA' WHEN CITMED1.CITESTA='F' THEN 'FACTURADA'
    WHEN CITMED1.CITESTA='A' THEN 'ATENDIDA' WHEN CITMED1.CITESTA='R' THEN 'RESERVADA'
  WHEN CITMED1.CITESTA='C' THEN 'CONFIRMADA' END AS ESTADO_CITA, CTRLCITAS.CITOBS AS OBSERV ,
  T1.CITFCHHRA AS FECHA_CONFIRMADA,HCCOM1.HISFHORAT AS FECHA_FOLIO,CTRLCITAS.CITCMBDTO, 
  DATEDIFF (DAY, CTRLCITAS.CITFCHHRA,cast(CONCAT(CITMED.CITFEC,' ',CITMED.CITHORI) as timestamp))  AS TIEMPO_RESERVA_A_CITA, 
 -- DATEDIFF (DAY, T1.CITFCHHRA,cast(CONCAT(CITMED.CITFEC,' ',CITMED.CITHORI) as timestamp)),
     datediff (day,T1.CITFCHHRA, HCCOM1.HISFHORAT)  TIEMPO_CONFIRMADA_A_FOLIO 
    FROM CTRLCITAS LEFT JOIN CTRLCITAS T1 ON (CTRLCITAS.CITNUM = T1.CITNUM  AND
     T1.CITCMBDTO='CONFIRMADA') INNER JOIN CITMED ON (CITMED.CITNUM=CTRLCITAS.CITNUM)
   INNER JOIN CITMED2 ON (CITMED2.CITNUM=CITMED.CITNUM AND CITMED2.CITEMP=CITMED.CITEMP
    AND CITMED2.CITSED=CITMED.CITSED) INNER JOIN CITMED1 ON (CITMED1.CITNUM=CITMED.CITNUM
     AND CITMED1.CITEMP=CITMED.CITEMP AND CITMED1.CITSED=CITMED.CITSED AND 
     CITMED1.CITCED=CTRLCITAS.CITCED) LEFT  JOIN HCCOM1 ON
      (HCCOM1.HISTIPDOC= CITMED1.CITTIPDOC 
     AND HCCOM1.HISCKEY=CITMED1.CITCED AND  HCCOM1.HISCSEC=CITMED1.CITFOLIO) 
     INNER JOIN CONSUL ON (CONSUL.CONSCOD=CITMED.CITCONS)
      INNER JOIN MAEESP ON (MAEESP.MECODE=CITMED2.MECODE ) 
   INNER JOIN CAPBAS ON (CAPBAS.MPTDOC=CITMED1.CITTIPDOC AND CAPBAS.MPCEDU=CITMED1.CITCED)
    INNER JOIN MAEMED1 ON (MAEMED1.MMCODM=CITMED2.MMCODM)
     INNER JOIN MAEEMP ON (MAEEMP.MENNIT=CITMED1.CITNROCTO) 
     LEFT JOIN MAEPRO ON (MAEPRO.PRCODI=CITMED.CITPRO) 
     LEFT JOIN MAEMED1 M1 ON (M1.MMCODM=HCCOM1.HISCMMED) 
     WHERE CTRLCITAS.CITFCHHRA&gt;='2016-01-01' AND CTRLCITAS.CITFCHHRA&lt;='2016-01-31' AND 
     CTRLCITAS.CITCMBDTO='RESERVADA' ORDER BY CTRLCITAS.CITFCHHRA;</t>
  </si>
  <si>
    <t>SELECT TURCOD AS TURNO,convert(varchar(19),TURFCHENT,120) AS FECHA,dbo.DESENCRIPTAR(TURUSRENT) AS USUARIO,SUM (TURVLRTOT) AS TOTAL FROM entturn where TURFCHENT&gt;=? AND TURFCHENT&lt;=? GROUP BY TURCOD,TURFCHENT,dbo.DESENCRIPTAR (TURUSRENT) ORDER BY TURFCHENT</t>
  </si>
  <si>
    <r>
      <rPr>
        <b/>
        <sz val="11"/>
        <color rgb="FF00B050"/>
        <rFont val="Calibri"/>
        <family val="2"/>
        <scheme val="minor"/>
      </rPr>
      <t xml:space="preserve">OK </t>
    </r>
    <r>
      <rPr>
        <b/>
        <sz val="11"/>
        <color rgb="FFFF0000"/>
        <rFont val="Calibri"/>
        <family val="2"/>
        <scheme val="minor"/>
      </rPr>
      <t>No salieron registros en postgres</t>
    </r>
  </si>
  <si>
    <t>Fdif registros 6857/6818</t>
  </si>
  <si>
    <t>aprox</t>
  </si>
  <si>
    <t>select case when m.mmestado='A' then 'Activo' when m.mmestado='I' then 'Inactivo' end as estado,m.mmnomm as nom_medico,h.hiscmmed,dbo.desencriptar(m.mmusuario) as cedula,menome ,case when m.mmtposerv='1' then 'Med. Espec' when m.mmtposerv='2' then 'Med. General' end as tipo, count(*) from hccom1 h inner join maemed1 m on  h.hiscmmed=m.mmcodm inner join  maeesp on (h.hcesp=mecode) where h.hisfhorat between ? and ? and m.mmtposerv in ('1','2') group by m.mmestado,m.mmnomm,h.hiscmmed,dbo.desencriptar(m.mmusuario),menome,m.mmtposerv</t>
  </si>
  <si>
    <t>SELECT A.MVBNROCMP AS COMPROBANTE,CONVERT(VARCHAR(19),A.MVBFCH , 120) AS FECHA,C.TRCCOD as tercero, C.TRCRAZSOC as nombre_tercero,A.BANCOD AS CODIGO_BANCO,A.MVBNUMCHQ AS CHEQUE_NO,A.MVBNCHEQR AS CHEQUERA,A.MVBVLR AS VALOR, CASE WHEN A.MVBENTCHQ ='S' THEN 'ENTREGADO'  WHEN A.MVBENTCHQ ='N' THEN 'NO ENTREGADO'  END AS ESTADO ,CASE WHEN B.CHQEST='A' THEN 'Activo' WHEN B.CHQEST='X' THEN 'Anulado' END AS ESTADO_cHEQUE FROM  movban  A inner join  cheques B on (A.MVBNCHEQR =B.CHENRO) inner join  terceros C  on (C.TRCCOD =A.TRCCOD) WHERE A.MVBFCH&gt;=? AND A.MVBFCH&lt;=? AND A.BANCOD=B.BANCOD AND A.MVBNUMCHQ =B.CHQNRO AND B.chqest = 'A' AND a.MVBACT='S' AND A.DOCCOD='TCE'  ORDER BY A.BANCOD, A.MVBNUMCHQ</t>
  </si>
  <si>
    <t xml:space="preserve">OK </t>
  </si>
  <si>
    <t>SELECT A.BANCOD AS CODIGO_BANCO,CASE WHEN A.MVBENTCHQ='S' THEN 'Entregado' WHEN A.MVBENTCHQ = 'N' THEN 'No Entregado' END as Estado_cheque,sum(a.mvbvlr) AS TOTAL,count(*) AS CANTIDAD FROM movban as A inner join cheques as B on (A.MVBNCHEQR=B.CHENRO) WHERE A.MVBFCH&gt;=? AND A.MVBFCH&lt;=? AND A.BANCOD=B.BANCOD AND A.MVBNUMCHQ=B.CHQNRO AND B.chqest='A' AND a.MVBACT='S' AND A.DOCCOD='TCE' GROUP BY A.BANCOD,A.MVBENTCHQ order by A.BANCOD,A.MVBENTCHQ</t>
  </si>
  <si>
    <t>Ok - No produccion</t>
  </si>
  <si>
    <t xml:space="preserve">select ad.mpnfac as numero_factura,ad.glovlrtglo as valor_glosa, ad.GloVlrTACo as valor_notificado,ad.GloVlrTCon as Valor_Soportado_Notificacion,ad.GloVlrTAcC as valor_aceptado_notificacion,ad.GloEdoNot as estado_notificacion,ad.GloEdoCoNo as estado_contabilizacion_notificacion, ad.GloEdoCoNo as numero_radicacion_notificacion_respuesta, ad.glonumdoc1 as numero_nota, ad.glofchrec as fecha_recpcion, case when ad.gloedo='3' then 'Glosada' when ad.gloedo='5' then 'Contestada' when ad.gloedo='5' then 'Con_Nota_Credito' when ad.gloedo='6' then 'Respuesta_Radicada' when ad.gloedo='8' then 'Notificada' when ad.gloedo='9'  then 'Notificada_Contestada' when ad.gloedo='11' then 'Notificada_Radicada'when ad.gloedo='12' then 'conciliada' when ad.gloedo='13' then 'En_acta_Conciliacion' end as estado_de_glosa,case when ad.gloedorec='N' then 'Glosa_sin_Detallar'  when ad.gloedorec='P' then 'Detallada_Parcialmente' when ad.gloedorec='D' then 'Detallada_Total' when ad.gloedorec='A' then 'Anulada' end as estado_recepcion, mv.mvcnro as numero_nota_contabilidad, sum(MV.mvcvlr) as valor_contabilidad from adglosas ad left join movcont2 mv on (ad.glonumdoc1=mv.mvcnro  and mvcnat='D' and ad.mpnfac=cast(mv.mvcdocrf1 as bigint)) where doccod='NGN' and ad.glofecdoc1&gt;=? and ad.glofecdoc1&lt;=? group by ad.mpnfac ,ad.glovlrtglo , ad.GloVlrTACo ,ad.GloVlrTCon, ad.GloVlrTAcC ,ad.GloEdoNot ,ad.GloEdoCoNo ,ad.GloEdoCoNo,ad.glonumdoc1,ad.glofchrec,ad.gloedo,ad.gloedorec, mv.mvcnro </t>
  </si>
  <si>
    <t xml:space="preserve">SELECT MAEATE.MPNFAC AS FACTURA, case when MAEATE.maestf='0'then 'Activa' when MAEATE.maestf='1' then 'Anulada_sin_Contabilizar' when MAEATE.maestf='2' then 'Radicada' when MAEATE.maestf='3' then 'Glosada_Radicada' when MAEATE.maestf='4' then 'Remitida'  when MAEATE.maestf='7' then 'Glosada_sin_Radicar' when MAEATE.maestf='10' then 'Anulada_Contabilizada' when MAEATE.maestf='5'  then 'Glosada_Contestada' end as Estado_Factura,MAEATE.MPCEDU AS CEDULA,CAPBAS.MPNOMC AS NOMBRE_COMPLETO,MAEATE.FACFCH AS FECHA_FACTURA,MAEATE.MATOTF AS VALOR_TOTAL_FACTURA,MAEATE.MAVALS AS VALOR_SUBSIDIADO,(t1.HOJTOTDEB-t1.HOJTOTCRE) as pendiente, MAEATE.MPMENI AS CONTRATO,MAEATE.MAFCHI AS FECHA_INGRESO,MAEATE.MAHORI AS HORA_INGRESO,MAEATE.MADI1I AS CODIGO_DIAGNOSTICO,MAEDIA.DMNOMB AS DESCRIPCION_DIAGNOSTICO,MAEATE.MAFCHE AS FECHA_EGRESO,MAEATE.MAHORE AS HORA_EGRESO,MAEATE.MAVAPU AS COPAGO_MODERADORA,MAEATE.MPNUMA AS NUMERO_AUTORIZACION,MAEATE.MANOMAUT AS QUIEN_AUTORIZA,MAEATE.MAOBSFAC AS OBSERVACION_FACTURA FROM MAEATE INNER JOIN MAEDIA ON MAEATE.MADI1I=MAEDIA.DMCODI  AND MAEATE.MPCLPR='3' INNER JOIN CAPBAS ON CAPBAS.MPCEDU=MAEATE.MPCEDU AND CAPBAS.MPTDOC=MAEATE.MPTDOC INNER JOIN MAEEMP ON MAEATE.MPMENI=MAEEMP.MENNIT INNER JOIN  hojobl as t1 ON (t1.HOJNUMOBL = cast( MAEATE.MPNFAC as NVARCHAR)) WHERE MAEEMP.MECNTR='860066942-7' AND EXISTS (SELECT  MPNFAC </t>
  </si>
  <si>
    <t>FROM MAEATE2 WHERE MAEATE2.MPNFAC = MAEATE.MPNFAC AND MAEATE.MPCLPR IN ('3') AND MAEATE2.MPNGRP=' ') AND MAEATE.FACFCH&gt;=? AND MAEATE.FACFCH&lt;=? AND (t1.HOJTOTDEB-t1.HOJTOTCRE) &gt; 0 ORDER BY MAEATE.MPNFAC</t>
  </si>
  <si>
    <t>OK- Se suprime</t>
  </si>
  <si>
    <t>OK - Se suprime</t>
  </si>
  <si>
    <t>OPORTUNIDAD AUTORIZACINES</t>
  </si>
  <si>
    <t>DETALLE ATENDIDAS                                            - VERIFICAR CAMBIO</t>
  </si>
  <si>
    <t>select m.mpnfac as Numero_Factura, m.matotf as Total_Factura, case when m.maestf='0'then 'Activa' when m.maestf='1' then 'Anulada_sin_Contabilizar' 
when m.maestf='2' then 'Radicada' 
when m.maestf='3' then 'Glosada_Radicada' when m.maestf='4' then 'Remitida'  when m.maestf='7' then 'Glosada_sin_Radicar'  when m.maestf='10' then 
'Anulada_Conatabilizada' when m.maestf='5'  then'Glosada_Contestada' end as Estado_Factura,
m.mpmeni as Contrato, CONVERT(VARCHAR(19),m.facfch , 120) as Fecha_Factura,
case when m.maccfc='3' then 'Contabilizada' when m.maccfc='0' then 'Sin_Contabilizar' end as Estado_contabilizacion, 
mv.mvcnro as numero_factura_contabilizada, sum(mv.mvcvlr) as Valor_Contabilizado,
 m3.mvfchsys as Fecha_contabilizacion 
from maeate m 
left join movcont2  mv   on (m.mpnfac=mv.mvcnro and doccod='FAC' and mvcnat='D') 
left join   movcont3 m3    on (m.mpnfac=m3.mvcnro and m3.doccod='FAC') 
WHERE  m.matipdoc&lt;&gt;'1' and m.facfch&gt;='2016-01-01' and m.facfch&lt;='2016-01-31'
group by m.mpnfac, m.matotf,m.maestf,m.mpmeni, m.facfch,m.maccfc,mv.mvcnro,m3.mvfchsys
order by m.mpnfac</t>
  </si>
  <si>
    <t>ok No en postgres- Si Sql</t>
  </si>
  <si>
    <t>Faltan:</t>
  </si>
  <si>
    <t>ok no DATA</t>
  </si>
  <si>
    <t>OK- Anulado</t>
  </si>
  <si>
    <t>alter table  kfir.report.tmp_alicia_costeo_amb alter column contrato varchar(245)</t>
  </si>
  <si>
    <t>ojo : eSTA TABLA TOCA ARREGLARLA report.tmp_CTRCSTPRM</t>
  </si>
  <si>
    <t>OK - Si en SQL No en postgres</t>
  </si>
  <si>
    <t>OK Anuldo</t>
  </si>
  <si>
    <t>ok anulada</t>
  </si>
  <si>
    <t>OK SQL No en postgres</t>
  </si>
  <si>
    <t>Ok sql sI EN POSTGRES</t>
  </si>
  <si>
    <t>pendiente de validar movcxc_copias</t>
  </si>
  <si>
    <t>SELECT T1.ORDENRO AS NUMERO,T1.PRVCOD AS COD_PROV,T2.TRCNIT AS NIT_PROV,  T2.TRCRAZSOC AS RAZON_SOCIAL, CONVERT(VARCHAR(19), T1.ORDEFCH ,120) AS FECHA_ORDEN, CASE WHEN T1.ORDEEST='A' THEN 'ANULADA' WHEN T1.ORDEEST='P' THEN 'RECIBIDO PARCIALMENTE' WHEN T1.ORDEEST='E' THEN 'ENTRADA ALMACEN' WHEN T1.ORDEEST='O' THEN 'PENDIENTE' WHEN T1.ORDEEST='G' THEN 'GENERADA' WHEN T1.ORDEEST='F' THEN 'FACTURADA' END AS ESTADO, T1.ORDEUSUC AS USUARIO,T1.ORDECODBOD AS BODEGA,T1.ORDTIP AS TIPO ,SUM(T3.ORDETTAL+t3.ordetoti) AS TOTAL FROM (COMPCAB T1 INNER JOIN COMPCAB2 T3 ON T3.EMPCOD = T1.EMPCOD AND T3.DOCCOD = T1.DOCCOD AND T3.OrdeNro = T1.OrdeNro LEFT JOIN TERCEROS T2 ON T2.TRCCOD = T1.PRVCOD) WHERE (T1.EMPCOD='1 ' AND T1.TRANAPL = 'COMPRAS         ' AND T1.ORDEFCH&gt;=?) AND (T1.ORDEEST='' OR '' = '') AND (T1.ORDENRO='0' OR '0'=0) AND (T1.PRVCOD='' OR ''='') AND (T1.ORDEUSUC='' OR ''='') AND (T1.ORDECODBOD='' OR ''='') AND (T1.ORDTIP='' OR ''='') AND (T2.TRCRAZSOC LIKE '%%%%%%%%%%%%%%%%%%%%%% %%%%%%%%%%%%%%%%%%%%%%%%%%%%%%%%%%%%%%') AND (T1.ORDEFCH&lt;=?) GROUP BY T1.ORDENRO ,T1.PRVCOD ,T2.TRCNIT ,T2.TRCRAZSOC ,T1.ORDEFCH,T1.ORDEEST ,T1.ORDEUSUC ,T1.ORDECODBOD ,T1.ORDTIP ORDER BY T1.ORDENRO</t>
  </si>
  <si>
    <t>Ok-Produccion</t>
  </si>
  <si>
    <t>SELECT LL.JORNADA,SUM(LL.TIEMPO_CX) AS SUMA_TIEMPO_ANESTESIA  
FROM (SELECT DISTINCT TT.CONSECUTIVO,TT.DIF AS TIEMPO_CX, TT.INICIO_ANESTESIA,TT.FIN_ANESTESIA,TT.HORA_INICIO_ANESTESIA,
TT.JORNADA FROM(SELECT PROCIR.PROCIRCOD AS CONSECUTIVO,PROCIR.MPCEDU AS NUMERO_ID,PROCIR.MPTDOC AS TIPO_DOCUMENTO,CAPBAS.MPNOMC AS PACIENTE,CAPBAS.MPSEXO AS GENERO,
CAST(CONCAT(PROCIR.PROFEC,' ',PROCIR.PROHORI) AS TIMESTAMP) AS FECHA_HORA_INICIAL,
PROHORF AS HORA_FINAL,PROCIR1.MEDCOD AS CODIGO_MEDICO,MAEMED1.MMNOMM AS NOMBRE_MEDICO,
MAEESP.MENOME AS ESPECILIDAD,MAEPRO.PRNOMB AS PROCEDIMIENTO,PRCMULOPC.PRCMULDSC AS TIPO,PROCIR.PROEPS AS CONTRATO,PROTPANST AS TIPO_ANESTESIA,
MONRECANS.MONHORINS AS INICIO_ANESTESIA,MONRECANS.MONHORANS AS FIN_ANESTESIA,CONVERT(TIME,MONRECANS.MONHORINS) AS HORA_INICIO_ANESTESIA,(MONRECANS.MONHORANS - MONRECANS.MONHORINS) 
AS DIF,MONRECANS.MONCOASA AS COD_ASA,CONSUL.CONSDET AS SALA,CASE WHEN CONVERT(TIME, MONRECANS.MONHORINS) BETWEEN '07:00' AND '18:59' THEN 'DIURNO' 
WHEN CONVERT(TIME, MONRECANS.MONHORINS)  BETWEEN '19:00' AND '23:59' THEN 'NOCTURNO' WHEN CONVERT( TIME, MONRECANS.MONHORINS) BETWEEN '00:00' AND '06:59' THEN 'NOCTURNO' END AS JORNADA
 FROM PROCIR INNER JOIN CAPBAS ON (PROCIR.MPCEDU=CAPBAS.MPCEDU AND PROCIR.MPTDOC=CAPBAS.MPTDOC)INNER JOIN MAEMED1 ON PROCIR.PROPERSEP=MAEMED1.MMCODM
  INNER JOIN PROCIR1 ON PROCIR1.PROCIRCOD=PROCIR.PROCIRCOD 
  INNER JOIN MAEESP ON MAEESP.MECODE=PROCIR1.ESPCCOD 
  INNER JOIN MAEPRO ON PROCIR1.CRGCOD=MAEPRO.PRCODI 
  INNER JOIN PRCMULOPC ON PRCMULOPC.PRCMULOPC=PROCIR.PROSIT
   LEFT JOIN CONSUL ON CONSUL.CONSCOD=PROCIR.PROCONS
    LEFT JOIN MONRECANS ON MONRECANS.PROCIRCOD=PROCIR.PROCIRCOD 
 WHERE PROCIR.PROESTA IN ('4','5')
    AND PROCIR.PROFEC&gt;='2016-01-01' AND PROCIR.PROFEC&lt;='2016-01-31') TT WHERE INICIO_ANESTESIA IS NOT NULL) LL
  GROUP BY LL.JORNADA;</t>
  </si>
  <si>
    <t>No hay usuarios</t>
  </si>
  <si>
    <t>SELECT DISTINCT A.RSMCTNCON AS CUENTA,C.CNTDSC AS DESCRIPCION_CUENTA,D.TIPCLADOC AS TIPO_DOC,A.TRCCOD AS TERCERO,
CASE WHEN D.TIPCLADOC='31' THEN B.TRCRAZSOC ELSE NULL END AS RAZON_SOCIAL,B.TRCNIT AS NIT,B.TRCDIGVER AS VERIFICACION,TRCPRMAPE AS PRIMER_APELLIDO,TRCSEGAPE AS SEGUNDO_APELLIDO,
B.TRCPRMNOM AS PRIMER_NOMBRE,TRCSEGNOM AS SEGUNDO_NOMBRE,B.TRCDIR AS DIRECCION,TRCMDCODD AS DEPTO,B.TRCMDCODM AS CIUDAD,A.RSMANO AS ANO,A.RSMMES AS MES,
SUM(RSMSALACT) AS SALDO_ACTUAL 
FROM RESMCUE A LEFT JOIN TERCEROS B ON (B.TRCCOD=A.TRCCOD)
 LEFT JOIN CUENTAS C ON (A.RSMCTNCON=C.CNTCOD)
 LEFT JOIN TIPDOC D ON (D.TIPCODDOC=B.TRCTPOIDE) WHERE A.RSMANO=2016 AND A.RSMMES=1 AND CNTVIG=2016
    GROUP BY  A.RSMCTNCON ,C.CNTDSC ,D.TIPCLADOC,A.TRCCOD ,
 B.TRCRAZSOC ,B.TRCNIT ,B.TRCDIGVER,TRCPRMAPE ,TRCSEGAPE ,
B.TRCPRMNOM ,TRCSEGNOM ,B.TRCDIR ,TRCMDCODD ,B.TRCMDCODM ,A.RSMANO ,A.RSMMES
  ORDER BY 1,2,4</t>
  </si>
  <si>
    <t>SELECT A.MPTDOC,A.MPCEDU,B.MPNOMC,A.MPCODP,C.MPNOMP FROM INGRESOS A,CAPBAS B, MAEPAB C
 WHERE A.INGFECADM&gt;='2016-01-01' AND A.INGFECADM&lt;='2016-01-31' AND A.MPCODP NOT IN (1) AND
  A.MPCODP=C.MPCODP AND (CONCAT(A.MPTDOC,A.MPCEDU,B.MPNOMC,A.MPCODP)) IN (  SELECT CONCAT(CAPBAS.MPTDOC,CAPBAS.MPCEDU,MPNOMC,MPCODP) 
  FROM INGRESOS, CAPBAS
   WHERE INGFECADM &gt;='2016-01-01' AND INGFECADM &lt;='2016-01-31'
  AND INGRESOS.MPTDOC=CAPBAS.MPTDOC AND INGRESOS.MPCEDU=CAPBAS.MPCEDU AND INGRESOS.MPCODP NOT IN (1)
   GROUP BY CAPBAS.MPTDOC,CAPBAS.MPCEDU,MPNOMC,MPCODP HAVING COUNT(*) &gt;=7) 
   GROUP BY A.MPTDOC,A.MPCEDU,B.MPNOMC,A.MPCODP,C.MPNOMP 
   ORDER BY A.MPTDOC,A.MPCEDU,B.MPNOMC,A.MPCODP</t>
  </si>
  <si>
    <t>No Funciona se bloquea</t>
  </si>
  <si>
    <t>OK Produccion</t>
  </si>
  <si>
    <t>Ok Produccion</t>
  </si>
  <si>
    <t>Pailas COMPLEJA Hay que hacerla ESTA QUEMADO LA FECHA</t>
  </si>
  <si>
    <t>select HISTIPDOC AS TIPO_DOC, HISCKEY AS DOCUMENTO,HISCSEC AS FOLIO,HCPRCCOD AS PROCEDIMIENTO,
HCPRSTGR AS ESTADO, HCPRAUT AS REQ_AUT
 from hccom5
where hcprctip = 1 and   (concat(rtrim(hisckey),' ',histipdoc,' ',hiscsec,' ',hcprccod)) in 
(select  (concat(rtrim(hisckey),' ',histipdoc,' ',hiscsec,' ',hcprccod))
from hccom51  
where hcfchrord&gt;='2016-11-01' and hcfchrord&lt;='2016-11-30 23:59:59'
 and hcprctpop =1 and HCORDAMB='N') 
    and
     concat(rtrim(hisckey),' ',histipdoc,' ',hiscsec,' ',hcprccod)  in 
     (
        select concat(rtrim(oriclin),' ',ltrim(oridcodex))
  from  InterIma.dbo.detordima m3 
        where   m3.oriclin in (select m4.oriclin --COLLATE DATABASE_DEFAULT
        from InterIma.dbo.ordenima  m4
           where m4.oriisproc =1 ) --and m4.oricifol='S')
  )
   order by hisckey</t>
  </si>
  <si>
    <t>Ing.ricar</t>
  </si>
  <si>
    <t>OK - No trae daos en postgres-No sqL</t>
  </si>
  <si>
    <t>Ok Produccion -No trae datos postgres-SQL</t>
  </si>
  <si>
    <r>
      <t xml:space="preserve">OK </t>
    </r>
    <r>
      <rPr>
        <b/>
        <sz val="11"/>
        <color rgb="FFFF0000"/>
        <rFont val="Calibri"/>
        <family val="2"/>
        <scheme val="minor"/>
      </rPr>
      <t>No e Postgres No en SQL</t>
    </r>
  </si>
  <si>
    <r>
      <t xml:space="preserve">OK. </t>
    </r>
    <r>
      <rPr>
        <b/>
        <sz val="11"/>
        <color rgb="FFFF0000"/>
        <rFont val="Calibri"/>
        <family val="2"/>
        <scheme val="minor"/>
      </rPr>
      <t>Deshabilitado</t>
    </r>
  </si>
  <si>
    <r>
      <t xml:space="preserve">OK </t>
    </r>
    <r>
      <rPr>
        <b/>
        <sz val="11"/>
        <color rgb="FFFF0000"/>
        <rFont val="Calibri"/>
        <family val="2"/>
        <scheme val="minor"/>
      </rPr>
      <t>No funciona en Postgres NO en sql</t>
    </r>
  </si>
  <si>
    <t xml:space="preserve">SELECT CTRLCITAS.CITNUM AS CONSECUTIVO, CTRLCITAS.CITFCHHRA AS FECHA_RESERVACION, CITMED.CITFEC AS FECHA_CITA, CITMED.CITHORI AS HORA_CITA,
--(CAST(CITMED.CITFEC AS DATE)- CAST(CTRLCITAS.CITFCHHRA AS DATE)) + 1 AS OPORTUNIDAD, 
(DATEDIFF( DAY , CITMED.CITFEC, CTRLCITAS.CITFCHHRA ) + 1) AS OPORTUNIDAD, 
CAPBAS.MPCEDU AS IDENTIFICACION, CAPBAS.MPTDOC AS TIPO_ID, CAPBAS.MPNOMC AS NOMBRE_PACIENTE,
CAPBAS.MPTELE AS TEL_RESIDENCIA,CAPBAS.MPTELE1 AS TEL_OFICINA,CAPBAS.MPTELE2 AS CELULAR,MAEEMP.MENOMB AS CONTRATO,CONSUL.CONSDET AS CONSULTORIO ,CITMED.CITTIEMPO AS DURACION_CITA,
MAEMED1.MMNOMM AS MEDICO_ASIGNADO, M1.MMNOMM AS MEDICO_ATIENDE,MAEESP.MENOME AS ESPECIALIDAD, CTRLCITAS.CITUSRCIT AS USUARIO_ASIGNA,dbo.DESENCRIPTAR(CTRLCITAS.CITUSRCIT) AS
 CEDULA_USUARIO_ASIGNA,MAEPRO.PRNOMB AS PROCEDIMIENTO,CASE WHEN CITMED1.CITESTA='I' THEN 'INCUMPLIDA'  WHEN CITMED1.CITESTA='N' THEN 'CANCELADA'
  WHEN CITMED1.CITESTA='F' THEN 'FACTURADA' WHEN CITMED1.CITESTA='A' THEN 'ATENDIDA' WHEN CITMED1.CITESTA='R' THEN 'RESERVADA' WHEN CITMED1.CITESTA='C' THEN 'CONFIRMADA' END AS ESTADO_CITA,
  CTRLCITAS.CITOBS AS OBSERVA ,T1.CITFCHHRA AS FECHA_CONFIRMADA, HCCOM1.HISFHORAT AS FECHA_FOLIO,CTRLCITAS.CITCMBDTO ,
 -- ( CTRLCITAS.CITFCHHRA- (CAST((CITMED.CITFEC||' '||CITMED.CITHORI) AS TIMESTAMP) )) AS TIEMPO_RESERVA_A_CITA,
  DATEDIFF(DAY  ,CTRLCITAS.CITFCHHRA, CONCAT(CONVERT(VARCHAR(10),CITMED.CITFEC,120),' ',CONVERT(TIME,CITMED.CITHORI))) AS TIEMPO_RESERVA_A_CITA,
 -- ( T1.CITFCHHRA - (CAST((CITMED.CITFEC||' '||CITMED.CITHORI) AS TIMESTAMP) )) AS TIEMPO_CITA_A_CONFIRMA,
  DATEDIFF (DAY,  T1.CITFCHHRA , CONCAT(CONVERT(VARCHAR(10),CITMED.CITFEC,120),' ',CONVERT(TIME,CITMED.CITHORI)) ) AS TIEMPO_CITA_A_CONFIRMA,
   (HCCOM1.HISFHORAT-T1.CITFCHHRA ) AS TIEMPO_CONFIRMADA_A_FOLIO 
   FROM ((CTRLCITAS LEFT JOIN CTRLCITAS T1 ON (T1.CITNUM = CTRLCITAS.CITNUM AND T1.CITCMBDTO='CONFIRMADA' )
    INNER JOIN CITMED ON CTRLCITAS.CITNUM=CITMED.CITNUM) INNER JOIN CITMED2 ON (CITMED2.CITEMP=CITMED.CITEMP AND CITMED2.CITSED=CITMED.CITSED AND
  CITMED2.CITNUM= CITMED.CITNUM)
   INNER JOIN CITMED1 ON (CITMED1.CITEMP=CITMED.CITEMP AND CITMED1.CITSED=CITMED.CITSED AND CITMED1.CITNUM = CITMED.CITNUM 
  AND CITMED1.CITCED=CTRLCITAS.CITCED) 
  INNER JOIN CONSUL ON CITMED.CITCONS=CONSUL.CONSCOD
   INNER JOIN MAEESP ON CITMED2.MECODE =MAEESP.MECODE
  INNER JOIN CAPBAS ON CITMED1.CITCED=CAPBAS.MPCEDU AND CITMED1.CITTIPDOC = CAPBAS.MPTDOC) 
  INNER JOIN MAEMED1 ON CITMED2.MMCODM=MAEMED1.MMCODM
   INNER JOIN MAEEMP ON CITMED1.CITNROCTO=MAEEMP.MENNIT LEFT  JOIN HCCOM1 ON HCCOM1.HISCKEY=CITMED1.CITCED AND HCCOM1.HISTIPDOC= CITMED1.CITTIPDOC
    AND HCCOM1.HISCSEC=CITMED1.CITFOLIO
     LEFT JOIN MAEPRO ON (MAEPRO.PRCODI=CITMED.CITPRO) 
  LEFT JOIN MAEMED1 M1 ON M1.MMCODM=HCCOM1.HISCMMED
     WHERE CTRLCITAS.CITCMBDTO='RESERVADA' AND
   CTRLCITAS.CITFCHHRA&gt;='2016-01-01' AND CTRLCITAS.CITFCHHRA&lt;='2016-01-31'
  ORDER BY CTRLCITAS.CITFCHHRA;
</t>
  </si>
  <si>
    <t>Esta en REVISION</t>
  </si>
  <si>
    <r>
      <t xml:space="preserve">OK- </t>
    </r>
    <r>
      <rPr>
        <b/>
        <sz val="11"/>
        <color rgb="FFFF0000"/>
        <rFont val="Calibri"/>
        <family val="2"/>
        <scheme val="minor"/>
      </rPr>
      <t>verificar registros y datos</t>
    </r>
  </si>
  <si>
    <r>
      <t xml:space="preserve">OK - </t>
    </r>
    <r>
      <rPr>
        <b/>
        <sz val="11"/>
        <color rgb="FFFF0000"/>
        <rFont val="Calibri"/>
        <family val="2"/>
        <scheme val="minor"/>
      </rPr>
      <t>revisar el resultado</t>
    </r>
  </si>
  <si>
    <t>Epicrisis</t>
  </si>
  <si>
    <t>En construccion</t>
  </si>
  <si>
    <t>Radiologia</t>
  </si>
  <si>
    <t>Ruta critica</t>
  </si>
  <si>
    <t>O</t>
  </si>
  <si>
    <t>Unuidad de medida en CTC</t>
  </si>
  <si>
    <t>Ajuste de Formula Medica</t>
  </si>
  <si>
    <t>La dosis en la formula sale mal</t>
  </si>
  <si>
    <t>Numero de consecutivo de factura en Remisiones</t>
  </si>
  <si>
    <t>Se devolvio …</t>
  </si>
  <si>
    <t xml:space="preserve">Hacer devolucion, en la remision esta bien </t>
  </si>
  <si>
    <t>Generacion Angiguedad de ctas</t>
  </si>
  <si>
    <t>Reporte vencimiento de cartera</t>
  </si>
  <si>
    <t>Hay Clases</t>
  </si>
  <si>
    <t>En Diagnostico</t>
  </si>
  <si>
    <t>SAC</t>
  </si>
  <si>
    <t>Reporte inventaruios movimiento por centro de costo</t>
  </si>
  <si>
    <t>Boleta de inventarios</t>
  </si>
  <si>
    <t>Ordenes de trabajo en Compras/ Cuentas por pagar</t>
  </si>
  <si>
    <t>Asignado (Lo tiene desarrollo para ajuste)</t>
  </si>
  <si>
    <t>Reoorte Balance de prueba</t>
  </si>
  <si>
    <t>Boleta de citas Medicas</t>
  </si>
  <si>
    <t>Entrega de turno(Diferencias)</t>
  </si>
  <si>
    <t>Signos vitales</t>
  </si>
  <si>
    <t>Anulacion de procedimientos en cargos de fact:</t>
  </si>
  <si>
    <t>Diagnostico</t>
  </si>
  <si>
    <t>Haciendo Analisis en Dw</t>
  </si>
  <si>
    <t>No en postgres- No en SQL</t>
  </si>
  <si>
    <r>
      <t xml:space="preserve">ok </t>
    </r>
    <r>
      <rPr>
        <b/>
        <sz val="11"/>
        <color rgb="FFFF0000"/>
        <rFont val="Calibri"/>
        <family val="2"/>
        <scheme val="minor"/>
      </rPr>
      <t>Creo ya esta solucionado</t>
    </r>
  </si>
  <si>
    <r>
      <t>Ok</t>
    </r>
    <r>
      <rPr>
        <b/>
        <sz val="11"/>
        <color rgb="FFFF0000"/>
        <rFont val="Calibri"/>
        <family val="2"/>
        <scheme val="minor"/>
      </rPr>
      <t xml:space="preserve"> No enpostgres - o en sql-Server</t>
    </r>
  </si>
  <si>
    <t xml:space="preserve">  SELECT K.VIGENCIA,K.CUENTA,K.NOMBRE_CUENTA,K.TIPO_DOC,K.NIT,K.DV,K.AP1,K.AP2,K.NOM1,K.NOM2,K.RAZON_SOCIAL,K.DIRECCION,K.DPTO,K.MCP,K.PAIS, 
SUM(CASE WHEN K.NATURALEZA='D' THEN (K.TOTAL*(-1)) ELSE K.TOTAL END) AS TOTAL,SUM(CASE WHEN K.NATURALEZA='D' THEN (K.BASE*(-1)) ELSE K.BASE END) AS BASE 
FROM (SELECT M.CNTVIG AS VIGENCIA,M.CNTCOD AS CUENTA,C.CNTDSC  AS NOMBRE_CUENTA,T.TIPCLADOC AS TIPO_DOC,
 M.TRCCOD AS NIT,S.TRCDIGVER AS DV, S.TRCPRMAPE AS AP1, S.TRCSEGAPE AS AP2, S.TRCPRMNOM AS NOM1, S.TRCSEGNOM AS NOM2, S.TRCRAZSOC AS RAZON_SOCIAL,S.TRCDIR AS DIRECCION,
 S.TRCMDCODD AS DPTO, S.TRCMDCODM AS MCP,S.PAISCOD AS PAIS,M.MVCNAT AS NATURALEZA,SUM(M.MVCVLR) AS TOTAL,SUM(M.MVCBSE) AS BASE 
 FROM (MOVCONT2 M 
 INNER JOIN CUENTAS C ON (M.CNTCOD=C.CNTCOD)
 INNER JOIN TERCEROS S ON (M.TRCCOD=S.TRCCOD))
  LEFT JOIN TIPDOC T ON T.TIPCODDOC=S.TRCTPOIDE
   WHERE (M.CNTCOD LIKE '2365%' OR M.CNTCOD LIKE '2367%') AND M.CNTVIG='2015'
  AND DOCCOD NOT IN ('CAN')
  GROUP BY M.CNTVIG ,M.CNTCOD ,C.CNTDSC,T.TIPCLADOC ,
 M.TRCCOD ,S.TRCDIGVER , S.TRCPRMAPE   ,
 S.TRCSEGAPE , S.TRCPRMNOM , S.TRCSEGNOM , S.TRCRAZSOC ,S.TRCDIR ,
 S.TRCMDCODD , S.TRCMDCODM ,S.PAISCOD ,M.MVCNAT
--   GROUP BY 1,2,3,4,5,6,7,8,9,10,11,12,13,14,15,16
   ) K 
  --GROUP BY 1,2,3,4,5,6,7,8,9,10,11,12,13,14,15
GROUP BY K.VIGENCIA,K.CUENTA,K.NOMBRE_CUENTA,K.TIPO_DOC,K.NIT,K.DV,K.AP1,K.AP2,K.NOM1,K.NOM2,K.RAZON_SOCIAL,K.DIRECCION,K.DPTO,K.MCP,K.PAIS
ORDER BY 2,5</t>
  </si>
  <si>
    <r>
      <t>OK</t>
    </r>
    <r>
      <rPr>
        <b/>
        <sz val="11"/>
        <color rgb="FFFF0000"/>
        <rFont val="Calibri"/>
        <family val="2"/>
        <scheme val="minor"/>
      </rPr>
      <t xml:space="preserve"> No en postgres - no sql</t>
    </r>
  </si>
  <si>
    <r>
      <t xml:space="preserve">OK </t>
    </r>
    <r>
      <rPr>
        <b/>
        <sz val="11"/>
        <color rgb="FFFF0000"/>
        <rFont val="Calibri"/>
        <family val="2"/>
        <scheme val="minor"/>
      </rPr>
      <t>Noen postgres No en SQL</t>
    </r>
  </si>
  <si>
    <r>
      <rPr>
        <b/>
        <sz val="11"/>
        <color rgb="FF00B050"/>
        <rFont val="Calibri"/>
        <family val="2"/>
        <scheme val="minor"/>
      </rPr>
      <t>OK</t>
    </r>
    <r>
      <rPr>
        <b/>
        <sz val="11"/>
        <color rgb="FFFF0000"/>
        <rFont val="Calibri"/>
        <family val="2"/>
        <scheme val="minor"/>
      </rPr>
      <t xml:space="preserve"> Se bloquea en postgres y en SQL</t>
    </r>
  </si>
  <si>
    <r>
      <t xml:space="preserve">ok </t>
    </r>
    <r>
      <rPr>
        <b/>
        <sz val="11"/>
        <color rgb="FFFF0000"/>
        <rFont val="Calibri"/>
        <family val="2"/>
        <scheme val="minor"/>
      </rPr>
      <t>No aplica</t>
    </r>
  </si>
  <si>
    <t xml:space="preserve"> SELECT  C.MPCEDU, C.MPTDOC, I.INGCSC, 
-- CASE WHEN EXTRACT(YEAR FROM NOW())-EXTRACT(YEAR FROM MPFCHN)&lt;500
case when datediff (year, MPFCHN, current_timestamp) &lt;500
 --THEN EXTRACT(YEAR FROM NOW())-EXTRACT(YEAR FROM MPFCHN) ELSE '00' END AS EDAD, 
 then datediff (year, MPFCHN, current_timestamp) ELSE '00' END AS EDAD, 
  --CASE WHEN EXTRACT(YEAR FROM NOW())-EXTRACT(YEAR FROM MPFCHN) BETWEEN '1' AND '14' THEN '1-14' 
case when datediff (year, MPFCHN, current_timestamp)  BETWEEN '1' AND '14' THEN '1-14'
-- WHEN EXTRACT(YEAR FROM NOW())-EXTRACT(YEAR FROM MPFCHN) BETWEEN '15' AND '45' THEN '15-45' 
when datediff (year, MPFCHN, current_timestamp) BETWEEN '15' AND '45' THEN '15-45'
--WHEN EXTRACT(YEAR FROM NOW())-EXTRACT(YEAR FROM MPFCHN) BETWEEN '45' AND '65' THEN '45-65' 
when datediff (year, MPFCHN, current_timestamp) BETWEEN '45' AND '65' THEN '45-65' 
--WHEN EXTRACT(YEAR FROM NOW())-EXTRACT(YEAR FROM MPFCHN) BETWEEN '65' AND '1900' THEN '65-MAS' 
when datediff (year, MPFCHN, current_timestamp) BETWEEN '65' AND '1900' THEN '65-MAS'
-- WHEN EXTRACT(YEAR FROM NOW())-EXTRACT(YEAR FROM MPFCHN)&gt;'1901' THEN 'NO TIENE EDAD' END AS ETA,
when datediff (year, MPFCHN, current_timestamp) &gt;'1901' THEN 'NO TIENE EDAD' END AS ETA,
I.INGENTDX AS DIAG_ENTRADA,
I.INGSALDX AS DIAG_SALIDA,I.INGDXSAL1 AS DIAG_N2,I.INGDXSAL2 AS DIAG_N3,I.MPCODP AS PABELLON,
MAEPAB11.MPNUMC AS NUMERO_CAMA,I.INGFECADM AS FECHA_INGRESO,I.INGFECEGR AS FECHA_EGRESO,I.INGMEDSAL AS MEDICO_SALIDA 
FROM (CAPBAS C INNER JOIN INGRESOS I ON C.MPCEDU=I.MPCEDU AND C.MPTDOC=I.MPTDOC) INNER JOIN MAEDIA M ON I.INGENTDX=M.DMCODI 
WHERE I.INGFECADM BETWEEN '2016-01-01' AND '2016-01-31' AND MAEPAB11.MPCEDU=C.MPCEDU;</t>
  </si>
  <si>
    <t xml:space="preserve">Pailas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</si>
</sst>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i/>
      <sz val="11"/>
      <color theme="1"/>
      <name val="Calibri"/>
      <family val="2"/>
      <scheme val="minor"/>
    </font>
    <font>
      <sz val="11"/>
      <color rgb="FFFF0000"/>
      <name val="Calibri"/>
      <family val="2"/>
      <scheme val="minor"/>
    </font>
    <font>
      <b/>
      <sz val="11"/>
      <color rgb="FF00B050"/>
      <name val="Calibri"/>
      <family val="2"/>
      <scheme val="minor"/>
    </font>
    <font>
      <b/>
      <i/>
      <sz val="11"/>
      <color rgb="FF00B050"/>
      <name val="Calibri"/>
      <family val="2"/>
      <scheme val="minor"/>
    </font>
    <font>
      <sz val="11"/>
      <color rgb="FF00B050"/>
      <name val="Calibri"/>
      <family val="2"/>
      <scheme val="minor"/>
    </font>
    <font>
      <sz val="11"/>
      <color theme="5" tint="-0.249977111117893"/>
      <name val="Calibri"/>
      <family val="2"/>
      <scheme val="minor"/>
    </font>
    <font>
      <b/>
      <sz val="11"/>
      <color rgb="FFFF0000"/>
      <name val="Calibri"/>
      <family val="2"/>
      <scheme val="minor"/>
    </font>
    <font>
      <sz val="11"/>
      <color rgb="FF0070C0"/>
      <name val="Calibri"/>
      <family val="2"/>
      <scheme val="minor"/>
    </font>
    <font>
      <sz val="11"/>
      <color theme="5"/>
      <name val="Calibri"/>
      <family val="2"/>
      <scheme val="minor"/>
    </font>
    <font>
      <b/>
      <sz val="11"/>
      <color theme="5"/>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499984740745262"/>
        <bgColor indexed="64"/>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wrapText="1"/>
    </xf>
    <xf numFmtId="0" fontId="5" fillId="0" borderId="0" xfId="0" applyFont="1"/>
    <xf numFmtId="0" fontId="0" fillId="2" borderId="0" xfId="0" applyFill="1"/>
    <xf numFmtId="0" fontId="0" fillId="3" borderId="0" xfId="0" applyFill="1"/>
    <xf numFmtId="0" fontId="0" fillId="3" borderId="0" xfId="0" applyFill="1" applyAlignment="1">
      <alignment wrapText="1"/>
    </xf>
    <xf numFmtId="0" fontId="6" fillId="0" borderId="0" xfId="0" applyFont="1"/>
    <xf numFmtId="0" fontId="6" fillId="3" borderId="0" xfId="0" applyFont="1" applyFill="1"/>
    <xf numFmtId="0" fontId="7" fillId="0" borderId="0" xfId="0" applyFont="1"/>
    <xf numFmtId="0" fontId="3" fillId="3" borderId="0" xfId="0" applyFont="1" applyFill="1"/>
    <xf numFmtId="0" fontId="8" fillId="0" borderId="0" xfId="0" applyFont="1"/>
    <xf numFmtId="0" fontId="4" fillId="3" borderId="0" xfId="0" applyFont="1" applyFill="1"/>
    <xf numFmtId="0" fontId="3" fillId="0" borderId="0" xfId="0" applyFont="1" applyAlignment="1">
      <alignment wrapText="1"/>
    </xf>
    <xf numFmtId="0" fontId="9" fillId="0" borderId="0" xfId="0" applyFont="1"/>
    <xf numFmtId="0" fontId="9" fillId="3" borderId="0" xfId="0" applyFont="1" applyFill="1"/>
    <xf numFmtId="0" fontId="10" fillId="0" borderId="0" xfId="0" applyFont="1"/>
    <xf numFmtId="0" fontId="10" fillId="3" borderId="0" xfId="0" applyFont="1" applyFill="1"/>
    <xf numFmtId="0" fontId="10" fillId="0" borderId="0" xfId="0" applyFont="1" applyAlignment="1">
      <alignment wrapText="1"/>
    </xf>
    <xf numFmtId="0" fontId="0" fillId="0" borderId="0" xfId="0" applyFont="1" applyAlignment="1">
      <alignment wrapText="1"/>
    </xf>
    <xf numFmtId="0" fontId="4" fillId="2" borderId="0" xfId="0" applyFont="1" applyFill="1"/>
    <xf numFmtId="0" fontId="0" fillId="2" borderId="0" xfId="0" applyFill="1" applyAlignment="1">
      <alignment wrapText="1"/>
    </xf>
    <xf numFmtId="0" fontId="8" fillId="3" borderId="0" xfId="0" applyFont="1" applyFill="1"/>
    <xf numFmtId="0" fontId="0" fillId="4" borderId="0" xfId="0" applyFill="1"/>
    <xf numFmtId="0" fontId="4" fillId="4" borderId="0" xfId="0" applyFont="1" applyFill="1"/>
    <xf numFmtId="0" fontId="11" fillId="0" borderId="0" xfId="0" applyFont="1"/>
    <xf numFmtId="0" fontId="3" fillId="3" borderId="0" xfId="0" applyFont="1" applyFill="1" applyAlignment="1">
      <alignment wrapText="1"/>
    </xf>
    <xf numFmtId="0" fontId="0" fillId="5" borderId="0" xfId="0" applyFill="1"/>
    <xf numFmtId="0" fontId="3" fillId="5" borderId="0" xfId="0" applyFont="1" applyFill="1"/>
    <xf numFmtId="0" fontId="4" fillId="5" borderId="0" xfId="0" applyFont="1" applyFill="1"/>
    <xf numFmtId="0" fontId="0" fillId="5" borderId="0" xfId="0" applyFill="1" applyAlignment="1">
      <alignment wrapText="1"/>
    </xf>
    <xf numFmtId="0" fontId="6" fillId="2" borderId="0" xfId="0" applyFont="1" applyFill="1"/>
    <xf numFmtId="0" fontId="6" fillId="5" borderId="0" xfId="0" applyFont="1" applyFill="1"/>
    <xf numFmtId="0" fontId="8" fillId="5" borderId="0" xfId="0" applyFont="1" applyFill="1"/>
    <xf numFmtId="0" fontId="0" fillId="6" borderId="0" xfId="0" applyFill="1"/>
    <xf numFmtId="0" fontId="6" fillId="6" borderId="0" xfId="0" applyFont="1" applyFill="1"/>
    <xf numFmtId="0" fontId="0" fillId="6" borderId="0" xfId="0" applyFill="1" applyAlignment="1">
      <alignment wrapText="1"/>
    </xf>
    <xf numFmtId="0" fontId="4" fillId="6" borderId="0" xfId="0" applyFont="1" applyFill="1"/>
    <xf numFmtId="0" fontId="12" fillId="0" borderId="0" xfId="0" applyFont="1"/>
    <xf numFmtId="0" fontId="13" fillId="0" borderId="0" xfId="0" applyFont="1"/>
    <xf numFmtId="0" fontId="14" fillId="0" borderId="0" xfId="0" applyFont="1"/>
    <xf numFmtId="0" fontId="13" fillId="5" borderId="0" xfId="0" applyFont="1" applyFill="1"/>
    <xf numFmtId="0" fontId="13" fillId="3" borderId="0" xfId="0" applyFont="1" applyFill="1"/>
    <xf numFmtId="0" fontId="13" fillId="6" borderId="0" xfId="0" applyFont="1" applyFill="1"/>
    <xf numFmtId="0" fontId="13" fillId="0" borderId="0" xfId="0" applyFont="1" applyAlignment="1">
      <alignment wrapText="1"/>
    </xf>
    <xf numFmtId="0" fontId="13" fillId="2" borderId="0" xfId="0" applyFont="1" applyFill="1"/>
    <xf numFmtId="0" fontId="13"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BASURA0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BASURA0_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BASURA1" connectionId="3"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92"/>
  <sheetViews>
    <sheetView tabSelected="1" topLeftCell="I1" zoomScaleNormal="100" workbookViewId="0">
      <selection activeCell="M23" sqref="M23"/>
    </sheetView>
  </sheetViews>
  <sheetFormatPr baseColWidth="10" defaultRowHeight="15" x14ac:dyDescent="0.25"/>
  <cols>
    <col min="2" max="2" width="10.5703125" customWidth="1"/>
    <col min="3" max="3" width="6.5703125" bestFit="1" customWidth="1"/>
    <col min="4" max="4" width="46.28515625" customWidth="1"/>
    <col min="5" max="5" width="62.5703125" bestFit="1" customWidth="1"/>
    <col min="6" max="6" width="11.140625" customWidth="1"/>
    <col min="7" max="7" width="62.5703125" customWidth="1"/>
    <col min="8" max="8" width="81.140625" bestFit="1" customWidth="1"/>
    <col min="9" max="9" width="21" customWidth="1"/>
    <col min="10" max="10" width="2.28515625" bestFit="1" customWidth="1"/>
    <col min="11" max="11" width="32.5703125" customWidth="1"/>
    <col min="12" max="12" width="81.140625" style="42" bestFit="1" customWidth="1"/>
    <col min="13" max="13" width="18.42578125" style="3" customWidth="1"/>
  </cols>
  <sheetData>
    <row r="2" spans="1:15" x14ac:dyDescent="0.25">
      <c r="G2" s="3" t="s">
        <v>1506</v>
      </c>
    </row>
    <row r="3" spans="1:15" x14ac:dyDescent="0.25">
      <c r="E3" s="3" t="s">
        <v>1507</v>
      </c>
      <c r="F3" s="3"/>
      <c r="G3" s="3">
        <f>750/15</f>
        <v>50</v>
      </c>
      <c r="M3" s="3" t="s">
        <v>2085</v>
      </c>
    </row>
    <row r="5" spans="1:15" s="2" customFormat="1" x14ac:dyDescent="0.25">
      <c r="A5" s="2" t="s">
        <v>1502</v>
      </c>
      <c r="B5" s="2" t="s">
        <v>0</v>
      </c>
      <c r="C5" s="2" t="s">
        <v>1</v>
      </c>
      <c r="D5" s="2" t="s">
        <v>2</v>
      </c>
      <c r="E5" s="2" t="s">
        <v>3</v>
      </c>
      <c r="F5" s="2" t="s">
        <v>1638</v>
      </c>
      <c r="G5" s="2" t="s">
        <v>1490</v>
      </c>
      <c r="H5" s="2" t="s">
        <v>1355</v>
      </c>
      <c r="I5" s="2" t="s">
        <v>1503</v>
      </c>
      <c r="K5" s="2" t="s">
        <v>1504</v>
      </c>
      <c r="L5" s="43" t="s">
        <v>1940</v>
      </c>
      <c r="M5" s="6" t="s">
        <v>1941</v>
      </c>
      <c r="O5" s="2" t="s">
        <v>2082</v>
      </c>
    </row>
    <row r="7" spans="1:15" ht="15" customHeight="1" x14ac:dyDescent="0.25">
      <c r="A7">
        <v>1</v>
      </c>
      <c r="B7">
        <v>1</v>
      </c>
      <c r="C7">
        <v>1</v>
      </c>
      <c r="D7" t="s">
        <v>5</v>
      </c>
      <c r="E7" t="s">
        <v>6</v>
      </c>
      <c r="G7" t="s">
        <v>1491</v>
      </c>
      <c r="H7" t="s">
        <v>7</v>
      </c>
      <c r="I7" s="10" t="s">
        <v>1505</v>
      </c>
      <c r="K7" s="5" t="s">
        <v>2081</v>
      </c>
      <c r="L7" s="42" t="s">
        <v>1943</v>
      </c>
      <c r="M7" s="6" t="s">
        <v>2080</v>
      </c>
    </row>
    <row r="8" spans="1:15" ht="15" customHeight="1" x14ac:dyDescent="0.25">
      <c r="A8">
        <f>+A7+1</f>
        <v>2</v>
      </c>
      <c r="B8">
        <v>1</v>
      </c>
      <c r="C8">
        <v>2</v>
      </c>
      <c r="D8" t="s">
        <v>5</v>
      </c>
      <c r="E8" t="s">
        <v>8</v>
      </c>
      <c r="G8" t="s">
        <v>1492</v>
      </c>
      <c r="H8" t="s">
        <v>9</v>
      </c>
      <c r="I8" s="10" t="s">
        <v>1505</v>
      </c>
      <c r="K8" s="5" t="s">
        <v>1944</v>
      </c>
      <c r="L8" s="42" t="s">
        <v>1945</v>
      </c>
      <c r="M8" s="6" t="s">
        <v>2080</v>
      </c>
    </row>
    <row r="9" spans="1:15" ht="15" customHeight="1" x14ac:dyDescent="0.25">
      <c r="A9">
        <f t="shared" ref="A9:A72" si="0">+A8+1</f>
        <v>3</v>
      </c>
      <c r="B9">
        <v>2</v>
      </c>
      <c r="C9">
        <v>2</v>
      </c>
      <c r="D9" t="s">
        <v>10</v>
      </c>
      <c r="E9" t="s">
        <v>11</v>
      </c>
      <c r="G9" t="s">
        <v>1493</v>
      </c>
      <c r="H9" t="s">
        <v>12</v>
      </c>
      <c r="I9" s="10" t="s">
        <v>1505</v>
      </c>
      <c r="K9" s="5" t="s">
        <v>1991</v>
      </c>
      <c r="L9" s="41" t="s">
        <v>1942</v>
      </c>
      <c r="M9" s="3" t="s">
        <v>2084</v>
      </c>
      <c r="N9" s="4" t="s">
        <v>2083</v>
      </c>
      <c r="O9" s="4">
        <f>78139 -78429</f>
        <v>-290</v>
      </c>
    </row>
    <row r="10" spans="1:15" ht="15" customHeight="1" x14ac:dyDescent="0.25">
      <c r="A10">
        <f t="shared" si="0"/>
        <v>4</v>
      </c>
      <c r="B10">
        <v>2</v>
      </c>
      <c r="C10">
        <v>3</v>
      </c>
      <c r="D10" t="s">
        <v>10</v>
      </c>
      <c r="E10" t="s">
        <v>13</v>
      </c>
      <c r="G10" t="s">
        <v>1494</v>
      </c>
      <c r="H10" t="s">
        <v>14</v>
      </c>
      <c r="I10" s="10" t="s">
        <v>1505</v>
      </c>
      <c r="K10" s="5" t="s">
        <v>1992</v>
      </c>
      <c r="L10" s="41" t="s">
        <v>1942</v>
      </c>
      <c r="M10" s="3" t="s">
        <v>2080</v>
      </c>
    </row>
    <row r="11" spans="1:15" s="30" customFormat="1" x14ac:dyDescent="0.25">
      <c r="A11" s="30">
        <f t="shared" si="0"/>
        <v>5</v>
      </c>
      <c r="B11" s="30">
        <v>2</v>
      </c>
      <c r="C11" s="30">
        <v>4</v>
      </c>
      <c r="D11" s="30" t="s">
        <v>10</v>
      </c>
      <c r="E11" s="30" t="s">
        <v>15</v>
      </c>
      <c r="G11" s="30" t="s">
        <v>1495</v>
      </c>
      <c r="H11" s="30" t="s">
        <v>16</v>
      </c>
      <c r="I11" s="31" t="s">
        <v>1508</v>
      </c>
      <c r="L11" s="44" t="s">
        <v>1811</v>
      </c>
      <c r="M11" s="32"/>
    </row>
    <row r="12" spans="1:15" ht="15" customHeight="1" x14ac:dyDescent="0.25">
      <c r="A12">
        <f t="shared" si="0"/>
        <v>6</v>
      </c>
      <c r="B12">
        <v>2</v>
      </c>
      <c r="C12">
        <v>5</v>
      </c>
      <c r="D12" t="s">
        <v>10</v>
      </c>
      <c r="E12" t="s">
        <v>17</v>
      </c>
      <c r="G12" t="s">
        <v>1496</v>
      </c>
      <c r="H12" t="s">
        <v>18</v>
      </c>
      <c r="I12" s="10" t="s">
        <v>1505</v>
      </c>
      <c r="K12" s="5" t="s">
        <v>1993</v>
      </c>
      <c r="L12" s="42" t="s">
        <v>1811</v>
      </c>
      <c r="M12" s="3" t="s">
        <v>2086</v>
      </c>
    </row>
    <row r="13" spans="1:15" ht="15" customHeight="1" x14ac:dyDescent="0.25">
      <c r="A13">
        <f t="shared" si="0"/>
        <v>7</v>
      </c>
      <c r="B13">
        <v>4</v>
      </c>
      <c r="C13">
        <v>3</v>
      </c>
      <c r="D13" t="s">
        <v>19</v>
      </c>
      <c r="E13" t="s">
        <v>20</v>
      </c>
      <c r="G13" t="s">
        <v>1497</v>
      </c>
      <c r="H13" t="s">
        <v>21</v>
      </c>
      <c r="I13" s="6" t="s">
        <v>1533</v>
      </c>
      <c r="K13" s="5" t="s">
        <v>2087</v>
      </c>
      <c r="L13" s="42" t="s">
        <v>1946</v>
      </c>
      <c r="M13" s="3" t="s">
        <v>2086</v>
      </c>
    </row>
    <row r="14" spans="1:15" ht="15" customHeight="1" x14ac:dyDescent="0.25">
      <c r="A14">
        <f t="shared" si="0"/>
        <v>8</v>
      </c>
      <c r="B14">
        <v>4</v>
      </c>
      <c r="C14">
        <v>4</v>
      </c>
      <c r="D14" t="s">
        <v>19</v>
      </c>
      <c r="E14" t="s">
        <v>22</v>
      </c>
      <c r="G14" t="s">
        <v>1498</v>
      </c>
      <c r="H14" t="s">
        <v>23</v>
      </c>
      <c r="I14" s="4" t="s">
        <v>1509</v>
      </c>
      <c r="L14" s="42" t="s">
        <v>1811</v>
      </c>
      <c r="M14" s="3" t="s">
        <v>2089</v>
      </c>
      <c r="N14" t="s">
        <v>2088</v>
      </c>
    </row>
    <row r="15" spans="1:15" ht="15" customHeight="1" x14ac:dyDescent="0.25">
      <c r="A15">
        <f t="shared" si="0"/>
        <v>9</v>
      </c>
      <c r="B15">
        <v>4</v>
      </c>
      <c r="C15">
        <v>5</v>
      </c>
      <c r="D15" t="s">
        <v>19</v>
      </c>
      <c r="E15" t="s">
        <v>24</v>
      </c>
      <c r="G15" t="s">
        <v>1499</v>
      </c>
      <c r="H15" t="s">
        <v>25</v>
      </c>
      <c r="I15" s="6" t="s">
        <v>1533</v>
      </c>
      <c r="K15" s="5" t="s">
        <v>2090</v>
      </c>
      <c r="L15" s="42" t="s">
        <v>1946</v>
      </c>
      <c r="M15" s="3" t="s">
        <v>2091</v>
      </c>
    </row>
    <row r="16" spans="1:15" x14ac:dyDescent="0.25">
      <c r="A16">
        <f t="shared" si="0"/>
        <v>10</v>
      </c>
      <c r="B16">
        <v>4</v>
      </c>
      <c r="C16">
        <v>7</v>
      </c>
      <c r="D16" t="s">
        <v>19</v>
      </c>
      <c r="E16" t="s">
        <v>26</v>
      </c>
      <c r="G16" t="s">
        <v>1500</v>
      </c>
      <c r="H16" t="s">
        <v>27</v>
      </c>
      <c r="I16" s="4" t="s">
        <v>1510</v>
      </c>
      <c r="L16" s="42" t="s">
        <v>1811</v>
      </c>
      <c r="M16" s="3" t="s">
        <v>2538</v>
      </c>
    </row>
    <row r="17" spans="1:14" ht="15" customHeight="1" x14ac:dyDescent="0.25">
      <c r="A17">
        <f t="shared" si="0"/>
        <v>11</v>
      </c>
      <c r="B17">
        <v>4</v>
      </c>
      <c r="C17">
        <v>8</v>
      </c>
      <c r="D17" t="s">
        <v>19</v>
      </c>
      <c r="E17" t="s">
        <v>28</v>
      </c>
      <c r="G17" t="s">
        <v>1501</v>
      </c>
      <c r="H17" t="s">
        <v>29</v>
      </c>
      <c r="I17" s="10" t="s">
        <v>1505</v>
      </c>
      <c r="K17" s="5" t="s">
        <v>2092</v>
      </c>
      <c r="L17" s="42" t="s">
        <v>1946</v>
      </c>
      <c r="M17" s="3" t="s">
        <v>2080</v>
      </c>
    </row>
    <row r="18" spans="1:14" ht="15" customHeight="1" x14ac:dyDescent="0.25">
      <c r="A18">
        <f t="shared" si="0"/>
        <v>12</v>
      </c>
      <c r="B18">
        <v>5</v>
      </c>
      <c r="C18">
        <v>2</v>
      </c>
      <c r="D18" t="s">
        <v>30</v>
      </c>
      <c r="E18" t="s">
        <v>30</v>
      </c>
      <c r="G18" t="s">
        <v>1513</v>
      </c>
      <c r="H18" t="s">
        <v>31</v>
      </c>
      <c r="I18" s="10" t="s">
        <v>1505</v>
      </c>
      <c r="K18" s="5" t="s">
        <v>2093</v>
      </c>
      <c r="L18" s="41" t="s">
        <v>1947</v>
      </c>
      <c r="M18" s="3" t="s">
        <v>2080</v>
      </c>
    </row>
    <row r="19" spans="1:14" ht="15" customHeight="1" x14ac:dyDescent="0.25">
      <c r="A19">
        <f t="shared" si="0"/>
        <v>13</v>
      </c>
      <c r="B19">
        <v>6</v>
      </c>
      <c r="C19">
        <v>4</v>
      </c>
      <c r="D19" t="s">
        <v>32</v>
      </c>
      <c r="E19" t="s">
        <v>33</v>
      </c>
      <c r="G19" t="s">
        <v>1514</v>
      </c>
      <c r="H19" t="s">
        <v>1725</v>
      </c>
      <c r="I19" s="10" t="s">
        <v>1532</v>
      </c>
      <c r="K19" s="5" t="s">
        <v>1994</v>
      </c>
      <c r="L19" s="42" t="s">
        <v>1511</v>
      </c>
      <c r="M19" s="3" t="s">
        <v>2089</v>
      </c>
      <c r="N19" t="s">
        <v>2094</v>
      </c>
    </row>
    <row r="20" spans="1:14" ht="15" customHeight="1" x14ac:dyDescent="0.25">
      <c r="A20">
        <f t="shared" si="0"/>
        <v>14</v>
      </c>
      <c r="B20">
        <v>6</v>
      </c>
      <c r="C20">
        <v>8</v>
      </c>
      <c r="D20" t="s">
        <v>32</v>
      </c>
      <c r="E20" t="s">
        <v>34</v>
      </c>
      <c r="G20" t="s">
        <v>1515</v>
      </c>
      <c r="H20" t="s">
        <v>1948</v>
      </c>
      <c r="I20" s="10" t="s">
        <v>1532</v>
      </c>
      <c r="K20" s="5" t="s">
        <v>2095</v>
      </c>
      <c r="L20" s="42" t="s">
        <v>1949</v>
      </c>
      <c r="M20" s="3" t="s">
        <v>2086</v>
      </c>
    </row>
    <row r="21" spans="1:14" s="8" customFormat="1" ht="15" customHeight="1" x14ac:dyDescent="0.25">
      <c r="A21" s="8">
        <f t="shared" si="0"/>
        <v>15</v>
      </c>
      <c r="B21" s="8">
        <v>6</v>
      </c>
      <c r="C21" s="8">
        <v>10</v>
      </c>
      <c r="D21" s="8" t="s">
        <v>32</v>
      </c>
      <c r="E21" s="8" t="s">
        <v>35</v>
      </c>
      <c r="G21" s="8" t="s">
        <v>1516</v>
      </c>
      <c r="H21" s="8" t="s">
        <v>1726</v>
      </c>
      <c r="I21" s="10" t="s">
        <v>1532</v>
      </c>
      <c r="K21" s="9" t="s">
        <v>2096</v>
      </c>
      <c r="L21" s="45" t="s">
        <v>1512</v>
      </c>
      <c r="M21" s="15" t="s">
        <v>2086</v>
      </c>
    </row>
    <row r="22" spans="1:14" ht="15" customHeight="1" x14ac:dyDescent="0.25">
      <c r="A22">
        <f t="shared" si="0"/>
        <v>16</v>
      </c>
      <c r="B22">
        <v>6</v>
      </c>
      <c r="C22">
        <v>14</v>
      </c>
      <c r="D22" t="s">
        <v>32</v>
      </c>
      <c r="E22" t="s">
        <v>36</v>
      </c>
      <c r="G22" t="s">
        <v>1517</v>
      </c>
      <c r="H22" t="s">
        <v>1727</v>
      </c>
      <c r="I22" s="10" t="s">
        <v>1532</v>
      </c>
      <c r="K22" s="5" t="s">
        <v>1531</v>
      </c>
      <c r="L22" s="42" t="s">
        <v>1534</v>
      </c>
      <c r="M22" s="3" t="s">
        <v>2080</v>
      </c>
      <c r="N22" t="s">
        <v>2522</v>
      </c>
    </row>
    <row r="23" spans="1:14" ht="15" customHeight="1" x14ac:dyDescent="0.25">
      <c r="A23">
        <f t="shared" si="0"/>
        <v>17</v>
      </c>
      <c r="B23">
        <v>6</v>
      </c>
      <c r="C23">
        <v>15</v>
      </c>
      <c r="D23" t="s">
        <v>32</v>
      </c>
      <c r="E23" t="s">
        <v>37</v>
      </c>
      <c r="G23" t="s">
        <v>1518</v>
      </c>
      <c r="H23" t="s">
        <v>38</v>
      </c>
      <c r="I23" s="10" t="s">
        <v>1532</v>
      </c>
      <c r="K23" s="5" t="s">
        <v>1535</v>
      </c>
      <c r="L23" s="42" t="s">
        <v>1534</v>
      </c>
      <c r="M23" s="3" t="s">
        <v>2080</v>
      </c>
    </row>
    <row r="24" spans="1:14" ht="15" customHeight="1" x14ac:dyDescent="0.25">
      <c r="A24">
        <f t="shared" si="0"/>
        <v>18</v>
      </c>
      <c r="B24">
        <v>6</v>
      </c>
      <c r="C24">
        <v>16</v>
      </c>
      <c r="D24" t="s">
        <v>32</v>
      </c>
      <c r="E24" t="s">
        <v>39</v>
      </c>
      <c r="G24" t="s">
        <v>1518</v>
      </c>
      <c r="H24" t="s">
        <v>40</v>
      </c>
      <c r="I24" s="10" t="s">
        <v>1532</v>
      </c>
      <c r="K24" s="5" t="s">
        <v>1536</v>
      </c>
      <c r="L24" s="42" t="s">
        <v>1534</v>
      </c>
      <c r="M24" s="3" t="s">
        <v>2080</v>
      </c>
    </row>
    <row r="25" spans="1:14" ht="15" customHeight="1" x14ac:dyDescent="0.25">
      <c r="A25">
        <f t="shared" si="0"/>
        <v>19</v>
      </c>
      <c r="B25">
        <v>6</v>
      </c>
      <c r="C25">
        <v>17</v>
      </c>
      <c r="D25" t="s">
        <v>32</v>
      </c>
      <c r="E25" t="s">
        <v>41</v>
      </c>
      <c r="G25" t="s">
        <v>1519</v>
      </c>
      <c r="H25" t="s">
        <v>42</v>
      </c>
      <c r="I25" s="10" t="s">
        <v>1532</v>
      </c>
      <c r="K25" s="5" t="s">
        <v>1537</v>
      </c>
      <c r="L25" s="42" t="s">
        <v>1534</v>
      </c>
      <c r="M25" s="3" t="s">
        <v>2080</v>
      </c>
    </row>
    <row r="26" spans="1:14" ht="15" customHeight="1" x14ac:dyDescent="0.25">
      <c r="A26">
        <f t="shared" si="0"/>
        <v>20</v>
      </c>
      <c r="B26">
        <v>6</v>
      </c>
      <c r="C26">
        <v>18</v>
      </c>
      <c r="D26" t="s">
        <v>32</v>
      </c>
      <c r="E26" t="s">
        <v>43</v>
      </c>
      <c r="G26" t="s">
        <v>1520</v>
      </c>
      <c r="H26" t="s">
        <v>44</v>
      </c>
      <c r="I26" s="10" t="s">
        <v>1532</v>
      </c>
      <c r="K26" s="5" t="s">
        <v>1538</v>
      </c>
      <c r="L26" s="42" t="s">
        <v>1534</v>
      </c>
      <c r="M26" s="3" t="s">
        <v>2080</v>
      </c>
    </row>
    <row r="27" spans="1:14" ht="15" customHeight="1" x14ac:dyDescent="0.25">
      <c r="A27">
        <f t="shared" si="0"/>
        <v>21</v>
      </c>
      <c r="B27">
        <v>6</v>
      </c>
      <c r="C27">
        <v>19</v>
      </c>
      <c r="D27" t="s">
        <v>32</v>
      </c>
      <c r="E27" t="s">
        <v>45</v>
      </c>
      <c r="G27" t="s">
        <v>1521</v>
      </c>
      <c r="H27" t="s">
        <v>46</v>
      </c>
      <c r="I27" s="10" t="s">
        <v>1532</v>
      </c>
      <c r="K27" s="5" t="s">
        <v>1539</v>
      </c>
      <c r="L27" s="42" t="s">
        <v>1534</v>
      </c>
      <c r="M27" s="3" t="s">
        <v>2080</v>
      </c>
    </row>
    <row r="28" spans="1:14" ht="15" customHeight="1" x14ac:dyDescent="0.25">
      <c r="A28">
        <f t="shared" si="0"/>
        <v>22</v>
      </c>
      <c r="B28">
        <v>6</v>
      </c>
      <c r="C28">
        <v>20</v>
      </c>
      <c r="D28" t="s">
        <v>32</v>
      </c>
      <c r="E28" t="s">
        <v>47</v>
      </c>
      <c r="G28" t="s">
        <v>1522</v>
      </c>
      <c r="H28" t="s">
        <v>48</v>
      </c>
      <c r="I28" s="10" t="s">
        <v>1532</v>
      </c>
      <c r="K28" s="5" t="s">
        <v>1540</v>
      </c>
      <c r="L28" s="42" t="s">
        <v>1534</v>
      </c>
      <c r="M28" s="3" t="s">
        <v>2080</v>
      </c>
    </row>
    <row r="29" spans="1:14" ht="15" customHeight="1" x14ac:dyDescent="0.25">
      <c r="A29">
        <f t="shared" si="0"/>
        <v>23</v>
      </c>
      <c r="B29">
        <v>6</v>
      </c>
      <c r="C29">
        <v>21</v>
      </c>
      <c r="D29" t="s">
        <v>32</v>
      </c>
      <c r="E29" t="s">
        <v>49</v>
      </c>
      <c r="G29" t="s">
        <v>1523</v>
      </c>
      <c r="H29" t="s">
        <v>50</v>
      </c>
      <c r="I29" s="10" t="s">
        <v>1532</v>
      </c>
      <c r="K29" s="5" t="s">
        <v>1541</v>
      </c>
      <c r="L29" s="42" t="s">
        <v>1534</v>
      </c>
      <c r="M29" s="3" t="s">
        <v>2080</v>
      </c>
    </row>
    <row r="30" spans="1:14" ht="15" customHeight="1" x14ac:dyDescent="0.25">
      <c r="A30">
        <f t="shared" si="0"/>
        <v>24</v>
      </c>
      <c r="B30">
        <v>6</v>
      </c>
      <c r="C30">
        <v>22</v>
      </c>
      <c r="D30" t="s">
        <v>32</v>
      </c>
      <c r="E30" t="s">
        <v>51</v>
      </c>
      <c r="G30" t="s">
        <v>1524</v>
      </c>
      <c r="H30" t="s">
        <v>52</v>
      </c>
      <c r="I30" s="10" t="s">
        <v>1532</v>
      </c>
      <c r="K30" s="5" t="s">
        <v>1542</v>
      </c>
      <c r="L30" s="42" t="s">
        <v>1534</v>
      </c>
      <c r="M30" s="3" t="s">
        <v>2644</v>
      </c>
    </row>
    <row r="31" spans="1:14" ht="15" customHeight="1" x14ac:dyDescent="0.25">
      <c r="A31">
        <f t="shared" si="0"/>
        <v>25</v>
      </c>
      <c r="B31">
        <v>6</v>
      </c>
      <c r="C31">
        <v>23</v>
      </c>
      <c r="D31" t="s">
        <v>32</v>
      </c>
      <c r="E31" t="s">
        <v>53</v>
      </c>
      <c r="G31" t="s">
        <v>1525</v>
      </c>
      <c r="H31" t="s">
        <v>54</v>
      </c>
      <c r="I31" s="10" t="s">
        <v>1532</v>
      </c>
      <c r="K31" s="5" t="s">
        <v>1543</v>
      </c>
      <c r="L31" s="42" t="s">
        <v>1534</v>
      </c>
      <c r="M31" s="41" t="s">
        <v>2640</v>
      </c>
    </row>
    <row r="32" spans="1:14" ht="15" customHeight="1" x14ac:dyDescent="0.25">
      <c r="A32">
        <f t="shared" si="0"/>
        <v>26</v>
      </c>
      <c r="B32">
        <v>6</v>
      </c>
      <c r="C32">
        <v>24</v>
      </c>
      <c r="D32" t="s">
        <v>32</v>
      </c>
      <c r="E32" t="s">
        <v>55</v>
      </c>
      <c r="G32" t="s">
        <v>1526</v>
      </c>
      <c r="H32" t="s">
        <v>56</v>
      </c>
      <c r="I32" s="10" t="s">
        <v>1532</v>
      </c>
      <c r="K32" s="5" t="s">
        <v>1544</v>
      </c>
      <c r="L32" s="42" t="s">
        <v>1534</v>
      </c>
      <c r="M32" s="41" t="s">
        <v>2645</v>
      </c>
    </row>
    <row r="33" spans="1:14" ht="15" customHeight="1" x14ac:dyDescent="0.25">
      <c r="A33">
        <f t="shared" si="0"/>
        <v>27</v>
      </c>
      <c r="B33">
        <v>6</v>
      </c>
      <c r="C33">
        <v>25</v>
      </c>
      <c r="D33" t="s">
        <v>32</v>
      </c>
      <c r="E33" t="s">
        <v>57</v>
      </c>
      <c r="G33" t="s">
        <v>1527</v>
      </c>
      <c r="H33" t="s">
        <v>58</v>
      </c>
      <c r="I33" s="10" t="s">
        <v>1532</v>
      </c>
      <c r="K33" s="5" t="s">
        <v>1545</v>
      </c>
      <c r="L33" s="42" t="s">
        <v>1534</v>
      </c>
      <c r="M33" s="3" t="s">
        <v>2080</v>
      </c>
    </row>
    <row r="34" spans="1:14" ht="15" customHeight="1" x14ac:dyDescent="0.25">
      <c r="A34">
        <f t="shared" si="0"/>
        <v>28</v>
      </c>
      <c r="B34">
        <v>6</v>
      </c>
      <c r="C34">
        <v>26</v>
      </c>
      <c r="D34" t="s">
        <v>32</v>
      </c>
      <c r="E34" t="s">
        <v>59</v>
      </c>
      <c r="G34" t="s">
        <v>1528</v>
      </c>
      <c r="H34" t="s">
        <v>60</v>
      </c>
      <c r="I34" s="10" t="s">
        <v>1532</v>
      </c>
      <c r="K34" s="5" t="s">
        <v>1546</v>
      </c>
      <c r="L34" s="42" t="s">
        <v>1534</v>
      </c>
      <c r="M34" s="3" t="s">
        <v>2080</v>
      </c>
    </row>
    <row r="35" spans="1:14" ht="15" customHeight="1" x14ac:dyDescent="0.25">
      <c r="A35">
        <f t="shared" si="0"/>
        <v>29</v>
      </c>
      <c r="B35">
        <v>6</v>
      </c>
      <c r="C35">
        <v>27</v>
      </c>
      <c r="D35" t="s">
        <v>32</v>
      </c>
      <c r="E35" t="s">
        <v>61</v>
      </c>
      <c r="G35" t="s">
        <v>1530</v>
      </c>
      <c r="H35" t="s">
        <v>62</v>
      </c>
      <c r="I35" s="10" t="s">
        <v>1532</v>
      </c>
      <c r="K35" s="5" t="s">
        <v>1547</v>
      </c>
      <c r="L35" s="42" t="s">
        <v>1534</v>
      </c>
      <c r="M35" s="3" t="s">
        <v>2080</v>
      </c>
    </row>
    <row r="36" spans="1:14" s="8" customFormat="1" ht="15" customHeight="1" x14ac:dyDescent="0.25">
      <c r="A36" s="8">
        <f t="shared" si="0"/>
        <v>30</v>
      </c>
      <c r="B36" s="8">
        <v>6</v>
      </c>
      <c r="C36" s="8">
        <v>28</v>
      </c>
      <c r="D36" s="8" t="s">
        <v>32</v>
      </c>
      <c r="E36" s="8" t="s">
        <v>63</v>
      </c>
      <c r="G36" s="8" t="s">
        <v>1529</v>
      </c>
      <c r="H36" s="8" t="s">
        <v>64</v>
      </c>
      <c r="I36" s="11" t="s">
        <v>1532</v>
      </c>
      <c r="K36" s="9" t="s">
        <v>1548</v>
      </c>
      <c r="L36" s="45" t="s">
        <v>1534</v>
      </c>
      <c r="M36" s="15" t="s">
        <v>2080</v>
      </c>
    </row>
    <row r="37" spans="1:14" ht="15" customHeight="1" x14ac:dyDescent="0.25">
      <c r="A37">
        <f t="shared" si="0"/>
        <v>31</v>
      </c>
      <c r="B37">
        <v>6</v>
      </c>
      <c r="C37">
        <v>29</v>
      </c>
      <c r="D37" t="s">
        <v>32</v>
      </c>
      <c r="E37" t="s">
        <v>65</v>
      </c>
      <c r="H37" t="s">
        <v>66</v>
      </c>
      <c r="I37" s="11" t="s">
        <v>1532</v>
      </c>
      <c r="K37" s="5" t="s">
        <v>1549</v>
      </c>
      <c r="L37" s="45" t="s">
        <v>1534</v>
      </c>
      <c r="M37" s="3" t="s">
        <v>2080</v>
      </c>
    </row>
    <row r="38" spans="1:14" ht="15" customHeight="1" x14ac:dyDescent="0.25">
      <c r="A38">
        <f t="shared" si="0"/>
        <v>32</v>
      </c>
      <c r="B38">
        <v>6</v>
      </c>
      <c r="C38">
        <v>30</v>
      </c>
      <c r="D38" t="s">
        <v>32</v>
      </c>
      <c r="E38" t="s">
        <v>67</v>
      </c>
      <c r="H38" t="s">
        <v>68</v>
      </c>
      <c r="I38" s="11" t="s">
        <v>1532</v>
      </c>
      <c r="K38" s="5" t="s">
        <v>1550</v>
      </c>
      <c r="L38" s="45" t="s">
        <v>1534</v>
      </c>
      <c r="M38" s="3" t="s">
        <v>2080</v>
      </c>
    </row>
    <row r="39" spans="1:14" ht="15" customHeight="1" x14ac:dyDescent="0.25">
      <c r="A39">
        <f t="shared" si="0"/>
        <v>33</v>
      </c>
      <c r="B39">
        <v>6</v>
      </c>
      <c r="C39">
        <v>31</v>
      </c>
      <c r="D39" t="s">
        <v>32</v>
      </c>
      <c r="E39" t="s">
        <v>69</v>
      </c>
      <c r="H39" t="s">
        <v>70</v>
      </c>
      <c r="I39" s="11" t="s">
        <v>1532</v>
      </c>
      <c r="K39" s="5" t="s">
        <v>1551</v>
      </c>
      <c r="L39" s="45" t="s">
        <v>1534</v>
      </c>
    </row>
    <row r="40" spans="1:14" ht="15" customHeight="1" x14ac:dyDescent="0.25">
      <c r="A40">
        <f t="shared" si="0"/>
        <v>34</v>
      </c>
      <c r="B40">
        <v>6</v>
      </c>
      <c r="C40">
        <v>32</v>
      </c>
      <c r="D40" t="s">
        <v>32</v>
      </c>
      <c r="E40" t="s">
        <v>71</v>
      </c>
      <c r="H40" t="s">
        <v>72</v>
      </c>
      <c r="I40" s="11" t="s">
        <v>1532</v>
      </c>
      <c r="K40" s="5" t="s">
        <v>1554</v>
      </c>
      <c r="L40" s="45" t="s">
        <v>1534</v>
      </c>
    </row>
    <row r="41" spans="1:14" ht="15" customHeight="1" x14ac:dyDescent="0.25">
      <c r="A41">
        <f t="shared" si="0"/>
        <v>35</v>
      </c>
      <c r="B41">
        <v>6</v>
      </c>
      <c r="C41">
        <v>33</v>
      </c>
      <c r="D41" t="s">
        <v>32</v>
      </c>
      <c r="E41" t="s">
        <v>73</v>
      </c>
      <c r="H41" t="s">
        <v>74</v>
      </c>
      <c r="I41" s="11" t="s">
        <v>1532</v>
      </c>
      <c r="K41" s="5" t="s">
        <v>1555</v>
      </c>
      <c r="L41" s="45" t="s">
        <v>1534</v>
      </c>
    </row>
    <row r="42" spans="1:14" ht="15" customHeight="1" x14ac:dyDescent="0.25">
      <c r="A42">
        <f t="shared" si="0"/>
        <v>36</v>
      </c>
      <c r="B42">
        <v>6</v>
      </c>
      <c r="C42">
        <v>34</v>
      </c>
      <c r="D42" t="s">
        <v>32</v>
      </c>
      <c r="E42" t="s">
        <v>75</v>
      </c>
      <c r="H42" t="s">
        <v>76</v>
      </c>
      <c r="I42" s="11" t="s">
        <v>1532</v>
      </c>
      <c r="K42" s="5" t="s">
        <v>1556</v>
      </c>
      <c r="L42" s="45" t="s">
        <v>1534</v>
      </c>
    </row>
    <row r="43" spans="1:14" ht="15" customHeight="1" x14ac:dyDescent="0.25">
      <c r="A43">
        <f t="shared" si="0"/>
        <v>37</v>
      </c>
      <c r="B43">
        <v>6</v>
      </c>
      <c r="C43">
        <v>35</v>
      </c>
      <c r="D43" t="s">
        <v>32</v>
      </c>
      <c r="E43" t="s">
        <v>77</v>
      </c>
      <c r="H43" t="s">
        <v>78</v>
      </c>
      <c r="I43" s="11" t="s">
        <v>1532</v>
      </c>
      <c r="K43" s="5" t="s">
        <v>78</v>
      </c>
      <c r="L43" s="45" t="s">
        <v>1811</v>
      </c>
      <c r="M43" s="3" t="s">
        <v>2544</v>
      </c>
    </row>
    <row r="44" spans="1:14" ht="15" customHeight="1" x14ac:dyDescent="0.25">
      <c r="A44">
        <f t="shared" si="0"/>
        <v>38</v>
      </c>
      <c r="B44">
        <v>6</v>
      </c>
      <c r="C44">
        <v>36</v>
      </c>
      <c r="D44" t="s">
        <v>32</v>
      </c>
      <c r="E44" t="s">
        <v>79</v>
      </c>
      <c r="H44" t="s">
        <v>80</v>
      </c>
      <c r="I44" s="11" t="s">
        <v>1532</v>
      </c>
      <c r="K44" s="5" t="s">
        <v>2543</v>
      </c>
      <c r="L44" s="45" t="s">
        <v>1811</v>
      </c>
      <c r="M44" s="3" t="s">
        <v>2086</v>
      </c>
    </row>
    <row r="45" spans="1:14" s="30" customFormat="1" ht="15" customHeight="1" x14ac:dyDescent="0.25">
      <c r="A45" s="30">
        <f t="shared" si="0"/>
        <v>39</v>
      </c>
      <c r="B45" s="30">
        <v>6</v>
      </c>
      <c r="C45" s="30">
        <v>37</v>
      </c>
      <c r="D45" s="30" t="s">
        <v>32</v>
      </c>
      <c r="E45" s="30" t="s">
        <v>81</v>
      </c>
      <c r="G45" s="30" t="s">
        <v>1590</v>
      </c>
      <c r="H45" s="30" t="s">
        <v>82</v>
      </c>
      <c r="I45" s="31" t="s">
        <v>1558</v>
      </c>
      <c r="K45" s="33" t="s">
        <v>1557</v>
      </c>
      <c r="L45" s="44" t="s">
        <v>1728</v>
      </c>
      <c r="M45" s="32" t="s">
        <v>2086</v>
      </c>
    </row>
    <row r="46" spans="1:14" x14ac:dyDescent="0.25">
      <c r="A46">
        <f t="shared" si="0"/>
        <v>40</v>
      </c>
      <c r="B46">
        <v>6</v>
      </c>
      <c r="C46">
        <v>39</v>
      </c>
      <c r="D46" t="s">
        <v>32</v>
      </c>
      <c r="E46" t="s">
        <v>83</v>
      </c>
      <c r="G46" t="s">
        <v>1591</v>
      </c>
      <c r="H46" t="s">
        <v>84</v>
      </c>
      <c r="I46" s="4" t="s">
        <v>1764</v>
      </c>
      <c r="M46" s="14" t="s">
        <v>2172</v>
      </c>
      <c r="N46" s="4" t="s">
        <v>2530</v>
      </c>
    </row>
    <row r="47" spans="1:14" x14ac:dyDescent="0.25">
      <c r="A47">
        <f t="shared" si="0"/>
        <v>41</v>
      </c>
      <c r="B47">
        <v>6</v>
      </c>
      <c r="C47">
        <v>41</v>
      </c>
      <c r="D47" t="s">
        <v>32</v>
      </c>
      <c r="E47" t="s">
        <v>85</v>
      </c>
      <c r="G47" t="s">
        <v>1592</v>
      </c>
      <c r="H47" t="s">
        <v>86</v>
      </c>
      <c r="I47" s="4" t="s">
        <v>1764</v>
      </c>
      <c r="M47" s="14" t="s">
        <v>2172</v>
      </c>
    </row>
    <row r="48" spans="1:14" ht="15" customHeight="1" x14ac:dyDescent="0.25">
      <c r="A48">
        <f t="shared" si="0"/>
        <v>42</v>
      </c>
      <c r="B48">
        <v>6</v>
      </c>
      <c r="C48">
        <v>42</v>
      </c>
      <c r="D48" t="s">
        <v>32</v>
      </c>
      <c r="E48" t="s">
        <v>87</v>
      </c>
      <c r="G48" t="s">
        <v>1592</v>
      </c>
      <c r="H48" t="s">
        <v>88</v>
      </c>
      <c r="I48" s="12" t="s">
        <v>1765</v>
      </c>
      <c r="K48" s="5" t="s">
        <v>1552</v>
      </c>
      <c r="L48" s="42" t="s">
        <v>1553</v>
      </c>
      <c r="M48" s="14" t="s">
        <v>2172</v>
      </c>
    </row>
    <row r="49" spans="1:15" ht="15" customHeight="1" x14ac:dyDescent="0.25">
      <c r="A49">
        <f t="shared" si="0"/>
        <v>43</v>
      </c>
      <c r="B49">
        <v>6</v>
      </c>
      <c r="C49">
        <v>43</v>
      </c>
      <c r="D49" t="s">
        <v>32</v>
      </c>
      <c r="E49" t="s">
        <v>89</v>
      </c>
      <c r="G49" t="s">
        <v>1593</v>
      </c>
      <c r="H49" t="s">
        <v>90</v>
      </c>
      <c r="I49" s="12" t="s">
        <v>1765</v>
      </c>
      <c r="K49" s="5" t="s">
        <v>1559</v>
      </c>
      <c r="L49" s="42" t="s">
        <v>1560</v>
      </c>
      <c r="M49" s="14" t="s">
        <v>2172</v>
      </c>
    </row>
    <row r="50" spans="1:15" ht="15" customHeight="1" x14ac:dyDescent="0.25">
      <c r="A50">
        <f t="shared" si="0"/>
        <v>44</v>
      </c>
      <c r="B50">
        <v>6</v>
      </c>
      <c r="C50">
        <v>44</v>
      </c>
      <c r="D50" t="s">
        <v>32</v>
      </c>
      <c r="E50" t="s">
        <v>91</v>
      </c>
      <c r="G50" t="s">
        <v>1593</v>
      </c>
      <c r="H50" t="s">
        <v>92</v>
      </c>
      <c r="I50" s="12" t="s">
        <v>1765</v>
      </c>
      <c r="K50" s="5" t="s">
        <v>1561</v>
      </c>
      <c r="L50" s="42" t="s">
        <v>1560</v>
      </c>
      <c r="M50" s="14" t="s">
        <v>2172</v>
      </c>
    </row>
    <row r="51" spans="1:15" s="8" customFormat="1" ht="15" customHeight="1" x14ac:dyDescent="0.25">
      <c r="A51" s="8">
        <f t="shared" si="0"/>
        <v>45</v>
      </c>
      <c r="B51" s="8">
        <v>6</v>
      </c>
      <c r="C51" s="8">
        <v>45</v>
      </c>
      <c r="D51" s="8" t="s">
        <v>32</v>
      </c>
      <c r="E51" s="8" t="s">
        <v>93</v>
      </c>
      <c r="G51" t="s">
        <v>1593</v>
      </c>
      <c r="H51" s="8" t="s">
        <v>94</v>
      </c>
      <c r="I51" s="11" t="s">
        <v>1532</v>
      </c>
      <c r="K51" s="9" t="s">
        <v>1562</v>
      </c>
      <c r="L51" s="45"/>
      <c r="M51" s="14" t="s">
        <v>2172</v>
      </c>
    </row>
    <row r="52" spans="1:15" ht="15" customHeight="1" x14ac:dyDescent="0.25">
      <c r="A52">
        <f t="shared" si="0"/>
        <v>46</v>
      </c>
      <c r="B52">
        <v>6</v>
      </c>
      <c r="C52">
        <v>46</v>
      </c>
      <c r="D52" t="s">
        <v>32</v>
      </c>
      <c r="E52" t="s">
        <v>95</v>
      </c>
      <c r="G52" t="s">
        <v>1593</v>
      </c>
      <c r="H52" t="s">
        <v>96</v>
      </c>
      <c r="I52" s="12" t="s">
        <v>1765</v>
      </c>
      <c r="K52" s="5" t="s">
        <v>1569</v>
      </c>
      <c r="M52" s="14" t="s">
        <v>2172</v>
      </c>
    </row>
    <row r="53" spans="1:15" x14ac:dyDescent="0.25">
      <c r="A53">
        <f t="shared" si="0"/>
        <v>47</v>
      </c>
      <c r="B53">
        <v>6</v>
      </c>
      <c r="C53">
        <v>47</v>
      </c>
      <c r="D53" t="s">
        <v>32</v>
      </c>
      <c r="E53" t="s">
        <v>97</v>
      </c>
      <c r="G53" t="s">
        <v>1593</v>
      </c>
      <c r="H53" t="s">
        <v>98</v>
      </c>
      <c r="I53" s="12" t="s">
        <v>1765</v>
      </c>
      <c r="M53" s="14" t="s">
        <v>2172</v>
      </c>
    </row>
    <row r="54" spans="1:15" ht="15" customHeight="1" x14ac:dyDescent="0.25">
      <c r="A54">
        <f t="shared" si="0"/>
        <v>48</v>
      </c>
      <c r="B54">
        <v>7</v>
      </c>
      <c r="C54">
        <v>2</v>
      </c>
      <c r="D54" t="s">
        <v>99</v>
      </c>
      <c r="E54" t="s">
        <v>100</v>
      </c>
      <c r="G54" t="s">
        <v>1594</v>
      </c>
      <c r="H54" t="s">
        <v>101</v>
      </c>
      <c r="I54" s="10" t="s">
        <v>1505</v>
      </c>
      <c r="K54" s="5" t="s">
        <v>2174</v>
      </c>
      <c r="M54" s="3" t="s">
        <v>2080</v>
      </c>
    </row>
    <row r="55" spans="1:15" ht="15" customHeight="1" x14ac:dyDescent="0.25">
      <c r="A55">
        <f t="shared" si="0"/>
        <v>49</v>
      </c>
      <c r="B55">
        <v>7</v>
      </c>
      <c r="C55">
        <v>4</v>
      </c>
      <c r="D55" t="s">
        <v>99</v>
      </c>
      <c r="E55" t="s">
        <v>102</v>
      </c>
      <c r="G55" t="s">
        <v>1595</v>
      </c>
      <c r="H55" t="s">
        <v>103</v>
      </c>
      <c r="I55" s="10" t="s">
        <v>1505</v>
      </c>
      <c r="K55" s="5" t="s">
        <v>2173</v>
      </c>
      <c r="M55" s="3" t="s">
        <v>2086</v>
      </c>
    </row>
    <row r="56" spans="1:15" ht="15" customHeight="1" x14ac:dyDescent="0.25">
      <c r="A56">
        <f t="shared" si="0"/>
        <v>50</v>
      </c>
      <c r="B56">
        <v>7</v>
      </c>
      <c r="C56">
        <v>5</v>
      </c>
      <c r="D56" t="s">
        <v>99</v>
      </c>
      <c r="E56" t="s">
        <v>104</v>
      </c>
      <c r="G56" t="s">
        <v>1596</v>
      </c>
      <c r="H56" t="s">
        <v>105</v>
      </c>
      <c r="I56" s="10" t="s">
        <v>1505</v>
      </c>
      <c r="K56" s="5" t="s">
        <v>2175</v>
      </c>
      <c r="M56" s="3" t="s">
        <v>2086</v>
      </c>
    </row>
    <row r="57" spans="1:15" ht="15" customHeight="1" x14ac:dyDescent="0.25">
      <c r="A57">
        <f t="shared" si="0"/>
        <v>51</v>
      </c>
      <c r="B57">
        <v>7</v>
      </c>
      <c r="C57">
        <v>6</v>
      </c>
      <c r="D57" t="s">
        <v>99</v>
      </c>
      <c r="E57" t="s">
        <v>106</v>
      </c>
      <c r="G57" t="s">
        <v>1597</v>
      </c>
      <c r="H57" t="s">
        <v>107</v>
      </c>
      <c r="I57" s="17" t="s">
        <v>1558</v>
      </c>
      <c r="K57" s="5" t="s">
        <v>2584</v>
      </c>
      <c r="L57" s="42" t="s">
        <v>1811</v>
      </c>
      <c r="M57" s="3" t="s">
        <v>2080</v>
      </c>
    </row>
    <row r="58" spans="1:15" ht="15" customHeight="1" x14ac:dyDescent="0.25">
      <c r="A58">
        <f t="shared" si="0"/>
        <v>52</v>
      </c>
      <c r="B58">
        <v>7</v>
      </c>
      <c r="C58">
        <v>7</v>
      </c>
      <c r="D58" t="s">
        <v>99</v>
      </c>
      <c r="E58" t="s">
        <v>108</v>
      </c>
      <c r="G58" t="s">
        <v>1598</v>
      </c>
      <c r="H58" t="s">
        <v>109</v>
      </c>
      <c r="I58" s="17" t="s">
        <v>1558</v>
      </c>
      <c r="K58" s="5" t="s">
        <v>1564</v>
      </c>
      <c r="L58" s="42" t="s">
        <v>1811</v>
      </c>
      <c r="M58" s="3" t="s">
        <v>2086</v>
      </c>
      <c r="N58" t="s">
        <v>1811</v>
      </c>
    </row>
    <row r="59" spans="1:15" ht="15" customHeight="1" x14ac:dyDescent="0.25">
      <c r="A59">
        <f t="shared" si="0"/>
        <v>53</v>
      </c>
      <c r="B59">
        <v>7</v>
      </c>
      <c r="C59">
        <v>8</v>
      </c>
      <c r="D59" t="s">
        <v>99</v>
      </c>
      <c r="E59" t="s">
        <v>110</v>
      </c>
      <c r="G59" t="s">
        <v>1599</v>
      </c>
      <c r="H59" t="s">
        <v>111</v>
      </c>
      <c r="I59" s="17" t="s">
        <v>1558</v>
      </c>
      <c r="K59" s="5" t="s">
        <v>1565</v>
      </c>
      <c r="L59" s="42" t="s">
        <v>1811</v>
      </c>
      <c r="M59" s="3" t="s">
        <v>2086</v>
      </c>
      <c r="N59" t="s">
        <v>1811</v>
      </c>
    </row>
    <row r="60" spans="1:15" ht="15" customHeight="1" x14ac:dyDescent="0.25">
      <c r="A60">
        <f t="shared" si="0"/>
        <v>54</v>
      </c>
      <c r="B60">
        <v>7</v>
      </c>
      <c r="C60">
        <v>9</v>
      </c>
      <c r="D60" t="s">
        <v>99</v>
      </c>
      <c r="E60" t="s">
        <v>112</v>
      </c>
      <c r="G60" t="s">
        <v>1600</v>
      </c>
      <c r="H60" t="s">
        <v>113</v>
      </c>
      <c r="I60" s="10" t="s">
        <v>1505</v>
      </c>
      <c r="K60" s="5" t="s">
        <v>1766</v>
      </c>
      <c r="L60" s="42" t="s">
        <v>1767</v>
      </c>
      <c r="M60" s="3" t="s">
        <v>2080</v>
      </c>
    </row>
    <row r="61" spans="1:15" s="30" customFormat="1" ht="15" customHeight="1" x14ac:dyDescent="0.25">
      <c r="A61" s="30">
        <f t="shared" si="0"/>
        <v>55</v>
      </c>
      <c r="B61" s="30">
        <v>7</v>
      </c>
      <c r="C61" s="30">
        <v>10</v>
      </c>
      <c r="D61" s="30" t="s">
        <v>99</v>
      </c>
      <c r="E61" s="30" t="s">
        <v>114</v>
      </c>
      <c r="G61" s="30" t="s">
        <v>1601</v>
      </c>
      <c r="H61" s="30" t="s">
        <v>115</v>
      </c>
      <c r="I61" s="31" t="s">
        <v>1730</v>
      </c>
      <c r="K61" s="33" t="s">
        <v>1729</v>
      </c>
      <c r="L61" s="44"/>
      <c r="M61" s="32" t="s">
        <v>2086</v>
      </c>
    </row>
    <row r="62" spans="1:15" ht="15" customHeight="1" x14ac:dyDescent="0.25">
      <c r="A62">
        <f t="shared" si="0"/>
        <v>56</v>
      </c>
      <c r="B62">
        <v>8</v>
      </c>
      <c r="C62">
        <v>2</v>
      </c>
      <c r="D62" t="s">
        <v>116</v>
      </c>
      <c r="E62" t="s">
        <v>117</v>
      </c>
      <c r="G62" t="s">
        <v>1602</v>
      </c>
      <c r="H62" t="s">
        <v>118</v>
      </c>
      <c r="I62" s="10" t="s">
        <v>1505</v>
      </c>
      <c r="K62" s="5" t="s">
        <v>2176</v>
      </c>
      <c r="M62" s="3" t="s">
        <v>2080</v>
      </c>
    </row>
    <row r="63" spans="1:15" ht="15" customHeight="1" x14ac:dyDescent="0.25">
      <c r="A63">
        <f t="shared" si="0"/>
        <v>57</v>
      </c>
      <c r="B63">
        <v>8</v>
      </c>
      <c r="C63">
        <v>3</v>
      </c>
      <c r="D63" t="s">
        <v>116</v>
      </c>
      <c r="E63" t="s">
        <v>119</v>
      </c>
      <c r="G63" t="s">
        <v>1603</v>
      </c>
      <c r="H63" t="s">
        <v>120</v>
      </c>
      <c r="I63" s="10" t="s">
        <v>1505</v>
      </c>
      <c r="K63" s="5" t="s">
        <v>1566</v>
      </c>
      <c r="M63" s="3" t="s">
        <v>2080</v>
      </c>
      <c r="N63" s="4" t="s">
        <v>2177</v>
      </c>
      <c r="O63">
        <f>-2907+2871</f>
        <v>-36</v>
      </c>
    </row>
    <row r="64" spans="1:15" ht="15" customHeight="1" x14ac:dyDescent="0.25">
      <c r="A64">
        <f t="shared" si="0"/>
        <v>58</v>
      </c>
      <c r="B64">
        <v>8</v>
      </c>
      <c r="C64">
        <v>4</v>
      </c>
      <c r="D64" t="s">
        <v>116</v>
      </c>
      <c r="E64" t="s">
        <v>121</v>
      </c>
      <c r="G64" t="s">
        <v>1604</v>
      </c>
      <c r="H64" t="s">
        <v>122</v>
      </c>
      <c r="I64" s="11" t="s">
        <v>1532</v>
      </c>
      <c r="K64" s="5" t="s">
        <v>2178</v>
      </c>
      <c r="L64" s="42" t="s">
        <v>1567</v>
      </c>
      <c r="M64" s="3" t="s">
        <v>2080</v>
      </c>
    </row>
    <row r="65" spans="1:14" ht="15" customHeight="1" x14ac:dyDescent="0.25">
      <c r="A65">
        <f t="shared" si="0"/>
        <v>59</v>
      </c>
      <c r="B65">
        <v>8</v>
      </c>
      <c r="C65">
        <v>6</v>
      </c>
      <c r="D65" t="s">
        <v>116</v>
      </c>
      <c r="E65" t="s">
        <v>123</v>
      </c>
      <c r="G65" t="s">
        <v>1605</v>
      </c>
      <c r="H65" t="s">
        <v>124</v>
      </c>
      <c r="I65" s="10" t="s">
        <v>1505</v>
      </c>
      <c r="K65" s="5" t="s">
        <v>2179</v>
      </c>
      <c r="M65" s="3" t="s">
        <v>2080</v>
      </c>
    </row>
    <row r="66" spans="1:14" s="8" customFormat="1" ht="15" customHeight="1" x14ac:dyDescent="0.25">
      <c r="A66" s="8">
        <f t="shared" si="0"/>
        <v>60</v>
      </c>
      <c r="B66" s="8">
        <v>8</v>
      </c>
      <c r="C66" s="8">
        <v>7</v>
      </c>
      <c r="D66" s="8" t="s">
        <v>116</v>
      </c>
      <c r="E66" s="8" t="s">
        <v>125</v>
      </c>
      <c r="G66" s="9" t="s">
        <v>1606</v>
      </c>
      <c r="H66" s="8" t="s">
        <v>126</v>
      </c>
      <c r="I66" s="18" t="s">
        <v>1558</v>
      </c>
      <c r="K66" s="9" t="s">
        <v>1568</v>
      </c>
      <c r="L66" s="45" t="s">
        <v>2585</v>
      </c>
      <c r="M66" s="15"/>
    </row>
    <row r="67" spans="1:14" ht="15" customHeight="1" x14ac:dyDescent="0.25">
      <c r="A67">
        <f t="shared" si="0"/>
        <v>61</v>
      </c>
      <c r="B67">
        <v>8</v>
      </c>
      <c r="C67">
        <v>8</v>
      </c>
      <c r="D67" t="s">
        <v>116</v>
      </c>
      <c r="E67" t="s">
        <v>127</v>
      </c>
      <c r="G67" t="s">
        <v>1607</v>
      </c>
      <c r="H67" t="s">
        <v>1305</v>
      </c>
      <c r="I67" s="11" t="s">
        <v>1532</v>
      </c>
      <c r="K67" s="5" t="s">
        <v>2180</v>
      </c>
      <c r="L67" s="42" t="s">
        <v>1570</v>
      </c>
      <c r="M67" s="3" t="s">
        <v>2080</v>
      </c>
      <c r="N67" s="4" t="s">
        <v>2181</v>
      </c>
    </row>
    <row r="68" spans="1:14" ht="15" customHeight="1" x14ac:dyDescent="0.25">
      <c r="A68">
        <f t="shared" si="0"/>
        <v>62</v>
      </c>
      <c r="B68">
        <v>8</v>
      </c>
      <c r="C68">
        <v>9</v>
      </c>
      <c r="D68" t="s">
        <v>116</v>
      </c>
      <c r="E68" t="s">
        <v>128</v>
      </c>
      <c r="G68" s="5" t="s">
        <v>1608</v>
      </c>
      <c r="H68" t="s">
        <v>1306</v>
      </c>
      <c r="I68" s="11" t="s">
        <v>1532</v>
      </c>
      <c r="K68" s="5" t="s">
        <v>2182</v>
      </c>
      <c r="M68" s="3" t="s">
        <v>2080</v>
      </c>
    </row>
    <row r="69" spans="1:14" ht="15" customHeight="1" x14ac:dyDescent="0.25">
      <c r="A69">
        <f t="shared" si="0"/>
        <v>63</v>
      </c>
      <c r="B69">
        <v>8</v>
      </c>
      <c r="C69">
        <v>10</v>
      </c>
      <c r="D69" t="s">
        <v>116</v>
      </c>
      <c r="E69" t="s">
        <v>129</v>
      </c>
      <c r="G69" t="s">
        <v>1609</v>
      </c>
      <c r="H69" t="s">
        <v>1307</v>
      </c>
      <c r="I69" s="18" t="s">
        <v>1558</v>
      </c>
      <c r="K69" s="5" t="s">
        <v>2588</v>
      </c>
      <c r="L69" s="42" t="s">
        <v>1811</v>
      </c>
      <c r="M69" s="3" t="s">
        <v>2086</v>
      </c>
    </row>
    <row r="70" spans="1:14" ht="15" customHeight="1" x14ac:dyDescent="0.25">
      <c r="A70">
        <f t="shared" si="0"/>
        <v>64</v>
      </c>
      <c r="B70">
        <v>9</v>
      </c>
      <c r="C70">
        <v>2</v>
      </c>
      <c r="D70" t="s">
        <v>130</v>
      </c>
      <c r="E70" t="s">
        <v>131</v>
      </c>
      <c r="G70" t="s">
        <v>1610</v>
      </c>
      <c r="H70" t="s">
        <v>132</v>
      </c>
      <c r="I70" s="11" t="s">
        <v>1532</v>
      </c>
      <c r="K70" s="5" t="s">
        <v>2184</v>
      </c>
      <c r="M70" s="3" t="s">
        <v>2080</v>
      </c>
      <c r="N70" s="4" t="s">
        <v>2183</v>
      </c>
    </row>
    <row r="71" spans="1:14" ht="15" customHeight="1" x14ac:dyDescent="0.25">
      <c r="A71">
        <f t="shared" si="0"/>
        <v>65</v>
      </c>
      <c r="B71">
        <v>9</v>
      </c>
      <c r="C71">
        <v>3</v>
      </c>
      <c r="D71" t="s">
        <v>130</v>
      </c>
      <c r="E71" t="s">
        <v>133</v>
      </c>
      <c r="G71" t="s">
        <v>1611</v>
      </c>
      <c r="H71" t="s">
        <v>134</v>
      </c>
      <c r="I71" s="11" t="s">
        <v>1532</v>
      </c>
      <c r="K71" s="5" t="s">
        <v>1571</v>
      </c>
      <c r="L71" s="42" t="s">
        <v>1573</v>
      </c>
      <c r="M71" s="3" t="s">
        <v>2080</v>
      </c>
      <c r="N71" t="s">
        <v>2330</v>
      </c>
    </row>
    <row r="72" spans="1:14" ht="15" customHeight="1" x14ac:dyDescent="0.25">
      <c r="A72">
        <f t="shared" si="0"/>
        <v>66</v>
      </c>
      <c r="B72">
        <v>9</v>
      </c>
      <c r="C72">
        <v>4</v>
      </c>
      <c r="D72" t="s">
        <v>130</v>
      </c>
      <c r="E72" t="s">
        <v>135</v>
      </c>
      <c r="G72" t="s">
        <v>1612</v>
      </c>
      <c r="H72" t="s">
        <v>136</v>
      </c>
      <c r="I72" s="11" t="s">
        <v>1532</v>
      </c>
      <c r="K72" s="5" t="s">
        <v>1572</v>
      </c>
      <c r="L72" s="42" t="s">
        <v>1573</v>
      </c>
      <c r="M72" s="3" t="s">
        <v>2080</v>
      </c>
    </row>
    <row r="73" spans="1:14" ht="15" customHeight="1" x14ac:dyDescent="0.25">
      <c r="A73">
        <f t="shared" ref="A73:A135" si="1">+A72+1</f>
        <v>67</v>
      </c>
      <c r="B73">
        <v>9</v>
      </c>
      <c r="C73">
        <v>5</v>
      </c>
      <c r="D73" t="s">
        <v>130</v>
      </c>
      <c r="E73" t="s">
        <v>137</v>
      </c>
      <c r="G73" t="s">
        <v>1613</v>
      </c>
      <c r="H73" t="s">
        <v>138</v>
      </c>
      <c r="I73" s="10" t="s">
        <v>1505</v>
      </c>
      <c r="K73" s="5" t="s">
        <v>1574</v>
      </c>
      <c r="M73" s="3" t="s">
        <v>2080</v>
      </c>
      <c r="N73" t="s">
        <v>2331</v>
      </c>
    </row>
    <row r="74" spans="1:14" ht="15" customHeight="1" x14ac:dyDescent="0.25">
      <c r="A74">
        <f t="shared" si="1"/>
        <v>68</v>
      </c>
      <c r="B74">
        <v>9</v>
      </c>
      <c r="C74">
        <v>6</v>
      </c>
      <c r="D74" t="s">
        <v>130</v>
      </c>
      <c r="E74" t="s">
        <v>139</v>
      </c>
      <c r="G74" t="s">
        <v>1614</v>
      </c>
      <c r="H74" t="s">
        <v>140</v>
      </c>
      <c r="I74" s="10" t="s">
        <v>1505</v>
      </c>
      <c r="K74" s="5" t="s">
        <v>1575</v>
      </c>
      <c r="M74" s="3" t="s">
        <v>2080</v>
      </c>
    </row>
    <row r="75" spans="1:14" ht="15" customHeight="1" x14ac:dyDescent="0.25">
      <c r="A75">
        <f t="shared" si="1"/>
        <v>69</v>
      </c>
      <c r="B75">
        <v>10</v>
      </c>
      <c r="C75">
        <v>2</v>
      </c>
      <c r="D75" t="s">
        <v>141</v>
      </c>
      <c r="E75" t="s">
        <v>142</v>
      </c>
      <c r="G75" t="s">
        <v>1615</v>
      </c>
      <c r="H75" t="s">
        <v>143</v>
      </c>
      <c r="I75" s="17" t="s">
        <v>1577</v>
      </c>
      <c r="K75" s="5" t="s">
        <v>1576</v>
      </c>
      <c r="L75" s="42" t="s">
        <v>1731</v>
      </c>
      <c r="M75" s="3" t="s">
        <v>2539</v>
      </c>
    </row>
    <row r="76" spans="1:14" ht="15" customHeight="1" x14ac:dyDescent="0.25">
      <c r="A76">
        <f t="shared" si="1"/>
        <v>70</v>
      </c>
      <c r="B76">
        <v>11</v>
      </c>
      <c r="C76">
        <v>2</v>
      </c>
      <c r="D76" t="s">
        <v>144</v>
      </c>
      <c r="E76" t="s">
        <v>145</v>
      </c>
      <c r="G76" t="s">
        <v>1616</v>
      </c>
      <c r="H76" t="s">
        <v>146</v>
      </c>
      <c r="I76" s="10" t="s">
        <v>1505</v>
      </c>
      <c r="K76" s="5" t="s">
        <v>1578</v>
      </c>
      <c r="M76" s="3" t="s">
        <v>2080</v>
      </c>
    </row>
    <row r="77" spans="1:14" ht="15" customHeight="1" x14ac:dyDescent="0.25">
      <c r="A77">
        <f t="shared" si="1"/>
        <v>71</v>
      </c>
      <c r="B77">
        <v>11</v>
      </c>
      <c r="C77">
        <v>3</v>
      </c>
      <c r="D77" t="s">
        <v>144</v>
      </c>
      <c r="E77" t="s">
        <v>147</v>
      </c>
      <c r="G77" t="s">
        <v>1617</v>
      </c>
      <c r="H77" t="s">
        <v>148</v>
      </c>
      <c r="I77" s="10" t="s">
        <v>1505</v>
      </c>
      <c r="K77" s="5" t="s">
        <v>1579</v>
      </c>
      <c r="M77" s="3" t="s">
        <v>2080</v>
      </c>
    </row>
    <row r="78" spans="1:14" ht="15" customHeight="1" x14ac:dyDescent="0.25">
      <c r="A78">
        <f t="shared" si="1"/>
        <v>72</v>
      </c>
      <c r="B78">
        <v>11</v>
      </c>
      <c r="C78">
        <v>4</v>
      </c>
      <c r="D78" t="s">
        <v>144</v>
      </c>
      <c r="E78" t="s">
        <v>149</v>
      </c>
      <c r="G78" t="s">
        <v>1618</v>
      </c>
      <c r="H78" t="s">
        <v>150</v>
      </c>
      <c r="I78" s="10" t="s">
        <v>1505</v>
      </c>
      <c r="K78" s="5" t="s">
        <v>1586</v>
      </c>
      <c r="M78" s="3" t="s">
        <v>2080</v>
      </c>
    </row>
    <row r="79" spans="1:14" ht="15" customHeight="1" x14ac:dyDescent="0.25">
      <c r="A79">
        <f t="shared" si="1"/>
        <v>73</v>
      </c>
      <c r="B79">
        <v>12</v>
      </c>
      <c r="C79">
        <v>2</v>
      </c>
      <c r="D79" t="s">
        <v>151</v>
      </c>
      <c r="E79" t="s">
        <v>152</v>
      </c>
      <c r="G79" t="s">
        <v>1619</v>
      </c>
      <c r="H79" t="s">
        <v>153</v>
      </c>
      <c r="I79" s="10" t="s">
        <v>1505</v>
      </c>
      <c r="K79" s="5" t="s">
        <v>1587</v>
      </c>
      <c r="M79" s="3" t="s">
        <v>2080</v>
      </c>
    </row>
    <row r="80" spans="1:14" ht="15" customHeight="1" x14ac:dyDescent="0.25">
      <c r="A80">
        <f t="shared" si="1"/>
        <v>74</v>
      </c>
      <c r="B80">
        <v>12</v>
      </c>
      <c r="C80">
        <v>3</v>
      </c>
      <c r="D80" t="s">
        <v>151</v>
      </c>
      <c r="E80" t="s">
        <v>154</v>
      </c>
      <c r="G80" t="s">
        <v>1620</v>
      </c>
      <c r="H80" t="s">
        <v>155</v>
      </c>
      <c r="I80" s="10" t="s">
        <v>1505</v>
      </c>
      <c r="K80" s="5" t="s">
        <v>1588</v>
      </c>
      <c r="M80" s="3" t="s">
        <v>2080</v>
      </c>
    </row>
    <row r="81" spans="1:14" s="8" customFormat="1" ht="15" customHeight="1" x14ac:dyDescent="0.25">
      <c r="A81" s="8">
        <f t="shared" si="1"/>
        <v>75</v>
      </c>
      <c r="B81" s="8">
        <v>12</v>
      </c>
      <c r="C81" s="8">
        <v>4</v>
      </c>
      <c r="D81" s="8" t="s">
        <v>151</v>
      </c>
      <c r="E81" s="8" t="s">
        <v>156</v>
      </c>
      <c r="G81" s="8" t="s">
        <v>1621</v>
      </c>
      <c r="H81" s="8" t="s">
        <v>157</v>
      </c>
      <c r="I81" s="11" t="s">
        <v>1505</v>
      </c>
      <c r="K81" s="9" t="s">
        <v>1589</v>
      </c>
      <c r="L81" s="45"/>
      <c r="M81" s="15" t="s">
        <v>2080</v>
      </c>
    </row>
    <row r="82" spans="1:14" ht="15" customHeight="1" x14ac:dyDescent="0.25">
      <c r="A82">
        <f t="shared" si="1"/>
        <v>76</v>
      </c>
      <c r="B82">
        <v>12</v>
      </c>
      <c r="C82">
        <v>5</v>
      </c>
      <c r="D82" t="s">
        <v>151</v>
      </c>
      <c r="E82" t="s">
        <v>158</v>
      </c>
      <c r="G82" t="s">
        <v>1688</v>
      </c>
      <c r="H82" t="s">
        <v>159</v>
      </c>
      <c r="I82" s="11" t="s">
        <v>1505</v>
      </c>
      <c r="K82" s="5" t="s">
        <v>1639</v>
      </c>
      <c r="M82" s="3" t="s">
        <v>2080</v>
      </c>
    </row>
    <row r="83" spans="1:14" ht="15" customHeight="1" x14ac:dyDescent="0.25">
      <c r="A83">
        <f t="shared" si="1"/>
        <v>77</v>
      </c>
      <c r="B83">
        <v>12</v>
      </c>
      <c r="C83">
        <v>6</v>
      </c>
      <c r="D83" t="s">
        <v>151</v>
      </c>
      <c r="E83" t="s">
        <v>160</v>
      </c>
      <c r="G83" t="s">
        <v>1689</v>
      </c>
      <c r="H83" t="s">
        <v>161</v>
      </c>
      <c r="I83" s="11" t="s">
        <v>1505</v>
      </c>
      <c r="K83" s="5" t="s">
        <v>1640</v>
      </c>
      <c r="M83" s="3" t="s">
        <v>2080</v>
      </c>
    </row>
    <row r="84" spans="1:14" ht="15" customHeight="1" x14ac:dyDescent="0.25">
      <c r="A84">
        <f t="shared" si="1"/>
        <v>78</v>
      </c>
      <c r="B84">
        <v>12</v>
      </c>
      <c r="C84">
        <v>7</v>
      </c>
      <c r="D84" t="s">
        <v>151</v>
      </c>
      <c r="E84" t="s">
        <v>162</v>
      </c>
      <c r="G84" t="s">
        <v>1690</v>
      </c>
      <c r="H84" t="s">
        <v>1308</v>
      </c>
      <c r="I84" s="11" t="s">
        <v>1505</v>
      </c>
      <c r="K84" s="5" t="s">
        <v>1641</v>
      </c>
      <c r="M84" s="3" t="s">
        <v>2080</v>
      </c>
      <c r="N84" s="4" t="s">
        <v>2333</v>
      </c>
    </row>
    <row r="85" spans="1:14" ht="15" customHeight="1" x14ac:dyDescent="0.25">
      <c r="A85">
        <f t="shared" si="1"/>
        <v>79</v>
      </c>
      <c r="B85">
        <v>12</v>
      </c>
      <c r="C85">
        <v>8</v>
      </c>
      <c r="D85" t="s">
        <v>151</v>
      </c>
      <c r="E85" t="s">
        <v>163</v>
      </c>
      <c r="G85" t="s">
        <v>1691</v>
      </c>
      <c r="H85" t="s">
        <v>164</v>
      </c>
      <c r="I85" s="11" t="s">
        <v>1505</v>
      </c>
      <c r="K85" s="5" t="s">
        <v>1642</v>
      </c>
      <c r="M85" s="3" t="s">
        <v>2080</v>
      </c>
    </row>
    <row r="86" spans="1:14" ht="15" customHeight="1" x14ac:dyDescent="0.25">
      <c r="A86">
        <f t="shared" si="1"/>
        <v>80</v>
      </c>
      <c r="B86">
        <v>12</v>
      </c>
      <c r="C86">
        <v>9</v>
      </c>
      <c r="D86" t="s">
        <v>151</v>
      </c>
      <c r="E86" t="s">
        <v>165</v>
      </c>
      <c r="G86" t="s">
        <v>1692</v>
      </c>
      <c r="H86" t="s">
        <v>166</v>
      </c>
      <c r="I86" s="11" t="s">
        <v>1505</v>
      </c>
      <c r="K86" s="5" t="s">
        <v>1643</v>
      </c>
      <c r="M86" s="3" t="s">
        <v>2080</v>
      </c>
    </row>
    <row r="87" spans="1:14" ht="15" customHeight="1" x14ac:dyDescent="0.25">
      <c r="A87">
        <f t="shared" si="1"/>
        <v>81</v>
      </c>
      <c r="B87">
        <v>12</v>
      </c>
      <c r="C87">
        <v>10</v>
      </c>
      <c r="D87" t="s">
        <v>151</v>
      </c>
      <c r="E87" t="s">
        <v>167</v>
      </c>
      <c r="G87" t="s">
        <v>1693</v>
      </c>
      <c r="H87" t="s">
        <v>168</v>
      </c>
      <c r="I87" s="11" t="s">
        <v>1505</v>
      </c>
      <c r="K87" s="5" t="s">
        <v>1644</v>
      </c>
      <c r="M87" s="3" t="s">
        <v>2080</v>
      </c>
    </row>
    <row r="88" spans="1:14" s="19" customFormat="1" ht="15" customHeight="1" x14ac:dyDescent="0.25">
      <c r="A88" s="19">
        <f t="shared" si="1"/>
        <v>82</v>
      </c>
      <c r="B88" s="19">
        <v>12</v>
      </c>
      <c r="C88" s="19">
        <v>12</v>
      </c>
      <c r="D88" s="19" t="s">
        <v>151</v>
      </c>
      <c r="E88" s="19" t="s">
        <v>169</v>
      </c>
      <c r="G88" s="19" t="s">
        <v>1694</v>
      </c>
      <c r="H88" s="19" t="s">
        <v>170</v>
      </c>
      <c r="I88" s="20" t="s">
        <v>1532</v>
      </c>
      <c r="K88" s="21" t="s">
        <v>1645</v>
      </c>
      <c r="L88" s="42"/>
      <c r="M88" s="3" t="s">
        <v>2334</v>
      </c>
    </row>
    <row r="89" spans="1:14" s="19" customFormat="1" ht="15" customHeight="1" x14ac:dyDescent="0.25">
      <c r="A89" s="19">
        <f t="shared" si="1"/>
        <v>83</v>
      </c>
      <c r="B89" s="19">
        <v>12</v>
      </c>
      <c r="C89" s="19">
        <v>13</v>
      </c>
      <c r="D89" s="19" t="s">
        <v>151</v>
      </c>
      <c r="E89" s="19" t="s">
        <v>171</v>
      </c>
      <c r="G89" s="19" t="s">
        <v>1694</v>
      </c>
      <c r="H89" s="19" t="s">
        <v>172</v>
      </c>
      <c r="I89" s="20" t="s">
        <v>1532</v>
      </c>
      <c r="K89" s="21" t="s">
        <v>1646</v>
      </c>
      <c r="L89" s="42"/>
      <c r="M89" s="3" t="s">
        <v>2334</v>
      </c>
    </row>
    <row r="90" spans="1:14" s="19" customFormat="1" ht="15" customHeight="1" x14ac:dyDescent="0.25">
      <c r="A90" s="19">
        <f t="shared" si="1"/>
        <v>84</v>
      </c>
      <c r="B90" s="19">
        <v>12</v>
      </c>
      <c r="C90" s="19">
        <v>14</v>
      </c>
      <c r="D90" s="19" t="s">
        <v>151</v>
      </c>
      <c r="E90" s="19" t="s">
        <v>173</v>
      </c>
      <c r="G90" s="19" t="s">
        <v>1695</v>
      </c>
      <c r="H90" s="19" t="s">
        <v>174</v>
      </c>
      <c r="I90" s="20" t="s">
        <v>1532</v>
      </c>
      <c r="K90" s="21" t="s">
        <v>1647</v>
      </c>
      <c r="L90" s="42"/>
      <c r="M90" s="3" t="s">
        <v>2334</v>
      </c>
    </row>
    <row r="91" spans="1:14" s="8" customFormat="1" ht="15" customHeight="1" x14ac:dyDescent="0.25">
      <c r="A91" s="8">
        <f t="shared" si="1"/>
        <v>85</v>
      </c>
      <c r="B91" s="8">
        <v>12</v>
      </c>
      <c r="C91" s="8">
        <v>15</v>
      </c>
      <c r="D91" s="8" t="s">
        <v>151</v>
      </c>
      <c r="E91" s="8" t="s">
        <v>175</v>
      </c>
      <c r="G91" s="8" t="s">
        <v>1696</v>
      </c>
      <c r="H91" s="8" t="s">
        <v>176</v>
      </c>
      <c r="I91" s="18" t="s">
        <v>1558</v>
      </c>
      <c r="K91" s="9" t="s">
        <v>2587</v>
      </c>
      <c r="L91" s="45" t="s">
        <v>1811</v>
      </c>
      <c r="M91" s="15" t="s">
        <v>2086</v>
      </c>
    </row>
    <row r="92" spans="1:14" ht="15" customHeight="1" x14ac:dyDescent="0.25">
      <c r="A92">
        <f t="shared" si="1"/>
        <v>86</v>
      </c>
      <c r="B92">
        <v>12</v>
      </c>
      <c r="C92">
        <v>16</v>
      </c>
      <c r="D92" t="s">
        <v>151</v>
      </c>
      <c r="E92" t="s">
        <v>177</v>
      </c>
      <c r="G92" t="s">
        <v>1697</v>
      </c>
      <c r="H92" t="s">
        <v>178</v>
      </c>
      <c r="I92" s="11" t="s">
        <v>1505</v>
      </c>
      <c r="K92" s="5"/>
      <c r="M92" s="3" t="s">
        <v>2080</v>
      </c>
    </row>
    <row r="93" spans="1:14" ht="15" customHeight="1" x14ac:dyDescent="0.25">
      <c r="A93">
        <f t="shared" si="1"/>
        <v>87</v>
      </c>
      <c r="B93">
        <v>12</v>
      </c>
      <c r="C93">
        <v>17</v>
      </c>
      <c r="D93" t="s">
        <v>151</v>
      </c>
      <c r="E93" t="s">
        <v>179</v>
      </c>
      <c r="G93" t="s">
        <v>1698</v>
      </c>
      <c r="H93" t="s">
        <v>180</v>
      </c>
      <c r="I93" s="11" t="s">
        <v>1505</v>
      </c>
      <c r="K93" s="5" t="s">
        <v>1650</v>
      </c>
      <c r="L93" s="42" t="s">
        <v>1651</v>
      </c>
      <c r="M93" s="3" t="s">
        <v>2080</v>
      </c>
    </row>
    <row r="94" spans="1:14" ht="15" customHeight="1" x14ac:dyDescent="0.25">
      <c r="A94">
        <f t="shared" si="1"/>
        <v>88</v>
      </c>
      <c r="B94">
        <v>12</v>
      </c>
      <c r="C94">
        <v>18</v>
      </c>
      <c r="D94" t="s">
        <v>151</v>
      </c>
      <c r="E94" t="s">
        <v>181</v>
      </c>
      <c r="F94">
        <v>3</v>
      </c>
      <c r="G94" t="s">
        <v>1699</v>
      </c>
      <c r="H94" t="s">
        <v>182</v>
      </c>
      <c r="I94" s="11" t="s">
        <v>1505</v>
      </c>
      <c r="K94" s="5" t="s">
        <v>1652</v>
      </c>
      <c r="M94" s="3" t="s">
        <v>2080</v>
      </c>
    </row>
    <row r="95" spans="1:14" ht="15" customHeight="1" x14ac:dyDescent="0.25">
      <c r="A95">
        <f t="shared" si="1"/>
        <v>89</v>
      </c>
      <c r="B95">
        <v>12</v>
      </c>
      <c r="C95">
        <v>19</v>
      </c>
      <c r="D95" t="s">
        <v>151</v>
      </c>
      <c r="E95" t="s">
        <v>183</v>
      </c>
      <c r="G95" t="s">
        <v>1700</v>
      </c>
      <c r="H95" t="s">
        <v>184</v>
      </c>
      <c r="I95" s="11" t="s">
        <v>1505</v>
      </c>
      <c r="K95" s="5" t="s">
        <v>1653</v>
      </c>
      <c r="M95" s="3" t="s">
        <v>2080</v>
      </c>
    </row>
    <row r="96" spans="1:14" ht="15" customHeight="1" x14ac:dyDescent="0.25">
      <c r="A96">
        <f t="shared" si="1"/>
        <v>90</v>
      </c>
      <c r="B96">
        <v>12</v>
      </c>
      <c r="C96">
        <v>22</v>
      </c>
      <c r="D96" t="s">
        <v>151</v>
      </c>
      <c r="E96" t="s">
        <v>185</v>
      </c>
      <c r="G96" s="5" t="s">
        <v>1824</v>
      </c>
      <c r="H96" t="s">
        <v>1309</v>
      </c>
      <c r="I96" s="13" t="s">
        <v>1558</v>
      </c>
      <c r="K96" s="5" t="s">
        <v>1732</v>
      </c>
      <c r="L96" s="42" t="s">
        <v>1733</v>
      </c>
      <c r="M96" s="41" t="s">
        <v>2640</v>
      </c>
    </row>
    <row r="97" spans="1:14" x14ac:dyDescent="0.25">
      <c r="A97">
        <f t="shared" si="1"/>
        <v>91</v>
      </c>
      <c r="B97">
        <v>12</v>
      </c>
      <c r="C97">
        <v>23</v>
      </c>
      <c r="D97" t="s">
        <v>151</v>
      </c>
      <c r="E97" t="s">
        <v>186</v>
      </c>
      <c r="G97" t="s">
        <v>1825</v>
      </c>
      <c r="H97" t="s">
        <v>187</v>
      </c>
      <c r="I97" t="s">
        <v>1489</v>
      </c>
      <c r="K97" t="s">
        <v>2540</v>
      </c>
      <c r="M97" s="3" t="s">
        <v>2080</v>
      </c>
    </row>
    <row r="98" spans="1:14" ht="15" customHeight="1" x14ac:dyDescent="0.25">
      <c r="A98">
        <f t="shared" si="1"/>
        <v>92</v>
      </c>
      <c r="B98">
        <v>12</v>
      </c>
      <c r="C98">
        <v>25</v>
      </c>
      <c r="D98" t="s">
        <v>151</v>
      </c>
      <c r="E98" t="s">
        <v>188</v>
      </c>
      <c r="F98">
        <v>3</v>
      </c>
      <c r="G98" t="s">
        <v>1826</v>
      </c>
      <c r="H98" t="s">
        <v>189</v>
      </c>
      <c r="I98" s="11" t="s">
        <v>1505</v>
      </c>
      <c r="K98" s="5" t="s">
        <v>1654</v>
      </c>
      <c r="M98" s="3" t="s">
        <v>2080</v>
      </c>
    </row>
    <row r="99" spans="1:14" x14ac:dyDescent="0.25">
      <c r="A99">
        <f t="shared" si="1"/>
        <v>93</v>
      </c>
      <c r="B99">
        <v>12</v>
      </c>
      <c r="C99">
        <v>26</v>
      </c>
      <c r="D99" t="s">
        <v>151</v>
      </c>
      <c r="E99" t="s">
        <v>190</v>
      </c>
      <c r="G99" t="s">
        <v>1827</v>
      </c>
      <c r="H99" t="s">
        <v>191</v>
      </c>
      <c r="I99" t="s">
        <v>1489</v>
      </c>
      <c r="M99" s="3" t="s">
        <v>2541</v>
      </c>
    </row>
    <row r="100" spans="1:14" s="8" customFormat="1" ht="15" customHeight="1" x14ac:dyDescent="0.25">
      <c r="A100" s="8">
        <f>+A99+1</f>
        <v>94</v>
      </c>
      <c r="B100" s="8">
        <v>12</v>
      </c>
      <c r="C100" s="8">
        <v>27</v>
      </c>
      <c r="D100" s="8" t="s">
        <v>151</v>
      </c>
      <c r="E100" s="8" t="s">
        <v>192</v>
      </c>
      <c r="F100" s="8">
        <v>3</v>
      </c>
      <c r="G100" s="8" t="s">
        <v>1828</v>
      </c>
      <c r="H100" s="8" t="s">
        <v>193</v>
      </c>
      <c r="I100" s="11" t="s">
        <v>1505</v>
      </c>
      <c r="K100" s="9" t="s">
        <v>1655</v>
      </c>
      <c r="L100" s="45"/>
      <c r="M100" s="15" t="s">
        <v>2080</v>
      </c>
    </row>
    <row r="101" spans="1:14" ht="15" customHeight="1" x14ac:dyDescent="0.25">
      <c r="A101">
        <f t="shared" si="1"/>
        <v>95</v>
      </c>
      <c r="B101">
        <v>12</v>
      </c>
      <c r="C101">
        <v>28</v>
      </c>
      <c r="D101" t="s">
        <v>151</v>
      </c>
      <c r="E101" t="s">
        <v>194</v>
      </c>
      <c r="G101" t="s">
        <v>1829</v>
      </c>
      <c r="H101" t="s">
        <v>195</v>
      </c>
      <c r="I101" s="11" t="s">
        <v>1505</v>
      </c>
      <c r="K101" s="5" t="s">
        <v>1656</v>
      </c>
      <c r="M101" s="3" t="s">
        <v>2080</v>
      </c>
    </row>
    <row r="102" spans="1:14" ht="15" customHeight="1" x14ac:dyDescent="0.25">
      <c r="A102">
        <f t="shared" si="1"/>
        <v>96</v>
      </c>
      <c r="B102">
        <v>12</v>
      </c>
      <c r="C102">
        <v>29</v>
      </c>
      <c r="D102" t="s">
        <v>151</v>
      </c>
      <c r="E102" t="s">
        <v>196</v>
      </c>
      <c r="G102" t="s">
        <v>1830</v>
      </c>
      <c r="H102" t="s">
        <v>197</v>
      </c>
      <c r="I102" t="s">
        <v>1489</v>
      </c>
      <c r="K102" s="5" t="s">
        <v>1657</v>
      </c>
      <c r="M102" s="3" t="s">
        <v>2080</v>
      </c>
    </row>
    <row r="103" spans="1:14" x14ac:dyDescent="0.25">
      <c r="A103">
        <f t="shared" si="1"/>
        <v>97</v>
      </c>
      <c r="B103">
        <v>12</v>
      </c>
      <c r="C103">
        <v>30</v>
      </c>
      <c r="D103" t="s">
        <v>151</v>
      </c>
      <c r="E103" t="s">
        <v>198</v>
      </c>
      <c r="G103" t="s">
        <v>1831</v>
      </c>
      <c r="H103" t="s">
        <v>199</v>
      </c>
      <c r="I103" t="s">
        <v>1489</v>
      </c>
      <c r="M103" s="3" t="s">
        <v>2542</v>
      </c>
    </row>
    <row r="104" spans="1:14" x14ac:dyDescent="0.25">
      <c r="A104">
        <f t="shared" si="1"/>
        <v>98</v>
      </c>
      <c r="B104">
        <v>12</v>
      </c>
      <c r="C104">
        <v>31</v>
      </c>
      <c r="D104" t="s">
        <v>151</v>
      </c>
      <c r="E104" t="s">
        <v>200</v>
      </c>
      <c r="F104">
        <v>3</v>
      </c>
      <c r="G104" t="s">
        <v>1832</v>
      </c>
      <c r="H104" t="s">
        <v>201</v>
      </c>
      <c r="I104" t="s">
        <v>1489</v>
      </c>
      <c r="M104" s="3" t="s">
        <v>2542</v>
      </c>
    </row>
    <row r="105" spans="1:14" s="8" customFormat="1" ht="15" customHeight="1" x14ac:dyDescent="0.25">
      <c r="A105" s="8">
        <f t="shared" si="1"/>
        <v>99</v>
      </c>
      <c r="B105" s="8">
        <v>12</v>
      </c>
      <c r="C105" s="8">
        <v>32</v>
      </c>
      <c r="D105" s="8" t="s">
        <v>151</v>
      </c>
      <c r="E105" s="8" t="s">
        <v>202</v>
      </c>
      <c r="G105" s="8" t="s">
        <v>1833</v>
      </c>
      <c r="H105" s="8" t="s">
        <v>203</v>
      </c>
      <c r="I105" s="11" t="s">
        <v>1505</v>
      </c>
      <c r="K105" s="9" t="s">
        <v>1658</v>
      </c>
      <c r="L105" s="45"/>
      <c r="M105" s="15" t="s">
        <v>2080</v>
      </c>
    </row>
    <row r="106" spans="1:14" ht="15" customHeight="1" x14ac:dyDescent="0.25">
      <c r="A106">
        <f t="shared" si="1"/>
        <v>100</v>
      </c>
      <c r="B106">
        <v>12</v>
      </c>
      <c r="C106">
        <v>33</v>
      </c>
      <c r="D106" t="s">
        <v>151</v>
      </c>
      <c r="E106" t="s">
        <v>204</v>
      </c>
      <c r="G106" s="8" t="s">
        <v>1833</v>
      </c>
      <c r="H106" t="s">
        <v>205</v>
      </c>
      <c r="I106" s="13" t="s">
        <v>1558</v>
      </c>
      <c r="K106" s="5" t="s">
        <v>1734</v>
      </c>
      <c r="L106" s="42" t="s">
        <v>1659</v>
      </c>
      <c r="M106" s="3" t="s">
        <v>2080</v>
      </c>
    </row>
    <row r="107" spans="1:14" ht="15" customHeight="1" x14ac:dyDescent="0.25">
      <c r="A107">
        <f t="shared" si="1"/>
        <v>101</v>
      </c>
      <c r="B107">
        <v>12</v>
      </c>
      <c r="C107">
        <v>35</v>
      </c>
      <c r="D107" t="s">
        <v>151</v>
      </c>
      <c r="E107" t="s">
        <v>206</v>
      </c>
      <c r="G107" t="s">
        <v>1834</v>
      </c>
      <c r="H107" t="s">
        <v>207</v>
      </c>
      <c r="I107" s="11" t="s">
        <v>1505</v>
      </c>
      <c r="K107" s="5" t="s">
        <v>1660</v>
      </c>
      <c r="M107" s="3" t="s">
        <v>2080</v>
      </c>
      <c r="N107" t="s">
        <v>2335</v>
      </c>
    </row>
    <row r="108" spans="1:14" ht="15" customHeight="1" x14ac:dyDescent="0.25">
      <c r="A108">
        <f t="shared" si="1"/>
        <v>102</v>
      </c>
      <c r="B108">
        <v>12</v>
      </c>
      <c r="C108">
        <v>36</v>
      </c>
      <c r="D108" t="s">
        <v>151</v>
      </c>
      <c r="E108" t="s">
        <v>208</v>
      </c>
      <c r="G108" t="s">
        <v>1835</v>
      </c>
      <c r="H108" t="s">
        <v>209</v>
      </c>
      <c r="I108" s="11" t="s">
        <v>1663</v>
      </c>
      <c r="K108" s="5" t="s">
        <v>1661</v>
      </c>
      <c r="L108" s="42" t="s">
        <v>1662</v>
      </c>
      <c r="M108" s="3" t="s">
        <v>2080</v>
      </c>
    </row>
    <row r="109" spans="1:14" ht="15" customHeight="1" x14ac:dyDescent="0.25">
      <c r="A109">
        <f t="shared" si="1"/>
        <v>103</v>
      </c>
      <c r="B109">
        <v>12</v>
      </c>
      <c r="C109">
        <v>39</v>
      </c>
      <c r="D109" t="s">
        <v>151</v>
      </c>
      <c r="E109" t="s">
        <v>198</v>
      </c>
      <c r="G109" t="s">
        <v>1836</v>
      </c>
      <c r="H109" t="s">
        <v>210</v>
      </c>
      <c r="I109" s="18" t="s">
        <v>1558</v>
      </c>
      <c r="K109" s="5" t="s">
        <v>2524</v>
      </c>
      <c r="L109" s="42" t="s">
        <v>1811</v>
      </c>
      <c r="M109" s="3" t="s">
        <v>2080</v>
      </c>
    </row>
    <row r="110" spans="1:14" ht="15" customHeight="1" x14ac:dyDescent="0.25">
      <c r="A110">
        <f t="shared" si="1"/>
        <v>104</v>
      </c>
      <c r="B110">
        <v>12</v>
      </c>
      <c r="C110">
        <v>40</v>
      </c>
      <c r="D110" t="s">
        <v>151</v>
      </c>
      <c r="E110" t="s">
        <v>211</v>
      </c>
      <c r="F110">
        <v>3</v>
      </c>
      <c r="G110" t="s">
        <v>1837</v>
      </c>
      <c r="H110" t="s">
        <v>212</v>
      </c>
      <c r="I110" s="18" t="s">
        <v>1558</v>
      </c>
      <c r="K110" s="5" t="s">
        <v>2523</v>
      </c>
      <c r="L110" s="42" t="s">
        <v>1811</v>
      </c>
      <c r="M110" s="3" t="s">
        <v>2080</v>
      </c>
    </row>
    <row r="111" spans="1:14" ht="15" customHeight="1" x14ac:dyDescent="0.25">
      <c r="A111">
        <f t="shared" si="1"/>
        <v>105</v>
      </c>
      <c r="B111">
        <v>12</v>
      </c>
      <c r="C111">
        <v>41</v>
      </c>
      <c r="D111" t="s">
        <v>151</v>
      </c>
      <c r="E111" t="s">
        <v>213</v>
      </c>
      <c r="G111" t="s">
        <v>1838</v>
      </c>
      <c r="H111" t="s">
        <v>214</v>
      </c>
      <c r="I111" s="11" t="s">
        <v>1505</v>
      </c>
      <c r="K111" s="5" t="s">
        <v>1664</v>
      </c>
      <c r="M111" s="3" t="s">
        <v>2080</v>
      </c>
    </row>
    <row r="112" spans="1:14" ht="15" customHeight="1" x14ac:dyDescent="0.25">
      <c r="A112">
        <f t="shared" si="1"/>
        <v>106</v>
      </c>
      <c r="B112">
        <v>12</v>
      </c>
      <c r="C112">
        <v>42</v>
      </c>
      <c r="D112" t="s">
        <v>151</v>
      </c>
      <c r="E112" t="s">
        <v>215</v>
      </c>
      <c r="G112" t="s">
        <v>1839</v>
      </c>
      <c r="H112" t="s">
        <v>216</v>
      </c>
      <c r="I112" s="11" t="s">
        <v>1505</v>
      </c>
      <c r="K112" s="5" t="s">
        <v>1665</v>
      </c>
      <c r="M112" s="3" t="s">
        <v>2080</v>
      </c>
    </row>
    <row r="113" spans="1:15" ht="15" customHeight="1" x14ac:dyDescent="0.25">
      <c r="A113">
        <f t="shared" si="1"/>
        <v>107</v>
      </c>
      <c r="B113">
        <v>12</v>
      </c>
      <c r="C113">
        <v>45</v>
      </c>
      <c r="D113" t="s">
        <v>151</v>
      </c>
      <c r="E113" t="s">
        <v>217</v>
      </c>
      <c r="G113" t="s">
        <v>1840</v>
      </c>
      <c r="H113" t="s">
        <v>218</v>
      </c>
      <c r="I113" s="11" t="s">
        <v>1505</v>
      </c>
      <c r="K113" s="5" t="s">
        <v>1666</v>
      </c>
      <c r="M113" s="3" t="s">
        <v>2080</v>
      </c>
    </row>
    <row r="114" spans="1:15" ht="15" customHeight="1" x14ac:dyDescent="0.25">
      <c r="A114">
        <f t="shared" si="1"/>
        <v>108</v>
      </c>
      <c r="B114">
        <v>12</v>
      </c>
      <c r="C114">
        <v>46</v>
      </c>
      <c r="D114" t="s">
        <v>151</v>
      </c>
      <c r="E114" t="s">
        <v>219</v>
      </c>
      <c r="G114" t="s">
        <v>1841</v>
      </c>
      <c r="H114" t="s">
        <v>220</v>
      </c>
      <c r="I114" s="11" t="s">
        <v>1505</v>
      </c>
      <c r="K114" s="5" t="s">
        <v>1667</v>
      </c>
      <c r="L114" s="42" t="s">
        <v>1668</v>
      </c>
      <c r="M114" s="3" t="s">
        <v>2080</v>
      </c>
    </row>
    <row r="115" spans="1:15" ht="15" customHeight="1" x14ac:dyDescent="0.25">
      <c r="A115">
        <f t="shared" si="1"/>
        <v>109</v>
      </c>
      <c r="B115">
        <v>12</v>
      </c>
      <c r="C115">
        <v>47</v>
      </c>
      <c r="D115" t="s">
        <v>151</v>
      </c>
      <c r="E115" t="s">
        <v>221</v>
      </c>
      <c r="G115" t="s">
        <v>1842</v>
      </c>
      <c r="H115" t="s">
        <v>222</v>
      </c>
      <c r="I115" s="11" t="s">
        <v>1505</v>
      </c>
      <c r="K115" s="5" t="s">
        <v>1669</v>
      </c>
      <c r="M115" s="3" t="s">
        <v>2080</v>
      </c>
    </row>
    <row r="116" spans="1:15" ht="15" customHeight="1" x14ac:dyDescent="0.25">
      <c r="A116">
        <f t="shared" si="1"/>
        <v>110</v>
      </c>
      <c r="B116">
        <v>12</v>
      </c>
      <c r="C116">
        <v>48</v>
      </c>
      <c r="D116" t="s">
        <v>151</v>
      </c>
      <c r="E116" t="s">
        <v>223</v>
      </c>
      <c r="G116" t="s">
        <v>1843</v>
      </c>
      <c r="H116" t="s">
        <v>224</v>
      </c>
      <c r="I116" s="11" t="s">
        <v>1505</v>
      </c>
      <c r="K116" s="5" t="s">
        <v>1670</v>
      </c>
      <c r="M116" s="3" t="s">
        <v>2080</v>
      </c>
    </row>
    <row r="117" spans="1:15" ht="15" customHeight="1" x14ac:dyDescent="0.25">
      <c r="A117">
        <f t="shared" si="1"/>
        <v>111</v>
      </c>
      <c r="B117">
        <v>12</v>
      </c>
      <c r="C117">
        <v>51</v>
      </c>
      <c r="D117" t="s">
        <v>151</v>
      </c>
      <c r="E117" t="s">
        <v>225</v>
      </c>
      <c r="G117" s="5" t="s">
        <v>1844</v>
      </c>
      <c r="H117" t="s">
        <v>226</v>
      </c>
      <c r="I117" s="18" t="s">
        <v>1558</v>
      </c>
      <c r="K117" s="5" t="s">
        <v>2586</v>
      </c>
      <c r="L117" s="42" t="s">
        <v>1811</v>
      </c>
      <c r="M117" s="3" t="s">
        <v>2086</v>
      </c>
    </row>
    <row r="118" spans="1:15" ht="15" customHeight="1" x14ac:dyDescent="0.25">
      <c r="A118">
        <f t="shared" si="1"/>
        <v>112</v>
      </c>
      <c r="B118">
        <v>12</v>
      </c>
      <c r="C118">
        <v>52</v>
      </c>
      <c r="D118" t="s">
        <v>151</v>
      </c>
      <c r="E118" t="s">
        <v>227</v>
      </c>
      <c r="F118">
        <v>3</v>
      </c>
      <c r="G118" t="s">
        <v>1845</v>
      </c>
      <c r="H118" t="s">
        <v>228</v>
      </c>
      <c r="I118" s="11" t="s">
        <v>1505</v>
      </c>
      <c r="K118" s="5" t="s">
        <v>1671</v>
      </c>
      <c r="M118" s="3" t="s">
        <v>2080</v>
      </c>
      <c r="N118" s="4" t="s">
        <v>2336</v>
      </c>
      <c r="O118" s="4" t="s">
        <v>2337</v>
      </c>
    </row>
    <row r="119" spans="1:15" ht="15" customHeight="1" x14ac:dyDescent="0.25">
      <c r="A119">
        <f t="shared" si="1"/>
        <v>113</v>
      </c>
      <c r="B119">
        <v>12</v>
      </c>
      <c r="C119">
        <v>53</v>
      </c>
      <c r="D119" t="s">
        <v>151</v>
      </c>
      <c r="E119" t="s">
        <v>229</v>
      </c>
      <c r="F119">
        <v>3</v>
      </c>
      <c r="G119" t="s">
        <v>1846</v>
      </c>
      <c r="H119" t="s">
        <v>230</v>
      </c>
      <c r="I119" s="11" t="s">
        <v>1505</v>
      </c>
      <c r="K119" s="5" t="s">
        <v>1735</v>
      </c>
      <c r="M119" s="3" t="s">
        <v>2080</v>
      </c>
    </row>
    <row r="120" spans="1:15" s="8" customFormat="1" ht="15" customHeight="1" x14ac:dyDescent="0.25">
      <c r="A120" s="8">
        <f t="shared" si="1"/>
        <v>114</v>
      </c>
      <c r="B120" s="8">
        <v>12</v>
      </c>
      <c r="C120" s="8">
        <v>54</v>
      </c>
      <c r="D120" s="8" t="s">
        <v>151</v>
      </c>
      <c r="E120" s="8" t="s">
        <v>231</v>
      </c>
      <c r="G120" s="8" t="s">
        <v>1847</v>
      </c>
      <c r="H120" s="8" t="s">
        <v>232</v>
      </c>
      <c r="I120" s="11" t="s">
        <v>1505</v>
      </c>
      <c r="K120" s="9" t="s">
        <v>1672</v>
      </c>
      <c r="L120" s="45"/>
      <c r="M120" s="15" t="s">
        <v>2080</v>
      </c>
    </row>
    <row r="121" spans="1:15" ht="15" customHeight="1" x14ac:dyDescent="0.25">
      <c r="A121">
        <f t="shared" si="1"/>
        <v>115</v>
      </c>
      <c r="B121">
        <v>12</v>
      </c>
      <c r="C121">
        <v>55</v>
      </c>
      <c r="D121" t="s">
        <v>151</v>
      </c>
      <c r="E121" t="s">
        <v>233</v>
      </c>
      <c r="F121">
        <v>3</v>
      </c>
      <c r="G121" t="s">
        <v>1848</v>
      </c>
      <c r="H121" t="s">
        <v>234</v>
      </c>
      <c r="I121" s="11" t="s">
        <v>1505</v>
      </c>
      <c r="K121" s="5" t="s">
        <v>1673</v>
      </c>
      <c r="M121" s="3" t="s">
        <v>2080</v>
      </c>
    </row>
    <row r="122" spans="1:15" ht="15" customHeight="1" x14ac:dyDescent="0.25">
      <c r="A122">
        <f t="shared" si="1"/>
        <v>116</v>
      </c>
      <c r="B122">
        <v>12</v>
      </c>
      <c r="C122">
        <v>56</v>
      </c>
      <c r="D122" t="s">
        <v>151</v>
      </c>
      <c r="E122" t="s">
        <v>235</v>
      </c>
      <c r="G122" t="s">
        <v>1849</v>
      </c>
      <c r="H122" t="s">
        <v>236</v>
      </c>
      <c r="I122" s="11" t="s">
        <v>1505</v>
      </c>
      <c r="K122" s="5" t="s">
        <v>1674</v>
      </c>
      <c r="M122" s="3" t="s">
        <v>2080</v>
      </c>
    </row>
    <row r="123" spans="1:15" s="19" customFormat="1" ht="15" customHeight="1" x14ac:dyDescent="0.25">
      <c r="A123" s="19">
        <f t="shared" si="1"/>
        <v>117</v>
      </c>
      <c r="B123" s="19">
        <v>12</v>
      </c>
      <c r="C123" s="19">
        <v>57</v>
      </c>
      <c r="D123" s="19" t="s">
        <v>151</v>
      </c>
      <c r="E123" s="19" t="s">
        <v>237</v>
      </c>
      <c r="H123" s="19" t="s">
        <v>238</v>
      </c>
      <c r="I123" s="20" t="s">
        <v>1505</v>
      </c>
      <c r="K123" s="21" t="s">
        <v>1675</v>
      </c>
      <c r="L123" s="42"/>
      <c r="M123" s="3" t="s">
        <v>2172</v>
      </c>
    </row>
    <row r="124" spans="1:15" ht="15" customHeight="1" x14ac:dyDescent="0.25">
      <c r="A124">
        <f t="shared" si="1"/>
        <v>118</v>
      </c>
      <c r="B124">
        <v>12</v>
      </c>
      <c r="C124">
        <v>58</v>
      </c>
      <c r="D124" t="s">
        <v>151</v>
      </c>
      <c r="E124" t="s">
        <v>239</v>
      </c>
      <c r="G124" t="s">
        <v>1850</v>
      </c>
      <c r="H124" t="s">
        <v>240</v>
      </c>
      <c r="I124" s="11" t="s">
        <v>1505</v>
      </c>
      <c r="K124" s="5" t="s">
        <v>1676</v>
      </c>
      <c r="M124" s="3" t="s">
        <v>2080</v>
      </c>
    </row>
    <row r="125" spans="1:15" ht="15" customHeight="1" x14ac:dyDescent="0.25">
      <c r="A125">
        <f t="shared" si="1"/>
        <v>119</v>
      </c>
      <c r="B125">
        <v>12</v>
      </c>
      <c r="C125">
        <v>59</v>
      </c>
      <c r="D125" t="s">
        <v>151</v>
      </c>
      <c r="E125" t="s">
        <v>241</v>
      </c>
      <c r="G125" t="s">
        <v>1851</v>
      </c>
      <c r="H125" t="s">
        <v>242</v>
      </c>
      <c r="I125" s="11" t="s">
        <v>1505</v>
      </c>
      <c r="K125" s="5" t="s">
        <v>1677</v>
      </c>
      <c r="M125" s="3" t="s">
        <v>2080</v>
      </c>
      <c r="O125">
        <v>100</v>
      </c>
    </row>
    <row r="126" spans="1:15" ht="15" customHeight="1" x14ac:dyDescent="0.25">
      <c r="A126">
        <f t="shared" si="1"/>
        <v>120</v>
      </c>
      <c r="B126">
        <v>12</v>
      </c>
      <c r="C126">
        <v>60</v>
      </c>
      <c r="D126" t="s">
        <v>151</v>
      </c>
      <c r="E126" t="s">
        <v>243</v>
      </c>
      <c r="G126" t="s">
        <v>1852</v>
      </c>
      <c r="H126" t="s">
        <v>244</v>
      </c>
      <c r="I126" s="13" t="s">
        <v>1558</v>
      </c>
      <c r="K126" s="5" t="s">
        <v>1736</v>
      </c>
      <c r="L126" s="42" t="s">
        <v>1678</v>
      </c>
      <c r="M126" s="3" t="s">
        <v>2531</v>
      </c>
    </row>
    <row r="127" spans="1:15" ht="15" customHeight="1" x14ac:dyDescent="0.25">
      <c r="A127">
        <f t="shared" si="1"/>
        <v>121</v>
      </c>
      <c r="B127">
        <v>12</v>
      </c>
      <c r="C127">
        <v>61</v>
      </c>
      <c r="D127" t="s">
        <v>151</v>
      </c>
      <c r="E127" t="s">
        <v>245</v>
      </c>
      <c r="G127" t="s">
        <v>1853</v>
      </c>
      <c r="H127" t="s">
        <v>246</v>
      </c>
      <c r="I127" s="11" t="s">
        <v>1505</v>
      </c>
      <c r="K127" s="5" t="s">
        <v>1679</v>
      </c>
      <c r="M127" s="3" t="s">
        <v>2080</v>
      </c>
    </row>
    <row r="128" spans="1:15" ht="15" customHeight="1" x14ac:dyDescent="0.25">
      <c r="A128">
        <f t="shared" si="1"/>
        <v>122</v>
      </c>
      <c r="B128">
        <v>12</v>
      </c>
      <c r="C128">
        <v>62</v>
      </c>
      <c r="D128" t="s">
        <v>151</v>
      </c>
      <c r="E128" t="s">
        <v>247</v>
      </c>
      <c r="G128" t="s">
        <v>1854</v>
      </c>
      <c r="H128" t="s">
        <v>248</v>
      </c>
      <c r="I128" s="11" t="s">
        <v>1505</v>
      </c>
      <c r="K128" s="5" t="s">
        <v>1680</v>
      </c>
      <c r="M128" s="3" t="s">
        <v>2080</v>
      </c>
    </row>
    <row r="129" spans="1:14" ht="15" customHeight="1" x14ac:dyDescent="0.25">
      <c r="A129">
        <f t="shared" si="1"/>
        <v>123</v>
      </c>
      <c r="B129">
        <v>12</v>
      </c>
      <c r="C129">
        <v>63</v>
      </c>
      <c r="D129" t="s">
        <v>151</v>
      </c>
      <c r="E129" t="s">
        <v>249</v>
      </c>
      <c r="G129" t="s">
        <v>1855</v>
      </c>
      <c r="H129" t="s">
        <v>250</v>
      </c>
      <c r="I129" s="11" t="s">
        <v>1505</v>
      </c>
      <c r="K129" s="5" t="s">
        <v>1681</v>
      </c>
      <c r="M129" s="3" t="s">
        <v>2080</v>
      </c>
    </row>
    <row r="130" spans="1:14" ht="15" customHeight="1" x14ac:dyDescent="0.25">
      <c r="A130">
        <f t="shared" si="1"/>
        <v>124</v>
      </c>
      <c r="B130">
        <v>13</v>
      </c>
      <c r="C130">
        <v>2</v>
      </c>
      <c r="D130" t="s">
        <v>251</v>
      </c>
      <c r="E130" t="s">
        <v>252</v>
      </c>
      <c r="G130" t="s">
        <v>1856</v>
      </c>
      <c r="H130" t="s">
        <v>253</v>
      </c>
      <c r="I130" s="11" t="s">
        <v>1505</v>
      </c>
      <c r="K130" s="5" t="s">
        <v>1682</v>
      </c>
      <c r="M130" s="3" t="s">
        <v>2080</v>
      </c>
    </row>
    <row r="131" spans="1:14" ht="15" customHeight="1" x14ac:dyDescent="0.25">
      <c r="A131">
        <f t="shared" si="1"/>
        <v>125</v>
      </c>
      <c r="B131">
        <v>13</v>
      </c>
      <c r="C131">
        <v>4</v>
      </c>
      <c r="D131" t="s">
        <v>251</v>
      </c>
      <c r="E131" t="s">
        <v>254</v>
      </c>
      <c r="G131" t="s">
        <v>1857</v>
      </c>
      <c r="H131" t="s">
        <v>255</v>
      </c>
      <c r="I131" s="11" t="s">
        <v>1505</v>
      </c>
      <c r="K131" s="5" t="s">
        <v>1683</v>
      </c>
      <c r="M131" s="3" t="s">
        <v>2080</v>
      </c>
    </row>
    <row r="132" spans="1:14" ht="15" customHeight="1" x14ac:dyDescent="0.25">
      <c r="A132">
        <f t="shared" si="1"/>
        <v>126</v>
      </c>
      <c r="B132">
        <v>13</v>
      </c>
      <c r="C132">
        <v>5</v>
      </c>
      <c r="D132" t="s">
        <v>251</v>
      </c>
      <c r="E132" t="s">
        <v>256</v>
      </c>
      <c r="G132" t="s">
        <v>1858</v>
      </c>
      <c r="H132" t="s">
        <v>257</v>
      </c>
      <c r="I132" s="11" t="s">
        <v>1505</v>
      </c>
      <c r="K132" s="5" t="s">
        <v>1684</v>
      </c>
      <c r="M132" s="3" t="s">
        <v>2080</v>
      </c>
    </row>
    <row r="133" spans="1:14" ht="15" customHeight="1" x14ac:dyDescent="0.25">
      <c r="A133">
        <f t="shared" si="1"/>
        <v>127</v>
      </c>
      <c r="B133">
        <v>13</v>
      </c>
      <c r="C133">
        <v>6</v>
      </c>
      <c r="D133" t="s">
        <v>251</v>
      </c>
      <c r="E133" t="s">
        <v>258</v>
      </c>
      <c r="G133" t="s">
        <v>1859</v>
      </c>
      <c r="H133" t="s">
        <v>259</v>
      </c>
      <c r="I133" s="11" t="s">
        <v>1505</v>
      </c>
      <c r="K133" s="5" t="s">
        <v>1685</v>
      </c>
      <c r="M133" s="3" t="s">
        <v>2080</v>
      </c>
    </row>
    <row r="134" spans="1:14" ht="15" customHeight="1" x14ac:dyDescent="0.25">
      <c r="A134">
        <f t="shared" si="1"/>
        <v>128</v>
      </c>
      <c r="B134">
        <v>14</v>
      </c>
      <c r="C134">
        <v>2</v>
      </c>
      <c r="D134" t="s">
        <v>260</v>
      </c>
      <c r="E134" t="s">
        <v>261</v>
      </c>
      <c r="G134" t="s">
        <v>1860</v>
      </c>
      <c r="H134" t="s">
        <v>262</v>
      </c>
      <c r="I134" s="11" t="s">
        <v>1505</v>
      </c>
      <c r="K134" s="5" t="s">
        <v>1686</v>
      </c>
      <c r="M134" s="3" t="s">
        <v>2080</v>
      </c>
    </row>
    <row r="135" spans="1:14" s="8" customFormat="1" ht="15" customHeight="1" x14ac:dyDescent="0.25">
      <c r="A135" s="8">
        <f t="shared" si="1"/>
        <v>129</v>
      </c>
      <c r="B135" s="8">
        <v>14</v>
      </c>
      <c r="C135" s="8">
        <v>3</v>
      </c>
      <c r="D135" s="8" t="s">
        <v>260</v>
      </c>
      <c r="E135" s="8" t="s">
        <v>263</v>
      </c>
      <c r="G135" s="8" t="s">
        <v>1861</v>
      </c>
      <c r="H135" s="8" t="s">
        <v>264</v>
      </c>
      <c r="I135" s="11" t="s">
        <v>1505</v>
      </c>
      <c r="K135" s="9" t="s">
        <v>1687</v>
      </c>
      <c r="L135" s="45"/>
      <c r="M135" s="15" t="s">
        <v>2080</v>
      </c>
    </row>
    <row r="136" spans="1:14" ht="15" customHeight="1" x14ac:dyDescent="0.25">
      <c r="A136">
        <f t="shared" ref="A136:A199" si="2">+A135+1</f>
        <v>130</v>
      </c>
      <c r="B136">
        <v>15</v>
      </c>
      <c r="C136">
        <v>2</v>
      </c>
      <c r="D136" t="s">
        <v>265</v>
      </c>
      <c r="E136" t="s">
        <v>266</v>
      </c>
      <c r="G136" t="s">
        <v>1862</v>
      </c>
      <c r="H136" t="s">
        <v>267</v>
      </c>
      <c r="I136" s="11" t="s">
        <v>1663</v>
      </c>
      <c r="K136" s="5" t="s">
        <v>1701</v>
      </c>
      <c r="L136" s="42" t="s">
        <v>1702</v>
      </c>
      <c r="M136" s="3" t="s">
        <v>2532</v>
      </c>
    </row>
    <row r="137" spans="1:14" ht="15" customHeight="1" x14ac:dyDescent="0.25">
      <c r="A137">
        <f t="shared" si="2"/>
        <v>131</v>
      </c>
      <c r="B137">
        <v>15</v>
      </c>
      <c r="C137">
        <v>3</v>
      </c>
      <c r="D137" t="s">
        <v>265</v>
      </c>
      <c r="E137" t="s">
        <v>268</v>
      </c>
      <c r="G137" t="s">
        <v>1863</v>
      </c>
      <c r="H137" t="s">
        <v>269</v>
      </c>
      <c r="I137" s="11" t="s">
        <v>1505</v>
      </c>
      <c r="K137" s="5" t="s">
        <v>1703</v>
      </c>
      <c r="M137" s="3" t="s">
        <v>2080</v>
      </c>
    </row>
    <row r="138" spans="1:14" ht="15" customHeight="1" x14ac:dyDescent="0.25">
      <c r="A138">
        <f t="shared" si="2"/>
        <v>132</v>
      </c>
      <c r="B138">
        <v>15</v>
      </c>
      <c r="C138">
        <v>4</v>
      </c>
      <c r="D138" t="s">
        <v>265</v>
      </c>
      <c r="E138" t="s">
        <v>270</v>
      </c>
      <c r="G138" t="s">
        <v>1864</v>
      </c>
      <c r="H138" t="s">
        <v>271</v>
      </c>
      <c r="I138" s="11" t="s">
        <v>1505</v>
      </c>
      <c r="K138" s="5" t="s">
        <v>1704</v>
      </c>
      <c r="M138" s="3" t="s">
        <v>2080</v>
      </c>
      <c r="N138" t="s">
        <v>2346</v>
      </c>
    </row>
    <row r="139" spans="1:14" ht="15" customHeight="1" x14ac:dyDescent="0.25">
      <c r="A139">
        <f t="shared" si="2"/>
        <v>133</v>
      </c>
      <c r="B139">
        <v>15</v>
      </c>
      <c r="C139">
        <v>5</v>
      </c>
      <c r="D139" t="s">
        <v>265</v>
      </c>
      <c r="E139" t="s">
        <v>272</v>
      </c>
      <c r="G139" t="s">
        <v>1879</v>
      </c>
      <c r="H139" t="s">
        <v>273</v>
      </c>
      <c r="I139" s="11" t="s">
        <v>1706</v>
      </c>
      <c r="K139" s="5" t="s">
        <v>2347</v>
      </c>
      <c r="L139" s="42" t="s">
        <v>1757</v>
      </c>
      <c r="M139" s="3" t="s">
        <v>2086</v>
      </c>
    </row>
    <row r="140" spans="1:14" ht="15" customHeight="1" x14ac:dyDescent="0.25">
      <c r="A140">
        <f t="shared" si="2"/>
        <v>134</v>
      </c>
      <c r="B140">
        <v>15</v>
      </c>
      <c r="C140">
        <v>7</v>
      </c>
      <c r="D140" t="s">
        <v>265</v>
      </c>
      <c r="E140" t="s">
        <v>275</v>
      </c>
      <c r="G140" t="s">
        <v>1865</v>
      </c>
      <c r="H140" t="s">
        <v>276</v>
      </c>
      <c r="I140" s="11" t="s">
        <v>1706</v>
      </c>
      <c r="K140" s="5" t="s">
        <v>2348</v>
      </c>
      <c r="L140" s="42" t="s">
        <v>1757</v>
      </c>
      <c r="M140" s="3" t="s">
        <v>2086</v>
      </c>
      <c r="N140" t="s">
        <v>2349</v>
      </c>
    </row>
    <row r="141" spans="1:14" ht="15" customHeight="1" x14ac:dyDescent="0.25">
      <c r="A141">
        <f t="shared" si="2"/>
        <v>135</v>
      </c>
      <c r="B141">
        <v>15</v>
      </c>
      <c r="C141">
        <v>8</v>
      </c>
      <c r="D141" t="s">
        <v>265</v>
      </c>
      <c r="E141" t="s">
        <v>277</v>
      </c>
      <c r="G141" t="s">
        <v>1866</v>
      </c>
      <c r="H141" t="s">
        <v>278</v>
      </c>
      <c r="I141" s="11" t="s">
        <v>1706</v>
      </c>
      <c r="K141" s="5" t="s">
        <v>2350</v>
      </c>
      <c r="L141" s="42" t="s">
        <v>1705</v>
      </c>
      <c r="M141" s="3" t="s">
        <v>2080</v>
      </c>
    </row>
    <row r="142" spans="1:14" ht="15" customHeight="1" x14ac:dyDescent="0.25">
      <c r="A142">
        <f t="shared" si="2"/>
        <v>136</v>
      </c>
      <c r="B142">
        <v>15</v>
      </c>
      <c r="C142">
        <v>9</v>
      </c>
      <c r="D142" t="s">
        <v>265</v>
      </c>
      <c r="E142" t="s">
        <v>279</v>
      </c>
      <c r="G142" t="s">
        <v>1867</v>
      </c>
      <c r="H142" t="s">
        <v>280</v>
      </c>
      <c r="I142" s="11" t="s">
        <v>1706</v>
      </c>
      <c r="K142" s="5" t="s">
        <v>1707</v>
      </c>
      <c r="M142" s="3" t="s">
        <v>2080</v>
      </c>
    </row>
    <row r="143" spans="1:14" ht="15" customHeight="1" x14ac:dyDescent="0.25">
      <c r="A143">
        <f t="shared" si="2"/>
        <v>137</v>
      </c>
      <c r="B143">
        <v>15</v>
      </c>
      <c r="C143">
        <v>10</v>
      </c>
      <c r="D143" t="s">
        <v>265</v>
      </c>
      <c r="E143" t="s">
        <v>281</v>
      </c>
      <c r="G143" t="s">
        <v>1868</v>
      </c>
      <c r="H143" t="s">
        <v>282</v>
      </c>
      <c r="I143" s="10" t="s">
        <v>1709</v>
      </c>
      <c r="K143" s="5" t="s">
        <v>1708</v>
      </c>
      <c r="M143" s="3" t="s">
        <v>2086</v>
      </c>
    </row>
    <row r="144" spans="1:14" ht="15" customHeight="1" x14ac:dyDescent="0.25">
      <c r="A144">
        <f t="shared" si="2"/>
        <v>138</v>
      </c>
      <c r="B144">
        <v>15</v>
      </c>
      <c r="C144">
        <v>11</v>
      </c>
      <c r="D144" t="s">
        <v>265</v>
      </c>
      <c r="E144" t="s">
        <v>283</v>
      </c>
      <c r="G144" t="s">
        <v>1880</v>
      </c>
      <c r="H144" t="s">
        <v>284</v>
      </c>
      <c r="I144" s="15" t="s">
        <v>1741</v>
      </c>
      <c r="K144" s="5" t="s">
        <v>1758</v>
      </c>
      <c r="L144" s="42" t="s">
        <v>1759</v>
      </c>
      <c r="M144" s="3" t="s">
        <v>2086</v>
      </c>
    </row>
    <row r="145" spans="1:15" x14ac:dyDescent="0.25">
      <c r="A145">
        <f t="shared" si="2"/>
        <v>139</v>
      </c>
      <c r="B145">
        <v>15</v>
      </c>
      <c r="C145">
        <v>12</v>
      </c>
      <c r="D145" t="s">
        <v>265</v>
      </c>
      <c r="E145" t="s">
        <v>285</v>
      </c>
      <c r="G145" t="s">
        <v>1869</v>
      </c>
      <c r="H145" t="s">
        <v>286</v>
      </c>
      <c r="I145" s="15" t="s">
        <v>1741</v>
      </c>
      <c r="K145" t="s">
        <v>2351</v>
      </c>
      <c r="M145" s="3" t="s">
        <v>2080</v>
      </c>
    </row>
    <row r="146" spans="1:15" ht="15" customHeight="1" x14ac:dyDescent="0.25">
      <c r="A146">
        <f t="shared" si="2"/>
        <v>140</v>
      </c>
      <c r="B146">
        <v>15</v>
      </c>
      <c r="C146">
        <v>13</v>
      </c>
      <c r="D146" t="s">
        <v>265</v>
      </c>
      <c r="E146" t="s">
        <v>287</v>
      </c>
      <c r="G146" t="s">
        <v>1870</v>
      </c>
      <c r="H146" t="s">
        <v>288</v>
      </c>
      <c r="I146" s="11" t="s">
        <v>1505</v>
      </c>
      <c r="K146" s="5" t="s">
        <v>1710</v>
      </c>
      <c r="M146" s="3" t="s">
        <v>2080</v>
      </c>
    </row>
    <row r="147" spans="1:15" ht="15" customHeight="1" x14ac:dyDescent="0.25">
      <c r="A147">
        <f t="shared" si="2"/>
        <v>141</v>
      </c>
      <c r="B147">
        <v>15</v>
      </c>
      <c r="C147">
        <v>14</v>
      </c>
      <c r="D147" t="s">
        <v>265</v>
      </c>
      <c r="E147" t="s">
        <v>289</v>
      </c>
      <c r="G147" t="s">
        <v>1871</v>
      </c>
      <c r="H147" t="s">
        <v>290</v>
      </c>
      <c r="I147" s="11" t="s">
        <v>1505</v>
      </c>
      <c r="K147" s="5" t="s">
        <v>1711</v>
      </c>
      <c r="M147" s="3" t="s">
        <v>2080</v>
      </c>
    </row>
    <row r="148" spans="1:15" ht="15" customHeight="1" x14ac:dyDescent="0.25">
      <c r="A148">
        <f t="shared" si="2"/>
        <v>142</v>
      </c>
      <c r="B148">
        <v>15</v>
      </c>
      <c r="C148">
        <v>15</v>
      </c>
      <c r="D148" t="s">
        <v>265</v>
      </c>
      <c r="E148" t="s">
        <v>291</v>
      </c>
      <c r="G148" t="s">
        <v>1872</v>
      </c>
      <c r="H148" t="s">
        <v>292</v>
      </c>
      <c r="I148" s="15" t="s">
        <v>1738</v>
      </c>
      <c r="K148" s="5" t="s">
        <v>1760</v>
      </c>
      <c r="L148" s="42" t="s">
        <v>1761</v>
      </c>
      <c r="M148" s="3" t="s">
        <v>2080</v>
      </c>
    </row>
    <row r="149" spans="1:15" ht="15" customHeight="1" x14ac:dyDescent="0.25">
      <c r="A149">
        <f t="shared" si="2"/>
        <v>143</v>
      </c>
      <c r="B149">
        <v>15</v>
      </c>
      <c r="C149">
        <v>16</v>
      </c>
      <c r="D149" t="s">
        <v>265</v>
      </c>
      <c r="E149" t="s">
        <v>293</v>
      </c>
      <c r="G149" t="s">
        <v>1873</v>
      </c>
      <c r="H149" t="s">
        <v>294</v>
      </c>
      <c r="I149" s="15" t="s">
        <v>1738</v>
      </c>
      <c r="K149" s="5" t="s">
        <v>1762</v>
      </c>
      <c r="L149" s="42" t="s">
        <v>1763</v>
      </c>
      <c r="M149" s="3" t="s">
        <v>2080</v>
      </c>
    </row>
    <row r="150" spans="1:15" s="8" customFormat="1" x14ac:dyDescent="0.25">
      <c r="A150" s="8">
        <f t="shared" si="2"/>
        <v>144</v>
      </c>
      <c r="B150" s="8">
        <v>15</v>
      </c>
      <c r="C150" s="8">
        <v>17</v>
      </c>
      <c r="D150" s="8" t="s">
        <v>265</v>
      </c>
      <c r="E150" s="8" t="s">
        <v>295</v>
      </c>
      <c r="H150" s="8" t="s">
        <v>296</v>
      </c>
      <c r="I150" s="15" t="s">
        <v>1738</v>
      </c>
      <c r="K150" s="8" t="s">
        <v>1737</v>
      </c>
      <c r="L150" s="45"/>
      <c r="M150" s="15"/>
    </row>
    <row r="151" spans="1:15" ht="15" customHeight="1" x14ac:dyDescent="0.25">
      <c r="A151">
        <f t="shared" si="2"/>
        <v>145</v>
      </c>
      <c r="B151">
        <v>15</v>
      </c>
      <c r="C151">
        <v>18</v>
      </c>
      <c r="D151" t="s">
        <v>265</v>
      </c>
      <c r="E151" t="s">
        <v>297</v>
      </c>
      <c r="G151" t="s">
        <v>1874</v>
      </c>
      <c r="H151" t="s">
        <v>298</v>
      </c>
      <c r="I151" s="15" t="s">
        <v>1741</v>
      </c>
      <c r="K151" s="5" t="s">
        <v>1739</v>
      </c>
      <c r="M151" s="3" t="s">
        <v>2080</v>
      </c>
    </row>
    <row r="152" spans="1:15" ht="15" customHeight="1" x14ac:dyDescent="0.25">
      <c r="A152">
        <f t="shared" si="2"/>
        <v>146</v>
      </c>
      <c r="B152">
        <v>15</v>
      </c>
      <c r="C152">
        <v>19</v>
      </c>
      <c r="D152" t="s">
        <v>265</v>
      </c>
      <c r="E152" t="s">
        <v>299</v>
      </c>
      <c r="G152" t="s">
        <v>1875</v>
      </c>
      <c r="H152" t="s">
        <v>300</v>
      </c>
      <c r="I152" s="15" t="s">
        <v>1741</v>
      </c>
      <c r="K152" s="5" t="s">
        <v>1740</v>
      </c>
      <c r="M152" s="3" t="s">
        <v>2080</v>
      </c>
    </row>
    <row r="153" spans="1:15" ht="15" customHeight="1" x14ac:dyDescent="0.25">
      <c r="A153">
        <f t="shared" si="2"/>
        <v>147</v>
      </c>
      <c r="B153">
        <v>15</v>
      </c>
      <c r="C153">
        <v>20</v>
      </c>
      <c r="D153" t="s">
        <v>265</v>
      </c>
      <c r="E153" t="s">
        <v>301</v>
      </c>
      <c r="G153" t="s">
        <v>1876</v>
      </c>
      <c r="H153" t="s">
        <v>1310</v>
      </c>
      <c r="I153" s="4" t="s">
        <v>1742</v>
      </c>
      <c r="K153" s="5" t="s">
        <v>2352</v>
      </c>
      <c r="L153" s="42" t="s">
        <v>1743</v>
      </c>
      <c r="M153" s="3" t="s">
        <v>2080</v>
      </c>
      <c r="N153" s="4" t="s">
        <v>2353</v>
      </c>
      <c r="O153" t="s">
        <v>2354</v>
      </c>
    </row>
    <row r="154" spans="1:15" ht="15" customHeight="1" x14ac:dyDescent="0.25">
      <c r="A154">
        <f t="shared" si="2"/>
        <v>148</v>
      </c>
      <c r="B154">
        <v>15</v>
      </c>
      <c r="C154">
        <v>21</v>
      </c>
      <c r="D154" t="s">
        <v>265</v>
      </c>
      <c r="E154" t="s">
        <v>302</v>
      </c>
      <c r="G154" t="s">
        <v>1877</v>
      </c>
      <c r="H154" t="s">
        <v>303</v>
      </c>
      <c r="I154" s="15" t="s">
        <v>1741</v>
      </c>
      <c r="K154" s="5" t="s">
        <v>1744</v>
      </c>
      <c r="M154" s="3" t="s">
        <v>2080</v>
      </c>
    </row>
    <row r="155" spans="1:15" ht="15" customHeight="1" x14ac:dyDescent="0.25">
      <c r="A155">
        <f t="shared" si="2"/>
        <v>149</v>
      </c>
      <c r="B155">
        <v>15</v>
      </c>
      <c r="C155">
        <v>22</v>
      </c>
      <c r="D155" t="s">
        <v>265</v>
      </c>
      <c r="E155" t="s">
        <v>304</v>
      </c>
      <c r="G155" t="s">
        <v>1878</v>
      </c>
      <c r="H155" t="s">
        <v>305</v>
      </c>
      <c r="I155" s="15" t="s">
        <v>1738</v>
      </c>
      <c r="K155" s="5" t="s">
        <v>2356</v>
      </c>
      <c r="M155" s="3" t="s">
        <v>2080</v>
      </c>
    </row>
    <row r="156" spans="1:15" ht="15" customHeight="1" x14ac:dyDescent="0.25">
      <c r="A156">
        <f t="shared" si="2"/>
        <v>150</v>
      </c>
      <c r="B156">
        <v>15</v>
      </c>
      <c r="C156">
        <v>23</v>
      </c>
      <c r="D156" t="s">
        <v>265</v>
      </c>
      <c r="E156" t="s">
        <v>306</v>
      </c>
      <c r="H156" t="s">
        <v>307</v>
      </c>
      <c r="I156" s="15" t="s">
        <v>1738</v>
      </c>
      <c r="K156" s="5" t="s">
        <v>2357</v>
      </c>
      <c r="L156" s="42" t="s">
        <v>2358</v>
      </c>
      <c r="M156" s="3" t="s">
        <v>2080</v>
      </c>
    </row>
    <row r="157" spans="1:15" s="30" customFormat="1" x14ac:dyDescent="0.25">
      <c r="A157" s="30">
        <f t="shared" si="2"/>
        <v>151</v>
      </c>
      <c r="B157" s="30">
        <v>15</v>
      </c>
      <c r="C157" s="30">
        <v>24</v>
      </c>
      <c r="D157" s="30" t="s">
        <v>265</v>
      </c>
      <c r="E157" s="30" t="s">
        <v>308</v>
      </c>
      <c r="H157" s="30" t="s">
        <v>309</v>
      </c>
      <c r="I157" s="31" t="s">
        <v>1746</v>
      </c>
      <c r="L157" s="44"/>
      <c r="M157" s="32"/>
    </row>
    <row r="158" spans="1:15" s="30" customFormat="1" x14ac:dyDescent="0.25">
      <c r="A158" s="30">
        <f t="shared" si="2"/>
        <v>152</v>
      </c>
      <c r="B158" s="30">
        <v>15</v>
      </c>
      <c r="C158" s="30">
        <v>25</v>
      </c>
      <c r="D158" s="30" t="s">
        <v>265</v>
      </c>
      <c r="E158" s="30" t="s">
        <v>310</v>
      </c>
      <c r="H158" s="30" t="s">
        <v>311</v>
      </c>
      <c r="I158" s="31" t="s">
        <v>1746</v>
      </c>
      <c r="L158" s="44"/>
      <c r="M158" s="32"/>
    </row>
    <row r="159" spans="1:15" ht="15" customHeight="1" x14ac:dyDescent="0.25">
      <c r="A159">
        <f t="shared" si="2"/>
        <v>153</v>
      </c>
      <c r="B159">
        <v>15</v>
      </c>
      <c r="C159">
        <v>26</v>
      </c>
      <c r="D159" t="s">
        <v>265</v>
      </c>
      <c r="E159" t="s">
        <v>312</v>
      </c>
      <c r="H159" t="s">
        <v>313</v>
      </c>
      <c r="I159" s="11" t="s">
        <v>1532</v>
      </c>
      <c r="K159" s="5" t="s">
        <v>2359</v>
      </c>
      <c r="M159" s="3" t="s">
        <v>2080</v>
      </c>
    </row>
    <row r="160" spans="1:15" ht="15" customHeight="1" x14ac:dyDescent="0.25">
      <c r="A160">
        <f t="shared" si="2"/>
        <v>154</v>
      </c>
      <c r="B160">
        <v>15</v>
      </c>
      <c r="C160">
        <v>27</v>
      </c>
      <c r="D160" t="s">
        <v>265</v>
      </c>
      <c r="E160" t="s">
        <v>314</v>
      </c>
      <c r="H160" t="s">
        <v>315</v>
      </c>
      <c r="I160" s="11" t="s">
        <v>1532</v>
      </c>
      <c r="K160" s="5" t="s">
        <v>315</v>
      </c>
      <c r="M160" s="3" t="s">
        <v>2080</v>
      </c>
    </row>
    <row r="161" spans="1:13" ht="15" customHeight="1" x14ac:dyDescent="0.25">
      <c r="A161">
        <f t="shared" si="2"/>
        <v>155</v>
      </c>
      <c r="B161">
        <v>15</v>
      </c>
      <c r="C161">
        <v>28</v>
      </c>
      <c r="D161" t="s">
        <v>265</v>
      </c>
      <c r="E161" t="s">
        <v>316</v>
      </c>
      <c r="H161" t="s">
        <v>317</v>
      </c>
      <c r="I161" s="11" t="s">
        <v>1532</v>
      </c>
      <c r="K161" s="5" t="s">
        <v>2360</v>
      </c>
      <c r="M161" s="3" t="s">
        <v>2080</v>
      </c>
    </row>
    <row r="162" spans="1:13" ht="15" customHeight="1" x14ac:dyDescent="0.25">
      <c r="A162">
        <f t="shared" si="2"/>
        <v>156</v>
      </c>
      <c r="B162">
        <v>15</v>
      </c>
      <c r="C162">
        <v>29</v>
      </c>
      <c r="D162" t="s">
        <v>265</v>
      </c>
      <c r="E162" t="s">
        <v>318</v>
      </c>
      <c r="H162" t="s">
        <v>319</v>
      </c>
      <c r="I162" s="11" t="s">
        <v>1532</v>
      </c>
      <c r="K162" s="5" t="s">
        <v>2361</v>
      </c>
      <c r="M162" s="3" t="s">
        <v>2080</v>
      </c>
    </row>
    <row r="163" spans="1:13" ht="15" customHeight="1" x14ac:dyDescent="0.25">
      <c r="A163">
        <f t="shared" si="2"/>
        <v>157</v>
      </c>
      <c r="B163">
        <v>15</v>
      </c>
      <c r="C163">
        <v>31</v>
      </c>
      <c r="D163" t="s">
        <v>265</v>
      </c>
      <c r="E163" t="s">
        <v>320</v>
      </c>
      <c r="H163" t="s">
        <v>321</v>
      </c>
      <c r="I163" s="11" t="s">
        <v>1532</v>
      </c>
      <c r="K163" s="5"/>
      <c r="L163" s="42" t="s">
        <v>1745</v>
      </c>
      <c r="M163" s="3" t="s">
        <v>2080</v>
      </c>
    </row>
    <row r="164" spans="1:13" ht="15" customHeight="1" x14ac:dyDescent="0.25">
      <c r="A164">
        <f t="shared" si="2"/>
        <v>158</v>
      </c>
      <c r="B164">
        <v>15</v>
      </c>
      <c r="C164">
        <v>32</v>
      </c>
      <c r="D164" t="s">
        <v>265</v>
      </c>
      <c r="E164" t="s">
        <v>322</v>
      </c>
      <c r="H164" t="s">
        <v>323</v>
      </c>
      <c r="I164" s="11" t="s">
        <v>1532</v>
      </c>
      <c r="K164" s="5" t="s">
        <v>2362</v>
      </c>
      <c r="M164" s="3" t="s">
        <v>2080</v>
      </c>
    </row>
    <row r="165" spans="1:13" s="8" customFormat="1" ht="15" customHeight="1" x14ac:dyDescent="0.25">
      <c r="A165" s="8">
        <f t="shared" si="2"/>
        <v>159</v>
      </c>
      <c r="B165" s="8">
        <v>15</v>
      </c>
      <c r="C165" s="8">
        <v>33</v>
      </c>
      <c r="D165" s="8" t="s">
        <v>265</v>
      </c>
      <c r="E165" s="8" t="s">
        <v>324</v>
      </c>
      <c r="H165" s="8" t="s">
        <v>325</v>
      </c>
      <c r="I165" s="11" t="s">
        <v>1532</v>
      </c>
      <c r="K165" s="9" t="s">
        <v>2363</v>
      </c>
      <c r="L165" s="45"/>
      <c r="M165" s="15" t="s">
        <v>2080</v>
      </c>
    </row>
    <row r="166" spans="1:13" ht="15" customHeight="1" x14ac:dyDescent="0.25">
      <c r="A166">
        <f t="shared" si="2"/>
        <v>160</v>
      </c>
      <c r="B166">
        <v>15</v>
      </c>
      <c r="C166">
        <v>34</v>
      </c>
      <c r="D166" t="s">
        <v>265</v>
      </c>
      <c r="E166" t="s">
        <v>326</v>
      </c>
      <c r="H166" t="s">
        <v>327</v>
      </c>
      <c r="I166" s="11" t="s">
        <v>1532</v>
      </c>
      <c r="K166" s="5" t="s">
        <v>2364</v>
      </c>
      <c r="M166" s="3" t="s">
        <v>2086</v>
      </c>
    </row>
    <row r="167" spans="1:13" ht="15" customHeight="1" x14ac:dyDescent="0.25">
      <c r="A167">
        <f t="shared" si="2"/>
        <v>161</v>
      </c>
      <c r="B167">
        <v>15</v>
      </c>
      <c r="C167">
        <v>35</v>
      </c>
      <c r="D167" t="s">
        <v>265</v>
      </c>
      <c r="E167" t="s">
        <v>328</v>
      </c>
      <c r="H167" t="s">
        <v>329</v>
      </c>
      <c r="I167" s="11" t="s">
        <v>1532</v>
      </c>
      <c r="K167" s="5" t="s">
        <v>2365</v>
      </c>
      <c r="M167" s="3" t="s">
        <v>2086</v>
      </c>
    </row>
    <row r="168" spans="1:13" ht="15" customHeight="1" x14ac:dyDescent="0.25">
      <c r="A168">
        <f t="shared" si="2"/>
        <v>162</v>
      </c>
      <c r="B168">
        <v>15</v>
      </c>
      <c r="C168">
        <v>36</v>
      </c>
      <c r="D168" t="s">
        <v>265</v>
      </c>
      <c r="E168" t="s">
        <v>330</v>
      </c>
      <c r="H168" t="s">
        <v>331</v>
      </c>
      <c r="I168" s="11" t="s">
        <v>1532</v>
      </c>
      <c r="K168" s="5" t="s">
        <v>2366</v>
      </c>
      <c r="M168" s="3" t="s">
        <v>2086</v>
      </c>
    </row>
    <row r="169" spans="1:13" ht="15" customHeight="1" x14ac:dyDescent="0.25">
      <c r="A169">
        <f t="shared" si="2"/>
        <v>163</v>
      </c>
      <c r="B169">
        <v>15</v>
      </c>
      <c r="C169">
        <v>37</v>
      </c>
      <c r="D169" t="s">
        <v>265</v>
      </c>
      <c r="E169" t="s">
        <v>332</v>
      </c>
      <c r="H169" t="s">
        <v>333</v>
      </c>
      <c r="I169" s="13" t="s">
        <v>1558</v>
      </c>
      <c r="K169" s="5" t="s">
        <v>1747</v>
      </c>
      <c r="L169" s="42" t="s">
        <v>1748</v>
      </c>
      <c r="M169" s="3" t="s">
        <v>2547</v>
      </c>
    </row>
    <row r="170" spans="1:13" s="4" customFormat="1" ht="15" customHeight="1" x14ac:dyDescent="0.25">
      <c r="A170" s="4">
        <f t="shared" si="2"/>
        <v>164</v>
      </c>
      <c r="B170" s="4">
        <v>15</v>
      </c>
      <c r="C170" s="4">
        <v>38</v>
      </c>
      <c r="D170" s="4" t="s">
        <v>265</v>
      </c>
      <c r="E170" s="4" t="s">
        <v>334</v>
      </c>
      <c r="H170" s="4" t="s">
        <v>335</v>
      </c>
      <c r="I170" s="13" t="s">
        <v>1558</v>
      </c>
      <c r="K170" s="16" t="s">
        <v>1749</v>
      </c>
      <c r="L170" s="42" t="s">
        <v>1748</v>
      </c>
      <c r="M170" s="3" t="s">
        <v>2548</v>
      </c>
    </row>
    <row r="171" spans="1:13" ht="15" customHeight="1" x14ac:dyDescent="0.25">
      <c r="A171">
        <f t="shared" si="2"/>
        <v>165</v>
      </c>
      <c r="B171">
        <v>15</v>
      </c>
      <c r="C171">
        <v>39</v>
      </c>
      <c r="D171" t="s">
        <v>265</v>
      </c>
      <c r="E171" t="s">
        <v>336</v>
      </c>
      <c r="H171" t="s">
        <v>337</v>
      </c>
      <c r="I171" s="11" t="s">
        <v>1532</v>
      </c>
      <c r="K171" s="5" t="s">
        <v>2367</v>
      </c>
      <c r="L171" s="42" t="s">
        <v>1750</v>
      </c>
      <c r="M171" s="3" t="s">
        <v>2080</v>
      </c>
    </row>
    <row r="172" spans="1:13" ht="15" customHeight="1" x14ac:dyDescent="0.25">
      <c r="A172">
        <f t="shared" si="2"/>
        <v>166</v>
      </c>
      <c r="B172">
        <v>15</v>
      </c>
      <c r="C172">
        <v>40</v>
      </c>
      <c r="D172" t="s">
        <v>265</v>
      </c>
      <c r="E172" t="s">
        <v>1311</v>
      </c>
      <c r="H172" t="s">
        <v>338</v>
      </c>
      <c r="I172" s="11" t="s">
        <v>1532</v>
      </c>
      <c r="K172" s="5" t="s">
        <v>2368</v>
      </c>
      <c r="L172" s="42" t="s">
        <v>1750</v>
      </c>
      <c r="M172" s="3" t="s">
        <v>2080</v>
      </c>
    </row>
    <row r="173" spans="1:13" ht="15" customHeight="1" x14ac:dyDescent="0.25">
      <c r="A173">
        <f t="shared" si="2"/>
        <v>167</v>
      </c>
      <c r="B173">
        <v>15</v>
      </c>
      <c r="C173">
        <v>41</v>
      </c>
      <c r="D173" t="s">
        <v>265</v>
      </c>
      <c r="E173" t="s">
        <v>339</v>
      </c>
      <c r="H173" t="s">
        <v>340</v>
      </c>
      <c r="I173" s="11" t="s">
        <v>1532</v>
      </c>
      <c r="K173" s="5" t="s">
        <v>340</v>
      </c>
      <c r="L173" s="42" t="s">
        <v>1750</v>
      </c>
      <c r="M173" s="3" t="s">
        <v>2080</v>
      </c>
    </row>
    <row r="174" spans="1:13" ht="15" customHeight="1" x14ac:dyDescent="0.25">
      <c r="A174">
        <f t="shared" si="2"/>
        <v>168</v>
      </c>
      <c r="B174">
        <v>15</v>
      </c>
      <c r="C174">
        <v>42</v>
      </c>
      <c r="D174" t="s">
        <v>265</v>
      </c>
      <c r="E174" t="s">
        <v>341</v>
      </c>
      <c r="H174" t="s">
        <v>342</v>
      </c>
      <c r="I174" s="11" t="s">
        <v>1532</v>
      </c>
      <c r="K174" s="5" t="s">
        <v>2369</v>
      </c>
      <c r="L174" s="42" t="s">
        <v>1750</v>
      </c>
      <c r="M174" s="3" t="s">
        <v>2080</v>
      </c>
    </row>
    <row r="175" spans="1:13" s="30" customFormat="1" x14ac:dyDescent="0.25">
      <c r="A175" s="30">
        <f t="shared" si="2"/>
        <v>169</v>
      </c>
      <c r="B175" s="30">
        <v>15</v>
      </c>
      <c r="C175" s="30">
        <v>43</v>
      </c>
      <c r="D175" s="30" t="s">
        <v>265</v>
      </c>
      <c r="E175" s="30" t="s">
        <v>343</v>
      </c>
      <c r="H175" s="30" t="s">
        <v>1312</v>
      </c>
      <c r="I175" s="31" t="s">
        <v>1751</v>
      </c>
      <c r="L175" s="44"/>
      <c r="M175" s="32" t="s">
        <v>2080</v>
      </c>
    </row>
    <row r="176" spans="1:13" ht="15" customHeight="1" x14ac:dyDescent="0.25">
      <c r="A176">
        <f t="shared" si="2"/>
        <v>170</v>
      </c>
      <c r="B176">
        <v>16</v>
      </c>
      <c r="C176">
        <v>2</v>
      </c>
      <c r="D176" t="s">
        <v>344</v>
      </c>
      <c r="E176" t="s">
        <v>345</v>
      </c>
      <c r="H176" t="s">
        <v>346</v>
      </c>
      <c r="I176" s="11" t="s">
        <v>1532</v>
      </c>
      <c r="K176" s="5" t="s">
        <v>2370</v>
      </c>
      <c r="L176" s="42" t="s">
        <v>1752</v>
      </c>
      <c r="M176" s="3" t="s">
        <v>2080</v>
      </c>
    </row>
    <row r="177" spans="1:14" ht="15" customHeight="1" x14ac:dyDescent="0.25">
      <c r="A177">
        <f t="shared" si="2"/>
        <v>171</v>
      </c>
      <c r="B177">
        <v>16</v>
      </c>
      <c r="C177">
        <v>3</v>
      </c>
      <c r="D177" t="s">
        <v>344</v>
      </c>
      <c r="E177" t="s">
        <v>347</v>
      </c>
      <c r="H177" t="s">
        <v>348</v>
      </c>
      <c r="I177" s="11" t="s">
        <v>1532</v>
      </c>
      <c r="K177" s="5" t="s">
        <v>2371</v>
      </c>
      <c r="L177" s="42" t="s">
        <v>1752</v>
      </c>
      <c r="M177" s="3" t="s">
        <v>2080</v>
      </c>
    </row>
    <row r="178" spans="1:14" ht="15" customHeight="1" x14ac:dyDescent="0.25">
      <c r="A178">
        <f t="shared" si="2"/>
        <v>172</v>
      </c>
      <c r="B178">
        <v>16</v>
      </c>
      <c r="C178">
        <v>4</v>
      </c>
      <c r="D178" t="s">
        <v>344</v>
      </c>
      <c r="E178" t="s">
        <v>349</v>
      </c>
      <c r="H178" t="s">
        <v>350</v>
      </c>
      <c r="I178" s="11" t="s">
        <v>1532</v>
      </c>
      <c r="K178" s="5" t="s">
        <v>2372</v>
      </c>
      <c r="L178" s="42" t="s">
        <v>1753</v>
      </c>
      <c r="M178" s="3" t="s">
        <v>2080</v>
      </c>
      <c r="N178" t="s">
        <v>2373</v>
      </c>
    </row>
    <row r="179" spans="1:14" ht="15" customHeight="1" x14ac:dyDescent="0.25">
      <c r="A179">
        <f t="shared" si="2"/>
        <v>173</v>
      </c>
      <c r="B179">
        <v>16</v>
      </c>
      <c r="C179">
        <v>5</v>
      </c>
      <c r="D179" t="s">
        <v>344</v>
      </c>
      <c r="E179" t="s">
        <v>351</v>
      </c>
      <c r="H179" t="s">
        <v>352</v>
      </c>
      <c r="I179" s="11" t="s">
        <v>1532</v>
      </c>
      <c r="K179" s="5" t="s">
        <v>1754</v>
      </c>
      <c r="L179" s="42" t="s">
        <v>1753</v>
      </c>
      <c r="M179" s="3" t="s">
        <v>2080</v>
      </c>
      <c r="N179" t="s">
        <v>2374</v>
      </c>
    </row>
    <row r="180" spans="1:14" s="30" customFormat="1" ht="15" customHeight="1" x14ac:dyDescent="0.25">
      <c r="A180" s="30">
        <f t="shared" si="2"/>
        <v>174</v>
      </c>
      <c r="B180" s="30">
        <v>16</v>
      </c>
      <c r="C180" s="30">
        <v>7</v>
      </c>
      <c r="D180" s="30" t="s">
        <v>344</v>
      </c>
      <c r="E180" s="30" t="s">
        <v>353</v>
      </c>
      <c r="H180" s="30" t="s">
        <v>354</v>
      </c>
      <c r="I180" s="31" t="s">
        <v>1558</v>
      </c>
      <c r="K180" s="33" t="s">
        <v>1755</v>
      </c>
      <c r="L180" s="44" t="s">
        <v>1756</v>
      </c>
      <c r="M180" s="32"/>
    </row>
    <row r="181" spans="1:14" x14ac:dyDescent="0.25">
      <c r="A181">
        <f t="shared" si="2"/>
        <v>175</v>
      </c>
      <c r="B181">
        <v>16</v>
      </c>
      <c r="C181">
        <v>8</v>
      </c>
      <c r="D181" t="s">
        <v>344</v>
      </c>
      <c r="E181" t="s">
        <v>355</v>
      </c>
      <c r="H181" t="s">
        <v>356</v>
      </c>
      <c r="I181" s="11" t="s">
        <v>1532</v>
      </c>
      <c r="K181" t="s">
        <v>356</v>
      </c>
      <c r="M181" s="3" t="s">
        <v>2080</v>
      </c>
    </row>
    <row r="182" spans="1:14" ht="15" customHeight="1" x14ac:dyDescent="0.25">
      <c r="A182">
        <f t="shared" si="2"/>
        <v>176</v>
      </c>
      <c r="B182">
        <v>17</v>
      </c>
      <c r="C182">
        <v>4</v>
      </c>
      <c r="D182" t="s">
        <v>357</v>
      </c>
      <c r="E182" t="s">
        <v>358</v>
      </c>
      <c r="H182" t="s">
        <v>359</v>
      </c>
      <c r="I182" s="11" t="s">
        <v>1505</v>
      </c>
      <c r="K182" s="5" t="s">
        <v>2375</v>
      </c>
      <c r="M182" s="3" t="s">
        <v>2080</v>
      </c>
    </row>
    <row r="183" spans="1:14" ht="15" customHeight="1" x14ac:dyDescent="0.25">
      <c r="A183">
        <f t="shared" si="2"/>
        <v>177</v>
      </c>
      <c r="B183">
        <v>17</v>
      </c>
      <c r="C183">
        <v>5</v>
      </c>
      <c r="D183" t="s">
        <v>357</v>
      </c>
      <c r="E183" t="s">
        <v>360</v>
      </c>
      <c r="H183" t="s">
        <v>361</v>
      </c>
      <c r="I183" s="11" t="s">
        <v>1532</v>
      </c>
      <c r="K183" s="5"/>
      <c r="M183" s="3" t="s">
        <v>2080</v>
      </c>
      <c r="N183" t="s">
        <v>2376</v>
      </c>
    </row>
    <row r="184" spans="1:14" ht="15" customHeight="1" x14ac:dyDescent="0.25">
      <c r="A184">
        <f t="shared" si="2"/>
        <v>178</v>
      </c>
      <c r="B184">
        <v>17</v>
      </c>
      <c r="C184">
        <v>6</v>
      </c>
      <c r="D184" t="s">
        <v>357</v>
      </c>
      <c r="E184" t="s">
        <v>362</v>
      </c>
      <c r="H184" t="s">
        <v>363</v>
      </c>
      <c r="I184" s="11" t="s">
        <v>1532</v>
      </c>
      <c r="K184" s="5" t="s">
        <v>2377</v>
      </c>
      <c r="M184" s="3" t="s">
        <v>2080</v>
      </c>
    </row>
    <row r="185" spans="1:14" ht="15" customHeight="1" x14ac:dyDescent="0.25">
      <c r="A185">
        <f t="shared" si="2"/>
        <v>179</v>
      </c>
      <c r="B185">
        <v>17</v>
      </c>
      <c r="C185">
        <v>7</v>
      </c>
      <c r="D185" t="s">
        <v>357</v>
      </c>
      <c r="E185" t="s">
        <v>364</v>
      </c>
      <c r="H185" t="s">
        <v>365</v>
      </c>
      <c r="I185" s="11" t="s">
        <v>1532</v>
      </c>
      <c r="K185" s="5" t="s">
        <v>2378</v>
      </c>
      <c r="M185" s="3" t="s">
        <v>2080</v>
      </c>
    </row>
    <row r="186" spans="1:14" s="37" customFormat="1" ht="15" customHeight="1" x14ac:dyDescent="0.25">
      <c r="A186" s="37">
        <f t="shared" si="2"/>
        <v>180</v>
      </c>
      <c r="B186" s="37">
        <v>17</v>
      </c>
      <c r="C186" s="37">
        <v>8</v>
      </c>
      <c r="D186" s="37" t="s">
        <v>357</v>
      </c>
      <c r="E186" s="37" t="s">
        <v>2618</v>
      </c>
      <c r="H186" s="37" t="s">
        <v>366</v>
      </c>
      <c r="I186" s="38" t="s">
        <v>1532</v>
      </c>
      <c r="K186" s="39" t="s">
        <v>2379</v>
      </c>
      <c r="L186" s="46"/>
      <c r="M186" s="40"/>
    </row>
    <row r="187" spans="1:14" ht="15" customHeight="1" x14ac:dyDescent="0.25">
      <c r="A187">
        <f t="shared" si="2"/>
        <v>181</v>
      </c>
      <c r="B187">
        <v>17</v>
      </c>
      <c r="C187">
        <v>10</v>
      </c>
      <c r="D187" t="s">
        <v>357</v>
      </c>
      <c r="E187" t="s">
        <v>367</v>
      </c>
      <c r="H187" t="s">
        <v>368</v>
      </c>
      <c r="I187" s="13" t="s">
        <v>1558</v>
      </c>
      <c r="K187" s="5" t="s">
        <v>1768</v>
      </c>
      <c r="L187" s="42" t="s">
        <v>1769</v>
      </c>
      <c r="M187" s="3" t="s">
        <v>2380</v>
      </c>
      <c r="N187" t="s">
        <v>2355</v>
      </c>
    </row>
    <row r="188" spans="1:14" ht="15" customHeight="1" x14ac:dyDescent="0.25">
      <c r="A188">
        <f t="shared" si="2"/>
        <v>182</v>
      </c>
      <c r="B188">
        <v>17</v>
      </c>
      <c r="C188">
        <v>11</v>
      </c>
      <c r="D188" t="s">
        <v>357</v>
      </c>
      <c r="E188" t="s">
        <v>369</v>
      </c>
      <c r="H188" t="s">
        <v>370</v>
      </c>
      <c r="I188" s="11" t="s">
        <v>1532</v>
      </c>
      <c r="K188" s="5" t="s">
        <v>2381</v>
      </c>
      <c r="M188" s="3" t="s">
        <v>2080</v>
      </c>
    </row>
    <row r="189" spans="1:14" ht="15" customHeight="1" x14ac:dyDescent="0.25">
      <c r="A189">
        <f t="shared" si="2"/>
        <v>183</v>
      </c>
      <c r="B189">
        <v>17</v>
      </c>
      <c r="C189">
        <v>12</v>
      </c>
      <c r="D189" t="s">
        <v>357</v>
      </c>
      <c r="E189" t="s">
        <v>371</v>
      </c>
      <c r="H189" t="s">
        <v>372</v>
      </c>
      <c r="I189" s="11" t="s">
        <v>1532</v>
      </c>
      <c r="K189" s="5" t="s">
        <v>2382</v>
      </c>
      <c r="M189" s="3" t="s">
        <v>2080</v>
      </c>
    </row>
    <row r="190" spans="1:14" ht="15" customHeight="1" x14ac:dyDescent="0.25">
      <c r="A190">
        <f t="shared" si="2"/>
        <v>184</v>
      </c>
      <c r="B190">
        <v>17</v>
      </c>
      <c r="C190">
        <v>13</v>
      </c>
      <c r="D190" t="s">
        <v>357</v>
      </c>
      <c r="E190" t="s">
        <v>373</v>
      </c>
      <c r="H190" t="s">
        <v>374</v>
      </c>
      <c r="I190" s="11" t="s">
        <v>1532</v>
      </c>
      <c r="K190" s="5" t="s">
        <v>2383</v>
      </c>
      <c r="M190" s="3" t="s">
        <v>2080</v>
      </c>
    </row>
    <row r="191" spans="1:14" ht="15" customHeight="1" x14ac:dyDescent="0.25">
      <c r="A191">
        <f t="shared" si="2"/>
        <v>185</v>
      </c>
      <c r="B191">
        <v>17</v>
      </c>
      <c r="C191">
        <v>14</v>
      </c>
      <c r="D191" t="s">
        <v>357</v>
      </c>
      <c r="E191" t="s">
        <v>375</v>
      </c>
      <c r="H191" t="s">
        <v>376</v>
      </c>
      <c r="I191" s="11" t="s">
        <v>1532</v>
      </c>
      <c r="K191" s="5" t="s">
        <v>1770</v>
      </c>
      <c r="M191" s="3" t="s">
        <v>2546</v>
      </c>
    </row>
    <row r="192" spans="1:14" ht="15" customHeight="1" x14ac:dyDescent="0.25">
      <c r="A192">
        <f t="shared" si="2"/>
        <v>186</v>
      </c>
      <c r="B192">
        <v>17</v>
      </c>
      <c r="C192">
        <v>15</v>
      </c>
      <c r="D192" t="s">
        <v>357</v>
      </c>
      <c r="E192" t="s">
        <v>377</v>
      </c>
      <c r="H192" t="s">
        <v>378</v>
      </c>
      <c r="I192" s="11" t="s">
        <v>1532</v>
      </c>
      <c r="K192" s="5" t="s">
        <v>2385</v>
      </c>
      <c r="M192" s="3" t="s">
        <v>2080</v>
      </c>
    </row>
    <row r="193" spans="1:14" ht="15" customHeight="1" x14ac:dyDescent="0.25">
      <c r="A193">
        <f t="shared" si="2"/>
        <v>187</v>
      </c>
      <c r="B193">
        <v>17</v>
      </c>
      <c r="C193">
        <v>16</v>
      </c>
      <c r="D193" t="s">
        <v>357</v>
      </c>
      <c r="E193" t="s">
        <v>379</v>
      </c>
      <c r="H193" t="s">
        <v>380</v>
      </c>
      <c r="I193" s="11" t="s">
        <v>1532</v>
      </c>
      <c r="K193" s="5" t="s">
        <v>380</v>
      </c>
      <c r="M193" s="3" t="s">
        <v>2080</v>
      </c>
    </row>
    <row r="194" spans="1:14" ht="15" customHeight="1" x14ac:dyDescent="0.25">
      <c r="A194">
        <f t="shared" si="2"/>
        <v>188</v>
      </c>
      <c r="B194">
        <v>17</v>
      </c>
      <c r="C194">
        <v>17</v>
      </c>
      <c r="D194" t="s">
        <v>357</v>
      </c>
      <c r="E194" t="s">
        <v>381</v>
      </c>
      <c r="H194" t="s">
        <v>382</v>
      </c>
      <c r="I194" s="11" t="s">
        <v>1532</v>
      </c>
      <c r="K194" s="5" t="s">
        <v>2386</v>
      </c>
      <c r="M194" s="3" t="s">
        <v>2080</v>
      </c>
    </row>
    <row r="195" spans="1:14" s="8" customFormat="1" ht="15" customHeight="1" x14ac:dyDescent="0.25">
      <c r="A195" s="8">
        <f t="shared" si="2"/>
        <v>189</v>
      </c>
      <c r="B195" s="8">
        <v>17</v>
      </c>
      <c r="C195" s="8">
        <v>18</v>
      </c>
      <c r="D195" s="8" t="s">
        <v>357</v>
      </c>
      <c r="E195" s="8" t="s">
        <v>383</v>
      </c>
      <c r="H195" s="8" t="s">
        <v>384</v>
      </c>
      <c r="I195" s="11" t="s">
        <v>1532</v>
      </c>
      <c r="K195" s="9" t="s">
        <v>2387</v>
      </c>
      <c r="L195" s="45"/>
      <c r="M195" s="15" t="s">
        <v>2080</v>
      </c>
    </row>
    <row r="196" spans="1:14" ht="15" customHeight="1" x14ac:dyDescent="0.25">
      <c r="A196">
        <f t="shared" si="2"/>
        <v>190</v>
      </c>
      <c r="B196">
        <v>17</v>
      </c>
      <c r="C196">
        <v>19</v>
      </c>
      <c r="D196" t="s">
        <v>357</v>
      </c>
      <c r="E196" t="s">
        <v>385</v>
      </c>
      <c r="H196" t="s">
        <v>386</v>
      </c>
      <c r="I196" s="11" t="s">
        <v>1532</v>
      </c>
      <c r="K196" s="5" t="s">
        <v>2388</v>
      </c>
      <c r="M196" s="3" t="s">
        <v>2080</v>
      </c>
    </row>
    <row r="197" spans="1:14" ht="15" customHeight="1" x14ac:dyDescent="0.25">
      <c r="A197">
        <f t="shared" si="2"/>
        <v>191</v>
      </c>
      <c r="B197">
        <v>17</v>
      </c>
      <c r="C197">
        <v>20</v>
      </c>
      <c r="D197" t="s">
        <v>357</v>
      </c>
      <c r="E197" t="s">
        <v>387</v>
      </c>
      <c r="H197" t="s">
        <v>388</v>
      </c>
      <c r="I197" s="11" t="s">
        <v>1532</v>
      </c>
      <c r="K197" s="5" t="s">
        <v>2389</v>
      </c>
      <c r="M197" s="3" t="s">
        <v>2080</v>
      </c>
    </row>
    <row r="198" spans="1:14" ht="15" customHeight="1" x14ac:dyDescent="0.25">
      <c r="A198">
        <f t="shared" si="2"/>
        <v>192</v>
      </c>
      <c r="B198">
        <v>17</v>
      </c>
      <c r="C198">
        <v>21</v>
      </c>
      <c r="D198" t="s">
        <v>357</v>
      </c>
      <c r="E198" t="s">
        <v>389</v>
      </c>
      <c r="H198" t="s">
        <v>390</v>
      </c>
      <c r="I198" s="11" t="s">
        <v>1532</v>
      </c>
      <c r="K198" s="5" t="s">
        <v>2390</v>
      </c>
      <c r="M198" s="3" t="s">
        <v>2080</v>
      </c>
    </row>
    <row r="199" spans="1:14" ht="15" customHeight="1" x14ac:dyDescent="0.25">
      <c r="A199">
        <f t="shared" si="2"/>
        <v>193</v>
      </c>
      <c r="B199">
        <v>17</v>
      </c>
      <c r="C199">
        <v>23</v>
      </c>
      <c r="D199" t="s">
        <v>357</v>
      </c>
      <c r="E199" t="s">
        <v>391</v>
      </c>
      <c r="H199" t="s">
        <v>392</v>
      </c>
      <c r="I199" s="11" t="s">
        <v>1532</v>
      </c>
      <c r="K199" s="5" t="s">
        <v>2391</v>
      </c>
      <c r="M199" s="3" t="s">
        <v>2080</v>
      </c>
    </row>
    <row r="200" spans="1:14" ht="15" customHeight="1" x14ac:dyDescent="0.25">
      <c r="A200">
        <f t="shared" ref="A200:A261" si="3">+A199+1</f>
        <v>194</v>
      </c>
      <c r="B200">
        <v>17</v>
      </c>
      <c r="C200">
        <v>24</v>
      </c>
      <c r="D200" t="s">
        <v>357</v>
      </c>
      <c r="E200" t="s">
        <v>393</v>
      </c>
      <c r="H200" t="s">
        <v>394</v>
      </c>
      <c r="I200" s="11" t="s">
        <v>1532</v>
      </c>
      <c r="K200" s="5" t="s">
        <v>2392</v>
      </c>
      <c r="M200" s="3" t="s">
        <v>2080</v>
      </c>
    </row>
    <row r="201" spans="1:14" ht="15" customHeight="1" x14ac:dyDescent="0.25">
      <c r="A201">
        <f t="shared" si="3"/>
        <v>195</v>
      </c>
      <c r="B201">
        <v>17</v>
      </c>
      <c r="C201">
        <v>25</v>
      </c>
      <c r="D201" t="s">
        <v>357</v>
      </c>
      <c r="E201" t="s">
        <v>395</v>
      </c>
      <c r="H201" t="s">
        <v>396</v>
      </c>
      <c r="I201" s="11" t="s">
        <v>1532</v>
      </c>
      <c r="K201" s="5" t="s">
        <v>2393</v>
      </c>
      <c r="M201" s="3" t="s">
        <v>2080</v>
      </c>
    </row>
    <row r="202" spans="1:14" ht="15" customHeight="1" x14ac:dyDescent="0.25">
      <c r="A202">
        <f t="shared" si="3"/>
        <v>196</v>
      </c>
      <c r="B202">
        <v>17</v>
      </c>
      <c r="C202">
        <v>26</v>
      </c>
      <c r="D202" t="s">
        <v>357</v>
      </c>
      <c r="E202" t="s">
        <v>397</v>
      </c>
      <c r="H202" t="s">
        <v>398</v>
      </c>
      <c r="I202" s="11" t="s">
        <v>1532</v>
      </c>
      <c r="K202" s="5" t="s">
        <v>2394</v>
      </c>
      <c r="M202" s="3" t="s">
        <v>2080</v>
      </c>
    </row>
    <row r="203" spans="1:14" ht="15" customHeight="1" x14ac:dyDescent="0.25">
      <c r="A203">
        <f t="shared" si="3"/>
        <v>197</v>
      </c>
      <c r="B203">
        <v>17</v>
      </c>
      <c r="C203">
        <v>28</v>
      </c>
      <c r="D203" t="s">
        <v>357</v>
      </c>
      <c r="E203" t="s">
        <v>399</v>
      </c>
      <c r="H203" t="s">
        <v>400</v>
      </c>
      <c r="I203" s="11" t="s">
        <v>1532</v>
      </c>
      <c r="K203" s="5" t="s">
        <v>2395</v>
      </c>
      <c r="M203" s="3" t="s">
        <v>2080</v>
      </c>
      <c r="N203" t="s">
        <v>2384</v>
      </c>
    </row>
    <row r="204" spans="1:14" ht="15" customHeight="1" x14ac:dyDescent="0.25">
      <c r="A204">
        <f t="shared" si="3"/>
        <v>198</v>
      </c>
      <c r="B204">
        <v>17</v>
      </c>
      <c r="C204">
        <v>31</v>
      </c>
      <c r="D204" t="s">
        <v>357</v>
      </c>
      <c r="E204" t="s">
        <v>401</v>
      </c>
      <c r="H204" t="s">
        <v>402</v>
      </c>
      <c r="I204" s="11" t="s">
        <v>1532</v>
      </c>
      <c r="K204" s="5" t="s">
        <v>1771</v>
      </c>
      <c r="M204" s="3" t="s">
        <v>2396</v>
      </c>
    </row>
    <row r="205" spans="1:14" ht="15" customHeight="1" x14ac:dyDescent="0.25">
      <c r="A205">
        <f t="shared" si="3"/>
        <v>199</v>
      </c>
      <c r="B205">
        <v>17</v>
      </c>
      <c r="C205">
        <v>32</v>
      </c>
      <c r="D205" t="s">
        <v>357</v>
      </c>
      <c r="E205" t="s">
        <v>403</v>
      </c>
      <c r="H205" t="s">
        <v>404</v>
      </c>
      <c r="I205" s="11" t="s">
        <v>1532</v>
      </c>
      <c r="K205" s="5" t="s">
        <v>2397</v>
      </c>
      <c r="M205" s="3" t="s">
        <v>2080</v>
      </c>
    </row>
    <row r="206" spans="1:14" ht="15" customHeight="1" x14ac:dyDescent="0.25">
      <c r="A206">
        <f t="shared" si="3"/>
        <v>200</v>
      </c>
      <c r="B206">
        <v>17</v>
      </c>
      <c r="C206">
        <v>33</v>
      </c>
      <c r="D206" t="s">
        <v>357</v>
      </c>
      <c r="E206" t="s">
        <v>405</v>
      </c>
      <c r="H206" t="s">
        <v>406</v>
      </c>
      <c r="I206" s="11" t="s">
        <v>1532</v>
      </c>
      <c r="K206" s="5" t="s">
        <v>1772</v>
      </c>
      <c r="M206" s="41" t="s">
        <v>2633</v>
      </c>
      <c r="N206" t="s">
        <v>2421</v>
      </c>
    </row>
    <row r="207" spans="1:14" ht="15" customHeight="1" x14ac:dyDescent="0.25">
      <c r="A207">
        <f t="shared" si="3"/>
        <v>201</v>
      </c>
      <c r="B207">
        <v>17</v>
      </c>
      <c r="C207">
        <v>34</v>
      </c>
      <c r="D207" t="s">
        <v>357</v>
      </c>
      <c r="E207" t="s">
        <v>407</v>
      </c>
      <c r="H207" t="s">
        <v>408</v>
      </c>
      <c r="I207" s="11" t="s">
        <v>1532</v>
      </c>
      <c r="K207" s="5" t="s">
        <v>1773</v>
      </c>
      <c r="M207" s="41" t="s">
        <v>2633</v>
      </c>
    </row>
    <row r="208" spans="1:14" ht="15" customHeight="1" x14ac:dyDescent="0.25">
      <c r="A208">
        <f t="shared" si="3"/>
        <v>202</v>
      </c>
      <c r="B208">
        <v>17</v>
      </c>
      <c r="C208">
        <v>35</v>
      </c>
      <c r="D208" t="s">
        <v>357</v>
      </c>
      <c r="E208" t="s">
        <v>409</v>
      </c>
      <c r="H208" t="s">
        <v>410</v>
      </c>
      <c r="I208" s="11" t="s">
        <v>1532</v>
      </c>
      <c r="K208" s="5" t="s">
        <v>2422</v>
      </c>
      <c r="M208" s="3" t="s">
        <v>2080</v>
      </c>
    </row>
    <row r="209" spans="1:14" ht="15" customHeight="1" x14ac:dyDescent="0.25">
      <c r="A209">
        <f t="shared" si="3"/>
        <v>203</v>
      </c>
      <c r="B209">
        <v>17</v>
      </c>
      <c r="C209">
        <v>36</v>
      </c>
      <c r="D209" t="s">
        <v>357</v>
      </c>
      <c r="E209" t="s">
        <v>411</v>
      </c>
      <c r="H209" t="s">
        <v>412</v>
      </c>
      <c r="I209" s="11" t="s">
        <v>1532</v>
      </c>
      <c r="K209" s="5" t="s">
        <v>2423</v>
      </c>
      <c r="M209" s="3" t="s">
        <v>2080</v>
      </c>
    </row>
    <row r="210" spans="1:14" s="8" customFormat="1" ht="15" customHeight="1" x14ac:dyDescent="0.25">
      <c r="A210" s="8">
        <f t="shared" si="3"/>
        <v>204</v>
      </c>
      <c r="B210" s="8">
        <v>17</v>
      </c>
      <c r="C210" s="8">
        <v>37</v>
      </c>
      <c r="D210" s="8" t="s">
        <v>357</v>
      </c>
      <c r="E210" s="8" t="s">
        <v>413</v>
      </c>
      <c r="H210" s="8" t="s">
        <v>414</v>
      </c>
      <c r="I210" s="11" t="s">
        <v>1532</v>
      </c>
      <c r="K210" s="9" t="s">
        <v>2424</v>
      </c>
      <c r="L210" s="45"/>
      <c r="M210" s="15" t="s">
        <v>2080</v>
      </c>
    </row>
    <row r="211" spans="1:14" ht="15" customHeight="1" x14ac:dyDescent="0.25">
      <c r="A211">
        <f t="shared" si="3"/>
        <v>205</v>
      </c>
      <c r="B211">
        <v>17</v>
      </c>
      <c r="C211">
        <v>39</v>
      </c>
      <c r="D211" t="s">
        <v>357</v>
      </c>
      <c r="E211" t="s">
        <v>415</v>
      </c>
      <c r="H211" t="s">
        <v>416</v>
      </c>
      <c r="I211" s="11" t="s">
        <v>1532</v>
      </c>
      <c r="K211" s="5" t="s">
        <v>2425</v>
      </c>
      <c r="L211" s="42" t="s">
        <v>2426</v>
      </c>
      <c r="M211" s="3" t="s">
        <v>2080</v>
      </c>
    </row>
    <row r="212" spans="1:14" ht="15" customHeight="1" x14ac:dyDescent="0.25">
      <c r="A212">
        <f t="shared" si="3"/>
        <v>206</v>
      </c>
      <c r="B212">
        <v>17</v>
      </c>
      <c r="C212">
        <v>40</v>
      </c>
      <c r="D212" t="s">
        <v>357</v>
      </c>
      <c r="E212" t="s">
        <v>417</v>
      </c>
      <c r="H212" t="s">
        <v>418</v>
      </c>
      <c r="I212" s="11" t="s">
        <v>1532</v>
      </c>
      <c r="K212" s="5" t="s">
        <v>418</v>
      </c>
      <c r="M212" s="3" t="s">
        <v>2427</v>
      </c>
    </row>
    <row r="213" spans="1:14" ht="15" customHeight="1" x14ac:dyDescent="0.25">
      <c r="A213">
        <f t="shared" si="3"/>
        <v>207</v>
      </c>
      <c r="B213">
        <v>17</v>
      </c>
      <c r="C213">
        <v>41</v>
      </c>
      <c r="D213" t="s">
        <v>357</v>
      </c>
      <c r="E213" t="s">
        <v>419</v>
      </c>
      <c r="H213" t="s">
        <v>420</v>
      </c>
      <c r="I213" s="13" t="s">
        <v>1558</v>
      </c>
      <c r="K213" s="5" t="s">
        <v>2589</v>
      </c>
      <c r="L213" s="42" t="s">
        <v>1563</v>
      </c>
      <c r="M213" s="3" t="s">
        <v>2080</v>
      </c>
      <c r="N213" t="s">
        <v>2590</v>
      </c>
    </row>
    <row r="214" spans="1:14" ht="15" customHeight="1" x14ac:dyDescent="0.25">
      <c r="A214">
        <f t="shared" si="3"/>
        <v>208</v>
      </c>
      <c r="B214">
        <v>17</v>
      </c>
      <c r="C214">
        <v>42</v>
      </c>
      <c r="D214" t="s">
        <v>357</v>
      </c>
      <c r="E214" t="s">
        <v>421</v>
      </c>
      <c r="H214" t="s">
        <v>422</v>
      </c>
      <c r="I214" s="11" t="s">
        <v>1532</v>
      </c>
      <c r="K214" s="5" t="s">
        <v>2428</v>
      </c>
      <c r="M214" s="3" t="s">
        <v>2080</v>
      </c>
      <c r="N214" s="4" t="s">
        <v>2429</v>
      </c>
    </row>
    <row r="215" spans="1:14" ht="15" customHeight="1" x14ac:dyDescent="0.25">
      <c r="A215">
        <f t="shared" si="3"/>
        <v>209</v>
      </c>
      <c r="B215">
        <v>17</v>
      </c>
      <c r="C215">
        <v>43</v>
      </c>
      <c r="D215" t="s">
        <v>357</v>
      </c>
      <c r="E215" t="s">
        <v>423</v>
      </c>
      <c r="H215" t="s">
        <v>424</v>
      </c>
      <c r="I215" s="11" t="s">
        <v>1532</v>
      </c>
      <c r="K215" s="5" t="s">
        <v>2430</v>
      </c>
      <c r="M215" s="3" t="s">
        <v>2080</v>
      </c>
    </row>
    <row r="216" spans="1:14" ht="15" customHeight="1" x14ac:dyDescent="0.25">
      <c r="A216">
        <f t="shared" si="3"/>
        <v>210</v>
      </c>
      <c r="B216">
        <v>17</v>
      </c>
      <c r="C216">
        <v>44</v>
      </c>
      <c r="D216" t="s">
        <v>357</v>
      </c>
      <c r="E216" t="s">
        <v>425</v>
      </c>
      <c r="H216" t="s">
        <v>426</v>
      </c>
      <c r="I216" s="11" t="s">
        <v>1532</v>
      </c>
      <c r="K216" s="5" t="s">
        <v>2431</v>
      </c>
      <c r="M216" s="3" t="s">
        <v>2080</v>
      </c>
    </row>
    <row r="217" spans="1:14" ht="15" customHeight="1" x14ac:dyDescent="0.25">
      <c r="A217">
        <f t="shared" si="3"/>
        <v>211</v>
      </c>
      <c r="B217">
        <v>17</v>
      </c>
      <c r="C217">
        <v>45</v>
      </c>
      <c r="D217" t="s">
        <v>357</v>
      </c>
      <c r="E217" t="s">
        <v>427</v>
      </c>
      <c r="H217" t="s">
        <v>428</v>
      </c>
      <c r="I217" s="11" t="s">
        <v>1532</v>
      </c>
      <c r="K217" s="5" t="s">
        <v>2432</v>
      </c>
      <c r="M217" s="3" t="s">
        <v>2080</v>
      </c>
    </row>
    <row r="218" spans="1:14" ht="15" customHeight="1" x14ac:dyDescent="0.25">
      <c r="A218">
        <f t="shared" si="3"/>
        <v>212</v>
      </c>
      <c r="B218">
        <v>17</v>
      </c>
      <c r="C218">
        <v>46</v>
      </c>
      <c r="D218" t="s">
        <v>357</v>
      </c>
      <c r="E218" t="s">
        <v>429</v>
      </c>
      <c r="H218" t="s">
        <v>430</v>
      </c>
      <c r="I218" s="11" t="s">
        <v>1532</v>
      </c>
      <c r="K218" s="5" t="s">
        <v>2433</v>
      </c>
      <c r="M218" s="3" t="s">
        <v>2080</v>
      </c>
    </row>
    <row r="219" spans="1:14" ht="15" customHeight="1" x14ac:dyDescent="0.25">
      <c r="A219">
        <f t="shared" si="3"/>
        <v>213</v>
      </c>
      <c r="B219">
        <v>17</v>
      </c>
      <c r="C219">
        <v>47</v>
      </c>
      <c r="D219" t="s">
        <v>357</v>
      </c>
      <c r="E219" t="s">
        <v>431</v>
      </c>
      <c r="H219" t="s">
        <v>432</v>
      </c>
      <c r="I219" s="13" t="s">
        <v>1558</v>
      </c>
      <c r="K219" s="5" t="s">
        <v>2592</v>
      </c>
      <c r="L219" s="42" t="s">
        <v>1563</v>
      </c>
      <c r="M219" s="3" t="s">
        <v>2080</v>
      </c>
      <c r="N219" s="4" t="s">
        <v>2593</v>
      </c>
    </row>
    <row r="220" spans="1:14" ht="15" customHeight="1" x14ac:dyDescent="0.25">
      <c r="A220">
        <f t="shared" si="3"/>
        <v>214</v>
      </c>
      <c r="B220">
        <v>17</v>
      </c>
      <c r="C220">
        <v>48</v>
      </c>
      <c r="D220" t="s">
        <v>357</v>
      </c>
      <c r="E220" t="s">
        <v>433</v>
      </c>
      <c r="H220" t="s">
        <v>434</v>
      </c>
      <c r="I220" s="13" t="s">
        <v>1558</v>
      </c>
      <c r="K220" s="5" t="s">
        <v>2591</v>
      </c>
      <c r="L220" s="42" t="s">
        <v>1811</v>
      </c>
      <c r="M220" s="3" t="s">
        <v>2086</v>
      </c>
    </row>
    <row r="221" spans="1:14" ht="15" customHeight="1" x14ac:dyDescent="0.25">
      <c r="A221">
        <f t="shared" si="3"/>
        <v>215</v>
      </c>
      <c r="B221">
        <v>17</v>
      </c>
      <c r="C221">
        <v>49</v>
      </c>
      <c r="D221" t="s">
        <v>357</v>
      </c>
      <c r="E221" t="s">
        <v>435</v>
      </c>
      <c r="H221" t="s">
        <v>436</v>
      </c>
      <c r="I221" s="11" t="s">
        <v>1532</v>
      </c>
      <c r="K221" s="5" t="s">
        <v>2434</v>
      </c>
      <c r="M221" s="3" t="s">
        <v>2080</v>
      </c>
    </row>
    <row r="222" spans="1:14" ht="15" customHeight="1" x14ac:dyDescent="0.25">
      <c r="A222">
        <f t="shared" si="3"/>
        <v>216</v>
      </c>
      <c r="B222">
        <v>17</v>
      </c>
      <c r="C222">
        <v>50</v>
      </c>
      <c r="D222" t="s">
        <v>357</v>
      </c>
      <c r="E222" t="s">
        <v>437</v>
      </c>
      <c r="H222" t="s">
        <v>438</v>
      </c>
      <c r="I222" s="11" t="s">
        <v>1532</v>
      </c>
      <c r="K222" s="5" t="s">
        <v>2435</v>
      </c>
      <c r="M222" s="3" t="s">
        <v>2080</v>
      </c>
    </row>
    <row r="223" spans="1:14" ht="15" customHeight="1" x14ac:dyDescent="0.25">
      <c r="A223">
        <f t="shared" si="3"/>
        <v>217</v>
      </c>
      <c r="B223">
        <v>17</v>
      </c>
      <c r="C223">
        <v>51</v>
      </c>
      <c r="D223" t="s">
        <v>357</v>
      </c>
      <c r="E223" t="s">
        <v>439</v>
      </c>
      <c r="H223" t="s">
        <v>1313</v>
      </c>
      <c r="I223" s="11" t="s">
        <v>1532</v>
      </c>
      <c r="K223" s="5" t="s">
        <v>1808</v>
      </c>
      <c r="M223" s="3" t="s">
        <v>2080</v>
      </c>
    </row>
    <row r="224" spans="1:14" s="8" customFormat="1" ht="15" customHeight="1" x14ac:dyDescent="0.25">
      <c r="A224">
        <f t="shared" si="3"/>
        <v>218</v>
      </c>
      <c r="B224" s="8">
        <v>17</v>
      </c>
      <c r="C224" s="8">
        <v>52</v>
      </c>
      <c r="D224" s="8" t="s">
        <v>357</v>
      </c>
      <c r="E224" s="8" t="s">
        <v>440</v>
      </c>
      <c r="H224" s="8" t="s">
        <v>1314</v>
      </c>
      <c r="I224" s="13" t="s">
        <v>1558</v>
      </c>
      <c r="K224" s="9" t="s">
        <v>2649</v>
      </c>
      <c r="L224" s="45" t="s">
        <v>1563</v>
      </c>
      <c r="M224" s="15" t="s">
        <v>2650</v>
      </c>
    </row>
    <row r="225" spans="1:16" s="8" customFormat="1" ht="15" customHeight="1" x14ac:dyDescent="0.25">
      <c r="A225" s="8">
        <f t="shared" si="3"/>
        <v>219</v>
      </c>
      <c r="B225" s="8">
        <v>17</v>
      </c>
      <c r="C225" s="8">
        <v>53</v>
      </c>
      <c r="D225" s="8" t="s">
        <v>357</v>
      </c>
      <c r="E225" s="8" t="s">
        <v>441</v>
      </c>
      <c r="H225" s="8" t="s">
        <v>442</v>
      </c>
      <c r="I225" s="13" t="s">
        <v>1558</v>
      </c>
      <c r="K225" s="9" t="s">
        <v>1809</v>
      </c>
      <c r="L225" s="45" t="s">
        <v>1810</v>
      </c>
      <c r="M225" s="25" t="s">
        <v>2436</v>
      </c>
      <c r="N225" s="25" t="s">
        <v>2436</v>
      </c>
      <c r="O225" s="25" t="s">
        <v>2436</v>
      </c>
      <c r="P225" s="25" t="s">
        <v>2436</v>
      </c>
    </row>
    <row r="226" spans="1:16" ht="15" customHeight="1" x14ac:dyDescent="0.25">
      <c r="A226" s="8">
        <f t="shared" si="3"/>
        <v>220</v>
      </c>
      <c r="B226">
        <v>17</v>
      </c>
      <c r="C226">
        <v>54</v>
      </c>
      <c r="D226" t="s">
        <v>357</v>
      </c>
      <c r="E226" t="s">
        <v>443</v>
      </c>
      <c r="H226" t="s">
        <v>1315</v>
      </c>
      <c r="I226" s="17" t="s">
        <v>1558</v>
      </c>
      <c r="K226" s="5" t="s">
        <v>2596</v>
      </c>
      <c r="L226" s="42" t="s">
        <v>1813</v>
      </c>
      <c r="M226" s="3" t="s">
        <v>2080</v>
      </c>
    </row>
    <row r="227" spans="1:16" ht="15" customHeight="1" x14ac:dyDescent="0.25">
      <c r="A227">
        <f t="shared" si="3"/>
        <v>221</v>
      </c>
      <c r="B227">
        <v>17</v>
      </c>
      <c r="C227">
        <v>55</v>
      </c>
      <c r="D227" t="s">
        <v>357</v>
      </c>
      <c r="E227" t="s">
        <v>444</v>
      </c>
      <c r="H227" t="s">
        <v>1316</v>
      </c>
      <c r="I227" s="17" t="s">
        <v>1558</v>
      </c>
      <c r="K227" s="5" t="s">
        <v>2594</v>
      </c>
      <c r="L227" s="42" t="s">
        <v>1813</v>
      </c>
      <c r="M227" s="3" t="s">
        <v>2080</v>
      </c>
    </row>
    <row r="228" spans="1:16" ht="15" customHeight="1" x14ac:dyDescent="0.25">
      <c r="A228">
        <f t="shared" si="3"/>
        <v>222</v>
      </c>
      <c r="B228">
        <v>17</v>
      </c>
      <c r="C228">
        <v>56</v>
      </c>
      <c r="D228" t="s">
        <v>357</v>
      </c>
      <c r="E228" t="s">
        <v>445</v>
      </c>
      <c r="H228" t="s">
        <v>446</v>
      </c>
      <c r="I228" s="11" t="s">
        <v>1532</v>
      </c>
      <c r="K228" s="5" t="s">
        <v>2437</v>
      </c>
      <c r="M228" s="3" t="s">
        <v>2080</v>
      </c>
    </row>
    <row r="229" spans="1:16" ht="15" customHeight="1" x14ac:dyDescent="0.25">
      <c r="A229">
        <f t="shared" si="3"/>
        <v>223</v>
      </c>
      <c r="B229">
        <v>17</v>
      </c>
      <c r="C229">
        <v>57</v>
      </c>
      <c r="D229" t="s">
        <v>357</v>
      </c>
      <c r="E229" t="s">
        <v>447</v>
      </c>
      <c r="H229" t="s">
        <v>1317</v>
      </c>
      <c r="I229" s="17" t="s">
        <v>1558</v>
      </c>
      <c r="K229" s="5" t="s">
        <v>2595</v>
      </c>
      <c r="L229" s="42" t="s">
        <v>1813</v>
      </c>
      <c r="M229" s="3" t="s">
        <v>2080</v>
      </c>
    </row>
    <row r="230" spans="1:16" ht="15" customHeight="1" x14ac:dyDescent="0.25">
      <c r="A230">
        <f t="shared" si="3"/>
        <v>224</v>
      </c>
      <c r="B230">
        <v>17</v>
      </c>
      <c r="C230">
        <v>58</v>
      </c>
      <c r="D230" t="s">
        <v>357</v>
      </c>
      <c r="E230" t="s">
        <v>448</v>
      </c>
      <c r="H230" t="s">
        <v>449</v>
      </c>
      <c r="I230" s="11" t="s">
        <v>1532</v>
      </c>
      <c r="K230" s="5" t="s">
        <v>2438</v>
      </c>
      <c r="M230" s="3" t="s">
        <v>2080</v>
      </c>
    </row>
    <row r="231" spans="1:16" ht="15" customHeight="1" x14ac:dyDescent="0.25">
      <c r="A231">
        <f t="shared" si="3"/>
        <v>225</v>
      </c>
      <c r="B231">
        <v>17</v>
      </c>
      <c r="C231">
        <v>60</v>
      </c>
      <c r="D231" t="s">
        <v>357</v>
      </c>
      <c r="E231" t="s">
        <v>450</v>
      </c>
      <c r="H231" t="s">
        <v>1318</v>
      </c>
      <c r="I231" s="11" t="s">
        <v>1532</v>
      </c>
      <c r="K231" s="5" t="s">
        <v>2439</v>
      </c>
      <c r="L231" s="42" t="s">
        <v>1811</v>
      </c>
      <c r="M231" s="3" t="s">
        <v>2080</v>
      </c>
    </row>
    <row r="232" spans="1:16" ht="15" customHeight="1" x14ac:dyDescent="0.25">
      <c r="A232">
        <f t="shared" si="3"/>
        <v>226</v>
      </c>
      <c r="B232">
        <v>17</v>
      </c>
      <c r="C232">
        <v>61</v>
      </c>
      <c r="D232" t="s">
        <v>357</v>
      </c>
      <c r="E232" t="s">
        <v>451</v>
      </c>
      <c r="H232" t="s">
        <v>452</v>
      </c>
      <c r="I232" s="11" t="s">
        <v>1532</v>
      </c>
      <c r="K232" s="5" t="s">
        <v>1814</v>
      </c>
      <c r="L232" s="47" t="s">
        <v>2440</v>
      </c>
      <c r="M232" s="3" t="s">
        <v>2080</v>
      </c>
    </row>
    <row r="233" spans="1:16" ht="15" customHeight="1" x14ac:dyDescent="0.25">
      <c r="A233">
        <f t="shared" si="3"/>
        <v>227</v>
      </c>
      <c r="B233">
        <v>17</v>
      </c>
      <c r="C233">
        <v>62</v>
      </c>
      <c r="D233" t="s">
        <v>357</v>
      </c>
      <c r="E233" t="s">
        <v>453</v>
      </c>
      <c r="H233" t="s">
        <v>454</v>
      </c>
      <c r="I233" s="13" t="s">
        <v>1558</v>
      </c>
      <c r="K233" s="5" t="s">
        <v>2441</v>
      </c>
      <c r="L233" s="42" t="s">
        <v>1815</v>
      </c>
      <c r="M233" s="3" t="s">
        <v>2080</v>
      </c>
    </row>
    <row r="234" spans="1:16" ht="15" customHeight="1" x14ac:dyDescent="0.25">
      <c r="A234">
        <f t="shared" si="3"/>
        <v>228</v>
      </c>
      <c r="B234">
        <v>17</v>
      </c>
      <c r="C234">
        <v>63</v>
      </c>
      <c r="D234" t="s">
        <v>357</v>
      </c>
      <c r="E234" t="s">
        <v>455</v>
      </c>
      <c r="H234" t="s">
        <v>456</v>
      </c>
      <c r="I234" s="11" t="s">
        <v>1532</v>
      </c>
      <c r="K234" s="5" t="s">
        <v>2442</v>
      </c>
      <c r="M234" s="3" t="s">
        <v>2080</v>
      </c>
      <c r="O234">
        <v>200</v>
      </c>
    </row>
    <row r="235" spans="1:16" ht="15" customHeight="1" x14ac:dyDescent="0.25">
      <c r="A235">
        <f t="shared" si="3"/>
        <v>229</v>
      </c>
      <c r="B235">
        <v>17</v>
      </c>
      <c r="C235">
        <v>64</v>
      </c>
      <c r="D235" t="s">
        <v>357</v>
      </c>
      <c r="E235" t="s">
        <v>457</v>
      </c>
      <c r="H235" t="s">
        <v>458</v>
      </c>
      <c r="I235" s="17" t="s">
        <v>1558</v>
      </c>
      <c r="K235" s="5" t="s">
        <v>1816</v>
      </c>
      <c r="L235" s="42" t="s">
        <v>1813</v>
      </c>
      <c r="M235" s="3" t="s">
        <v>2597</v>
      </c>
    </row>
    <row r="236" spans="1:16" ht="15" customHeight="1" x14ac:dyDescent="0.25">
      <c r="A236">
        <f t="shared" si="3"/>
        <v>230</v>
      </c>
      <c r="B236">
        <v>17</v>
      </c>
      <c r="C236">
        <v>65</v>
      </c>
      <c r="D236" t="s">
        <v>357</v>
      </c>
      <c r="E236" t="s">
        <v>459</v>
      </c>
      <c r="H236" t="s">
        <v>460</v>
      </c>
      <c r="I236" s="11" t="s">
        <v>1532</v>
      </c>
      <c r="K236" s="5" t="s">
        <v>2443</v>
      </c>
      <c r="M236" s="3" t="s">
        <v>2080</v>
      </c>
    </row>
    <row r="237" spans="1:16" ht="15" customHeight="1" x14ac:dyDescent="0.25">
      <c r="A237">
        <f t="shared" si="3"/>
        <v>231</v>
      </c>
      <c r="B237">
        <v>17</v>
      </c>
      <c r="C237">
        <v>66</v>
      </c>
      <c r="D237" t="s">
        <v>357</v>
      </c>
      <c r="E237" t="s">
        <v>461</v>
      </c>
      <c r="H237" t="s">
        <v>462</v>
      </c>
      <c r="I237" s="17" t="s">
        <v>1558</v>
      </c>
      <c r="K237" s="5" t="s">
        <v>1817</v>
      </c>
      <c r="L237" s="42" t="s">
        <v>1813</v>
      </c>
      <c r="M237" s="3" t="s">
        <v>2598</v>
      </c>
    </row>
    <row r="238" spans="1:16" ht="15" customHeight="1" x14ac:dyDescent="0.25">
      <c r="A238">
        <f t="shared" si="3"/>
        <v>232</v>
      </c>
      <c r="B238">
        <v>17</v>
      </c>
      <c r="C238">
        <v>67</v>
      </c>
      <c r="D238" t="s">
        <v>357</v>
      </c>
      <c r="E238" t="s">
        <v>463</v>
      </c>
      <c r="H238" t="s">
        <v>464</v>
      </c>
      <c r="I238" s="17" t="s">
        <v>1558</v>
      </c>
      <c r="K238" s="5" t="s">
        <v>1818</v>
      </c>
      <c r="L238" s="42" t="s">
        <v>1813</v>
      </c>
      <c r="M238" s="3" t="s">
        <v>2599</v>
      </c>
    </row>
    <row r="239" spans="1:16" s="8" customFormat="1" ht="15" customHeight="1" x14ac:dyDescent="0.25">
      <c r="A239" s="8">
        <f t="shared" si="3"/>
        <v>233</v>
      </c>
      <c r="B239" s="8">
        <v>17</v>
      </c>
      <c r="C239" s="8">
        <v>68</v>
      </c>
      <c r="D239" s="8" t="s">
        <v>357</v>
      </c>
      <c r="E239" s="8" t="s">
        <v>465</v>
      </c>
      <c r="H239" s="8" t="s">
        <v>466</v>
      </c>
      <c r="I239" s="18" t="s">
        <v>1558</v>
      </c>
      <c r="K239" s="9" t="s">
        <v>2601</v>
      </c>
      <c r="L239" s="45" t="s">
        <v>2600</v>
      </c>
      <c r="M239" s="15" t="s">
        <v>2086</v>
      </c>
    </row>
    <row r="240" spans="1:16" ht="15" customHeight="1" x14ac:dyDescent="0.25">
      <c r="A240">
        <f t="shared" si="3"/>
        <v>234</v>
      </c>
      <c r="B240">
        <v>17</v>
      </c>
      <c r="C240">
        <v>69</v>
      </c>
      <c r="D240" t="s">
        <v>357</v>
      </c>
      <c r="E240" t="s">
        <v>467</v>
      </c>
      <c r="H240" t="s">
        <v>1319</v>
      </c>
      <c r="I240" s="13" t="s">
        <v>1558</v>
      </c>
      <c r="K240" s="5" t="s">
        <v>2602</v>
      </c>
      <c r="L240" s="42" t="s">
        <v>1820</v>
      </c>
      <c r="M240" s="3" t="s">
        <v>2651</v>
      </c>
    </row>
    <row r="241" spans="1:13" ht="15" customHeight="1" x14ac:dyDescent="0.25">
      <c r="A241">
        <f t="shared" si="3"/>
        <v>235</v>
      </c>
      <c r="B241">
        <v>17</v>
      </c>
      <c r="C241">
        <v>70</v>
      </c>
      <c r="D241" t="s">
        <v>357</v>
      </c>
      <c r="E241" t="s">
        <v>468</v>
      </c>
      <c r="H241" t="s">
        <v>469</v>
      </c>
      <c r="I241" s="11" t="s">
        <v>1532</v>
      </c>
      <c r="K241" s="5" t="s">
        <v>469</v>
      </c>
      <c r="M241" s="3" t="s">
        <v>2080</v>
      </c>
    </row>
    <row r="242" spans="1:13" ht="15" customHeight="1" x14ac:dyDescent="0.25">
      <c r="A242">
        <f t="shared" si="3"/>
        <v>236</v>
      </c>
      <c r="B242">
        <v>17</v>
      </c>
      <c r="C242">
        <v>71</v>
      </c>
      <c r="D242" t="s">
        <v>357</v>
      </c>
      <c r="E242" t="s">
        <v>470</v>
      </c>
      <c r="H242" t="s">
        <v>471</v>
      </c>
      <c r="I242" s="11" t="s">
        <v>1532</v>
      </c>
      <c r="K242" s="5" t="s">
        <v>2444</v>
      </c>
      <c r="M242" s="3" t="s">
        <v>2080</v>
      </c>
    </row>
    <row r="243" spans="1:13" ht="15" customHeight="1" x14ac:dyDescent="0.25">
      <c r="A243">
        <f t="shared" si="3"/>
        <v>237</v>
      </c>
      <c r="B243">
        <v>17</v>
      </c>
      <c r="C243">
        <v>72</v>
      </c>
      <c r="D243" t="s">
        <v>357</v>
      </c>
      <c r="E243" t="s">
        <v>472</v>
      </c>
      <c r="H243" t="s">
        <v>473</v>
      </c>
      <c r="I243" s="11" t="s">
        <v>1532</v>
      </c>
      <c r="K243" s="5" t="s">
        <v>2445</v>
      </c>
      <c r="M243" s="3" t="s">
        <v>2080</v>
      </c>
    </row>
    <row r="244" spans="1:13" ht="15" customHeight="1" x14ac:dyDescent="0.25">
      <c r="A244">
        <f t="shared" si="3"/>
        <v>238</v>
      </c>
      <c r="B244">
        <v>17</v>
      </c>
      <c r="C244">
        <v>73</v>
      </c>
      <c r="D244" t="s">
        <v>357</v>
      </c>
      <c r="E244" t="s">
        <v>474</v>
      </c>
      <c r="H244" t="s">
        <v>475</v>
      </c>
      <c r="I244" s="11" t="s">
        <v>1532</v>
      </c>
      <c r="K244" s="5" t="s">
        <v>2446</v>
      </c>
      <c r="M244" s="3" t="s">
        <v>2080</v>
      </c>
    </row>
    <row r="245" spans="1:13" ht="15" customHeight="1" x14ac:dyDescent="0.25">
      <c r="A245">
        <f t="shared" si="3"/>
        <v>239</v>
      </c>
      <c r="B245">
        <v>18</v>
      </c>
      <c r="C245">
        <v>2</v>
      </c>
      <c r="D245" t="s">
        <v>476</v>
      </c>
      <c r="E245" t="s">
        <v>477</v>
      </c>
      <c r="H245" t="s">
        <v>478</v>
      </c>
      <c r="I245" s="11" t="s">
        <v>1532</v>
      </c>
      <c r="K245" s="5" t="s">
        <v>2447</v>
      </c>
      <c r="M245" s="3" t="s">
        <v>2080</v>
      </c>
    </row>
    <row r="246" spans="1:13" ht="15" customHeight="1" x14ac:dyDescent="0.25">
      <c r="A246">
        <f t="shared" si="3"/>
        <v>240</v>
      </c>
      <c r="B246">
        <v>18</v>
      </c>
      <c r="C246">
        <v>3</v>
      </c>
      <c r="D246" t="s">
        <v>476</v>
      </c>
      <c r="E246" t="s">
        <v>479</v>
      </c>
      <c r="H246" t="s">
        <v>480</v>
      </c>
      <c r="I246" s="11" t="s">
        <v>1532</v>
      </c>
      <c r="K246" s="5" t="s">
        <v>2603</v>
      </c>
      <c r="L246" s="42" t="s">
        <v>2448</v>
      </c>
      <c r="M246" s="3" t="s">
        <v>2080</v>
      </c>
    </row>
    <row r="247" spans="1:13" x14ac:dyDescent="0.25">
      <c r="A247">
        <f t="shared" si="3"/>
        <v>241</v>
      </c>
      <c r="B247">
        <v>19</v>
      </c>
      <c r="C247">
        <v>4</v>
      </c>
      <c r="D247" t="s">
        <v>481</v>
      </c>
      <c r="E247" t="s">
        <v>482</v>
      </c>
      <c r="H247" t="s">
        <v>483</v>
      </c>
      <c r="I247" t="s">
        <v>1489</v>
      </c>
      <c r="M247" s="3" t="s">
        <v>2534</v>
      </c>
    </row>
    <row r="248" spans="1:13" ht="15" customHeight="1" x14ac:dyDescent="0.25">
      <c r="A248">
        <f t="shared" si="3"/>
        <v>242</v>
      </c>
      <c r="B248">
        <v>19</v>
      </c>
      <c r="C248">
        <v>9</v>
      </c>
      <c r="D248" t="s">
        <v>481</v>
      </c>
      <c r="E248" t="s">
        <v>484</v>
      </c>
      <c r="H248" t="s">
        <v>485</v>
      </c>
      <c r="I248" s="13" t="s">
        <v>1558</v>
      </c>
      <c r="K248" s="5" t="s">
        <v>1821</v>
      </c>
      <c r="L248" s="42" t="s">
        <v>1822</v>
      </c>
      <c r="M248" s="3" t="s">
        <v>2533</v>
      </c>
    </row>
    <row r="249" spans="1:13" ht="15" customHeight="1" x14ac:dyDescent="0.25">
      <c r="A249">
        <f t="shared" si="3"/>
        <v>243</v>
      </c>
      <c r="B249">
        <v>19</v>
      </c>
      <c r="C249">
        <v>10</v>
      </c>
      <c r="D249" t="s">
        <v>481</v>
      </c>
      <c r="E249" t="s">
        <v>486</v>
      </c>
      <c r="H249" t="s">
        <v>487</v>
      </c>
      <c r="I249" s="11" t="s">
        <v>1532</v>
      </c>
      <c r="K249" s="5" t="s">
        <v>487</v>
      </c>
      <c r="M249" s="3" t="s">
        <v>2080</v>
      </c>
    </row>
    <row r="250" spans="1:13" ht="15" customHeight="1" x14ac:dyDescent="0.25">
      <c r="A250">
        <f t="shared" si="3"/>
        <v>244</v>
      </c>
      <c r="B250">
        <v>19</v>
      </c>
      <c r="C250">
        <v>11</v>
      </c>
      <c r="D250" t="s">
        <v>481</v>
      </c>
      <c r="E250" t="s">
        <v>488</v>
      </c>
      <c r="H250" t="s">
        <v>489</v>
      </c>
      <c r="I250" s="11" t="s">
        <v>1532</v>
      </c>
      <c r="K250" s="5" t="s">
        <v>2449</v>
      </c>
      <c r="M250" s="3" t="s">
        <v>2080</v>
      </c>
    </row>
    <row r="251" spans="1:13" ht="15" customHeight="1" x14ac:dyDescent="0.25">
      <c r="A251">
        <f t="shared" si="3"/>
        <v>245</v>
      </c>
      <c r="B251">
        <v>19</v>
      </c>
      <c r="C251">
        <v>12</v>
      </c>
      <c r="D251" t="s">
        <v>481</v>
      </c>
      <c r="E251" t="s">
        <v>490</v>
      </c>
      <c r="H251" t="s">
        <v>491</v>
      </c>
      <c r="I251" s="11" t="s">
        <v>1532</v>
      </c>
      <c r="K251" s="5" t="s">
        <v>2450</v>
      </c>
      <c r="M251" s="3" t="s">
        <v>2080</v>
      </c>
    </row>
    <row r="252" spans="1:13" ht="15" customHeight="1" x14ac:dyDescent="0.25">
      <c r="A252">
        <f t="shared" si="3"/>
        <v>246</v>
      </c>
      <c r="B252">
        <v>19</v>
      </c>
      <c r="C252">
        <v>16</v>
      </c>
      <c r="D252" t="s">
        <v>481</v>
      </c>
      <c r="E252" t="s">
        <v>492</v>
      </c>
      <c r="H252" t="s">
        <v>493</v>
      </c>
      <c r="I252" s="11" t="s">
        <v>1532</v>
      </c>
      <c r="K252" s="5" t="s">
        <v>2451</v>
      </c>
      <c r="M252" s="3" t="s">
        <v>2086</v>
      </c>
    </row>
    <row r="253" spans="1:13" s="30" customFormat="1" ht="15" customHeight="1" x14ac:dyDescent="0.25">
      <c r="A253" s="30">
        <f t="shared" si="3"/>
        <v>247</v>
      </c>
      <c r="B253" s="30">
        <v>19</v>
      </c>
      <c r="C253" s="30">
        <v>17</v>
      </c>
      <c r="D253" s="30" t="s">
        <v>481</v>
      </c>
      <c r="E253" s="30" t="s">
        <v>494</v>
      </c>
      <c r="H253" s="30" t="s">
        <v>1320</v>
      </c>
      <c r="I253" s="31" t="s">
        <v>1558</v>
      </c>
      <c r="K253" s="33" t="s">
        <v>2452</v>
      </c>
      <c r="L253" s="44" t="s">
        <v>2453</v>
      </c>
      <c r="M253" s="32"/>
    </row>
    <row r="254" spans="1:13" s="8" customFormat="1" ht="15" customHeight="1" x14ac:dyDescent="0.25">
      <c r="A254" s="8">
        <f t="shared" si="3"/>
        <v>248</v>
      </c>
      <c r="B254" s="8">
        <v>20</v>
      </c>
      <c r="C254" s="8">
        <v>1</v>
      </c>
      <c r="D254" s="8" t="s">
        <v>1321</v>
      </c>
      <c r="E254" s="8" t="s">
        <v>495</v>
      </c>
      <c r="H254" s="8" t="s">
        <v>496</v>
      </c>
      <c r="I254" s="11" t="s">
        <v>1532</v>
      </c>
      <c r="J254" s="9" t="s">
        <v>1823</v>
      </c>
      <c r="K254" s="8" t="s">
        <v>496</v>
      </c>
      <c r="L254" s="45"/>
      <c r="M254" s="15" t="s">
        <v>2080</v>
      </c>
    </row>
    <row r="255" spans="1:13" ht="15" customHeight="1" x14ac:dyDescent="0.25">
      <c r="A255">
        <f t="shared" si="3"/>
        <v>249</v>
      </c>
      <c r="B255">
        <v>20</v>
      </c>
      <c r="C255">
        <v>2</v>
      </c>
      <c r="D255" t="s">
        <v>1321</v>
      </c>
      <c r="E255" t="s">
        <v>497</v>
      </c>
      <c r="H255" t="s">
        <v>498</v>
      </c>
      <c r="I255" s="11" t="s">
        <v>1532</v>
      </c>
      <c r="K255" s="5" t="s">
        <v>1881</v>
      </c>
      <c r="M255" s="3" t="s">
        <v>2080</v>
      </c>
    </row>
    <row r="256" spans="1:13" ht="15" customHeight="1" x14ac:dyDescent="0.25">
      <c r="A256">
        <f t="shared" si="3"/>
        <v>250</v>
      </c>
      <c r="B256">
        <v>20</v>
      </c>
      <c r="C256">
        <v>3</v>
      </c>
      <c r="D256" t="s">
        <v>1321</v>
      </c>
      <c r="E256" t="s">
        <v>499</v>
      </c>
      <c r="H256" t="s">
        <v>500</v>
      </c>
      <c r="I256" s="11" t="s">
        <v>1532</v>
      </c>
      <c r="K256" s="5" t="s">
        <v>1882</v>
      </c>
      <c r="M256" s="3" t="s">
        <v>2080</v>
      </c>
    </row>
    <row r="257" spans="1:14" ht="15" customHeight="1" x14ac:dyDescent="0.25">
      <c r="A257">
        <f t="shared" si="3"/>
        <v>251</v>
      </c>
      <c r="B257">
        <v>20</v>
      </c>
      <c r="C257">
        <v>4</v>
      </c>
      <c r="D257" t="s">
        <v>1321</v>
      </c>
      <c r="E257" t="s">
        <v>501</v>
      </c>
      <c r="H257" t="s">
        <v>1322</v>
      </c>
      <c r="I257" s="11" t="s">
        <v>1532</v>
      </c>
      <c r="K257" s="5" t="s">
        <v>2454</v>
      </c>
      <c r="L257" s="42" t="s">
        <v>1811</v>
      </c>
      <c r="M257" s="3" t="s">
        <v>2080</v>
      </c>
    </row>
    <row r="258" spans="1:14" ht="15" customHeight="1" x14ac:dyDescent="0.25">
      <c r="A258">
        <f t="shared" si="3"/>
        <v>252</v>
      </c>
      <c r="B258">
        <v>20</v>
      </c>
      <c r="C258">
        <v>5</v>
      </c>
      <c r="D258" t="s">
        <v>1321</v>
      </c>
      <c r="E258" t="s">
        <v>502</v>
      </c>
      <c r="H258" t="s">
        <v>503</v>
      </c>
      <c r="I258" s="11" t="s">
        <v>1532</v>
      </c>
      <c r="K258" s="5" t="s">
        <v>1883</v>
      </c>
      <c r="M258" s="3" t="s">
        <v>2080</v>
      </c>
    </row>
    <row r="259" spans="1:14" ht="15" customHeight="1" x14ac:dyDescent="0.25">
      <c r="A259">
        <f t="shared" si="3"/>
        <v>253</v>
      </c>
      <c r="B259">
        <v>20</v>
      </c>
      <c r="C259">
        <v>6</v>
      </c>
      <c r="D259" t="s">
        <v>1321</v>
      </c>
      <c r="E259" t="s">
        <v>504</v>
      </c>
      <c r="H259" t="s">
        <v>505</v>
      </c>
      <c r="I259" s="11" t="s">
        <v>1532</v>
      </c>
      <c r="K259" s="5" t="s">
        <v>1884</v>
      </c>
      <c r="M259" s="3" t="s">
        <v>2080</v>
      </c>
    </row>
    <row r="260" spans="1:14" ht="15" customHeight="1" x14ac:dyDescent="0.25">
      <c r="A260">
        <f t="shared" si="3"/>
        <v>254</v>
      </c>
      <c r="B260">
        <v>22</v>
      </c>
      <c r="C260">
        <v>1</v>
      </c>
      <c r="D260" t="s">
        <v>506</v>
      </c>
      <c r="E260" t="s">
        <v>507</v>
      </c>
      <c r="H260" t="s">
        <v>508</v>
      </c>
      <c r="I260" s="11" t="s">
        <v>1532</v>
      </c>
      <c r="K260" s="5" t="s">
        <v>2455</v>
      </c>
      <c r="M260" s="3" t="s">
        <v>2080</v>
      </c>
    </row>
    <row r="261" spans="1:14" ht="15" customHeight="1" x14ac:dyDescent="0.25">
      <c r="A261">
        <f t="shared" si="3"/>
        <v>255</v>
      </c>
      <c r="B261">
        <v>22</v>
      </c>
      <c r="C261">
        <v>2</v>
      </c>
      <c r="D261" t="s">
        <v>506</v>
      </c>
      <c r="E261" t="s">
        <v>509</v>
      </c>
      <c r="H261" t="s">
        <v>510</v>
      </c>
      <c r="I261" s="11" t="s">
        <v>1532</v>
      </c>
      <c r="K261" s="5" t="s">
        <v>2456</v>
      </c>
      <c r="M261" s="3" t="s">
        <v>2080</v>
      </c>
    </row>
    <row r="262" spans="1:14" ht="15" customHeight="1" x14ac:dyDescent="0.25">
      <c r="A262">
        <f t="shared" ref="A262:A278" si="4">+A261+1</f>
        <v>256</v>
      </c>
      <c r="B262">
        <v>22</v>
      </c>
      <c r="C262">
        <v>3</v>
      </c>
      <c r="D262" t="s">
        <v>506</v>
      </c>
      <c r="E262" t="s">
        <v>511</v>
      </c>
      <c r="H262" t="s">
        <v>512</v>
      </c>
      <c r="I262" s="11" t="s">
        <v>1532</v>
      </c>
      <c r="K262" s="5" t="s">
        <v>2457</v>
      </c>
      <c r="M262" s="3" t="s">
        <v>2080</v>
      </c>
    </row>
    <row r="263" spans="1:14" ht="15" customHeight="1" x14ac:dyDescent="0.25">
      <c r="A263">
        <f t="shared" si="4"/>
        <v>257</v>
      </c>
      <c r="B263">
        <v>22</v>
      </c>
      <c r="C263">
        <v>4</v>
      </c>
      <c r="D263" t="s">
        <v>506</v>
      </c>
      <c r="E263" t="s">
        <v>513</v>
      </c>
      <c r="H263" t="s">
        <v>514</v>
      </c>
      <c r="I263" s="11" t="s">
        <v>1532</v>
      </c>
      <c r="K263" s="5" t="s">
        <v>2458</v>
      </c>
      <c r="M263" s="3" t="s">
        <v>2080</v>
      </c>
    </row>
    <row r="264" spans="1:14" s="30" customFormat="1" ht="15" customHeight="1" x14ac:dyDescent="0.25">
      <c r="A264" s="30">
        <f t="shared" si="4"/>
        <v>258</v>
      </c>
      <c r="B264" s="30">
        <v>22</v>
      </c>
      <c r="C264" s="30">
        <v>5</v>
      </c>
      <c r="D264" s="30" t="s">
        <v>506</v>
      </c>
      <c r="E264" s="30" t="s">
        <v>515</v>
      </c>
      <c r="H264" s="30" t="s">
        <v>516</v>
      </c>
      <c r="I264" s="31" t="s">
        <v>1558</v>
      </c>
      <c r="K264" s="33"/>
      <c r="L264" s="44" t="s">
        <v>2641</v>
      </c>
      <c r="M264" s="32"/>
      <c r="N264" s="30" t="s">
        <v>2460</v>
      </c>
    </row>
    <row r="265" spans="1:14" ht="15" customHeight="1" x14ac:dyDescent="0.25">
      <c r="A265">
        <f t="shared" si="4"/>
        <v>259</v>
      </c>
      <c r="B265">
        <v>22</v>
      </c>
      <c r="C265">
        <v>6</v>
      </c>
      <c r="D265" t="s">
        <v>506</v>
      </c>
      <c r="E265" t="s">
        <v>517</v>
      </c>
      <c r="H265" t="s">
        <v>518</v>
      </c>
      <c r="I265" s="11" t="s">
        <v>1532</v>
      </c>
      <c r="K265" s="5" t="s">
        <v>2461</v>
      </c>
      <c r="M265" s="3" t="s">
        <v>2080</v>
      </c>
    </row>
    <row r="266" spans="1:14" ht="15" customHeight="1" x14ac:dyDescent="0.25">
      <c r="A266">
        <f t="shared" si="4"/>
        <v>260</v>
      </c>
      <c r="B266">
        <v>22</v>
      </c>
      <c r="C266">
        <v>7</v>
      </c>
      <c r="D266" t="s">
        <v>506</v>
      </c>
      <c r="E266" t="s">
        <v>519</v>
      </c>
      <c r="H266" t="s">
        <v>520</v>
      </c>
      <c r="I266" s="11" t="s">
        <v>1532</v>
      </c>
      <c r="K266" s="5" t="s">
        <v>2462</v>
      </c>
      <c r="L266" s="42" t="s">
        <v>1885</v>
      </c>
      <c r="M266" s="3" t="s">
        <v>2080</v>
      </c>
    </row>
    <row r="267" spans="1:14" ht="15" customHeight="1" x14ac:dyDescent="0.25">
      <c r="A267">
        <f t="shared" si="4"/>
        <v>261</v>
      </c>
      <c r="B267">
        <v>22</v>
      </c>
      <c r="C267">
        <v>8</v>
      </c>
      <c r="D267" t="s">
        <v>506</v>
      </c>
      <c r="E267" t="s">
        <v>521</v>
      </c>
      <c r="H267" t="s">
        <v>522</v>
      </c>
      <c r="I267" s="11" t="s">
        <v>1532</v>
      </c>
      <c r="K267" s="5"/>
      <c r="M267" s="3" t="s">
        <v>2463</v>
      </c>
    </row>
    <row r="268" spans="1:14" s="8" customFormat="1" ht="15" customHeight="1" x14ac:dyDescent="0.25">
      <c r="A268" s="8">
        <f t="shared" si="4"/>
        <v>262</v>
      </c>
      <c r="B268" s="8">
        <v>22</v>
      </c>
      <c r="C268" s="8">
        <v>9</v>
      </c>
      <c r="D268" s="8" t="s">
        <v>506</v>
      </c>
      <c r="E268" s="8" t="s">
        <v>523</v>
      </c>
      <c r="H268" s="8" t="s">
        <v>524</v>
      </c>
      <c r="I268" s="11" t="s">
        <v>1532</v>
      </c>
      <c r="K268" s="9"/>
      <c r="L268" s="45"/>
      <c r="M268" s="15" t="s">
        <v>2414</v>
      </c>
    </row>
    <row r="269" spans="1:14" ht="15" customHeight="1" x14ac:dyDescent="0.25">
      <c r="A269">
        <f t="shared" si="4"/>
        <v>263</v>
      </c>
      <c r="B269">
        <v>22</v>
      </c>
      <c r="C269">
        <v>10</v>
      </c>
      <c r="D269" t="s">
        <v>506</v>
      </c>
      <c r="E269" t="s">
        <v>525</v>
      </c>
      <c r="H269" t="s">
        <v>526</v>
      </c>
      <c r="I269" s="11" t="s">
        <v>1532</v>
      </c>
      <c r="K269" s="5" t="s">
        <v>1886</v>
      </c>
      <c r="M269" s="15" t="s">
        <v>2414</v>
      </c>
    </row>
    <row r="270" spans="1:14" ht="15" customHeight="1" x14ac:dyDescent="0.25">
      <c r="A270">
        <f t="shared" si="4"/>
        <v>264</v>
      </c>
      <c r="B270">
        <v>22</v>
      </c>
      <c r="C270">
        <v>11</v>
      </c>
      <c r="D270" t="s">
        <v>506</v>
      </c>
      <c r="E270" t="s">
        <v>527</v>
      </c>
      <c r="H270" t="s">
        <v>528</v>
      </c>
      <c r="I270" s="11" t="s">
        <v>1532</v>
      </c>
      <c r="K270" s="5" t="s">
        <v>2464</v>
      </c>
      <c r="M270" s="3" t="s">
        <v>2086</v>
      </c>
    </row>
    <row r="271" spans="1:14" ht="15" customHeight="1" x14ac:dyDescent="0.25">
      <c r="A271">
        <f t="shared" si="4"/>
        <v>265</v>
      </c>
      <c r="B271">
        <v>22</v>
      </c>
      <c r="C271">
        <v>12</v>
      </c>
      <c r="D271" t="s">
        <v>506</v>
      </c>
      <c r="E271" t="s">
        <v>529</v>
      </c>
      <c r="H271" t="s">
        <v>530</v>
      </c>
      <c r="I271" s="11" t="s">
        <v>1532</v>
      </c>
      <c r="K271" s="5" t="s">
        <v>2465</v>
      </c>
      <c r="M271" s="3" t="s">
        <v>2086</v>
      </c>
    </row>
    <row r="272" spans="1:14" ht="15" customHeight="1" x14ac:dyDescent="0.25">
      <c r="A272">
        <f t="shared" si="4"/>
        <v>266</v>
      </c>
      <c r="B272">
        <v>22</v>
      </c>
      <c r="C272">
        <v>13</v>
      </c>
      <c r="D272" t="s">
        <v>506</v>
      </c>
      <c r="E272" t="s">
        <v>531</v>
      </c>
      <c r="H272" t="s">
        <v>532</v>
      </c>
      <c r="I272" s="11" t="s">
        <v>1532</v>
      </c>
      <c r="K272" s="5" t="s">
        <v>2466</v>
      </c>
      <c r="M272" s="3" t="s">
        <v>2086</v>
      </c>
    </row>
    <row r="273" spans="1:14" ht="15" customHeight="1" x14ac:dyDescent="0.25">
      <c r="A273">
        <f t="shared" si="4"/>
        <v>267</v>
      </c>
      <c r="B273">
        <v>22</v>
      </c>
      <c r="C273">
        <v>14</v>
      </c>
      <c r="D273" t="s">
        <v>506</v>
      </c>
      <c r="E273" t="s">
        <v>533</v>
      </c>
      <c r="H273" t="s">
        <v>534</v>
      </c>
      <c r="I273" s="11" t="s">
        <v>1532</v>
      </c>
      <c r="K273" s="5" t="s">
        <v>2467</v>
      </c>
      <c r="M273" s="3" t="s">
        <v>2080</v>
      </c>
      <c r="N273" t="s">
        <v>2468</v>
      </c>
    </row>
    <row r="274" spans="1:14" ht="15" customHeight="1" x14ac:dyDescent="0.25">
      <c r="A274">
        <f t="shared" si="4"/>
        <v>268</v>
      </c>
      <c r="B274">
        <v>22</v>
      </c>
      <c r="C274">
        <v>15</v>
      </c>
      <c r="D274" t="s">
        <v>506</v>
      </c>
      <c r="E274" t="s">
        <v>535</v>
      </c>
      <c r="H274" t="s">
        <v>536</v>
      </c>
      <c r="I274" s="11" t="s">
        <v>1532</v>
      </c>
      <c r="K274" s="5" t="s">
        <v>2469</v>
      </c>
      <c r="M274" s="3" t="s">
        <v>2080</v>
      </c>
    </row>
    <row r="275" spans="1:14" s="30" customFormat="1" ht="15" customHeight="1" x14ac:dyDescent="0.25">
      <c r="A275" s="30">
        <f t="shared" si="4"/>
        <v>269</v>
      </c>
      <c r="B275" s="30">
        <v>22</v>
      </c>
      <c r="C275" s="30">
        <v>16</v>
      </c>
      <c r="D275" s="30" t="s">
        <v>506</v>
      </c>
      <c r="E275" s="30" t="s">
        <v>537</v>
      </c>
      <c r="H275" s="33" t="s">
        <v>2634</v>
      </c>
      <c r="I275" s="31" t="s">
        <v>1558</v>
      </c>
      <c r="K275" s="33"/>
      <c r="L275" s="44" t="s">
        <v>1761</v>
      </c>
      <c r="M275" s="32"/>
    </row>
    <row r="276" spans="1:14" ht="15" customHeight="1" x14ac:dyDescent="0.25">
      <c r="A276">
        <f t="shared" si="4"/>
        <v>270</v>
      </c>
      <c r="B276">
        <v>22</v>
      </c>
      <c r="C276">
        <v>17</v>
      </c>
      <c r="D276" t="s">
        <v>506</v>
      </c>
      <c r="E276" t="s">
        <v>538</v>
      </c>
      <c r="H276" t="s">
        <v>539</v>
      </c>
      <c r="I276" s="11" t="s">
        <v>1532</v>
      </c>
      <c r="K276" s="5" t="s">
        <v>2470</v>
      </c>
      <c r="M276" s="3" t="s">
        <v>2080</v>
      </c>
    </row>
    <row r="277" spans="1:14" ht="15" customHeight="1" x14ac:dyDescent="0.25">
      <c r="A277">
        <f t="shared" si="4"/>
        <v>271</v>
      </c>
      <c r="B277">
        <v>22</v>
      </c>
      <c r="C277">
        <v>18</v>
      </c>
      <c r="D277" t="s">
        <v>506</v>
      </c>
      <c r="E277" t="s">
        <v>540</v>
      </c>
      <c r="H277" t="s">
        <v>541</v>
      </c>
      <c r="I277" s="11" t="s">
        <v>1532</v>
      </c>
      <c r="K277" s="5" t="s">
        <v>2471</v>
      </c>
      <c r="M277" s="3" t="s">
        <v>2080</v>
      </c>
    </row>
    <row r="278" spans="1:14" ht="15" customHeight="1" x14ac:dyDescent="0.25">
      <c r="A278">
        <f t="shared" si="4"/>
        <v>272</v>
      </c>
      <c r="B278">
        <v>22</v>
      </c>
      <c r="C278">
        <v>19</v>
      </c>
      <c r="D278" t="s">
        <v>506</v>
      </c>
      <c r="E278" t="s">
        <v>542</v>
      </c>
      <c r="H278" t="s">
        <v>543</v>
      </c>
      <c r="I278" s="11" t="s">
        <v>1532</v>
      </c>
      <c r="K278" s="5" t="s">
        <v>2472</v>
      </c>
      <c r="M278" s="3" t="s">
        <v>2080</v>
      </c>
    </row>
    <row r="279" spans="1:14" ht="15" customHeight="1" x14ac:dyDescent="0.25">
      <c r="A279">
        <f>+A278+1</f>
        <v>273</v>
      </c>
      <c r="B279">
        <v>22</v>
      </c>
      <c r="C279">
        <v>20</v>
      </c>
      <c r="D279" t="s">
        <v>506</v>
      </c>
      <c r="E279" t="s">
        <v>544</v>
      </c>
      <c r="H279" t="s">
        <v>545</v>
      </c>
      <c r="I279" s="11" t="s">
        <v>1532</v>
      </c>
      <c r="K279" s="5" t="s">
        <v>2473</v>
      </c>
      <c r="M279" s="3" t="s">
        <v>2474</v>
      </c>
    </row>
    <row r="280" spans="1:14" ht="15" customHeight="1" x14ac:dyDescent="0.25">
      <c r="A280">
        <f t="shared" ref="A280:A342" si="5">+A279+1</f>
        <v>274</v>
      </c>
      <c r="B280">
        <v>22</v>
      </c>
      <c r="C280">
        <v>21</v>
      </c>
      <c r="D280" t="s">
        <v>506</v>
      </c>
      <c r="E280" t="s">
        <v>546</v>
      </c>
      <c r="H280" t="s">
        <v>545</v>
      </c>
      <c r="I280" s="11" t="s">
        <v>1532</v>
      </c>
      <c r="K280" s="5" t="s">
        <v>2475</v>
      </c>
      <c r="M280" s="3" t="s">
        <v>2476</v>
      </c>
    </row>
    <row r="281" spans="1:14" ht="15" customHeight="1" x14ac:dyDescent="0.25">
      <c r="A281">
        <f t="shared" si="5"/>
        <v>275</v>
      </c>
      <c r="B281">
        <v>22</v>
      </c>
      <c r="C281">
        <v>22</v>
      </c>
      <c r="D281" t="s">
        <v>506</v>
      </c>
      <c r="E281" t="s">
        <v>547</v>
      </c>
      <c r="H281" t="s">
        <v>1323</v>
      </c>
      <c r="I281" s="11" t="s">
        <v>1532</v>
      </c>
      <c r="K281" s="5" t="s">
        <v>2477</v>
      </c>
      <c r="M281" s="3" t="s">
        <v>2080</v>
      </c>
    </row>
    <row r="282" spans="1:14" ht="15" customHeight="1" x14ac:dyDescent="0.25">
      <c r="A282">
        <f t="shared" si="5"/>
        <v>276</v>
      </c>
      <c r="B282">
        <v>22</v>
      </c>
      <c r="C282">
        <v>23</v>
      </c>
      <c r="D282" t="s">
        <v>506</v>
      </c>
      <c r="E282" t="s">
        <v>548</v>
      </c>
      <c r="H282" t="s">
        <v>1324</v>
      </c>
      <c r="I282" s="11" t="s">
        <v>1532</v>
      </c>
      <c r="K282" s="5" t="s">
        <v>2478</v>
      </c>
      <c r="M282" s="3" t="s">
        <v>2080</v>
      </c>
    </row>
    <row r="283" spans="1:14" ht="15" customHeight="1" x14ac:dyDescent="0.25">
      <c r="A283">
        <f t="shared" si="5"/>
        <v>277</v>
      </c>
      <c r="B283">
        <v>22</v>
      </c>
      <c r="C283">
        <v>25</v>
      </c>
      <c r="D283" t="s">
        <v>506</v>
      </c>
      <c r="E283" t="s">
        <v>549</v>
      </c>
      <c r="H283" t="s">
        <v>550</v>
      </c>
      <c r="I283" s="11" t="s">
        <v>1532</v>
      </c>
      <c r="K283" s="5" t="s">
        <v>2479</v>
      </c>
      <c r="M283" s="3" t="s">
        <v>2080</v>
      </c>
    </row>
    <row r="284" spans="1:14" ht="15" customHeight="1" x14ac:dyDescent="0.25">
      <c r="A284">
        <f t="shared" si="5"/>
        <v>278</v>
      </c>
      <c r="B284">
        <v>23</v>
      </c>
      <c r="C284">
        <v>1</v>
      </c>
      <c r="D284" t="s">
        <v>551</v>
      </c>
      <c r="E284" t="s">
        <v>552</v>
      </c>
      <c r="H284" t="s">
        <v>553</v>
      </c>
      <c r="I284" s="11" t="s">
        <v>1532</v>
      </c>
      <c r="K284" s="5" t="s">
        <v>1887</v>
      </c>
      <c r="M284" s="3" t="s">
        <v>2080</v>
      </c>
    </row>
    <row r="285" spans="1:14" ht="15" customHeight="1" x14ac:dyDescent="0.25">
      <c r="A285">
        <f t="shared" si="5"/>
        <v>279</v>
      </c>
      <c r="B285">
        <v>23</v>
      </c>
      <c r="C285">
        <v>2</v>
      </c>
      <c r="D285" t="s">
        <v>551</v>
      </c>
      <c r="E285" t="s">
        <v>554</v>
      </c>
      <c r="H285" t="s">
        <v>555</v>
      </c>
      <c r="I285" s="11" t="s">
        <v>1532</v>
      </c>
      <c r="K285" s="5" t="s">
        <v>1888</v>
      </c>
      <c r="M285" s="3" t="s">
        <v>2080</v>
      </c>
    </row>
    <row r="286" spans="1:14" ht="15" customHeight="1" x14ac:dyDescent="0.25">
      <c r="A286">
        <f t="shared" si="5"/>
        <v>280</v>
      </c>
      <c r="B286">
        <v>23</v>
      </c>
      <c r="C286">
        <v>3</v>
      </c>
      <c r="D286" t="s">
        <v>551</v>
      </c>
      <c r="E286" t="s">
        <v>556</v>
      </c>
      <c r="H286" t="s">
        <v>557</v>
      </c>
      <c r="I286" s="11" t="s">
        <v>1532</v>
      </c>
      <c r="K286" s="5" t="s">
        <v>1889</v>
      </c>
      <c r="M286" s="3" t="s">
        <v>2080</v>
      </c>
    </row>
    <row r="287" spans="1:14" ht="15" customHeight="1" x14ac:dyDescent="0.25">
      <c r="A287">
        <f t="shared" si="5"/>
        <v>281</v>
      </c>
      <c r="B287">
        <v>23</v>
      </c>
      <c r="C287">
        <v>4</v>
      </c>
      <c r="D287" t="s">
        <v>551</v>
      </c>
      <c r="E287" t="s">
        <v>558</v>
      </c>
      <c r="H287" t="s">
        <v>559</v>
      </c>
      <c r="I287" s="11" t="s">
        <v>1532</v>
      </c>
      <c r="K287" s="5" t="s">
        <v>1890</v>
      </c>
      <c r="M287" s="3" t="s">
        <v>2080</v>
      </c>
    </row>
    <row r="288" spans="1:14" x14ac:dyDescent="0.25">
      <c r="A288">
        <f t="shared" si="5"/>
        <v>282</v>
      </c>
      <c r="B288">
        <v>23</v>
      </c>
      <c r="C288">
        <v>5</v>
      </c>
      <c r="D288" t="s">
        <v>551</v>
      </c>
      <c r="E288" t="s">
        <v>560</v>
      </c>
      <c r="H288" t="s">
        <v>561</v>
      </c>
      <c r="I288" t="s">
        <v>1489</v>
      </c>
      <c r="K288" t="s">
        <v>2549</v>
      </c>
      <c r="M288" s="3" t="s">
        <v>2080</v>
      </c>
    </row>
    <row r="289" spans="1:14" ht="15" customHeight="1" x14ac:dyDescent="0.25">
      <c r="A289">
        <f t="shared" si="5"/>
        <v>283</v>
      </c>
      <c r="B289">
        <v>23</v>
      </c>
      <c r="C289">
        <v>6</v>
      </c>
      <c r="D289" t="s">
        <v>551</v>
      </c>
      <c r="E289" t="s">
        <v>562</v>
      </c>
      <c r="H289" t="s">
        <v>563</v>
      </c>
      <c r="I289" s="11" t="s">
        <v>1532</v>
      </c>
      <c r="K289" s="5" t="s">
        <v>1891</v>
      </c>
      <c r="M289" s="3" t="s">
        <v>2080</v>
      </c>
    </row>
    <row r="290" spans="1:14" ht="15" customHeight="1" x14ac:dyDescent="0.25">
      <c r="A290">
        <f t="shared" si="5"/>
        <v>284</v>
      </c>
      <c r="B290">
        <v>23</v>
      </c>
      <c r="C290">
        <v>7</v>
      </c>
      <c r="D290" t="s">
        <v>551</v>
      </c>
      <c r="E290" t="s">
        <v>564</v>
      </c>
      <c r="H290" t="s">
        <v>565</v>
      </c>
      <c r="I290" s="11" t="s">
        <v>1532</v>
      </c>
      <c r="K290" s="5" t="s">
        <v>1892</v>
      </c>
      <c r="M290" s="3" t="s">
        <v>2480</v>
      </c>
    </row>
    <row r="291" spans="1:14" ht="15" customHeight="1" x14ac:dyDescent="0.25">
      <c r="A291">
        <f t="shared" si="5"/>
        <v>285</v>
      </c>
      <c r="B291">
        <v>23</v>
      </c>
      <c r="C291">
        <v>8</v>
      </c>
      <c r="D291" t="s">
        <v>551</v>
      </c>
      <c r="E291" t="s">
        <v>566</v>
      </c>
      <c r="H291" t="s">
        <v>567</v>
      </c>
      <c r="I291" s="11" t="s">
        <v>1532</v>
      </c>
      <c r="K291" s="5" t="s">
        <v>1893</v>
      </c>
      <c r="M291" s="3" t="s">
        <v>2481</v>
      </c>
    </row>
    <row r="292" spans="1:14" ht="15" customHeight="1" x14ac:dyDescent="0.25">
      <c r="A292">
        <f t="shared" si="5"/>
        <v>286</v>
      </c>
      <c r="B292">
        <v>23</v>
      </c>
      <c r="C292">
        <v>9</v>
      </c>
      <c r="D292" t="s">
        <v>551</v>
      </c>
      <c r="E292" t="s">
        <v>568</v>
      </c>
      <c r="H292" t="s">
        <v>569</v>
      </c>
      <c r="I292" s="11" t="s">
        <v>1532</v>
      </c>
      <c r="K292" s="5" t="s">
        <v>1894</v>
      </c>
      <c r="M292" s="3" t="s">
        <v>2080</v>
      </c>
    </row>
    <row r="293" spans="1:14" ht="15" customHeight="1" x14ac:dyDescent="0.25">
      <c r="A293">
        <f t="shared" si="5"/>
        <v>287</v>
      </c>
      <c r="B293">
        <v>24</v>
      </c>
      <c r="C293">
        <v>1</v>
      </c>
      <c r="D293" t="s">
        <v>570</v>
      </c>
      <c r="E293" t="s">
        <v>571</v>
      </c>
      <c r="H293" t="s">
        <v>572</v>
      </c>
      <c r="I293" s="11" t="s">
        <v>1532</v>
      </c>
      <c r="K293" s="5" t="s">
        <v>1895</v>
      </c>
      <c r="M293" s="3" t="s">
        <v>2482</v>
      </c>
    </row>
    <row r="294" spans="1:14" ht="15" customHeight="1" x14ac:dyDescent="0.25">
      <c r="A294">
        <f t="shared" si="5"/>
        <v>288</v>
      </c>
      <c r="B294">
        <v>24</v>
      </c>
      <c r="C294">
        <v>2</v>
      </c>
      <c r="D294" t="s">
        <v>570</v>
      </c>
      <c r="E294" t="s">
        <v>573</v>
      </c>
      <c r="H294" t="s">
        <v>574</v>
      </c>
      <c r="I294" s="11" t="s">
        <v>1532</v>
      </c>
      <c r="K294" s="5" t="s">
        <v>1896</v>
      </c>
      <c r="M294" s="3" t="s">
        <v>2080</v>
      </c>
    </row>
    <row r="295" spans="1:14" s="8" customFormat="1" ht="15" customHeight="1" x14ac:dyDescent="0.25">
      <c r="A295">
        <f t="shared" si="5"/>
        <v>289</v>
      </c>
      <c r="B295" s="8">
        <v>24</v>
      </c>
      <c r="C295" s="8">
        <v>3</v>
      </c>
      <c r="D295" s="8" t="s">
        <v>570</v>
      </c>
      <c r="E295" s="8" t="s">
        <v>575</v>
      </c>
      <c r="H295" s="8" t="s">
        <v>576</v>
      </c>
      <c r="I295" s="11" t="s">
        <v>1532</v>
      </c>
      <c r="K295" s="9" t="s">
        <v>1897</v>
      </c>
      <c r="L295" s="45"/>
      <c r="M295" s="15" t="s">
        <v>2086</v>
      </c>
      <c r="N295" s="8" t="s">
        <v>2483</v>
      </c>
    </row>
    <row r="296" spans="1:14" ht="15" customHeight="1" x14ac:dyDescent="0.25">
      <c r="A296">
        <f t="shared" si="5"/>
        <v>290</v>
      </c>
      <c r="B296">
        <v>24</v>
      </c>
      <c r="C296">
        <v>5</v>
      </c>
      <c r="D296" t="s">
        <v>570</v>
      </c>
      <c r="E296" t="s">
        <v>577</v>
      </c>
      <c r="H296" t="s">
        <v>578</v>
      </c>
      <c r="I296" s="11" t="s">
        <v>1532</v>
      </c>
      <c r="K296" s="5" t="s">
        <v>1904</v>
      </c>
      <c r="M296" s="3" t="s">
        <v>2080</v>
      </c>
    </row>
    <row r="297" spans="1:14" ht="15" customHeight="1" x14ac:dyDescent="0.25">
      <c r="A297">
        <f t="shared" si="5"/>
        <v>291</v>
      </c>
      <c r="B297">
        <v>24</v>
      </c>
      <c r="C297">
        <v>6</v>
      </c>
      <c r="D297" t="s">
        <v>570</v>
      </c>
      <c r="E297" t="s">
        <v>579</v>
      </c>
      <c r="H297" t="s">
        <v>580</v>
      </c>
      <c r="I297" s="11" t="s">
        <v>1532</v>
      </c>
      <c r="K297" s="5" t="s">
        <v>1905</v>
      </c>
      <c r="M297" s="3" t="s">
        <v>2080</v>
      </c>
    </row>
    <row r="298" spans="1:14" ht="15" customHeight="1" x14ac:dyDescent="0.25">
      <c r="A298">
        <f t="shared" si="5"/>
        <v>292</v>
      </c>
      <c r="B298">
        <v>24</v>
      </c>
      <c r="C298">
        <v>7</v>
      </c>
      <c r="D298" t="s">
        <v>570</v>
      </c>
      <c r="E298" t="s">
        <v>581</v>
      </c>
      <c r="H298" t="s">
        <v>582</v>
      </c>
      <c r="I298" s="11" t="s">
        <v>1532</v>
      </c>
      <c r="K298" s="5" t="s">
        <v>1906</v>
      </c>
      <c r="M298" s="3" t="s">
        <v>2484</v>
      </c>
    </row>
    <row r="299" spans="1:14" ht="15" customHeight="1" x14ac:dyDescent="0.25">
      <c r="A299">
        <f t="shared" si="5"/>
        <v>293</v>
      </c>
      <c r="B299">
        <v>24</v>
      </c>
      <c r="C299">
        <v>8</v>
      </c>
      <c r="D299" t="s">
        <v>570</v>
      </c>
      <c r="E299" t="s">
        <v>583</v>
      </c>
      <c r="H299" t="s">
        <v>584</v>
      </c>
      <c r="I299" s="13" t="s">
        <v>1558</v>
      </c>
      <c r="K299" s="5" t="s">
        <v>1907</v>
      </c>
      <c r="M299" s="3" t="s">
        <v>2080</v>
      </c>
    </row>
    <row r="300" spans="1:14" ht="15" customHeight="1" x14ac:dyDescent="0.25">
      <c r="A300">
        <f t="shared" si="5"/>
        <v>294</v>
      </c>
      <c r="B300">
        <v>26</v>
      </c>
      <c r="C300">
        <v>1</v>
      </c>
      <c r="D300" t="s">
        <v>585</v>
      </c>
      <c r="E300" t="s">
        <v>586</v>
      </c>
      <c r="H300" t="s">
        <v>587</v>
      </c>
      <c r="I300" s="11" t="s">
        <v>1532</v>
      </c>
      <c r="K300" s="5" t="s">
        <v>1908</v>
      </c>
      <c r="M300" s="3" t="s">
        <v>2080</v>
      </c>
    </row>
    <row r="301" spans="1:14" ht="15" customHeight="1" x14ac:dyDescent="0.25">
      <c r="A301">
        <f t="shared" si="5"/>
        <v>295</v>
      </c>
      <c r="B301">
        <v>26</v>
      </c>
      <c r="C301">
        <v>2</v>
      </c>
      <c r="D301" t="s">
        <v>585</v>
      </c>
      <c r="E301" t="s">
        <v>588</v>
      </c>
      <c r="H301" t="s">
        <v>589</v>
      </c>
      <c r="I301" s="11" t="s">
        <v>1532</v>
      </c>
      <c r="K301" s="5" t="s">
        <v>1909</v>
      </c>
      <c r="M301" s="3" t="s">
        <v>2080</v>
      </c>
    </row>
    <row r="302" spans="1:14" ht="15" customHeight="1" x14ac:dyDescent="0.25">
      <c r="A302">
        <f t="shared" si="5"/>
        <v>296</v>
      </c>
      <c r="B302">
        <v>26</v>
      </c>
      <c r="C302">
        <v>3</v>
      </c>
      <c r="D302" t="s">
        <v>585</v>
      </c>
      <c r="E302" t="s">
        <v>590</v>
      </c>
      <c r="H302" t="s">
        <v>591</v>
      </c>
      <c r="I302" s="11" t="s">
        <v>1532</v>
      </c>
      <c r="K302" s="5" t="s">
        <v>1910</v>
      </c>
      <c r="M302" s="3" t="s">
        <v>2080</v>
      </c>
    </row>
    <row r="303" spans="1:14" ht="15" customHeight="1" x14ac:dyDescent="0.25">
      <c r="A303">
        <f t="shared" si="5"/>
        <v>297</v>
      </c>
      <c r="B303">
        <v>26</v>
      </c>
      <c r="C303">
        <v>4</v>
      </c>
      <c r="D303" t="s">
        <v>585</v>
      </c>
      <c r="E303" t="s">
        <v>592</v>
      </c>
      <c r="H303" t="s">
        <v>593</v>
      </c>
      <c r="I303" s="11" t="s">
        <v>1532</v>
      </c>
      <c r="K303" s="5" t="s">
        <v>1911</v>
      </c>
      <c r="M303" s="3" t="s">
        <v>2485</v>
      </c>
    </row>
    <row r="304" spans="1:14" ht="15" customHeight="1" x14ac:dyDescent="0.25">
      <c r="A304">
        <f t="shared" si="5"/>
        <v>298</v>
      </c>
      <c r="B304">
        <v>26</v>
      </c>
      <c r="C304">
        <v>5</v>
      </c>
      <c r="D304" t="s">
        <v>585</v>
      </c>
      <c r="E304" t="s">
        <v>594</v>
      </c>
      <c r="H304" t="s">
        <v>595</v>
      </c>
      <c r="I304" s="13" t="s">
        <v>1558</v>
      </c>
      <c r="K304" s="5" t="s">
        <v>1916</v>
      </c>
      <c r="L304" s="42" t="s">
        <v>1917</v>
      </c>
      <c r="M304" s="3" t="s">
        <v>2080</v>
      </c>
    </row>
    <row r="305" spans="1:13" ht="15" customHeight="1" x14ac:dyDescent="0.25">
      <c r="A305">
        <f t="shared" si="5"/>
        <v>299</v>
      </c>
      <c r="B305">
        <v>26</v>
      </c>
      <c r="C305">
        <v>6</v>
      </c>
      <c r="D305" t="s">
        <v>585</v>
      </c>
      <c r="E305" t="s">
        <v>596</v>
      </c>
      <c r="H305" t="s">
        <v>597</v>
      </c>
      <c r="I305" s="11" t="s">
        <v>1532</v>
      </c>
      <c r="K305" s="5" t="s">
        <v>2486</v>
      </c>
      <c r="M305" s="3" t="s">
        <v>2080</v>
      </c>
    </row>
    <row r="306" spans="1:13" ht="15" customHeight="1" x14ac:dyDescent="0.25">
      <c r="A306">
        <f t="shared" si="5"/>
        <v>300</v>
      </c>
      <c r="B306">
        <v>26</v>
      </c>
      <c r="C306">
        <v>7</v>
      </c>
      <c r="D306" t="s">
        <v>585</v>
      </c>
      <c r="E306" t="s">
        <v>598</v>
      </c>
      <c r="H306" t="s">
        <v>599</v>
      </c>
      <c r="I306" s="11" t="s">
        <v>1532</v>
      </c>
      <c r="K306" s="5" t="s">
        <v>2488</v>
      </c>
      <c r="L306" s="42" t="s">
        <v>1811</v>
      </c>
      <c r="M306" s="3" t="s">
        <v>2487</v>
      </c>
    </row>
    <row r="307" spans="1:13" s="19" customFormat="1" x14ac:dyDescent="0.25">
      <c r="A307">
        <f t="shared" si="5"/>
        <v>301</v>
      </c>
      <c r="B307" s="19">
        <v>26</v>
      </c>
      <c r="C307" s="19">
        <v>8</v>
      </c>
      <c r="D307" s="19" t="s">
        <v>585</v>
      </c>
      <c r="E307" s="19" t="s">
        <v>600</v>
      </c>
      <c r="H307" s="19" t="s">
        <v>601</v>
      </c>
      <c r="I307" s="19" t="s">
        <v>1489</v>
      </c>
      <c r="L307" s="42"/>
      <c r="M307" s="3" t="s">
        <v>2551</v>
      </c>
    </row>
    <row r="308" spans="1:13" ht="15" customHeight="1" x14ac:dyDescent="0.25">
      <c r="A308">
        <f>+A307+1</f>
        <v>302</v>
      </c>
      <c r="B308">
        <v>26</v>
      </c>
      <c r="C308">
        <v>9</v>
      </c>
      <c r="D308" t="s">
        <v>585</v>
      </c>
      <c r="E308" t="s">
        <v>602</v>
      </c>
      <c r="H308" t="s">
        <v>603</v>
      </c>
      <c r="I308" s="11" t="s">
        <v>1532</v>
      </c>
      <c r="K308" s="5" t="s">
        <v>2489</v>
      </c>
      <c r="M308" s="3" t="s">
        <v>2080</v>
      </c>
    </row>
    <row r="309" spans="1:13" s="8" customFormat="1" ht="15" customHeight="1" x14ac:dyDescent="0.25">
      <c r="A309">
        <f t="shared" si="5"/>
        <v>303</v>
      </c>
      <c r="B309" s="8">
        <v>26</v>
      </c>
      <c r="C309" s="8">
        <v>18</v>
      </c>
      <c r="D309" s="8" t="s">
        <v>585</v>
      </c>
      <c r="E309" s="8" t="s">
        <v>604</v>
      </c>
      <c r="H309" s="8" t="s">
        <v>605</v>
      </c>
      <c r="I309" s="11" t="s">
        <v>1532</v>
      </c>
      <c r="K309" s="9" t="s">
        <v>2490</v>
      </c>
      <c r="L309" s="45"/>
      <c r="M309" s="15" t="s">
        <v>2080</v>
      </c>
    </row>
    <row r="310" spans="1:13" ht="15" customHeight="1" x14ac:dyDescent="0.25">
      <c r="A310">
        <f t="shared" si="5"/>
        <v>304</v>
      </c>
      <c r="B310">
        <v>26</v>
      </c>
      <c r="C310">
        <v>19</v>
      </c>
      <c r="D310" t="s">
        <v>585</v>
      </c>
      <c r="E310" t="s">
        <v>606</v>
      </c>
      <c r="H310" t="s">
        <v>607</v>
      </c>
      <c r="I310" s="11" t="s">
        <v>1532</v>
      </c>
      <c r="K310" s="5" t="s">
        <v>2491</v>
      </c>
      <c r="M310" s="3" t="s">
        <v>2080</v>
      </c>
    </row>
    <row r="311" spans="1:13" x14ac:dyDescent="0.25">
      <c r="A311">
        <f t="shared" si="5"/>
        <v>305</v>
      </c>
      <c r="B311">
        <v>26</v>
      </c>
      <c r="C311">
        <v>20</v>
      </c>
      <c r="D311" t="s">
        <v>585</v>
      </c>
      <c r="E311" t="s">
        <v>608</v>
      </c>
      <c r="H311" t="s">
        <v>609</v>
      </c>
      <c r="I311" s="11" t="s">
        <v>1532</v>
      </c>
      <c r="K311" t="s">
        <v>609</v>
      </c>
      <c r="M311" s="3" t="s">
        <v>2080</v>
      </c>
    </row>
    <row r="312" spans="1:13" ht="15" customHeight="1" x14ac:dyDescent="0.25">
      <c r="A312">
        <f t="shared" si="5"/>
        <v>306</v>
      </c>
      <c r="B312">
        <v>26</v>
      </c>
      <c r="C312">
        <v>22</v>
      </c>
      <c r="D312" t="s">
        <v>585</v>
      </c>
      <c r="E312" t="s">
        <v>610</v>
      </c>
      <c r="H312" t="s">
        <v>611</v>
      </c>
      <c r="I312" s="11" t="s">
        <v>1532</v>
      </c>
      <c r="K312" s="5" t="s">
        <v>1918</v>
      </c>
      <c r="M312" s="3" t="s">
        <v>2080</v>
      </c>
    </row>
    <row r="313" spans="1:13" ht="15" customHeight="1" x14ac:dyDescent="0.25">
      <c r="A313">
        <f t="shared" si="5"/>
        <v>307</v>
      </c>
      <c r="B313">
        <v>26</v>
      </c>
      <c r="C313">
        <v>23</v>
      </c>
      <c r="D313" t="s">
        <v>585</v>
      </c>
      <c r="E313" t="s">
        <v>612</v>
      </c>
      <c r="H313" t="s">
        <v>613</v>
      </c>
      <c r="I313" s="11" t="s">
        <v>1532</v>
      </c>
      <c r="K313" s="5" t="s">
        <v>2492</v>
      </c>
      <c r="M313" s="3" t="s">
        <v>2080</v>
      </c>
    </row>
    <row r="314" spans="1:13" ht="15" customHeight="1" x14ac:dyDescent="0.25">
      <c r="A314">
        <f t="shared" si="5"/>
        <v>308</v>
      </c>
      <c r="B314">
        <v>26</v>
      </c>
      <c r="C314">
        <v>24</v>
      </c>
      <c r="D314" t="s">
        <v>585</v>
      </c>
      <c r="E314" t="s">
        <v>614</v>
      </c>
      <c r="H314" t="s">
        <v>615</v>
      </c>
      <c r="I314" s="11" t="s">
        <v>1532</v>
      </c>
      <c r="J314" t="s">
        <v>2493</v>
      </c>
      <c r="K314" s="5"/>
      <c r="M314" s="3" t="s">
        <v>2080</v>
      </c>
    </row>
    <row r="315" spans="1:13" ht="15" customHeight="1" x14ac:dyDescent="0.25">
      <c r="A315">
        <f t="shared" si="5"/>
        <v>309</v>
      </c>
      <c r="B315">
        <v>26</v>
      </c>
      <c r="C315">
        <v>25</v>
      </c>
      <c r="D315" t="s">
        <v>585</v>
      </c>
      <c r="E315" t="s">
        <v>616</v>
      </c>
      <c r="H315" t="s">
        <v>617</v>
      </c>
      <c r="I315" s="11" t="s">
        <v>1532</v>
      </c>
      <c r="K315" s="5" t="s">
        <v>2494</v>
      </c>
      <c r="M315" s="3" t="s">
        <v>2080</v>
      </c>
    </row>
    <row r="316" spans="1:13" ht="15" customHeight="1" x14ac:dyDescent="0.25">
      <c r="A316">
        <f t="shared" si="5"/>
        <v>310</v>
      </c>
      <c r="B316">
        <v>26</v>
      </c>
      <c r="C316">
        <v>26</v>
      </c>
      <c r="D316" t="s">
        <v>585</v>
      </c>
      <c r="E316" t="s">
        <v>618</v>
      </c>
      <c r="H316" t="s">
        <v>619</v>
      </c>
      <c r="I316" s="11" t="s">
        <v>1532</v>
      </c>
      <c r="K316" s="5" t="s">
        <v>2495</v>
      </c>
      <c r="M316" s="3" t="s">
        <v>2080</v>
      </c>
    </row>
    <row r="317" spans="1:13" ht="15" customHeight="1" x14ac:dyDescent="0.25">
      <c r="A317">
        <f t="shared" si="5"/>
        <v>311</v>
      </c>
      <c r="B317">
        <v>26</v>
      </c>
      <c r="C317">
        <v>27</v>
      </c>
      <c r="D317" t="s">
        <v>585</v>
      </c>
      <c r="E317" t="s">
        <v>620</v>
      </c>
      <c r="H317" t="s">
        <v>621</v>
      </c>
      <c r="I317" s="11" t="s">
        <v>1532</v>
      </c>
      <c r="K317" s="5" t="s">
        <v>1919</v>
      </c>
      <c r="M317" s="3" t="s">
        <v>2496</v>
      </c>
    </row>
    <row r="318" spans="1:13" x14ac:dyDescent="0.25">
      <c r="A318">
        <f t="shared" si="5"/>
        <v>312</v>
      </c>
      <c r="B318">
        <v>26</v>
      </c>
      <c r="C318">
        <v>29</v>
      </c>
      <c r="D318" t="s">
        <v>585</v>
      </c>
      <c r="E318" t="s">
        <v>622</v>
      </c>
      <c r="H318" t="s">
        <v>623</v>
      </c>
      <c r="I318" t="s">
        <v>1489</v>
      </c>
      <c r="M318" s="3" t="s">
        <v>2550</v>
      </c>
    </row>
    <row r="319" spans="1:13" x14ac:dyDescent="0.25">
      <c r="A319">
        <f t="shared" si="5"/>
        <v>313</v>
      </c>
      <c r="B319">
        <v>26</v>
      </c>
      <c r="C319">
        <v>30</v>
      </c>
      <c r="D319" t="s">
        <v>585</v>
      </c>
      <c r="E319" t="s">
        <v>624</v>
      </c>
      <c r="H319" t="s">
        <v>625</v>
      </c>
      <c r="I319" t="s">
        <v>1489</v>
      </c>
      <c r="M319" s="3" t="s">
        <v>2550</v>
      </c>
    </row>
    <row r="320" spans="1:13" ht="15" customHeight="1" x14ac:dyDescent="0.25">
      <c r="A320">
        <f t="shared" si="5"/>
        <v>314</v>
      </c>
      <c r="B320">
        <v>26</v>
      </c>
      <c r="C320">
        <v>31</v>
      </c>
      <c r="D320" t="s">
        <v>585</v>
      </c>
      <c r="E320" t="s">
        <v>626</v>
      </c>
      <c r="H320" t="s">
        <v>627</v>
      </c>
      <c r="I320" s="11" t="s">
        <v>1532</v>
      </c>
      <c r="K320" s="5" t="s">
        <v>1920</v>
      </c>
      <c r="M320" s="3" t="s">
        <v>2086</v>
      </c>
    </row>
    <row r="321" spans="1:14" ht="15" customHeight="1" x14ac:dyDescent="0.25">
      <c r="A321">
        <f t="shared" si="5"/>
        <v>315</v>
      </c>
      <c r="B321">
        <v>26</v>
      </c>
      <c r="C321">
        <v>32</v>
      </c>
      <c r="D321" t="s">
        <v>585</v>
      </c>
      <c r="E321" t="s">
        <v>628</v>
      </c>
      <c r="H321" t="s">
        <v>629</v>
      </c>
      <c r="I321" s="11" t="s">
        <v>1532</v>
      </c>
      <c r="K321" s="5" t="s">
        <v>2497</v>
      </c>
      <c r="M321" s="3" t="s">
        <v>2080</v>
      </c>
    </row>
    <row r="322" spans="1:14" ht="15" customHeight="1" x14ac:dyDescent="0.25">
      <c r="A322">
        <f t="shared" si="5"/>
        <v>316</v>
      </c>
      <c r="B322">
        <v>26</v>
      </c>
      <c r="C322">
        <v>35</v>
      </c>
      <c r="D322" t="s">
        <v>585</v>
      </c>
      <c r="E322" t="s">
        <v>630</v>
      </c>
      <c r="H322" t="s">
        <v>631</v>
      </c>
      <c r="I322" s="11" t="s">
        <v>1532</v>
      </c>
      <c r="K322" s="5" t="s">
        <v>1921</v>
      </c>
      <c r="M322" s="3" t="s">
        <v>2080</v>
      </c>
    </row>
    <row r="323" spans="1:14" ht="15" customHeight="1" x14ac:dyDescent="0.25">
      <c r="A323">
        <f t="shared" si="5"/>
        <v>317</v>
      </c>
      <c r="B323">
        <v>26</v>
      </c>
      <c r="C323">
        <v>36</v>
      </c>
      <c r="D323" t="s">
        <v>585</v>
      </c>
      <c r="E323" t="s">
        <v>632</v>
      </c>
      <c r="H323" t="s">
        <v>633</v>
      </c>
      <c r="I323" s="11" t="s">
        <v>1532</v>
      </c>
      <c r="K323" s="5" t="s">
        <v>2498</v>
      </c>
      <c r="M323" s="3" t="s">
        <v>2499</v>
      </c>
    </row>
    <row r="324" spans="1:14" s="8" customFormat="1" ht="15" customHeight="1" x14ac:dyDescent="0.25">
      <c r="A324">
        <f t="shared" si="5"/>
        <v>318</v>
      </c>
      <c r="B324" s="8">
        <v>26</v>
      </c>
      <c r="C324" s="8">
        <v>37</v>
      </c>
      <c r="D324" s="8" t="s">
        <v>585</v>
      </c>
      <c r="E324" s="8" t="s">
        <v>634</v>
      </c>
      <c r="H324" s="8" t="s">
        <v>635</v>
      </c>
      <c r="I324" s="11" t="s">
        <v>1532</v>
      </c>
      <c r="K324" s="9"/>
      <c r="L324" s="45"/>
      <c r="M324" s="15" t="s">
        <v>2500</v>
      </c>
    </row>
    <row r="325" spans="1:14" ht="15" customHeight="1" x14ac:dyDescent="0.25">
      <c r="A325">
        <f t="shared" si="5"/>
        <v>319</v>
      </c>
      <c r="B325">
        <v>26</v>
      </c>
      <c r="C325">
        <v>38</v>
      </c>
      <c r="D325" t="s">
        <v>585</v>
      </c>
      <c r="E325" t="s">
        <v>636</v>
      </c>
      <c r="H325" t="s">
        <v>637</v>
      </c>
      <c r="I325" s="11" t="s">
        <v>1532</v>
      </c>
      <c r="K325" s="5"/>
      <c r="M325" s="3" t="s">
        <v>2080</v>
      </c>
    </row>
    <row r="326" spans="1:14" ht="15" customHeight="1" x14ac:dyDescent="0.25">
      <c r="A326">
        <f t="shared" si="5"/>
        <v>320</v>
      </c>
      <c r="B326">
        <v>26</v>
      </c>
      <c r="C326">
        <v>39</v>
      </c>
      <c r="D326" t="s">
        <v>585</v>
      </c>
      <c r="E326" t="s">
        <v>638</v>
      </c>
      <c r="H326" t="s">
        <v>639</v>
      </c>
      <c r="I326" s="11" t="s">
        <v>1532</v>
      </c>
      <c r="K326" s="5" t="s">
        <v>1922</v>
      </c>
      <c r="M326" s="3" t="s">
        <v>2080</v>
      </c>
    </row>
    <row r="327" spans="1:14" x14ac:dyDescent="0.25">
      <c r="A327">
        <f t="shared" si="5"/>
        <v>321</v>
      </c>
      <c r="B327">
        <v>26</v>
      </c>
      <c r="C327">
        <v>40</v>
      </c>
      <c r="D327" t="s">
        <v>585</v>
      </c>
      <c r="E327" t="s">
        <v>640</v>
      </c>
      <c r="H327" t="s">
        <v>641</v>
      </c>
      <c r="I327" t="s">
        <v>1489</v>
      </c>
      <c r="M327" s="3" t="s">
        <v>2552</v>
      </c>
    </row>
    <row r="328" spans="1:14" ht="15" customHeight="1" x14ac:dyDescent="0.25">
      <c r="A328">
        <f t="shared" si="5"/>
        <v>322</v>
      </c>
      <c r="B328">
        <v>26</v>
      </c>
      <c r="C328">
        <v>41</v>
      </c>
      <c r="D328" t="s">
        <v>585</v>
      </c>
      <c r="E328" t="s">
        <v>642</v>
      </c>
      <c r="H328" t="s">
        <v>643</v>
      </c>
      <c r="I328" s="11" t="s">
        <v>1532</v>
      </c>
      <c r="K328" s="5" t="s">
        <v>1923</v>
      </c>
      <c r="M328" s="3" t="s">
        <v>2080</v>
      </c>
    </row>
    <row r="329" spans="1:14" s="8" customFormat="1" ht="15" customHeight="1" x14ac:dyDescent="0.25">
      <c r="A329">
        <f t="shared" si="5"/>
        <v>323</v>
      </c>
      <c r="B329" s="8">
        <v>26</v>
      </c>
      <c r="C329" s="8">
        <v>42</v>
      </c>
      <c r="D329" s="8" t="s">
        <v>585</v>
      </c>
      <c r="E329" s="8" t="s">
        <v>644</v>
      </c>
      <c r="H329" s="8" t="s">
        <v>645</v>
      </c>
      <c r="I329" s="11" t="s">
        <v>1532</v>
      </c>
      <c r="K329" s="9" t="s">
        <v>1924</v>
      </c>
      <c r="L329" s="45"/>
      <c r="M329" s="15" t="s">
        <v>2080</v>
      </c>
    </row>
    <row r="330" spans="1:14" ht="15" customHeight="1" x14ac:dyDescent="0.25">
      <c r="A330">
        <f t="shared" si="5"/>
        <v>324</v>
      </c>
      <c r="B330">
        <v>26</v>
      </c>
      <c r="C330">
        <v>44</v>
      </c>
      <c r="D330" t="s">
        <v>585</v>
      </c>
      <c r="E330" t="s">
        <v>646</v>
      </c>
      <c r="H330" t="s">
        <v>647</v>
      </c>
      <c r="I330" s="11" t="s">
        <v>1532</v>
      </c>
      <c r="K330" s="5" t="s">
        <v>1925</v>
      </c>
      <c r="M330" s="3" t="s">
        <v>2080</v>
      </c>
    </row>
    <row r="331" spans="1:14" ht="15" customHeight="1" x14ac:dyDescent="0.25">
      <c r="A331">
        <f t="shared" si="5"/>
        <v>325</v>
      </c>
      <c r="B331">
        <v>26</v>
      </c>
      <c r="C331">
        <v>45</v>
      </c>
      <c r="D331" t="s">
        <v>585</v>
      </c>
      <c r="E331" t="s">
        <v>648</v>
      </c>
      <c r="H331" t="s">
        <v>649</v>
      </c>
      <c r="I331" s="11" t="s">
        <v>1532</v>
      </c>
      <c r="K331" s="5" t="s">
        <v>1926</v>
      </c>
      <c r="M331" s="3" t="s">
        <v>2553</v>
      </c>
    </row>
    <row r="332" spans="1:14" ht="15" customHeight="1" x14ac:dyDescent="0.25">
      <c r="A332">
        <f t="shared" si="5"/>
        <v>326</v>
      </c>
      <c r="B332">
        <v>26</v>
      </c>
      <c r="C332">
        <v>46</v>
      </c>
      <c r="D332" t="s">
        <v>585</v>
      </c>
      <c r="E332" t="s">
        <v>650</v>
      </c>
      <c r="H332" t="s">
        <v>651</v>
      </c>
      <c r="I332" s="11" t="s">
        <v>1532</v>
      </c>
      <c r="K332" s="5" t="s">
        <v>1927</v>
      </c>
      <c r="M332" s="3" t="s">
        <v>2080</v>
      </c>
    </row>
    <row r="333" spans="1:14" ht="15" customHeight="1" x14ac:dyDescent="0.25">
      <c r="A333">
        <f t="shared" si="5"/>
        <v>327</v>
      </c>
      <c r="B333">
        <v>26</v>
      </c>
      <c r="C333">
        <v>47</v>
      </c>
      <c r="D333" t="s">
        <v>585</v>
      </c>
      <c r="E333" t="s">
        <v>652</v>
      </c>
      <c r="H333" t="s">
        <v>653</v>
      </c>
      <c r="I333" s="11" t="s">
        <v>1532</v>
      </c>
      <c r="K333" s="5" t="s">
        <v>2501</v>
      </c>
      <c r="M333" s="3" t="s">
        <v>2080</v>
      </c>
    </row>
    <row r="334" spans="1:14" x14ac:dyDescent="0.25">
      <c r="A334">
        <f t="shared" si="5"/>
        <v>328</v>
      </c>
      <c r="B334">
        <v>26</v>
      </c>
      <c r="C334">
        <v>48</v>
      </c>
      <c r="D334" t="s">
        <v>585</v>
      </c>
      <c r="E334" t="s">
        <v>654</v>
      </c>
      <c r="H334" t="s">
        <v>655</v>
      </c>
      <c r="I334" t="s">
        <v>1489</v>
      </c>
      <c r="M334" s="3" t="s">
        <v>2554</v>
      </c>
    </row>
    <row r="335" spans="1:14" ht="15" customHeight="1" x14ac:dyDescent="0.25">
      <c r="A335">
        <f t="shared" si="5"/>
        <v>329</v>
      </c>
      <c r="B335">
        <v>26</v>
      </c>
      <c r="C335">
        <v>49</v>
      </c>
      <c r="D335" t="s">
        <v>585</v>
      </c>
      <c r="E335" t="s">
        <v>656</v>
      </c>
      <c r="H335" t="s">
        <v>657</v>
      </c>
      <c r="I335" s="11" t="s">
        <v>1532</v>
      </c>
      <c r="K335" s="5" t="s">
        <v>1928</v>
      </c>
      <c r="M335" s="3" t="s">
        <v>2080</v>
      </c>
      <c r="N335" s="7" t="s">
        <v>2502</v>
      </c>
    </row>
    <row r="336" spans="1:14" s="30" customFormat="1" ht="15" customHeight="1" x14ac:dyDescent="0.25">
      <c r="A336" s="30">
        <f t="shared" si="5"/>
        <v>330</v>
      </c>
      <c r="B336" s="30">
        <v>26</v>
      </c>
      <c r="C336" s="30">
        <v>50</v>
      </c>
      <c r="D336" s="30" t="s">
        <v>585</v>
      </c>
      <c r="E336" s="30" t="s">
        <v>658</v>
      </c>
      <c r="H336" s="30" t="s">
        <v>659</v>
      </c>
      <c r="I336" s="31" t="s">
        <v>1558</v>
      </c>
      <c r="K336" s="33" t="s">
        <v>1929</v>
      </c>
      <c r="L336" s="44" t="s">
        <v>1930</v>
      </c>
      <c r="M336" s="41" t="s">
        <v>2633</v>
      </c>
    </row>
    <row r="337" spans="1:14" ht="15" customHeight="1" x14ac:dyDescent="0.25">
      <c r="A337">
        <f t="shared" si="5"/>
        <v>331</v>
      </c>
      <c r="B337">
        <v>26</v>
      </c>
      <c r="C337">
        <v>51</v>
      </c>
      <c r="D337" t="s">
        <v>585</v>
      </c>
      <c r="E337" t="s">
        <v>660</v>
      </c>
      <c r="H337" t="s">
        <v>661</v>
      </c>
      <c r="I337" s="11" t="s">
        <v>1532</v>
      </c>
      <c r="K337" s="5" t="s">
        <v>1931</v>
      </c>
      <c r="M337" s="41" t="s">
        <v>2633</v>
      </c>
    </row>
    <row r="338" spans="1:14" ht="15" customHeight="1" x14ac:dyDescent="0.25">
      <c r="A338">
        <f t="shared" si="5"/>
        <v>332</v>
      </c>
      <c r="B338">
        <v>26</v>
      </c>
      <c r="C338">
        <v>52</v>
      </c>
      <c r="D338" t="s">
        <v>585</v>
      </c>
      <c r="E338" t="s">
        <v>662</v>
      </c>
      <c r="H338" t="s">
        <v>663</v>
      </c>
      <c r="I338" s="13" t="s">
        <v>1558</v>
      </c>
      <c r="K338" s="5" t="s">
        <v>1932</v>
      </c>
      <c r="L338" s="42" t="s">
        <v>1930</v>
      </c>
    </row>
    <row r="339" spans="1:14" ht="15" customHeight="1" x14ac:dyDescent="0.25">
      <c r="A339">
        <f t="shared" si="5"/>
        <v>333</v>
      </c>
      <c r="B339">
        <v>26</v>
      </c>
      <c r="C339">
        <v>53</v>
      </c>
      <c r="D339" t="s">
        <v>585</v>
      </c>
      <c r="E339" t="s">
        <v>664</v>
      </c>
      <c r="H339" t="s">
        <v>665</v>
      </c>
      <c r="I339" s="13" t="s">
        <v>1558</v>
      </c>
      <c r="K339" s="5" t="s">
        <v>1933</v>
      </c>
      <c r="L339" s="42" t="s">
        <v>1930</v>
      </c>
      <c r="M339" s="41" t="s">
        <v>2633</v>
      </c>
    </row>
    <row r="340" spans="1:14" ht="15" customHeight="1" x14ac:dyDescent="0.25">
      <c r="A340">
        <f t="shared" si="5"/>
        <v>334</v>
      </c>
      <c r="B340">
        <v>26</v>
      </c>
      <c r="C340">
        <v>54</v>
      </c>
      <c r="D340" t="s">
        <v>585</v>
      </c>
      <c r="E340" t="s">
        <v>666</v>
      </c>
      <c r="H340" t="s">
        <v>667</v>
      </c>
      <c r="I340" s="4" t="s">
        <v>1934</v>
      </c>
      <c r="K340" s="5" t="s">
        <v>2688</v>
      </c>
      <c r="L340" s="42" t="s">
        <v>2689</v>
      </c>
    </row>
    <row r="341" spans="1:14" s="4" customFormat="1" ht="15" customHeight="1" x14ac:dyDescent="0.25">
      <c r="A341">
        <f t="shared" si="5"/>
        <v>335</v>
      </c>
      <c r="B341" s="4">
        <v>26</v>
      </c>
      <c r="C341" s="4">
        <v>55</v>
      </c>
      <c r="D341" s="4" t="s">
        <v>585</v>
      </c>
      <c r="E341" s="4" t="s">
        <v>668</v>
      </c>
      <c r="H341" s="4" t="s">
        <v>669</v>
      </c>
      <c r="I341" s="11" t="s">
        <v>1532</v>
      </c>
      <c r="K341" s="22" t="s">
        <v>1935</v>
      </c>
      <c r="L341" s="42"/>
      <c r="M341" s="41" t="s">
        <v>2633</v>
      </c>
      <c r="N341" s="4" t="s">
        <v>2635</v>
      </c>
    </row>
    <row r="342" spans="1:14" ht="15" customHeight="1" x14ac:dyDescent="0.25">
      <c r="A342">
        <f t="shared" si="5"/>
        <v>336</v>
      </c>
      <c r="B342">
        <v>26</v>
      </c>
      <c r="C342">
        <v>56</v>
      </c>
      <c r="D342" t="s">
        <v>585</v>
      </c>
      <c r="E342" t="s">
        <v>670</v>
      </c>
      <c r="H342" t="s">
        <v>671</v>
      </c>
      <c r="I342" s="11" t="s">
        <v>1532</v>
      </c>
      <c r="K342" s="5" t="s">
        <v>1936</v>
      </c>
      <c r="M342" s="41" t="s">
        <v>2633</v>
      </c>
    </row>
    <row r="343" spans="1:14" ht="15" customHeight="1" x14ac:dyDescent="0.25">
      <c r="A343">
        <f t="shared" ref="A343:A406" si="6">+A342+1</f>
        <v>337</v>
      </c>
      <c r="B343">
        <v>26</v>
      </c>
      <c r="C343">
        <v>57</v>
      </c>
      <c r="D343" t="s">
        <v>585</v>
      </c>
      <c r="E343" t="s">
        <v>672</v>
      </c>
      <c r="H343" t="s">
        <v>673</v>
      </c>
      <c r="I343" s="11" t="s">
        <v>1532</v>
      </c>
      <c r="K343" s="5" t="s">
        <v>1937</v>
      </c>
      <c r="M343" s="3" t="s">
        <v>2080</v>
      </c>
    </row>
    <row r="344" spans="1:14" s="8" customFormat="1" ht="15" customHeight="1" x14ac:dyDescent="0.25">
      <c r="A344">
        <f t="shared" si="6"/>
        <v>338</v>
      </c>
      <c r="B344" s="8">
        <v>26</v>
      </c>
      <c r="C344" s="8">
        <v>58</v>
      </c>
      <c r="D344" s="8" t="s">
        <v>585</v>
      </c>
      <c r="E344" s="8" t="s">
        <v>674</v>
      </c>
      <c r="H344" s="8" t="s">
        <v>675</v>
      </c>
      <c r="I344" s="13" t="s">
        <v>1558</v>
      </c>
      <c r="K344" s="9" t="s">
        <v>1938</v>
      </c>
      <c r="L344" s="45" t="s">
        <v>1939</v>
      </c>
      <c r="M344" s="41" t="s">
        <v>2633</v>
      </c>
    </row>
    <row r="345" spans="1:14" ht="15" customHeight="1" x14ac:dyDescent="0.25">
      <c r="A345">
        <f t="shared" si="6"/>
        <v>339</v>
      </c>
      <c r="B345">
        <v>26</v>
      </c>
      <c r="C345">
        <v>59</v>
      </c>
      <c r="D345" t="s">
        <v>585</v>
      </c>
      <c r="E345" t="s">
        <v>676</v>
      </c>
      <c r="H345" t="s">
        <v>677</v>
      </c>
      <c r="I345" s="11" t="s">
        <v>1532</v>
      </c>
      <c r="K345" s="5" t="s">
        <v>1975</v>
      </c>
      <c r="M345" s="3" t="s">
        <v>2503</v>
      </c>
    </row>
    <row r="346" spans="1:14" ht="15" customHeight="1" x14ac:dyDescent="0.25">
      <c r="A346">
        <f t="shared" si="6"/>
        <v>340</v>
      </c>
      <c r="B346">
        <v>26</v>
      </c>
      <c r="C346">
        <v>60</v>
      </c>
      <c r="D346" t="s">
        <v>585</v>
      </c>
      <c r="E346" t="s">
        <v>678</v>
      </c>
      <c r="H346" t="s">
        <v>679</v>
      </c>
      <c r="I346" s="11" t="s">
        <v>1532</v>
      </c>
      <c r="K346" s="5" t="s">
        <v>1976</v>
      </c>
      <c r="M346" s="3" t="s">
        <v>2086</v>
      </c>
    </row>
    <row r="347" spans="1:14" ht="15" customHeight="1" x14ac:dyDescent="0.25">
      <c r="A347">
        <f t="shared" si="6"/>
        <v>341</v>
      </c>
      <c r="B347">
        <v>26</v>
      </c>
      <c r="C347">
        <v>61</v>
      </c>
      <c r="D347" t="s">
        <v>585</v>
      </c>
      <c r="E347" t="s">
        <v>680</v>
      </c>
      <c r="H347" t="s">
        <v>681</v>
      </c>
      <c r="I347" s="11" t="s">
        <v>1532</v>
      </c>
      <c r="K347" s="5" t="s">
        <v>1977</v>
      </c>
      <c r="M347" s="3" t="s">
        <v>2086</v>
      </c>
    </row>
    <row r="348" spans="1:14" ht="15" customHeight="1" x14ac:dyDescent="0.25">
      <c r="A348">
        <f t="shared" si="6"/>
        <v>342</v>
      </c>
      <c r="B348">
        <v>26</v>
      </c>
      <c r="C348">
        <v>62</v>
      </c>
      <c r="D348" t="s">
        <v>585</v>
      </c>
      <c r="E348" t="s">
        <v>682</v>
      </c>
      <c r="H348" t="s">
        <v>683</v>
      </c>
      <c r="I348" s="13" t="s">
        <v>1558</v>
      </c>
      <c r="K348" s="5" t="s">
        <v>1978</v>
      </c>
      <c r="L348" s="42" t="s">
        <v>1979</v>
      </c>
    </row>
    <row r="349" spans="1:14" ht="15" customHeight="1" x14ac:dyDescent="0.25">
      <c r="A349">
        <f t="shared" si="6"/>
        <v>343</v>
      </c>
      <c r="B349">
        <v>26</v>
      </c>
      <c r="C349">
        <v>64</v>
      </c>
      <c r="D349" t="s">
        <v>585</v>
      </c>
      <c r="E349" t="s">
        <v>684</v>
      </c>
      <c r="H349" t="s">
        <v>685</v>
      </c>
      <c r="I349" s="11" t="s">
        <v>1532</v>
      </c>
      <c r="K349" s="5" t="s">
        <v>1980</v>
      </c>
      <c r="M349" s="3" t="s">
        <v>2504</v>
      </c>
    </row>
    <row r="350" spans="1:14" ht="15" customHeight="1" x14ac:dyDescent="0.25">
      <c r="A350">
        <f t="shared" si="6"/>
        <v>344</v>
      </c>
      <c r="B350">
        <v>26</v>
      </c>
      <c r="C350">
        <v>65</v>
      </c>
      <c r="D350" t="s">
        <v>585</v>
      </c>
      <c r="E350" t="s">
        <v>686</v>
      </c>
      <c r="H350" t="s">
        <v>687</v>
      </c>
      <c r="I350" s="11" t="s">
        <v>1532</v>
      </c>
      <c r="K350" s="5" t="s">
        <v>2505</v>
      </c>
      <c r="M350" s="3" t="s">
        <v>2080</v>
      </c>
    </row>
    <row r="351" spans="1:14" ht="15" customHeight="1" x14ac:dyDescent="0.25">
      <c r="A351">
        <f t="shared" si="6"/>
        <v>345</v>
      </c>
      <c r="B351">
        <v>26</v>
      </c>
      <c r="C351">
        <v>66</v>
      </c>
      <c r="D351" t="s">
        <v>585</v>
      </c>
      <c r="E351" t="s">
        <v>688</v>
      </c>
      <c r="H351" t="s">
        <v>689</v>
      </c>
      <c r="I351" s="11" t="s">
        <v>1532</v>
      </c>
      <c r="K351" s="5" t="s">
        <v>1981</v>
      </c>
      <c r="M351" s="3" t="s">
        <v>2506</v>
      </c>
    </row>
    <row r="352" spans="1:14" ht="15" customHeight="1" x14ac:dyDescent="0.25">
      <c r="A352">
        <f t="shared" si="6"/>
        <v>346</v>
      </c>
      <c r="B352">
        <v>26</v>
      </c>
      <c r="C352">
        <v>67</v>
      </c>
      <c r="D352" t="s">
        <v>585</v>
      </c>
      <c r="E352" t="s">
        <v>690</v>
      </c>
      <c r="H352" t="s">
        <v>691</v>
      </c>
      <c r="I352" s="11" t="s">
        <v>1532</v>
      </c>
      <c r="K352" s="5" t="s">
        <v>1982</v>
      </c>
      <c r="M352" s="3" t="s">
        <v>2080</v>
      </c>
    </row>
    <row r="353" spans="1:15" ht="15" customHeight="1" x14ac:dyDescent="0.25">
      <c r="A353">
        <f t="shared" si="6"/>
        <v>347</v>
      </c>
      <c r="B353">
        <v>26</v>
      </c>
      <c r="C353">
        <v>68</v>
      </c>
      <c r="D353" t="s">
        <v>585</v>
      </c>
      <c r="E353" t="s">
        <v>692</v>
      </c>
      <c r="H353" t="s">
        <v>1325</v>
      </c>
      <c r="I353" s="11" t="s">
        <v>1532</v>
      </c>
      <c r="K353" s="5" t="s">
        <v>2507</v>
      </c>
      <c r="M353" s="3" t="s">
        <v>2080</v>
      </c>
    </row>
    <row r="354" spans="1:15" ht="15" customHeight="1" x14ac:dyDescent="0.25">
      <c r="A354">
        <f t="shared" si="6"/>
        <v>348</v>
      </c>
      <c r="B354">
        <v>26</v>
      </c>
      <c r="C354">
        <v>69</v>
      </c>
      <c r="D354" t="s">
        <v>585</v>
      </c>
      <c r="E354" t="s">
        <v>693</v>
      </c>
      <c r="H354" t="s">
        <v>1326</v>
      </c>
      <c r="I354" s="11" t="s">
        <v>1532</v>
      </c>
      <c r="K354" s="5" t="s">
        <v>1983</v>
      </c>
      <c r="L354" s="42" t="s">
        <v>1984</v>
      </c>
      <c r="M354" s="3" t="s">
        <v>2080</v>
      </c>
    </row>
    <row r="355" spans="1:15" ht="15" customHeight="1" x14ac:dyDescent="0.25">
      <c r="A355">
        <f t="shared" si="6"/>
        <v>349</v>
      </c>
      <c r="B355">
        <v>26</v>
      </c>
      <c r="C355">
        <v>70</v>
      </c>
      <c r="D355" t="s">
        <v>585</v>
      </c>
      <c r="E355" t="s">
        <v>694</v>
      </c>
      <c r="H355" t="s">
        <v>1327</v>
      </c>
      <c r="I355" s="11" t="s">
        <v>1532</v>
      </c>
      <c r="K355" s="5" t="s">
        <v>2508</v>
      </c>
      <c r="L355" s="42" t="s">
        <v>1985</v>
      </c>
      <c r="M355" s="3" t="s">
        <v>2080</v>
      </c>
      <c r="O355">
        <v>300</v>
      </c>
    </row>
    <row r="356" spans="1:15" ht="15" customHeight="1" x14ac:dyDescent="0.25">
      <c r="A356">
        <f t="shared" si="6"/>
        <v>350</v>
      </c>
      <c r="B356">
        <v>26</v>
      </c>
      <c r="C356">
        <v>71</v>
      </c>
      <c r="D356" t="s">
        <v>585</v>
      </c>
      <c r="E356" t="s">
        <v>695</v>
      </c>
      <c r="H356" t="s">
        <v>1328</v>
      </c>
      <c r="I356" s="11" t="s">
        <v>1532</v>
      </c>
      <c r="K356" s="5" t="s">
        <v>1986</v>
      </c>
      <c r="M356" s="3" t="s">
        <v>2080</v>
      </c>
    </row>
    <row r="357" spans="1:15" ht="15" customHeight="1" x14ac:dyDescent="0.25">
      <c r="A357">
        <f t="shared" si="6"/>
        <v>351</v>
      </c>
      <c r="B357">
        <v>26</v>
      </c>
      <c r="C357">
        <v>72</v>
      </c>
      <c r="D357" t="s">
        <v>585</v>
      </c>
      <c r="E357" t="s">
        <v>696</v>
      </c>
      <c r="H357" t="s">
        <v>697</v>
      </c>
      <c r="I357" s="11" t="s">
        <v>1532</v>
      </c>
      <c r="K357" s="5" t="s">
        <v>1987</v>
      </c>
      <c r="M357" s="3" t="s">
        <v>2509</v>
      </c>
    </row>
    <row r="358" spans="1:15" ht="15" customHeight="1" x14ac:dyDescent="0.25">
      <c r="A358">
        <f t="shared" si="6"/>
        <v>352</v>
      </c>
      <c r="B358">
        <v>26</v>
      </c>
      <c r="C358">
        <v>73</v>
      </c>
      <c r="D358" t="s">
        <v>585</v>
      </c>
      <c r="E358" t="s">
        <v>698</v>
      </c>
      <c r="H358" t="s">
        <v>699</v>
      </c>
      <c r="I358" s="11" t="s">
        <v>1532</v>
      </c>
      <c r="K358" s="5" t="s">
        <v>1988</v>
      </c>
      <c r="M358" s="3" t="s">
        <v>2080</v>
      </c>
    </row>
    <row r="359" spans="1:15" s="8" customFormat="1" ht="15" customHeight="1" x14ac:dyDescent="0.25">
      <c r="A359">
        <f t="shared" si="6"/>
        <v>353</v>
      </c>
      <c r="B359" s="8">
        <v>26</v>
      </c>
      <c r="C359" s="8">
        <v>74</v>
      </c>
      <c r="D359" s="8" t="s">
        <v>585</v>
      </c>
      <c r="E359" s="8" t="s">
        <v>700</v>
      </c>
      <c r="H359" s="8" t="s">
        <v>701</v>
      </c>
      <c r="I359" s="11" t="s">
        <v>1532</v>
      </c>
      <c r="K359" s="9" t="s">
        <v>1989</v>
      </c>
      <c r="L359" s="45"/>
      <c r="M359" s="15" t="s">
        <v>2510</v>
      </c>
    </row>
    <row r="360" spans="1:15" x14ac:dyDescent="0.25">
      <c r="A360">
        <f t="shared" si="6"/>
        <v>354</v>
      </c>
      <c r="B360">
        <v>26</v>
      </c>
      <c r="C360">
        <v>75</v>
      </c>
      <c r="D360" t="s">
        <v>585</v>
      </c>
      <c r="E360" t="s">
        <v>702</v>
      </c>
      <c r="H360" t="s">
        <v>703</v>
      </c>
      <c r="I360" t="s">
        <v>1489</v>
      </c>
    </row>
    <row r="361" spans="1:15" ht="15" customHeight="1" x14ac:dyDescent="0.25">
      <c r="A361">
        <f t="shared" si="6"/>
        <v>355</v>
      </c>
      <c r="B361">
        <v>26</v>
      </c>
      <c r="C361">
        <v>76</v>
      </c>
      <c r="D361" t="s">
        <v>585</v>
      </c>
      <c r="E361" t="s">
        <v>704</v>
      </c>
      <c r="H361" t="s">
        <v>705</v>
      </c>
      <c r="I361" s="11" t="s">
        <v>1532</v>
      </c>
      <c r="K361" s="5" t="s">
        <v>2511</v>
      </c>
      <c r="M361" s="3" t="s">
        <v>2512</v>
      </c>
    </row>
    <row r="362" spans="1:15" s="7" customFormat="1" ht="15" customHeight="1" x14ac:dyDescent="0.25">
      <c r="A362" s="7">
        <f t="shared" si="6"/>
        <v>356</v>
      </c>
      <c r="B362" s="7">
        <v>26</v>
      </c>
      <c r="C362" s="7">
        <v>77</v>
      </c>
      <c r="D362" s="7" t="s">
        <v>585</v>
      </c>
      <c r="E362" s="7" t="s">
        <v>706</v>
      </c>
      <c r="H362" s="7" t="s">
        <v>1329</v>
      </c>
      <c r="I362" s="34" t="s">
        <v>1532</v>
      </c>
      <c r="K362" s="24" t="s">
        <v>2513</v>
      </c>
      <c r="L362" s="48" t="s">
        <v>1990</v>
      </c>
      <c r="M362" s="23" t="s">
        <v>2514</v>
      </c>
    </row>
    <row r="363" spans="1:15" ht="15" customHeight="1" x14ac:dyDescent="0.25">
      <c r="A363">
        <f t="shared" si="6"/>
        <v>357</v>
      </c>
      <c r="B363">
        <v>26</v>
      </c>
      <c r="C363">
        <v>78</v>
      </c>
      <c r="D363" t="s">
        <v>585</v>
      </c>
      <c r="E363" t="s">
        <v>707</v>
      </c>
      <c r="H363" t="s">
        <v>1330</v>
      </c>
      <c r="I363" s="11" t="s">
        <v>1996</v>
      </c>
      <c r="K363" s="5" t="s">
        <v>1995</v>
      </c>
      <c r="L363" s="42" t="s">
        <v>1997</v>
      </c>
      <c r="M363" s="14" t="s">
        <v>2515</v>
      </c>
    </row>
    <row r="364" spans="1:15" ht="15" customHeight="1" x14ac:dyDescent="0.25">
      <c r="A364">
        <f t="shared" si="6"/>
        <v>358</v>
      </c>
      <c r="B364">
        <v>26</v>
      </c>
      <c r="C364">
        <v>79</v>
      </c>
      <c r="D364" t="s">
        <v>585</v>
      </c>
      <c r="E364" t="s">
        <v>708</v>
      </c>
      <c r="H364" t="s">
        <v>709</v>
      </c>
      <c r="I364" s="11" t="s">
        <v>1532</v>
      </c>
      <c r="K364" s="5" t="s">
        <v>1998</v>
      </c>
      <c r="M364" s="3" t="s">
        <v>2080</v>
      </c>
    </row>
    <row r="365" spans="1:15" ht="15" customHeight="1" x14ac:dyDescent="0.25">
      <c r="A365">
        <f t="shared" si="6"/>
        <v>359</v>
      </c>
      <c r="B365">
        <v>26</v>
      </c>
      <c r="C365">
        <v>80</v>
      </c>
      <c r="D365" t="s">
        <v>585</v>
      </c>
      <c r="E365" t="s">
        <v>710</v>
      </c>
      <c r="H365" t="s">
        <v>711</v>
      </c>
      <c r="I365" s="11" t="s">
        <v>1532</v>
      </c>
      <c r="K365" s="5" t="s">
        <v>1999</v>
      </c>
      <c r="M365" s="3" t="s">
        <v>2080</v>
      </c>
    </row>
    <row r="366" spans="1:15" ht="15" customHeight="1" x14ac:dyDescent="0.25">
      <c r="A366">
        <f t="shared" si="6"/>
        <v>360</v>
      </c>
      <c r="B366">
        <v>27</v>
      </c>
      <c r="C366">
        <v>1</v>
      </c>
      <c r="D366" t="s">
        <v>712</v>
      </c>
      <c r="E366" t="s">
        <v>713</v>
      </c>
      <c r="H366" t="s">
        <v>714</v>
      </c>
      <c r="I366" s="11" t="s">
        <v>1532</v>
      </c>
      <c r="K366" s="5" t="s">
        <v>2000</v>
      </c>
      <c r="M366" s="3" t="s">
        <v>2080</v>
      </c>
    </row>
    <row r="367" spans="1:15" ht="15" customHeight="1" x14ac:dyDescent="0.25">
      <c r="A367">
        <f t="shared" si="6"/>
        <v>361</v>
      </c>
      <c r="B367">
        <v>28</v>
      </c>
      <c r="C367">
        <v>1</v>
      </c>
      <c r="D367" t="s">
        <v>715</v>
      </c>
      <c r="E367" t="s">
        <v>716</v>
      </c>
      <c r="H367" t="s">
        <v>717</v>
      </c>
      <c r="I367" s="11" t="s">
        <v>1532</v>
      </c>
      <c r="K367" s="5" t="s">
        <v>2001</v>
      </c>
      <c r="M367" s="3" t="s">
        <v>2080</v>
      </c>
    </row>
    <row r="368" spans="1:15" ht="15" customHeight="1" x14ac:dyDescent="0.25">
      <c r="A368">
        <f t="shared" si="6"/>
        <v>362</v>
      </c>
      <c r="B368">
        <v>28</v>
      </c>
      <c r="C368">
        <v>2</v>
      </c>
      <c r="D368" t="s">
        <v>715</v>
      </c>
      <c r="E368" t="s">
        <v>718</v>
      </c>
      <c r="H368" t="s">
        <v>719</v>
      </c>
      <c r="I368" s="11" t="s">
        <v>1532</v>
      </c>
      <c r="K368" s="5" t="s">
        <v>2517</v>
      </c>
      <c r="M368" s="3" t="s">
        <v>2080</v>
      </c>
    </row>
    <row r="369" spans="1:14" ht="15" customHeight="1" x14ac:dyDescent="0.25">
      <c r="A369">
        <f t="shared" si="6"/>
        <v>363</v>
      </c>
      <c r="B369">
        <v>28</v>
      </c>
      <c r="C369">
        <v>0</v>
      </c>
      <c r="D369" t="s">
        <v>715</v>
      </c>
      <c r="E369" t="s">
        <v>720</v>
      </c>
      <c r="H369" t="s">
        <v>721</v>
      </c>
      <c r="I369" s="11" t="s">
        <v>1532</v>
      </c>
      <c r="K369" s="5" t="s">
        <v>2518</v>
      </c>
      <c r="M369" s="3" t="s">
        <v>2080</v>
      </c>
    </row>
    <row r="370" spans="1:14" ht="15" customHeight="1" x14ac:dyDescent="0.25">
      <c r="A370">
        <f t="shared" si="6"/>
        <v>364</v>
      </c>
      <c r="B370">
        <v>28</v>
      </c>
      <c r="C370">
        <v>4</v>
      </c>
      <c r="D370" t="s">
        <v>715</v>
      </c>
      <c r="E370" t="s">
        <v>722</v>
      </c>
      <c r="H370" t="s">
        <v>723</v>
      </c>
      <c r="I370" s="11" t="s">
        <v>1532</v>
      </c>
      <c r="K370" s="5" t="s">
        <v>2519</v>
      </c>
      <c r="M370" s="3" t="s">
        <v>2520</v>
      </c>
    </row>
    <row r="371" spans="1:14" ht="15" customHeight="1" x14ac:dyDescent="0.25">
      <c r="A371">
        <f t="shared" si="6"/>
        <v>365</v>
      </c>
      <c r="B371">
        <v>28</v>
      </c>
      <c r="C371">
        <v>5</v>
      </c>
      <c r="D371" t="s">
        <v>715</v>
      </c>
      <c r="E371" t="s">
        <v>724</v>
      </c>
      <c r="H371" t="s">
        <v>725</v>
      </c>
      <c r="I371" s="11" t="s">
        <v>1532</v>
      </c>
      <c r="K371" s="5" t="s">
        <v>2002</v>
      </c>
      <c r="L371" s="42" t="s">
        <v>2003</v>
      </c>
      <c r="M371" s="3" t="s">
        <v>2086</v>
      </c>
      <c r="N371" t="s">
        <v>2516</v>
      </c>
    </row>
    <row r="372" spans="1:14" s="19" customFormat="1" x14ac:dyDescent="0.25">
      <c r="A372">
        <f t="shared" si="6"/>
        <v>366</v>
      </c>
      <c r="B372" s="19">
        <v>28</v>
      </c>
      <c r="C372" s="19">
        <v>6</v>
      </c>
      <c r="D372" s="19" t="s">
        <v>715</v>
      </c>
      <c r="E372" s="19" t="s">
        <v>726</v>
      </c>
      <c r="H372" s="19" t="s">
        <v>727</v>
      </c>
      <c r="I372" s="11" t="s">
        <v>1532</v>
      </c>
      <c r="L372" s="42"/>
      <c r="M372" s="3" t="s">
        <v>2086</v>
      </c>
      <c r="N372" s="19" t="s">
        <v>2521</v>
      </c>
    </row>
    <row r="373" spans="1:14" s="19" customFormat="1" x14ac:dyDescent="0.25">
      <c r="A373">
        <f t="shared" si="6"/>
        <v>367</v>
      </c>
      <c r="B373" s="19">
        <v>28</v>
      </c>
      <c r="C373" s="19">
        <v>7</v>
      </c>
      <c r="D373" s="19" t="s">
        <v>715</v>
      </c>
      <c r="E373" s="19" t="s">
        <v>728</v>
      </c>
      <c r="H373" s="19" t="s">
        <v>729</v>
      </c>
      <c r="I373" s="11" t="s">
        <v>1532</v>
      </c>
      <c r="L373" s="42"/>
      <c r="M373" s="3" t="s">
        <v>2080</v>
      </c>
    </row>
    <row r="374" spans="1:14" s="8" customFormat="1" ht="15" customHeight="1" x14ac:dyDescent="0.25">
      <c r="A374">
        <f t="shared" si="6"/>
        <v>368</v>
      </c>
      <c r="B374" s="8">
        <v>28</v>
      </c>
      <c r="C374" s="8">
        <v>8</v>
      </c>
      <c r="D374" s="8" t="s">
        <v>715</v>
      </c>
      <c r="E374" s="8" t="s">
        <v>730</v>
      </c>
      <c r="H374" s="8" t="s">
        <v>731</v>
      </c>
      <c r="I374" s="11" t="s">
        <v>1532</v>
      </c>
      <c r="K374" s="9" t="s">
        <v>2004</v>
      </c>
      <c r="L374" s="45"/>
      <c r="M374" s="15" t="s">
        <v>2080</v>
      </c>
    </row>
    <row r="375" spans="1:14" ht="15" customHeight="1" x14ac:dyDescent="0.25">
      <c r="A375">
        <f t="shared" si="6"/>
        <v>369</v>
      </c>
      <c r="B375">
        <v>28</v>
      </c>
      <c r="C375">
        <v>9</v>
      </c>
      <c r="D375" t="s">
        <v>715</v>
      </c>
      <c r="E375" t="s">
        <v>732</v>
      </c>
      <c r="H375" t="s">
        <v>733</v>
      </c>
      <c r="I375" s="11" t="s">
        <v>1532</v>
      </c>
      <c r="K375" s="5" t="s">
        <v>2005</v>
      </c>
      <c r="M375" s="3" t="s">
        <v>2080</v>
      </c>
    </row>
    <row r="376" spans="1:14" ht="15" customHeight="1" x14ac:dyDescent="0.25">
      <c r="A376">
        <f t="shared" si="6"/>
        <v>370</v>
      </c>
      <c r="B376">
        <v>28</v>
      </c>
      <c r="C376">
        <v>10</v>
      </c>
      <c r="D376" t="s">
        <v>715</v>
      </c>
      <c r="E376" t="s">
        <v>734</v>
      </c>
      <c r="H376" t="s">
        <v>735</v>
      </c>
      <c r="I376" s="11" t="s">
        <v>1532</v>
      </c>
      <c r="K376" s="5" t="s">
        <v>2006</v>
      </c>
      <c r="L376" s="42" t="s">
        <v>2007</v>
      </c>
      <c r="M376" s="3" t="s">
        <v>2080</v>
      </c>
    </row>
    <row r="377" spans="1:14" ht="15" customHeight="1" x14ac:dyDescent="0.25">
      <c r="A377">
        <f t="shared" si="6"/>
        <v>371</v>
      </c>
      <c r="B377">
        <v>28</v>
      </c>
      <c r="C377">
        <v>11</v>
      </c>
      <c r="D377" t="s">
        <v>715</v>
      </c>
      <c r="E377" t="s">
        <v>736</v>
      </c>
      <c r="H377" t="s">
        <v>737</v>
      </c>
      <c r="I377" s="11" t="s">
        <v>1532</v>
      </c>
      <c r="K377" s="5" t="s">
        <v>2008</v>
      </c>
      <c r="L377" s="42" t="s">
        <v>2007</v>
      </c>
      <c r="M377" s="3" t="s">
        <v>2080</v>
      </c>
    </row>
    <row r="378" spans="1:14" ht="15" customHeight="1" x14ac:dyDescent="0.25">
      <c r="A378">
        <f t="shared" si="6"/>
        <v>372</v>
      </c>
      <c r="B378">
        <v>30</v>
      </c>
      <c r="C378">
        <v>1</v>
      </c>
      <c r="D378" t="s">
        <v>738</v>
      </c>
      <c r="E378" t="s">
        <v>739</v>
      </c>
      <c r="H378" t="s">
        <v>740</v>
      </c>
      <c r="I378" s="13" t="s">
        <v>1811</v>
      </c>
      <c r="K378" s="5" t="s">
        <v>2009</v>
      </c>
      <c r="M378" s="3" t="s">
        <v>2080</v>
      </c>
    </row>
    <row r="379" spans="1:14" ht="15" customHeight="1" x14ac:dyDescent="0.25">
      <c r="A379">
        <f t="shared" si="6"/>
        <v>373</v>
      </c>
      <c r="B379">
        <v>30</v>
      </c>
      <c r="C379">
        <v>2</v>
      </c>
      <c r="D379" t="s">
        <v>738</v>
      </c>
      <c r="E379" t="s">
        <v>741</v>
      </c>
      <c r="H379" t="s">
        <v>742</v>
      </c>
      <c r="I379" s="11" t="s">
        <v>1532</v>
      </c>
      <c r="K379" s="5" t="s">
        <v>2010</v>
      </c>
      <c r="M379" s="3" t="s">
        <v>2080</v>
      </c>
    </row>
    <row r="380" spans="1:14" ht="15" customHeight="1" x14ac:dyDescent="0.25">
      <c r="A380">
        <f t="shared" si="6"/>
        <v>374</v>
      </c>
      <c r="B380">
        <v>31</v>
      </c>
      <c r="C380">
        <v>1</v>
      </c>
      <c r="D380" t="s">
        <v>743</v>
      </c>
      <c r="E380" t="s">
        <v>744</v>
      </c>
      <c r="H380" t="s">
        <v>745</v>
      </c>
      <c r="I380" s="11" t="s">
        <v>1532</v>
      </c>
      <c r="K380" s="5" t="s">
        <v>2338</v>
      </c>
      <c r="L380" s="48" t="s">
        <v>2339</v>
      </c>
      <c r="M380" s="3" t="s">
        <v>2341</v>
      </c>
    </row>
    <row r="381" spans="1:14" s="19" customFormat="1" x14ac:dyDescent="0.25">
      <c r="A381">
        <f t="shared" si="6"/>
        <v>375</v>
      </c>
      <c r="B381" s="19">
        <v>31</v>
      </c>
      <c r="C381" s="19">
        <v>2</v>
      </c>
      <c r="D381" s="19" t="s">
        <v>743</v>
      </c>
      <c r="E381" s="19" t="s">
        <v>746</v>
      </c>
      <c r="H381" s="19" t="s">
        <v>747</v>
      </c>
      <c r="I381" s="19" t="s">
        <v>1489</v>
      </c>
      <c r="L381" s="42"/>
      <c r="M381" s="3" t="s">
        <v>2687</v>
      </c>
    </row>
    <row r="382" spans="1:14" ht="15" customHeight="1" x14ac:dyDescent="0.25">
      <c r="A382">
        <f t="shared" si="6"/>
        <v>376</v>
      </c>
      <c r="B382">
        <v>31</v>
      </c>
      <c r="C382">
        <v>4</v>
      </c>
      <c r="D382" t="s">
        <v>743</v>
      </c>
      <c r="E382" t="s">
        <v>748</v>
      </c>
      <c r="H382" t="s">
        <v>749</v>
      </c>
      <c r="I382" s="4" t="s">
        <v>2022</v>
      </c>
      <c r="K382" s="5" t="s">
        <v>2020</v>
      </c>
      <c r="L382" s="42" t="s">
        <v>2021</v>
      </c>
      <c r="M382" s="3" t="s">
        <v>2086</v>
      </c>
    </row>
    <row r="383" spans="1:14" ht="15" customHeight="1" x14ac:dyDescent="0.25">
      <c r="A383">
        <f t="shared" si="6"/>
        <v>377</v>
      </c>
      <c r="B383">
        <v>31</v>
      </c>
      <c r="C383">
        <v>5</v>
      </c>
      <c r="D383" t="s">
        <v>743</v>
      </c>
      <c r="E383" t="s">
        <v>750</v>
      </c>
      <c r="H383" t="s">
        <v>751</v>
      </c>
      <c r="I383" s="11" t="s">
        <v>1532</v>
      </c>
      <c r="K383" s="5" t="s">
        <v>2340</v>
      </c>
      <c r="L383" s="42" t="s">
        <v>2016</v>
      </c>
      <c r="M383" s="3" t="s">
        <v>2080</v>
      </c>
    </row>
    <row r="384" spans="1:14" ht="15" customHeight="1" x14ac:dyDescent="0.25">
      <c r="A384">
        <f t="shared" si="6"/>
        <v>378</v>
      </c>
      <c r="B384">
        <v>31</v>
      </c>
      <c r="C384">
        <v>6</v>
      </c>
      <c r="D384" t="s">
        <v>743</v>
      </c>
      <c r="E384" t="s">
        <v>752</v>
      </c>
      <c r="H384" t="s">
        <v>753</v>
      </c>
      <c r="I384" s="11" t="s">
        <v>1532</v>
      </c>
      <c r="K384" s="5" t="s">
        <v>2017</v>
      </c>
      <c r="L384" s="42" t="s">
        <v>2016</v>
      </c>
      <c r="M384" s="3" t="s">
        <v>2080</v>
      </c>
      <c r="N384" s="4" t="s">
        <v>2332</v>
      </c>
    </row>
    <row r="385" spans="1:14" ht="15" customHeight="1" x14ac:dyDescent="0.25">
      <c r="A385">
        <f t="shared" si="6"/>
        <v>379</v>
      </c>
      <c r="B385">
        <v>31</v>
      </c>
      <c r="C385">
        <v>7</v>
      </c>
      <c r="D385" t="s">
        <v>743</v>
      </c>
      <c r="E385" t="s">
        <v>754</v>
      </c>
      <c r="H385" t="s">
        <v>747</v>
      </c>
      <c r="I385" s="11" t="s">
        <v>1532</v>
      </c>
      <c r="K385" s="5" t="s">
        <v>2581</v>
      </c>
      <c r="L385" s="42" t="s">
        <v>2023</v>
      </c>
      <c r="M385" s="3" t="s">
        <v>2582</v>
      </c>
    </row>
    <row r="386" spans="1:14" s="19" customFormat="1" ht="15" customHeight="1" x14ac:dyDescent="0.25">
      <c r="A386">
        <f t="shared" si="6"/>
        <v>380</v>
      </c>
      <c r="B386" s="19">
        <v>31</v>
      </c>
      <c r="C386" s="19">
        <v>8</v>
      </c>
      <c r="D386" s="19" t="s">
        <v>743</v>
      </c>
      <c r="E386" s="19" t="s">
        <v>755</v>
      </c>
      <c r="H386" s="19" t="s">
        <v>756</v>
      </c>
      <c r="I386" s="11" t="s">
        <v>1532</v>
      </c>
      <c r="K386" s="22" t="s">
        <v>2024</v>
      </c>
      <c r="L386" s="42"/>
      <c r="M386" s="41" t="s">
        <v>2633</v>
      </c>
    </row>
    <row r="387" spans="1:14" ht="15" customHeight="1" x14ac:dyDescent="0.25">
      <c r="A387">
        <f t="shared" si="6"/>
        <v>381</v>
      </c>
      <c r="B387">
        <v>31</v>
      </c>
      <c r="C387">
        <v>9</v>
      </c>
      <c r="D387" t="s">
        <v>743</v>
      </c>
      <c r="E387" t="s">
        <v>757</v>
      </c>
      <c r="H387" t="s">
        <v>758</v>
      </c>
      <c r="I387" t="s">
        <v>1489</v>
      </c>
      <c r="L387" s="47" t="s">
        <v>2579</v>
      </c>
      <c r="M387" s="3" t="s">
        <v>2580</v>
      </c>
    </row>
    <row r="388" spans="1:14" ht="15" customHeight="1" x14ac:dyDescent="0.25">
      <c r="A388">
        <f t="shared" si="6"/>
        <v>382</v>
      </c>
      <c r="B388">
        <v>31</v>
      </c>
      <c r="C388">
        <v>10</v>
      </c>
      <c r="D388" t="s">
        <v>743</v>
      </c>
      <c r="E388" t="s">
        <v>759</v>
      </c>
      <c r="H388" t="s">
        <v>760</v>
      </c>
      <c r="I388" s="11" t="s">
        <v>1532</v>
      </c>
      <c r="K388" s="5" t="s">
        <v>2011</v>
      </c>
      <c r="L388" s="42" t="s">
        <v>2012</v>
      </c>
      <c r="M388" s="41" t="s">
        <v>2633</v>
      </c>
    </row>
    <row r="389" spans="1:14" s="8" customFormat="1" ht="15" customHeight="1" x14ac:dyDescent="0.25">
      <c r="A389">
        <f t="shared" si="6"/>
        <v>383</v>
      </c>
      <c r="B389" s="8">
        <v>31</v>
      </c>
      <c r="C389" s="8">
        <v>11</v>
      </c>
      <c r="D389" s="8" t="s">
        <v>743</v>
      </c>
      <c r="E389" s="8" t="s">
        <v>761</v>
      </c>
      <c r="H389" s="8" t="s">
        <v>762</v>
      </c>
      <c r="I389" s="11" t="s">
        <v>1532</v>
      </c>
      <c r="K389" s="9" t="s">
        <v>2013</v>
      </c>
      <c r="L389" s="45"/>
      <c r="M389" s="15" t="s">
        <v>2080</v>
      </c>
    </row>
    <row r="390" spans="1:14" ht="15" customHeight="1" x14ac:dyDescent="0.25">
      <c r="A390">
        <f t="shared" si="6"/>
        <v>384</v>
      </c>
      <c r="B390">
        <v>32</v>
      </c>
      <c r="C390">
        <v>2</v>
      </c>
      <c r="D390" t="s">
        <v>763</v>
      </c>
      <c r="E390" t="s">
        <v>764</v>
      </c>
      <c r="H390" t="s">
        <v>765</v>
      </c>
      <c r="I390" s="11" t="s">
        <v>1532</v>
      </c>
      <c r="K390" s="5" t="s">
        <v>2025</v>
      </c>
      <c r="M390" s="3" t="s">
        <v>2080</v>
      </c>
    </row>
    <row r="391" spans="1:14" ht="15" customHeight="1" x14ac:dyDescent="0.25">
      <c r="A391">
        <f t="shared" si="6"/>
        <v>385</v>
      </c>
      <c r="B391">
        <v>32</v>
      </c>
      <c r="C391">
        <v>3</v>
      </c>
      <c r="D391" t="s">
        <v>763</v>
      </c>
      <c r="E391" t="s">
        <v>766</v>
      </c>
      <c r="H391" t="s">
        <v>767</v>
      </c>
      <c r="I391" s="11" t="s">
        <v>1532</v>
      </c>
      <c r="K391" s="5" t="s">
        <v>2026</v>
      </c>
      <c r="M391" s="14" t="s">
        <v>2604</v>
      </c>
    </row>
    <row r="392" spans="1:14" ht="15" customHeight="1" x14ac:dyDescent="0.25">
      <c r="A392">
        <f t="shared" si="6"/>
        <v>386</v>
      </c>
      <c r="B392">
        <v>32</v>
      </c>
      <c r="C392">
        <v>4</v>
      </c>
      <c r="D392" t="s">
        <v>763</v>
      </c>
      <c r="E392" t="s">
        <v>768</v>
      </c>
      <c r="H392" t="s">
        <v>769</v>
      </c>
      <c r="I392" s="11" t="s">
        <v>1532</v>
      </c>
      <c r="K392" s="5" t="s">
        <v>2027</v>
      </c>
      <c r="M392" s="3" t="s">
        <v>2080</v>
      </c>
    </row>
    <row r="393" spans="1:14" ht="15" customHeight="1" x14ac:dyDescent="0.25">
      <c r="A393">
        <f t="shared" si="6"/>
        <v>387</v>
      </c>
      <c r="B393">
        <v>32</v>
      </c>
      <c r="C393">
        <v>5</v>
      </c>
      <c r="D393" t="s">
        <v>763</v>
      </c>
      <c r="E393" t="s">
        <v>770</v>
      </c>
      <c r="H393" t="s">
        <v>771</v>
      </c>
      <c r="I393" s="13" t="s">
        <v>1558</v>
      </c>
      <c r="K393" s="5" t="s">
        <v>2583</v>
      </c>
      <c r="L393" s="42" t="s">
        <v>2028</v>
      </c>
      <c r="M393" s="3" t="s">
        <v>2080</v>
      </c>
    </row>
    <row r="394" spans="1:14" ht="15" customHeight="1" x14ac:dyDescent="0.25">
      <c r="A394">
        <f t="shared" si="6"/>
        <v>388</v>
      </c>
      <c r="B394">
        <v>32</v>
      </c>
      <c r="C394">
        <v>6</v>
      </c>
      <c r="D394" t="s">
        <v>763</v>
      </c>
      <c r="E394" t="s">
        <v>772</v>
      </c>
      <c r="H394" t="s">
        <v>773</v>
      </c>
      <c r="I394" s="13" t="s">
        <v>1558</v>
      </c>
      <c r="K394" s="5" t="s">
        <v>2029</v>
      </c>
      <c r="L394" s="42" t="s">
        <v>2030</v>
      </c>
      <c r="M394" s="3" t="s">
        <v>2080</v>
      </c>
    </row>
    <row r="395" spans="1:14" ht="15" customHeight="1" x14ac:dyDescent="0.25">
      <c r="A395">
        <f t="shared" si="6"/>
        <v>389</v>
      </c>
      <c r="B395">
        <v>32</v>
      </c>
      <c r="C395">
        <v>7</v>
      </c>
      <c r="D395" t="s">
        <v>763</v>
      </c>
      <c r="E395" t="s">
        <v>774</v>
      </c>
      <c r="H395" t="s">
        <v>775</v>
      </c>
      <c r="I395" s="11" t="s">
        <v>1532</v>
      </c>
      <c r="K395" s="5" t="s">
        <v>2557</v>
      </c>
      <c r="M395" s="3" t="s">
        <v>2080</v>
      </c>
    </row>
    <row r="396" spans="1:14" ht="15" customHeight="1" x14ac:dyDescent="0.25">
      <c r="A396">
        <f t="shared" si="6"/>
        <v>390</v>
      </c>
      <c r="B396">
        <v>33</v>
      </c>
      <c r="C396">
        <v>1</v>
      </c>
      <c r="D396" t="s">
        <v>776</v>
      </c>
      <c r="E396" t="s">
        <v>777</v>
      </c>
      <c r="H396" t="s">
        <v>778</v>
      </c>
      <c r="I396" s="11" t="s">
        <v>1532</v>
      </c>
      <c r="K396" s="5" t="s">
        <v>2031</v>
      </c>
      <c r="M396" s="3" t="s">
        <v>2080</v>
      </c>
    </row>
    <row r="397" spans="1:14" ht="15" customHeight="1" x14ac:dyDescent="0.25">
      <c r="A397">
        <f t="shared" si="6"/>
        <v>391</v>
      </c>
      <c r="B397">
        <v>33</v>
      </c>
      <c r="C397">
        <v>2</v>
      </c>
      <c r="D397" t="s">
        <v>776</v>
      </c>
      <c r="E397" t="s">
        <v>779</v>
      </c>
      <c r="H397" t="s">
        <v>780</v>
      </c>
      <c r="I397" s="11" t="s">
        <v>1532</v>
      </c>
      <c r="K397" s="5" t="s">
        <v>2032</v>
      </c>
      <c r="M397" s="3" t="s">
        <v>2080</v>
      </c>
    </row>
    <row r="398" spans="1:14" ht="15" customHeight="1" x14ac:dyDescent="0.25">
      <c r="A398">
        <f t="shared" si="6"/>
        <v>392</v>
      </c>
      <c r="B398">
        <v>33</v>
      </c>
      <c r="C398">
        <v>3</v>
      </c>
      <c r="D398" t="s">
        <v>776</v>
      </c>
      <c r="E398" t="s">
        <v>781</v>
      </c>
      <c r="H398" t="s">
        <v>782</v>
      </c>
      <c r="I398" s="11" t="s">
        <v>1532</v>
      </c>
      <c r="K398" s="5" t="s">
        <v>2033</v>
      </c>
      <c r="M398" s="3" t="s">
        <v>2080</v>
      </c>
    </row>
    <row r="399" spans="1:14" s="8" customFormat="1" ht="15" customHeight="1" x14ac:dyDescent="0.25">
      <c r="A399">
        <f t="shared" si="6"/>
        <v>393</v>
      </c>
      <c r="B399" s="8">
        <v>33</v>
      </c>
      <c r="C399" s="8">
        <v>4</v>
      </c>
      <c r="D399" s="8" t="s">
        <v>776</v>
      </c>
      <c r="E399" s="8" t="s">
        <v>783</v>
      </c>
      <c r="H399" s="8" t="s">
        <v>784</v>
      </c>
      <c r="I399" s="11" t="s">
        <v>1532</v>
      </c>
      <c r="K399" s="9" t="s">
        <v>2034</v>
      </c>
      <c r="L399" s="45"/>
      <c r="M399" s="15" t="s">
        <v>2080</v>
      </c>
      <c r="N399" s="8" t="s">
        <v>2342</v>
      </c>
    </row>
    <row r="400" spans="1:14" ht="15" customHeight="1" x14ac:dyDescent="0.25">
      <c r="A400">
        <f t="shared" si="6"/>
        <v>394</v>
      </c>
      <c r="B400">
        <v>33</v>
      </c>
      <c r="C400">
        <v>5</v>
      </c>
      <c r="D400" t="s">
        <v>776</v>
      </c>
      <c r="E400" t="s">
        <v>785</v>
      </c>
      <c r="H400" t="s">
        <v>786</v>
      </c>
      <c r="I400" s="11" t="s">
        <v>1532</v>
      </c>
      <c r="K400" s="5" t="s">
        <v>2556</v>
      </c>
      <c r="M400" s="3" t="s">
        <v>2080</v>
      </c>
    </row>
    <row r="401" spans="1:14" ht="15" customHeight="1" x14ac:dyDescent="0.25">
      <c r="A401">
        <f t="shared" si="6"/>
        <v>395</v>
      </c>
      <c r="B401">
        <v>33</v>
      </c>
      <c r="C401">
        <v>6</v>
      </c>
      <c r="D401" t="s">
        <v>776</v>
      </c>
      <c r="E401" t="s">
        <v>787</v>
      </c>
      <c r="H401" t="s">
        <v>788</v>
      </c>
      <c r="I401" s="13" t="s">
        <v>1558</v>
      </c>
      <c r="K401" s="5" t="s">
        <v>2040</v>
      </c>
      <c r="L401" s="42" t="s">
        <v>2041</v>
      </c>
      <c r="M401" s="3" t="s">
        <v>2080</v>
      </c>
    </row>
    <row r="402" spans="1:14" ht="15" customHeight="1" x14ac:dyDescent="0.25">
      <c r="A402">
        <f t="shared" si="6"/>
        <v>396</v>
      </c>
      <c r="B402">
        <v>33</v>
      </c>
      <c r="C402">
        <v>7</v>
      </c>
      <c r="D402" t="s">
        <v>776</v>
      </c>
      <c r="E402" t="s">
        <v>789</v>
      </c>
      <c r="H402" t="s">
        <v>790</v>
      </c>
      <c r="I402" s="11" t="s">
        <v>1532</v>
      </c>
      <c r="K402" s="5" t="s">
        <v>2042</v>
      </c>
      <c r="M402" s="3" t="s">
        <v>2080</v>
      </c>
    </row>
    <row r="403" spans="1:14" ht="15" customHeight="1" x14ac:dyDescent="0.25">
      <c r="A403">
        <f t="shared" si="6"/>
        <v>397</v>
      </c>
      <c r="B403">
        <v>33</v>
      </c>
      <c r="C403">
        <v>8</v>
      </c>
      <c r="D403" t="s">
        <v>776</v>
      </c>
      <c r="E403" t="s">
        <v>791</v>
      </c>
      <c r="H403" t="s">
        <v>792</v>
      </c>
      <c r="I403" s="11" t="s">
        <v>1532</v>
      </c>
      <c r="K403" s="5" t="s">
        <v>2555</v>
      </c>
      <c r="M403" s="3" t="s">
        <v>2080</v>
      </c>
      <c r="N403" t="s">
        <v>2343</v>
      </c>
    </row>
    <row r="404" spans="1:14" ht="15" customHeight="1" x14ac:dyDescent="0.25">
      <c r="A404">
        <f t="shared" si="6"/>
        <v>398</v>
      </c>
      <c r="B404">
        <v>33</v>
      </c>
      <c r="C404">
        <v>9</v>
      </c>
      <c r="D404" t="s">
        <v>776</v>
      </c>
      <c r="E404" t="s">
        <v>793</v>
      </c>
      <c r="H404" t="s">
        <v>794</v>
      </c>
      <c r="I404" s="13" t="s">
        <v>1558</v>
      </c>
      <c r="K404" s="5" t="s">
        <v>2043</v>
      </c>
      <c r="L404" s="42" t="s">
        <v>2044</v>
      </c>
      <c r="M404" s="3" t="s">
        <v>2682</v>
      </c>
    </row>
    <row r="405" spans="1:14" ht="15" customHeight="1" x14ac:dyDescent="0.25">
      <c r="A405">
        <f t="shared" si="6"/>
        <v>399</v>
      </c>
      <c r="B405">
        <v>33</v>
      </c>
      <c r="C405">
        <v>10</v>
      </c>
      <c r="D405" t="s">
        <v>776</v>
      </c>
      <c r="E405" t="s">
        <v>795</v>
      </c>
      <c r="H405" t="s">
        <v>796</v>
      </c>
      <c r="I405" s="13" t="s">
        <v>1558</v>
      </c>
      <c r="K405" s="5" t="s">
        <v>2045</v>
      </c>
      <c r="L405" s="42" t="s">
        <v>2044</v>
      </c>
    </row>
    <row r="406" spans="1:14" x14ac:dyDescent="0.25">
      <c r="A406">
        <f t="shared" si="6"/>
        <v>400</v>
      </c>
      <c r="B406">
        <v>38</v>
      </c>
      <c r="C406">
        <v>1</v>
      </c>
      <c r="D406" t="s">
        <v>797</v>
      </c>
      <c r="E406" t="s">
        <v>798</v>
      </c>
      <c r="H406" t="s">
        <v>799</v>
      </c>
      <c r="I406" t="s">
        <v>1489</v>
      </c>
    </row>
    <row r="407" spans="1:14" ht="15" customHeight="1" x14ac:dyDescent="0.25">
      <c r="A407">
        <f t="shared" ref="A407:A465" si="7">+A406+1</f>
        <v>401</v>
      </c>
      <c r="B407">
        <v>38</v>
      </c>
      <c r="C407">
        <v>2</v>
      </c>
      <c r="D407" t="s">
        <v>797</v>
      </c>
      <c r="E407" t="s">
        <v>800</v>
      </c>
      <c r="H407" t="s">
        <v>801</v>
      </c>
      <c r="I407" s="11" t="s">
        <v>1532</v>
      </c>
      <c r="K407" s="5" t="s">
        <v>2046</v>
      </c>
      <c r="M407" s="3" t="s">
        <v>2080</v>
      </c>
    </row>
    <row r="408" spans="1:14" ht="15" customHeight="1" x14ac:dyDescent="0.25">
      <c r="A408">
        <f t="shared" si="7"/>
        <v>402</v>
      </c>
      <c r="B408">
        <v>38</v>
      </c>
      <c r="C408">
        <v>3</v>
      </c>
      <c r="D408" t="s">
        <v>797</v>
      </c>
      <c r="E408" t="s">
        <v>802</v>
      </c>
      <c r="H408" t="s">
        <v>803</v>
      </c>
      <c r="I408" s="11" t="s">
        <v>1532</v>
      </c>
      <c r="K408" s="5" t="s">
        <v>2047</v>
      </c>
      <c r="M408" s="3" t="s">
        <v>2080</v>
      </c>
      <c r="N408" t="s">
        <v>2527</v>
      </c>
    </row>
    <row r="409" spans="1:14" ht="15" customHeight="1" x14ac:dyDescent="0.25">
      <c r="A409">
        <f t="shared" si="7"/>
        <v>403</v>
      </c>
      <c r="B409">
        <v>38</v>
      </c>
      <c r="C409">
        <v>4</v>
      </c>
      <c r="D409" t="s">
        <v>797</v>
      </c>
      <c r="E409" t="s">
        <v>804</v>
      </c>
      <c r="H409" t="s">
        <v>805</v>
      </c>
      <c r="I409" s="11" t="s">
        <v>1532</v>
      </c>
      <c r="K409" s="5" t="s">
        <v>2048</v>
      </c>
      <c r="M409" s="3" t="s">
        <v>2086</v>
      </c>
    </row>
    <row r="410" spans="1:14" ht="15" customHeight="1" x14ac:dyDescent="0.25">
      <c r="A410">
        <f t="shared" si="7"/>
        <v>404</v>
      </c>
      <c r="B410">
        <v>38</v>
      </c>
      <c r="C410">
        <v>5</v>
      </c>
      <c r="D410" t="s">
        <v>797</v>
      </c>
      <c r="E410" t="s">
        <v>806</v>
      </c>
      <c r="H410" t="s">
        <v>807</v>
      </c>
      <c r="I410" s="11" t="s">
        <v>1532</v>
      </c>
      <c r="K410" s="5" t="s">
        <v>2049</v>
      </c>
      <c r="M410" s="3" t="s">
        <v>2086</v>
      </c>
    </row>
    <row r="411" spans="1:14" ht="15" customHeight="1" x14ac:dyDescent="0.25">
      <c r="A411">
        <f>+A410+1</f>
        <v>405</v>
      </c>
      <c r="B411">
        <v>38</v>
      </c>
      <c r="C411">
        <v>6</v>
      </c>
      <c r="D411" t="s">
        <v>797</v>
      </c>
      <c r="E411" t="s">
        <v>808</v>
      </c>
      <c r="H411" t="s">
        <v>809</v>
      </c>
      <c r="I411" s="11" t="s">
        <v>1532</v>
      </c>
      <c r="K411" s="5" t="s">
        <v>2050</v>
      </c>
      <c r="M411" s="3" t="s">
        <v>2080</v>
      </c>
      <c r="N411" s="4" t="s">
        <v>2528</v>
      </c>
    </row>
    <row r="412" spans="1:14" ht="15" customHeight="1" x14ac:dyDescent="0.25">
      <c r="A412">
        <f t="shared" si="7"/>
        <v>406</v>
      </c>
      <c r="B412">
        <v>38</v>
      </c>
      <c r="C412">
        <v>7</v>
      </c>
      <c r="D412" t="s">
        <v>797</v>
      </c>
      <c r="E412" t="s">
        <v>810</v>
      </c>
      <c r="H412" t="s">
        <v>811</v>
      </c>
      <c r="I412" s="11" t="s">
        <v>1532</v>
      </c>
      <c r="K412" s="5" t="s">
        <v>2051</v>
      </c>
      <c r="M412" s="3" t="s">
        <v>2080</v>
      </c>
    </row>
    <row r="413" spans="1:14" s="8" customFormat="1" ht="15" customHeight="1" x14ac:dyDescent="0.25">
      <c r="A413">
        <f t="shared" si="7"/>
        <v>407</v>
      </c>
      <c r="B413" s="8">
        <v>38</v>
      </c>
      <c r="C413" s="8">
        <v>8</v>
      </c>
      <c r="D413" s="8" t="s">
        <v>797</v>
      </c>
      <c r="E413" s="8" t="s">
        <v>272</v>
      </c>
      <c r="H413" s="8" t="s">
        <v>812</v>
      </c>
      <c r="I413" s="11" t="s">
        <v>1532</v>
      </c>
      <c r="K413" s="9" t="s">
        <v>2052</v>
      </c>
      <c r="L413" s="45"/>
      <c r="M413" s="15" t="s">
        <v>2080</v>
      </c>
    </row>
    <row r="414" spans="1:14" ht="15" customHeight="1" x14ac:dyDescent="0.25">
      <c r="A414">
        <f t="shared" si="7"/>
        <v>408</v>
      </c>
      <c r="B414">
        <v>38</v>
      </c>
      <c r="C414">
        <v>9</v>
      </c>
      <c r="D414" t="s">
        <v>797</v>
      </c>
      <c r="E414" t="s">
        <v>274</v>
      </c>
      <c r="H414" t="s">
        <v>813</v>
      </c>
      <c r="I414" s="11" t="s">
        <v>1532</v>
      </c>
      <c r="K414" s="5" t="s">
        <v>2053</v>
      </c>
      <c r="M414" s="3" t="s">
        <v>2080</v>
      </c>
    </row>
    <row r="415" spans="1:14" ht="15" customHeight="1" x14ac:dyDescent="0.25">
      <c r="A415">
        <f t="shared" si="7"/>
        <v>409</v>
      </c>
      <c r="B415">
        <v>38</v>
      </c>
      <c r="C415">
        <v>10</v>
      </c>
      <c r="D415" t="s">
        <v>797</v>
      </c>
      <c r="E415" t="s">
        <v>814</v>
      </c>
      <c r="H415" t="s">
        <v>1331</v>
      </c>
      <c r="I415" s="11" t="s">
        <v>1532</v>
      </c>
      <c r="K415" s="5" t="s">
        <v>2054</v>
      </c>
      <c r="M415" s="3" t="s">
        <v>2080</v>
      </c>
    </row>
    <row r="416" spans="1:14" ht="15" customHeight="1" x14ac:dyDescent="0.25">
      <c r="A416">
        <f t="shared" si="7"/>
        <v>410</v>
      </c>
      <c r="B416">
        <v>38</v>
      </c>
      <c r="C416">
        <v>11</v>
      </c>
      <c r="D416" t="s">
        <v>797</v>
      </c>
      <c r="E416" t="s">
        <v>815</v>
      </c>
      <c r="H416" t="s">
        <v>816</v>
      </c>
      <c r="I416" s="11" t="s">
        <v>1532</v>
      </c>
      <c r="K416" s="5" t="s">
        <v>2055</v>
      </c>
      <c r="M416" s="3" t="s">
        <v>2080</v>
      </c>
    </row>
    <row r="417" spans="1:14" ht="15" customHeight="1" x14ac:dyDescent="0.25">
      <c r="A417">
        <f t="shared" si="7"/>
        <v>411</v>
      </c>
      <c r="B417">
        <v>38</v>
      </c>
      <c r="C417">
        <v>12</v>
      </c>
      <c r="D417" t="s">
        <v>797</v>
      </c>
      <c r="E417" t="s">
        <v>817</v>
      </c>
      <c r="H417" t="s">
        <v>818</v>
      </c>
      <c r="I417" s="11" t="s">
        <v>1532</v>
      </c>
      <c r="K417" s="5" t="s">
        <v>2056</v>
      </c>
      <c r="M417" s="3" t="s">
        <v>2080</v>
      </c>
    </row>
    <row r="418" spans="1:14" ht="15" customHeight="1" x14ac:dyDescent="0.25">
      <c r="A418">
        <f t="shared" si="7"/>
        <v>412</v>
      </c>
      <c r="B418">
        <v>38</v>
      </c>
      <c r="C418">
        <v>13</v>
      </c>
      <c r="D418" t="s">
        <v>797</v>
      </c>
      <c r="E418" t="s">
        <v>819</v>
      </c>
      <c r="H418" t="s">
        <v>820</v>
      </c>
      <c r="I418" s="11" t="s">
        <v>1532</v>
      </c>
      <c r="K418" s="5" t="s">
        <v>2057</v>
      </c>
      <c r="M418" s="3" t="s">
        <v>2080</v>
      </c>
    </row>
    <row r="419" spans="1:14" ht="15" customHeight="1" x14ac:dyDescent="0.25">
      <c r="A419">
        <f t="shared" si="7"/>
        <v>413</v>
      </c>
      <c r="B419">
        <v>38</v>
      </c>
      <c r="C419">
        <v>14</v>
      </c>
      <c r="D419" t="s">
        <v>797</v>
      </c>
      <c r="E419" t="s">
        <v>821</v>
      </c>
      <c r="H419" t="s">
        <v>822</v>
      </c>
      <c r="I419" s="11" t="s">
        <v>1532</v>
      </c>
      <c r="K419" s="5" t="s">
        <v>2058</v>
      </c>
      <c r="M419" s="3" t="s">
        <v>2080</v>
      </c>
    </row>
    <row r="420" spans="1:14" ht="15" customHeight="1" x14ac:dyDescent="0.25">
      <c r="A420">
        <f t="shared" si="7"/>
        <v>414</v>
      </c>
      <c r="B420">
        <v>38</v>
      </c>
      <c r="C420">
        <v>15</v>
      </c>
      <c r="D420" t="s">
        <v>797</v>
      </c>
      <c r="E420" t="s">
        <v>823</v>
      </c>
      <c r="H420" t="s">
        <v>824</v>
      </c>
      <c r="I420" s="11" t="s">
        <v>1532</v>
      </c>
      <c r="K420" s="5" t="s">
        <v>2059</v>
      </c>
      <c r="M420" s="3" t="s">
        <v>2080</v>
      </c>
    </row>
    <row r="421" spans="1:14" ht="15" customHeight="1" x14ac:dyDescent="0.25">
      <c r="A421">
        <f t="shared" si="7"/>
        <v>415</v>
      </c>
      <c r="B421">
        <v>38</v>
      </c>
      <c r="C421">
        <v>16</v>
      </c>
      <c r="D421" t="s">
        <v>797</v>
      </c>
      <c r="E421" t="s">
        <v>825</v>
      </c>
      <c r="H421" t="s">
        <v>826</v>
      </c>
      <c r="I421" s="11" t="s">
        <v>1532</v>
      </c>
      <c r="K421" s="5" t="s">
        <v>2060</v>
      </c>
      <c r="M421" s="3" t="s">
        <v>2080</v>
      </c>
    </row>
    <row r="422" spans="1:14" ht="15" customHeight="1" x14ac:dyDescent="0.25">
      <c r="A422">
        <f t="shared" si="7"/>
        <v>416</v>
      </c>
      <c r="B422">
        <v>38</v>
      </c>
      <c r="C422">
        <v>17</v>
      </c>
      <c r="D422" t="s">
        <v>797</v>
      </c>
      <c r="E422" t="s">
        <v>827</v>
      </c>
      <c r="H422" t="s">
        <v>828</v>
      </c>
      <c r="I422" s="11" t="s">
        <v>1532</v>
      </c>
      <c r="K422" s="5" t="s">
        <v>2061</v>
      </c>
      <c r="M422" s="3" t="s">
        <v>2080</v>
      </c>
    </row>
    <row r="423" spans="1:14" ht="15" customHeight="1" x14ac:dyDescent="0.25">
      <c r="A423">
        <f t="shared" si="7"/>
        <v>417</v>
      </c>
      <c r="B423">
        <v>38</v>
      </c>
      <c r="C423">
        <v>18</v>
      </c>
      <c r="D423" t="s">
        <v>797</v>
      </c>
      <c r="E423" t="s">
        <v>829</v>
      </c>
      <c r="H423" t="s">
        <v>830</v>
      </c>
      <c r="I423" s="11" t="s">
        <v>1532</v>
      </c>
      <c r="K423" s="5" t="s">
        <v>2062</v>
      </c>
      <c r="M423" s="3" t="s">
        <v>2080</v>
      </c>
    </row>
    <row r="424" spans="1:14" ht="15" customHeight="1" x14ac:dyDescent="0.25">
      <c r="A424">
        <f t="shared" si="7"/>
        <v>418</v>
      </c>
      <c r="B424">
        <v>38</v>
      </c>
      <c r="C424">
        <v>19</v>
      </c>
      <c r="D424" t="s">
        <v>797</v>
      </c>
      <c r="E424" t="s">
        <v>831</v>
      </c>
      <c r="H424" t="s">
        <v>832</v>
      </c>
      <c r="I424" s="11" t="s">
        <v>1532</v>
      </c>
      <c r="K424" s="5" t="s">
        <v>2063</v>
      </c>
      <c r="M424" s="3" t="s">
        <v>2080</v>
      </c>
    </row>
    <row r="425" spans="1:14" x14ac:dyDescent="0.25">
      <c r="A425">
        <f t="shared" si="7"/>
        <v>419</v>
      </c>
      <c r="B425">
        <v>38</v>
      </c>
      <c r="C425">
        <v>20</v>
      </c>
      <c r="D425" t="s">
        <v>797</v>
      </c>
      <c r="E425" t="s">
        <v>833</v>
      </c>
      <c r="H425" t="s">
        <v>834</v>
      </c>
      <c r="I425" t="s">
        <v>1489</v>
      </c>
    </row>
    <row r="426" spans="1:14" x14ac:dyDescent="0.25">
      <c r="A426">
        <f t="shared" si="7"/>
        <v>420</v>
      </c>
      <c r="B426">
        <v>38</v>
      </c>
      <c r="C426">
        <v>21</v>
      </c>
      <c r="D426" t="s">
        <v>797</v>
      </c>
      <c r="E426" t="s">
        <v>835</v>
      </c>
      <c r="H426" t="s">
        <v>836</v>
      </c>
      <c r="I426" t="s">
        <v>1489</v>
      </c>
    </row>
    <row r="427" spans="1:14" ht="15" customHeight="1" x14ac:dyDescent="0.25">
      <c r="A427">
        <f t="shared" si="7"/>
        <v>421</v>
      </c>
      <c r="B427">
        <v>38</v>
      </c>
      <c r="C427">
        <v>22</v>
      </c>
      <c r="D427" t="s">
        <v>797</v>
      </c>
      <c r="E427" t="s">
        <v>837</v>
      </c>
      <c r="H427" t="s">
        <v>838</v>
      </c>
      <c r="I427" s="13" t="s">
        <v>1558</v>
      </c>
      <c r="K427" s="5" t="s">
        <v>2064</v>
      </c>
      <c r="L427" s="42" t="s">
        <v>2044</v>
      </c>
    </row>
    <row r="428" spans="1:14" s="13" customFormat="1" ht="15" customHeight="1" x14ac:dyDescent="0.25">
      <c r="A428">
        <f t="shared" si="7"/>
        <v>422</v>
      </c>
      <c r="B428" s="13">
        <v>39</v>
      </c>
      <c r="C428" s="13">
        <v>1</v>
      </c>
      <c r="D428" s="13" t="s">
        <v>839</v>
      </c>
      <c r="E428" s="13" t="s">
        <v>840</v>
      </c>
      <c r="H428" s="13" t="s">
        <v>841</v>
      </c>
      <c r="I428" s="13" t="s">
        <v>1532</v>
      </c>
      <c r="K428" s="29" t="s">
        <v>2065</v>
      </c>
      <c r="L428" s="45"/>
      <c r="M428" s="15" t="s">
        <v>2080</v>
      </c>
      <c r="N428" s="13" t="s">
        <v>2529</v>
      </c>
    </row>
    <row r="429" spans="1:14" ht="15" customHeight="1" x14ac:dyDescent="0.25">
      <c r="A429">
        <f t="shared" si="7"/>
        <v>423</v>
      </c>
      <c r="B429">
        <v>39</v>
      </c>
      <c r="C429">
        <v>2</v>
      </c>
      <c r="D429" t="s">
        <v>839</v>
      </c>
      <c r="E429" t="s">
        <v>842</v>
      </c>
      <c r="H429" t="s">
        <v>843</v>
      </c>
      <c r="I429" s="13" t="s">
        <v>1558</v>
      </c>
      <c r="K429" s="5" t="s">
        <v>2066</v>
      </c>
      <c r="L429" s="42" t="s">
        <v>2067</v>
      </c>
      <c r="M429" s="3" t="s">
        <v>2080</v>
      </c>
      <c r="N429" s="4" t="s">
        <v>2605</v>
      </c>
    </row>
    <row r="430" spans="1:14" ht="15" customHeight="1" x14ac:dyDescent="0.25">
      <c r="A430">
        <f t="shared" si="7"/>
        <v>424</v>
      </c>
      <c r="B430">
        <v>39</v>
      </c>
      <c r="C430">
        <v>3</v>
      </c>
      <c r="D430" t="s">
        <v>839</v>
      </c>
      <c r="E430" t="s">
        <v>844</v>
      </c>
      <c r="H430" t="s">
        <v>1332</v>
      </c>
      <c r="I430" s="13" t="s">
        <v>1558</v>
      </c>
      <c r="K430" s="5" t="s">
        <v>2068</v>
      </c>
      <c r="L430" s="42" t="s">
        <v>2067</v>
      </c>
    </row>
    <row r="431" spans="1:14" ht="15" customHeight="1" x14ac:dyDescent="0.25">
      <c r="A431">
        <f t="shared" si="7"/>
        <v>425</v>
      </c>
      <c r="B431">
        <v>43</v>
      </c>
      <c r="C431">
        <v>1</v>
      </c>
      <c r="D431" t="s">
        <v>845</v>
      </c>
      <c r="E431" t="s">
        <v>846</v>
      </c>
      <c r="H431" t="s">
        <v>847</v>
      </c>
      <c r="I431" s="11" t="s">
        <v>1532</v>
      </c>
      <c r="K431" s="5" t="s">
        <v>2069</v>
      </c>
      <c r="M431" s="3" t="s">
        <v>2080</v>
      </c>
    </row>
    <row r="432" spans="1:14" ht="15" customHeight="1" x14ac:dyDescent="0.25">
      <c r="A432">
        <f t="shared" si="7"/>
        <v>426</v>
      </c>
      <c r="B432">
        <v>43</v>
      </c>
      <c r="C432">
        <v>2</v>
      </c>
      <c r="D432" t="s">
        <v>845</v>
      </c>
      <c r="E432" t="s">
        <v>848</v>
      </c>
      <c r="H432" t="s">
        <v>849</v>
      </c>
      <c r="I432" s="11" t="s">
        <v>1532</v>
      </c>
      <c r="K432" s="5" t="s">
        <v>2070</v>
      </c>
      <c r="M432" s="3" t="s">
        <v>2080</v>
      </c>
    </row>
    <row r="433" spans="1:14" ht="15" customHeight="1" x14ac:dyDescent="0.25">
      <c r="A433">
        <f t="shared" si="7"/>
        <v>427</v>
      </c>
      <c r="B433">
        <v>43</v>
      </c>
      <c r="C433">
        <v>4</v>
      </c>
      <c r="D433" t="s">
        <v>845</v>
      </c>
      <c r="E433" t="s">
        <v>850</v>
      </c>
      <c r="H433" t="s">
        <v>851</v>
      </c>
      <c r="I433" s="11" t="s">
        <v>1532</v>
      </c>
      <c r="K433" s="5" t="s">
        <v>2071</v>
      </c>
      <c r="M433" s="3" t="s">
        <v>2080</v>
      </c>
    </row>
    <row r="434" spans="1:14" ht="15" customHeight="1" x14ac:dyDescent="0.25">
      <c r="A434">
        <f t="shared" si="7"/>
        <v>428</v>
      </c>
      <c r="B434">
        <v>43</v>
      </c>
      <c r="C434">
        <v>5</v>
      </c>
      <c r="D434" t="s">
        <v>845</v>
      </c>
      <c r="E434" t="s">
        <v>852</v>
      </c>
      <c r="H434" t="s">
        <v>853</v>
      </c>
      <c r="I434" s="11" t="s">
        <v>1532</v>
      </c>
      <c r="K434" s="5" t="s">
        <v>2072</v>
      </c>
      <c r="M434" s="3" t="s">
        <v>2080</v>
      </c>
    </row>
    <row r="435" spans="1:14" ht="15" customHeight="1" x14ac:dyDescent="0.25">
      <c r="A435">
        <f t="shared" si="7"/>
        <v>429</v>
      </c>
      <c r="B435">
        <v>43</v>
      </c>
      <c r="C435">
        <v>6</v>
      </c>
      <c r="D435" t="s">
        <v>845</v>
      </c>
      <c r="E435" t="s">
        <v>854</v>
      </c>
      <c r="H435" t="s">
        <v>855</v>
      </c>
      <c r="I435" s="11" t="s">
        <v>1532</v>
      </c>
      <c r="K435" s="5" t="s">
        <v>2073</v>
      </c>
      <c r="M435" s="3" t="s">
        <v>2080</v>
      </c>
    </row>
    <row r="436" spans="1:14" ht="15" customHeight="1" x14ac:dyDescent="0.25">
      <c r="A436">
        <f t="shared" si="7"/>
        <v>430</v>
      </c>
      <c r="B436">
        <v>45</v>
      </c>
      <c r="C436">
        <v>1</v>
      </c>
      <c r="D436" t="s">
        <v>856</v>
      </c>
      <c r="E436" t="s">
        <v>857</v>
      </c>
      <c r="H436" t="s">
        <v>858</v>
      </c>
      <c r="I436" s="11" t="s">
        <v>1532</v>
      </c>
      <c r="K436" s="5" t="s">
        <v>2577</v>
      </c>
      <c r="M436" s="3" t="s">
        <v>2578</v>
      </c>
    </row>
    <row r="437" spans="1:14" ht="15" customHeight="1" x14ac:dyDescent="0.25">
      <c r="A437">
        <f t="shared" si="7"/>
        <v>431</v>
      </c>
      <c r="B437">
        <v>45</v>
      </c>
      <c r="C437">
        <v>2</v>
      </c>
      <c r="D437" t="s">
        <v>856</v>
      </c>
      <c r="E437" t="s">
        <v>859</v>
      </c>
      <c r="H437" t="s">
        <v>860</v>
      </c>
      <c r="I437" s="11" t="s">
        <v>1532</v>
      </c>
      <c r="K437" s="5"/>
      <c r="M437" s="3" t="s">
        <v>2086</v>
      </c>
    </row>
    <row r="438" spans="1:14" ht="15" customHeight="1" x14ac:dyDescent="0.25">
      <c r="A438">
        <f t="shared" si="7"/>
        <v>432</v>
      </c>
      <c r="B438">
        <v>45</v>
      </c>
      <c r="C438">
        <v>3</v>
      </c>
      <c r="D438" t="s">
        <v>856</v>
      </c>
      <c r="E438" t="s">
        <v>861</v>
      </c>
      <c r="H438" t="s">
        <v>862</v>
      </c>
      <c r="I438" s="11" t="s">
        <v>1532</v>
      </c>
      <c r="K438" s="5" t="s">
        <v>2074</v>
      </c>
      <c r="M438" s="3" t="s">
        <v>2080</v>
      </c>
    </row>
    <row r="439" spans="1:14" ht="15" customHeight="1" x14ac:dyDescent="0.25">
      <c r="A439">
        <f t="shared" si="7"/>
        <v>433</v>
      </c>
      <c r="B439">
        <v>45</v>
      </c>
      <c r="C439">
        <v>4</v>
      </c>
      <c r="D439" t="s">
        <v>856</v>
      </c>
      <c r="E439" t="s">
        <v>863</v>
      </c>
      <c r="H439" t="s">
        <v>864</v>
      </c>
      <c r="I439" s="11" t="s">
        <v>1532</v>
      </c>
      <c r="K439" s="5" t="s">
        <v>2075</v>
      </c>
      <c r="M439" s="3" t="s">
        <v>2080</v>
      </c>
    </row>
    <row r="440" spans="1:14" ht="15" customHeight="1" x14ac:dyDescent="0.25">
      <c r="A440">
        <f t="shared" si="7"/>
        <v>434</v>
      </c>
      <c r="B440">
        <v>45</v>
      </c>
      <c r="C440">
        <v>5</v>
      </c>
      <c r="D440" t="s">
        <v>856</v>
      </c>
      <c r="E440" t="s">
        <v>865</v>
      </c>
      <c r="H440" t="s">
        <v>1333</v>
      </c>
      <c r="I440" s="11" t="s">
        <v>1532</v>
      </c>
      <c r="K440" s="5" t="s">
        <v>2079</v>
      </c>
      <c r="M440" s="3" t="s">
        <v>2080</v>
      </c>
    </row>
    <row r="441" spans="1:14" ht="15" customHeight="1" x14ac:dyDescent="0.25">
      <c r="A441">
        <f t="shared" si="7"/>
        <v>435</v>
      </c>
      <c r="B441">
        <v>45</v>
      </c>
      <c r="C441">
        <v>8</v>
      </c>
      <c r="D441" t="s">
        <v>856</v>
      </c>
      <c r="E441" t="s">
        <v>866</v>
      </c>
      <c r="H441" t="s">
        <v>867</v>
      </c>
      <c r="I441" s="11" t="s">
        <v>1532</v>
      </c>
      <c r="K441" s="5" t="s">
        <v>2078</v>
      </c>
      <c r="M441" s="3" t="s">
        <v>2080</v>
      </c>
    </row>
    <row r="442" spans="1:14" ht="15" customHeight="1" x14ac:dyDescent="0.25">
      <c r="A442">
        <f t="shared" si="7"/>
        <v>436</v>
      </c>
      <c r="B442">
        <v>46</v>
      </c>
      <c r="C442">
        <v>1</v>
      </c>
      <c r="D442" t="s">
        <v>868</v>
      </c>
      <c r="E442" t="s">
        <v>869</v>
      </c>
      <c r="H442" t="s">
        <v>870</v>
      </c>
      <c r="I442" s="11" t="s">
        <v>1532</v>
      </c>
      <c r="K442" s="5" t="s">
        <v>2076</v>
      </c>
      <c r="M442" s="3" t="s">
        <v>2080</v>
      </c>
    </row>
    <row r="443" spans="1:14" s="8" customFormat="1" ht="15" customHeight="1" x14ac:dyDescent="0.25">
      <c r="A443">
        <f t="shared" si="7"/>
        <v>437</v>
      </c>
      <c r="B443" s="8">
        <v>46</v>
      </c>
      <c r="C443" s="8">
        <v>2</v>
      </c>
      <c r="D443" s="8" t="s">
        <v>868</v>
      </c>
      <c r="E443" s="8" t="s">
        <v>871</v>
      </c>
      <c r="H443" s="8" t="s">
        <v>872</v>
      </c>
      <c r="I443" s="11" t="s">
        <v>1532</v>
      </c>
      <c r="K443" s="9" t="s">
        <v>2077</v>
      </c>
      <c r="L443" s="45"/>
      <c r="M443" s="15" t="s">
        <v>2080</v>
      </c>
      <c r="N443" s="13" t="s">
        <v>2325</v>
      </c>
    </row>
    <row r="444" spans="1:14" x14ac:dyDescent="0.25">
      <c r="A444">
        <f>+A443+1</f>
        <v>438</v>
      </c>
      <c r="B444">
        <v>47</v>
      </c>
      <c r="C444">
        <v>1</v>
      </c>
      <c r="D444" t="s">
        <v>873</v>
      </c>
      <c r="E444" t="s">
        <v>874</v>
      </c>
      <c r="H444" t="s">
        <v>875</v>
      </c>
      <c r="I444" s="11" t="s">
        <v>1532</v>
      </c>
      <c r="K444" t="s">
        <v>2097</v>
      </c>
      <c r="M444" s="3" t="s">
        <v>2080</v>
      </c>
    </row>
    <row r="445" spans="1:14" x14ac:dyDescent="0.25">
      <c r="A445">
        <f t="shared" si="7"/>
        <v>439</v>
      </c>
      <c r="B445">
        <v>47</v>
      </c>
      <c r="C445">
        <v>3</v>
      </c>
      <c r="D445" t="s">
        <v>873</v>
      </c>
      <c r="E445" t="s">
        <v>876</v>
      </c>
      <c r="H445" t="s">
        <v>877</v>
      </c>
      <c r="I445" s="11" t="s">
        <v>1532</v>
      </c>
      <c r="K445" t="s">
        <v>2098</v>
      </c>
      <c r="M445" s="3" t="s">
        <v>2080</v>
      </c>
    </row>
    <row r="446" spans="1:14" x14ac:dyDescent="0.25">
      <c r="A446">
        <f t="shared" si="7"/>
        <v>440</v>
      </c>
      <c r="B446">
        <v>47</v>
      </c>
      <c r="C446">
        <v>4</v>
      </c>
      <c r="D446" t="s">
        <v>873</v>
      </c>
      <c r="E446" t="s">
        <v>878</v>
      </c>
      <c r="H446" t="s">
        <v>879</v>
      </c>
      <c r="I446" s="11" t="s">
        <v>1532</v>
      </c>
      <c r="K446" t="s">
        <v>2099</v>
      </c>
      <c r="M446" s="3" t="s">
        <v>2080</v>
      </c>
    </row>
    <row r="447" spans="1:14" x14ac:dyDescent="0.25">
      <c r="A447">
        <f t="shared" si="7"/>
        <v>441</v>
      </c>
      <c r="B447">
        <v>47</v>
      </c>
      <c r="C447">
        <v>5</v>
      </c>
      <c r="D447" t="s">
        <v>873</v>
      </c>
      <c r="E447" t="s">
        <v>880</v>
      </c>
      <c r="H447" t="s">
        <v>881</v>
      </c>
      <c r="I447" s="11" t="s">
        <v>1532</v>
      </c>
      <c r="K447" t="s">
        <v>2100</v>
      </c>
      <c r="M447" s="3" t="s">
        <v>2080</v>
      </c>
    </row>
    <row r="448" spans="1:14" x14ac:dyDescent="0.25">
      <c r="A448">
        <f t="shared" si="7"/>
        <v>442</v>
      </c>
      <c r="B448">
        <v>47</v>
      </c>
      <c r="C448">
        <v>6</v>
      </c>
      <c r="D448" t="s">
        <v>873</v>
      </c>
      <c r="E448" t="s">
        <v>882</v>
      </c>
      <c r="H448" t="s">
        <v>883</v>
      </c>
      <c r="I448" s="11" t="s">
        <v>1532</v>
      </c>
      <c r="K448" t="s">
        <v>2101</v>
      </c>
      <c r="M448" s="3" t="s">
        <v>2080</v>
      </c>
    </row>
    <row r="449" spans="1:14" ht="15" customHeight="1" x14ac:dyDescent="0.25">
      <c r="A449">
        <f t="shared" si="7"/>
        <v>443</v>
      </c>
      <c r="B449">
        <v>47</v>
      </c>
      <c r="C449">
        <v>7</v>
      </c>
      <c r="D449" t="s">
        <v>873</v>
      </c>
      <c r="E449" t="s">
        <v>884</v>
      </c>
      <c r="H449" t="s">
        <v>885</v>
      </c>
      <c r="I449" t="s">
        <v>1489</v>
      </c>
      <c r="K449" s="5" t="s">
        <v>2102</v>
      </c>
      <c r="M449" s="14" t="s">
        <v>1623</v>
      </c>
    </row>
    <row r="450" spans="1:14" x14ac:dyDescent="0.25">
      <c r="A450">
        <f t="shared" si="7"/>
        <v>444</v>
      </c>
      <c r="B450">
        <v>47</v>
      </c>
      <c r="C450">
        <v>8</v>
      </c>
      <c r="D450" t="s">
        <v>873</v>
      </c>
      <c r="E450" t="s">
        <v>886</v>
      </c>
      <c r="H450" t="s">
        <v>887</v>
      </c>
      <c r="I450" s="11" t="s">
        <v>1532</v>
      </c>
      <c r="K450" t="s">
        <v>2103</v>
      </c>
      <c r="M450" s="3" t="s">
        <v>2080</v>
      </c>
    </row>
    <row r="451" spans="1:14" x14ac:dyDescent="0.25">
      <c r="A451">
        <f t="shared" si="7"/>
        <v>445</v>
      </c>
      <c r="B451">
        <v>47</v>
      </c>
      <c r="C451">
        <v>9</v>
      </c>
      <c r="D451" t="s">
        <v>873</v>
      </c>
      <c r="E451" t="s">
        <v>888</v>
      </c>
      <c r="H451" t="s">
        <v>889</v>
      </c>
      <c r="I451" s="11" t="s">
        <v>1532</v>
      </c>
      <c r="K451" t="s">
        <v>2104</v>
      </c>
      <c r="M451" s="3" t="s">
        <v>2080</v>
      </c>
    </row>
    <row r="452" spans="1:14" x14ac:dyDescent="0.25">
      <c r="A452">
        <f t="shared" si="7"/>
        <v>446</v>
      </c>
      <c r="B452">
        <v>48</v>
      </c>
      <c r="C452">
        <v>1</v>
      </c>
      <c r="D452" t="s">
        <v>890</v>
      </c>
      <c r="E452" t="s">
        <v>891</v>
      </c>
      <c r="H452" t="s">
        <v>1334</v>
      </c>
      <c r="I452" s="13" t="s">
        <v>1558</v>
      </c>
      <c r="K452" t="s">
        <v>2105</v>
      </c>
      <c r="M452" s="14" t="s">
        <v>1623</v>
      </c>
      <c r="N452" t="s">
        <v>2106</v>
      </c>
    </row>
    <row r="453" spans="1:14" x14ac:dyDescent="0.25">
      <c r="A453">
        <f t="shared" si="7"/>
        <v>447</v>
      </c>
      <c r="B453">
        <v>48</v>
      </c>
      <c r="C453">
        <v>2</v>
      </c>
      <c r="D453" t="s">
        <v>890</v>
      </c>
      <c r="E453" t="s">
        <v>892</v>
      </c>
      <c r="H453" t="s">
        <v>1335</v>
      </c>
      <c r="I453" s="13" t="s">
        <v>1558</v>
      </c>
      <c r="K453" t="s">
        <v>2107</v>
      </c>
      <c r="M453" s="14" t="s">
        <v>1623</v>
      </c>
    </row>
    <row r="454" spans="1:14" x14ac:dyDescent="0.25">
      <c r="A454">
        <f t="shared" si="7"/>
        <v>448</v>
      </c>
      <c r="B454">
        <v>50</v>
      </c>
      <c r="C454">
        <v>1</v>
      </c>
      <c r="D454" t="s">
        <v>893</v>
      </c>
      <c r="E454" t="s">
        <v>894</v>
      </c>
      <c r="H454" t="s">
        <v>895</v>
      </c>
      <c r="I454" t="s">
        <v>1489</v>
      </c>
      <c r="K454" t="s">
        <v>2108</v>
      </c>
      <c r="M454" s="14" t="s">
        <v>1623</v>
      </c>
    </row>
    <row r="455" spans="1:14" ht="15" customHeight="1" x14ac:dyDescent="0.25">
      <c r="A455">
        <f t="shared" si="7"/>
        <v>449</v>
      </c>
      <c r="B455">
        <v>51</v>
      </c>
      <c r="C455">
        <v>1</v>
      </c>
      <c r="D455" t="s">
        <v>896</v>
      </c>
      <c r="E455" t="s">
        <v>897</v>
      </c>
      <c r="H455" t="s">
        <v>898</v>
      </c>
      <c r="I455" s="11" t="s">
        <v>1532</v>
      </c>
      <c r="K455" s="5" t="s">
        <v>2109</v>
      </c>
      <c r="M455" s="3" t="s">
        <v>2080</v>
      </c>
    </row>
    <row r="456" spans="1:14" x14ac:dyDescent="0.25">
      <c r="A456">
        <f t="shared" si="7"/>
        <v>450</v>
      </c>
      <c r="B456">
        <v>51</v>
      </c>
      <c r="C456">
        <v>2</v>
      </c>
      <c r="D456" t="s">
        <v>896</v>
      </c>
      <c r="E456" t="s">
        <v>899</v>
      </c>
      <c r="H456" t="s">
        <v>900</v>
      </c>
      <c r="I456" s="11" t="s">
        <v>1532</v>
      </c>
      <c r="K456" t="s">
        <v>2110</v>
      </c>
      <c r="M456" s="3" t="s">
        <v>2080</v>
      </c>
    </row>
    <row r="457" spans="1:14" s="19" customFormat="1" x14ac:dyDescent="0.25">
      <c r="A457">
        <f t="shared" si="7"/>
        <v>451</v>
      </c>
      <c r="B457" s="19">
        <v>52</v>
      </c>
      <c r="C457" s="19">
        <v>1</v>
      </c>
      <c r="D457" s="19" t="s">
        <v>901</v>
      </c>
      <c r="E457" s="19" t="s">
        <v>902</v>
      </c>
      <c r="H457" s="19" t="s">
        <v>903</v>
      </c>
      <c r="I457" s="19" t="s">
        <v>1489</v>
      </c>
      <c r="L457" s="42"/>
      <c r="M457" s="3" t="s">
        <v>2576</v>
      </c>
    </row>
    <row r="458" spans="1:14" s="19" customFormat="1" x14ac:dyDescent="0.25">
      <c r="A458">
        <f t="shared" si="7"/>
        <v>452</v>
      </c>
      <c r="B458" s="19">
        <v>52</v>
      </c>
      <c r="C458" s="19">
        <v>2</v>
      </c>
      <c r="D458" s="19" t="s">
        <v>901</v>
      </c>
      <c r="E458" s="19" t="s">
        <v>904</v>
      </c>
      <c r="H458" s="19" t="s">
        <v>905</v>
      </c>
      <c r="I458" s="19" t="s">
        <v>1489</v>
      </c>
      <c r="L458" s="42"/>
      <c r="M458" s="3" t="s">
        <v>2576</v>
      </c>
    </row>
    <row r="459" spans="1:14" x14ac:dyDescent="0.25">
      <c r="A459">
        <f t="shared" si="7"/>
        <v>453</v>
      </c>
      <c r="B459">
        <v>53</v>
      </c>
      <c r="C459">
        <v>1</v>
      </c>
      <c r="D459" t="s">
        <v>906</v>
      </c>
      <c r="E459" t="s">
        <v>907</v>
      </c>
      <c r="H459" t="s">
        <v>105</v>
      </c>
      <c r="I459" s="11" t="s">
        <v>1532</v>
      </c>
      <c r="K459" t="s">
        <v>2111</v>
      </c>
      <c r="M459" s="3" t="s">
        <v>2091</v>
      </c>
    </row>
    <row r="460" spans="1:14" x14ac:dyDescent="0.25">
      <c r="A460">
        <f t="shared" si="7"/>
        <v>454</v>
      </c>
      <c r="B460">
        <v>53</v>
      </c>
      <c r="C460">
        <v>3</v>
      </c>
      <c r="D460" t="s">
        <v>906</v>
      </c>
      <c r="E460" t="s">
        <v>908</v>
      </c>
      <c r="H460" t="s">
        <v>909</v>
      </c>
      <c r="I460" s="11" t="s">
        <v>1532</v>
      </c>
      <c r="K460" t="s">
        <v>2112</v>
      </c>
      <c r="M460" s="3" t="s">
        <v>2091</v>
      </c>
    </row>
    <row r="461" spans="1:14" ht="15" customHeight="1" x14ac:dyDescent="0.25">
      <c r="A461">
        <f t="shared" si="7"/>
        <v>455</v>
      </c>
      <c r="B461">
        <v>53</v>
      </c>
      <c r="C461">
        <v>4</v>
      </c>
      <c r="D461" t="s">
        <v>906</v>
      </c>
      <c r="E461" t="s">
        <v>910</v>
      </c>
      <c r="H461" t="s">
        <v>911</v>
      </c>
      <c r="I461" s="11" t="s">
        <v>1532</v>
      </c>
      <c r="K461" s="5" t="s">
        <v>2113</v>
      </c>
      <c r="M461" s="3" t="s">
        <v>2091</v>
      </c>
    </row>
    <row r="462" spans="1:14" ht="15" customHeight="1" x14ac:dyDescent="0.25">
      <c r="A462">
        <f t="shared" si="7"/>
        <v>456</v>
      </c>
      <c r="B462">
        <v>53</v>
      </c>
      <c r="C462">
        <v>5</v>
      </c>
      <c r="D462" t="s">
        <v>906</v>
      </c>
      <c r="E462" t="s">
        <v>912</v>
      </c>
      <c r="H462" t="s">
        <v>913</v>
      </c>
      <c r="I462" t="s">
        <v>1489</v>
      </c>
      <c r="K462" s="5" t="s">
        <v>2574</v>
      </c>
      <c r="M462" s="3" t="s">
        <v>2575</v>
      </c>
    </row>
    <row r="463" spans="1:14" x14ac:dyDescent="0.25">
      <c r="A463">
        <f t="shared" si="7"/>
        <v>457</v>
      </c>
      <c r="B463">
        <v>54</v>
      </c>
      <c r="C463">
        <v>1</v>
      </c>
      <c r="D463" t="s">
        <v>914</v>
      </c>
      <c r="E463" t="s">
        <v>914</v>
      </c>
      <c r="H463" t="s">
        <v>915</v>
      </c>
      <c r="I463" s="11" t="s">
        <v>1532</v>
      </c>
      <c r="K463" t="s">
        <v>2114</v>
      </c>
      <c r="M463" s="3" t="s">
        <v>2091</v>
      </c>
    </row>
    <row r="464" spans="1:14" x14ac:dyDescent="0.25">
      <c r="A464">
        <f t="shared" si="7"/>
        <v>458</v>
      </c>
      <c r="B464">
        <v>54</v>
      </c>
      <c r="C464">
        <v>2</v>
      </c>
      <c r="D464" t="s">
        <v>914</v>
      </c>
      <c r="E464" t="s">
        <v>916</v>
      </c>
      <c r="H464" t="s">
        <v>917</v>
      </c>
      <c r="I464" s="11" t="s">
        <v>1532</v>
      </c>
      <c r="K464" t="s">
        <v>2115</v>
      </c>
      <c r="M464" s="3" t="s">
        <v>2080</v>
      </c>
    </row>
    <row r="465" spans="1:15" ht="15" customHeight="1" x14ac:dyDescent="0.25">
      <c r="A465">
        <f t="shared" si="7"/>
        <v>459</v>
      </c>
      <c r="B465">
        <v>56</v>
      </c>
      <c r="C465">
        <v>1</v>
      </c>
      <c r="D465" t="s">
        <v>918</v>
      </c>
      <c r="E465" t="s">
        <v>919</v>
      </c>
      <c r="H465" t="s">
        <v>920</v>
      </c>
      <c r="I465" t="s">
        <v>1489</v>
      </c>
      <c r="K465" s="5" t="s">
        <v>2116</v>
      </c>
      <c r="M465" s="14" t="s">
        <v>1623</v>
      </c>
      <c r="N465" t="s">
        <v>2117</v>
      </c>
    </row>
    <row r="466" spans="1:15" s="8" customFormat="1" x14ac:dyDescent="0.25">
      <c r="A466">
        <f>+A465+1</f>
        <v>460</v>
      </c>
      <c r="B466" s="8">
        <v>57</v>
      </c>
      <c r="C466" s="8">
        <v>1</v>
      </c>
      <c r="D466" s="8" t="s">
        <v>921</v>
      </c>
      <c r="E466" s="8" t="s">
        <v>922</v>
      </c>
      <c r="H466" s="8" t="s">
        <v>923</v>
      </c>
      <c r="I466" s="11" t="s">
        <v>1532</v>
      </c>
      <c r="K466" s="8" t="s">
        <v>2118</v>
      </c>
      <c r="L466" s="45"/>
      <c r="M466" s="15" t="s">
        <v>2080</v>
      </c>
    </row>
    <row r="467" spans="1:15" x14ac:dyDescent="0.25">
      <c r="A467">
        <f t="shared" ref="A467:A522" si="8">+A466+1</f>
        <v>461</v>
      </c>
      <c r="B467">
        <v>57</v>
      </c>
      <c r="C467">
        <v>2</v>
      </c>
      <c r="D467" t="s">
        <v>921</v>
      </c>
      <c r="E467" t="s">
        <v>924</v>
      </c>
      <c r="H467" t="s">
        <v>925</v>
      </c>
      <c r="I467" s="11" t="s">
        <v>1532</v>
      </c>
      <c r="K467" t="s">
        <v>2119</v>
      </c>
      <c r="M467" s="3" t="s">
        <v>2086</v>
      </c>
    </row>
    <row r="468" spans="1:15" x14ac:dyDescent="0.25">
      <c r="A468">
        <f t="shared" si="8"/>
        <v>462</v>
      </c>
      <c r="B468">
        <v>57</v>
      </c>
      <c r="C468">
        <v>3</v>
      </c>
      <c r="D468" t="s">
        <v>921</v>
      </c>
      <c r="E468" t="s">
        <v>926</v>
      </c>
      <c r="H468" t="s">
        <v>927</v>
      </c>
      <c r="I468" t="s">
        <v>1489</v>
      </c>
      <c r="M468" s="3" t="s">
        <v>2573</v>
      </c>
    </row>
    <row r="469" spans="1:15" s="4" customFormat="1" x14ac:dyDescent="0.25">
      <c r="A469">
        <f t="shared" si="8"/>
        <v>463</v>
      </c>
      <c r="B469" s="4">
        <v>57</v>
      </c>
      <c r="C469" s="4">
        <v>4</v>
      </c>
      <c r="D469" s="4" t="s">
        <v>921</v>
      </c>
      <c r="E469" s="4" t="s">
        <v>928</v>
      </c>
      <c r="H469" s="4" t="s">
        <v>929</v>
      </c>
      <c r="I469" s="4" t="s">
        <v>1489</v>
      </c>
      <c r="L469" s="42"/>
      <c r="M469" s="3" t="s">
        <v>2572</v>
      </c>
    </row>
    <row r="470" spans="1:15" x14ac:dyDescent="0.25">
      <c r="A470">
        <f t="shared" si="8"/>
        <v>464</v>
      </c>
      <c r="B470">
        <v>58</v>
      </c>
      <c r="C470">
        <v>1</v>
      </c>
      <c r="D470" t="s">
        <v>930</v>
      </c>
      <c r="E470" t="s">
        <v>931</v>
      </c>
      <c r="H470" t="s">
        <v>932</v>
      </c>
      <c r="I470" t="s">
        <v>1489</v>
      </c>
      <c r="K470" t="s">
        <v>2120</v>
      </c>
      <c r="M470" s="14" t="s">
        <v>2080</v>
      </c>
      <c r="N470" t="s">
        <v>2121</v>
      </c>
    </row>
    <row r="471" spans="1:15" x14ac:dyDescent="0.25">
      <c r="A471">
        <f t="shared" si="8"/>
        <v>465</v>
      </c>
      <c r="B471">
        <v>58</v>
      </c>
      <c r="C471">
        <v>2</v>
      </c>
      <c r="D471" t="s">
        <v>930</v>
      </c>
      <c r="E471" t="s">
        <v>933</v>
      </c>
      <c r="H471" t="s">
        <v>934</v>
      </c>
      <c r="I471" s="11" t="s">
        <v>1532</v>
      </c>
      <c r="K471" t="s">
        <v>2122</v>
      </c>
      <c r="M471" s="3" t="s">
        <v>2080</v>
      </c>
    </row>
    <row r="472" spans="1:15" x14ac:dyDescent="0.25">
      <c r="A472">
        <f t="shared" si="8"/>
        <v>466</v>
      </c>
      <c r="B472">
        <v>58</v>
      </c>
      <c r="C472">
        <v>3</v>
      </c>
      <c r="D472" t="s">
        <v>930</v>
      </c>
      <c r="E472" t="s">
        <v>935</v>
      </c>
      <c r="H472" t="s">
        <v>936</v>
      </c>
      <c r="I472" s="11" t="s">
        <v>1532</v>
      </c>
      <c r="K472" t="s">
        <v>2123</v>
      </c>
      <c r="M472" s="3" t="s">
        <v>2080</v>
      </c>
    </row>
    <row r="473" spans="1:15" x14ac:dyDescent="0.25">
      <c r="A473">
        <f t="shared" si="8"/>
        <v>467</v>
      </c>
      <c r="B473">
        <v>58</v>
      </c>
      <c r="C473">
        <v>4</v>
      </c>
      <c r="D473" t="s">
        <v>930</v>
      </c>
      <c r="E473" t="s">
        <v>937</v>
      </c>
      <c r="H473" t="s">
        <v>938</v>
      </c>
      <c r="I473" s="11" t="s">
        <v>1532</v>
      </c>
      <c r="K473" t="s">
        <v>2124</v>
      </c>
      <c r="M473" s="3" t="s">
        <v>2080</v>
      </c>
    </row>
    <row r="474" spans="1:15" x14ac:dyDescent="0.25">
      <c r="A474">
        <f t="shared" si="8"/>
        <v>468</v>
      </c>
      <c r="B474">
        <v>58</v>
      </c>
      <c r="C474">
        <v>5</v>
      </c>
      <c r="D474" t="s">
        <v>930</v>
      </c>
      <c r="E474" t="s">
        <v>939</v>
      </c>
      <c r="H474" t="s">
        <v>940</v>
      </c>
      <c r="I474" s="11" t="s">
        <v>1532</v>
      </c>
      <c r="K474" t="s">
        <v>2125</v>
      </c>
      <c r="M474" s="3" t="s">
        <v>2080</v>
      </c>
      <c r="O474">
        <v>400</v>
      </c>
    </row>
    <row r="475" spans="1:15" ht="15" customHeight="1" x14ac:dyDescent="0.25">
      <c r="A475">
        <f t="shared" si="8"/>
        <v>469</v>
      </c>
      <c r="B475">
        <v>58</v>
      </c>
      <c r="C475">
        <v>6</v>
      </c>
      <c r="D475" t="s">
        <v>930</v>
      </c>
      <c r="E475" t="s">
        <v>941</v>
      </c>
      <c r="H475" t="s">
        <v>942</v>
      </c>
      <c r="I475" s="11" t="s">
        <v>1532</v>
      </c>
      <c r="K475" s="5" t="s">
        <v>2126</v>
      </c>
      <c r="M475" s="3" t="s">
        <v>2080</v>
      </c>
    </row>
    <row r="476" spans="1:15" x14ac:dyDescent="0.25">
      <c r="A476">
        <f t="shared" si="8"/>
        <v>470</v>
      </c>
      <c r="B476">
        <v>58</v>
      </c>
      <c r="C476">
        <v>7</v>
      </c>
      <c r="D476" t="s">
        <v>930</v>
      </c>
      <c r="E476" t="s">
        <v>943</v>
      </c>
      <c r="H476" t="s">
        <v>944</v>
      </c>
      <c r="I476" s="11" t="s">
        <v>1532</v>
      </c>
      <c r="K476" t="s">
        <v>2127</v>
      </c>
      <c r="M476" s="3" t="s">
        <v>2080</v>
      </c>
    </row>
    <row r="477" spans="1:15" ht="15" customHeight="1" x14ac:dyDescent="0.25">
      <c r="A477">
        <f t="shared" si="8"/>
        <v>471</v>
      </c>
      <c r="B477">
        <v>58</v>
      </c>
      <c r="C477">
        <v>8</v>
      </c>
      <c r="D477" t="s">
        <v>930</v>
      </c>
      <c r="E477" t="s">
        <v>945</v>
      </c>
      <c r="H477" t="s">
        <v>946</v>
      </c>
      <c r="I477" s="11" t="s">
        <v>1532</v>
      </c>
      <c r="K477" s="5" t="s">
        <v>2128</v>
      </c>
      <c r="M477" s="3" t="s">
        <v>2080</v>
      </c>
    </row>
    <row r="478" spans="1:15" ht="15" customHeight="1" x14ac:dyDescent="0.25">
      <c r="A478">
        <f t="shared" si="8"/>
        <v>472</v>
      </c>
      <c r="B478">
        <v>58</v>
      </c>
      <c r="C478">
        <v>9</v>
      </c>
      <c r="D478" t="s">
        <v>930</v>
      </c>
      <c r="E478" t="s">
        <v>947</v>
      </c>
      <c r="H478" t="s">
        <v>948</v>
      </c>
      <c r="I478" s="11" t="s">
        <v>1532</v>
      </c>
      <c r="K478" s="5" t="s">
        <v>2129</v>
      </c>
      <c r="M478" s="3" t="s">
        <v>2080</v>
      </c>
    </row>
    <row r="479" spans="1:15" ht="15" customHeight="1" x14ac:dyDescent="0.25">
      <c r="A479">
        <f t="shared" si="8"/>
        <v>473</v>
      </c>
      <c r="B479">
        <v>58</v>
      </c>
      <c r="C479">
        <v>10</v>
      </c>
      <c r="D479" t="s">
        <v>930</v>
      </c>
      <c r="E479" t="s">
        <v>949</v>
      </c>
      <c r="H479" t="s">
        <v>950</v>
      </c>
      <c r="I479" s="11" t="s">
        <v>1532</v>
      </c>
      <c r="K479" s="5" t="s">
        <v>2130</v>
      </c>
      <c r="M479" s="3" t="s">
        <v>2086</v>
      </c>
    </row>
    <row r="480" spans="1:15" ht="15" customHeight="1" x14ac:dyDescent="0.25">
      <c r="A480">
        <f t="shared" si="8"/>
        <v>474</v>
      </c>
      <c r="B480">
        <v>58</v>
      </c>
      <c r="C480">
        <v>11</v>
      </c>
      <c r="D480" t="s">
        <v>930</v>
      </c>
      <c r="E480" t="s">
        <v>951</v>
      </c>
      <c r="H480" t="s">
        <v>952</v>
      </c>
      <c r="I480" s="11" t="s">
        <v>1532</v>
      </c>
      <c r="K480" s="5" t="s">
        <v>2131</v>
      </c>
      <c r="M480" s="3" t="s">
        <v>2086</v>
      </c>
    </row>
    <row r="481" spans="1:13" ht="15" customHeight="1" x14ac:dyDescent="0.25">
      <c r="A481">
        <f t="shared" si="8"/>
        <v>475</v>
      </c>
      <c r="B481">
        <v>58</v>
      </c>
      <c r="C481">
        <v>12</v>
      </c>
      <c r="D481" t="s">
        <v>930</v>
      </c>
      <c r="E481" t="s">
        <v>953</v>
      </c>
      <c r="H481" t="s">
        <v>954</v>
      </c>
      <c r="I481" s="11" t="s">
        <v>1532</v>
      </c>
      <c r="K481" s="5" t="s">
        <v>2132</v>
      </c>
      <c r="M481" s="3" t="s">
        <v>2080</v>
      </c>
    </row>
    <row r="482" spans="1:13" ht="15" customHeight="1" x14ac:dyDescent="0.25">
      <c r="A482">
        <f t="shared" si="8"/>
        <v>476</v>
      </c>
      <c r="B482">
        <v>58</v>
      </c>
      <c r="C482">
        <v>13</v>
      </c>
      <c r="D482" t="s">
        <v>930</v>
      </c>
      <c r="E482" t="s">
        <v>955</v>
      </c>
      <c r="H482" t="s">
        <v>956</v>
      </c>
      <c r="I482" s="11" t="s">
        <v>1532</v>
      </c>
      <c r="K482" s="5" t="s">
        <v>2133</v>
      </c>
      <c r="M482" s="3" t="s">
        <v>2080</v>
      </c>
    </row>
    <row r="483" spans="1:13" ht="15" customHeight="1" x14ac:dyDescent="0.25">
      <c r="A483">
        <f t="shared" si="8"/>
        <v>477</v>
      </c>
      <c r="B483">
        <v>58</v>
      </c>
      <c r="C483">
        <v>14</v>
      </c>
      <c r="D483" t="s">
        <v>930</v>
      </c>
      <c r="E483" t="s">
        <v>957</v>
      </c>
      <c r="H483" t="s">
        <v>958</v>
      </c>
      <c r="I483" s="11" t="s">
        <v>1532</v>
      </c>
      <c r="K483" s="5" t="s">
        <v>2134</v>
      </c>
      <c r="M483" s="3" t="s">
        <v>2080</v>
      </c>
    </row>
    <row r="484" spans="1:13" ht="15" customHeight="1" x14ac:dyDescent="0.25">
      <c r="A484">
        <f t="shared" si="8"/>
        <v>478</v>
      </c>
      <c r="B484">
        <v>58</v>
      </c>
      <c r="C484">
        <v>15</v>
      </c>
      <c r="D484" t="s">
        <v>930</v>
      </c>
      <c r="E484" t="s">
        <v>959</v>
      </c>
      <c r="H484" t="s">
        <v>960</v>
      </c>
      <c r="I484" s="11" t="s">
        <v>1532</v>
      </c>
      <c r="K484" s="5" t="s">
        <v>2135</v>
      </c>
      <c r="M484" s="3" t="s">
        <v>2080</v>
      </c>
    </row>
    <row r="485" spans="1:13" s="8" customFormat="1" ht="15" customHeight="1" x14ac:dyDescent="0.25">
      <c r="A485">
        <f t="shared" si="8"/>
        <v>479</v>
      </c>
      <c r="B485" s="8">
        <v>58</v>
      </c>
      <c r="C485" s="8">
        <v>16</v>
      </c>
      <c r="D485" s="8" t="s">
        <v>930</v>
      </c>
      <c r="E485" s="8" t="s">
        <v>961</v>
      </c>
      <c r="H485" s="8" t="s">
        <v>962</v>
      </c>
      <c r="I485" s="11" t="s">
        <v>1532</v>
      </c>
      <c r="K485" s="9" t="s">
        <v>2136</v>
      </c>
      <c r="L485" s="45"/>
      <c r="M485" s="15" t="s">
        <v>2080</v>
      </c>
    </row>
    <row r="486" spans="1:13" ht="15" customHeight="1" x14ac:dyDescent="0.25">
      <c r="A486">
        <f t="shared" si="8"/>
        <v>480</v>
      </c>
      <c r="B486">
        <v>58</v>
      </c>
      <c r="C486">
        <v>17</v>
      </c>
      <c r="D486" t="s">
        <v>930</v>
      </c>
      <c r="E486" t="s">
        <v>963</v>
      </c>
      <c r="H486" t="s">
        <v>964</v>
      </c>
      <c r="I486" t="s">
        <v>1489</v>
      </c>
      <c r="K486" s="5" t="s">
        <v>2137</v>
      </c>
      <c r="M486" s="3" t="s">
        <v>2080</v>
      </c>
    </row>
    <row r="487" spans="1:13" s="19" customFormat="1" x14ac:dyDescent="0.25">
      <c r="A487">
        <f t="shared" si="8"/>
        <v>481</v>
      </c>
      <c r="B487" s="19">
        <v>58</v>
      </c>
      <c r="C487" s="19">
        <v>18</v>
      </c>
      <c r="D487" s="19" t="s">
        <v>930</v>
      </c>
      <c r="E487" s="19" t="s">
        <v>965</v>
      </c>
      <c r="H487" s="19" t="s">
        <v>966</v>
      </c>
      <c r="I487" s="19" t="s">
        <v>1489</v>
      </c>
      <c r="L487" s="42"/>
      <c r="M487" s="3" t="s">
        <v>2571</v>
      </c>
    </row>
    <row r="488" spans="1:13" s="8" customFormat="1" x14ac:dyDescent="0.25">
      <c r="A488">
        <f>+A487+1</f>
        <v>482</v>
      </c>
      <c r="B488" s="8">
        <v>58</v>
      </c>
      <c r="C488" s="8">
        <v>19</v>
      </c>
      <c r="D488" s="8" t="s">
        <v>930</v>
      </c>
      <c r="E488" s="8" t="s">
        <v>967</v>
      </c>
      <c r="H488" s="8" t="s">
        <v>968</v>
      </c>
      <c r="I488" s="11" t="s">
        <v>1532</v>
      </c>
      <c r="K488" s="8" t="s">
        <v>2138</v>
      </c>
      <c r="L488" s="45"/>
      <c r="M488" s="15" t="s">
        <v>2086</v>
      </c>
    </row>
    <row r="489" spans="1:13" x14ac:dyDescent="0.25">
      <c r="A489">
        <f t="shared" si="8"/>
        <v>483</v>
      </c>
      <c r="B489">
        <v>58</v>
      </c>
      <c r="C489">
        <v>20</v>
      </c>
      <c r="D489" t="s">
        <v>930</v>
      </c>
      <c r="E489" t="s">
        <v>969</v>
      </c>
      <c r="H489" t="s">
        <v>970</v>
      </c>
      <c r="I489" s="11" t="s">
        <v>1532</v>
      </c>
      <c r="K489" t="s">
        <v>2139</v>
      </c>
      <c r="M489" s="3" t="s">
        <v>2086</v>
      </c>
    </row>
    <row r="490" spans="1:13" x14ac:dyDescent="0.25">
      <c r="A490">
        <f t="shared" si="8"/>
        <v>484</v>
      </c>
      <c r="B490">
        <v>58</v>
      </c>
      <c r="C490">
        <v>21</v>
      </c>
      <c r="D490" t="s">
        <v>930</v>
      </c>
      <c r="E490" t="s">
        <v>971</v>
      </c>
      <c r="H490" t="s">
        <v>972</v>
      </c>
      <c r="I490" s="11" t="s">
        <v>1532</v>
      </c>
      <c r="K490" t="s">
        <v>2140</v>
      </c>
      <c r="M490" s="3" t="s">
        <v>2086</v>
      </c>
    </row>
    <row r="491" spans="1:13" x14ac:dyDescent="0.25">
      <c r="A491">
        <f t="shared" si="8"/>
        <v>485</v>
      </c>
      <c r="B491">
        <v>58</v>
      </c>
      <c r="C491">
        <v>22</v>
      </c>
      <c r="D491" t="s">
        <v>930</v>
      </c>
      <c r="E491" t="s">
        <v>973</v>
      </c>
      <c r="H491" t="s">
        <v>1336</v>
      </c>
      <c r="I491" s="11" t="s">
        <v>1532</v>
      </c>
      <c r="K491" t="s">
        <v>2141</v>
      </c>
      <c r="M491" s="3" t="s">
        <v>2086</v>
      </c>
    </row>
    <row r="492" spans="1:13" x14ac:dyDescent="0.25">
      <c r="A492">
        <f t="shared" si="8"/>
        <v>486</v>
      </c>
      <c r="B492">
        <v>58</v>
      </c>
      <c r="C492">
        <v>23</v>
      </c>
      <c r="D492" t="s">
        <v>930</v>
      </c>
      <c r="E492" t="s">
        <v>974</v>
      </c>
      <c r="H492" t="s">
        <v>975</v>
      </c>
      <c r="I492" s="11" t="s">
        <v>1532</v>
      </c>
      <c r="K492" t="s">
        <v>2142</v>
      </c>
      <c r="M492" s="3" t="s">
        <v>2086</v>
      </c>
    </row>
    <row r="493" spans="1:13" x14ac:dyDescent="0.25">
      <c r="A493">
        <f t="shared" si="8"/>
        <v>487</v>
      </c>
      <c r="B493">
        <v>58</v>
      </c>
      <c r="C493">
        <v>24</v>
      </c>
      <c r="D493" t="s">
        <v>930</v>
      </c>
      <c r="E493" t="s">
        <v>976</v>
      </c>
      <c r="H493" t="s">
        <v>977</v>
      </c>
      <c r="I493" s="11" t="s">
        <v>1532</v>
      </c>
      <c r="K493" t="s">
        <v>2143</v>
      </c>
      <c r="M493" s="3" t="s">
        <v>2086</v>
      </c>
    </row>
    <row r="494" spans="1:13" s="8" customFormat="1" ht="15" customHeight="1" x14ac:dyDescent="0.25">
      <c r="A494">
        <f t="shared" si="8"/>
        <v>488</v>
      </c>
      <c r="B494" s="8">
        <v>58</v>
      </c>
      <c r="C494" s="8">
        <v>26</v>
      </c>
      <c r="D494" s="8" t="s">
        <v>930</v>
      </c>
      <c r="E494" s="8" t="s">
        <v>978</v>
      </c>
      <c r="H494" s="8" t="s">
        <v>979</v>
      </c>
      <c r="I494" s="11" t="s">
        <v>1532</v>
      </c>
      <c r="K494" s="9" t="s">
        <v>2144</v>
      </c>
      <c r="L494" s="45"/>
      <c r="M494" s="15" t="s">
        <v>2086</v>
      </c>
    </row>
    <row r="495" spans="1:13" ht="15" customHeight="1" x14ac:dyDescent="0.25">
      <c r="A495">
        <f t="shared" si="8"/>
        <v>489</v>
      </c>
      <c r="B495">
        <v>58</v>
      </c>
      <c r="C495">
        <v>27</v>
      </c>
      <c r="D495" t="s">
        <v>930</v>
      </c>
      <c r="E495" t="s">
        <v>980</v>
      </c>
      <c r="H495" t="s">
        <v>981</v>
      </c>
      <c r="I495" s="11" t="s">
        <v>1532</v>
      </c>
      <c r="K495" s="5" t="s">
        <v>2145</v>
      </c>
      <c r="M495" s="3" t="s">
        <v>2086</v>
      </c>
    </row>
    <row r="496" spans="1:13" x14ac:dyDescent="0.25">
      <c r="A496">
        <f t="shared" si="8"/>
        <v>490</v>
      </c>
      <c r="B496">
        <v>58</v>
      </c>
      <c r="C496">
        <v>28</v>
      </c>
      <c r="D496" t="s">
        <v>930</v>
      </c>
      <c r="E496" t="s">
        <v>982</v>
      </c>
      <c r="H496" t="s">
        <v>983</v>
      </c>
      <c r="I496" s="11" t="s">
        <v>1532</v>
      </c>
      <c r="K496" t="s">
        <v>2146</v>
      </c>
      <c r="M496" s="3" t="s">
        <v>2086</v>
      </c>
    </row>
    <row r="497" spans="1:14" ht="15" customHeight="1" x14ac:dyDescent="0.25">
      <c r="A497">
        <f t="shared" si="8"/>
        <v>491</v>
      </c>
      <c r="B497">
        <v>58</v>
      </c>
      <c r="C497">
        <v>29</v>
      </c>
      <c r="D497" t="s">
        <v>930</v>
      </c>
      <c r="E497" t="s">
        <v>984</v>
      </c>
      <c r="H497" t="s">
        <v>985</v>
      </c>
      <c r="I497" t="s">
        <v>1489</v>
      </c>
      <c r="K497" s="5" t="s">
        <v>2147</v>
      </c>
      <c r="M497" s="14" t="s">
        <v>1623</v>
      </c>
      <c r="N497" t="s">
        <v>2148</v>
      </c>
    </row>
    <row r="498" spans="1:14" x14ac:dyDescent="0.25">
      <c r="A498">
        <f t="shared" si="8"/>
        <v>492</v>
      </c>
      <c r="B498">
        <v>58</v>
      </c>
      <c r="C498">
        <v>30</v>
      </c>
      <c r="D498" t="s">
        <v>930</v>
      </c>
      <c r="E498" t="s">
        <v>986</v>
      </c>
      <c r="H498" t="s">
        <v>987</v>
      </c>
      <c r="I498" s="11" t="s">
        <v>1532</v>
      </c>
      <c r="K498" t="s">
        <v>2149</v>
      </c>
      <c r="M498" s="3" t="s">
        <v>2080</v>
      </c>
    </row>
    <row r="499" spans="1:14" x14ac:dyDescent="0.25">
      <c r="A499">
        <f t="shared" si="8"/>
        <v>493</v>
      </c>
      <c r="B499">
        <v>58</v>
      </c>
      <c r="C499">
        <v>31</v>
      </c>
      <c r="D499" t="s">
        <v>930</v>
      </c>
      <c r="E499" t="s">
        <v>988</v>
      </c>
      <c r="H499" t="s">
        <v>989</v>
      </c>
      <c r="I499" s="11" t="s">
        <v>1532</v>
      </c>
      <c r="K499" t="s">
        <v>2153</v>
      </c>
      <c r="M499" s="3" t="s">
        <v>2080</v>
      </c>
    </row>
    <row r="500" spans="1:14" x14ac:dyDescent="0.25">
      <c r="A500">
        <f t="shared" si="8"/>
        <v>494</v>
      </c>
      <c r="B500">
        <v>58</v>
      </c>
      <c r="C500">
        <v>32</v>
      </c>
      <c r="D500" t="s">
        <v>930</v>
      </c>
      <c r="E500" t="s">
        <v>990</v>
      </c>
      <c r="H500" t="s">
        <v>1337</v>
      </c>
      <c r="I500" s="11" t="s">
        <v>1532</v>
      </c>
      <c r="K500" t="s">
        <v>2154</v>
      </c>
      <c r="M500" s="3" t="s">
        <v>2080</v>
      </c>
    </row>
    <row r="501" spans="1:14" x14ac:dyDescent="0.25">
      <c r="A501">
        <f t="shared" si="8"/>
        <v>495</v>
      </c>
      <c r="B501">
        <v>58</v>
      </c>
      <c r="C501">
        <v>33</v>
      </c>
      <c r="D501" t="s">
        <v>930</v>
      </c>
      <c r="E501" t="s">
        <v>991</v>
      </c>
      <c r="H501" t="s">
        <v>992</v>
      </c>
      <c r="I501" s="11" t="s">
        <v>1532</v>
      </c>
      <c r="K501" t="s">
        <v>2151</v>
      </c>
      <c r="M501" s="3" t="s">
        <v>2080</v>
      </c>
    </row>
    <row r="502" spans="1:14" s="8" customFormat="1" x14ac:dyDescent="0.25">
      <c r="A502">
        <f t="shared" si="8"/>
        <v>496</v>
      </c>
      <c r="B502" s="8">
        <v>58</v>
      </c>
      <c r="C502" s="8">
        <v>34</v>
      </c>
      <c r="D502" s="8" t="s">
        <v>930</v>
      </c>
      <c r="E502" s="8" t="s">
        <v>993</v>
      </c>
      <c r="H502" s="8" t="s">
        <v>994</v>
      </c>
      <c r="I502" s="11" t="s">
        <v>1532</v>
      </c>
      <c r="K502" s="8" t="s">
        <v>2155</v>
      </c>
      <c r="L502" s="45"/>
      <c r="M502" s="15" t="s">
        <v>2080</v>
      </c>
    </row>
    <row r="503" spans="1:14" ht="15" customHeight="1" x14ac:dyDescent="0.25">
      <c r="A503">
        <f>+A502+1</f>
        <v>497</v>
      </c>
      <c r="B503">
        <v>58</v>
      </c>
      <c r="C503">
        <v>35</v>
      </c>
      <c r="D503" t="s">
        <v>930</v>
      </c>
      <c r="E503" t="s">
        <v>995</v>
      </c>
      <c r="H503" t="s">
        <v>996</v>
      </c>
      <c r="I503" s="11" t="s">
        <v>1532</v>
      </c>
      <c r="K503" s="5" t="s">
        <v>2150</v>
      </c>
      <c r="M503" s="3" t="s">
        <v>2080</v>
      </c>
    </row>
    <row r="504" spans="1:14" s="19" customFormat="1" x14ac:dyDescent="0.25">
      <c r="A504">
        <f t="shared" si="8"/>
        <v>498</v>
      </c>
      <c r="B504" s="19">
        <v>58</v>
      </c>
      <c r="C504" s="19">
        <v>36</v>
      </c>
      <c r="D504" s="19" t="s">
        <v>930</v>
      </c>
      <c r="E504" s="19" t="s">
        <v>997</v>
      </c>
      <c r="I504" s="19" t="s">
        <v>1489</v>
      </c>
      <c r="L504" s="42"/>
      <c r="M504" s="3" t="s">
        <v>2570</v>
      </c>
    </row>
    <row r="505" spans="1:14" s="19" customFormat="1" x14ac:dyDescent="0.25">
      <c r="A505">
        <f t="shared" si="8"/>
        <v>499</v>
      </c>
      <c r="B505" s="19">
        <v>58</v>
      </c>
      <c r="C505" s="19">
        <v>38</v>
      </c>
      <c r="D505" s="19" t="s">
        <v>930</v>
      </c>
      <c r="E505" s="19" t="s">
        <v>998</v>
      </c>
      <c r="H505" s="19" t="s">
        <v>999</v>
      </c>
      <c r="I505" s="19" t="s">
        <v>1489</v>
      </c>
      <c r="L505" s="42"/>
      <c r="M505" s="3" t="s">
        <v>2570</v>
      </c>
    </row>
    <row r="506" spans="1:14" s="19" customFormat="1" x14ac:dyDescent="0.25">
      <c r="A506">
        <f t="shared" si="8"/>
        <v>500</v>
      </c>
      <c r="B506" s="19">
        <v>58</v>
      </c>
      <c r="C506" s="19">
        <v>39</v>
      </c>
      <c r="D506" s="19" t="s">
        <v>930</v>
      </c>
      <c r="E506" s="19" t="s">
        <v>1000</v>
      </c>
      <c r="H506" s="19" t="s">
        <v>1001</v>
      </c>
      <c r="I506" s="19" t="s">
        <v>1489</v>
      </c>
      <c r="L506" s="42"/>
      <c r="M506" s="3" t="s">
        <v>2570</v>
      </c>
    </row>
    <row r="507" spans="1:14" s="8" customFormat="1" ht="15" customHeight="1" x14ac:dyDescent="0.25">
      <c r="A507">
        <f t="shared" si="8"/>
        <v>501</v>
      </c>
      <c r="B507" s="8">
        <v>58</v>
      </c>
      <c r="C507" s="8">
        <v>40</v>
      </c>
      <c r="D507" s="8" t="s">
        <v>930</v>
      </c>
      <c r="E507" s="8" t="s">
        <v>1002</v>
      </c>
      <c r="H507" s="8" t="s">
        <v>1003</v>
      </c>
      <c r="I507" s="11" t="s">
        <v>1532</v>
      </c>
      <c r="K507" s="9" t="s">
        <v>2152</v>
      </c>
      <c r="L507" s="45"/>
      <c r="M507" s="15" t="s">
        <v>2080</v>
      </c>
    </row>
    <row r="508" spans="1:14" x14ac:dyDescent="0.25">
      <c r="A508">
        <f t="shared" si="8"/>
        <v>502</v>
      </c>
      <c r="B508">
        <v>58</v>
      </c>
      <c r="C508">
        <v>41</v>
      </c>
      <c r="D508" t="s">
        <v>930</v>
      </c>
      <c r="E508" t="s">
        <v>1004</v>
      </c>
      <c r="H508" t="s">
        <v>1005</v>
      </c>
      <c r="I508" s="11" t="s">
        <v>1532</v>
      </c>
      <c r="K508" t="s">
        <v>2156</v>
      </c>
      <c r="M508" s="3" t="s">
        <v>2080</v>
      </c>
    </row>
    <row r="509" spans="1:14" x14ac:dyDescent="0.25">
      <c r="A509">
        <f>+A508+1</f>
        <v>503</v>
      </c>
      <c r="B509">
        <v>58</v>
      </c>
      <c r="C509">
        <v>42</v>
      </c>
      <c r="D509" t="s">
        <v>930</v>
      </c>
      <c r="E509" t="s">
        <v>468</v>
      </c>
      <c r="H509" t="s">
        <v>1006</v>
      </c>
      <c r="I509" s="11" t="s">
        <v>1532</v>
      </c>
      <c r="K509" t="s">
        <v>2157</v>
      </c>
      <c r="M509" s="3" t="s">
        <v>2080</v>
      </c>
    </row>
    <row r="510" spans="1:14" x14ac:dyDescent="0.25">
      <c r="A510">
        <f t="shared" si="8"/>
        <v>504</v>
      </c>
      <c r="B510">
        <v>58</v>
      </c>
      <c r="C510">
        <v>43</v>
      </c>
      <c r="D510" t="s">
        <v>930</v>
      </c>
      <c r="E510" t="s">
        <v>1007</v>
      </c>
      <c r="H510" t="s">
        <v>1008</v>
      </c>
      <c r="I510" t="s">
        <v>1489</v>
      </c>
      <c r="K510" t="s">
        <v>2158</v>
      </c>
      <c r="M510" s="14" t="s">
        <v>1623</v>
      </c>
      <c r="N510" t="s">
        <v>2159</v>
      </c>
    </row>
    <row r="511" spans="1:14" x14ac:dyDescent="0.25">
      <c r="A511">
        <f t="shared" si="8"/>
        <v>505</v>
      </c>
      <c r="B511">
        <v>58</v>
      </c>
      <c r="C511">
        <v>44</v>
      </c>
      <c r="D511" t="s">
        <v>930</v>
      </c>
      <c r="E511" t="s">
        <v>1009</v>
      </c>
      <c r="H511" t="s">
        <v>1010</v>
      </c>
      <c r="I511" s="11" t="s">
        <v>1532</v>
      </c>
      <c r="K511" t="s">
        <v>2160</v>
      </c>
      <c r="M511" s="3" t="s">
        <v>2080</v>
      </c>
    </row>
    <row r="512" spans="1:14" x14ac:dyDescent="0.25">
      <c r="A512">
        <f>+A511+1</f>
        <v>506</v>
      </c>
      <c r="B512">
        <v>58</v>
      </c>
      <c r="C512">
        <v>45</v>
      </c>
      <c r="D512" t="s">
        <v>930</v>
      </c>
      <c r="E512" t="s">
        <v>1011</v>
      </c>
      <c r="H512" t="s">
        <v>1012</v>
      </c>
      <c r="I512" s="11" t="s">
        <v>1532</v>
      </c>
      <c r="K512" t="s">
        <v>2161</v>
      </c>
      <c r="M512" s="3" t="s">
        <v>2086</v>
      </c>
    </row>
    <row r="513" spans="1:13" ht="15" customHeight="1" x14ac:dyDescent="0.25">
      <c r="A513">
        <f>+A512+1</f>
        <v>507</v>
      </c>
      <c r="B513">
        <v>58</v>
      </c>
      <c r="C513">
        <v>46</v>
      </c>
      <c r="D513" t="s">
        <v>930</v>
      </c>
      <c r="E513" t="s">
        <v>1013</v>
      </c>
      <c r="H513" t="s">
        <v>1014</v>
      </c>
      <c r="I513" s="11" t="s">
        <v>1532</v>
      </c>
      <c r="K513" s="5" t="s">
        <v>2162</v>
      </c>
      <c r="M513" s="3" t="s">
        <v>2080</v>
      </c>
    </row>
    <row r="514" spans="1:13" ht="15" customHeight="1" x14ac:dyDescent="0.25">
      <c r="A514">
        <f t="shared" si="8"/>
        <v>508</v>
      </c>
      <c r="B514">
        <v>58</v>
      </c>
      <c r="C514">
        <v>47</v>
      </c>
      <c r="D514" t="s">
        <v>930</v>
      </c>
      <c r="E514" t="s">
        <v>1015</v>
      </c>
      <c r="H514" t="s">
        <v>1016</v>
      </c>
      <c r="I514" s="11" t="s">
        <v>1532</v>
      </c>
      <c r="K514" s="5" t="s">
        <v>2163</v>
      </c>
      <c r="M514" s="3" t="s">
        <v>2080</v>
      </c>
    </row>
    <row r="515" spans="1:13" x14ac:dyDescent="0.25">
      <c r="A515">
        <f t="shared" si="8"/>
        <v>509</v>
      </c>
      <c r="B515">
        <v>58</v>
      </c>
      <c r="C515">
        <v>48</v>
      </c>
      <c r="D515" t="s">
        <v>930</v>
      </c>
      <c r="E515" t="s">
        <v>1017</v>
      </c>
      <c r="H515" t="s">
        <v>1018</v>
      </c>
      <c r="I515" s="11" t="s">
        <v>1532</v>
      </c>
      <c r="K515" t="s">
        <v>2164</v>
      </c>
      <c r="M515" s="3" t="s">
        <v>2080</v>
      </c>
    </row>
    <row r="516" spans="1:13" ht="15" customHeight="1" x14ac:dyDescent="0.25">
      <c r="A516">
        <f t="shared" si="8"/>
        <v>510</v>
      </c>
      <c r="B516">
        <v>58</v>
      </c>
      <c r="C516">
        <v>49</v>
      </c>
      <c r="D516" t="s">
        <v>930</v>
      </c>
      <c r="E516" t="s">
        <v>1019</v>
      </c>
      <c r="H516" t="s">
        <v>1020</v>
      </c>
      <c r="I516" s="11" t="s">
        <v>1532</v>
      </c>
      <c r="K516" s="5" t="s">
        <v>2165</v>
      </c>
      <c r="M516" s="3" t="s">
        <v>2080</v>
      </c>
    </row>
    <row r="517" spans="1:13" ht="15" customHeight="1" x14ac:dyDescent="0.25">
      <c r="A517">
        <f t="shared" si="8"/>
        <v>511</v>
      </c>
      <c r="B517">
        <v>58</v>
      </c>
      <c r="C517">
        <v>50</v>
      </c>
      <c r="D517" t="s">
        <v>930</v>
      </c>
      <c r="E517" t="s">
        <v>1021</v>
      </c>
      <c r="H517" t="s">
        <v>1022</v>
      </c>
      <c r="I517" s="11" t="s">
        <v>1532</v>
      </c>
      <c r="K517" s="5" t="s">
        <v>2166</v>
      </c>
      <c r="M517" s="3" t="s">
        <v>2080</v>
      </c>
    </row>
    <row r="518" spans="1:13" s="4" customFormat="1" x14ac:dyDescent="0.25">
      <c r="A518">
        <f t="shared" si="8"/>
        <v>512</v>
      </c>
      <c r="B518" s="4">
        <v>58</v>
      </c>
      <c r="C518" s="4">
        <v>51</v>
      </c>
      <c r="D518" s="4" t="s">
        <v>930</v>
      </c>
      <c r="E518" s="4" t="s">
        <v>1023</v>
      </c>
      <c r="H518" s="4" t="s">
        <v>1338</v>
      </c>
      <c r="I518" s="4" t="s">
        <v>1489</v>
      </c>
      <c r="L518" s="42" t="s">
        <v>2569</v>
      </c>
      <c r="M518" s="3" t="s">
        <v>2646</v>
      </c>
    </row>
    <row r="519" spans="1:13" ht="15" customHeight="1" x14ac:dyDescent="0.25">
      <c r="A519">
        <f t="shared" si="8"/>
        <v>513</v>
      </c>
      <c r="B519">
        <v>58</v>
      </c>
      <c r="C519">
        <v>52</v>
      </c>
      <c r="D519" t="s">
        <v>930</v>
      </c>
      <c r="E519" t="s">
        <v>1024</v>
      </c>
      <c r="H519" t="s">
        <v>1025</v>
      </c>
      <c r="I519" s="11" t="s">
        <v>1532</v>
      </c>
      <c r="K519" s="5" t="s">
        <v>2167</v>
      </c>
      <c r="M519" s="3" t="s">
        <v>2080</v>
      </c>
    </row>
    <row r="520" spans="1:13" x14ac:dyDescent="0.25">
      <c r="A520">
        <f t="shared" si="8"/>
        <v>514</v>
      </c>
      <c r="B520">
        <v>58</v>
      </c>
      <c r="C520">
        <v>53</v>
      </c>
      <c r="D520" t="s">
        <v>930</v>
      </c>
      <c r="E520" t="s">
        <v>1026</v>
      </c>
      <c r="H520" t="s">
        <v>1027</v>
      </c>
      <c r="I520" t="s">
        <v>1489</v>
      </c>
      <c r="L520" s="42" t="s">
        <v>2569</v>
      </c>
      <c r="M520" s="3" t="s">
        <v>2080</v>
      </c>
    </row>
    <row r="521" spans="1:13" ht="15" customHeight="1" x14ac:dyDescent="0.25">
      <c r="A521">
        <f t="shared" si="8"/>
        <v>515</v>
      </c>
      <c r="B521">
        <v>58</v>
      </c>
      <c r="C521">
        <v>54</v>
      </c>
      <c r="D521" t="s">
        <v>930</v>
      </c>
      <c r="E521" t="s">
        <v>1028</v>
      </c>
      <c r="H521" t="s">
        <v>1029</v>
      </c>
      <c r="I521" s="11" t="s">
        <v>1532</v>
      </c>
      <c r="K521" s="5" t="s">
        <v>2168</v>
      </c>
      <c r="M521" s="3" t="s">
        <v>2080</v>
      </c>
    </row>
    <row r="522" spans="1:13" ht="15" customHeight="1" x14ac:dyDescent="0.25">
      <c r="A522">
        <f t="shared" si="8"/>
        <v>516</v>
      </c>
      <c r="B522">
        <v>58</v>
      </c>
      <c r="C522">
        <v>55</v>
      </c>
      <c r="D522" t="s">
        <v>930</v>
      </c>
      <c r="E522" t="s">
        <v>1030</v>
      </c>
      <c r="H522" t="s">
        <v>1031</v>
      </c>
      <c r="I522" s="11" t="s">
        <v>1532</v>
      </c>
      <c r="K522" s="5" t="s">
        <v>2169</v>
      </c>
      <c r="M522" s="3" t="s">
        <v>2080</v>
      </c>
    </row>
    <row r="523" spans="1:13" ht="15" customHeight="1" x14ac:dyDescent="0.25">
      <c r="A523">
        <f t="shared" ref="A523:A585" si="9">+A522+1</f>
        <v>517</v>
      </c>
      <c r="B523">
        <v>58</v>
      </c>
      <c r="C523">
        <v>56</v>
      </c>
      <c r="D523" t="s">
        <v>930</v>
      </c>
      <c r="E523" t="s">
        <v>1032</v>
      </c>
      <c r="H523" t="s">
        <v>1033</v>
      </c>
      <c r="I523" s="11" t="s">
        <v>1532</v>
      </c>
      <c r="K523" s="5" t="s">
        <v>2170</v>
      </c>
      <c r="M523" s="3" t="s">
        <v>2080</v>
      </c>
    </row>
    <row r="524" spans="1:13" s="7" customFormat="1" ht="15" customHeight="1" x14ac:dyDescent="0.25">
      <c r="A524">
        <f t="shared" si="9"/>
        <v>518</v>
      </c>
      <c r="B524" s="7">
        <v>58</v>
      </c>
      <c r="C524" s="7">
        <v>57</v>
      </c>
      <c r="D524" s="7" t="s">
        <v>930</v>
      </c>
      <c r="E524" s="7" t="s">
        <v>1034</v>
      </c>
      <c r="H524" s="7" t="s">
        <v>1035</v>
      </c>
      <c r="I524" s="11" t="s">
        <v>1532</v>
      </c>
      <c r="K524" s="24" t="s">
        <v>2171</v>
      </c>
      <c r="L524" s="48"/>
      <c r="M524" s="23" t="s">
        <v>2080</v>
      </c>
    </row>
    <row r="525" spans="1:13" x14ac:dyDescent="0.25">
      <c r="A525">
        <f t="shared" si="9"/>
        <v>519</v>
      </c>
      <c r="B525">
        <v>58</v>
      </c>
      <c r="C525">
        <v>58</v>
      </c>
      <c r="D525" t="s">
        <v>930</v>
      </c>
      <c r="E525" t="s">
        <v>1036</v>
      </c>
      <c r="H525" t="s">
        <v>1037</v>
      </c>
      <c r="I525" s="13" t="s">
        <v>1558</v>
      </c>
      <c r="L525" s="42" t="s">
        <v>2185</v>
      </c>
      <c r="M525" s="3" t="s">
        <v>2647</v>
      </c>
    </row>
    <row r="526" spans="1:13" s="30" customFormat="1" x14ac:dyDescent="0.25">
      <c r="A526" s="30">
        <f t="shared" si="9"/>
        <v>520</v>
      </c>
      <c r="B526" s="30">
        <v>58</v>
      </c>
      <c r="C526" s="30">
        <v>59</v>
      </c>
      <c r="D526" s="30" t="s">
        <v>930</v>
      </c>
      <c r="E526" s="30" t="s">
        <v>1038</v>
      </c>
      <c r="H526" s="30" t="s">
        <v>1339</v>
      </c>
      <c r="I526" s="31" t="s">
        <v>1558</v>
      </c>
      <c r="L526" s="44" t="s">
        <v>2186</v>
      </c>
      <c r="M526" s="32"/>
    </row>
    <row r="527" spans="1:13" x14ac:dyDescent="0.25">
      <c r="A527">
        <f t="shared" si="9"/>
        <v>521</v>
      </c>
      <c r="B527">
        <v>58</v>
      </c>
      <c r="C527">
        <v>60</v>
      </c>
      <c r="D527" t="s">
        <v>930</v>
      </c>
      <c r="E527" t="s">
        <v>1039</v>
      </c>
      <c r="H527" t="s">
        <v>1040</v>
      </c>
      <c r="I527" s="11" t="s">
        <v>1532</v>
      </c>
      <c r="K527" t="s">
        <v>2187</v>
      </c>
      <c r="M527" s="3" t="s">
        <v>2080</v>
      </c>
    </row>
    <row r="528" spans="1:13" ht="15" customHeight="1" x14ac:dyDescent="0.25">
      <c r="A528">
        <f t="shared" si="9"/>
        <v>522</v>
      </c>
      <c r="B528">
        <v>58</v>
      </c>
      <c r="C528">
        <v>61</v>
      </c>
      <c r="D528" t="s">
        <v>930</v>
      </c>
      <c r="E528" t="s">
        <v>1041</v>
      </c>
      <c r="H528" t="s">
        <v>1340</v>
      </c>
      <c r="I528" s="13" t="s">
        <v>1558</v>
      </c>
      <c r="K528" s="5" t="s">
        <v>2568</v>
      </c>
      <c r="L528" s="42" t="s">
        <v>2188</v>
      </c>
      <c r="M528" s="3" t="s">
        <v>2080</v>
      </c>
    </row>
    <row r="529" spans="1:15" x14ac:dyDescent="0.25">
      <c r="A529">
        <f t="shared" si="9"/>
        <v>523</v>
      </c>
      <c r="B529">
        <v>59</v>
      </c>
      <c r="C529">
        <v>1</v>
      </c>
      <c r="D529" t="s">
        <v>1042</v>
      </c>
      <c r="E529" t="s">
        <v>1043</v>
      </c>
      <c r="H529" t="s">
        <v>1044</v>
      </c>
      <c r="I529" t="s">
        <v>1489</v>
      </c>
      <c r="M529" s="3" t="s">
        <v>2567</v>
      </c>
    </row>
    <row r="530" spans="1:15" x14ac:dyDescent="0.25">
      <c r="A530">
        <f t="shared" si="9"/>
        <v>524</v>
      </c>
      <c r="B530">
        <v>59</v>
      </c>
      <c r="C530">
        <v>2</v>
      </c>
      <c r="D530" t="s">
        <v>1042</v>
      </c>
      <c r="E530" t="s">
        <v>1045</v>
      </c>
      <c r="H530" t="s">
        <v>1046</v>
      </c>
      <c r="I530" t="s">
        <v>1489</v>
      </c>
      <c r="M530" s="3" t="s">
        <v>2566</v>
      </c>
    </row>
    <row r="531" spans="1:15" s="26" customFormat="1" x14ac:dyDescent="0.25">
      <c r="A531">
        <f t="shared" si="9"/>
        <v>525</v>
      </c>
      <c r="B531" s="26">
        <v>59</v>
      </c>
      <c r="C531" s="26">
        <v>3</v>
      </c>
      <c r="D531" s="26" t="s">
        <v>1042</v>
      </c>
      <c r="E531" s="26" t="s">
        <v>1047</v>
      </c>
      <c r="H531" s="26" t="s">
        <v>1048</v>
      </c>
      <c r="I531" s="26" t="s">
        <v>1489</v>
      </c>
      <c r="L531" s="49"/>
      <c r="M531" s="27" t="s">
        <v>2189</v>
      </c>
    </row>
    <row r="532" spans="1:15" s="26" customFormat="1" x14ac:dyDescent="0.25">
      <c r="A532">
        <f t="shared" si="9"/>
        <v>526</v>
      </c>
      <c r="B532" s="26">
        <v>59</v>
      </c>
      <c r="C532" s="26">
        <v>4</v>
      </c>
      <c r="D532" s="26" t="s">
        <v>1042</v>
      </c>
      <c r="E532" s="26" t="s">
        <v>1049</v>
      </c>
      <c r="H532" s="26" t="s">
        <v>1050</v>
      </c>
      <c r="I532" s="26" t="s">
        <v>1489</v>
      </c>
      <c r="L532" s="49"/>
      <c r="M532" s="27" t="s">
        <v>2189</v>
      </c>
    </row>
    <row r="533" spans="1:15" s="4" customFormat="1" x14ac:dyDescent="0.25">
      <c r="A533">
        <f t="shared" si="9"/>
        <v>527</v>
      </c>
      <c r="B533" s="4">
        <v>59</v>
      </c>
      <c r="C533" s="4">
        <v>5</v>
      </c>
      <c r="D533" s="4" t="s">
        <v>1042</v>
      </c>
      <c r="E533" s="4" t="s">
        <v>1051</v>
      </c>
      <c r="H533" s="4" t="s">
        <v>1052</v>
      </c>
      <c r="I533" s="4" t="s">
        <v>1489</v>
      </c>
      <c r="L533" s="42"/>
      <c r="M533" s="3" t="s">
        <v>2189</v>
      </c>
    </row>
    <row r="534" spans="1:15" s="26" customFormat="1" x14ac:dyDescent="0.25">
      <c r="A534">
        <f t="shared" si="9"/>
        <v>528</v>
      </c>
      <c r="B534" s="26">
        <v>59</v>
      </c>
      <c r="C534" s="26">
        <v>6</v>
      </c>
      <c r="D534" s="26" t="s">
        <v>1042</v>
      </c>
      <c r="E534" s="26" t="s">
        <v>1053</v>
      </c>
      <c r="H534" s="26" t="s">
        <v>1054</v>
      </c>
      <c r="I534" s="26" t="s">
        <v>1489</v>
      </c>
      <c r="L534" s="49"/>
      <c r="M534" s="3" t="s">
        <v>2189</v>
      </c>
    </row>
    <row r="535" spans="1:15" x14ac:dyDescent="0.25">
      <c r="A535">
        <f t="shared" si="9"/>
        <v>529</v>
      </c>
      <c r="B535">
        <v>59</v>
      </c>
      <c r="C535">
        <v>7</v>
      </c>
      <c r="D535" t="s">
        <v>1042</v>
      </c>
      <c r="E535" t="s">
        <v>1055</v>
      </c>
      <c r="H535" t="s">
        <v>1056</v>
      </c>
      <c r="I535" s="11" t="s">
        <v>1532</v>
      </c>
      <c r="K535" t="s">
        <v>2190</v>
      </c>
      <c r="M535" s="3" t="s">
        <v>2080</v>
      </c>
    </row>
    <row r="536" spans="1:15" x14ac:dyDescent="0.25">
      <c r="A536">
        <f t="shared" si="9"/>
        <v>530</v>
      </c>
      <c r="B536">
        <v>59</v>
      </c>
      <c r="C536">
        <v>8</v>
      </c>
      <c r="D536" t="s">
        <v>1042</v>
      </c>
      <c r="E536" t="s">
        <v>1057</v>
      </c>
      <c r="H536" t="s">
        <v>1058</v>
      </c>
      <c r="I536" t="s">
        <v>1489</v>
      </c>
      <c r="M536" s="3" t="s">
        <v>2189</v>
      </c>
    </row>
    <row r="537" spans="1:15" ht="15" customHeight="1" x14ac:dyDescent="0.25">
      <c r="A537">
        <f>+A536+1</f>
        <v>531</v>
      </c>
      <c r="B537">
        <v>59</v>
      </c>
      <c r="C537">
        <v>9</v>
      </c>
      <c r="D537" t="s">
        <v>1042</v>
      </c>
      <c r="E537" t="s">
        <v>1059</v>
      </c>
      <c r="H537" t="s">
        <v>1060</v>
      </c>
      <c r="I537" s="11" t="s">
        <v>1532</v>
      </c>
      <c r="K537" s="5" t="s">
        <v>2191</v>
      </c>
      <c r="M537" s="3" t="s">
        <v>2192</v>
      </c>
    </row>
    <row r="538" spans="1:15" x14ac:dyDescent="0.25">
      <c r="A538">
        <f t="shared" si="9"/>
        <v>532</v>
      </c>
      <c r="B538">
        <v>59</v>
      </c>
      <c r="C538">
        <v>10</v>
      </c>
      <c r="D538" t="s">
        <v>1042</v>
      </c>
      <c r="E538" t="s">
        <v>1061</v>
      </c>
      <c r="H538" t="s">
        <v>1062</v>
      </c>
      <c r="I538" t="s">
        <v>1489</v>
      </c>
      <c r="M538" s="3" t="s">
        <v>2189</v>
      </c>
    </row>
    <row r="539" spans="1:15" x14ac:dyDescent="0.25">
      <c r="A539">
        <f t="shared" si="9"/>
        <v>533</v>
      </c>
      <c r="B539">
        <v>59</v>
      </c>
      <c r="C539">
        <v>11</v>
      </c>
      <c r="D539" t="s">
        <v>1042</v>
      </c>
      <c r="E539" t="s">
        <v>1063</v>
      </c>
      <c r="H539" t="s">
        <v>1064</v>
      </c>
      <c r="I539" t="s">
        <v>1489</v>
      </c>
      <c r="K539" t="s">
        <v>2564</v>
      </c>
      <c r="M539" s="3" t="s">
        <v>2080</v>
      </c>
      <c r="O539" s="4" t="s">
        <v>2565</v>
      </c>
    </row>
    <row r="540" spans="1:15" x14ac:dyDescent="0.25">
      <c r="A540">
        <f t="shared" si="9"/>
        <v>534</v>
      </c>
      <c r="B540">
        <v>59</v>
      </c>
      <c r="C540">
        <v>12</v>
      </c>
      <c r="D540" t="s">
        <v>1042</v>
      </c>
      <c r="E540" t="s">
        <v>1065</v>
      </c>
      <c r="H540" t="s">
        <v>1066</v>
      </c>
      <c r="I540" s="11" t="s">
        <v>1532</v>
      </c>
      <c r="M540" s="3" t="s">
        <v>2091</v>
      </c>
      <c r="O540" s="14" t="s">
        <v>2193</v>
      </c>
    </row>
    <row r="541" spans="1:15" ht="15" customHeight="1" x14ac:dyDescent="0.25">
      <c r="A541">
        <f t="shared" si="9"/>
        <v>535</v>
      </c>
      <c r="B541">
        <v>60</v>
      </c>
      <c r="C541">
        <v>1</v>
      </c>
      <c r="D541" t="s">
        <v>1067</v>
      </c>
      <c r="E541" t="s">
        <v>1068</v>
      </c>
      <c r="H541" t="s">
        <v>1069</v>
      </c>
      <c r="I541" t="s">
        <v>1489</v>
      </c>
      <c r="K541" s="5" t="s">
        <v>2195</v>
      </c>
      <c r="M541" s="3" t="s">
        <v>2681</v>
      </c>
    </row>
    <row r="542" spans="1:15" x14ac:dyDescent="0.25">
      <c r="A542">
        <f t="shared" si="9"/>
        <v>536</v>
      </c>
      <c r="B542">
        <v>60</v>
      </c>
      <c r="C542">
        <v>6</v>
      </c>
      <c r="D542" t="s">
        <v>1067</v>
      </c>
      <c r="E542" t="s">
        <v>1070</v>
      </c>
      <c r="H542" t="s">
        <v>1071</v>
      </c>
      <c r="I542" s="11" t="s">
        <v>1532</v>
      </c>
      <c r="K542" t="s">
        <v>2200</v>
      </c>
      <c r="M542" s="3" t="s">
        <v>2086</v>
      </c>
    </row>
    <row r="543" spans="1:15" ht="15" customHeight="1" x14ac:dyDescent="0.25">
      <c r="A543">
        <f t="shared" si="9"/>
        <v>537</v>
      </c>
      <c r="B543">
        <v>60</v>
      </c>
      <c r="C543">
        <v>7</v>
      </c>
      <c r="D543" t="s">
        <v>1067</v>
      </c>
      <c r="E543" t="s">
        <v>1072</v>
      </c>
      <c r="H543" t="s">
        <v>1073</v>
      </c>
      <c r="I543" s="11" t="s">
        <v>1532</v>
      </c>
      <c r="K543" s="5" t="s">
        <v>2201</v>
      </c>
      <c r="M543" s="3" t="s">
        <v>2086</v>
      </c>
    </row>
    <row r="544" spans="1:15" x14ac:dyDescent="0.25">
      <c r="A544">
        <f t="shared" si="9"/>
        <v>538</v>
      </c>
      <c r="B544">
        <v>60</v>
      </c>
      <c r="C544">
        <v>8</v>
      </c>
      <c r="D544" t="s">
        <v>1067</v>
      </c>
      <c r="E544" t="s">
        <v>1074</v>
      </c>
      <c r="H544" t="s">
        <v>1075</v>
      </c>
      <c r="I544" s="11" t="s">
        <v>1532</v>
      </c>
      <c r="K544" t="s">
        <v>2202</v>
      </c>
      <c r="M544" s="3" t="s">
        <v>2080</v>
      </c>
    </row>
    <row r="545" spans="1:15" ht="15" customHeight="1" x14ac:dyDescent="0.25">
      <c r="A545">
        <f t="shared" si="9"/>
        <v>539</v>
      </c>
      <c r="B545">
        <v>61</v>
      </c>
      <c r="C545">
        <v>1</v>
      </c>
      <c r="D545" t="s">
        <v>1076</v>
      </c>
      <c r="E545" t="s">
        <v>1077</v>
      </c>
      <c r="H545" t="s">
        <v>1078</v>
      </c>
      <c r="I545" s="11" t="s">
        <v>1532</v>
      </c>
      <c r="K545" s="5" t="s">
        <v>2203</v>
      </c>
      <c r="M545" s="3" t="s">
        <v>2080</v>
      </c>
    </row>
    <row r="546" spans="1:15" x14ac:dyDescent="0.25">
      <c r="A546">
        <f t="shared" si="9"/>
        <v>540</v>
      </c>
      <c r="B546">
        <v>61</v>
      </c>
      <c r="C546">
        <v>2</v>
      </c>
      <c r="D546" t="s">
        <v>1076</v>
      </c>
      <c r="E546" t="s">
        <v>1079</v>
      </c>
      <c r="H546" t="s">
        <v>1080</v>
      </c>
      <c r="I546" s="11" t="s">
        <v>1532</v>
      </c>
      <c r="K546" t="s">
        <v>2204</v>
      </c>
      <c r="M546" s="3" t="s">
        <v>2086</v>
      </c>
      <c r="N546" t="s">
        <v>2205</v>
      </c>
      <c r="O546" s="4" t="s">
        <v>2206</v>
      </c>
    </row>
    <row r="547" spans="1:15" ht="15" customHeight="1" x14ac:dyDescent="0.25">
      <c r="A547">
        <f t="shared" si="9"/>
        <v>541</v>
      </c>
      <c r="B547">
        <v>61</v>
      </c>
      <c r="C547">
        <v>9</v>
      </c>
      <c r="D547" t="s">
        <v>1076</v>
      </c>
      <c r="E547" t="s">
        <v>1081</v>
      </c>
      <c r="H547" t="s">
        <v>1082</v>
      </c>
      <c r="I547" s="11" t="s">
        <v>1532</v>
      </c>
      <c r="K547" s="5" t="s">
        <v>2207</v>
      </c>
      <c r="M547" s="3" t="s">
        <v>2086</v>
      </c>
    </row>
    <row r="548" spans="1:15" ht="15" customHeight="1" x14ac:dyDescent="0.25">
      <c r="A548">
        <f t="shared" si="9"/>
        <v>542</v>
      </c>
      <c r="B548">
        <v>61</v>
      </c>
      <c r="C548">
        <v>10</v>
      </c>
      <c r="D548" t="s">
        <v>1076</v>
      </c>
      <c r="E548" t="s">
        <v>1083</v>
      </c>
      <c r="H548" t="s">
        <v>1084</v>
      </c>
      <c r="I548" s="11" t="s">
        <v>1532</v>
      </c>
      <c r="K548" s="5" t="s">
        <v>2208</v>
      </c>
      <c r="M548" s="3" t="s">
        <v>2080</v>
      </c>
    </row>
    <row r="549" spans="1:15" ht="15" customHeight="1" x14ac:dyDescent="0.25">
      <c r="A549">
        <f t="shared" si="9"/>
        <v>543</v>
      </c>
      <c r="B549">
        <v>62</v>
      </c>
      <c r="C549">
        <v>1</v>
      </c>
      <c r="D549" t="s">
        <v>1085</v>
      </c>
      <c r="E549" t="s">
        <v>1086</v>
      </c>
      <c r="H549" t="s">
        <v>1087</v>
      </c>
      <c r="I549" s="11" t="s">
        <v>1532</v>
      </c>
      <c r="K549" s="5" t="s">
        <v>2209</v>
      </c>
      <c r="M549" s="3" t="s">
        <v>2080</v>
      </c>
      <c r="N549" s="4" t="s">
        <v>2211</v>
      </c>
    </row>
    <row r="550" spans="1:15" ht="15" customHeight="1" x14ac:dyDescent="0.25">
      <c r="A550">
        <f t="shared" si="9"/>
        <v>544</v>
      </c>
      <c r="B550">
        <v>62</v>
      </c>
      <c r="C550">
        <v>2</v>
      </c>
      <c r="D550" t="s">
        <v>1085</v>
      </c>
      <c r="E550" t="s">
        <v>1088</v>
      </c>
      <c r="H550" t="s">
        <v>1089</v>
      </c>
      <c r="I550" s="11" t="s">
        <v>1532</v>
      </c>
      <c r="K550" s="5" t="s">
        <v>2210</v>
      </c>
      <c r="M550" s="3" t="s">
        <v>2080</v>
      </c>
      <c r="N550" s="4" t="s">
        <v>2211</v>
      </c>
    </row>
    <row r="551" spans="1:15" ht="15" customHeight="1" x14ac:dyDescent="0.25">
      <c r="A551">
        <f t="shared" si="9"/>
        <v>545</v>
      </c>
      <c r="B551">
        <v>62</v>
      </c>
      <c r="C551">
        <v>3</v>
      </c>
      <c r="D551" t="s">
        <v>1085</v>
      </c>
      <c r="E551" t="s">
        <v>1090</v>
      </c>
      <c r="H551" t="s">
        <v>1091</v>
      </c>
      <c r="I551" s="11" t="s">
        <v>1532</v>
      </c>
      <c r="K551" s="5" t="s">
        <v>2212</v>
      </c>
      <c r="M551" s="3" t="s">
        <v>2080</v>
      </c>
      <c r="N551" s="4" t="s">
        <v>2211</v>
      </c>
    </row>
    <row r="552" spans="1:15" x14ac:dyDescent="0.25">
      <c r="A552">
        <f t="shared" si="9"/>
        <v>546</v>
      </c>
      <c r="B552">
        <v>62</v>
      </c>
      <c r="C552">
        <v>4</v>
      </c>
      <c r="D552" t="s">
        <v>1085</v>
      </c>
      <c r="E552" t="s">
        <v>1092</v>
      </c>
      <c r="H552" t="s">
        <v>1093</v>
      </c>
      <c r="I552" s="11" t="s">
        <v>2242</v>
      </c>
      <c r="K552" t="s">
        <v>1093</v>
      </c>
      <c r="M552" s="3" t="s">
        <v>2080</v>
      </c>
      <c r="O552">
        <v>1</v>
      </c>
    </row>
    <row r="553" spans="1:15" x14ac:dyDescent="0.25">
      <c r="A553">
        <f t="shared" si="9"/>
        <v>547</v>
      </c>
      <c r="B553">
        <v>62</v>
      </c>
      <c r="C553">
        <v>5</v>
      </c>
      <c r="D553" t="s">
        <v>1085</v>
      </c>
      <c r="E553" t="s">
        <v>1094</v>
      </c>
      <c r="H553" t="s">
        <v>1095</v>
      </c>
      <c r="I553" s="11" t="s">
        <v>2242</v>
      </c>
      <c r="K553" t="s">
        <v>1095</v>
      </c>
      <c r="M553" s="3" t="s">
        <v>2080</v>
      </c>
    </row>
    <row r="554" spans="1:15" x14ac:dyDescent="0.25">
      <c r="A554">
        <f t="shared" si="9"/>
        <v>548</v>
      </c>
      <c r="B554">
        <v>62</v>
      </c>
      <c r="C554">
        <v>6</v>
      </c>
      <c r="D554" t="s">
        <v>1085</v>
      </c>
      <c r="E554" t="s">
        <v>1096</v>
      </c>
      <c r="H554" t="s">
        <v>1097</v>
      </c>
      <c r="I554" s="13" t="s">
        <v>1558</v>
      </c>
      <c r="L554" s="42" t="s">
        <v>2243</v>
      </c>
      <c r="M554" s="3" t="s">
        <v>2648</v>
      </c>
    </row>
    <row r="555" spans="1:15" x14ac:dyDescent="0.25">
      <c r="A555">
        <f t="shared" si="9"/>
        <v>549</v>
      </c>
      <c r="B555">
        <v>62</v>
      </c>
      <c r="C555">
        <v>7</v>
      </c>
      <c r="D555" t="s">
        <v>1085</v>
      </c>
      <c r="E555" t="s">
        <v>1098</v>
      </c>
      <c r="H555" t="s">
        <v>1099</v>
      </c>
      <c r="I555" s="13" t="s">
        <v>1558</v>
      </c>
      <c r="L555" s="42" t="s">
        <v>2243</v>
      </c>
      <c r="M555" s="3" t="s">
        <v>2080</v>
      </c>
    </row>
    <row r="556" spans="1:15" x14ac:dyDescent="0.25">
      <c r="A556">
        <f t="shared" si="9"/>
        <v>550</v>
      </c>
      <c r="B556">
        <v>64</v>
      </c>
      <c r="C556">
        <v>1</v>
      </c>
      <c r="D556" t="s">
        <v>1100</v>
      </c>
      <c r="E556" t="s">
        <v>1101</v>
      </c>
      <c r="H556" t="s">
        <v>1102</v>
      </c>
      <c r="I556" s="11" t="s">
        <v>2242</v>
      </c>
      <c r="K556" t="s">
        <v>1102</v>
      </c>
      <c r="M556" s="3" t="s">
        <v>2080</v>
      </c>
    </row>
    <row r="557" spans="1:15" x14ac:dyDescent="0.25">
      <c r="A557">
        <f t="shared" si="9"/>
        <v>551</v>
      </c>
      <c r="B557">
        <v>64</v>
      </c>
      <c r="C557">
        <v>2</v>
      </c>
      <c r="D557" t="s">
        <v>1100</v>
      </c>
      <c r="E557" t="s">
        <v>1103</v>
      </c>
      <c r="H557" t="s">
        <v>1104</v>
      </c>
      <c r="I557" s="11" t="s">
        <v>1532</v>
      </c>
      <c r="K557" t="s">
        <v>2244</v>
      </c>
      <c r="M557" s="3" t="s">
        <v>2080</v>
      </c>
    </row>
    <row r="558" spans="1:15" x14ac:dyDescent="0.25">
      <c r="A558">
        <f t="shared" si="9"/>
        <v>552</v>
      </c>
      <c r="B558">
        <v>64</v>
      </c>
      <c r="C558">
        <v>3</v>
      </c>
      <c r="D558" t="s">
        <v>1100</v>
      </c>
      <c r="E558" t="s">
        <v>1105</v>
      </c>
      <c r="H558" t="s">
        <v>1106</v>
      </c>
      <c r="I558" s="11" t="s">
        <v>1532</v>
      </c>
      <c r="K558" t="s">
        <v>2245</v>
      </c>
      <c r="M558" s="3" t="s">
        <v>2080</v>
      </c>
    </row>
    <row r="559" spans="1:15" x14ac:dyDescent="0.25">
      <c r="A559">
        <f t="shared" si="9"/>
        <v>553</v>
      </c>
      <c r="B559">
        <v>65</v>
      </c>
      <c r="C559">
        <v>1</v>
      </c>
      <c r="D559" t="s">
        <v>1107</v>
      </c>
      <c r="E559" t="s">
        <v>1108</v>
      </c>
      <c r="H559" t="s">
        <v>1109</v>
      </c>
      <c r="I559" s="11" t="s">
        <v>1532</v>
      </c>
      <c r="K559" t="s">
        <v>2246</v>
      </c>
      <c r="M559" s="3" t="s">
        <v>2080</v>
      </c>
    </row>
    <row r="560" spans="1:15" x14ac:dyDescent="0.25">
      <c r="A560">
        <f t="shared" si="9"/>
        <v>554</v>
      </c>
      <c r="B560">
        <v>65</v>
      </c>
      <c r="C560">
        <v>2</v>
      </c>
      <c r="D560" t="s">
        <v>1107</v>
      </c>
      <c r="E560" t="s">
        <v>1110</v>
      </c>
      <c r="H560" t="s">
        <v>1111</v>
      </c>
      <c r="I560" s="11" t="s">
        <v>1532</v>
      </c>
      <c r="K560" t="s">
        <v>2247</v>
      </c>
      <c r="M560" s="3" t="s">
        <v>2080</v>
      </c>
    </row>
    <row r="561" spans="1:13" x14ac:dyDescent="0.25">
      <c r="A561">
        <f t="shared" si="9"/>
        <v>555</v>
      </c>
      <c r="B561">
        <v>65</v>
      </c>
      <c r="C561">
        <v>3</v>
      </c>
      <c r="D561" t="s">
        <v>1107</v>
      </c>
      <c r="E561" t="s">
        <v>1112</v>
      </c>
      <c r="H561" t="s">
        <v>1113</v>
      </c>
      <c r="I561" s="11" t="s">
        <v>1532</v>
      </c>
      <c r="K561" t="s">
        <v>2248</v>
      </c>
      <c r="M561" s="3" t="s">
        <v>2080</v>
      </c>
    </row>
    <row r="562" spans="1:13" x14ac:dyDescent="0.25">
      <c r="A562">
        <f t="shared" si="9"/>
        <v>556</v>
      </c>
      <c r="B562">
        <v>65</v>
      </c>
      <c r="C562">
        <v>4</v>
      </c>
      <c r="D562" t="s">
        <v>1107</v>
      </c>
      <c r="E562" t="s">
        <v>1039</v>
      </c>
      <c r="H562" t="s">
        <v>1114</v>
      </c>
      <c r="I562" s="11" t="s">
        <v>1532</v>
      </c>
      <c r="K562" t="s">
        <v>1114</v>
      </c>
      <c r="M562" s="3" t="s">
        <v>2080</v>
      </c>
    </row>
    <row r="563" spans="1:13" x14ac:dyDescent="0.25">
      <c r="A563">
        <f t="shared" si="9"/>
        <v>557</v>
      </c>
      <c r="B563">
        <v>65</v>
      </c>
      <c r="C563">
        <v>5</v>
      </c>
      <c r="D563" t="s">
        <v>1107</v>
      </c>
      <c r="E563" t="s">
        <v>245</v>
      </c>
      <c r="H563" t="s">
        <v>1115</v>
      </c>
      <c r="I563" s="11" t="s">
        <v>1532</v>
      </c>
      <c r="K563" t="s">
        <v>2249</v>
      </c>
      <c r="M563" s="3" t="s">
        <v>2080</v>
      </c>
    </row>
    <row r="564" spans="1:13" x14ac:dyDescent="0.25">
      <c r="A564">
        <f t="shared" si="9"/>
        <v>558</v>
      </c>
      <c r="B564">
        <v>65</v>
      </c>
      <c r="C564">
        <v>6</v>
      </c>
      <c r="D564" t="s">
        <v>1107</v>
      </c>
      <c r="E564" t="s">
        <v>1116</v>
      </c>
      <c r="H564" t="s">
        <v>1341</v>
      </c>
      <c r="I564" s="11" t="s">
        <v>1532</v>
      </c>
      <c r="K564" t="s">
        <v>2250</v>
      </c>
      <c r="M564" s="3" t="s">
        <v>2086</v>
      </c>
    </row>
    <row r="565" spans="1:13" s="19" customFormat="1" x14ac:dyDescent="0.25">
      <c r="A565">
        <f t="shared" si="9"/>
        <v>559</v>
      </c>
      <c r="B565" s="19">
        <v>66</v>
      </c>
      <c r="C565" s="19">
        <v>1</v>
      </c>
      <c r="D565" s="19" t="s">
        <v>1117</v>
      </c>
      <c r="E565" s="19" t="s">
        <v>1118</v>
      </c>
      <c r="H565" s="19" t="s">
        <v>1119</v>
      </c>
      <c r="I565" s="19" t="s">
        <v>1489</v>
      </c>
      <c r="L565" s="42"/>
      <c r="M565" s="28" t="s">
        <v>2251</v>
      </c>
    </row>
    <row r="566" spans="1:13" s="19" customFormat="1" x14ac:dyDescent="0.25">
      <c r="A566">
        <f t="shared" si="9"/>
        <v>560</v>
      </c>
      <c r="B566" s="19">
        <v>66</v>
      </c>
      <c r="C566" s="19">
        <v>2</v>
      </c>
      <c r="D566" s="19" t="s">
        <v>1117</v>
      </c>
      <c r="E566" s="19" t="s">
        <v>1120</v>
      </c>
      <c r="H566" s="19" t="s">
        <v>1121</v>
      </c>
      <c r="I566" s="19" t="s">
        <v>1489</v>
      </c>
      <c r="L566" s="42"/>
      <c r="M566" s="28" t="s">
        <v>2251</v>
      </c>
    </row>
    <row r="567" spans="1:13" s="19" customFormat="1" x14ac:dyDescent="0.25">
      <c r="A567">
        <f t="shared" si="9"/>
        <v>561</v>
      </c>
      <c r="B567" s="19">
        <v>66</v>
      </c>
      <c r="C567" s="19">
        <v>3</v>
      </c>
      <c r="D567" s="19" t="s">
        <v>1117</v>
      </c>
      <c r="E567" s="19" t="s">
        <v>1342</v>
      </c>
      <c r="H567" s="19" t="s">
        <v>1122</v>
      </c>
      <c r="I567" s="19" t="s">
        <v>1489</v>
      </c>
      <c r="L567" s="42"/>
      <c r="M567" s="28" t="s">
        <v>2251</v>
      </c>
    </row>
    <row r="568" spans="1:13" s="19" customFormat="1" x14ac:dyDescent="0.25">
      <c r="A568">
        <f t="shared" si="9"/>
        <v>562</v>
      </c>
      <c r="B568" s="19">
        <v>66</v>
      </c>
      <c r="C568" s="19">
        <v>4</v>
      </c>
      <c r="D568" s="19" t="s">
        <v>1117</v>
      </c>
      <c r="E568" s="19" t="s">
        <v>1123</v>
      </c>
      <c r="H568" s="19" t="s">
        <v>1124</v>
      </c>
      <c r="I568" s="19" t="s">
        <v>1489</v>
      </c>
      <c r="L568" s="42"/>
      <c r="M568" s="28" t="s">
        <v>2251</v>
      </c>
    </row>
    <row r="569" spans="1:13" ht="15" customHeight="1" x14ac:dyDescent="0.25">
      <c r="A569">
        <f t="shared" si="9"/>
        <v>563</v>
      </c>
      <c r="B569">
        <v>68</v>
      </c>
      <c r="C569">
        <v>1</v>
      </c>
      <c r="D569" t="s">
        <v>1126</v>
      </c>
      <c r="E569" t="s">
        <v>1127</v>
      </c>
      <c r="H569" t="s">
        <v>1128</v>
      </c>
      <c r="I569" s="13" t="s">
        <v>1558</v>
      </c>
      <c r="K569" s="5" t="s">
        <v>2683</v>
      </c>
    </row>
    <row r="570" spans="1:13" ht="15" customHeight="1" x14ac:dyDescent="0.25">
      <c r="A570">
        <f t="shared" si="9"/>
        <v>564</v>
      </c>
      <c r="B570">
        <v>68</v>
      </c>
      <c r="C570">
        <v>2</v>
      </c>
      <c r="D570" t="s">
        <v>1126</v>
      </c>
      <c r="E570" t="s">
        <v>1129</v>
      </c>
      <c r="H570" t="s">
        <v>1130</v>
      </c>
      <c r="I570" t="s">
        <v>1489</v>
      </c>
      <c r="K570" s="5" t="s">
        <v>2636</v>
      </c>
      <c r="L570" s="42" t="s">
        <v>2252</v>
      </c>
      <c r="M570" s="41" t="s">
        <v>2633</v>
      </c>
    </row>
    <row r="571" spans="1:13" x14ac:dyDescent="0.25">
      <c r="A571">
        <f t="shared" si="9"/>
        <v>565</v>
      </c>
      <c r="B571">
        <v>68</v>
      </c>
      <c r="C571">
        <v>3</v>
      </c>
      <c r="D571" t="s">
        <v>1126</v>
      </c>
      <c r="E571" t="s">
        <v>1131</v>
      </c>
      <c r="H571" t="s">
        <v>1132</v>
      </c>
      <c r="I571" s="11" t="s">
        <v>1532</v>
      </c>
      <c r="K571" t="s">
        <v>2253</v>
      </c>
      <c r="L571" s="42" t="s">
        <v>2254</v>
      </c>
      <c r="M571" s="3" t="s">
        <v>2080</v>
      </c>
    </row>
    <row r="572" spans="1:13" x14ac:dyDescent="0.25">
      <c r="A572">
        <f t="shared" si="9"/>
        <v>566</v>
      </c>
      <c r="B572">
        <v>68</v>
      </c>
      <c r="C572">
        <v>4</v>
      </c>
      <c r="D572" t="s">
        <v>1126</v>
      </c>
      <c r="E572" t="s">
        <v>1133</v>
      </c>
      <c r="H572" t="s">
        <v>1134</v>
      </c>
      <c r="I572" s="11" t="s">
        <v>1532</v>
      </c>
      <c r="K572" t="s">
        <v>2255</v>
      </c>
      <c r="L572" s="42" t="s">
        <v>2254</v>
      </c>
      <c r="M572" s="3" t="s">
        <v>2080</v>
      </c>
    </row>
    <row r="573" spans="1:13" x14ac:dyDescent="0.25">
      <c r="A573">
        <f t="shared" si="9"/>
        <v>567</v>
      </c>
      <c r="B573">
        <v>68</v>
      </c>
      <c r="C573">
        <v>5</v>
      </c>
      <c r="D573" t="s">
        <v>1126</v>
      </c>
      <c r="E573" t="s">
        <v>1135</v>
      </c>
      <c r="H573" t="s">
        <v>1136</v>
      </c>
      <c r="I573" s="11" t="s">
        <v>1532</v>
      </c>
      <c r="K573" t="s">
        <v>2256</v>
      </c>
      <c r="L573" s="42" t="s">
        <v>2254</v>
      </c>
      <c r="M573" s="3" t="s">
        <v>2080</v>
      </c>
    </row>
    <row r="574" spans="1:13" x14ac:dyDescent="0.25">
      <c r="A574">
        <f t="shared" si="9"/>
        <v>568</v>
      </c>
      <c r="B574">
        <v>68</v>
      </c>
      <c r="C574">
        <v>6</v>
      </c>
      <c r="D574" t="s">
        <v>1126</v>
      </c>
      <c r="E574" t="s">
        <v>1137</v>
      </c>
      <c r="H574" t="s">
        <v>1138</v>
      </c>
      <c r="I574" s="11" t="s">
        <v>1532</v>
      </c>
      <c r="K574" t="s">
        <v>2257</v>
      </c>
      <c r="M574" s="3" t="s">
        <v>2080</v>
      </c>
    </row>
    <row r="575" spans="1:13" x14ac:dyDescent="0.25">
      <c r="A575">
        <f t="shared" si="9"/>
        <v>569</v>
      </c>
      <c r="B575">
        <v>69</v>
      </c>
      <c r="C575">
        <v>1</v>
      </c>
      <c r="D575" t="s">
        <v>1139</v>
      </c>
      <c r="E575" t="s">
        <v>1140</v>
      </c>
      <c r="H575" t="s">
        <v>1343</v>
      </c>
      <c r="I575" s="11" t="s">
        <v>1532</v>
      </c>
      <c r="K575" t="s">
        <v>2258</v>
      </c>
      <c r="M575" s="3" t="s">
        <v>2080</v>
      </c>
    </row>
    <row r="576" spans="1:13" s="7" customFormat="1" x14ac:dyDescent="0.25">
      <c r="A576" s="7">
        <f t="shared" si="9"/>
        <v>570</v>
      </c>
      <c r="B576" s="7">
        <v>69</v>
      </c>
      <c r="C576" s="7">
        <v>2</v>
      </c>
      <c r="D576" s="7" t="s">
        <v>1139</v>
      </c>
      <c r="E576" s="7" t="s">
        <v>1141</v>
      </c>
      <c r="H576" s="7" t="s">
        <v>1344</v>
      </c>
      <c r="I576" s="7" t="s">
        <v>1489</v>
      </c>
      <c r="L576" s="48"/>
      <c r="M576" s="23" t="s">
        <v>2652</v>
      </c>
    </row>
    <row r="577" spans="1:14" x14ac:dyDescent="0.25">
      <c r="A577">
        <f t="shared" si="9"/>
        <v>571</v>
      </c>
      <c r="B577">
        <v>69</v>
      </c>
      <c r="C577">
        <v>3</v>
      </c>
      <c r="D577" t="s">
        <v>1139</v>
      </c>
      <c r="E577" t="s">
        <v>1142</v>
      </c>
      <c r="H577" t="s">
        <v>1345</v>
      </c>
      <c r="I577" s="11" t="s">
        <v>1532</v>
      </c>
      <c r="K577" t="s">
        <v>2260</v>
      </c>
      <c r="M577" s="3" t="s">
        <v>2080</v>
      </c>
      <c r="N577" t="s">
        <v>2259</v>
      </c>
    </row>
    <row r="578" spans="1:14" x14ac:dyDescent="0.25">
      <c r="A578">
        <f t="shared" si="9"/>
        <v>572</v>
      </c>
      <c r="B578">
        <v>69</v>
      </c>
      <c r="C578">
        <v>4</v>
      </c>
      <c r="D578" t="s">
        <v>1139</v>
      </c>
      <c r="E578" t="s">
        <v>1143</v>
      </c>
      <c r="H578" t="s">
        <v>1144</v>
      </c>
      <c r="I578" t="s">
        <v>1489</v>
      </c>
      <c r="M578" s="3" t="s">
        <v>2091</v>
      </c>
      <c r="N578" s="4" t="s">
        <v>2436</v>
      </c>
    </row>
    <row r="579" spans="1:14" x14ac:dyDescent="0.25">
      <c r="A579">
        <f t="shared" si="9"/>
        <v>573</v>
      </c>
      <c r="B579">
        <v>69</v>
      </c>
      <c r="C579">
        <v>7</v>
      </c>
      <c r="D579" t="s">
        <v>1139</v>
      </c>
      <c r="E579" t="s">
        <v>1145</v>
      </c>
      <c r="H579" t="s">
        <v>1146</v>
      </c>
      <c r="I579" s="11" t="s">
        <v>1532</v>
      </c>
      <c r="K579" t="s">
        <v>2261</v>
      </c>
      <c r="M579" s="3" t="s">
        <v>2080</v>
      </c>
    </row>
    <row r="580" spans="1:14" x14ac:dyDescent="0.25">
      <c r="A580">
        <f t="shared" si="9"/>
        <v>574</v>
      </c>
      <c r="B580">
        <v>69</v>
      </c>
      <c r="C580">
        <v>8</v>
      </c>
      <c r="D580" t="s">
        <v>1139</v>
      </c>
      <c r="E580" t="s">
        <v>1147</v>
      </c>
      <c r="H580" t="s">
        <v>1346</v>
      </c>
      <c r="I580" s="11" t="s">
        <v>1532</v>
      </c>
      <c r="K580" t="s">
        <v>2262</v>
      </c>
      <c r="M580" s="3" t="s">
        <v>2080</v>
      </c>
    </row>
    <row r="581" spans="1:14" x14ac:dyDescent="0.25">
      <c r="A581">
        <f t="shared" si="9"/>
        <v>575</v>
      </c>
      <c r="B581">
        <v>69</v>
      </c>
      <c r="C581">
        <v>10</v>
      </c>
      <c r="D581" t="s">
        <v>1139</v>
      </c>
      <c r="E581" t="s">
        <v>1148</v>
      </c>
      <c r="H581" t="s">
        <v>1347</v>
      </c>
      <c r="I581" s="11" t="s">
        <v>1532</v>
      </c>
      <c r="K581" t="s">
        <v>2263</v>
      </c>
      <c r="M581" s="3" t="s">
        <v>2080</v>
      </c>
    </row>
    <row r="582" spans="1:14" x14ac:dyDescent="0.25">
      <c r="A582">
        <f t="shared" si="9"/>
        <v>576</v>
      </c>
      <c r="B582">
        <v>69</v>
      </c>
      <c r="C582">
        <v>12</v>
      </c>
      <c r="D582" t="s">
        <v>1139</v>
      </c>
      <c r="E582" t="s">
        <v>1149</v>
      </c>
      <c r="H582" t="s">
        <v>1348</v>
      </c>
      <c r="I582" s="11" t="s">
        <v>1532</v>
      </c>
      <c r="K582" t="s">
        <v>2264</v>
      </c>
      <c r="M582" s="3" t="s">
        <v>2080</v>
      </c>
    </row>
    <row r="583" spans="1:14" s="30" customFormat="1" x14ac:dyDescent="0.25">
      <c r="A583" s="30">
        <f t="shared" si="9"/>
        <v>577</v>
      </c>
      <c r="B583" s="30">
        <v>69</v>
      </c>
      <c r="C583" s="30">
        <v>13</v>
      </c>
      <c r="D583" s="30" t="s">
        <v>1139</v>
      </c>
      <c r="E583" s="30" t="s">
        <v>1150</v>
      </c>
      <c r="H583" s="30" t="s">
        <v>1349</v>
      </c>
      <c r="I583" s="30" t="s">
        <v>1489</v>
      </c>
      <c r="L583" s="44"/>
      <c r="M583" s="32" t="s">
        <v>2086</v>
      </c>
    </row>
    <row r="584" spans="1:14" s="30" customFormat="1" x14ac:dyDescent="0.25">
      <c r="A584" s="30">
        <f t="shared" si="9"/>
        <v>578</v>
      </c>
      <c r="B584" s="30">
        <v>69</v>
      </c>
      <c r="C584" s="30">
        <v>14</v>
      </c>
      <c r="D584" s="30" t="s">
        <v>1139</v>
      </c>
      <c r="E584" s="30" t="s">
        <v>1151</v>
      </c>
      <c r="H584" s="30" t="s">
        <v>1350</v>
      </c>
      <c r="I584" s="35" t="s">
        <v>1532</v>
      </c>
      <c r="K584" s="30" t="s">
        <v>2282</v>
      </c>
      <c r="L584" s="44" t="s">
        <v>2283</v>
      </c>
      <c r="M584" s="36" t="s">
        <v>2284</v>
      </c>
    </row>
    <row r="585" spans="1:14" x14ac:dyDescent="0.25">
      <c r="A585">
        <f t="shared" si="9"/>
        <v>579</v>
      </c>
      <c r="B585">
        <v>69</v>
      </c>
      <c r="C585">
        <v>15</v>
      </c>
      <c r="D585" t="s">
        <v>1139</v>
      </c>
      <c r="E585" t="s">
        <v>1152</v>
      </c>
      <c r="H585" t="s">
        <v>1351</v>
      </c>
      <c r="I585" s="11" t="s">
        <v>1532</v>
      </c>
      <c r="K585" t="s">
        <v>2285</v>
      </c>
      <c r="L585" s="42" t="s">
        <v>2286</v>
      </c>
      <c r="M585" s="3" t="s">
        <v>2080</v>
      </c>
      <c r="N585" t="s">
        <v>2287</v>
      </c>
    </row>
    <row r="586" spans="1:14" x14ac:dyDescent="0.25">
      <c r="A586">
        <f t="shared" ref="A586:A648" si="10">+A585+1</f>
        <v>580</v>
      </c>
      <c r="B586">
        <v>69</v>
      </c>
      <c r="C586">
        <v>16</v>
      </c>
      <c r="D586" t="s">
        <v>1139</v>
      </c>
      <c r="E586" t="s">
        <v>1153</v>
      </c>
      <c r="H586" t="s">
        <v>1154</v>
      </c>
      <c r="I586" s="11" t="s">
        <v>1532</v>
      </c>
      <c r="K586" t="s">
        <v>2288</v>
      </c>
      <c r="M586" s="3" t="s">
        <v>2080</v>
      </c>
      <c r="N586" s="4" t="s">
        <v>2289</v>
      </c>
    </row>
    <row r="587" spans="1:14" s="4" customFormat="1" x14ac:dyDescent="0.25">
      <c r="A587">
        <f t="shared" si="10"/>
        <v>581</v>
      </c>
      <c r="B587" s="4">
        <v>69</v>
      </c>
      <c r="C587" s="4">
        <v>17</v>
      </c>
      <c r="D587" s="4" t="s">
        <v>1139</v>
      </c>
      <c r="E587" s="4" t="s">
        <v>1155</v>
      </c>
      <c r="H587" s="4" t="s">
        <v>1156</v>
      </c>
      <c r="I587" s="4" t="s">
        <v>1489</v>
      </c>
      <c r="L587" s="42"/>
      <c r="M587" s="3" t="s">
        <v>2080</v>
      </c>
      <c r="N587" s="4" t="s">
        <v>2680</v>
      </c>
    </row>
    <row r="588" spans="1:14" x14ac:dyDescent="0.25">
      <c r="A588">
        <f t="shared" si="10"/>
        <v>582</v>
      </c>
      <c r="B588">
        <v>70</v>
      </c>
      <c r="C588">
        <v>1</v>
      </c>
      <c r="D588" t="s">
        <v>1157</v>
      </c>
      <c r="E588" t="s">
        <v>1158</v>
      </c>
      <c r="H588" t="s">
        <v>1159</v>
      </c>
      <c r="I588" t="s">
        <v>1489</v>
      </c>
      <c r="M588" s="3" t="s">
        <v>2685</v>
      </c>
    </row>
    <row r="589" spans="1:14" x14ac:dyDescent="0.25">
      <c r="A589">
        <f t="shared" si="10"/>
        <v>583</v>
      </c>
      <c r="B589">
        <v>70</v>
      </c>
      <c r="C589">
        <v>2</v>
      </c>
      <c r="D589" t="s">
        <v>1157</v>
      </c>
      <c r="E589" t="s">
        <v>1160</v>
      </c>
      <c r="H589" t="s">
        <v>1161</v>
      </c>
      <c r="I589" t="s">
        <v>1489</v>
      </c>
      <c r="M589" s="3" t="s">
        <v>2684</v>
      </c>
    </row>
    <row r="590" spans="1:14" x14ac:dyDescent="0.25">
      <c r="A590">
        <f t="shared" si="10"/>
        <v>584</v>
      </c>
      <c r="B590">
        <v>71</v>
      </c>
      <c r="C590">
        <v>1</v>
      </c>
      <c r="D590" t="s">
        <v>1162</v>
      </c>
      <c r="E590" t="s">
        <v>1163</v>
      </c>
      <c r="H590" t="s">
        <v>1164</v>
      </c>
      <c r="I590" s="11" t="s">
        <v>1532</v>
      </c>
      <c r="K590" t="s">
        <v>2290</v>
      </c>
      <c r="M590" s="3" t="s">
        <v>2080</v>
      </c>
    </row>
    <row r="591" spans="1:14" x14ac:dyDescent="0.25">
      <c r="A591">
        <f t="shared" si="10"/>
        <v>585</v>
      </c>
      <c r="B591">
        <v>71</v>
      </c>
      <c r="C591">
        <v>2</v>
      </c>
      <c r="D591" t="s">
        <v>1162</v>
      </c>
      <c r="E591" t="s">
        <v>1165</v>
      </c>
      <c r="H591" t="s">
        <v>1166</v>
      </c>
      <c r="I591" s="11" t="s">
        <v>1532</v>
      </c>
      <c r="K591" t="s">
        <v>2291</v>
      </c>
      <c r="M591" s="3" t="s">
        <v>2080</v>
      </c>
    </row>
    <row r="592" spans="1:14" x14ac:dyDescent="0.25">
      <c r="A592">
        <f t="shared" si="10"/>
        <v>586</v>
      </c>
      <c r="B592">
        <v>71</v>
      </c>
      <c r="C592">
        <v>3</v>
      </c>
      <c r="D592" t="s">
        <v>1162</v>
      </c>
      <c r="E592" t="s">
        <v>1167</v>
      </c>
      <c r="H592" t="s">
        <v>1168</v>
      </c>
      <c r="I592" s="11" t="s">
        <v>1532</v>
      </c>
      <c r="K592" t="s">
        <v>2292</v>
      </c>
      <c r="M592" s="3" t="s">
        <v>2080</v>
      </c>
    </row>
    <row r="593" spans="1:15" x14ac:dyDescent="0.25">
      <c r="A593">
        <f t="shared" si="10"/>
        <v>587</v>
      </c>
      <c r="B593">
        <v>71</v>
      </c>
      <c r="C593">
        <v>4</v>
      </c>
      <c r="D593" t="s">
        <v>1162</v>
      </c>
      <c r="E593" t="s">
        <v>1169</v>
      </c>
      <c r="H593" t="s">
        <v>1170</v>
      </c>
      <c r="I593" s="11" t="s">
        <v>1532</v>
      </c>
      <c r="K593" t="s">
        <v>2293</v>
      </c>
      <c r="M593" s="3" t="s">
        <v>2080</v>
      </c>
    </row>
    <row r="594" spans="1:15" x14ac:dyDescent="0.25">
      <c r="A594">
        <f t="shared" si="10"/>
        <v>588</v>
      </c>
      <c r="B594">
        <v>71</v>
      </c>
      <c r="C594">
        <v>5</v>
      </c>
      <c r="D594" t="s">
        <v>1162</v>
      </c>
      <c r="E594" t="s">
        <v>1171</v>
      </c>
      <c r="H594" t="s">
        <v>1172</v>
      </c>
      <c r="I594" s="11" t="s">
        <v>1532</v>
      </c>
      <c r="K594" t="s">
        <v>1172</v>
      </c>
      <c r="M594" s="3" t="s">
        <v>2080</v>
      </c>
    </row>
    <row r="595" spans="1:15" x14ac:dyDescent="0.25">
      <c r="A595">
        <f t="shared" si="10"/>
        <v>589</v>
      </c>
      <c r="B595">
        <v>71</v>
      </c>
      <c r="C595">
        <v>6</v>
      </c>
      <c r="D595" t="s">
        <v>1162</v>
      </c>
      <c r="E595" t="s">
        <v>1173</v>
      </c>
      <c r="H595" t="s">
        <v>1174</v>
      </c>
      <c r="I595" s="11" t="s">
        <v>1532</v>
      </c>
      <c r="K595" t="s">
        <v>2294</v>
      </c>
      <c r="M595" s="3" t="s">
        <v>2080</v>
      </c>
    </row>
    <row r="596" spans="1:15" x14ac:dyDescent="0.25">
      <c r="A596">
        <f t="shared" si="10"/>
        <v>590</v>
      </c>
      <c r="B596">
        <v>71</v>
      </c>
      <c r="C596">
        <v>7</v>
      </c>
      <c r="D596" t="s">
        <v>1162</v>
      </c>
      <c r="E596" t="s">
        <v>1175</v>
      </c>
      <c r="H596" t="s">
        <v>1176</v>
      </c>
      <c r="I596" s="11" t="s">
        <v>1532</v>
      </c>
      <c r="K596" t="s">
        <v>2295</v>
      </c>
      <c r="M596" s="3" t="s">
        <v>2080</v>
      </c>
    </row>
    <row r="597" spans="1:15" x14ac:dyDescent="0.25">
      <c r="A597">
        <f t="shared" si="10"/>
        <v>591</v>
      </c>
      <c r="B597">
        <v>71</v>
      </c>
      <c r="C597">
        <v>8</v>
      </c>
      <c r="D597" t="s">
        <v>1162</v>
      </c>
      <c r="E597" t="s">
        <v>1177</v>
      </c>
      <c r="H597" t="s">
        <v>1178</v>
      </c>
      <c r="I597" s="11" t="s">
        <v>1532</v>
      </c>
      <c r="K597" t="s">
        <v>2296</v>
      </c>
      <c r="M597" s="3" t="s">
        <v>2080</v>
      </c>
      <c r="O597">
        <v>500</v>
      </c>
    </row>
    <row r="598" spans="1:15" ht="15" customHeight="1" x14ac:dyDescent="0.25">
      <c r="A598">
        <f t="shared" si="10"/>
        <v>592</v>
      </c>
      <c r="B598">
        <v>71</v>
      </c>
      <c r="C598">
        <v>9</v>
      </c>
      <c r="D598" t="s">
        <v>1162</v>
      </c>
      <c r="E598" t="s">
        <v>1179</v>
      </c>
      <c r="H598" t="s">
        <v>1180</v>
      </c>
      <c r="I598" t="s">
        <v>1489</v>
      </c>
      <c r="K598" s="5" t="s">
        <v>2637</v>
      </c>
      <c r="M598" s="14" t="s">
        <v>2638</v>
      </c>
    </row>
    <row r="599" spans="1:15" x14ac:dyDescent="0.25">
      <c r="A599">
        <f t="shared" si="10"/>
        <v>593</v>
      </c>
      <c r="B599">
        <v>71</v>
      </c>
      <c r="C599">
        <v>10</v>
      </c>
      <c r="D599" t="s">
        <v>1162</v>
      </c>
      <c r="E599" t="s">
        <v>1181</v>
      </c>
      <c r="H599" t="s">
        <v>1182</v>
      </c>
      <c r="I599" s="11" t="s">
        <v>1532</v>
      </c>
      <c r="K599" t="s">
        <v>2297</v>
      </c>
      <c r="M599" s="3" t="s">
        <v>2080</v>
      </c>
    </row>
    <row r="600" spans="1:15" x14ac:dyDescent="0.25">
      <c r="A600">
        <f t="shared" si="10"/>
        <v>594</v>
      </c>
      <c r="B600">
        <v>71</v>
      </c>
      <c r="C600">
        <v>11</v>
      </c>
      <c r="D600" t="s">
        <v>1162</v>
      </c>
      <c r="E600" t="s">
        <v>1183</v>
      </c>
      <c r="H600" t="s">
        <v>1184</v>
      </c>
      <c r="I600" s="11" t="s">
        <v>1532</v>
      </c>
      <c r="K600" t="s">
        <v>2299</v>
      </c>
      <c r="M600" s="3" t="s">
        <v>2080</v>
      </c>
      <c r="N600" s="17" t="s">
        <v>2298</v>
      </c>
    </row>
    <row r="601" spans="1:15" x14ac:dyDescent="0.25">
      <c r="A601">
        <f t="shared" si="10"/>
        <v>595</v>
      </c>
      <c r="B601">
        <v>71</v>
      </c>
      <c r="C601">
        <v>14</v>
      </c>
      <c r="D601" t="s">
        <v>1162</v>
      </c>
      <c r="E601" t="s">
        <v>1185</v>
      </c>
      <c r="H601" t="s">
        <v>1186</v>
      </c>
      <c r="I601" s="11" t="s">
        <v>1532</v>
      </c>
      <c r="K601" t="s">
        <v>2300</v>
      </c>
      <c r="M601" s="3" t="s">
        <v>2080</v>
      </c>
      <c r="N601" s="4" t="s">
        <v>2301</v>
      </c>
    </row>
    <row r="602" spans="1:15" x14ac:dyDescent="0.25">
      <c r="A602">
        <f t="shared" si="10"/>
        <v>596</v>
      </c>
      <c r="B602">
        <v>71</v>
      </c>
      <c r="C602">
        <v>15</v>
      </c>
      <c r="D602" t="s">
        <v>1162</v>
      </c>
      <c r="E602" t="s">
        <v>1187</v>
      </c>
      <c r="H602" t="s">
        <v>1188</v>
      </c>
      <c r="I602" s="11" t="s">
        <v>1532</v>
      </c>
      <c r="K602" t="s">
        <v>2302</v>
      </c>
      <c r="M602" s="3" t="s">
        <v>2080</v>
      </c>
    </row>
    <row r="603" spans="1:15" x14ac:dyDescent="0.25">
      <c r="A603">
        <f t="shared" si="10"/>
        <v>597</v>
      </c>
      <c r="B603">
        <v>71</v>
      </c>
      <c r="C603">
        <v>16</v>
      </c>
      <c r="D603" t="s">
        <v>1162</v>
      </c>
      <c r="E603" t="s">
        <v>1189</v>
      </c>
      <c r="H603" t="s">
        <v>1190</v>
      </c>
      <c r="I603" s="13" t="s">
        <v>1558</v>
      </c>
      <c r="M603" s="3" t="s">
        <v>2080</v>
      </c>
      <c r="N603" t="s">
        <v>2303</v>
      </c>
    </row>
    <row r="604" spans="1:15" x14ac:dyDescent="0.25">
      <c r="A604">
        <f t="shared" si="10"/>
        <v>598</v>
      </c>
      <c r="B604">
        <v>71</v>
      </c>
      <c r="C604">
        <v>17</v>
      </c>
      <c r="D604" t="s">
        <v>1162</v>
      </c>
      <c r="E604" t="s">
        <v>1191</v>
      </c>
      <c r="H604" t="s">
        <v>1192</v>
      </c>
      <c r="I604" s="11" t="s">
        <v>1532</v>
      </c>
      <c r="K604" t="s">
        <v>1192</v>
      </c>
      <c r="M604" s="3" t="s">
        <v>2080</v>
      </c>
    </row>
    <row r="605" spans="1:15" x14ac:dyDescent="0.25">
      <c r="A605">
        <f t="shared" si="10"/>
        <v>599</v>
      </c>
      <c r="B605">
        <v>71</v>
      </c>
      <c r="C605">
        <v>18</v>
      </c>
      <c r="D605" t="s">
        <v>1162</v>
      </c>
      <c r="E605" t="s">
        <v>1193</v>
      </c>
      <c r="H605" t="s">
        <v>1194</v>
      </c>
      <c r="I605" s="11" t="s">
        <v>1532</v>
      </c>
      <c r="K605" t="s">
        <v>2304</v>
      </c>
      <c r="M605" s="3" t="s">
        <v>2080</v>
      </c>
    </row>
    <row r="606" spans="1:15" x14ac:dyDescent="0.25">
      <c r="A606">
        <f t="shared" si="10"/>
        <v>600</v>
      </c>
      <c r="B606">
        <v>71</v>
      </c>
      <c r="C606">
        <v>19</v>
      </c>
      <c r="D606" t="s">
        <v>1162</v>
      </c>
      <c r="E606" t="s">
        <v>1195</v>
      </c>
      <c r="H606" t="s">
        <v>1196</v>
      </c>
      <c r="I606" s="11" t="s">
        <v>1532</v>
      </c>
      <c r="K606" t="s">
        <v>2305</v>
      </c>
      <c r="M606" s="3" t="s">
        <v>2080</v>
      </c>
    </row>
    <row r="607" spans="1:15" x14ac:dyDescent="0.25">
      <c r="A607">
        <f t="shared" si="10"/>
        <v>601</v>
      </c>
      <c r="B607">
        <v>71</v>
      </c>
      <c r="C607">
        <v>20</v>
      </c>
      <c r="D607" t="s">
        <v>1162</v>
      </c>
      <c r="E607" t="s">
        <v>1197</v>
      </c>
      <c r="H607" t="s">
        <v>1198</v>
      </c>
      <c r="I607" s="13" t="s">
        <v>1558</v>
      </c>
      <c r="M607" s="14" t="s">
        <v>2686</v>
      </c>
      <c r="N607" t="s">
        <v>2303</v>
      </c>
    </row>
    <row r="608" spans="1:15" x14ac:dyDescent="0.25">
      <c r="A608">
        <f>+A607+1</f>
        <v>602</v>
      </c>
      <c r="B608">
        <v>71</v>
      </c>
      <c r="C608">
        <v>21</v>
      </c>
      <c r="D608" t="s">
        <v>1162</v>
      </c>
      <c r="E608" t="s">
        <v>1199</v>
      </c>
      <c r="H608" t="s">
        <v>1200</v>
      </c>
      <c r="I608" s="11" t="s">
        <v>1532</v>
      </c>
      <c r="K608" t="s">
        <v>2306</v>
      </c>
      <c r="M608" s="3" t="s">
        <v>2080</v>
      </c>
    </row>
    <row r="609" spans="1:14" x14ac:dyDescent="0.25">
      <c r="A609">
        <f t="shared" si="10"/>
        <v>603</v>
      </c>
      <c r="B609">
        <v>71</v>
      </c>
      <c r="C609">
        <v>23</v>
      </c>
      <c r="D609" t="s">
        <v>1162</v>
      </c>
      <c r="E609" t="s">
        <v>1201</v>
      </c>
      <c r="H609" t="s">
        <v>1202</v>
      </c>
      <c r="I609" t="s">
        <v>1489</v>
      </c>
    </row>
    <row r="610" spans="1:14" x14ac:dyDescent="0.25">
      <c r="A610">
        <f t="shared" si="10"/>
        <v>604</v>
      </c>
      <c r="B610">
        <v>71</v>
      </c>
      <c r="C610">
        <v>24</v>
      </c>
      <c r="D610" t="s">
        <v>1162</v>
      </c>
      <c r="E610" t="s">
        <v>1203</v>
      </c>
      <c r="H610" t="s">
        <v>1204</v>
      </c>
      <c r="I610" s="11" t="s">
        <v>1532</v>
      </c>
      <c r="K610" t="s">
        <v>2307</v>
      </c>
      <c r="M610" s="3" t="s">
        <v>2080</v>
      </c>
    </row>
    <row r="611" spans="1:14" x14ac:dyDescent="0.25">
      <c r="A611">
        <f t="shared" si="10"/>
        <v>605</v>
      </c>
      <c r="B611">
        <v>71</v>
      </c>
      <c r="C611">
        <v>25</v>
      </c>
      <c r="D611" t="s">
        <v>1162</v>
      </c>
      <c r="E611" t="s">
        <v>1205</v>
      </c>
      <c r="H611" t="s">
        <v>1206</v>
      </c>
      <c r="I611" s="11" t="s">
        <v>1532</v>
      </c>
      <c r="K611" t="s">
        <v>2308</v>
      </c>
      <c r="M611" s="3" t="s">
        <v>2080</v>
      </c>
    </row>
    <row r="612" spans="1:14" x14ac:dyDescent="0.25">
      <c r="A612">
        <f t="shared" si="10"/>
        <v>606</v>
      </c>
      <c r="B612">
        <v>71</v>
      </c>
      <c r="C612">
        <v>26</v>
      </c>
      <c r="D612" t="s">
        <v>1162</v>
      </c>
      <c r="E612" t="s">
        <v>1207</v>
      </c>
      <c r="H612" t="s">
        <v>1208</v>
      </c>
      <c r="I612" s="11" t="s">
        <v>1532</v>
      </c>
      <c r="K612" t="s">
        <v>2309</v>
      </c>
      <c r="M612" s="3" t="s">
        <v>2080</v>
      </c>
    </row>
    <row r="613" spans="1:14" x14ac:dyDescent="0.25">
      <c r="A613">
        <f t="shared" si="10"/>
        <v>607</v>
      </c>
      <c r="B613">
        <v>71</v>
      </c>
      <c r="C613">
        <v>27</v>
      </c>
      <c r="D613" t="s">
        <v>1162</v>
      </c>
      <c r="E613" t="s">
        <v>1209</v>
      </c>
      <c r="H613" t="s">
        <v>1210</v>
      </c>
      <c r="I613" s="13" t="s">
        <v>1558</v>
      </c>
      <c r="M613" s="3" t="s">
        <v>2080</v>
      </c>
      <c r="N613" t="s">
        <v>2303</v>
      </c>
    </row>
    <row r="614" spans="1:14" s="4" customFormat="1" x14ac:dyDescent="0.25">
      <c r="A614">
        <f t="shared" si="10"/>
        <v>608</v>
      </c>
      <c r="B614" s="4">
        <v>71</v>
      </c>
      <c r="C614" s="4">
        <v>28</v>
      </c>
      <c r="D614" s="4" t="s">
        <v>1162</v>
      </c>
      <c r="E614" s="4" t="s">
        <v>1211</v>
      </c>
      <c r="H614" s="4" t="s">
        <v>1212</v>
      </c>
      <c r="I614" s="4" t="s">
        <v>1489</v>
      </c>
      <c r="L614" s="42"/>
      <c r="M614" s="14" t="s">
        <v>1623</v>
      </c>
      <c r="N614" s="4" t="s">
        <v>2310</v>
      </c>
    </row>
    <row r="615" spans="1:14" s="4" customFormat="1" x14ac:dyDescent="0.25">
      <c r="A615">
        <f t="shared" si="10"/>
        <v>609</v>
      </c>
      <c r="B615" s="4">
        <v>71</v>
      </c>
      <c r="C615" s="4">
        <v>29</v>
      </c>
      <c r="D615" s="4" t="s">
        <v>1162</v>
      </c>
      <c r="E615" s="4" t="s">
        <v>1213</v>
      </c>
      <c r="H615" s="4" t="s">
        <v>1214</v>
      </c>
      <c r="I615" s="4" t="s">
        <v>1489</v>
      </c>
      <c r="L615" s="42"/>
      <c r="M615" s="14" t="s">
        <v>1623</v>
      </c>
      <c r="N615" s="4" t="s">
        <v>2311</v>
      </c>
    </row>
    <row r="616" spans="1:14" x14ac:dyDescent="0.25">
      <c r="A616">
        <f t="shared" si="10"/>
        <v>610</v>
      </c>
      <c r="B616">
        <v>71</v>
      </c>
      <c r="C616">
        <v>30</v>
      </c>
      <c r="D616" t="s">
        <v>1162</v>
      </c>
      <c r="E616" t="s">
        <v>1215</v>
      </c>
      <c r="H616" t="s">
        <v>1216</v>
      </c>
      <c r="I616" s="11" t="s">
        <v>1532</v>
      </c>
      <c r="K616" t="s">
        <v>2312</v>
      </c>
      <c r="M616" s="3" t="s">
        <v>2080</v>
      </c>
    </row>
    <row r="617" spans="1:14" x14ac:dyDescent="0.25">
      <c r="A617">
        <f t="shared" si="10"/>
        <v>611</v>
      </c>
      <c r="B617">
        <v>71</v>
      </c>
      <c r="C617">
        <v>31</v>
      </c>
      <c r="D617" t="s">
        <v>1162</v>
      </c>
      <c r="E617" t="s">
        <v>1217</v>
      </c>
      <c r="H617" t="s">
        <v>1218</v>
      </c>
      <c r="I617" s="11" t="s">
        <v>1532</v>
      </c>
      <c r="K617" t="s">
        <v>2313</v>
      </c>
      <c r="M617" s="3" t="s">
        <v>2080</v>
      </c>
    </row>
    <row r="618" spans="1:14" x14ac:dyDescent="0.25">
      <c r="A618">
        <f t="shared" si="10"/>
        <v>612</v>
      </c>
      <c r="B618">
        <v>71</v>
      </c>
      <c r="C618">
        <v>32</v>
      </c>
      <c r="D618" t="s">
        <v>1162</v>
      </c>
      <c r="E618" t="s">
        <v>1219</v>
      </c>
      <c r="H618" t="s">
        <v>1220</v>
      </c>
      <c r="I618" s="11" t="s">
        <v>1532</v>
      </c>
      <c r="K618" t="s">
        <v>2314</v>
      </c>
      <c r="M618" s="3" t="s">
        <v>2080</v>
      </c>
    </row>
    <row r="619" spans="1:14" x14ac:dyDescent="0.25">
      <c r="A619">
        <f t="shared" si="10"/>
        <v>613</v>
      </c>
      <c r="B619">
        <v>71</v>
      </c>
      <c r="C619">
        <v>33</v>
      </c>
      <c r="D619" t="s">
        <v>1162</v>
      </c>
      <c r="E619" t="s">
        <v>1221</v>
      </c>
      <c r="H619" t="s">
        <v>1222</v>
      </c>
      <c r="I619" s="11" t="s">
        <v>1532</v>
      </c>
      <c r="K619" t="s">
        <v>2315</v>
      </c>
      <c r="M619" s="3" t="s">
        <v>2080</v>
      </c>
    </row>
    <row r="620" spans="1:14" x14ac:dyDescent="0.25">
      <c r="A620">
        <f t="shared" si="10"/>
        <v>614</v>
      </c>
      <c r="B620">
        <v>71</v>
      </c>
      <c r="C620">
        <v>34</v>
      </c>
      <c r="D620" t="s">
        <v>1162</v>
      </c>
      <c r="E620" t="s">
        <v>1223</v>
      </c>
      <c r="H620" t="s">
        <v>1224</v>
      </c>
      <c r="I620" s="11" t="s">
        <v>1532</v>
      </c>
      <c r="K620" t="s">
        <v>2316</v>
      </c>
      <c r="M620" s="3" t="s">
        <v>2080</v>
      </c>
    </row>
    <row r="621" spans="1:14" x14ac:dyDescent="0.25">
      <c r="A621">
        <f t="shared" si="10"/>
        <v>615</v>
      </c>
      <c r="B621">
        <v>71</v>
      </c>
      <c r="C621">
        <v>35</v>
      </c>
      <c r="D621" t="s">
        <v>1162</v>
      </c>
      <c r="E621" t="s">
        <v>1225</v>
      </c>
      <c r="H621" t="s">
        <v>1226</v>
      </c>
      <c r="I621" s="11" t="s">
        <v>1532</v>
      </c>
      <c r="K621" t="s">
        <v>2317</v>
      </c>
      <c r="M621" s="3" t="s">
        <v>2080</v>
      </c>
    </row>
    <row r="622" spans="1:14" x14ac:dyDescent="0.25">
      <c r="A622">
        <f t="shared" si="10"/>
        <v>616</v>
      </c>
      <c r="B622">
        <v>71</v>
      </c>
      <c r="C622">
        <v>36</v>
      </c>
      <c r="D622" t="s">
        <v>1162</v>
      </c>
      <c r="E622" t="s">
        <v>1227</v>
      </c>
      <c r="H622" t="s">
        <v>1228</v>
      </c>
      <c r="I622" s="11" t="s">
        <v>1532</v>
      </c>
      <c r="K622" t="s">
        <v>2318</v>
      </c>
      <c r="M622" s="3" t="s">
        <v>2080</v>
      </c>
    </row>
    <row r="623" spans="1:14" x14ac:dyDescent="0.25">
      <c r="A623">
        <f t="shared" si="10"/>
        <v>617</v>
      </c>
      <c r="B623">
        <v>71</v>
      </c>
      <c r="C623">
        <v>39</v>
      </c>
      <c r="D623" t="s">
        <v>1162</v>
      </c>
      <c r="E623" t="s">
        <v>1229</v>
      </c>
      <c r="H623" t="s">
        <v>1230</v>
      </c>
      <c r="I623" s="11" t="s">
        <v>1532</v>
      </c>
      <c r="K623" t="s">
        <v>2319</v>
      </c>
      <c r="M623" s="3" t="s">
        <v>2080</v>
      </c>
    </row>
    <row r="624" spans="1:14" x14ac:dyDescent="0.25">
      <c r="A624">
        <f t="shared" si="10"/>
        <v>618</v>
      </c>
      <c r="B624">
        <v>71</v>
      </c>
      <c r="C624">
        <v>40</v>
      </c>
      <c r="D624" t="s">
        <v>1162</v>
      </c>
      <c r="E624" t="s">
        <v>1231</v>
      </c>
      <c r="H624" t="s">
        <v>1232</v>
      </c>
      <c r="I624" s="11" t="s">
        <v>1532</v>
      </c>
      <c r="K624" t="s">
        <v>2320</v>
      </c>
      <c r="M624" s="3" t="s">
        <v>2080</v>
      </c>
    </row>
    <row r="625" spans="1:14" x14ac:dyDescent="0.25">
      <c r="A625">
        <f t="shared" si="10"/>
        <v>619</v>
      </c>
      <c r="B625">
        <v>71</v>
      </c>
      <c r="C625">
        <v>41</v>
      </c>
      <c r="D625" t="s">
        <v>1162</v>
      </c>
      <c r="E625" t="s">
        <v>1233</v>
      </c>
      <c r="H625" t="s">
        <v>1234</v>
      </c>
      <c r="I625" s="11" t="s">
        <v>1532</v>
      </c>
      <c r="K625" t="s">
        <v>2321</v>
      </c>
      <c r="M625" s="3" t="s">
        <v>2080</v>
      </c>
    </row>
    <row r="626" spans="1:14" x14ac:dyDescent="0.25">
      <c r="A626">
        <f t="shared" si="10"/>
        <v>620</v>
      </c>
      <c r="B626">
        <v>71</v>
      </c>
      <c r="C626">
        <v>42</v>
      </c>
      <c r="D626" t="s">
        <v>1162</v>
      </c>
      <c r="E626" t="s">
        <v>1235</v>
      </c>
      <c r="H626" t="s">
        <v>1236</v>
      </c>
      <c r="I626" s="11" t="s">
        <v>1532</v>
      </c>
      <c r="K626" t="s">
        <v>2322</v>
      </c>
      <c r="M626" s="3" t="s">
        <v>2080</v>
      </c>
    </row>
    <row r="627" spans="1:14" x14ac:dyDescent="0.25">
      <c r="A627">
        <f t="shared" si="10"/>
        <v>621</v>
      </c>
      <c r="B627">
        <v>72</v>
      </c>
      <c r="C627">
        <v>1</v>
      </c>
      <c r="D627" t="s">
        <v>1237</v>
      </c>
      <c r="E627" t="s">
        <v>1238</v>
      </c>
      <c r="H627" t="s">
        <v>1352</v>
      </c>
      <c r="I627" t="s">
        <v>1489</v>
      </c>
      <c r="K627" t="s">
        <v>2265</v>
      </c>
      <c r="M627" s="3" t="s">
        <v>2080</v>
      </c>
    </row>
    <row r="628" spans="1:14" x14ac:dyDescent="0.25">
      <c r="A628">
        <f t="shared" si="10"/>
        <v>622</v>
      </c>
      <c r="B628">
        <v>72</v>
      </c>
      <c r="C628">
        <v>2</v>
      </c>
      <c r="D628" t="s">
        <v>1237</v>
      </c>
      <c r="E628" t="s">
        <v>1239</v>
      </c>
      <c r="H628" t="s">
        <v>1240</v>
      </c>
      <c r="I628" s="13" t="s">
        <v>1558</v>
      </c>
      <c r="K628" t="s">
        <v>2607</v>
      </c>
      <c r="M628" s="3" t="s">
        <v>2080</v>
      </c>
      <c r="N628" t="s">
        <v>2323</v>
      </c>
    </row>
    <row r="629" spans="1:14" ht="15" customHeight="1" x14ac:dyDescent="0.25">
      <c r="A629">
        <f t="shared" si="10"/>
        <v>623</v>
      </c>
      <c r="B629">
        <v>72</v>
      </c>
      <c r="C629">
        <v>3</v>
      </c>
      <c r="D629" t="s">
        <v>1237</v>
      </c>
      <c r="E629" t="s">
        <v>1241</v>
      </c>
      <c r="H629" t="s">
        <v>1242</v>
      </c>
      <c r="I629" s="13" t="s">
        <v>1558</v>
      </c>
      <c r="K629" s="5" t="s">
        <v>2266</v>
      </c>
      <c r="L629" s="42" t="s">
        <v>2267</v>
      </c>
      <c r="M629" s="3" t="s">
        <v>2560</v>
      </c>
    </row>
    <row r="630" spans="1:14" x14ac:dyDescent="0.25">
      <c r="A630">
        <f t="shared" si="10"/>
        <v>624</v>
      </c>
      <c r="B630">
        <v>72</v>
      </c>
      <c r="C630">
        <v>4</v>
      </c>
      <c r="D630" t="s">
        <v>1237</v>
      </c>
      <c r="E630" t="s">
        <v>1243</v>
      </c>
      <c r="H630" t="s">
        <v>1244</v>
      </c>
      <c r="I630" s="13" t="s">
        <v>1558</v>
      </c>
      <c r="M630" s="3" t="s">
        <v>2560</v>
      </c>
      <c r="N630" t="s">
        <v>2324</v>
      </c>
    </row>
    <row r="631" spans="1:14" x14ac:dyDescent="0.25">
      <c r="A631">
        <f t="shared" si="10"/>
        <v>625</v>
      </c>
      <c r="B631">
        <v>72</v>
      </c>
      <c r="C631">
        <v>5</v>
      </c>
      <c r="D631" t="s">
        <v>1237</v>
      </c>
      <c r="E631" t="s">
        <v>1245</v>
      </c>
      <c r="H631" t="s">
        <v>1246</v>
      </c>
      <c r="I631" t="s">
        <v>1489</v>
      </c>
      <c r="M631" s="3" t="s">
        <v>2560</v>
      </c>
    </row>
    <row r="632" spans="1:14" x14ac:dyDescent="0.25">
      <c r="A632">
        <f t="shared" si="10"/>
        <v>626</v>
      </c>
      <c r="B632">
        <v>72</v>
      </c>
      <c r="C632">
        <v>6</v>
      </c>
      <c r="D632" t="s">
        <v>1237</v>
      </c>
      <c r="E632" t="s">
        <v>1247</v>
      </c>
      <c r="H632" t="s">
        <v>1248</v>
      </c>
      <c r="I632" t="s">
        <v>1489</v>
      </c>
      <c r="M632" s="3" t="s">
        <v>2560</v>
      </c>
    </row>
    <row r="633" spans="1:14" x14ac:dyDescent="0.25">
      <c r="A633">
        <f t="shared" si="10"/>
        <v>627</v>
      </c>
      <c r="B633">
        <v>72</v>
      </c>
      <c r="C633">
        <v>7</v>
      </c>
      <c r="D633" t="s">
        <v>1237</v>
      </c>
      <c r="E633" t="s">
        <v>1249</v>
      </c>
      <c r="H633" t="s">
        <v>1250</v>
      </c>
      <c r="I633" s="11" t="s">
        <v>2242</v>
      </c>
      <c r="K633" t="s">
        <v>1250</v>
      </c>
      <c r="M633" s="3" t="s">
        <v>2080</v>
      </c>
    </row>
    <row r="634" spans="1:14" x14ac:dyDescent="0.25">
      <c r="A634">
        <f t="shared" si="10"/>
        <v>628</v>
      </c>
      <c r="B634">
        <v>72</v>
      </c>
      <c r="C634">
        <v>8</v>
      </c>
      <c r="D634" t="s">
        <v>1237</v>
      </c>
      <c r="E634" t="s">
        <v>1251</v>
      </c>
      <c r="H634" t="s">
        <v>1252</v>
      </c>
      <c r="I634" s="11" t="s">
        <v>2242</v>
      </c>
      <c r="K634" t="s">
        <v>1252</v>
      </c>
      <c r="M634" s="3" t="s">
        <v>2080</v>
      </c>
    </row>
    <row r="635" spans="1:14" x14ac:dyDescent="0.25">
      <c r="A635">
        <f t="shared" si="10"/>
        <v>629</v>
      </c>
      <c r="B635">
        <v>72</v>
      </c>
      <c r="C635">
        <v>9</v>
      </c>
      <c r="D635" t="s">
        <v>1237</v>
      </c>
      <c r="E635" t="s">
        <v>1253</v>
      </c>
      <c r="H635" t="s">
        <v>1254</v>
      </c>
      <c r="I635" s="11" t="s">
        <v>2242</v>
      </c>
      <c r="K635" t="s">
        <v>1254</v>
      </c>
      <c r="M635" s="3" t="s">
        <v>2080</v>
      </c>
    </row>
    <row r="636" spans="1:14" x14ac:dyDescent="0.25">
      <c r="A636">
        <f t="shared" si="10"/>
        <v>630</v>
      </c>
      <c r="B636">
        <v>72</v>
      </c>
      <c r="C636">
        <v>10</v>
      </c>
      <c r="D636" t="s">
        <v>1237</v>
      </c>
      <c r="E636" t="s">
        <v>1255</v>
      </c>
      <c r="H636" t="s">
        <v>1256</v>
      </c>
      <c r="I636" t="s">
        <v>1489</v>
      </c>
      <c r="M636" s="3" t="s">
        <v>2080</v>
      </c>
    </row>
    <row r="637" spans="1:14" x14ac:dyDescent="0.25">
      <c r="A637">
        <f t="shared" si="10"/>
        <v>631</v>
      </c>
      <c r="B637">
        <v>72</v>
      </c>
      <c r="C637">
        <v>11</v>
      </c>
      <c r="D637" t="s">
        <v>1237</v>
      </c>
      <c r="E637" t="s">
        <v>1257</v>
      </c>
      <c r="H637" t="s">
        <v>1258</v>
      </c>
      <c r="I637" s="11" t="s">
        <v>2242</v>
      </c>
      <c r="K637" t="s">
        <v>1258</v>
      </c>
      <c r="M637" s="3" t="s">
        <v>2080</v>
      </c>
    </row>
    <row r="638" spans="1:14" x14ac:dyDescent="0.25">
      <c r="A638">
        <f t="shared" si="10"/>
        <v>632</v>
      </c>
      <c r="B638">
        <v>73</v>
      </c>
      <c r="C638">
        <v>6</v>
      </c>
      <c r="D638" t="s">
        <v>1259</v>
      </c>
      <c r="E638" t="s">
        <v>1260</v>
      </c>
      <c r="H638" t="s">
        <v>1261</v>
      </c>
      <c r="I638" s="11" t="s">
        <v>2242</v>
      </c>
      <c r="K638" t="s">
        <v>1261</v>
      </c>
      <c r="M638" s="3" t="s">
        <v>2080</v>
      </c>
    </row>
    <row r="639" spans="1:14" s="30" customFormat="1" x14ac:dyDescent="0.25">
      <c r="A639" s="30">
        <f t="shared" si="10"/>
        <v>633</v>
      </c>
      <c r="B639" s="30">
        <v>74</v>
      </c>
      <c r="C639" s="30">
        <v>1</v>
      </c>
      <c r="D639" s="30" t="s">
        <v>1262</v>
      </c>
      <c r="E639" s="30" t="s">
        <v>1263</v>
      </c>
      <c r="H639" s="30" t="s">
        <v>1264</v>
      </c>
      <c r="I639" s="31" t="s">
        <v>1558</v>
      </c>
      <c r="L639" s="44"/>
      <c r="M639" s="32"/>
    </row>
    <row r="640" spans="1:14" x14ac:dyDescent="0.25">
      <c r="A640">
        <f t="shared" si="10"/>
        <v>634</v>
      </c>
      <c r="B640">
        <v>75</v>
      </c>
      <c r="C640">
        <v>1</v>
      </c>
      <c r="D640" t="s">
        <v>1265</v>
      </c>
      <c r="E640" t="s">
        <v>1266</v>
      </c>
      <c r="H640" t="s">
        <v>1267</v>
      </c>
      <c r="I640" s="11" t="s">
        <v>1532</v>
      </c>
      <c r="K640" t="s">
        <v>2268</v>
      </c>
      <c r="M640" s="3" t="s">
        <v>2080</v>
      </c>
    </row>
    <row r="641" spans="1:16" x14ac:dyDescent="0.25">
      <c r="A641">
        <f t="shared" si="10"/>
        <v>635</v>
      </c>
      <c r="B641">
        <v>75</v>
      </c>
      <c r="C641">
        <v>2</v>
      </c>
      <c r="D641" t="s">
        <v>1265</v>
      </c>
      <c r="E641" t="s">
        <v>1268</v>
      </c>
      <c r="H641" t="s">
        <v>1269</v>
      </c>
      <c r="I641" s="11" t="s">
        <v>1532</v>
      </c>
      <c r="K641" t="s">
        <v>2269</v>
      </c>
      <c r="M641" s="3" t="s">
        <v>2080</v>
      </c>
    </row>
    <row r="642" spans="1:16" x14ac:dyDescent="0.25">
      <c r="A642">
        <f t="shared" si="10"/>
        <v>636</v>
      </c>
      <c r="B642">
        <v>76</v>
      </c>
      <c r="C642">
        <v>1</v>
      </c>
      <c r="D642" t="s">
        <v>1270</v>
      </c>
      <c r="E642" t="s">
        <v>1271</v>
      </c>
      <c r="H642" t="s">
        <v>1272</v>
      </c>
      <c r="I642" s="11" t="s">
        <v>2242</v>
      </c>
      <c r="K642" t="s">
        <v>2270</v>
      </c>
      <c r="M642" s="3" t="s">
        <v>2080</v>
      </c>
    </row>
    <row r="643" spans="1:16" x14ac:dyDescent="0.25">
      <c r="A643">
        <f t="shared" si="10"/>
        <v>637</v>
      </c>
      <c r="B643">
        <v>76</v>
      </c>
      <c r="C643">
        <v>2</v>
      </c>
      <c r="D643" t="s">
        <v>1270</v>
      </c>
      <c r="E643" t="s">
        <v>1273</v>
      </c>
      <c r="H643" t="s">
        <v>1274</v>
      </c>
      <c r="I643" s="11" t="s">
        <v>2242</v>
      </c>
      <c r="K643" t="s">
        <v>2271</v>
      </c>
      <c r="M643" s="3" t="s">
        <v>2080</v>
      </c>
    </row>
    <row r="644" spans="1:16" x14ac:dyDescent="0.25">
      <c r="A644">
        <f t="shared" si="10"/>
        <v>638</v>
      </c>
      <c r="B644">
        <v>77</v>
      </c>
      <c r="C644">
        <v>1</v>
      </c>
      <c r="D644" t="s">
        <v>1275</v>
      </c>
      <c r="E644" t="s">
        <v>1276</v>
      </c>
      <c r="H644" t="s">
        <v>1277</v>
      </c>
      <c r="I644" s="11" t="s">
        <v>2242</v>
      </c>
      <c r="K644" t="s">
        <v>2272</v>
      </c>
      <c r="M644" s="3" t="s">
        <v>2080</v>
      </c>
    </row>
    <row r="645" spans="1:16" x14ac:dyDescent="0.25">
      <c r="A645">
        <f t="shared" si="10"/>
        <v>639</v>
      </c>
      <c r="B645">
        <v>77</v>
      </c>
      <c r="C645">
        <v>2</v>
      </c>
      <c r="D645" t="s">
        <v>1275</v>
      </c>
      <c r="E645" t="s">
        <v>1278</v>
      </c>
      <c r="H645" t="s">
        <v>1279</v>
      </c>
      <c r="I645" s="11" t="s">
        <v>2242</v>
      </c>
      <c r="K645" t="s">
        <v>1279</v>
      </c>
      <c r="M645" s="3" t="s">
        <v>2080</v>
      </c>
    </row>
    <row r="646" spans="1:16" x14ac:dyDescent="0.25">
      <c r="A646">
        <f t="shared" si="10"/>
        <v>640</v>
      </c>
      <c r="B646">
        <v>77</v>
      </c>
      <c r="C646">
        <v>3</v>
      </c>
      <c r="D646" t="s">
        <v>1275</v>
      </c>
      <c r="E646" t="s">
        <v>1280</v>
      </c>
      <c r="H646" t="s">
        <v>1281</v>
      </c>
      <c r="I646" s="11" t="s">
        <v>2242</v>
      </c>
      <c r="K646" t="s">
        <v>2273</v>
      </c>
      <c r="M646" s="3" t="s">
        <v>2080</v>
      </c>
    </row>
    <row r="647" spans="1:16" x14ac:dyDescent="0.25">
      <c r="A647">
        <f t="shared" si="10"/>
        <v>641</v>
      </c>
      <c r="B647">
        <v>77</v>
      </c>
      <c r="C647">
        <v>4</v>
      </c>
      <c r="D647" t="s">
        <v>1275</v>
      </c>
      <c r="E647" t="s">
        <v>1282</v>
      </c>
      <c r="H647" t="s">
        <v>1283</v>
      </c>
      <c r="I647" s="11" t="s">
        <v>1532</v>
      </c>
      <c r="K647" t="s">
        <v>2274</v>
      </c>
      <c r="M647" s="3" t="s">
        <v>2080</v>
      </c>
    </row>
    <row r="648" spans="1:16" x14ac:dyDescent="0.25">
      <c r="A648">
        <f t="shared" si="10"/>
        <v>642</v>
      </c>
      <c r="B648">
        <v>77</v>
      </c>
      <c r="C648">
        <v>5</v>
      </c>
      <c r="D648" t="s">
        <v>1275</v>
      </c>
      <c r="E648" t="s">
        <v>1284</v>
      </c>
      <c r="H648" t="s">
        <v>1285</v>
      </c>
      <c r="I648" s="11" t="s">
        <v>1532</v>
      </c>
      <c r="K648" t="s">
        <v>2275</v>
      </c>
      <c r="M648" s="3" t="s">
        <v>2080</v>
      </c>
    </row>
    <row r="649" spans="1:16" x14ac:dyDescent="0.25">
      <c r="A649">
        <f t="shared" ref="A649:A659" si="11">+A648+1</f>
        <v>643</v>
      </c>
      <c r="B649">
        <v>77</v>
      </c>
      <c r="C649">
        <v>6</v>
      </c>
      <c r="D649" t="s">
        <v>1275</v>
      </c>
      <c r="E649" t="s">
        <v>1286</v>
      </c>
      <c r="H649" t="s">
        <v>1287</v>
      </c>
      <c r="I649" s="11" t="s">
        <v>1532</v>
      </c>
      <c r="K649" t="s">
        <v>2276</v>
      </c>
      <c r="M649" s="3" t="s">
        <v>2080</v>
      </c>
    </row>
    <row r="650" spans="1:16" x14ac:dyDescent="0.25">
      <c r="A650">
        <f t="shared" si="11"/>
        <v>644</v>
      </c>
      <c r="B650">
        <v>77</v>
      </c>
      <c r="C650">
        <v>7</v>
      </c>
      <c r="D650" t="s">
        <v>1275</v>
      </c>
      <c r="E650" t="s">
        <v>1288</v>
      </c>
      <c r="H650" t="s">
        <v>1289</v>
      </c>
      <c r="I650" s="11" t="s">
        <v>1532</v>
      </c>
      <c r="K650" t="s">
        <v>2561</v>
      </c>
      <c r="M650" s="3" t="s">
        <v>2080</v>
      </c>
    </row>
    <row r="651" spans="1:16" s="30" customFormat="1" x14ac:dyDescent="0.25">
      <c r="A651" s="30">
        <f t="shared" si="11"/>
        <v>645</v>
      </c>
      <c r="B651" s="30">
        <v>78</v>
      </c>
      <c r="C651" s="30">
        <v>1</v>
      </c>
      <c r="D651" s="30" t="s">
        <v>1290</v>
      </c>
      <c r="E651" s="30" t="s">
        <v>1291</v>
      </c>
      <c r="H651" s="30" t="s">
        <v>1353</v>
      </c>
      <c r="I651" s="30" t="s">
        <v>1489</v>
      </c>
      <c r="L651" s="44"/>
      <c r="M651" s="32" t="s">
        <v>2080</v>
      </c>
    </row>
    <row r="652" spans="1:16" s="30" customFormat="1" x14ac:dyDescent="0.25">
      <c r="A652" s="30">
        <f t="shared" si="11"/>
        <v>646</v>
      </c>
      <c r="B652" s="30">
        <v>78</v>
      </c>
      <c r="C652" s="30">
        <v>2</v>
      </c>
      <c r="D652" s="30" t="s">
        <v>1290</v>
      </c>
      <c r="E652" s="30" t="s">
        <v>1292</v>
      </c>
      <c r="H652" s="30" t="s">
        <v>1354</v>
      </c>
      <c r="I652" s="30" t="s">
        <v>1489</v>
      </c>
      <c r="L652" s="44"/>
      <c r="M652" s="32"/>
    </row>
    <row r="653" spans="1:16" x14ac:dyDescent="0.25">
      <c r="A653">
        <f t="shared" si="11"/>
        <v>647</v>
      </c>
      <c r="B653">
        <v>79</v>
      </c>
      <c r="C653">
        <v>1</v>
      </c>
      <c r="D653" t="s">
        <v>1293</v>
      </c>
      <c r="E653" t="s">
        <v>1293</v>
      </c>
      <c r="H653" t="s">
        <v>1294</v>
      </c>
      <c r="I653" s="11" t="s">
        <v>1532</v>
      </c>
      <c r="K653" t="s">
        <v>2277</v>
      </c>
      <c r="M653" s="3" t="s">
        <v>2080</v>
      </c>
    </row>
    <row r="654" spans="1:16" x14ac:dyDescent="0.25">
      <c r="A654">
        <f t="shared" si="11"/>
        <v>648</v>
      </c>
      <c r="B654">
        <v>79</v>
      </c>
      <c r="C654">
        <v>2</v>
      </c>
      <c r="D654" t="s">
        <v>1293</v>
      </c>
      <c r="E654" t="s">
        <v>1295</v>
      </c>
      <c r="H654" t="s">
        <v>1296</v>
      </c>
      <c r="I654" s="11" t="s">
        <v>1532</v>
      </c>
      <c r="K654" t="s">
        <v>2278</v>
      </c>
      <c r="M654" s="3" t="s">
        <v>2080</v>
      </c>
    </row>
    <row r="655" spans="1:16" x14ac:dyDescent="0.25">
      <c r="A655">
        <f t="shared" si="11"/>
        <v>649</v>
      </c>
      <c r="B655">
        <v>79</v>
      </c>
      <c r="C655">
        <v>3</v>
      </c>
      <c r="D655" t="s">
        <v>1293</v>
      </c>
      <c r="E655" t="s">
        <v>1297</v>
      </c>
      <c r="H655" t="s">
        <v>1298</v>
      </c>
      <c r="I655" s="11" t="s">
        <v>1532</v>
      </c>
      <c r="K655" t="s">
        <v>2279</v>
      </c>
      <c r="M655" s="3" t="s">
        <v>2080</v>
      </c>
    </row>
    <row r="656" spans="1:16" x14ac:dyDescent="0.25">
      <c r="A656">
        <f t="shared" si="11"/>
        <v>650</v>
      </c>
      <c r="B656">
        <v>80</v>
      </c>
      <c r="C656">
        <v>1</v>
      </c>
      <c r="D656" t="s">
        <v>1299</v>
      </c>
      <c r="E656" t="s">
        <v>1300</v>
      </c>
      <c r="H656" t="s">
        <v>1301</v>
      </c>
      <c r="I656" s="11" t="s">
        <v>1532</v>
      </c>
      <c r="K656" t="s">
        <v>2280</v>
      </c>
      <c r="M656" s="3" t="s">
        <v>2080</v>
      </c>
      <c r="O656">
        <v>550</v>
      </c>
      <c r="P656" t="s">
        <v>2606</v>
      </c>
    </row>
    <row r="657" spans="1:17" ht="15" customHeight="1" x14ac:dyDescent="0.25">
      <c r="A657">
        <f t="shared" si="11"/>
        <v>651</v>
      </c>
      <c r="B657">
        <v>81</v>
      </c>
      <c r="C657">
        <v>1</v>
      </c>
      <c r="D657" t="s">
        <v>1302</v>
      </c>
      <c r="E657" t="s">
        <v>1303</v>
      </c>
      <c r="H657" t="s">
        <v>1304</v>
      </c>
      <c r="I657" s="13" t="s">
        <v>1558</v>
      </c>
      <c r="K657" s="5" t="s">
        <v>2281</v>
      </c>
      <c r="M657" s="3" t="s">
        <v>2080</v>
      </c>
      <c r="N657" t="s">
        <v>1563</v>
      </c>
    </row>
    <row r="658" spans="1:17" s="4" customFormat="1" x14ac:dyDescent="0.25">
      <c r="A658">
        <f t="shared" si="11"/>
        <v>652</v>
      </c>
      <c r="D658" s="4" t="s">
        <v>357</v>
      </c>
      <c r="E658" s="4" t="s">
        <v>2344</v>
      </c>
      <c r="H658" s="4" t="s">
        <v>2345</v>
      </c>
      <c r="L658" s="42"/>
      <c r="M658" s="14"/>
    </row>
    <row r="659" spans="1:17" s="4" customFormat="1" ht="15" customHeight="1" x14ac:dyDescent="0.25">
      <c r="A659">
        <f t="shared" si="11"/>
        <v>653</v>
      </c>
      <c r="B659" s="4">
        <v>12</v>
      </c>
      <c r="C659" s="4">
        <v>65</v>
      </c>
      <c r="D659" s="4" t="s">
        <v>2525</v>
      </c>
      <c r="H659" s="16" t="s">
        <v>2526</v>
      </c>
      <c r="L659" s="42"/>
      <c r="M659" s="41" t="s">
        <v>2639</v>
      </c>
    </row>
    <row r="660" spans="1:17" x14ac:dyDescent="0.25">
      <c r="A660">
        <v>654</v>
      </c>
      <c r="B660">
        <v>12</v>
      </c>
      <c r="C660">
        <v>66</v>
      </c>
      <c r="D660" t="s">
        <v>2617</v>
      </c>
    </row>
    <row r="661" spans="1:17" x14ac:dyDescent="0.25">
      <c r="P661" t="s">
        <v>1811</v>
      </c>
    </row>
    <row r="662" spans="1:17" x14ac:dyDescent="0.25">
      <c r="P662">
        <v>48</v>
      </c>
    </row>
    <row r="663" spans="1:17" x14ac:dyDescent="0.25">
      <c r="L663" s="42" t="s">
        <v>2326</v>
      </c>
      <c r="M663" s="3">
        <v>577</v>
      </c>
      <c r="P663">
        <v>620</v>
      </c>
    </row>
    <row r="664" spans="1:17" x14ac:dyDescent="0.25">
      <c r="L664" s="42" t="s">
        <v>2558</v>
      </c>
      <c r="M664" s="3">
        <f>656+76</f>
        <v>732</v>
      </c>
      <c r="P664">
        <v>732</v>
      </c>
    </row>
    <row r="665" spans="1:17" x14ac:dyDescent="0.25">
      <c r="A665" t="s">
        <v>1819</v>
      </c>
      <c r="L665" s="42" t="s">
        <v>2327</v>
      </c>
      <c r="M665" s="3">
        <f>+M664-M663</f>
        <v>155</v>
      </c>
      <c r="N665" t="s">
        <v>2621</v>
      </c>
      <c r="O665">
        <f>+M665/7</f>
        <v>22.142857142857142</v>
      </c>
      <c r="P665">
        <f>-P664+P663+P662</f>
        <v>-64</v>
      </c>
    </row>
    <row r="666" spans="1:17" x14ac:dyDescent="0.25">
      <c r="F666">
        <v>80</v>
      </c>
      <c r="G666" t="s">
        <v>2238</v>
      </c>
      <c r="L666" s="42" t="s">
        <v>2328</v>
      </c>
      <c r="O666">
        <f>+M665/7</f>
        <v>22.142857142857142</v>
      </c>
      <c r="P666">
        <v>12</v>
      </c>
      <c r="Q666" t="s">
        <v>2643</v>
      </c>
    </row>
    <row r="667" spans="1:17" x14ac:dyDescent="0.25">
      <c r="B667" t="s">
        <v>1811</v>
      </c>
      <c r="F667" s="1" t="s">
        <v>2241</v>
      </c>
      <c r="L667" s="42" t="s">
        <v>1811</v>
      </c>
      <c r="M667" s="3">
        <f>M663*100/M664</f>
        <v>78.825136612021865</v>
      </c>
      <c r="N667" t="s">
        <v>1624</v>
      </c>
      <c r="O667" s="3" t="s">
        <v>1811</v>
      </c>
      <c r="P667">
        <f>SUM(P665:P666)</f>
        <v>-52</v>
      </c>
    </row>
    <row r="668" spans="1:17" x14ac:dyDescent="0.25">
      <c r="A668" t="s">
        <v>1811</v>
      </c>
      <c r="B668" t="s">
        <v>1811</v>
      </c>
      <c r="E668" t="s">
        <v>2213</v>
      </c>
      <c r="F668" s="1">
        <v>680</v>
      </c>
      <c r="L668" s="42" t="s">
        <v>2329</v>
      </c>
      <c r="M668" s="3">
        <f>M665*100/M664</f>
        <v>21.174863387978142</v>
      </c>
      <c r="N668" t="s">
        <v>1623</v>
      </c>
      <c r="P668" t="s">
        <v>1811</v>
      </c>
      <c r="Q668" t="s">
        <v>1811</v>
      </c>
    </row>
    <row r="669" spans="1:17" x14ac:dyDescent="0.25">
      <c r="B669" t="s">
        <v>1811</v>
      </c>
      <c r="F669" s="1">
        <v>50</v>
      </c>
      <c r="G669" t="s">
        <v>2233</v>
      </c>
      <c r="M669" s="3">
        <f>SUM(M667:M668)</f>
        <v>100</v>
      </c>
      <c r="N669" t="s">
        <v>2459</v>
      </c>
      <c r="P669" t="s">
        <v>1811</v>
      </c>
    </row>
    <row r="670" spans="1:17" x14ac:dyDescent="0.25">
      <c r="F670" s="1">
        <v>150</v>
      </c>
      <c r="G670" t="s">
        <v>2214</v>
      </c>
      <c r="P670" t="s">
        <v>1811</v>
      </c>
      <c r="Q670" t="s">
        <v>1811</v>
      </c>
    </row>
    <row r="671" spans="1:17" x14ac:dyDescent="0.25">
      <c r="F671" s="1">
        <f>680-320</f>
        <v>360</v>
      </c>
      <c r="G671" t="s">
        <v>2215</v>
      </c>
      <c r="L671" s="42" t="s">
        <v>1811</v>
      </c>
      <c r="P671" t="s">
        <v>1811</v>
      </c>
    </row>
    <row r="672" spans="1:17" x14ac:dyDescent="0.25">
      <c r="F672" s="1"/>
      <c r="G672" t="s">
        <v>2216</v>
      </c>
      <c r="P672" t="s">
        <v>1811</v>
      </c>
    </row>
    <row r="673" spans="4:12" x14ac:dyDescent="0.25">
      <c r="G673" t="s">
        <v>2234</v>
      </c>
    </row>
    <row r="674" spans="4:12" x14ac:dyDescent="0.25">
      <c r="G674" t="s">
        <v>2235</v>
      </c>
      <c r="K674" t="s">
        <v>2537</v>
      </c>
      <c r="L674" s="42" t="s">
        <v>2535</v>
      </c>
    </row>
    <row r="675" spans="4:12" x14ac:dyDescent="0.25">
      <c r="G675" t="s">
        <v>2240</v>
      </c>
      <c r="L675" s="42" t="s">
        <v>2536</v>
      </c>
    </row>
    <row r="676" spans="4:12" x14ac:dyDescent="0.25">
      <c r="D676" t="s">
        <v>2237</v>
      </c>
      <c r="G676" t="s">
        <v>2239</v>
      </c>
      <c r="L676" s="42" t="s">
        <v>2559</v>
      </c>
    </row>
    <row r="677" spans="4:12" x14ac:dyDescent="0.25">
      <c r="F677" t="s">
        <v>1912</v>
      </c>
      <c r="G677" t="s">
        <v>2217</v>
      </c>
    </row>
    <row r="678" spans="4:12" x14ac:dyDescent="0.25">
      <c r="F678" t="s">
        <v>2218</v>
      </c>
      <c r="G678" t="s">
        <v>2219</v>
      </c>
      <c r="K678" t="s">
        <v>2562</v>
      </c>
    </row>
    <row r="679" spans="4:12" x14ac:dyDescent="0.25">
      <c r="F679">
        <v>3</v>
      </c>
      <c r="G679" t="s">
        <v>2220</v>
      </c>
      <c r="K679" t="s">
        <v>2563</v>
      </c>
    </row>
    <row r="680" spans="4:12" x14ac:dyDescent="0.25">
      <c r="F680">
        <v>4</v>
      </c>
      <c r="G680" t="s">
        <v>2221</v>
      </c>
    </row>
    <row r="681" spans="4:12" x14ac:dyDescent="0.25">
      <c r="F681">
        <v>5</v>
      </c>
      <c r="G681" t="s">
        <v>2222</v>
      </c>
    </row>
    <row r="682" spans="4:12" x14ac:dyDescent="0.25">
      <c r="G682" t="s">
        <v>2223</v>
      </c>
    </row>
    <row r="683" spans="4:12" x14ac:dyDescent="0.25">
      <c r="G683" t="s">
        <v>2224</v>
      </c>
    </row>
    <row r="684" spans="4:12" x14ac:dyDescent="0.25">
      <c r="G684" t="s">
        <v>2230</v>
      </c>
    </row>
    <row r="685" spans="4:12" x14ac:dyDescent="0.25">
      <c r="G685" t="s">
        <v>2225</v>
      </c>
    </row>
    <row r="686" spans="4:12" x14ac:dyDescent="0.25">
      <c r="G686" t="s">
        <v>2226</v>
      </c>
    </row>
    <row r="687" spans="4:12" x14ac:dyDescent="0.25">
      <c r="G687" t="s">
        <v>2227</v>
      </c>
    </row>
    <row r="688" spans="4:12" x14ac:dyDescent="0.25">
      <c r="G688" t="s">
        <v>2228</v>
      </c>
    </row>
    <row r="689" spans="7:7" x14ac:dyDescent="0.25">
      <c r="G689" t="s">
        <v>2229</v>
      </c>
    </row>
    <row r="690" spans="7:7" x14ac:dyDescent="0.25">
      <c r="G690" t="s">
        <v>2231</v>
      </c>
    </row>
    <row r="691" spans="7:7" x14ac:dyDescent="0.25">
      <c r="G691" t="s">
        <v>2236</v>
      </c>
    </row>
    <row r="692" spans="7:7" x14ac:dyDescent="0.25">
      <c r="G692" t="s">
        <v>2232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94"/>
  <sheetViews>
    <sheetView topLeftCell="F31" workbookViewId="0">
      <selection activeCell="J53" sqref="J53"/>
    </sheetView>
  </sheetViews>
  <sheetFormatPr baseColWidth="10" defaultRowHeight="15" x14ac:dyDescent="0.25"/>
  <cols>
    <col min="2" max="2" width="9.85546875" customWidth="1"/>
    <col min="3" max="3" width="6.5703125" bestFit="1" customWidth="1"/>
    <col min="4" max="4" width="46.140625" bestFit="1" customWidth="1"/>
    <col min="5" max="5" width="53.28515625" customWidth="1"/>
    <col min="6" max="6" width="69.28515625" customWidth="1"/>
    <col min="7" max="7" width="33.42578125" customWidth="1"/>
    <col min="8" max="8" width="30.140625" customWidth="1"/>
    <col min="9" max="9" width="40.85546875" customWidth="1"/>
    <col min="10" max="10" width="11.42578125" style="3"/>
  </cols>
  <sheetData>
    <row r="4" spans="1:20" x14ac:dyDescent="0.25">
      <c r="H4" s="1" t="s">
        <v>1627</v>
      </c>
      <c r="J4" s="3" t="s">
        <v>2409</v>
      </c>
    </row>
    <row r="5" spans="1:20" s="1" customFormat="1" x14ac:dyDescent="0.25">
      <c r="A5" s="1" t="s">
        <v>1502</v>
      </c>
      <c r="B5" s="1" t="s">
        <v>0</v>
      </c>
      <c r="C5" s="1" t="s">
        <v>1</v>
      </c>
      <c r="D5" s="1" t="s">
        <v>2</v>
      </c>
      <c r="E5" s="1" t="s">
        <v>3</v>
      </c>
      <c r="F5" s="1" t="s">
        <v>4</v>
      </c>
      <c r="G5" s="1" t="s">
        <v>1622</v>
      </c>
      <c r="H5" s="1" t="s">
        <v>1356</v>
      </c>
      <c r="J5" s="3" t="s">
        <v>2404</v>
      </c>
    </row>
    <row r="7" spans="1:20" ht="15" customHeight="1" x14ac:dyDescent="0.25">
      <c r="A7">
        <v>1</v>
      </c>
      <c r="B7">
        <v>4</v>
      </c>
      <c r="C7">
        <v>6</v>
      </c>
      <c r="D7" t="s">
        <v>19</v>
      </c>
      <c r="E7" t="s">
        <v>1357</v>
      </c>
      <c r="F7" t="s">
        <v>1358</v>
      </c>
      <c r="H7" s="5" t="s">
        <v>2613</v>
      </c>
      <c r="J7" s="3" t="s">
        <v>2080</v>
      </c>
    </row>
    <row r="8" spans="1:20" x14ac:dyDescent="0.25">
      <c r="A8">
        <f>+A7+1</f>
        <v>2</v>
      </c>
      <c r="B8">
        <v>6</v>
      </c>
      <c r="C8">
        <v>38</v>
      </c>
      <c r="D8" t="s">
        <v>32</v>
      </c>
      <c r="E8" t="s">
        <v>1359</v>
      </c>
      <c r="F8" t="s">
        <v>1360</v>
      </c>
      <c r="G8" s="4" t="s">
        <v>2251</v>
      </c>
      <c r="H8" s="4" t="s">
        <v>2614</v>
      </c>
      <c r="J8" s="3" t="s">
        <v>2080</v>
      </c>
    </row>
    <row r="9" spans="1:20" x14ac:dyDescent="0.25">
      <c r="A9">
        <f t="shared" ref="A9:A71" si="0">+A8+1</f>
        <v>3</v>
      </c>
      <c r="B9">
        <v>6</v>
      </c>
      <c r="C9">
        <v>40</v>
      </c>
      <c r="D9" t="s">
        <v>32</v>
      </c>
      <c r="E9" t="s">
        <v>1361</v>
      </c>
      <c r="F9" t="s">
        <v>1362</v>
      </c>
      <c r="G9" s="4" t="s">
        <v>2251</v>
      </c>
      <c r="H9" s="4" t="s">
        <v>1488</v>
      </c>
      <c r="J9" s="3" t="s">
        <v>2080</v>
      </c>
    </row>
    <row r="10" spans="1:20" ht="15" customHeight="1" x14ac:dyDescent="0.25">
      <c r="A10">
        <f t="shared" si="0"/>
        <v>4</v>
      </c>
      <c r="B10">
        <v>12</v>
      </c>
      <c r="C10">
        <v>20</v>
      </c>
      <c r="D10" t="s">
        <v>151</v>
      </c>
      <c r="E10" t="s">
        <v>1363</v>
      </c>
      <c r="F10" t="s">
        <v>1364</v>
      </c>
      <c r="G10" t="s">
        <v>1625</v>
      </c>
      <c r="H10" s="5" t="s">
        <v>1965</v>
      </c>
      <c r="I10" t="s">
        <v>1966</v>
      </c>
      <c r="J10" s="3" t="s">
        <v>2615</v>
      </c>
    </row>
    <row r="11" spans="1:20" ht="15" customHeight="1" x14ac:dyDescent="0.25">
      <c r="A11">
        <f t="shared" si="0"/>
        <v>5</v>
      </c>
      <c r="B11">
        <v>12</v>
      </c>
      <c r="C11">
        <v>21</v>
      </c>
      <c r="D11" t="s">
        <v>151</v>
      </c>
      <c r="E11" t="s">
        <v>1365</v>
      </c>
      <c r="F11" t="s">
        <v>1366</v>
      </c>
      <c r="G11" t="s">
        <v>1625</v>
      </c>
      <c r="H11" s="5" t="s">
        <v>1967</v>
      </c>
      <c r="I11" t="s">
        <v>1966</v>
      </c>
      <c r="J11" s="3" t="s">
        <v>2616</v>
      </c>
    </row>
    <row r="12" spans="1:20" ht="15" customHeight="1" x14ac:dyDescent="0.25">
      <c r="A12">
        <f t="shared" si="0"/>
        <v>6</v>
      </c>
      <c r="B12">
        <v>12</v>
      </c>
      <c r="C12">
        <v>24</v>
      </c>
      <c r="D12" t="s">
        <v>151</v>
      </c>
      <c r="E12" t="s">
        <v>1367</v>
      </c>
      <c r="F12" t="s">
        <v>1368</v>
      </c>
      <c r="G12" t="s">
        <v>1625</v>
      </c>
      <c r="H12" s="5" t="s">
        <v>1968</v>
      </c>
      <c r="I12" t="s">
        <v>1966</v>
      </c>
      <c r="J12" s="3" t="s">
        <v>2080</v>
      </c>
    </row>
    <row r="13" spans="1:20" ht="15" customHeight="1" x14ac:dyDescent="0.25">
      <c r="A13">
        <f t="shared" si="0"/>
        <v>7</v>
      </c>
      <c r="B13">
        <v>12</v>
      </c>
      <c r="C13">
        <v>26</v>
      </c>
      <c r="D13" t="s">
        <v>151</v>
      </c>
      <c r="E13" t="s">
        <v>190</v>
      </c>
      <c r="F13" t="s">
        <v>191</v>
      </c>
      <c r="G13" t="s">
        <v>1625</v>
      </c>
      <c r="H13" s="5" t="s">
        <v>1900</v>
      </c>
      <c r="I13" t="s">
        <v>1901</v>
      </c>
    </row>
    <row r="14" spans="1:20" s="7" customFormat="1" ht="15" customHeight="1" x14ac:dyDescent="0.25">
      <c r="A14" s="7">
        <f>+A13+1</f>
        <v>8</v>
      </c>
      <c r="B14" s="7">
        <v>12</v>
      </c>
      <c r="C14" s="7">
        <v>30</v>
      </c>
      <c r="D14" s="7" t="s">
        <v>151</v>
      </c>
      <c r="E14" s="7" t="s">
        <v>198</v>
      </c>
      <c r="F14" s="7" t="s">
        <v>199</v>
      </c>
      <c r="G14" s="7" t="s">
        <v>1624</v>
      </c>
      <c r="H14" s="24" t="s">
        <v>1812</v>
      </c>
      <c r="J14" s="23" t="s">
        <v>2405</v>
      </c>
    </row>
    <row r="15" spans="1:20" ht="15" customHeight="1" x14ac:dyDescent="0.25">
      <c r="A15">
        <f t="shared" si="0"/>
        <v>9</v>
      </c>
      <c r="B15">
        <v>12</v>
      </c>
      <c r="C15">
        <v>31</v>
      </c>
      <c r="D15" t="s">
        <v>151</v>
      </c>
      <c r="E15" t="s">
        <v>200</v>
      </c>
      <c r="F15" t="s">
        <v>201</v>
      </c>
      <c r="G15" t="s">
        <v>1625</v>
      </c>
      <c r="H15" s="5" t="s">
        <v>1902</v>
      </c>
      <c r="I15" s="4" t="s">
        <v>1903</v>
      </c>
      <c r="M15" s="4" t="s">
        <v>2625</v>
      </c>
      <c r="N15" s="4"/>
      <c r="O15" s="4"/>
      <c r="P15" s="4"/>
      <c r="Q15" s="4"/>
      <c r="R15" s="4" t="s">
        <v>2624</v>
      </c>
      <c r="S15" s="4"/>
      <c r="T15" s="4"/>
    </row>
    <row r="16" spans="1:20" ht="15" customHeight="1" x14ac:dyDescent="0.25">
      <c r="A16">
        <f t="shared" si="0"/>
        <v>10</v>
      </c>
      <c r="B16">
        <v>12</v>
      </c>
      <c r="C16">
        <v>34</v>
      </c>
      <c r="D16" t="s">
        <v>151</v>
      </c>
      <c r="E16" t="s">
        <v>1369</v>
      </c>
      <c r="F16" t="s">
        <v>1370</v>
      </c>
      <c r="G16" t="s">
        <v>1625</v>
      </c>
      <c r="H16" s="5" t="s">
        <v>1969</v>
      </c>
      <c r="I16" t="s">
        <v>1966</v>
      </c>
    </row>
    <row r="17" spans="1:13" ht="15" customHeight="1" x14ac:dyDescent="0.25">
      <c r="A17">
        <f t="shared" si="0"/>
        <v>11</v>
      </c>
      <c r="B17">
        <v>12</v>
      </c>
      <c r="C17">
        <v>37</v>
      </c>
      <c r="D17" t="s">
        <v>151</v>
      </c>
      <c r="E17" t="s">
        <v>1371</v>
      </c>
      <c r="F17" t="s">
        <v>1372</v>
      </c>
      <c r="G17" t="s">
        <v>1625</v>
      </c>
      <c r="H17" s="5" t="s">
        <v>1970</v>
      </c>
      <c r="I17" t="s">
        <v>1966</v>
      </c>
      <c r="J17" s="3" t="s">
        <v>2626</v>
      </c>
    </row>
    <row r="18" spans="1:13" ht="15" customHeight="1" x14ac:dyDescent="0.25">
      <c r="A18">
        <f t="shared" si="0"/>
        <v>12</v>
      </c>
      <c r="B18">
        <v>12</v>
      </c>
      <c r="C18">
        <v>38</v>
      </c>
      <c r="D18" t="s">
        <v>151</v>
      </c>
      <c r="E18" t="s">
        <v>1373</v>
      </c>
      <c r="F18" t="s">
        <v>1374</v>
      </c>
      <c r="G18" t="s">
        <v>1625</v>
      </c>
      <c r="H18" s="5" t="s">
        <v>1971</v>
      </c>
      <c r="I18" t="s">
        <v>1972</v>
      </c>
      <c r="J18" s="3" t="s">
        <v>2623</v>
      </c>
    </row>
    <row r="19" spans="1:13" ht="15" customHeight="1" x14ac:dyDescent="0.25">
      <c r="A19">
        <f t="shared" si="0"/>
        <v>13</v>
      </c>
      <c r="B19">
        <v>12</v>
      </c>
      <c r="C19">
        <v>44</v>
      </c>
      <c r="D19" t="s">
        <v>151</v>
      </c>
      <c r="E19" t="s">
        <v>1375</v>
      </c>
      <c r="F19" t="s">
        <v>1376</v>
      </c>
      <c r="G19" t="s">
        <v>1624</v>
      </c>
      <c r="H19" s="5" t="s">
        <v>2406</v>
      </c>
      <c r="I19" s="4" t="s">
        <v>1898</v>
      </c>
      <c r="J19" s="3" t="s">
        <v>2627</v>
      </c>
      <c r="K19" t="s">
        <v>2407</v>
      </c>
    </row>
    <row r="20" spans="1:13" ht="15" customHeight="1" x14ac:dyDescent="0.25">
      <c r="A20">
        <f t="shared" si="0"/>
        <v>14</v>
      </c>
      <c r="B20">
        <v>12</v>
      </c>
      <c r="C20">
        <v>49</v>
      </c>
      <c r="D20" t="s">
        <v>151</v>
      </c>
      <c r="E20" t="s">
        <v>1377</v>
      </c>
      <c r="F20" t="s">
        <v>1378</v>
      </c>
      <c r="G20" t="s">
        <v>1624</v>
      </c>
      <c r="H20" s="5" t="s">
        <v>1973</v>
      </c>
      <c r="I20" t="s">
        <v>1972</v>
      </c>
      <c r="J20" s="3" t="s">
        <v>2623</v>
      </c>
    </row>
    <row r="21" spans="1:13" ht="15" customHeight="1" x14ac:dyDescent="0.25">
      <c r="A21">
        <f t="shared" si="0"/>
        <v>15</v>
      </c>
      <c r="B21">
        <v>12</v>
      </c>
      <c r="C21">
        <v>64</v>
      </c>
      <c r="D21" t="s">
        <v>151</v>
      </c>
      <c r="E21" t="s">
        <v>1379</v>
      </c>
      <c r="F21" t="s">
        <v>1380</v>
      </c>
      <c r="G21" t="s">
        <v>1624</v>
      </c>
      <c r="H21" s="5" t="s">
        <v>2408</v>
      </c>
      <c r="J21" s="3" t="s">
        <v>2080</v>
      </c>
    </row>
    <row r="22" spans="1:13" ht="15" customHeight="1" x14ac:dyDescent="0.25">
      <c r="A22">
        <f t="shared" si="0"/>
        <v>16</v>
      </c>
      <c r="B22">
        <v>15</v>
      </c>
      <c r="C22">
        <v>30</v>
      </c>
      <c r="D22" t="s">
        <v>265</v>
      </c>
      <c r="E22" t="s">
        <v>1381</v>
      </c>
      <c r="F22" t="s">
        <v>1382</v>
      </c>
      <c r="G22" t="s">
        <v>1625</v>
      </c>
      <c r="H22" s="5" t="s">
        <v>1974</v>
      </c>
      <c r="I22" t="s">
        <v>1972</v>
      </c>
      <c r="J22" s="3" t="s">
        <v>2623</v>
      </c>
    </row>
    <row r="23" spans="1:13" ht="15" customHeight="1" x14ac:dyDescent="0.25">
      <c r="A23">
        <f t="shared" si="0"/>
        <v>17</v>
      </c>
      <c r="B23">
        <v>17</v>
      </c>
      <c r="C23">
        <v>27</v>
      </c>
      <c r="D23" t="s">
        <v>357</v>
      </c>
      <c r="E23" t="s">
        <v>1383</v>
      </c>
      <c r="F23" t="s">
        <v>1384</v>
      </c>
      <c r="G23" t="s">
        <v>1624</v>
      </c>
      <c r="H23" s="5" t="s">
        <v>2410</v>
      </c>
      <c r="K23" t="s">
        <v>2411</v>
      </c>
    </row>
    <row r="24" spans="1:13" ht="15" customHeight="1" x14ac:dyDescent="0.25">
      <c r="A24">
        <f t="shared" si="0"/>
        <v>18</v>
      </c>
      <c r="B24">
        <v>17</v>
      </c>
      <c r="C24">
        <v>59</v>
      </c>
      <c r="D24" t="s">
        <v>357</v>
      </c>
      <c r="E24" t="s">
        <v>1385</v>
      </c>
      <c r="F24" t="s">
        <v>1386</v>
      </c>
      <c r="G24" t="s">
        <v>1624</v>
      </c>
      <c r="H24" s="5" t="s">
        <v>2413</v>
      </c>
      <c r="J24" s="14" t="s">
        <v>2414</v>
      </c>
    </row>
    <row r="25" spans="1:13" x14ac:dyDescent="0.25">
      <c r="A25">
        <f t="shared" si="0"/>
        <v>19</v>
      </c>
      <c r="B25">
        <v>19</v>
      </c>
      <c r="C25">
        <v>4</v>
      </c>
      <c r="D25" t="s">
        <v>481</v>
      </c>
      <c r="E25" t="s">
        <v>482</v>
      </c>
      <c r="F25" t="s">
        <v>483</v>
      </c>
      <c r="G25" s="4" t="s">
        <v>1623</v>
      </c>
      <c r="H25" s="4" t="s">
        <v>1488</v>
      </c>
      <c r="J25" s="3" t="s">
        <v>2412</v>
      </c>
    </row>
    <row r="26" spans="1:13" x14ac:dyDescent="0.25">
      <c r="A26">
        <f t="shared" si="0"/>
        <v>20</v>
      </c>
      <c r="B26">
        <v>19</v>
      </c>
      <c r="C26">
        <v>13</v>
      </c>
      <c r="D26" t="s">
        <v>481</v>
      </c>
      <c r="E26" t="s">
        <v>1387</v>
      </c>
      <c r="F26" t="s">
        <v>1388</v>
      </c>
      <c r="G26" s="4" t="s">
        <v>1623</v>
      </c>
      <c r="H26" s="4" t="s">
        <v>1488</v>
      </c>
      <c r="J26" s="3" t="s">
        <v>2412</v>
      </c>
    </row>
    <row r="27" spans="1:13" x14ac:dyDescent="0.25">
      <c r="A27">
        <f t="shared" si="0"/>
        <v>21</v>
      </c>
      <c r="B27">
        <v>19</v>
      </c>
      <c r="C27">
        <v>14</v>
      </c>
      <c r="D27" t="s">
        <v>481</v>
      </c>
      <c r="E27" t="s">
        <v>1389</v>
      </c>
      <c r="F27" t="s">
        <v>1390</v>
      </c>
      <c r="G27" s="4" t="s">
        <v>1623</v>
      </c>
      <c r="H27" s="4" t="s">
        <v>1488</v>
      </c>
      <c r="J27" s="3" t="s">
        <v>2412</v>
      </c>
    </row>
    <row r="28" spans="1:13" x14ac:dyDescent="0.25">
      <c r="A28">
        <f t="shared" si="0"/>
        <v>22</v>
      </c>
      <c r="B28">
        <v>19</v>
      </c>
      <c r="C28">
        <v>15</v>
      </c>
      <c r="D28" t="s">
        <v>481</v>
      </c>
      <c r="E28" t="s">
        <v>1391</v>
      </c>
      <c r="F28" t="s">
        <v>1392</v>
      </c>
      <c r="G28" s="4" t="s">
        <v>1623</v>
      </c>
      <c r="H28" s="4" t="s">
        <v>1488</v>
      </c>
      <c r="J28" s="3" t="s">
        <v>2412</v>
      </c>
    </row>
    <row r="29" spans="1:13" ht="15" customHeight="1" x14ac:dyDescent="0.25">
      <c r="A29">
        <f t="shared" si="0"/>
        <v>23</v>
      </c>
      <c r="B29">
        <v>23</v>
      </c>
      <c r="C29">
        <v>10</v>
      </c>
      <c r="D29" t="s">
        <v>551</v>
      </c>
      <c r="E29" t="s">
        <v>1393</v>
      </c>
      <c r="F29" t="s">
        <v>1394</v>
      </c>
      <c r="G29" t="s">
        <v>1624</v>
      </c>
      <c r="H29" s="5" t="s">
        <v>2415</v>
      </c>
      <c r="J29" s="3" t="s">
        <v>2086</v>
      </c>
    </row>
    <row r="30" spans="1:13" x14ac:dyDescent="0.25">
      <c r="A30">
        <f t="shared" si="0"/>
        <v>24</v>
      </c>
      <c r="B30">
        <v>23</v>
      </c>
      <c r="C30">
        <v>11</v>
      </c>
      <c r="D30" t="s">
        <v>551</v>
      </c>
      <c r="E30" t="s">
        <v>1395</v>
      </c>
      <c r="F30" t="s">
        <v>1396</v>
      </c>
      <c r="G30" t="s">
        <v>1624</v>
      </c>
      <c r="H30" t="s">
        <v>1899</v>
      </c>
      <c r="J30" s="3" t="s">
        <v>2412</v>
      </c>
    </row>
    <row r="31" spans="1:13" ht="15" customHeight="1" x14ac:dyDescent="0.25">
      <c r="A31">
        <f t="shared" si="0"/>
        <v>25</v>
      </c>
      <c r="B31">
        <v>26</v>
      </c>
      <c r="C31">
        <v>10</v>
      </c>
      <c r="D31" t="s">
        <v>585</v>
      </c>
      <c r="E31" t="s">
        <v>1397</v>
      </c>
      <c r="F31" t="s">
        <v>1398</v>
      </c>
      <c r="G31" s="10" t="s">
        <v>1624</v>
      </c>
      <c r="H31" s="5" t="s">
        <v>2416</v>
      </c>
      <c r="J31" s="3" t="s">
        <v>2086</v>
      </c>
    </row>
    <row r="32" spans="1:13" ht="15" customHeight="1" x14ac:dyDescent="0.25">
      <c r="A32">
        <f t="shared" si="0"/>
        <v>26</v>
      </c>
      <c r="B32">
        <v>26</v>
      </c>
      <c r="C32">
        <v>11</v>
      </c>
      <c r="D32" t="s">
        <v>585</v>
      </c>
      <c r="E32" t="s">
        <v>1399</v>
      </c>
      <c r="F32" t="s">
        <v>1400</v>
      </c>
      <c r="G32" s="10" t="s">
        <v>2419</v>
      </c>
      <c r="H32" s="5" t="s">
        <v>2619</v>
      </c>
      <c r="J32" s="3" t="s">
        <v>2086</v>
      </c>
      <c r="M32" t="s">
        <v>1811</v>
      </c>
    </row>
    <row r="33" spans="1:10" ht="15" customHeight="1" x14ac:dyDescent="0.25">
      <c r="A33">
        <f t="shared" si="0"/>
        <v>27</v>
      </c>
      <c r="B33">
        <v>26</v>
      </c>
      <c r="C33">
        <v>12</v>
      </c>
      <c r="D33" t="s">
        <v>585</v>
      </c>
      <c r="E33" t="s">
        <v>1401</v>
      </c>
      <c r="F33" t="s">
        <v>1402</v>
      </c>
      <c r="G33" s="10" t="s">
        <v>1624</v>
      </c>
      <c r="H33" s="5" t="s">
        <v>2417</v>
      </c>
      <c r="I33" t="s">
        <v>1811</v>
      </c>
      <c r="J33" s="3" t="s">
        <v>2620</v>
      </c>
    </row>
    <row r="34" spans="1:10" ht="15" customHeight="1" x14ac:dyDescent="0.25">
      <c r="A34">
        <f t="shared" si="0"/>
        <v>28</v>
      </c>
      <c r="B34">
        <v>26</v>
      </c>
      <c r="C34">
        <v>13</v>
      </c>
      <c r="D34" t="s">
        <v>585</v>
      </c>
      <c r="E34" t="s">
        <v>1403</v>
      </c>
      <c r="F34" t="s">
        <v>1404</v>
      </c>
      <c r="G34" s="10" t="s">
        <v>1624</v>
      </c>
      <c r="H34" s="5" t="s">
        <v>2418</v>
      </c>
      <c r="J34" s="3" t="s">
        <v>2080</v>
      </c>
    </row>
    <row r="35" spans="1:10" ht="15" customHeight="1" x14ac:dyDescent="0.25">
      <c r="A35">
        <f t="shared" si="0"/>
        <v>29</v>
      </c>
      <c r="B35">
        <v>26</v>
      </c>
      <c r="C35">
        <v>14</v>
      </c>
      <c r="D35" t="s">
        <v>585</v>
      </c>
      <c r="E35" t="s">
        <v>1405</v>
      </c>
      <c r="F35" t="s">
        <v>1406</v>
      </c>
      <c r="G35" s="10" t="s">
        <v>1630</v>
      </c>
      <c r="H35" s="5" t="s">
        <v>1811</v>
      </c>
      <c r="J35" s="3" t="s">
        <v>2080</v>
      </c>
    </row>
    <row r="36" spans="1:10" ht="15" customHeight="1" x14ac:dyDescent="0.25">
      <c r="A36">
        <f t="shared" si="0"/>
        <v>30</v>
      </c>
      <c r="B36">
        <v>26</v>
      </c>
      <c r="C36">
        <v>15</v>
      </c>
      <c r="D36" t="s">
        <v>585</v>
      </c>
      <c r="E36" t="s">
        <v>1407</v>
      </c>
      <c r="F36" t="s">
        <v>1408</v>
      </c>
      <c r="G36" s="4" t="s">
        <v>1631</v>
      </c>
      <c r="H36" s="5" t="s">
        <v>2420</v>
      </c>
      <c r="J36" s="3" t="s">
        <v>2080</v>
      </c>
    </row>
    <row r="37" spans="1:10" ht="15" customHeight="1" x14ac:dyDescent="0.25">
      <c r="A37">
        <f t="shared" si="0"/>
        <v>31</v>
      </c>
      <c r="B37">
        <v>26</v>
      </c>
      <c r="C37">
        <v>16</v>
      </c>
      <c r="D37" t="s">
        <v>585</v>
      </c>
      <c r="E37" t="s">
        <v>1409</v>
      </c>
      <c r="F37" t="s">
        <v>1410</v>
      </c>
      <c r="G37" s="10" t="s">
        <v>1632</v>
      </c>
      <c r="H37" s="5" t="s">
        <v>2612</v>
      </c>
      <c r="J37" s="3" t="s">
        <v>2091</v>
      </c>
    </row>
    <row r="38" spans="1:10" ht="15" customHeight="1" x14ac:dyDescent="0.25">
      <c r="A38">
        <f t="shared" si="0"/>
        <v>32</v>
      </c>
      <c r="B38">
        <v>26</v>
      </c>
      <c r="C38">
        <v>17</v>
      </c>
      <c r="D38" t="s">
        <v>585</v>
      </c>
      <c r="E38" t="s">
        <v>1411</v>
      </c>
      <c r="F38" t="s">
        <v>1412</v>
      </c>
      <c r="G38" s="10" t="s">
        <v>1624</v>
      </c>
      <c r="H38" s="5" t="s">
        <v>2035</v>
      </c>
      <c r="J38" s="41" t="s">
        <v>2640</v>
      </c>
    </row>
    <row r="39" spans="1:10" ht="15" customHeight="1" x14ac:dyDescent="0.25">
      <c r="A39">
        <f t="shared" si="0"/>
        <v>33</v>
      </c>
      <c r="B39">
        <v>26</v>
      </c>
      <c r="C39">
        <v>28</v>
      </c>
      <c r="D39" t="s">
        <v>585</v>
      </c>
      <c r="E39" t="s">
        <v>1413</v>
      </c>
      <c r="F39" t="s">
        <v>1414</v>
      </c>
      <c r="G39" s="10" t="s">
        <v>1624</v>
      </c>
      <c r="H39" s="5" t="s">
        <v>1633</v>
      </c>
      <c r="J39" s="3" t="s">
        <v>2544</v>
      </c>
    </row>
    <row r="40" spans="1:10" ht="15" customHeight="1" x14ac:dyDescent="0.25">
      <c r="A40">
        <f t="shared" si="0"/>
        <v>34</v>
      </c>
      <c r="B40">
        <v>26</v>
      </c>
      <c r="C40">
        <v>33</v>
      </c>
      <c r="D40" t="s">
        <v>585</v>
      </c>
      <c r="E40" t="s">
        <v>1415</v>
      </c>
      <c r="F40" t="s">
        <v>1416</v>
      </c>
      <c r="G40" s="10" t="s">
        <v>1624</v>
      </c>
      <c r="H40" s="5" t="s">
        <v>2608</v>
      </c>
      <c r="J40" s="3" t="s">
        <v>2609</v>
      </c>
    </row>
    <row r="41" spans="1:10" ht="15" customHeight="1" x14ac:dyDescent="0.25">
      <c r="A41">
        <f t="shared" si="0"/>
        <v>35</v>
      </c>
      <c r="B41">
        <v>26</v>
      </c>
      <c r="C41">
        <v>34</v>
      </c>
      <c r="D41" t="s">
        <v>585</v>
      </c>
      <c r="E41" t="s">
        <v>1417</v>
      </c>
      <c r="F41" t="s">
        <v>1418</v>
      </c>
      <c r="G41" s="10" t="s">
        <v>1624</v>
      </c>
      <c r="H41" s="5" t="s">
        <v>2610</v>
      </c>
      <c r="J41" s="3" t="s">
        <v>2080</v>
      </c>
    </row>
    <row r="42" spans="1:10" x14ac:dyDescent="0.25">
      <c r="A42">
        <f t="shared" si="0"/>
        <v>36</v>
      </c>
      <c r="B42">
        <v>26</v>
      </c>
      <c r="C42">
        <v>48</v>
      </c>
      <c r="D42" t="s">
        <v>585</v>
      </c>
      <c r="E42" t="s">
        <v>654</v>
      </c>
      <c r="F42" t="s">
        <v>655</v>
      </c>
      <c r="G42" s="4" t="s">
        <v>1623</v>
      </c>
      <c r="H42" s="4" t="s">
        <v>1950</v>
      </c>
      <c r="J42" s="3" t="s">
        <v>2611</v>
      </c>
    </row>
    <row r="43" spans="1:10" x14ac:dyDescent="0.25">
      <c r="A43">
        <f t="shared" si="0"/>
        <v>37</v>
      </c>
      <c r="B43">
        <v>26</v>
      </c>
      <c r="C43">
        <v>63</v>
      </c>
      <c r="D43" t="s">
        <v>585</v>
      </c>
      <c r="E43" t="s">
        <v>1419</v>
      </c>
      <c r="F43" t="s">
        <v>1420</v>
      </c>
      <c r="G43" s="4" t="s">
        <v>1623</v>
      </c>
      <c r="H43" s="4" t="s">
        <v>1950</v>
      </c>
      <c r="J43" s="3" t="s">
        <v>2611</v>
      </c>
    </row>
    <row r="44" spans="1:10" x14ac:dyDescent="0.25">
      <c r="A44">
        <f t="shared" si="0"/>
        <v>38</v>
      </c>
      <c r="B44">
        <v>26</v>
      </c>
      <c r="C44">
        <v>75</v>
      </c>
      <c r="D44" t="s">
        <v>585</v>
      </c>
      <c r="E44" t="s">
        <v>702</v>
      </c>
      <c r="F44" t="s">
        <v>703</v>
      </c>
      <c r="G44" s="4" t="s">
        <v>1623</v>
      </c>
      <c r="H44" s="4" t="s">
        <v>1950</v>
      </c>
      <c r="J44" s="3" t="s">
        <v>2611</v>
      </c>
    </row>
    <row r="45" spans="1:10" ht="15" customHeight="1" x14ac:dyDescent="0.25">
      <c r="A45">
        <f t="shared" si="0"/>
        <v>39</v>
      </c>
      <c r="B45">
        <v>31</v>
      </c>
      <c r="C45">
        <v>3</v>
      </c>
      <c r="D45" t="s">
        <v>743</v>
      </c>
      <c r="E45" t="s">
        <v>1421</v>
      </c>
      <c r="F45" t="s">
        <v>1422</v>
      </c>
      <c r="G45" t="s">
        <v>1624</v>
      </c>
      <c r="H45" s="5" t="s">
        <v>1648</v>
      </c>
      <c r="I45" s="5" t="s">
        <v>1649</v>
      </c>
      <c r="J45" s="3" t="s">
        <v>2334</v>
      </c>
    </row>
    <row r="46" spans="1:10" ht="15" customHeight="1" x14ac:dyDescent="0.25">
      <c r="A46">
        <f t="shared" si="0"/>
        <v>40</v>
      </c>
      <c r="B46">
        <v>32</v>
      </c>
      <c r="C46">
        <v>1</v>
      </c>
      <c r="D46" t="s">
        <v>763</v>
      </c>
      <c r="E46" t="s">
        <v>1423</v>
      </c>
      <c r="F46" t="s">
        <v>1424</v>
      </c>
      <c r="G46" s="10" t="s">
        <v>1624</v>
      </c>
      <c r="H46" s="5" t="s">
        <v>2037</v>
      </c>
      <c r="I46" t="s">
        <v>2036</v>
      </c>
    </row>
    <row r="47" spans="1:10" ht="15" customHeight="1" x14ac:dyDescent="0.25">
      <c r="A47">
        <f t="shared" si="0"/>
        <v>41</v>
      </c>
      <c r="B47">
        <v>38</v>
      </c>
      <c r="C47">
        <v>1</v>
      </c>
      <c r="D47" t="s">
        <v>797</v>
      </c>
      <c r="E47" t="s">
        <v>798</v>
      </c>
      <c r="F47" t="s">
        <v>799</v>
      </c>
      <c r="G47" t="s">
        <v>1624</v>
      </c>
      <c r="H47" s="5" t="s">
        <v>1951</v>
      </c>
      <c r="I47" t="s">
        <v>1952</v>
      </c>
    </row>
    <row r="48" spans="1:10" x14ac:dyDescent="0.25">
      <c r="A48">
        <f t="shared" si="0"/>
        <v>42</v>
      </c>
      <c r="B48">
        <v>38</v>
      </c>
      <c r="C48">
        <v>20</v>
      </c>
      <c r="D48" t="s">
        <v>797</v>
      </c>
      <c r="E48" t="s">
        <v>833</v>
      </c>
      <c r="F48" t="s">
        <v>834</v>
      </c>
      <c r="G48" t="s">
        <v>1624</v>
      </c>
      <c r="H48" t="s">
        <v>1488</v>
      </c>
    </row>
    <row r="49" spans="1:14" ht="15" customHeight="1" x14ac:dyDescent="0.25">
      <c r="A49">
        <f t="shared" si="0"/>
        <v>43</v>
      </c>
      <c r="B49">
        <v>52</v>
      </c>
      <c r="C49">
        <v>3</v>
      </c>
      <c r="D49" t="s">
        <v>901</v>
      </c>
      <c r="E49" t="s">
        <v>1425</v>
      </c>
      <c r="F49" t="s">
        <v>1426</v>
      </c>
      <c r="G49" t="s">
        <v>1624</v>
      </c>
      <c r="H49" s="5" t="s">
        <v>1963</v>
      </c>
      <c r="I49" s="4" t="s">
        <v>1964</v>
      </c>
      <c r="J49" s="3" t="s">
        <v>2628</v>
      </c>
    </row>
    <row r="50" spans="1:14" ht="15" customHeight="1" x14ac:dyDescent="0.25">
      <c r="A50">
        <f t="shared" si="0"/>
        <v>44</v>
      </c>
      <c r="B50">
        <v>53</v>
      </c>
      <c r="C50">
        <v>6</v>
      </c>
      <c r="D50" t="s">
        <v>906</v>
      </c>
      <c r="E50" t="s">
        <v>1427</v>
      </c>
      <c r="F50" t="s">
        <v>1428</v>
      </c>
      <c r="G50" t="s">
        <v>1624</v>
      </c>
      <c r="H50" s="5" t="s">
        <v>1953</v>
      </c>
      <c r="J50" s="3" t="s">
        <v>2629</v>
      </c>
    </row>
    <row r="51" spans="1:14" ht="15" customHeight="1" x14ac:dyDescent="0.25">
      <c r="A51">
        <f t="shared" si="0"/>
        <v>45</v>
      </c>
      <c r="B51">
        <v>53</v>
      </c>
      <c r="C51">
        <v>7</v>
      </c>
      <c r="D51" t="s">
        <v>906</v>
      </c>
      <c r="E51" t="s">
        <v>1429</v>
      </c>
      <c r="F51" t="s">
        <v>1430</v>
      </c>
      <c r="G51" t="s">
        <v>1624</v>
      </c>
      <c r="H51" s="5" t="s">
        <v>1954</v>
      </c>
      <c r="J51" s="3" t="s">
        <v>2629</v>
      </c>
    </row>
    <row r="52" spans="1:14" ht="15" customHeight="1" x14ac:dyDescent="0.25">
      <c r="A52">
        <f t="shared" si="0"/>
        <v>46</v>
      </c>
      <c r="B52">
        <v>58</v>
      </c>
      <c r="C52">
        <v>25</v>
      </c>
      <c r="D52" t="s">
        <v>930</v>
      </c>
      <c r="E52" t="s">
        <v>1431</v>
      </c>
      <c r="F52" t="s">
        <v>1432</v>
      </c>
      <c r="G52" t="s">
        <v>1624</v>
      </c>
      <c r="H52" s="5" t="s">
        <v>1955</v>
      </c>
      <c r="I52" t="s">
        <v>1956</v>
      </c>
    </row>
    <row r="53" spans="1:14" ht="15" customHeight="1" x14ac:dyDescent="0.25">
      <c r="A53">
        <f t="shared" si="0"/>
        <v>47</v>
      </c>
      <c r="B53">
        <v>58</v>
      </c>
      <c r="C53">
        <v>37</v>
      </c>
      <c r="D53" t="s">
        <v>930</v>
      </c>
      <c r="E53" t="s">
        <v>1433</v>
      </c>
      <c r="F53" t="s">
        <v>1434</v>
      </c>
      <c r="G53" t="s">
        <v>1624</v>
      </c>
      <c r="H53" s="5" t="s">
        <v>1957</v>
      </c>
    </row>
    <row r="54" spans="1:14" ht="15" customHeight="1" x14ac:dyDescent="0.25">
      <c r="A54">
        <f t="shared" si="0"/>
        <v>48</v>
      </c>
      <c r="B54">
        <v>60</v>
      </c>
      <c r="C54">
        <v>1</v>
      </c>
      <c r="D54" t="s">
        <v>1067</v>
      </c>
      <c r="E54" t="s">
        <v>1068</v>
      </c>
      <c r="F54" t="s">
        <v>1069</v>
      </c>
      <c r="G54" t="s">
        <v>1624</v>
      </c>
      <c r="H54" s="5" t="s">
        <v>2195</v>
      </c>
      <c r="I54" t="s">
        <v>2194</v>
      </c>
    </row>
    <row r="55" spans="1:14" ht="15" customHeight="1" x14ac:dyDescent="0.25">
      <c r="A55">
        <f t="shared" si="0"/>
        <v>49</v>
      </c>
      <c r="B55">
        <v>60</v>
      </c>
      <c r="C55">
        <v>2</v>
      </c>
      <c r="D55" t="s">
        <v>1067</v>
      </c>
      <c r="E55" t="s">
        <v>1435</v>
      </c>
      <c r="F55" t="s">
        <v>1436</v>
      </c>
      <c r="G55" t="s">
        <v>1624</v>
      </c>
      <c r="H55" s="5" t="s">
        <v>2196</v>
      </c>
    </row>
    <row r="56" spans="1:14" ht="15" customHeight="1" x14ac:dyDescent="0.25">
      <c r="A56">
        <f t="shared" si="0"/>
        <v>50</v>
      </c>
      <c r="B56">
        <v>60</v>
      </c>
      <c r="C56">
        <v>3</v>
      </c>
      <c r="D56" t="s">
        <v>1067</v>
      </c>
      <c r="E56" t="s">
        <v>217</v>
      </c>
      <c r="F56" t="s">
        <v>1437</v>
      </c>
      <c r="G56" t="s">
        <v>1624</v>
      </c>
      <c r="H56" s="5" t="s">
        <v>2197</v>
      </c>
      <c r="J56" s="3" t="s">
        <v>2630</v>
      </c>
    </row>
    <row r="57" spans="1:14" ht="15" customHeight="1" x14ac:dyDescent="0.25">
      <c r="A57">
        <f t="shared" si="0"/>
        <v>51</v>
      </c>
      <c r="B57">
        <v>60</v>
      </c>
      <c r="C57">
        <v>4</v>
      </c>
      <c r="D57" t="s">
        <v>1067</v>
      </c>
      <c r="E57" t="s">
        <v>656</v>
      </c>
      <c r="F57" t="s">
        <v>1438</v>
      </c>
      <c r="G57" t="s">
        <v>1624</v>
      </c>
      <c r="H57" s="5" t="s">
        <v>2199</v>
      </c>
    </row>
    <row r="58" spans="1:14" ht="15" customHeight="1" x14ac:dyDescent="0.25">
      <c r="A58">
        <f t="shared" si="0"/>
        <v>52</v>
      </c>
      <c r="B58">
        <v>60</v>
      </c>
      <c r="C58">
        <v>5</v>
      </c>
      <c r="D58" t="s">
        <v>1067</v>
      </c>
      <c r="E58" t="s">
        <v>1439</v>
      </c>
      <c r="F58" t="s">
        <v>1440</v>
      </c>
      <c r="G58" t="s">
        <v>1624</v>
      </c>
      <c r="H58" s="5" t="s">
        <v>2198</v>
      </c>
      <c r="J58" s="14" t="s">
        <v>2631</v>
      </c>
    </row>
    <row r="59" spans="1:14" ht="15" customHeight="1" x14ac:dyDescent="0.25">
      <c r="A59">
        <f t="shared" si="0"/>
        <v>53</v>
      </c>
      <c r="B59">
        <v>61</v>
      </c>
      <c r="C59">
        <v>3</v>
      </c>
      <c r="D59" t="s">
        <v>1076</v>
      </c>
      <c r="E59" t="s">
        <v>1441</v>
      </c>
      <c r="F59" t="s">
        <v>1442</v>
      </c>
      <c r="G59" t="s">
        <v>1624</v>
      </c>
      <c r="H59" s="5" t="s">
        <v>1958</v>
      </c>
      <c r="I59" s="5" t="s">
        <v>2642</v>
      </c>
    </row>
    <row r="60" spans="1:14" ht="15" customHeight="1" x14ac:dyDescent="0.25">
      <c r="A60">
        <f t="shared" si="0"/>
        <v>54</v>
      </c>
      <c r="B60">
        <v>61</v>
      </c>
      <c r="C60">
        <v>4</v>
      </c>
      <c r="D60" t="s">
        <v>1076</v>
      </c>
      <c r="E60" t="s">
        <v>1443</v>
      </c>
      <c r="F60" t="s">
        <v>1444</v>
      </c>
      <c r="G60" t="s">
        <v>1624</v>
      </c>
      <c r="H60" s="5" t="s">
        <v>2038</v>
      </c>
      <c r="I60" t="s">
        <v>2039</v>
      </c>
    </row>
    <row r="61" spans="1:14" ht="15" customHeight="1" x14ac:dyDescent="0.25">
      <c r="A61">
        <f t="shared" si="0"/>
        <v>55</v>
      </c>
      <c r="B61">
        <v>61</v>
      </c>
      <c r="C61">
        <v>5</v>
      </c>
      <c r="D61" t="s">
        <v>1076</v>
      </c>
      <c r="E61" t="s">
        <v>1445</v>
      </c>
      <c r="F61" t="s">
        <v>1446</v>
      </c>
      <c r="G61" t="s">
        <v>1624</v>
      </c>
      <c r="H61" s="5" t="s">
        <v>1959</v>
      </c>
      <c r="I61" t="s">
        <v>1960</v>
      </c>
    </row>
    <row r="62" spans="1:14" ht="15" customHeight="1" x14ac:dyDescent="0.25">
      <c r="A62">
        <f t="shared" si="0"/>
        <v>56</v>
      </c>
      <c r="B62">
        <v>61</v>
      </c>
      <c r="C62">
        <v>6</v>
      </c>
      <c r="D62" t="s">
        <v>1076</v>
      </c>
      <c r="E62" t="s">
        <v>1447</v>
      </c>
      <c r="F62" t="s">
        <v>1448</v>
      </c>
      <c r="G62" t="s">
        <v>1624</v>
      </c>
      <c r="H62" s="5" t="s">
        <v>1961</v>
      </c>
      <c r="I62" t="s">
        <v>1962</v>
      </c>
      <c r="J62" s="3" t="s">
        <v>2080</v>
      </c>
    </row>
    <row r="63" spans="1:14" ht="15" customHeight="1" x14ac:dyDescent="0.25">
      <c r="A63">
        <f t="shared" si="0"/>
        <v>57</v>
      </c>
      <c r="B63">
        <v>61</v>
      </c>
      <c r="C63">
        <v>7</v>
      </c>
      <c r="D63" t="s">
        <v>1076</v>
      </c>
      <c r="E63" t="s">
        <v>1449</v>
      </c>
      <c r="F63" t="s">
        <v>1450</v>
      </c>
      <c r="G63" t="s">
        <v>1624</v>
      </c>
      <c r="H63" s="5" t="s">
        <v>2398</v>
      </c>
      <c r="I63" t="s">
        <v>1962</v>
      </c>
      <c r="J63" s="3" t="s">
        <v>2622</v>
      </c>
      <c r="N63" t="s">
        <v>1811</v>
      </c>
    </row>
    <row r="64" spans="1:14" ht="15" customHeight="1" x14ac:dyDescent="0.25">
      <c r="A64">
        <f t="shared" si="0"/>
        <v>58</v>
      </c>
      <c r="B64">
        <v>61</v>
      </c>
      <c r="C64">
        <v>8</v>
      </c>
      <c r="D64" t="s">
        <v>1076</v>
      </c>
      <c r="E64" t="s">
        <v>1451</v>
      </c>
      <c r="F64" t="s">
        <v>1452</v>
      </c>
      <c r="G64" t="s">
        <v>1624</v>
      </c>
      <c r="H64" s="5" t="s">
        <v>2399</v>
      </c>
      <c r="I64" t="s">
        <v>1962</v>
      </c>
      <c r="J64" s="3" t="s">
        <v>2622</v>
      </c>
    </row>
    <row r="65" spans="1:10" x14ac:dyDescent="0.25">
      <c r="A65">
        <f t="shared" si="0"/>
        <v>59</v>
      </c>
      <c r="B65">
        <v>61</v>
      </c>
      <c r="C65">
        <v>11</v>
      </c>
      <c r="D65" t="s">
        <v>1076</v>
      </c>
      <c r="E65" t="s">
        <v>1453</v>
      </c>
      <c r="F65" t="s">
        <v>1454</v>
      </c>
      <c r="G65" t="s">
        <v>1624</v>
      </c>
      <c r="H65" t="s">
        <v>1488</v>
      </c>
    </row>
    <row r="66" spans="1:10" ht="15" customHeight="1" x14ac:dyDescent="0.25">
      <c r="A66">
        <f t="shared" si="0"/>
        <v>60</v>
      </c>
      <c r="B66">
        <v>63</v>
      </c>
      <c r="C66">
        <v>1</v>
      </c>
      <c r="D66" t="s">
        <v>1455</v>
      </c>
      <c r="E66" t="s">
        <v>1456</v>
      </c>
      <c r="F66" t="s">
        <v>1457</v>
      </c>
      <c r="G66" t="s">
        <v>1624</v>
      </c>
      <c r="H66" s="5" t="s">
        <v>2400</v>
      </c>
    </row>
    <row r="67" spans="1:10" ht="15" customHeight="1" x14ac:dyDescent="0.25">
      <c r="A67">
        <f t="shared" si="0"/>
        <v>61</v>
      </c>
      <c r="B67">
        <v>63</v>
      </c>
      <c r="C67">
        <v>2</v>
      </c>
      <c r="D67" t="s">
        <v>1455</v>
      </c>
      <c r="E67" t="s">
        <v>1458</v>
      </c>
      <c r="F67" t="s">
        <v>1459</v>
      </c>
      <c r="G67" t="s">
        <v>1624</v>
      </c>
      <c r="H67" s="5" t="s">
        <v>2401</v>
      </c>
    </row>
    <row r="68" spans="1:10" ht="15" customHeight="1" x14ac:dyDescent="0.25">
      <c r="A68">
        <f t="shared" si="0"/>
        <v>62</v>
      </c>
      <c r="B68">
        <v>63</v>
      </c>
      <c r="C68">
        <v>3</v>
      </c>
      <c r="D68" t="s">
        <v>1455</v>
      </c>
      <c r="E68" t="s">
        <v>1460</v>
      </c>
      <c r="F68" t="s">
        <v>1461</v>
      </c>
      <c r="G68" t="s">
        <v>1624</v>
      </c>
      <c r="H68" s="5" t="s">
        <v>2402</v>
      </c>
    </row>
    <row r="69" spans="1:10" ht="15" customHeight="1" x14ac:dyDescent="0.25">
      <c r="A69">
        <f t="shared" si="0"/>
        <v>63</v>
      </c>
      <c r="B69">
        <v>63</v>
      </c>
      <c r="C69">
        <v>4</v>
      </c>
      <c r="D69" t="s">
        <v>1455</v>
      </c>
      <c r="E69" t="s">
        <v>1462</v>
      </c>
      <c r="F69" t="s">
        <v>1463</v>
      </c>
      <c r="G69" t="s">
        <v>1624</v>
      </c>
      <c r="H69" s="5" t="s">
        <v>2403</v>
      </c>
    </row>
    <row r="70" spans="1:10" x14ac:dyDescent="0.25">
      <c r="A70">
        <f t="shared" si="0"/>
        <v>64</v>
      </c>
      <c r="B70">
        <v>67</v>
      </c>
      <c r="C70">
        <v>2</v>
      </c>
      <c r="D70" t="s">
        <v>1125</v>
      </c>
      <c r="E70" t="s">
        <v>1464</v>
      </c>
      <c r="F70" t="s">
        <v>1465</v>
      </c>
      <c r="G70" t="s">
        <v>1624</v>
      </c>
      <c r="H70" t="s">
        <v>1488</v>
      </c>
    </row>
    <row r="71" spans="1:10" x14ac:dyDescent="0.25">
      <c r="A71">
        <f t="shared" si="0"/>
        <v>65</v>
      </c>
      <c r="B71">
        <v>69</v>
      </c>
      <c r="C71">
        <v>5</v>
      </c>
      <c r="D71" t="s">
        <v>1139</v>
      </c>
      <c r="E71" t="s">
        <v>1466</v>
      </c>
      <c r="F71" t="s">
        <v>1467</v>
      </c>
      <c r="G71" t="s">
        <v>1624</v>
      </c>
      <c r="H71" t="s">
        <v>1488</v>
      </c>
    </row>
    <row r="72" spans="1:10" x14ac:dyDescent="0.25">
      <c r="A72">
        <f t="shared" ref="A72:A74" si="1">+A71+1</f>
        <v>66</v>
      </c>
      <c r="B72">
        <v>69</v>
      </c>
      <c r="C72">
        <v>6</v>
      </c>
      <c r="D72" t="s">
        <v>1139</v>
      </c>
      <c r="E72" t="s">
        <v>1468</v>
      </c>
      <c r="F72" t="s">
        <v>1469</v>
      </c>
      <c r="G72" t="s">
        <v>1624</v>
      </c>
      <c r="H72" t="s">
        <v>1488</v>
      </c>
    </row>
    <row r="73" spans="1:10" ht="15" customHeight="1" x14ac:dyDescent="0.25">
      <c r="A73">
        <f t="shared" si="1"/>
        <v>67</v>
      </c>
      <c r="B73">
        <v>69</v>
      </c>
      <c r="C73">
        <v>9</v>
      </c>
      <c r="D73" t="s">
        <v>1139</v>
      </c>
      <c r="E73" t="s">
        <v>1470</v>
      </c>
      <c r="F73" t="s">
        <v>1471</v>
      </c>
      <c r="G73" s="4" t="s">
        <v>1723</v>
      </c>
      <c r="H73" s="5" t="s">
        <v>1722</v>
      </c>
      <c r="I73" s="4" t="s">
        <v>1724</v>
      </c>
    </row>
    <row r="74" spans="1:10" ht="15" customHeight="1" x14ac:dyDescent="0.25">
      <c r="A74">
        <f t="shared" si="1"/>
        <v>68</v>
      </c>
      <c r="B74">
        <v>69</v>
      </c>
      <c r="C74">
        <v>11</v>
      </c>
      <c r="D74" t="s">
        <v>1139</v>
      </c>
      <c r="E74" t="s">
        <v>1472</v>
      </c>
      <c r="F74" t="s">
        <v>1473</v>
      </c>
    </row>
    <row r="75" spans="1:10" ht="15" customHeight="1" x14ac:dyDescent="0.25">
      <c r="A75">
        <f>+A74+1</f>
        <v>69</v>
      </c>
      <c r="D75" t="s">
        <v>1713</v>
      </c>
      <c r="E75" t="s">
        <v>1474</v>
      </c>
      <c r="F75" t="s">
        <v>1712</v>
      </c>
      <c r="G75" s="4" t="s">
        <v>1715</v>
      </c>
      <c r="H75" s="5" t="s">
        <v>1718</v>
      </c>
      <c r="I75" s="14" t="s">
        <v>2545</v>
      </c>
      <c r="J75" s="3" t="s">
        <v>2080</v>
      </c>
    </row>
    <row r="76" spans="1:10" ht="15" customHeight="1" x14ac:dyDescent="0.25">
      <c r="A76">
        <f t="shared" ref="A76:A82" si="2">+A75+1</f>
        <v>70</v>
      </c>
      <c r="B76">
        <v>71</v>
      </c>
      <c r="C76">
        <v>22</v>
      </c>
      <c r="D76" t="s">
        <v>1162</v>
      </c>
      <c r="E76" t="s">
        <v>1714</v>
      </c>
      <c r="F76" t="s">
        <v>1475</v>
      </c>
      <c r="G76" s="10" t="s">
        <v>1717</v>
      </c>
      <c r="H76" s="5" t="s">
        <v>1716</v>
      </c>
    </row>
    <row r="77" spans="1:10" ht="15" customHeight="1" x14ac:dyDescent="0.25">
      <c r="A77">
        <f t="shared" si="2"/>
        <v>71</v>
      </c>
      <c r="B77">
        <v>71</v>
      </c>
      <c r="C77">
        <v>37</v>
      </c>
      <c r="D77" t="s">
        <v>1162</v>
      </c>
      <c r="E77" t="s">
        <v>1476</v>
      </c>
      <c r="F77" t="s">
        <v>1477</v>
      </c>
      <c r="G77" s="10" t="s">
        <v>1717</v>
      </c>
      <c r="H77" s="5" t="s">
        <v>1719</v>
      </c>
    </row>
    <row r="78" spans="1:10" ht="15" customHeight="1" x14ac:dyDescent="0.25">
      <c r="A78">
        <f t="shared" si="2"/>
        <v>72</v>
      </c>
      <c r="B78">
        <v>71</v>
      </c>
      <c r="C78">
        <v>38</v>
      </c>
      <c r="D78" t="s">
        <v>1162</v>
      </c>
      <c r="E78" t="s">
        <v>1478</v>
      </c>
      <c r="F78" t="s">
        <v>1479</v>
      </c>
      <c r="G78" s="10" t="s">
        <v>1717</v>
      </c>
      <c r="H78" s="5" t="s">
        <v>1720</v>
      </c>
    </row>
    <row r="79" spans="1:10" ht="15" customHeight="1" x14ac:dyDescent="0.25">
      <c r="A79">
        <f t="shared" si="2"/>
        <v>73</v>
      </c>
      <c r="B79">
        <v>71</v>
      </c>
      <c r="C79">
        <v>43</v>
      </c>
      <c r="D79" t="s">
        <v>1162</v>
      </c>
      <c r="E79" t="s">
        <v>1480</v>
      </c>
      <c r="F79" t="s">
        <v>1481</v>
      </c>
      <c r="G79" s="10" t="s">
        <v>1717</v>
      </c>
      <c r="H79" s="5" t="s">
        <v>1721</v>
      </c>
    </row>
    <row r="80" spans="1:10" ht="15" customHeight="1" x14ac:dyDescent="0.25">
      <c r="A80">
        <f t="shared" si="2"/>
        <v>74</v>
      </c>
      <c r="B80">
        <v>73</v>
      </c>
      <c r="C80">
        <v>1</v>
      </c>
      <c r="D80" t="s">
        <v>1259</v>
      </c>
      <c r="E80" t="s">
        <v>1482</v>
      </c>
      <c r="F80" t="s">
        <v>1483</v>
      </c>
      <c r="G80" s="10" t="s">
        <v>1626</v>
      </c>
      <c r="H80" s="5" t="s">
        <v>2632</v>
      </c>
      <c r="J80" s="3" t="s">
        <v>2080</v>
      </c>
    </row>
    <row r="81" spans="1:10" ht="15" customHeight="1" x14ac:dyDescent="0.25">
      <c r="A81">
        <f t="shared" si="2"/>
        <v>75</v>
      </c>
      <c r="B81">
        <v>73</v>
      </c>
      <c r="C81">
        <v>4</v>
      </c>
      <c r="D81" t="s">
        <v>1259</v>
      </c>
      <c r="E81" t="s">
        <v>1484</v>
      </c>
      <c r="F81" t="s">
        <v>1485</v>
      </c>
      <c r="G81" s="10" t="s">
        <v>1626</v>
      </c>
      <c r="H81" s="5" t="s">
        <v>1628</v>
      </c>
      <c r="J81" s="3" t="s">
        <v>2080</v>
      </c>
    </row>
    <row r="82" spans="1:10" ht="15" customHeight="1" x14ac:dyDescent="0.25">
      <c r="A82">
        <f t="shared" si="2"/>
        <v>76</v>
      </c>
      <c r="B82">
        <v>73</v>
      </c>
      <c r="C82">
        <v>5</v>
      </c>
      <c r="D82" t="s">
        <v>1259</v>
      </c>
      <c r="E82" t="s">
        <v>1486</v>
      </c>
      <c r="F82" t="s">
        <v>1487</v>
      </c>
      <c r="G82" s="10" t="s">
        <v>1624</v>
      </c>
      <c r="H82" s="5" t="s">
        <v>1629</v>
      </c>
      <c r="J82" s="3" t="s">
        <v>2080</v>
      </c>
    </row>
    <row r="83" spans="1:10" ht="15" customHeight="1" x14ac:dyDescent="0.25">
      <c r="F83" t="s">
        <v>2015</v>
      </c>
      <c r="G83" s="10" t="s">
        <v>1624</v>
      </c>
      <c r="H83" s="5" t="s">
        <v>2014</v>
      </c>
    </row>
    <row r="84" spans="1:10" ht="15" customHeight="1" x14ac:dyDescent="0.25">
      <c r="F84" t="s">
        <v>2018</v>
      </c>
      <c r="G84" s="10" t="s">
        <v>1624</v>
      </c>
      <c r="H84" s="5" t="s">
        <v>2019</v>
      </c>
    </row>
    <row r="88" spans="1:10" x14ac:dyDescent="0.25">
      <c r="G88" t="s">
        <v>1811</v>
      </c>
    </row>
    <row r="91" spans="1:10" x14ac:dyDescent="0.25">
      <c r="A91" t="s">
        <v>1580</v>
      </c>
      <c r="B91" t="s">
        <v>1582</v>
      </c>
      <c r="D91" t="s">
        <v>1637</v>
      </c>
      <c r="E91" t="s">
        <v>1634</v>
      </c>
    </row>
    <row r="92" spans="1:10" x14ac:dyDescent="0.25">
      <c r="A92" t="s">
        <v>1581</v>
      </c>
      <c r="B92">
        <v>12</v>
      </c>
      <c r="E92" t="s">
        <v>1635</v>
      </c>
    </row>
    <row r="93" spans="1:10" x14ac:dyDescent="0.25">
      <c r="A93" t="s">
        <v>1583</v>
      </c>
      <c r="B93">
        <f>760/12</f>
        <v>63.333333333333336</v>
      </c>
      <c r="E93" t="s">
        <v>1636</v>
      </c>
    </row>
    <row r="94" spans="1:10" x14ac:dyDescent="0.25">
      <c r="A94" t="s">
        <v>1584</v>
      </c>
      <c r="B94">
        <f>63/5</f>
        <v>12.6</v>
      </c>
      <c r="C94" t="s">
        <v>1585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3" sqref="B3"/>
    </sheetView>
  </sheetViews>
  <sheetFormatPr baseColWidth="10" defaultRowHeight="15" x14ac:dyDescent="0.25"/>
  <cols>
    <col min="1" max="1" width="3.140625" customWidth="1"/>
  </cols>
  <sheetData>
    <row r="2" spans="1:2" x14ac:dyDescent="0.25">
      <c r="A2">
        <v>0</v>
      </c>
      <c r="B2" t="s">
        <v>1915</v>
      </c>
    </row>
    <row r="3" spans="1:2" x14ac:dyDescent="0.25">
      <c r="A3" t="s">
        <v>1912</v>
      </c>
      <c r="B3" t="s">
        <v>1913</v>
      </c>
    </row>
    <row r="4" spans="1:2" x14ac:dyDescent="0.25">
      <c r="A4">
        <v>2</v>
      </c>
      <c r="B4" t="s">
        <v>1914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opLeftCell="A4" workbookViewId="0">
      <selection activeCell="B21" sqref="B21"/>
    </sheetView>
  </sheetViews>
  <sheetFormatPr baseColWidth="10" defaultRowHeight="15" x14ac:dyDescent="0.25"/>
  <sheetData>
    <row r="2" spans="1:8" x14ac:dyDescent="0.25">
      <c r="H2" t="s">
        <v>2668</v>
      </c>
    </row>
    <row r="3" spans="1:8" x14ac:dyDescent="0.25">
      <c r="H3" t="s">
        <v>1623</v>
      </c>
    </row>
    <row r="5" spans="1:8" x14ac:dyDescent="0.25">
      <c r="A5">
        <v>1</v>
      </c>
      <c r="B5" t="s">
        <v>2676</v>
      </c>
    </row>
    <row r="6" spans="1:8" x14ac:dyDescent="0.25">
      <c r="A6">
        <v>2</v>
      </c>
      <c r="B6" t="s">
        <v>2653</v>
      </c>
      <c r="F6" t="s">
        <v>2654</v>
      </c>
    </row>
    <row r="7" spans="1:8" x14ac:dyDescent="0.25">
      <c r="A7">
        <v>3</v>
      </c>
      <c r="B7" t="s">
        <v>2655</v>
      </c>
      <c r="C7" t="s">
        <v>2656</v>
      </c>
      <c r="D7" t="s">
        <v>2657</v>
      </c>
    </row>
    <row r="8" spans="1:8" x14ac:dyDescent="0.25">
      <c r="A8">
        <v>4</v>
      </c>
      <c r="B8" t="s">
        <v>2658</v>
      </c>
      <c r="F8" t="s">
        <v>2654</v>
      </c>
    </row>
    <row r="9" spans="1:8" x14ac:dyDescent="0.25">
      <c r="A9">
        <v>5</v>
      </c>
      <c r="B9" t="s">
        <v>2659</v>
      </c>
      <c r="E9" t="s">
        <v>2660</v>
      </c>
      <c r="F9" t="s">
        <v>2662</v>
      </c>
      <c r="H9">
        <v>320825</v>
      </c>
    </row>
    <row r="10" spans="1:8" x14ac:dyDescent="0.25">
      <c r="A10">
        <v>6</v>
      </c>
      <c r="B10" t="s">
        <v>2661</v>
      </c>
      <c r="F10" t="s">
        <v>2663</v>
      </c>
    </row>
    <row r="11" spans="1:8" x14ac:dyDescent="0.25">
      <c r="A11">
        <v>7</v>
      </c>
      <c r="B11" t="s">
        <v>2664</v>
      </c>
      <c r="F11" t="s">
        <v>2666</v>
      </c>
    </row>
    <row r="12" spans="1:8" x14ac:dyDescent="0.25">
      <c r="A12">
        <v>8</v>
      </c>
      <c r="B12" t="s">
        <v>2665</v>
      </c>
      <c r="F12" t="s">
        <v>2667</v>
      </c>
      <c r="H12">
        <v>421346</v>
      </c>
    </row>
    <row r="13" spans="1:8" x14ac:dyDescent="0.25">
      <c r="A13">
        <v>9</v>
      </c>
      <c r="B13" t="s">
        <v>2669</v>
      </c>
    </row>
    <row r="14" spans="1:8" x14ac:dyDescent="0.25">
      <c r="A14">
        <v>10</v>
      </c>
      <c r="B14" t="s">
        <v>2671</v>
      </c>
      <c r="F14" t="s">
        <v>2672</v>
      </c>
    </row>
    <row r="15" spans="1:8" x14ac:dyDescent="0.25">
      <c r="A15">
        <v>11</v>
      </c>
    </row>
    <row r="16" spans="1:8" x14ac:dyDescent="0.25">
      <c r="A16">
        <v>12</v>
      </c>
      <c r="B16" t="s">
        <v>2670</v>
      </c>
    </row>
    <row r="17" spans="1:7" x14ac:dyDescent="0.25">
      <c r="A17">
        <v>13</v>
      </c>
      <c r="B17" t="s">
        <v>2673</v>
      </c>
    </row>
    <row r="18" spans="1:7" x14ac:dyDescent="0.25">
      <c r="A18">
        <v>14</v>
      </c>
      <c r="B18" t="s">
        <v>2674</v>
      </c>
      <c r="F18" t="s">
        <v>2654</v>
      </c>
    </row>
    <row r="19" spans="1:7" x14ac:dyDescent="0.25">
      <c r="A19">
        <v>15</v>
      </c>
      <c r="B19" t="s">
        <v>2675</v>
      </c>
    </row>
    <row r="20" spans="1:7" x14ac:dyDescent="0.25">
      <c r="B20" t="s">
        <v>2677</v>
      </c>
      <c r="F20" t="s">
        <v>2678</v>
      </c>
      <c r="G20" t="s">
        <v>2679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6"/>
  <sheetViews>
    <sheetView topLeftCell="A8" workbookViewId="0">
      <selection activeCell="B7" sqref="B7"/>
    </sheetView>
  </sheetViews>
  <sheetFormatPr baseColWidth="10" defaultRowHeight="15" x14ac:dyDescent="0.25"/>
  <cols>
    <col min="1" max="1" width="5.140625" customWidth="1"/>
    <col min="2" max="2" width="37.7109375" customWidth="1"/>
  </cols>
  <sheetData>
    <row r="2" spans="2:3" x14ac:dyDescent="0.25">
      <c r="B2" t="s">
        <v>1779</v>
      </c>
      <c r="C2" t="s">
        <v>1790</v>
      </c>
    </row>
    <row r="4" spans="2:3" x14ac:dyDescent="0.25">
      <c r="B4" s="1" t="s">
        <v>1782</v>
      </c>
    </row>
    <row r="6" spans="2:3" x14ac:dyDescent="0.25">
      <c r="B6" t="s">
        <v>1774</v>
      </c>
      <c r="C6" t="s">
        <v>1791</v>
      </c>
    </row>
    <row r="7" spans="2:3" x14ac:dyDescent="0.25">
      <c r="B7" t="s">
        <v>1775</v>
      </c>
      <c r="C7" t="s">
        <v>1792</v>
      </c>
    </row>
    <row r="8" spans="2:3" x14ac:dyDescent="0.25">
      <c r="B8" t="s">
        <v>1776</v>
      </c>
      <c r="C8" t="s">
        <v>1793</v>
      </c>
    </row>
    <row r="9" spans="2:3" x14ac:dyDescent="0.25">
      <c r="B9" t="s">
        <v>1794</v>
      </c>
      <c r="C9" t="s">
        <v>1795</v>
      </c>
    </row>
    <row r="10" spans="2:3" x14ac:dyDescent="0.25">
      <c r="B10" t="s">
        <v>1780</v>
      </c>
    </row>
    <row r="11" spans="2:3" x14ac:dyDescent="0.25">
      <c r="B11" t="s">
        <v>1777</v>
      </c>
      <c r="C11" t="s">
        <v>1805</v>
      </c>
    </row>
    <row r="12" spans="2:3" x14ac:dyDescent="0.25">
      <c r="B12" t="s">
        <v>1778</v>
      </c>
    </row>
    <row r="13" spans="2:3" x14ac:dyDescent="0.25">
      <c r="B13" t="s">
        <v>1789</v>
      </c>
      <c r="C13" t="s">
        <v>1796</v>
      </c>
    </row>
    <row r="14" spans="2:3" x14ac:dyDescent="0.25">
      <c r="B14" t="s">
        <v>1797</v>
      </c>
    </row>
    <row r="15" spans="2:3" x14ac:dyDescent="0.25">
      <c r="B15" t="s">
        <v>1806</v>
      </c>
      <c r="C15" t="s">
        <v>1807</v>
      </c>
    </row>
    <row r="18" spans="2:3" x14ac:dyDescent="0.25">
      <c r="B18" s="1" t="s">
        <v>1781</v>
      </c>
    </row>
    <row r="20" spans="2:3" x14ac:dyDescent="0.25">
      <c r="B20" t="s">
        <v>1783</v>
      </c>
      <c r="C20" t="s">
        <v>1804</v>
      </c>
    </row>
    <row r="21" spans="2:3" x14ac:dyDescent="0.25">
      <c r="B21" t="s">
        <v>1784</v>
      </c>
      <c r="C21" t="s">
        <v>1799</v>
      </c>
    </row>
    <row r="22" spans="2:3" x14ac:dyDescent="0.25">
      <c r="B22" t="s">
        <v>1785</v>
      </c>
      <c r="C22" t="s">
        <v>1798</v>
      </c>
    </row>
    <row r="23" spans="2:3" x14ac:dyDescent="0.25">
      <c r="B23" t="s">
        <v>1786</v>
      </c>
      <c r="C23" t="s">
        <v>1800</v>
      </c>
    </row>
    <row r="24" spans="2:3" x14ac:dyDescent="0.25">
      <c r="B24" t="s">
        <v>1787</v>
      </c>
      <c r="C24" t="s">
        <v>1801</v>
      </c>
    </row>
    <row r="25" spans="2:3" x14ac:dyDescent="0.25">
      <c r="B25" t="s">
        <v>1788</v>
      </c>
      <c r="C25" t="s">
        <v>1802</v>
      </c>
    </row>
    <row r="26" spans="2:3" x14ac:dyDescent="0.25">
      <c r="B26" t="s">
        <v>1803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Consultas-Normales</vt:lpstr>
      <vt:lpstr>Funciones</vt:lpstr>
      <vt:lpstr>Ventana-Migracion</vt:lpstr>
      <vt:lpstr>Casos-Dw</vt:lpstr>
      <vt:lpstr>Info-Historica</vt:lpstr>
      <vt:lpstr>'Consultas-Normales'!BASURA0_1</vt:lpstr>
      <vt:lpstr>'Consultas-Normales'!BASURA0_2</vt:lpstr>
      <vt:lpstr>Funciones!BASURA1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Bernal Ferreira</dc:creator>
  <cp:lastModifiedBy>Alberto Bernal Ferreira</cp:lastModifiedBy>
  <dcterms:created xsi:type="dcterms:W3CDTF">2016-08-22T16:31:54Z</dcterms:created>
  <dcterms:modified xsi:type="dcterms:W3CDTF">2016-12-16T22:06:16Z</dcterms:modified>
</cp:coreProperties>
</file>