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ergio\Documents\Dropbox\GitHub\SANAID_GLOBAL\MATLAB\AIRCRAFT\EMERGENTIA\Geometry\"/>
    </mc:Choice>
  </mc:AlternateContent>
  <xr:revisionPtr revIDLastSave="0" documentId="13_ncr:1_{D2B6D8C3-D989-43F8-87DD-A16524E8993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54" i="1"/>
  <c r="H55" i="1"/>
  <c r="H56" i="1"/>
  <c r="H52" i="1"/>
  <c r="D49" i="1"/>
  <c r="D48" i="1"/>
  <c r="M48" i="1" s="1"/>
  <c r="D46" i="1"/>
  <c r="M45" i="1"/>
  <c r="D45" i="1"/>
  <c r="M49" i="1"/>
  <c r="M47" i="1"/>
  <c r="M46" i="1"/>
  <c r="M18" i="1"/>
  <c r="M36" i="1"/>
  <c r="M37" i="1"/>
  <c r="M38" i="1"/>
  <c r="M39" i="1"/>
  <c r="M40" i="1"/>
  <c r="M27" i="1"/>
  <c r="M28" i="1"/>
  <c r="M29" i="1"/>
  <c r="M30" i="1"/>
  <c r="M31" i="1"/>
  <c r="M19" i="1"/>
  <c r="M20" i="1"/>
  <c r="M21" i="1"/>
  <c r="M22" i="1"/>
  <c r="S36" i="1"/>
  <c r="S37" i="1"/>
  <c r="S39" i="1"/>
  <c r="S40" i="1"/>
  <c r="S38" i="1"/>
  <c r="K40" i="1"/>
  <c r="D40" i="1" s="1"/>
  <c r="K39" i="1"/>
  <c r="D39" i="1" s="1"/>
  <c r="K37" i="1"/>
  <c r="D37" i="1" s="1"/>
  <c r="K36" i="1"/>
  <c r="O40" i="1"/>
  <c r="O39" i="1"/>
  <c r="O38" i="1"/>
  <c r="O37" i="1"/>
  <c r="O36" i="1"/>
  <c r="D36" i="1"/>
  <c r="D31" i="1"/>
  <c r="D30" i="1"/>
  <c r="D28" i="1"/>
  <c r="D27" i="1"/>
</calcChain>
</file>

<file path=xl/sharedStrings.xml><?xml version="1.0" encoding="utf-8"?>
<sst xmlns="http://schemas.openxmlformats.org/spreadsheetml/2006/main" count="121" uniqueCount="54">
  <si>
    <t>y loc of wing (w2) root chord LE position (distance from CAD refference point)</t>
  </si>
  <si>
    <t>y_loc_1R_y1_w2_CAD</t>
  </si>
  <si>
    <t>Variable en MATLAB</t>
  </si>
  <si>
    <t>Variable en Excel</t>
  </si>
  <si>
    <t>y0</t>
  </si>
  <si>
    <t>y loc of wing (w2) tip chord LE position (distance from CAD refference point)</t>
  </si>
  <si>
    <t>y_loc_1R_y2_w2_CAD</t>
  </si>
  <si>
    <t>y1</t>
  </si>
  <si>
    <t>Sweep of w2 (deg)</t>
  </si>
  <si>
    <t>Lambda_LE_w2_e</t>
  </si>
  <si>
    <t>Dihedral of w2 (deg)</t>
  </si>
  <si>
    <t>dihedral_w2_e</t>
  </si>
  <si>
    <t>Root Chord w2</t>
  </si>
  <si>
    <t>cR_w2</t>
  </si>
  <si>
    <t>Tip Chord w2</t>
  </si>
  <si>
    <t>cT_w2</t>
  </si>
  <si>
    <t>cr</t>
  </si>
  <si>
    <t>ct</t>
  </si>
  <si>
    <t>Explicación</t>
  </si>
  <si>
    <t>y0 [m]</t>
  </si>
  <si>
    <t>y1 [m]</t>
  </si>
  <si>
    <t>cr [m]</t>
  </si>
  <si>
    <t>ct [m]</t>
  </si>
  <si>
    <t>Stot [m^2]</t>
  </si>
  <si>
    <t>Sh proy [m^2] (S_w2)</t>
  </si>
  <si>
    <t>b [m] (b_w2)</t>
  </si>
  <si>
    <t>Λ</t>
  </si>
  <si>
    <t>Γ</t>
  </si>
  <si>
    <t>Λ [°]</t>
  </si>
  <si>
    <t>Γ [°]</t>
  </si>
  <si>
    <t xml:space="preserve">CASO 1: Variación de diedro (Stot cte, S_w2 y b_w2 varía) </t>
  </si>
  <si>
    <t>Γ = 35°</t>
  </si>
  <si>
    <t>Γ = 40°</t>
  </si>
  <si>
    <t>Γ = 45°</t>
  </si>
  <si>
    <t>Γ = 50°</t>
  </si>
  <si>
    <t>Γ = 55°</t>
  </si>
  <si>
    <t>Inputs</t>
  </si>
  <si>
    <t>Outputs/Check</t>
  </si>
  <si>
    <t xml:space="preserve">CASO 2a: Variación de diedro (S_w2 cte, S_tot y b_w2 varía) </t>
  </si>
  <si>
    <t xml:space="preserve">CASO 2b: Variación de diedro (S_proj_vert cte, S_tot y b_w2 varía) </t>
  </si>
  <si>
    <t>Sv proy [m^2] (S_proj_vert)</t>
  </si>
  <si>
    <t>Calculo b tal que Spv es cte para variacion de diedro:</t>
  </si>
  <si>
    <t>Spv =</t>
  </si>
  <si>
    <t>m^2 (solo 1 semiala de la cola en v)</t>
  </si>
  <si>
    <t>b =</t>
  </si>
  <si>
    <t>metros</t>
  </si>
  <si>
    <t>(solo 1 semiala) total = spv*2</t>
  </si>
  <si>
    <t>Calculo de Shproy para confirmar:</t>
  </si>
  <si>
    <t xml:space="preserve">Shproy = </t>
  </si>
  <si>
    <t>m^2</t>
  </si>
  <si>
    <t xml:space="preserve"> check S36:40</t>
  </si>
  <si>
    <t>offset (Flow5)</t>
  </si>
  <si>
    <t>b' [m] (b_w2)</t>
  </si>
  <si>
    <t xml:space="preserve">CASO 3: Variación de diedro (b'cte , S_w2 cte, b_w2 varía, ct varía)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</si>
</sst>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4" borderId="22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4" borderId="2" xfId="3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8" fillId="4" borderId="15" xfId="3" applyNumberFormat="1" applyBorder="1" applyAlignment="1">
      <alignment horizontal="center"/>
    </xf>
    <xf numFmtId="0" fontId="8" fillId="4" borderId="15" xfId="3" applyBorder="1" applyAlignment="1">
      <alignment horizontal="center"/>
    </xf>
    <xf numFmtId="165" fontId="8" fillId="4" borderId="15" xfId="3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9" fillId="5" borderId="2" xfId="4" applyBorder="1" applyAlignment="1">
      <alignment horizontal="center" vertical="center"/>
    </xf>
    <xf numFmtId="0" fontId="9" fillId="6" borderId="2" xfId="5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6" xfId="0" applyBorder="1"/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9" xfId="0" applyFont="1" applyBorder="1" applyAlignment="1">
      <alignment horizontal="center"/>
    </xf>
    <xf numFmtId="165" fontId="0" fillId="0" borderId="31" xfId="0" applyNumberFormat="1" applyBorder="1"/>
    <xf numFmtId="165" fontId="0" fillId="0" borderId="28" xfId="0" applyNumberFormat="1" applyBorder="1"/>
    <xf numFmtId="165" fontId="0" fillId="0" borderId="5" xfId="0" applyNumberFormat="1" applyBorder="1"/>
    <xf numFmtId="165" fontId="0" fillId="0" borderId="30" xfId="0" applyNumberFormat="1" applyBorder="1"/>
    <xf numFmtId="165" fontId="0" fillId="0" borderId="12" xfId="0" applyNumberFormat="1" applyBorder="1"/>
    <xf numFmtId="165" fontId="0" fillId="0" borderId="32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4" fontId="8" fillId="4" borderId="33" xfId="3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3" fillId="0" borderId="2" xfId="0" applyFont="1" applyBorder="1"/>
    <xf numFmtId="0" fontId="0" fillId="0" borderId="21" xfId="0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11" xfId="0" applyBorder="1"/>
    <xf numFmtId="165" fontId="0" fillId="0" borderId="17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9" fillId="7" borderId="2" xfId="6" applyBorder="1" applyAlignment="1">
      <alignment horizontal="center" vertical="center"/>
    </xf>
    <xf numFmtId="165" fontId="0" fillId="0" borderId="0" xfId="0" applyNumberFormat="1"/>
    <xf numFmtId="166" fontId="8" fillId="4" borderId="15" xfId="3" applyNumberFormat="1" applyBorder="1" applyAlignment="1">
      <alignment horizontal="center"/>
    </xf>
    <xf numFmtId="0" fontId="6" fillId="2" borderId="20" xfId="1" applyFont="1" applyBorder="1" applyAlignment="1">
      <alignment horizontal="center" vertical="center"/>
    </xf>
    <xf numFmtId="0" fontId="6" fillId="2" borderId="21" xfId="1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7" fillId="3" borderId="20" xfId="2" applyFont="1" applyBorder="1" applyAlignment="1">
      <alignment horizontal="center"/>
    </xf>
    <xf numFmtId="0" fontId="7" fillId="3" borderId="21" xfId="2" applyFont="1" applyBorder="1" applyAlignment="1">
      <alignment horizontal="center"/>
    </xf>
    <xf numFmtId="0" fontId="7" fillId="3" borderId="11" xfId="2" applyFont="1" applyBorder="1" applyAlignment="1">
      <alignment horizontal="center"/>
    </xf>
  </cellXfs>
  <cellStyles count="7">
    <cellStyle name="Bueno" xfId="1" builtinId="26"/>
    <cellStyle name="Énfasis1" xfId="4" builtinId="29"/>
    <cellStyle name="Énfasis2" xfId="5" builtinId="33"/>
    <cellStyle name="Énfasis4" xfId="6" builtinId="41"/>
    <cellStyle name="Neutral" xfId="2" builtinId="28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6"/>
  <sheetViews>
    <sheetView tabSelected="1" topLeftCell="A4" zoomScaleNormal="100" workbookViewId="0">
      <selection activeCell="B10" sqref="B10"/>
    </sheetView>
  </sheetViews>
  <sheetFormatPr baseColWidth="10" defaultColWidth="9.140625" defaultRowHeight="15" x14ac:dyDescent="0.25"/>
  <cols>
    <col min="1" max="1" width="14.140625" bestFit="1" customWidth="1"/>
    <col min="2" max="2" width="70.7109375" bestFit="1" customWidth="1"/>
    <col min="3" max="3" width="20.140625" bestFit="1" customWidth="1"/>
    <col min="4" max="4" width="16.28515625" bestFit="1" customWidth="1"/>
    <col min="5" max="5" width="13.5703125" customWidth="1"/>
    <col min="6" max="6" width="12.42578125" customWidth="1"/>
    <col min="7" max="7" width="12" customWidth="1"/>
    <col min="8" max="8" width="11.7109375" customWidth="1"/>
    <col min="9" max="9" width="13" customWidth="1"/>
    <col min="10" max="10" width="27.7109375" bestFit="1" customWidth="1"/>
    <col min="11" max="11" width="15.42578125" customWidth="1"/>
    <col min="12" max="12" width="32.140625" bestFit="1" customWidth="1"/>
    <col min="13" max="13" width="19.140625" bestFit="1" customWidth="1"/>
    <col min="14" max="14" width="47.42578125" bestFit="1" customWidth="1"/>
    <col min="15" max="15" width="15.5703125" customWidth="1"/>
    <col min="17" max="17" width="32.42578125" bestFit="1" customWidth="1"/>
    <col min="18" max="18" width="31" bestFit="1" customWidth="1"/>
    <col min="19" max="19" width="8.85546875" customWidth="1"/>
  </cols>
  <sheetData>
    <row r="1" spans="2:11" ht="15.75" thickBot="1" x14ac:dyDescent="0.3"/>
    <row r="2" spans="2:11" x14ac:dyDescent="0.25">
      <c r="B2" s="2" t="s">
        <v>18</v>
      </c>
      <c r="C2" s="3" t="s">
        <v>2</v>
      </c>
      <c r="D2" s="4" t="s">
        <v>3</v>
      </c>
    </row>
    <row r="3" spans="2:11" x14ac:dyDescent="0.25">
      <c r="B3" s="5" t="s">
        <v>0</v>
      </c>
      <c r="C3" s="1" t="s">
        <v>1</v>
      </c>
      <c r="D3" s="6" t="s">
        <v>4</v>
      </c>
    </row>
    <row r="4" spans="2:11" x14ac:dyDescent="0.25">
      <c r="B4" s="5" t="s">
        <v>5</v>
      </c>
      <c r="C4" s="1" t="s">
        <v>6</v>
      </c>
      <c r="D4" s="6" t="s">
        <v>7</v>
      </c>
    </row>
    <row r="5" spans="2:11" x14ac:dyDescent="0.25">
      <c r="B5" s="5" t="s">
        <v>8</v>
      </c>
      <c r="C5" s="1" t="s">
        <v>9</v>
      </c>
      <c r="D5" s="10" t="s">
        <v>26</v>
      </c>
    </row>
    <row r="6" spans="2:11" x14ac:dyDescent="0.25">
      <c r="B6" s="5" t="s">
        <v>10</v>
      </c>
      <c r="C6" s="1" t="s">
        <v>11</v>
      </c>
      <c r="D6" s="6" t="s">
        <v>27</v>
      </c>
    </row>
    <row r="7" spans="2:11" x14ac:dyDescent="0.25">
      <c r="B7" s="5" t="s">
        <v>12</v>
      </c>
      <c r="C7" s="1" t="s">
        <v>13</v>
      </c>
      <c r="D7" s="6" t="s">
        <v>16</v>
      </c>
    </row>
    <row r="8" spans="2:11" ht="15.75" thickBot="1" x14ac:dyDescent="0.3">
      <c r="B8" s="7" t="s">
        <v>14</v>
      </c>
      <c r="C8" s="8" t="s">
        <v>15</v>
      </c>
      <c r="D8" s="9" t="s">
        <v>17</v>
      </c>
    </row>
    <row r="15" spans="2:11" ht="15.75" thickBot="1" x14ac:dyDescent="0.3"/>
    <row r="16" spans="2:11" ht="15.75" thickBot="1" x14ac:dyDescent="0.3">
      <c r="C16" s="72" t="s">
        <v>36</v>
      </c>
      <c r="D16" s="73"/>
      <c r="E16" s="73"/>
      <c r="F16" s="73"/>
      <c r="G16" s="73"/>
      <c r="H16" s="74"/>
      <c r="I16" s="75" t="s">
        <v>37</v>
      </c>
      <c r="J16" s="76"/>
      <c r="K16" s="77"/>
    </row>
    <row r="17" spans="2:13" ht="15.75" thickBot="1" x14ac:dyDescent="0.3">
      <c r="B17" s="42" t="s">
        <v>30</v>
      </c>
      <c r="C17" s="11" t="s">
        <v>19</v>
      </c>
      <c r="D17" s="11" t="s">
        <v>20</v>
      </c>
      <c r="E17" s="11" t="s">
        <v>28</v>
      </c>
      <c r="F17" s="11" t="s">
        <v>29</v>
      </c>
      <c r="G17" s="11" t="s">
        <v>21</v>
      </c>
      <c r="H17" s="11" t="s">
        <v>22</v>
      </c>
      <c r="I17" s="11" t="s">
        <v>23</v>
      </c>
      <c r="J17" s="11" t="s">
        <v>24</v>
      </c>
      <c r="K17" s="12" t="s">
        <v>25</v>
      </c>
      <c r="M17" s="11" t="s">
        <v>51</v>
      </c>
    </row>
    <row r="18" spans="2:13" x14ac:dyDescent="0.25">
      <c r="B18" s="14" t="s">
        <v>31</v>
      </c>
      <c r="C18" s="16">
        <v>0.12</v>
      </c>
      <c r="D18" s="16">
        <v>0.63100000000000001</v>
      </c>
      <c r="E18" s="22">
        <v>9.0649999999999995</v>
      </c>
      <c r="F18" s="16">
        <v>35</v>
      </c>
      <c r="G18" s="16">
        <v>0.214</v>
      </c>
      <c r="H18" s="16">
        <v>0.123</v>
      </c>
      <c r="I18" s="16">
        <v>0.26100000000000001</v>
      </c>
      <c r="J18" s="16">
        <v>0.224</v>
      </c>
      <c r="K18" s="23">
        <v>1.262</v>
      </c>
      <c r="M18" s="64">
        <f xml:space="preserve"> TAN(E18*PI()/180)*(D18-C18)</f>
        <v>8.1528809586421891E-2</v>
      </c>
    </row>
    <row r="19" spans="2:13" ht="15.75" thickBot="1" x14ac:dyDescent="0.3">
      <c r="B19" s="27" t="s">
        <v>32</v>
      </c>
      <c r="C19" s="32">
        <v>0.12</v>
      </c>
      <c r="D19" s="32">
        <v>0.59799999999999998</v>
      </c>
      <c r="E19" s="34">
        <v>9.0649999999999995</v>
      </c>
      <c r="F19" s="32">
        <v>40</v>
      </c>
      <c r="G19" s="32">
        <v>0.214</v>
      </c>
      <c r="H19" s="33">
        <v>0.123</v>
      </c>
      <c r="I19" s="32">
        <v>0.26100000000000001</v>
      </c>
      <c r="J19" s="32">
        <v>0.21199999999999999</v>
      </c>
      <c r="K19" s="30">
        <v>1.196</v>
      </c>
      <c r="M19" s="65">
        <f t="shared" ref="M19:M40" si="0" xml:space="preserve"> TAN(E19*PI()/180)*(D19-C19)</f>
        <v>7.6263739691408344E-2</v>
      </c>
    </row>
    <row r="20" spans="2:13" ht="15.75" thickBot="1" x14ac:dyDescent="0.3">
      <c r="B20" s="29" t="s">
        <v>33</v>
      </c>
      <c r="C20" s="36">
        <v>0.12</v>
      </c>
      <c r="D20" s="71">
        <v>0.5605</v>
      </c>
      <c r="E20" s="35">
        <v>9.0649999999999995</v>
      </c>
      <c r="F20" s="36">
        <v>45</v>
      </c>
      <c r="G20" s="36">
        <v>0.214</v>
      </c>
      <c r="H20" s="36">
        <v>0.123</v>
      </c>
      <c r="I20" s="36">
        <v>0.26100000000000001</v>
      </c>
      <c r="J20" s="37">
        <v>0.2</v>
      </c>
      <c r="K20" s="35">
        <v>1.121</v>
      </c>
      <c r="M20" s="65">
        <f t="shared" si="0"/>
        <v>7.0280705719802036E-2</v>
      </c>
    </row>
    <row r="21" spans="2:13" x14ac:dyDescent="0.25">
      <c r="B21" s="28" t="s">
        <v>34</v>
      </c>
      <c r="C21" s="20">
        <v>0.12</v>
      </c>
      <c r="D21" s="20">
        <v>0.52100000000000002</v>
      </c>
      <c r="E21" s="25">
        <v>9.0649999999999995</v>
      </c>
      <c r="F21" s="20">
        <v>50</v>
      </c>
      <c r="G21" s="20">
        <v>0.214</v>
      </c>
      <c r="H21" s="20">
        <v>0.123</v>
      </c>
      <c r="I21" s="20">
        <v>0.26100000000000001</v>
      </c>
      <c r="J21" s="20">
        <v>0.187</v>
      </c>
      <c r="K21" s="31">
        <v>1.042</v>
      </c>
      <c r="M21" s="65">
        <f t="shared" si="0"/>
        <v>6.3978576603043402E-2</v>
      </c>
    </row>
    <row r="22" spans="2:13" ht="15.75" thickBot="1" x14ac:dyDescent="0.3">
      <c r="B22" s="13" t="s">
        <v>35</v>
      </c>
      <c r="C22" s="21">
        <v>0.12</v>
      </c>
      <c r="D22" s="18">
        <v>0.47799999999999998</v>
      </c>
      <c r="E22" s="26">
        <v>9.0649999999999995</v>
      </c>
      <c r="F22" s="18">
        <v>55</v>
      </c>
      <c r="G22" s="21">
        <v>0.214</v>
      </c>
      <c r="H22" s="21">
        <v>0.123</v>
      </c>
      <c r="I22" s="21">
        <v>0.26100000000000001</v>
      </c>
      <c r="J22" s="18">
        <v>0.17199999999999999</v>
      </c>
      <c r="K22" s="19">
        <v>0.95599999999999996</v>
      </c>
      <c r="M22" s="38">
        <f t="shared" si="0"/>
        <v>5.711803098226817E-2</v>
      </c>
    </row>
    <row r="23" spans="2:13" x14ac:dyDescent="0.25">
      <c r="M23" s="44"/>
    </row>
    <row r="24" spans="2:13" ht="15.75" thickBot="1" x14ac:dyDescent="0.3">
      <c r="M24" s="44"/>
    </row>
    <row r="25" spans="2:13" ht="15.75" thickBot="1" x14ac:dyDescent="0.3">
      <c r="C25" s="72" t="s">
        <v>36</v>
      </c>
      <c r="D25" s="73"/>
      <c r="E25" s="73"/>
      <c r="F25" s="73"/>
      <c r="G25" s="73"/>
      <c r="H25" s="74"/>
      <c r="I25" s="75" t="s">
        <v>37</v>
      </c>
      <c r="J25" s="76"/>
      <c r="K25" s="77"/>
      <c r="M25" s="44"/>
    </row>
    <row r="26" spans="2:13" ht="15.75" thickBot="1" x14ac:dyDescent="0.3">
      <c r="B26" s="43" t="s">
        <v>38</v>
      </c>
      <c r="C26" s="11" t="s">
        <v>19</v>
      </c>
      <c r="D26" s="11" t="s">
        <v>20</v>
      </c>
      <c r="E26" s="11" t="s">
        <v>28</v>
      </c>
      <c r="F26" s="11" t="s">
        <v>29</v>
      </c>
      <c r="G26" s="11" t="s">
        <v>21</v>
      </c>
      <c r="H26" s="11" t="s">
        <v>22</v>
      </c>
      <c r="I26" s="11" t="s">
        <v>23</v>
      </c>
      <c r="J26" s="11" t="s">
        <v>24</v>
      </c>
      <c r="K26" s="12" t="s">
        <v>25</v>
      </c>
      <c r="M26" s="11" t="s">
        <v>51</v>
      </c>
    </row>
    <row r="27" spans="2:13" ht="15.75" thickBot="1" x14ac:dyDescent="0.3">
      <c r="B27" s="14" t="s">
        <v>31</v>
      </c>
      <c r="C27" s="16">
        <v>0.12</v>
      </c>
      <c r="D27" s="16">
        <f>K27/2</f>
        <v>0.5605</v>
      </c>
      <c r="E27" s="22">
        <v>9.0649999999999995</v>
      </c>
      <c r="F27" s="16">
        <v>35</v>
      </c>
      <c r="G27" s="16">
        <v>0.214</v>
      </c>
      <c r="H27" s="16">
        <v>0.123</v>
      </c>
      <c r="I27" s="16">
        <v>0.23300000000000001</v>
      </c>
      <c r="J27" s="40">
        <v>0.2</v>
      </c>
      <c r="K27" s="23">
        <v>1.121</v>
      </c>
      <c r="M27" s="64">
        <f t="shared" si="0"/>
        <v>7.0280705719802036E-2</v>
      </c>
    </row>
    <row r="28" spans="2:13" ht="15.75" thickBot="1" x14ac:dyDescent="0.3">
      <c r="B28" s="15" t="s">
        <v>32</v>
      </c>
      <c r="C28" s="17">
        <v>0.12</v>
      </c>
      <c r="D28" s="16">
        <f>K28/2</f>
        <v>0.5605</v>
      </c>
      <c r="E28" s="25">
        <v>9.0649999999999995</v>
      </c>
      <c r="F28" s="17">
        <v>40</v>
      </c>
      <c r="G28" s="17">
        <v>0.214</v>
      </c>
      <c r="H28" s="20">
        <v>0.123</v>
      </c>
      <c r="I28" s="17">
        <v>0.245</v>
      </c>
      <c r="J28" s="39">
        <v>0.2</v>
      </c>
      <c r="K28" s="24">
        <v>1.121</v>
      </c>
      <c r="M28" s="65">
        <f t="shared" si="0"/>
        <v>7.0280705719802036E-2</v>
      </c>
    </row>
    <row r="29" spans="2:13" ht="15.75" thickBot="1" x14ac:dyDescent="0.3">
      <c r="B29" s="29" t="s">
        <v>33</v>
      </c>
      <c r="C29" s="36">
        <v>0.12</v>
      </c>
      <c r="D29" s="36">
        <v>0.5605</v>
      </c>
      <c r="E29" s="35">
        <v>9.0649999999999995</v>
      </c>
      <c r="F29" s="36">
        <v>45</v>
      </c>
      <c r="G29" s="36">
        <v>0.214</v>
      </c>
      <c r="H29" s="36">
        <v>0.123</v>
      </c>
      <c r="I29" s="36">
        <v>0.26100000000000001</v>
      </c>
      <c r="J29" s="37">
        <v>0.2</v>
      </c>
      <c r="K29" s="35">
        <v>1.121</v>
      </c>
      <c r="M29" s="65">
        <f t="shared" si="0"/>
        <v>7.0280705719802036E-2</v>
      </c>
    </row>
    <row r="30" spans="2:13" x14ac:dyDescent="0.25">
      <c r="B30" s="15" t="s">
        <v>34</v>
      </c>
      <c r="C30" s="17">
        <v>0.12</v>
      </c>
      <c r="D30" s="17">
        <f>K30/2</f>
        <v>0.5605</v>
      </c>
      <c r="E30" s="25">
        <v>9.0649999999999995</v>
      </c>
      <c r="F30" s="17">
        <v>50</v>
      </c>
      <c r="G30" s="17">
        <v>0.214</v>
      </c>
      <c r="H30" s="20">
        <v>0.123</v>
      </c>
      <c r="I30" s="17">
        <v>0.28199999999999997</v>
      </c>
      <c r="J30" s="39">
        <v>0.2</v>
      </c>
      <c r="K30" s="24">
        <v>1.121</v>
      </c>
      <c r="M30" s="65">
        <f t="shared" si="0"/>
        <v>7.0280705719802036E-2</v>
      </c>
    </row>
    <row r="31" spans="2:13" ht="15.75" thickBot="1" x14ac:dyDescent="0.3">
      <c r="B31" s="13" t="s">
        <v>35</v>
      </c>
      <c r="C31" s="21">
        <v>0.12</v>
      </c>
      <c r="D31" s="18">
        <f>K31/2</f>
        <v>0.5605</v>
      </c>
      <c r="E31" s="26">
        <v>9.0649999999999995</v>
      </c>
      <c r="F31" s="18">
        <v>55</v>
      </c>
      <c r="G31" s="21">
        <v>0.214</v>
      </c>
      <c r="H31" s="21">
        <v>0.123</v>
      </c>
      <c r="I31" s="41">
        <v>0.31</v>
      </c>
      <c r="J31" s="38">
        <v>0.2</v>
      </c>
      <c r="K31" s="19">
        <v>1.121</v>
      </c>
      <c r="M31" s="38">
        <f t="shared" si="0"/>
        <v>7.0280705719802036E-2</v>
      </c>
    </row>
    <row r="32" spans="2:13" x14ac:dyDescent="0.25">
      <c r="M32" s="44"/>
    </row>
    <row r="33" spans="2:20" ht="15.75" thickBot="1" x14ac:dyDescent="0.3">
      <c r="M33" s="44"/>
    </row>
    <row r="34" spans="2:20" ht="15.75" thickBot="1" x14ac:dyDescent="0.3">
      <c r="C34" s="72" t="s">
        <v>36</v>
      </c>
      <c r="D34" s="73"/>
      <c r="E34" s="73"/>
      <c r="F34" s="73"/>
      <c r="G34" s="73"/>
      <c r="H34" s="74"/>
      <c r="I34" s="75" t="s">
        <v>37</v>
      </c>
      <c r="J34" s="76"/>
      <c r="K34" s="76"/>
      <c r="L34" s="77"/>
      <c r="M34" s="44"/>
      <c r="N34" s="59" t="s">
        <v>41</v>
      </c>
      <c r="O34" s="60" t="s">
        <v>42</v>
      </c>
      <c r="P34" s="61">
        <v>7.4219999999999994E-2</v>
      </c>
      <c r="Q34" s="62" t="s">
        <v>43</v>
      </c>
      <c r="R34" s="11" t="s">
        <v>47</v>
      </c>
    </row>
    <row r="35" spans="2:20" ht="15.75" thickBot="1" x14ac:dyDescent="0.3">
      <c r="B35" s="43" t="s">
        <v>39</v>
      </c>
      <c r="C35" s="11" t="s">
        <v>19</v>
      </c>
      <c r="D35" s="11" t="s">
        <v>20</v>
      </c>
      <c r="E35" s="11" t="s">
        <v>28</v>
      </c>
      <c r="F35" s="11" t="s">
        <v>29</v>
      </c>
      <c r="G35" s="11" t="s">
        <v>21</v>
      </c>
      <c r="H35" s="11" t="s">
        <v>22</v>
      </c>
      <c r="I35" s="11" t="s">
        <v>23</v>
      </c>
      <c r="J35" s="11" t="s">
        <v>24</v>
      </c>
      <c r="K35" s="12" t="s">
        <v>25</v>
      </c>
      <c r="L35" s="11" t="s">
        <v>40</v>
      </c>
      <c r="M35" s="11" t="s">
        <v>51</v>
      </c>
      <c r="N35" s="45"/>
    </row>
    <row r="36" spans="2:20" ht="15.75" thickBot="1" x14ac:dyDescent="0.3">
      <c r="B36" s="14" t="s">
        <v>31</v>
      </c>
      <c r="C36" s="16">
        <v>0.12</v>
      </c>
      <c r="D36" s="16">
        <f>K36/2</f>
        <v>0.74906317543263945</v>
      </c>
      <c r="E36" s="22">
        <v>9.0649999999999995</v>
      </c>
      <c r="F36" s="16">
        <v>35</v>
      </c>
      <c r="G36" s="16">
        <v>0.214</v>
      </c>
      <c r="H36" s="16">
        <v>0.123</v>
      </c>
      <c r="I36" s="40">
        <v>0.31</v>
      </c>
      <c r="J36" s="40">
        <v>0.26300000000000001</v>
      </c>
      <c r="K36" s="22">
        <f>O36</f>
        <v>1.4981263508652789</v>
      </c>
      <c r="L36" s="55">
        <v>7.4219999999999994E-2</v>
      </c>
      <c r="M36" s="64">
        <f t="shared" si="0"/>
        <v>0.10036550263733379</v>
      </c>
      <c r="N36" s="14" t="s">
        <v>44</v>
      </c>
      <c r="O36" s="50">
        <f>((2*P34)/((G36+H36)*(TAN(F36*PI()/180))) +C36)*2</f>
        <v>1.4981263508652789</v>
      </c>
      <c r="P36" s="14" t="s">
        <v>45</v>
      </c>
      <c r="R36" s="49" t="s">
        <v>48</v>
      </c>
      <c r="S36" s="52">
        <f t="shared" ref="S36:S37" si="1" xml:space="preserve"> 2*(C36*G36 + (D36-C36)*(G36+H36)/2)</f>
        <v>0.26335429012079947</v>
      </c>
      <c r="T36" s="48" t="s">
        <v>49</v>
      </c>
    </row>
    <row r="37" spans="2:20" ht="15.75" thickBot="1" x14ac:dyDescent="0.3">
      <c r="B37" s="15" t="s">
        <v>32</v>
      </c>
      <c r="C37" s="17">
        <v>0.12</v>
      </c>
      <c r="D37" s="16">
        <f>K37/2</f>
        <v>0.64493739847087406</v>
      </c>
      <c r="E37" s="25">
        <v>9.0649999999999995</v>
      </c>
      <c r="F37" s="17">
        <v>40</v>
      </c>
      <c r="G37" s="17">
        <v>0.214</v>
      </c>
      <c r="H37" s="20">
        <v>0.123</v>
      </c>
      <c r="I37" s="17">
        <v>0.28199999999999997</v>
      </c>
      <c r="J37" s="39">
        <v>0.22800000000000001</v>
      </c>
      <c r="K37" s="31">
        <f>O37</f>
        <v>1.2898747969417481</v>
      </c>
      <c r="L37" s="56">
        <v>7.4219999999999994E-2</v>
      </c>
      <c r="M37" s="65">
        <f t="shared" si="0"/>
        <v>8.3752487680476648E-2</v>
      </c>
      <c r="N37" s="15" t="s">
        <v>44</v>
      </c>
      <c r="O37" s="63">
        <f>((2*P34)/((G37+H37)*(TAN(F37*PI()/180))) +C37)*2</f>
        <v>1.2898747969417481</v>
      </c>
      <c r="P37" s="15" t="s">
        <v>45</v>
      </c>
      <c r="R37" s="47" t="s">
        <v>48</v>
      </c>
      <c r="S37" s="53">
        <f t="shared" si="1"/>
        <v>0.22826390328468452</v>
      </c>
      <c r="T37" s="33" t="s">
        <v>49</v>
      </c>
    </row>
    <row r="38" spans="2:20" ht="15.75" thickBot="1" x14ac:dyDescent="0.3">
      <c r="B38" s="29" t="s">
        <v>33</v>
      </c>
      <c r="C38" s="36">
        <v>0.12</v>
      </c>
      <c r="D38" s="36">
        <v>0.5605</v>
      </c>
      <c r="E38" s="35">
        <v>9.0649999999999995</v>
      </c>
      <c r="F38" s="36">
        <v>45</v>
      </c>
      <c r="G38" s="36">
        <v>0.214</v>
      </c>
      <c r="H38" s="36">
        <v>0.123</v>
      </c>
      <c r="I38" s="36">
        <v>0.26100000000000001</v>
      </c>
      <c r="J38" s="37">
        <v>0.2</v>
      </c>
      <c r="K38" s="35">
        <v>1.121</v>
      </c>
      <c r="L38" s="57">
        <v>7.4219999999999994E-2</v>
      </c>
      <c r="M38" s="65">
        <f t="shared" si="0"/>
        <v>7.0280705719802036E-2</v>
      </c>
      <c r="N38" s="28" t="s">
        <v>44</v>
      </c>
      <c r="O38" s="63">
        <f>((2*P34)/((G38+H38)*(TAN(F38*PI()/180))) +C38)*2</f>
        <v>1.1209495548961426</v>
      </c>
      <c r="P38" s="28" t="s">
        <v>45</v>
      </c>
      <c r="R38" s="47" t="s">
        <v>48</v>
      </c>
      <c r="S38" s="53">
        <f xml:space="preserve"> 2*(C38*G38 + (D38-C38)*(G38+H38)/2)</f>
        <v>0.19980849999999997</v>
      </c>
      <c r="T38" s="33" t="s">
        <v>49</v>
      </c>
    </row>
    <row r="39" spans="2:20" x14ac:dyDescent="0.25">
      <c r="B39" s="15" t="s">
        <v>34</v>
      </c>
      <c r="C39" s="17">
        <v>0.12</v>
      </c>
      <c r="D39" s="17">
        <f>K39/2</f>
        <v>0.48960222329957104</v>
      </c>
      <c r="E39" s="25">
        <v>9.0649999999999995</v>
      </c>
      <c r="F39" s="17">
        <v>50</v>
      </c>
      <c r="G39" s="17">
        <v>0.214</v>
      </c>
      <c r="H39" s="20">
        <v>0.123</v>
      </c>
      <c r="I39" s="17">
        <v>0.245</v>
      </c>
      <c r="J39" s="39">
        <v>0.17599999999999999</v>
      </c>
      <c r="K39" s="24">
        <f>O39</f>
        <v>0.97920444659914208</v>
      </c>
      <c r="L39" s="56">
        <v>7.4219999999999994E-2</v>
      </c>
      <c r="M39" s="66">
        <f t="shared" si="0"/>
        <v>5.8969137546201394E-2</v>
      </c>
      <c r="N39" s="15" t="s">
        <v>44</v>
      </c>
      <c r="O39" s="63">
        <f>((2*P34)/((G39+H39)*(TAN(F39*PI()/180))) +C39)*2</f>
        <v>0.97920444659914208</v>
      </c>
      <c r="P39" s="28" t="s">
        <v>45</v>
      </c>
      <c r="R39" s="47" t="s">
        <v>48</v>
      </c>
      <c r="S39" s="53">
        <f t="shared" ref="S39:S40" si="2" xml:space="preserve"> 2*(C39*G39 + (D39-C39)*(G39+H39)/2)</f>
        <v>0.17591594925195542</v>
      </c>
      <c r="T39" s="33" t="s">
        <v>49</v>
      </c>
    </row>
    <row r="40" spans="2:20" ht="15.75" thickBot="1" x14ac:dyDescent="0.3">
      <c r="B40" s="13" t="s">
        <v>35</v>
      </c>
      <c r="C40" s="21">
        <v>0.12</v>
      </c>
      <c r="D40" s="18">
        <f>K40/2</f>
        <v>0.42842375956038375</v>
      </c>
      <c r="E40" s="26">
        <v>9.0649999999999995</v>
      </c>
      <c r="F40" s="18">
        <v>55</v>
      </c>
      <c r="G40" s="21">
        <v>0.214</v>
      </c>
      <c r="H40" s="21">
        <v>0.123</v>
      </c>
      <c r="I40" s="41">
        <v>0.23300000000000001</v>
      </c>
      <c r="J40" s="38">
        <v>0.155</v>
      </c>
      <c r="K40" s="26">
        <f>O40</f>
        <v>0.85684751912076751</v>
      </c>
      <c r="L40" s="58">
        <v>7.4219999999999994E-2</v>
      </c>
      <c r="M40" s="38">
        <f t="shared" si="0"/>
        <v>4.9208262162674946E-2</v>
      </c>
      <c r="N40" s="13" t="s">
        <v>44</v>
      </c>
      <c r="O40" s="51">
        <f>((2*P34)/((G40+H40)*(TAN(F40*PI()/180))) +C40)*2</f>
        <v>0.85684751912076751</v>
      </c>
      <c r="P40" s="13" t="s">
        <v>45</v>
      </c>
      <c r="R40" s="13" t="s">
        <v>48</v>
      </c>
      <c r="S40" s="54">
        <f t="shared" si="2"/>
        <v>0.15529880697184931</v>
      </c>
      <c r="T40" s="18" t="s">
        <v>49</v>
      </c>
    </row>
    <row r="41" spans="2:20" x14ac:dyDescent="0.25">
      <c r="J41" s="44" t="s">
        <v>50</v>
      </c>
      <c r="L41" t="s">
        <v>46</v>
      </c>
    </row>
    <row r="42" spans="2:20" ht="15.75" thickBot="1" x14ac:dyDescent="0.3">
      <c r="N42" s="46"/>
    </row>
    <row r="43" spans="2:20" ht="15.75" thickBot="1" x14ac:dyDescent="0.3">
      <c r="C43" s="72" t="s">
        <v>36</v>
      </c>
      <c r="D43" s="73"/>
      <c r="E43" s="73"/>
      <c r="F43" s="73"/>
      <c r="G43" s="73"/>
      <c r="H43" s="74"/>
      <c r="I43" s="75" t="s">
        <v>37</v>
      </c>
      <c r="J43" s="76"/>
      <c r="K43" s="76"/>
      <c r="L43" s="77"/>
      <c r="N43" s="46"/>
    </row>
    <row r="44" spans="2:20" ht="15.75" thickBot="1" x14ac:dyDescent="0.3">
      <c r="B44" s="69" t="s">
        <v>53</v>
      </c>
      <c r="C44" s="11" t="s">
        <v>19</v>
      </c>
      <c r="D44" s="11" t="s">
        <v>20</v>
      </c>
      <c r="E44" s="11" t="s">
        <v>28</v>
      </c>
      <c r="F44" s="11" t="s">
        <v>29</v>
      </c>
      <c r="G44" s="11" t="s">
        <v>21</v>
      </c>
      <c r="H44" s="11" t="s">
        <v>22</v>
      </c>
      <c r="I44" s="11" t="s">
        <v>23</v>
      </c>
      <c r="J44" s="11" t="s">
        <v>24</v>
      </c>
      <c r="K44" s="12" t="s">
        <v>25</v>
      </c>
      <c r="L44" s="11" t="s">
        <v>52</v>
      </c>
      <c r="M44" s="11" t="s">
        <v>51</v>
      </c>
      <c r="N44" s="46"/>
    </row>
    <row r="45" spans="2:20" x14ac:dyDescent="0.25">
      <c r="B45" s="14" t="s">
        <v>31</v>
      </c>
      <c r="C45" s="16">
        <v>0.12</v>
      </c>
      <c r="D45" s="16">
        <f>K45/2</f>
        <v>0.63049999999999995</v>
      </c>
      <c r="E45" s="16">
        <v>9.0649999999999995</v>
      </c>
      <c r="F45" s="16">
        <v>35</v>
      </c>
      <c r="G45" s="16">
        <v>0.214</v>
      </c>
      <c r="H45" s="16">
        <v>8.2000000000000003E-2</v>
      </c>
      <c r="I45" s="16">
        <v>0.23300000000000001</v>
      </c>
      <c r="J45" s="40">
        <v>0.2</v>
      </c>
      <c r="K45" s="23">
        <v>1.2609999999999999</v>
      </c>
      <c r="L45" s="16">
        <v>1.486</v>
      </c>
      <c r="M45" s="64">
        <f xml:space="preserve"> TAN(E45*PI()/180)*(D45-C45)</f>
        <v>8.1449035800133796E-2</v>
      </c>
      <c r="N45" s="46"/>
    </row>
    <row r="46" spans="2:20" ht="15.75" thickBot="1" x14ac:dyDescent="0.3">
      <c r="B46" s="27" t="s">
        <v>32</v>
      </c>
      <c r="C46" s="32">
        <v>0.12</v>
      </c>
      <c r="D46" s="32">
        <f>K46/2</f>
        <v>0.59699999999999998</v>
      </c>
      <c r="E46" s="25">
        <v>9.0649999999999995</v>
      </c>
      <c r="F46" s="32">
        <v>40</v>
      </c>
      <c r="G46" s="32">
        <v>0.214</v>
      </c>
      <c r="H46" s="33">
        <v>9.8000000000000004E-2</v>
      </c>
      <c r="I46" s="32">
        <v>0.246</v>
      </c>
      <c r="J46" s="32">
        <v>0.2</v>
      </c>
      <c r="K46" s="30">
        <v>1.194</v>
      </c>
      <c r="L46" s="17">
        <v>1.486</v>
      </c>
      <c r="M46" s="65">
        <f t="shared" ref="M46:M49" si="3" xml:space="preserve"> TAN(E46*PI()/180)*(D46-C46)</f>
        <v>7.6104192118832167E-2</v>
      </c>
      <c r="N46" s="46"/>
    </row>
    <row r="47" spans="2:20" ht="15.75" thickBot="1" x14ac:dyDescent="0.3">
      <c r="B47" s="29" t="s">
        <v>33</v>
      </c>
      <c r="C47" s="36">
        <v>0.12</v>
      </c>
      <c r="D47" s="36">
        <v>0.56100000000000005</v>
      </c>
      <c r="E47" s="36">
        <v>9.0649999999999995</v>
      </c>
      <c r="F47" s="36">
        <v>45</v>
      </c>
      <c r="G47" s="36">
        <v>0.214</v>
      </c>
      <c r="H47" s="36">
        <v>0.123</v>
      </c>
      <c r="I47" s="36">
        <v>0.26100000000000001</v>
      </c>
      <c r="J47" s="37">
        <v>0.2</v>
      </c>
      <c r="K47" s="35">
        <v>1.121</v>
      </c>
      <c r="L47" s="35">
        <v>1.486</v>
      </c>
      <c r="M47" s="65">
        <f t="shared" si="3"/>
        <v>7.0360479506090132E-2</v>
      </c>
      <c r="N47" s="46"/>
    </row>
    <row r="48" spans="2:20" x14ac:dyDescent="0.25">
      <c r="B48" s="28" t="s">
        <v>34</v>
      </c>
      <c r="C48" s="20">
        <v>0.12</v>
      </c>
      <c r="D48" s="20">
        <f>K48/2</f>
        <v>0.52049999999999996</v>
      </c>
      <c r="E48" s="68">
        <v>9.0649999999999995</v>
      </c>
      <c r="F48" s="20">
        <v>50</v>
      </c>
      <c r="G48" s="20">
        <v>0.214</v>
      </c>
      <c r="H48" s="20">
        <v>0.156</v>
      </c>
      <c r="I48" s="20">
        <v>0.28199999999999997</v>
      </c>
      <c r="J48" s="20">
        <v>0.2</v>
      </c>
      <c r="K48" s="31">
        <v>1.0409999999999999</v>
      </c>
      <c r="L48" s="17">
        <v>1.486</v>
      </c>
      <c r="M48" s="66">
        <f t="shared" si="3"/>
        <v>6.3898802816755307E-2</v>
      </c>
    </row>
    <row r="49" spans="2:13" ht="15.75" thickBot="1" x14ac:dyDescent="0.3">
      <c r="B49" s="13" t="s">
        <v>35</v>
      </c>
      <c r="C49" s="21">
        <v>0.12</v>
      </c>
      <c r="D49" s="18">
        <f>K49/2</f>
        <v>0.47749999999999998</v>
      </c>
      <c r="E49" s="67">
        <v>9.0649999999999995</v>
      </c>
      <c r="F49" s="18">
        <v>55</v>
      </c>
      <c r="G49" s="21">
        <v>0.214</v>
      </c>
      <c r="H49" s="21">
        <v>0.20300000000000001</v>
      </c>
      <c r="I49" s="21">
        <v>0.311</v>
      </c>
      <c r="J49" s="18">
        <v>0.2</v>
      </c>
      <c r="K49" s="19">
        <v>0.95499999999999996</v>
      </c>
      <c r="L49" s="21">
        <v>1.486</v>
      </c>
      <c r="M49" s="38">
        <f t="shared" si="3"/>
        <v>5.7038257195980088E-2</v>
      </c>
    </row>
    <row r="52" spans="2:13" x14ac:dyDescent="0.25">
      <c r="H52" s="70">
        <f>H45/G45</f>
        <v>0.38317757009345799</v>
      </c>
    </row>
    <row r="53" spans="2:13" x14ac:dyDescent="0.25">
      <c r="H53" s="70">
        <f t="shared" ref="H53:H56" si="4">H46/G46</f>
        <v>0.45794392523364491</v>
      </c>
    </row>
    <row r="54" spans="2:13" x14ac:dyDescent="0.25">
      <c r="H54" s="70">
        <f t="shared" si="4"/>
        <v>0.57476635514018692</v>
      </c>
    </row>
    <row r="55" spans="2:13" x14ac:dyDescent="0.25">
      <c r="H55" s="70">
        <f t="shared" si="4"/>
        <v>0.7289719626168224</v>
      </c>
    </row>
    <row r="56" spans="2:13" x14ac:dyDescent="0.25">
      <c r="H56" s="70">
        <f t="shared" si="4"/>
        <v>0.94859813084112155</v>
      </c>
    </row>
  </sheetData>
  <mergeCells count="8">
    <mergeCell ref="C43:H43"/>
    <mergeCell ref="I43:L43"/>
    <mergeCell ref="C16:H16"/>
    <mergeCell ref="I16:K16"/>
    <mergeCell ref="C25:H25"/>
    <mergeCell ref="I25:K25"/>
    <mergeCell ref="C34:H34"/>
    <mergeCell ref="I34:L34"/>
  </mergeCells>
  <phoneticPr fontId="5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 Almagro Guerrero</dc:creator>
  <cp:lastModifiedBy>SERGIO ESTEBAN RONCERO</cp:lastModifiedBy>
  <dcterms:created xsi:type="dcterms:W3CDTF">2015-06-05T18:19:34Z</dcterms:created>
  <dcterms:modified xsi:type="dcterms:W3CDTF">2024-06-06T14:31:31Z</dcterms:modified>
</cp:coreProperties>
</file>