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ikoa\Desktop\TFM\GEOM\"/>
    </mc:Choice>
  </mc:AlternateContent>
  <xr:revisionPtr revIDLastSave="0" documentId="13_ncr:1_{3329F703-1942-4DA8-A9A5-B01C58D6A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K26" i="1"/>
  <c r="I26" i="1"/>
  <c r="M14" i="1"/>
  <c r="K14" i="1"/>
  <c r="B2" i="1"/>
  <c r="K13" i="1"/>
  <c r="I23" i="1" l="1"/>
  <c r="I11" i="1"/>
  <c r="M23" i="1"/>
  <c r="K23" i="1"/>
  <c r="K11" i="1"/>
  <c r="M11" i="1"/>
  <c r="I13" i="1"/>
  <c r="I14" i="1" s="1"/>
  <c r="M13" i="1"/>
  <c r="M25" i="1"/>
  <c r="K25" i="1"/>
  <c r="I25" i="1"/>
  <c r="M19" i="1"/>
  <c r="M20" i="1" s="1"/>
  <c r="K19" i="1"/>
  <c r="K20" i="1" s="1"/>
  <c r="I19" i="1"/>
  <c r="I20" i="1" s="1"/>
  <c r="E3" i="1"/>
  <c r="E4" i="1"/>
  <c r="E5" i="1"/>
  <c r="E6" i="1"/>
  <c r="E7" i="1"/>
  <c r="E8" i="1"/>
  <c r="E9" i="1"/>
  <c r="E10" i="1"/>
  <c r="E2" i="1"/>
  <c r="F2" i="1" l="1"/>
  <c r="F9" i="1"/>
  <c r="F8" i="1"/>
  <c r="F10" i="1"/>
  <c r="F3" i="1"/>
  <c r="F7" i="1"/>
  <c r="F6" i="1"/>
  <c r="F5" i="1"/>
  <c r="F4" i="1"/>
  <c r="K15" i="1"/>
  <c r="I27" i="1"/>
  <c r="K27" i="1"/>
  <c r="I21" i="1"/>
  <c r="I15" i="1"/>
  <c r="M15" i="1"/>
  <c r="K21" i="1"/>
  <c r="M21" i="1"/>
  <c r="M27" i="1"/>
</calcChain>
</file>

<file path=xl/sharedStrings.xml><?xml version="1.0" encoding="utf-8"?>
<sst xmlns="http://schemas.openxmlformats.org/spreadsheetml/2006/main" count="61" uniqueCount="17">
  <si>
    <t>AR</t>
  </si>
  <si>
    <t>b</t>
  </si>
  <si>
    <t>cr</t>
  </si>
  <si>
    <t>𝜆</t>
  </si>
  <si>
    <t>𝑆ℎ𝑡𝑝</t>
  </si>
  <si>
    <t>Λ</t>
  </si>
  <si>
    <t>offset</t>
  </si>
  <si>
    <t>CASO 1</t>
  </si>
  <si>
    <t>CASO 2</t>
  </si>
  <si>
    <t>CASO 3</t>
  </si>
  <si>
    <t>CASO 4</t>
  </si>
  <si>
    <t>CASO 5</t>
  </si>
  <si>
    <t>CASO 6</t>
  </si>
  <si>
    <t>CASO 9</t>
  </si>
  <si>
    <t>CASO 7</t>
  </si>
  <si>
    <t>CASO 8</t>
  </si>
  <si>
    <t>yB0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</si>
</sst>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theme="1"/>
      <name val="Cambria Math"/>
      <family val="1"/>
    </font>
    <font>
      <sz val="14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3" xfId="0" applyBorder="1"/>
    <xf numFmtId="0" fontId="1" fillId="4" borderId="2" xfId="3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7" fillId="0" borderId="0" xfId="0" applyFont="1"/>
    <xf numFmtId="0" fontId="8" fillId="0" borderId="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</cellXfs>
  <cellStyles count="4">
    <cellStyle name="20% - Énfasis5" xfId="3" builtinId="46"/>
    <cellStyle name="Énfasis5" xfId="2" builtinId="45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504825</xdr:colOff>
      <xdr:row>0</xdr:row>
      <xdr:rowOff>95915</xdr:rowOff>
    </xdr:from>
    <xdr:to>
      <xdr:col>19</xdr:col>
      <xdr:colOff>247650</xdr:colOff>
      <xdr:row>11</xdr:row>
      <xdr:rowOff>66055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236DBC-4C6B-C1B6-CEEE-E4CE2F433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95915"/>
          <a:ext cx="2790825" cy="2179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P19" sqref="P19"/>
    </sheetView>
  </sheetViews>
  <sheetFormatPr baseColWidth="10" defaultColWidth="9.140625" defaultRowHeight="15" x14ac:dyDescent="0.25"/>
  <cols>
    <col min="1" max="1" width="8" bestFit="1" customWidth="1"/>
    <col min="2" max="2" width="7" bestFit="1" customWidth="1"/>
    <col min="3" max="6" width="0" hidden="1" customWidth="1"/>
    <col min="9" max="9" width="12.5703125" bestFit="1" customWidth="1"/>
    <col min="11" max="11" width="12.5703125" bestFit="1" customWidth="1"/>
    <col min="13" max="13" width="12.5703125" bestFit="1" customWidth="1"/>
  </cols>
  <sheetData>
    <row r="1" spans="1:17" ht="18.75" x14ac:dyDescent="0.25">
      <c r="A1" s="4" t="s">
        <v>4</v>
      </c>
      <c r="B1" s="4" t="s">
        <v>3</v>
      </c>
      <c r="C1" s="5" t="s">
        <v>5</v>
      </c>
      <c r="D1" s="5" t="s">
        <v>0</v>
      </c>
      <c r="E1" s="5" t="s">
        <v>1</v>
      </c>
      <c r="F1" s="5" t="s">
        <v>2</v>
      </c>
      <c r="G1" s="4" t="s">
        <v>16</v>
      </c>
    </row>
    <row r="2" spans="1:17" x14ac:dyDescent="0.25">
      <c r="A2" s="3">
        <v>31.058</v>
      </c>
      <c r="B2" s="3">
        <f>1.24/3.31</f>
        <v>0.37462235649546827</v>
      </c>
      <c r="C2" s="6">
        <v>0</v>
      </c>
      <c r="D2" s="6">
        <v>4</v>
      </c>
      <c r="E2" s="7">
        <f>(D2*$A$2)^(1/2)</f>
        <v>11.145940965212404</v>
      </c>
      <c r="F2" s="7">
        <f>(2*$A$2)/(E2*(1+$B$2))</f>
        <v>4.0541829225113242</v>
      </c>
      <c r="G2" s="3">
        <v>1.3209</v>
      </c>
    </row>
    <row r="3" spans="1:17" x14ac:dyDescent="0.25">
      <c r="B3" s="2"/>
      <c r="C3" s="6">
        <v>32.786000000000001</v>
      </c>
      <c r="D3" s="6">
        <v>5</v>
      </c>
      <c r="E3" s="7">
        <f t="shared" ref="E3:E10" si="0">(D3*$A$2)^(1/2)</f>
        <v>12.461540835707275</v>
      </c>
      <c r="F3" s="7">
        <f t="shared" ref="F3:F10" si="1">(2*$A$2)/(E3*(1+$B$2))</f>
        <v>3.6261714431816339</v>
      </c>
    </row>
    <row r="4" spans="1:17" x14ac:dyDescent="0.25">
      <c r="B4" s="1"/>
      <c r="C4" s="6">
        <v>-32.786000000000001</v>
      </c>
      <c r="D4" s="6">
        <v>6</v>
      </c>
      <c r="E4" s="7">
        <f t="shared" si="0"/>
        <v>13.650934033977309</v>
      </c>
      <c r="F4" s="7">
        <f t="shared" si="1"/>
        <v>3.3102264946860727</v>
      </c>
    </row>
    <row r="5" spans="1:17" x14ac:dyDescent="0.25">
      <c r="C5" s="6">
        <v>0</v>
      </c>
      <c r="D5" s="6">
        <v>5</v>
      </c>
      <c r="E5" s="7">
        <f t="shared" si="0"/>
        <v>12.461540835707275</v>
      </c>
      <c r="F5" s="7">
        <f t="shared" si="1"/>
        <v>3.6261714431816339</v>
      </c>
    </row>
    <row r="6" spans="1:17" x14ac:dyDescent="0.25">
      <c r="C6" s="6">
        <v>32.786000000000001</v>
      </c>
      <c r="D6" s="6">
        <v>6</v>
      </c>
      <c r="E6" s="7">
        <f t="shared" si="0"/>
        <v>13.650934033977309</v>
      </c>
      <c r="F6" s="7">
        <f t="shared" si="1"/>
        <v>3.3102264946860727</v>
      </c>
    </row>
    <row r="7" spans="1:17" x14ac:dyDescent="0.25">
      <c r="C7" s="6">
        <v>-32.786000000000001</v>
      </c>
      <c r="D7" s="6">
        <v>4</v>
      </c>
      <c r="E7" s="7">
        <f t="shared" si="0"/>
        <v>11.145940965212404</v>
      </c>
      <c r="F7" s="7">
        <f t="shared" si="1"/>
        <v>4.0541829225113242</v>
      </c>
    </row>
    <row r="8" spans="1:17" x14ac:dyDescent="0.25">
      <c r="C8" s="6">
        <v>0</v>
      </c>
      <c r="D8" s="6">
        <v>6</v>
      </c>
      <c r="E8" s="7">
        <f t="shared" si="0"/>
        <v>13.650934033977309</v>
      </c>
      <c r="F8" s="7">
        <f t="shared" si="1"/>
        <v>3.3102264946860727</v>
      </c>
    </row>
    <row r="9" spans="1:17" ht="15.75" thickBot="1" x14ac:dyDescent="0.3">
      <c r="C9" s="6">
        <v>32.786000000000001</v>
      </c>
      <c r="D9" s="6">
        <v>4</v>
      </c>
      <c r="E9" s="7">
        <f t="shared" si="0"/>
        <v>11.145940965212404</v>
      </c>
      <c r="F9" s="7">
        <f t="shared" si="1"/>
        <v>4.0541829225113242</v>
      </c>
    </row>
    <row r="10" spans="1:17" ht="15.75" thickBot="1" x14ac:dyDescent="0.3">
      <c r="C10" s="6">
        <v>-32.786000000000001</v>
      </c>
      <c r="D10" s="6">
        <v>5</v>
      </c>
      <c r="E10" s="7">
        <f t="shared" si="0"/>
        <v>12.461540835707275</v>
      </c>
      <c r="F10" s="7">
        <f t="shared" si="1"/>
        <v>3.6261714431816339</v>
      </c>
      <c r="H10" s="25" t="s">
        <v>12</v>
      </c>
      <c r="I10" s="26"/>
      <c r="J10" s="25" t="s">
        <v>9</v>
      </c>
      <c r="K10" s="26"/>
      <c r="L10" s="25" t="s">
        <v>13</v>
      </c>
      <c r="M10" s="26"/>
    </row>
    <row r="11" spans="1:17" ht="18.75" x14ac:dyDescent="0.25">
      <c r="H11" s="19" t="s">
        <v>5</v>
      </c>
      <c r="I11" s="18">
        <f>I17</f>
        <v>0</v>
      </c>
      <c r="J11" s="10" t="s">
        <v>5</v>
      </c>
      <c r="K11" s="11">
        <f>K17</f>
        <v>32.786000000000001</v>
      </c>
      <c r="L11" s="10" t="s">
        <v>5</v>
      </c>
      <c r="M11" s="11">
        <f>M17</f>
        <v>-32.786000000000001</v>
      </c>
    </row>
    <row r="12" spans="1:17" ht="18.75" x14ac:dyDescent="0.25">
      <c r="H12" s="20" t="s">
        <v>0</v>
      </c>
      <c r="I12" s="13">
        <v>6</v>
      </c>
      <c r="J12" s="12" t="s">
        <v>0</v>
      </c>
      <c r="K12" s="13">
        <v>6</v>
      </c>
      <c r="L12" s="12" t="s">
        <v>0</v>
      </c>
      <c r="M12" s="13">
        <v>6</v>
      </c>
    </row>
    <row r="13" spans="1:17" ht="18.75" x14ac:dyDescent="0.25">
      <c r="H13" s="9" t="s">
        <v>1</v>
      </c>
      <c r="I13" s="14">
        <f>(I12*$A$2)^(1/2)</f>
        <v>13.650934033977309</v>
      </c>
      <c r="J13" s="12" t="s">
        <v>1</v>
      </c>
      <c r="K13" s="14">
        <f>(K12*$A$2)^(1/2)</f>
        <v>13.650934033977309</v>
      </c>
      <c r="L13" s="12" t="s">
        <v>1</v>
      </c>
      <c r="M13" s="14">
        <f>(M12*$A$2)^(1/2)</f>
        <v>13.650934033977309</v>
      </c>
      <c r="Q13" s="17"/>
    </row>
    <row r="14" spans="1:17" ht="18.75" x14ac:dyDescent="0.25">
      <c r="H14" s="9" t="s">
        <v>2</v>
      </c>
      <c r="I14" s="16">
        <f>(A2/2)/(G2 + ((I13/2 - G2)/2)*(1+B2))</f>
        <v>3.0423663916727706</v>
      </c>
      <c r="J14" s="15" t="s">
        <v>2</v>
      </c>
      <c r="K14" s="16">
        <f>(A2/2)/(G2 + ((K13/2 - G2)/2)*(1+B2))</f>
        <v>3.0423663916727706</v>
      </c>
      <c r="L14" s="15" t="s">
        <v>2</v>
      </c>
      <c r="M14" s="16">
        <f>(A2/2)/(G2 + ((M13/2 - G2)/2)*(1+B2))</f>
        <v>3.0423663916727706</v>
      </c>
    </row>
    <row r="15" spans="1:17" ht="15.75" thickBot="1" x14ac:dyDescent="0.3">
      <c r="H15" s="22" t="s">
        <v>6</v>
      </c>
      <c r="I15" s="21">
        <f>I13/2*TAN(I11*PI()/180)</f>
        <v>0</v>
      </c>
      <c r="J15" s="22" t="s">
        <v>6</v>
      </c>
      <c r="K15" s="21">
        <f>K13/2*TAN(K11*PI()/180)</f>
        <v>4.3963532569123212</v>
      </c>
      <c r="L15" s="22" t="s">
        <v>6</v>
      </c>
      <c r="M15" s="21">
        <f>M13/2*TAN(M11*PI()/180)</f>
        <v>-4.3963532569123212</v>
      </c>
    </row>
    <row r="16" spans="1:17" ht="15.75" thickBot="1" x14ac:dyDescent="0.3">
      <c r="H16" s="27" t="s">
        <v>10</v>
      </c>
      <c r="I16" s="28"/>
      <c r="J16" s="27" t="s">
        <v>7</v>
      </c>
      <c r="K16" s="28"/>
      <c r="L16" s="27" t="s">
        <v>14</v>
      </c>
      <c r="M16" s="28"/>
    </row>
    <row r="17" spans="8:13" ht="18.75" x14ac:dyDescent="0.25">
      <c r="H17" s="23" t="s">
        <v>5</v>
      </c>
      <c r="I17" s="24">
        <v>0</v>
      </c>
      <c r="J17" s="23" t="s">
        <v>5</v>
      </c>
      <c r="K17" s="24">
        <v>32.786000000000001</v>
      </c>
      <c r="L17" s="23" t="s">
        <v>5</v>
      </c>
      <c r="M17" s="24">
        <v>-32.786000000000001</v>
      </c>
    </row>
    <row r="18" spans="8:13" ht="18.75" x14ac:dyDescent="0.25">
      <c r="H18" s="12" t="s">
        <v>0</v>
      </c>
      <c r="I18" s="13">
        <v>4.9909999999999997</v>
      </c>
      <c r="J18" s="12" t="s">
        <v>0</v>
      </c>
      <c r="K18" s="13">
        <v>4.9909999999999997</v>
      </c>
      <c r="L18" s="12" t="s">
        <v>0</v>
      </c>
      <c r="M18" s="13">
        <v>4.9909999999999997</v>
      </c>
    </row>
    <row r="19" spans="8:13" ht="18.75" x14ac:dyDescent="0.25">
      <c r="H19" s="12" t="s">
        <v>1</v>
      </c>
      <c r="I19" s="14">
        <f>(I18*$A$2)^(1/2)</f>
        <v>12.450320397483752</v>
      </c>
      <c r="J19" s="12" t="s">
        <v>1</v>
      </c>
      <c r="K19" s="14">
        <f>(K18*$A$2)^(1/2)</f>
        <v>12.450320397483752</v>
      </c>
      <c r="L19" s="12" t="s">
        <v>1</v>
      </c>
      <c r="M19" s="14">
        <f>(M18*$A$2)^(1/2)</f>
        <v>12.450320397483752</v>
      </c>
    </row>
    <row r="20" spans="8:13" ht="18.75" x14ac:dyDescent="0.25">
      <c r="H20" s="15" t="s">
        <v>2</v>
      </c>
      <c r="I20" s="16">
        <f>(A2/2)/(G2+ ((I19/2 - G2)/2)*(1+B2))</f>
        <v>3.3099209335922359</v>
      </c>
      <c r="J20" s="15" t="s">
        <v>2</v>
      </c>
      <c r="K20" s="16">
        <f>(A2/2)/(G2 + ((K19/2 - G2)/2)*(1+B2))</f>
        <v>3.3099209335922359</v>
      </c>
      <c r="L20" s="15" t="s">
        <v>2</v>
      </c>
      <c r="M20" s="16">
        <f>(A2/2)/(G2 + ((M19/2 - G2)/2)*(1+B2))</f>
        <v>3.3099209335922359</v>
      </c>
    </row>
    <row r="21" spans="8:13" ht="15.75" thickBot="1" x14ac:dyDescent="0.3">
      <c r="H21" s="22" t="s">
        <v>6</v>
      </c>
      <c r="I21" s="21">
        <f>I19/2*TAN(I17*PI()/180)</f>
        <v>0</v>
      </c>
      <c r="J21" s="22" t="s">
        <v>6</v>
      </c>
      <c r="K21" s="21">
        <f>K19/2*TAN(K17*PI()/180)</f>
        <v>4.0096894829937018</v>
      </c>
      <c r="L21" s="22" t="s">
        <v>6</v>
      </c>
      <c r="M21" s="21">
        <f>M19/2*TAN(M17*PI()/180)</f>
        <v>-4.0096894829937018</v>
      </c>
    </row>
    <row r="22" spans="8:13" ht="15.75" thickBot="1" x14ac:dyDescent="0.3">
      <c r="H22" s="25" t="s">
        <v>11</v>
      </c>
      <c r="I22" s="26"/>
      <c r="J22" s="25" t="s">
        <v>8</v>
      </c>
      <c r="K22" s="26"/>
      <c r="L22" s="25" t="s">
        <v>15</v>
      </c>
      <c r="M22" s="26"/>
    </row>
    <row r="23" spans="8:13" ht="18.75" x14ac:dyDescent="0.25">
      <c r="H23" s="10" t="s">
        <v>5</v>
      </c>
      <c r="I23" s="11">
        <f>I17</f>
        <v>0</v>
      </c>
      <c r="J23" s="10" t="s">
        <v>5</v>
      </c>
      <c r="K23" s="11">
        <f>K17</f>
        <v>32.786000000000001</v>
      </c>
      <c r="L23" s="10" t="s">
        <v>5</v>
      </c>
      <c r="M23" s="11">
        <f>M17</f>
        <v>-32.786000000000001</v>
      </c>
    </row>
    <row r="24" spans="8:13" ht="18.75" x14ac:dyDescent="0.25">
      <c r="H24" s="12" t="s">
        <v>0</v>
      </c>
      <c r="I24" s="13">
        <v>4</v>
      </c>
      <c r="J24" s="12" t="s">
        <v>0</v>
      </c>
      <c r="K24" s="13">
        <v>4</v>
      </c>
      <c r="L24" s="12" t="s">
        <v>0</v>
      </c>
      <c r="M24" s="13">
        <v>4</v>
      </c>
    </row>
    <row r="25" spans="8:13" ht="18.75" x14ac:dyDescent="0.25">
      <c r="H25" s="12" t="s">
        <v>1</v>
      </c>
      <c r="I25" s="14">
        <f>(I24*$A$2)^(1/2)</f>
        <v>11.145940965212404</v>
      </c>
      <c r="J25" s="12" t="s">
        <v>1</v>
      </c>
      <c r="K25" s="14">
        <f>(K24*$A$2)^(1/2)</f>
        <v>11.145940965212404</v>
      </c>
      <c r="L25" s="12" t="s">
        <v>1</v>
      </c>
      <c r="M25" s="14">
        <f>(M24*$A$2)^(1/2)</f>
        <v>11.145940965212404</v>
      </c>
    </row>
    <row r="26" spans="8:13" ht="18.75" x14ac:dyDescent="0.25">
      <c r="H26" s="15" t="s">
        <v>2</v>
      </c>
      <c r="I26" s="16">
        <f>(A2/2)/(G2+ ((I25/2 - G2)/2)*(1+B2))</f>
        <v>3.6595692603753616</v>
      </c>
      <c r="J26" s="15" t="s">
        <v>2</v>
      </c>
      <c r="K26" s="16">
        <f>(A2/2)/(G2 + ((K25/2 - G2)/2)*(1+B2))</f>
        <v>3.6595692603753616</v>
      </c>
      <c r="L26" s="15" t="s">
        <v>2</v>
      </c>
      <c r="M26" s="16">
        <f>(A2/2)/(G2 + ((M25/2 - G2)/2)*(1+B2))</f>
        <v>3.6595692603753616</v>
      </c>
    </row>
    <row r="27" spans="8:13" ht="15.75" thickBot="1" x14ac:dyDescent="0.3">
      <c r="H27" s="22" t="s">
        <v>6</v>
      </c>
      <c r="I27" s="21">
        <f>I25/2*TAN(I23*PI()/180)</f>
        <v>0</v>
      </c>
      <c r="J27" s="22" t="s">
        <v>6</v>
      </c>
      <c r="K27" s="21">
        <f>K25/2*TAN(K23*PI()/180)</f>
        <v>3.5896074028193832</v>
      </c>
      <c r="L27" s="22" t="s">
        <v>6</v>
      </c>
      <c r="M27" s="21">
        <f>M25/2*TAN(M23*PI()/180)</f>
        <v>-3.5896074028193832</v>
      </c>
    </row>
    <row r="33" spans="10:10" ht="87.75" x14ac:dyDescent="3.5">
      <c r="J33" s="8"/>
    </row>
  </sheetData>
  <autoFilter ref="C1:F10" xr:uid="{00000000-0001-0000-0000-000000000000}"/>
  <mergeCells count="9">
    <mergeCell ref="L10:M10"/>
    <mergeCell ref="J10:K10"/>
    <mergeCell ref="H10:I10"/>
    <mergeCell ref="H16:I16"/>
    <mergeCell ref="H22:I22"/>
    <mergeCell ref="J22:K22"/>
    <mergeCell ref="L22:M22"/>
    <mergeCell ref="J16:K16"/>
    <mergeCell ref="L16:M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Cabello Gutiérrez</dc:creator>
  <cp:lastModifiedBy>Kiko Almagro Guerrero</cp:lastModifiedBy>
  <dcterms:created xsi:type="dcterms:W3CDTF">2015-06-05T18:17:20Z</dcterms:created>
  <dcterms:modified xsi:type="dcterms:W3CDTF">2022-08-01T12:36:56Z</dcterms:modified>
</cp:coreProperties>
</file>