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ropbox\GitHub\SANAID_stability\MATLAB\AIRCRAFT\TARSIS\Weights_CG\"/>
    </mc:Choice>
  </mc:AlternateContent>
  <xr:revisionPtr revIDLastSave="0" documentId="13_ncr:1_{22FA142C-0784-49E5-85E2-30E3B7846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ARA_E140" sheetId="2" r:id="rId1"/>
    <sheet name="CÁMARA E180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2" l="1"/>
  <c r="H18" i="2"/>
  <c r="Y39" i="2"/>
  <c r="Y38" i="2"/>
  <c r="Q18" i="2"/>
  <c r="B5" i="2"/>
  <c r="S18" i="2"/>
  <c r="R1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S21" i="2"/>
  <c r="R21" i="2"/>
  <c r="Q21" i="2"/>
  <c r="P21" i="2"/>
  <c r="O21" i="2"/>
  <c r="M21" i="2"/>
  <c r="L21" i="2"/>
  <c r="K21" i="2"/>
  <c r="J21" i="2"/>
  <c r="I21" i="2"/>
  <c r="H21" i="2"/>
  <c r="G21" i="2"/>
  <c r="F21" i="2"/>
  <c r="E21" i="2"/>
  <c r="D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P18" i="2"/>
  <c r="O18" i="2"/>
  <c r="N18" i="2"/>
  <c r="M18" i="2"/>
  <c r="L18" i="2"/>
  <c r="K18" i="2"/>
  <c r="J18" i="2"/>
  <c r="I18" i="2"/>
  <c r="G18" i="2"/>
  <c r="F18" i="2"/>
  <c r="E18" i="2"/>
  <c r="D18" i="2"/>
  <c r="D20" i="2"/>
  <c r="S19" i="1"/>
  <c r="S20" i="1"/>
  <c r="S21" i="1"/>
  <c r="S22" i="1"/>
  <c r="S23" i="1"/>
  <c r="S24" i="1"/>
  <c r="S25" i="1"/>
  <c r="S26" i="1"/>
  <c r="S2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1" i="1"/>
  <c r="D22" i="1"/>
  <c r="D23" i="1"/>
  <c r="D24" i="1"/>
  <c r="D25" i="1"/>
  <c r="D26" i="1"/>
  <c r="D27" i="1"/>
  <c r="D20" i="1"/>
  <c r="D18" i="1"/>
  <c r="D5" i="1"/>
  <c r="D19" i="1" s="1"/>
</calcChain>
</file>

<file path=xl/sharedStrings.xml><?xml version="1.0" encoding="utf-8"?>
<sst xmlns="http://schemas.openxmlformats.org/spreadsheetml/2006/main" count="108" uniqueCount="48">
  <si>
    <t>Sistema de Referencia: Planos principales  Skeleton T120</t>
  </si>
  <si>
    <t>DEPÓSITO LLENO</t>
  </si>
  <si>
    <t>MEDIO DEPÓSITO</t>
  </si>
  <si>
    <t>DEPÓSITO VACÍO</t>
  </si>
  <si>
    <t>Nº MSL</t>
  </si>
  <si>
    <t>0 (EW)</t>
  </si>
  <si>
    <t>REAL*</t>
  </si>
  <si>
    <t>W (Kg)</t>
  </si>
  <si>
    <t>Xcg (mm)</t>
  </si>
  <si>
    <t>Ycg (mm)</t>
  </si>
  <si>
    <t>Zcg (mm)</t>
  </si>
  <si>
    <t>Ix (Kgm2)</t>
  </si>
  <si>
    <t>Iy (Kgm2)</t>
  </si>
  <si>
    <t>Iz (Kgm2)</t>
  </si>
  <si>
    <t>Ixy (Kgm2)</t>
  </si>
  <si>
    <t>Ixz (Kgm2)</t>
  </si>
  <si>
    <t>Iyz (Kgm2)</t>
  </si>
  <si>
    <t>Nota: Se han supuesto que se lanzan primero los misiles izquierdos de cada pareja, por lo que la asimetría consiste en más peso en el ala derecha</t>
  </si>
  <si>
    <t xml:space="preserve">Sistema de Referencia: Punta del Morro  </t>
  </si>
  <si>
    <t>q</t>
  </si>
  <si>
    <t>DEPÓSITO LLENO (16.052Kg fuel)</t>
  </si>
  <si>
    <t>MEDIO DEPÓSITO (8.026KG)</t>
  </si>
  <si>
    <t>4 (MTOW)</t>
  </si>
  <si>
    <t>3</t>
  </si>
  <si>
    <t>2</t>
  </si>
  <si>
    <t>1</t>
  </si>
  <si>
    <t>0</t>
  </si>
  <si>
    <t>Tabla considerando cámara EPSILON 140 (2,088Kg). Es importante considerar que si el avión volara sin cámara, tendría un lastre similar, por lo que EW se considera CON CÁMARA</t>
  </si>
  <si>
    <t>Lastre sin ubicar: 12.247Kg (se ha impuesto como una masa concentrada en el cg medido en la realidad)</t>
  </si>
  <si>
    <t>Cámara</t>
  </si>
  <si>
    <t>Racks</t>
  </si>
  <si>
    <t xml:space="preserve">Misiles </t>
  </si>
  <si>
    <t>Fuel</t>
  </si>
  <si>
    <t>Motor</t>
  </si>
  <si>
    <t xml:space="preserve">CG EW MEDICIÓN REAL </t>
  </si>
  <si>
    <t>DA170</t>
  </si>
  <si>
    <r>
      <t xml:space="preserve">CG </t>
    </r>
    <r>
      <rPr>
        <b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 xml:space="preserve"> 120 CATIA</t>
    </r>
  </si>
  <si>
    <t>SP210</t>
  </si>
  <si>
    <r>
      <t xml:space="preserve">CG </t>
    </r>
    <r>
      <rPr>
        <b/>
        <sz val="11"/>
        <color theme="1"/>
        <rFont val="Calibri"/>
        <family val="2"/>
        <scheme val="minor"/>
      </rPr>
      <t>EW</t>
    </r>
    <r>
      <rPr>
        <sz val="11"/>
        <color theme="1"/>
        <rFont val="Calibri"/>
        <family val="2"/>
        <scheme val="minor"/>
      </rPr>
      <t xml:space="preserve"> CATIA </t>
    </r>
  </si>
  <si>
    <t>Al pasar a 120 se ha pasado al motor sp210, más pesado</t>
  </si>
  <si>
    <t>CG MISILES</t>
  </si>
  <si>
    <t>CG FUEL</t>
  </si>
  <si>
    <t xml:space="preserve">MAMPARO DE MORRO </t>
  </si>
  <si>
    <t>*La real se hizo con la epsilon 140</t>
  </si>
  <si>
    <t>Tabla considerando cámara EPSILON 180 (3.75Kg). Es importante considerar que si el avión volara sin cámara, tendría un lastre similar, por lo que EW se considera CON CÁMARA</t>
  </si>
  <si>
    <r>
      <t xml:space="preserve">CG </t>
    </r>
    <r>
      <rPr>
        <b/>
        <sz val="11"/>
        <color theme="1"/>
        <rFont val="Calibri"/>
        <family val="2"/>
        <scheme val="minor"/>
      </rPr>
      <t>EW</t>
    </r>
    <r>
      <rPr>
        <sz val="11"/>
        <color theme="1"/>
        <rFont val="Calibri"/>
        <family val="2"/>
        <scheme val="minor"/>
      </rPr>
      <t xml:space="preserve"> CATIA (no se puede volart sin camara!)</t>
    </r>
  </si>
  <si>
    <t>MAMPARO DE MORRO (a 490.224 de la punta)</t>
  </si>
  <si>
    <t>W (Kg)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</si>
</sst>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808080"/>
      <name val="Calibri"/>
      <family val="2"/>
    </font>
    <font>
      <sz val="11"/>
      <color rgb="FF80808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00FF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6" xfId="0" applyBorder="1"/>
    <xf numFmtId="0" fontId="0" fillId="0" borderId="8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1" fillId="0" borderId="2" xfId="0" applyFont="1" applyBorder="1"/>
    <xf numFmtId="0" fontId="1" fillId="2" borderId="16" xfId="0" applyFont="1" applyFill="1" applyBorder="1"/>
    <xf numFmtId="0" fontId="1" fillId="5" borderId="16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2" fillId="0" borderId="0" xfId="0" applyFont="1"/>
    <xf numFmtId="0" fontId="0" fillId="4" borderId="12" xfId="0" applyFill="1" applyBorder="1"/>
    <xf numFmtId="0" fontId="1" fillId="7" borderId="23" xfId="0" applyFont="1" applyFill="1" applyBorder="1"/>
    <xf numFmtId="0" fontId="1" fillId="7" borderId="4" xfId="0" applyFont="1" applyFill="1" applyBorder="1"/>
    <xf numFmtId="0" fontId="1" fillId="7" borderId="16" xfId="0" applyFont="1" applyFill="1" applyBorder="1"/>
    <xf numFmtId="0" fontId="1" fillId="7" borderId="24" xfId="0" applyFont="1" applyFill="1" applyBorder="1"/>
    <xf numFmtId="0" fontId="1" fillId="8" borderId="15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4" fillId="0" borderId="0" xfId="0" applyFont="1"/>
    <xf numFmtId="0" fontId="5" fillId="0" borderId="2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5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2" xfId="0" applyBorder="1"/>
    <xf numFmtId="0" fontId="0" fillId="3" borderId="15" xfId="0" applyFill="1" applyBorder="1"/>
    <xf numFmtId="0" fontId="0" fillId="8" borderId="15" xfId="0" applyFill="1" applyBorder="1"/>
    <xf numFmtId="0" fontId="0" fillId="4" borderId="15" xfId="0" applyFill="1" applyBorder="1"/>
    <xf numFmtId="0" fontId="1" fillId="14" borderId="5" xfId="0" applyFont="1" applyFill="1" applyBorder="1"/>
    <xf numFmtId="0" fontId="1" fillId="15" borderId="15" xfId="0" applyFont="1" applyFill="1" applyBorder="1"/>
    <xf numFmtId="0" fontId="0" fillId="15" borderId="11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0" fontId="1" fillId="0" borderId="0" xfId="0" applyFont="1"/>
    <xf numFmtId="0" fontId="0" fillId="16" borderId="0" xfId="0" applyFill="1"/>
    <xf numFmtId="0" fontId="1" fillId="0" borderId="15" xfId="0" applyFont="1" applyBorder="1"/>
    <xf numFmtId="0" fontId="1" fillId="0" borderId="16" xfId="0" applyFont="1" applyBorder="1"/>
    <xf numFmtId="0" fontId="1" fillId="0" borderId="35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12" borderId="39" xfId="0" applyFill="1" applyBorder="1"/>
    <xf numFmtId="0" fontId="1" fillId="5" borderId="15" xfId="0" applyFont="1" applyFill="1" applyBorder="1"/>
    <xf numFmtId="0" fontId="1" fillId="5" borderId="3" xfId="0" applyFont="1" applyFill="1" applyBorder="1"/>
    <xf numFmtId="0" fontId="1" fillId="2" borderId="2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11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7" fillId="12" borderId="39" xfId="0" applyFont="1" applyFill="1" applyBorder="1"/>
    <xf numFmtId="0" fontId="7" fillId="17" borderId="39" xfId="0" applyFont="1" applyFill="1" applyBorder="1"/>
    <xf numFmtId="0" fontId="8" fillId="0" borderId="15" xfId="0" applyFont="1" applyFill="1" applyBorder="1" applyAlignment="1"/>
    <xf numFmtId="0" fontId="8" fillId="0" borderId="4" xfId="0" applyFont="1" applyFill="1" applyBorder="1" applyAlignment="1"/>
    <xf numFmtId="0" fontId="8" fillId="0" borderId="5" xfId="0" applyFont="1" applyFill="1" applyBorder="1" applyAlignment="1"/>
    <xf numFmtId="0" fontId="9" fillId="0" borderId="11" xfId="0" applyFont="1" applyFill="1" applyBorder="1" applyAlignment="1"/>
    <xf numFmtId="0" fontId="9" fillId="0" borderId="1" xfId="0" applyFont="1" applyFill="1" applyBorder="1" applyAlignment="1"/>
    <xf numFmtId="0" fontId="9" fillId="0" borderId="7" xfId="0" applyFont="1" applyFill="1" applyBorder="1" applyAlignment="1"/>
    <xf numFmtId="0" fontId="9" fillId="0" borderId="12" xfId="0" applyFont="1" applyFill="1" applyBorder="1" applyAlignment="1"/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1" fillId="0" borderId="6" xfId="0" applyFont="1" applyBorder="1"/>
    <xf numFmtId="0" fontId="1" fillId="4" borderId="11" xfId="0" applyFont="1" applyFill="1" applyBorder="1"/>
    <xf numFmtId="0" fontId="1" fillId="8" borderId="11" xfId="0" applyFont="1" applyFill="1" applyBorder="1"/>
    <xf numFmtId="0" fontId="1" fillId="3" borderId="11" xfId="0" applyFont="1" applyFill="1" applyBorder="1"/>
    <xf numFmtId="0" fontId="1" fillId="15" borderId="11" xfId="0" applyFont="1" applyFill="1" applyBorder="1"/>
    <xf numFmtId="0" fontId="6" fillId="13" borderId="0" xfId="0" applyFont="1" applyFill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600075</xdr:colOff>
      <xdr:row>0</xdr:row>
      <xdr:rowOff>171451</xdr:rowOff>
    </xdr:from>
    <xdr:to>
      <xdr:col>37</xdr:col>
      <xdr:colOff>487848</xdr:colOff>
      <xdr:row>29</xdr:row>
      <xdr:rowOff>84768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D8A597-BD57-482E-A7FB-7DA01C377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6775" y="171451"/>
          <a:ext cx="13041798" cy="5504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115543</xdr:colOff>
      <xdr:row>0</xdr:row>
      <xdr:rowOff>189257</xdr:rowOff>
    </xdr:from>
    <xdr:to>
      <xdr:col>39</xdr:col>
      <xdr:colOff>549976</xdr:colOff>
      <xdr:row>30</xdr:row>
      <xdr:rowOff>62086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0249F-DC4C-45A1-99CF-ED0E946A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2243" y="189257"/>
          <a:ext cx="14845758" cy="571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503E-8376-42C5-B44F-38AE6817C0A1}">
  <dimension ref="B1:AC40"/>
  <sheetViews>
    <sheetView tabSelected="1" zoomScaleNormal="100" workbookViewId="0">
      <selection activeCell="O10" sqref="O10"/>
    </sheetView>
  </sheetViews>
  <sheetFormatPr defaultRowHeight="15" x14ac:dyDescent="0.25"/>
  <cols>
    <col min="3" max="3" width="11" bestFit="1" customWidth="1"/>
    <col min="9" max="10" width="9.28515625" bestFit="1" customWidth="1"/>
    <col min="12" max="13" width="9.28515625" bestFit="1" customWidth="1"/>
    <col min="24" max="24" width="41.85546875" bestFit="1" customWidth="1"/>
  </cols>
  <sheetData>
    <row r="1" spans="2:21" ht="15.75" thickBot="1" x14ac:dyDescent="0.3">
      <c r="C1" s="11"/>
      <c r="D1" s="87" t="s">
        <v>0</v>
      </c>
      <c r="E1" s="88"/>
      <c r="F1" s="88"/>
      <c r="G1" s="88"/>
      <c r="H1" s="88"/>
      <c r="I1" s="88"/>
      <c r="J1" s="88"/>
      <c r="K1" s="88"/>
      <c r="L1" s="88"/>
      <c r="M1" s="89"/>
    </row>
    <row r="2" spans="2:21" ht="15.75" thickBot="1" x14ac:dyDescent="0.3">
      <c r="C2" s="20"/>
      <c r="D2" s="90" t="s">
        <v>1</v>
      </c>
      <c r="E2" s="91"/>
      <c r="F2" s="91"/>
      <c r="G2" s="91"/>
      <c r="H2" s="92"/>
      <c r="I2" s="91" t="s">
        <v>2</v>
      </c>
      <c r="J2" s="91"/>
      <c r="K2" s="91"/>
      <c r="L2" s="91"/>
      <c r="M2" s="92"/>
      <c r="N2" s="91" t="s">
        <v>3</v>
      </c>
      <c r="O2" s="91"/>
      <c r="P2" s="91"/>
      <c r="Q2" s="91"/>
      <c r="R2" s="92"/>
    </row>
    <row r="3" spans="2:21" x14ac:dyDescent="0.25">
      <c r="C3" s="21" t="s">
        <v>4</v>
      </c>
      <c r="D3" s="22">
        <v>4</v>
      </c>
      <c r="E3" s="23">
        <v>3</v>
      </c>
      <c r="F3" s="23">
        <v>2</v>
      </c>
      <c r="G3" s="23">
        <v>1</v>
      </c>
      <c r="H3" s="24">
        <v>0</v>
      </c>
      <c r="I3" s="22">
        <v>4</v>
      </c>
      <c r="J3" s="25">
        <v>3</v>
      </c>
      <c r="K3" s="23">
        <v>2</v>
      </c>
      <c r="L3" s="23">
        <v>1</v>
      </c>
      <c r="M3" s="24">
        <v>0</v>
      </c>
      <c r="N3" s="22">
        <v>4</v>
      </c>
      <c r="O3" s="25">
        <v>3</v>
      </c>
      <c r="P3" s="23">
        <v>2</v>
      </c>
      <c r="Q3" s="23">
        <v>1</v>
      </c>
      <c r="R3" s="24" t="s">
        <v>5</v>
      </c>
      <c r="S3" s="24" t="s">
        <v>6</v>
      </c>
    </row>
    <row r="4" spans="2:21" x14ac:dyDescent="0.25">
      <c r="C4" s="21" t="s">
        <v>7</v>
      </c>
      <c r="D4" s="22">
        <v>120</v>
      </c>
      <c r="E4" s="25">
        <v>117</v>
      </c>
      <c r="F4" s="25">
        <v>114</v>
      </c>
      <c r="G4" s="23">
        <v>111</v>
      </c>
      <c r="H4" s="23">
        <v>108</v>
      </c>
      <c r="I4" s="72">
        <v>111.974</v>
      </c>
      <c r="J4" s="73">
        <v>108.974</v>
      </c>
      <c r="K4" s="73">
        <v>105.974</v>
      </c>
      <c r="L4" s="73">
        <v>102.974</v>
      </c>
      <c r="M4" s="74">
        <v>99.974000000000004</v>
      </c>
      <c r="N4" s="22">
        <v>103.94799999999999</v>
      </c>
      <c r="O4" s="25">
        <v>100.94799999999999</v>
      </c>
      <c r="P4" s="23">
        <v>97.947999999999993</v>
      </c>
      <c r="Q4" s="23">
        <v>94.947999999999993</v>
      </c>
      <c r="R4" s="24">
        <v>91.947999999999993</v>
      </c>
      <c r="S4" s="24">
        <v>72.8</v>
      </c>
    </row>
    <row r="5" spans="2:21" x14ac:dyDescent="0.25">
      <c r="B5">
        <f>R5-D5</f>
        <v>25.395999999999958</v>
      </c>
      <c r="C5" s="26" t="s">
        <v>8</v>
      </c>
      <c r="D5" s="27">
        <v>1192.3240000000001</v>
      </c>
      <c r="E5" s="29">
        <v>1195.7280000000001</v>
      </c>
      <c r="F5" s="29">
        <v>1199.3109999999999</v>
      </c>
      <c r="G5" s="28">
        <v>1203.088</v>
      </c>
      <c r="H5" s="28">
        <v>1207.075</v>
      </c>
      <c r="I5" s="75">
        <v>1195.6369999999999</v>
      </c>
      <c r="J5" s="76">
        <v>1199.383</v>
      </c>
      <c r="K5" s="76">
        <v>1203.3409999999999</v>
      </c>
      <c r="L5" s="76">
        <v>1207.53</v>
      </c>
      <c r="M5" s="77">
        <v>1211.97</v>
      </c>
      <c r="N5" s="27">
        <v>1199.462</v>
      </c>
      <c r="O5" s="29">
        <v>1203.6199999999999</v>
      </c>
      <c r="P5" s="28">
        <v>1208.0319999999999</v>
      </c>
      <c r="Q5" s="28">
        <v>1212.723</v>
      </c>
      <c r="R5" s="30">
        <v>1217.72</v>
      </c>
      <c r="S5" s="30">
        <v>1215</v>
      </c>
    </row>
    <row r="6" spans="2:21" x14ac:dyDescent="0.25">
      <c r="C6" s="26" t="s">
        <v>9</v>
      </c>
      <c r="D6" s="27">
        <v>-1.4890000000000001</v>
      </c>
      <c r="E6" s="29">
        <v>-26.181000000000001</v>
      </c>
      <c r="F6" s="29">
        <v>-1.5680000000000001</v>
      </c>
      <c r="G6" s="28">
        <v>18.89</v>
      </c>
      <c r="H6" s="28">
        <v>-1.655</v>
      </c>
      <c r="I6" s="75">
        <v>-1.599</v>
      </c>
      <c r="J6" s="76">
        <v>24.827000000000002</v>
      </c>
      <c r="K6" s="76">
        <v>-1.6890000000000001</v>
      </c>
      <c r="L6" s="76">
        <v>20.36</v>
      </c>
      <c r="M6" s="77">
        <v>-1.79</v>
      </c>
      <c r="N6" s="27">
        <v>-1.7250000000000001</v>
      </c>
      <c r="O6" s="29">
        <v>26.797999999999998</v>
      </c>
      <c r="P6" s="28">
        <v>-1.83</v>
      </c>
      <c r="Q6" s="28">
        <v>22.077999999999999</v>
      </c>
      <c r="R6" s="30">
        <v>-1.95</v>
      </c>
      <c r="S6" s="30"/>
    </row>
    <row r="7" spans="2:21" x14ac:dyDescent="0.25">
      <c r="C7" s="31" t="s">
        <v>10</v>
      </c>
      <c r="D7" s="32">
        <v>-102.95399999999999</v>
      </c>
      <c r="E7" s="34">
        <v>-100.315</v>
      </c>
      <c r="F7" s="34">
        <v>-97.537000000000006</v>
      </c>
      <c r="G7" s="33">
        <v>-94.608999999999995</v>
      </c>
      <c r="H7" s="33">
        <v>-91.519000000000005</v>
      </c>
      <c r="I7" s="78">
        <v>-103.176</v>
      </c>
      <c r="J7" s="79">
        <v>-100.349</v>
      </c>
      <c r="K7" s="79">
        <v>-97.361999999999995</v>
      </c>
      <c r="L7" s="79">
        <v>-94.200999999999993</v>
      </c>
      <c r="M7" s="80">
        <v>-90.85</v>
      </c>
      <c r="N7" s="32">
        <v>-103.43300000000001</v>
      </c>
      <c r="O7" s="34">
        <v>-100.389</v>
      </c>
      <c r="P7" s="33">
        <v>-97.158000000000001</v>
      </c>
      <c r="Q7" s="33">
        <v>-93.722999999999999</v>
      </c>
      <c r="R7" s="35">
        <v>-90.063999999999993</v>
      </c>
      <c r="S7" s="35"/>
    </row>
    <row r="8" spans="2:21" x14ac:dyDescent="0.25">
      <c r="C8" s="27" t="s">
        <v>11</v>
      </c>
      <c r="D8" s="27">
        <v>45.765984000000003</v>
      </c>
      <c r="E8" s="29">
        <v>42.878762000000002</v>
      </c>
      <c r="F8" s="29">
        <v>40.149676999999997</v>
      </c>
      <c r="G8" s="28">
        <v>38.346971000000003</v>
      </c>
      <c r="H8" s="28">
        <v>36.620896000000002</v>
      </c>
      <c r="I8" s="75">
        <v>45.688949999999998</v>
      </c>
      <c r="J8" s="76">
        <v>42.814860000000003</v>
      </c>
      <c r="K8" s="76">
        <v>40.072670000000002</v>
      </c>
      <c r="L8" s="76">
        <v>38.266719999999999</v>
      </c>
      <c r="M8" s="77">
        <v>36.543340000000001</v>
      </c>
      <c r="N8" s="27">
        <v>45.611893999999999</v>
      </c>
      <c r="O8" s="29">
        <v>42.732591999999997</v>
      </c>
      <c r="P8" s="28">
        <v>39.995660000000001</v>
      </c>
      <c r="Q8" s="28">
        <v>38.185913999999997</v>
      </c>
      <c r="R8" s="30">
        <v>36.465663999999997</v>
      </c>
      <c r="S8" s="30"/>
    </row>
    <row r="9" spans="2:21" x14ac:dyDescent="0.25">
      <c r="C9" s="27" t="s">
        <v>12</v>
      </c>
      <c r="D9" s="27">
        <v>46.736277999999999</v>
      </c>
      <c r="E9" s="29">
        <v>46.648206000000002</v>
      </c>
      <c r="F9" s="29">
        <v>46.555565000000001</v>
      </c>
      <c r="G9" s="28">
        <v>46.457984000000003</v>
      </c>
      <c r="H9" s="28">
        <v>46.355052000000001</v>
      </c>
      <c r="I9" s="75">
        <v>46.48066</v>
      </c>
      <c r="J9" s="76">
        <v>46.38982</v>
      </c>
      <c r="K9" s="76">
        <v>46.293909999999997</v>
      </c>
      <c r="L9" s="76">
        <v>46.192489999999999</v>
      </c>
      <c r="M9" s="77">
        <v>46.085050000000003</v>
      </c>
      <c r="N9" s="27">
        <v>46.222181999999997</v>
      </c>
      <c r="O9" s="29">
        <v>46.128056999999998</v>
      </c>
      <c r="P9" s="28">
        <v>46.028243000000003</v>
      </c>
      <c r="Q9" s="28">
        <v>45.922199999999997</v>
      </c>
      <c r="R9" s="30">
        <v>45.809319000000002</v>
      </c>
      <c r="S9" s="30"/>
    </row>
    <row r="10" spans="2:21" x14ac:dyDescent="0.25">
      <c r="C10" s="32" t="s">
        <v>13</v>
      </c>
      <c r="D10" s="32">
        <v>87.814920000000001</v>
      </c>
      <c r="E10" s="34">
        <v>84.906059999999997</v>
      </c>
      <c r="F10" s="34">
        <v>82.154199000000006</v>
      </c>
      <c r="G10" s="33">
        <v>80.327484999999996</v>
      </c>
      <c r="H10" s="33">
        <v>78.576059999999998</v>
      </c>
      <c r="I10" s="78">
        <v>87.535889999999995</v>
      </c>
      <c r="J10" s="79">
        <v>84.637230000000002</v>
      </c>
      <c r="K10" s="79">
        <v>81.86909</v>
      </c>
      <c r="L10" s="79">
        <v>80.035679999999999</v>
      </c>
      <c r="M10" s="80">
        <v>78.283169999999998</v>
      </c>
      <c r="N10" s="32">
        <v>87.254008999999996</v>
      </c>
      <c r="O10" s="34">
        <v>84.346667999999994</v>
      </c>
      <c r="P10" s="33">
        <v>81.579977999999997</v>
      </c>
      <c r="Q10" s="33">
        <v>79.738594000000006</v>
      </c>
      <c r="R10" s="35">
        <v>77.984640999999996</v>
      </c>
      <c r="S10" s="35"/>
    </row>
    <row r="11" spans="2:21" x14ac:dyDescent="0.25">
      <c r="C11" s="27" t="s">
        <v>14</v>
      </c>
      <c r="D11" s="27">
        <v>-6.6041000000000002E-2</v>
      </c>
      <c r="E11" s="29">
        <v>-0.45940799999999998</v>
      </c>
      <c r="F11" s="29">
        <v>-6.7290000000000003E-2</v>
      </c>
      <c r="G11" s="28">
        <v>0.25861899999999999</v>
      </c>
      <c r="H11" s="28">
        <v>-6.8678000000000003E-2</v>
      </c>
      <c r="I11" s="75">
        <v>-6.6650000000000001E-2</v>
      </c>
      <c r="J11" s="76">
        <v>0.33598299999999998</v>
      </c>
      <c r="K11" s="76">
        <v>-6.8029999999999993E-2</v>
      </c>
      <c r="L11" s="76">
        <v>0.26791399999999999</v>
      </c>
      <c r="M11" s="77">
        <v>-6.9570000000000007E-2</v>
      </c>
      <c r="N11" s="27">
        <v>-6.7339999999999997E-2</v>
      </c>
      <c r="O11" s="29">
        <v>0.34742800000000001</v>
      </c>
      <c r="P11" s="28">
        <v>-6.8885000000000002E-2</v>
      </c>
      <c r="Q11" s="28">
        <v>0.27878199999999997</v>
      </c>
      <c r="R11" s="30">
        <v>-7.0622000000000004E-2</v>
      </c>
      <c r="S11" s="30"/>
    </row>
    <row r="12" spans="2:21" x14ac:dyDescent="0.25">
      <c r="C12" s="27" t="s">
        <v>15</v>
      </c>
      <c r="D12" s="27">
        <v>-1.542303</v>
      </c>
      <c r="E12" s="29">
        <v>-1.500262</v>
      </c>
      <c r="F12" s="29">
        <v>-1.456008</v>
      </c>
      <c r="G12" s="28">
        <v>-1.409362</v>
      </c>
      <c r="H12" s="28">
        <v>-1.360125</v>
      </c>
      <c r="I12" s="75">
        <v>-1.5277499999999999</v>
      </c>
      <c r="J12" s="76">
        <v>-1.48468</v>
      </c>
      <c r="K12" s="76">
        <v>-1.43916</v>
      </c>
      <c r="L12" s="76">
        <v>-1.3909899999999999</v>
      </c>
      <c r="M12" s="77">
        <v>-1.3399300000000001</v>
      </c>
      <c r="N12" s="27">
        <v>-1.513393</v>
      </c>
      <c r="O12" s="29">
        <v>-1.469123</v>
      </c>
      <c r="P12" s="28">
        <v>-1.42214</v>
      </c>
      <c r="Q12" s="28">
        <v>-1.3721890000000001</v>
      </c>
      <c r="R12" s="30">
        <v>-1.318978</v>
      </c>
      <c r="S12" s="30"/>
    </row>
    <row r="13" spans="2:21" x14ac:dyDescent="0.25">
      <c r="C13" s="32" t="s">
        <v>16</v>
      </c>
      <c r="D13" s="32">
        <v>-1.2024999999999999E-2</v>
      </c>
      <c r="E13" s="34">
        <v>-0.31697999999999998</v>
      </c>
      <c r="F13" s="34">
        <v>-1.2994E-2</v>
      </c>
      <c r="G13" s="33">
        <v>0.23966499999999999</v>
      </c>
      <c r="H13" s="33">
        <v>-1.4069E-2</v>
      </c>
      <c r="I13" s="78">
        <v>-1.1950000000000001E-2</v>
      </c>
      <c r="J13" s="79">
        <v>0.29193000000000002</v>
      </c>
      <c r="K13" s="79">
        <v>-1.299E-2</v>
      </c>
      <c r="L13" s="79">
        <v>0.24055599999999999</v>
      </c>
      <c r="M13" s="80">
        <v>-1.4149999999999999E-2</v>
      </c>
      <c r="N13" s="32">
        <v>-1.1865000000000001E-2</v>
      </c>
      <c r="O13" s="34">
        <v>0.29185899999999998</v>
      </c>
      <c r="P13" s="33">
        <v>-1.299E-2</v>
      </c>
      <c r="Q13" s="33">
        <v>0.241592</v>
      </c>
      <c r="R13" s="35">
        <v>-1.4262E-2</v>
      </c>
      <c r="S13" s="35"/>
    </row>
    <row r="14" spans="2:21" x14ac:dyDescent="0.25">
      <c r="D14" t="s">
        <v>17</v>
      </c>
    </row>
    <row r="15" spans="2:21" x14ac:dyDescent="0.25">
      <c r="D15" s="93" t="s">
        <v>18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U15" t="s">
        <v>19</v>
      </c>
    </row>
    <row r="16" spans="2:21" ht="15.75" thickBot="1" x14ac:dyDescent="0.3">
      <c r="D16" s="96" t="s">
        <v>20</v>
      </c>
      <c r="E16" s="97"/>
      <c r="F16" s="97"/>
      <c r="G16" s="97"/>
      <c r="H16" s="97"/>
      <c r="I16" s="98" t="s">
        <v>21</v>
      </c>
      <c r="J16" s="99"/>
      <c r="K16" s="99"/>
      <c r="L16" s="99"/>
      <c r="M16" s="100"/>
      <c r="N16" s="101" t="s">
        <v>3</v>
      </c>
      <c r="O16" s="102"/>
      <c r="P16" s="102"/>
      <c r="Q16" s="102"/>
      <c r="R16" s="103"/>
    </row>
    <row r="17" spans="3:19" ht="15.75" thickBot="1" x14ac:dyDescent="0.3">
      <c r="C17" s="6" t="s">
        <v>4</v>
      </c>
      <c r="D17" s="59">
        <v>4</v>
      </c>
      <c r="E17" s="8">
        <v>3</v>
      </c>
      <c r="F17" s="8">
        <v>2</v>
      </c>
      <c r="G17" s="8">
        <v>1</v>
      </c>
      <c r="H17" s="60">
        <v>0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1">
        <v>4</v>
      </c>
      <c r="O17" s="62">
        <v>3</v>
      </c>
      <c r="P17" s="7">
        <v>2</v>
      </c>
      <c r="Q17" s="7">
        <v>1</v>
      </c>
      <c r="R17" s="63">
        <v>0</v>
      </c>
      <c r="S17" s="40" t="s">
        <v>6</v>
      </c>
    </row>
    <row r="18" spans="3:19" x14ac:dyDescent="0.25">
      <c r="C18" s="6" t="s">
        <v>7</v>
      </c>
      <c r="D18" s="10">
        <f>D4</f>
        <v>120</v>
      </c>
      <c r="E18" s="10">
        <f t="shared" ref="E18:R18" si="0">E4</f>
        <v>117</v>
      </c>
      <c r="F18" s="10">
        <f t="shared" si="0"/>
        <v>114</v>
      </c>
      <c r="G18" s="10">
        <f t="shared" si="0"/>
        <v>111</v>
      </c>
      <c r="H18" s="10">
        <f t="shared" si="0"/>
        <v>108</v>
      </c>
      <c r="I18" s="17">
        <f t="shared" si="0"/>
        <v>111.974</v>
      </c>
      <c r="J18" s="17">
        <f t="shared" si="0"/>
        <v>108.974</v>
      </c>
      <c r="K18" s="17">
        <f t="shared" si="0"/>
        <v>105.974</v>
      </c>
      <c r="L18" s="17">
        <f t="shared" si="0"/>
        <v>102.974</v>
      </c>
      <c r="M18" s="17">
        <f t="shared" si="0"/>
        <v>99.974000000000004</v>
      </c>
      <c r="N18" s="9">
        <f t="shared" si="0"/>
        <v>103.94799999999999</v>
      </c>
      <c r="O18" s="9">
        <f t="shared" si="0"/>
        <v>100.94799999999999</v>
      </c>
      <c r="P18" s="9">
        <f t="shared" si="0"/>
        <v>97.947999999999993</v>
      </c>
      <c r="Q18" s="9">
        <f t="shared" si="0"/>
        <v>94.947999999999993</v>
      </c>
      <c r="R18" s="9">
        <f t="shared" si="0"/>
        <v>91.947999999999993</v>
      </c>
      <c r="S18" s="41">
        <f>S4</f>
        <v>72.8</v>
      </c>
    </row>
    <row r="19" spans="3:19" x14ac:dyDescent="0.25">
      <c r="C19" s="81" t="s">
        <v>47</v>
      </c>
      <c r="D19" s="82">
        <v>16.052</v>
      </c>
      <c r="E19" s="82">
        <v>16.052</v>
      </c>
      <c r="F19" s="82">
        <v>16.052</v>
      </c>
      <c r="G19" s="82">
        <v>16.052</v>
      </c>
      <c r="H19" s="82">
        <v>16.052</v>
      </c>
      <c r="I19" s="83">
        <v>8.0259999999999998</v>
      </c>
      <c r="J19" s="83">
        <v>8.0259999999999998</v>
      </c>
      <c r="K19" s="83">
        <v>8.0259999999999998</v>
      </c>
      <c r="L19" s="83">
        <v>8.0259999999999998</v>
      </c>
      <c r="M19" s="83">
        <v>8.0259999999999998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5"/>
    </row>
    <row r="20" spans="3:19" x14ac:dyDescent="0.25">
      <c r="C20" s="1" t="s">
        <v>8</v>
      </c>
      <c r="D20" s="5">
        <f t="shared" ref="D20:S20" si="1">D5+490.224</f>
        <v>1682.548</v>
      </c>
      <c r="E20" s="5">
        <f t="shared" si="1"/>
        <v>1685.952</v>
      </c>
      <c r="F20" s="5">
        <f t="shared" si="1"/>
        <v>1689.5349999999999</v>
      </c>
      <c r="G20" s="5">
        <f t="shared" si="1"/>
        <v>1693.3119999999999</v>
      </c>
      <c r="H20" s="5">
        <f t="shared" si="1"/>
        <v>1697.299</v>
      </c>
      <c r="I20" s="18">
        <f t="shared" si="1"/>
        <v>1685.8609999999999</v>
      </c>
      <c r="J20" s="18">
        <f t="shared" si="1"/>
        <v>1689.607</v>
      </c>
      <c r="K20" s="18">
        <f t="shared" si="1"/>
        <v>1693.5649999999998</v>
      </c>
      <c r="L20" s="18">
        <f t="shared" si="1"/>
        <v>1697.7539999999999</v>
      </c>
      <c r="M20" s="18">
        <f t="shared" si="1"/>
        <v>1702.194</v>
      </c>
      <c r="N20" s="3">
        <f t="shared" si="1"/>
        <v>1689.6859999999999</v>
      </c>
      <c r="O20" s="3">
        <f t="shared" si="1"/>
        <v>1693.8439999999998</v>
      </c>
      <c r="P20" s="3">
        <f t="shared" si="1"/>
        <v>1698.2559999999999</v>
      </c>
      <c r="Q20" s="3">
        <f t="shared" si="1"/>
        <v>1702.9469999999999</v>
      </c>
      <c r="R20" s="3">
        <f t="shared" si="1"/>
        <v>1707.944</v>
      </c>
      <c r="S20" s="42">
        <f t="shared" si="1"/>
        <v>1705.2239999999999</v>
      </c>
    </row>
    <row r="21" spans="3:19" x14ac:dyDescent="0.25">
      <c r="C21" s="1" t="s">
        <v>9</v>
      </c>
      <c r="D21" s="5">
        <f>D6</f>
        <v>-1.4890000000000001</v>
      </c>
      <c r="E21" s="5">
        <f t="shared" ref="E21:S28" si="2">E6</f>
        <v>-26.181000000000001</v>
      </c>
      <c r="F21" s="5">
        <f t="shared" si="2"/>
        <v>-1.5680000000000001</v>
      </c>
      <c r="G21" s="5">
        <f t="shared" si="2"/>
        <v>18.89</v>
      </c>
      <c r="H21" s="5">
        <f t="shared" si="2"/>
        <v>-1.655</v>
      </c>
      <c r="I21" s="18">
        <f t="shared" si="2"/>
        <v>-1.599</v>
      </c>
      <c r="J21" s="18">
        <f t="shared" si="2"/>
        <v>24.827000000000002</v>
      </c>
      <c r="K21" s="18">
        <f t="shared" si="2"/>
        <v>-1.6890000000000001</v>
      </c>
      <c r="L21" s="18">
        <f t="shared" si="2"/>
        <v>20.36</v>
      </c>
      <c r="M21" s="18">
        <f t="shared" si="2"/>
        <v>-1.79</v>
      </c>
      <c r="N21" s="3">
        <f t="shared" si="2"/>
        <v>-1.7250000000000001</v>
      </c>
      <c r="O21" s="3">
        <f t="shared" si="2"/>
        <v>26.797999999999998</v>
      </c>
      <c r="P21" s="3">
        <f t="shared" si="2"/>
        <v>-1.83</v>
      </c>
      <c r="Q21" s="3">
        <f t="shared" si="2"/>
        <v>22.077999999999999</v>
      </c>
      <c r="R21" s="3">
        <f t="shared" si="2"/>
        <v>-1.95</v>
      </c>
      <c r="S21" s="42">
        <f t="shared" si="2"/>
        <v>0</v>
      </c>
    </row>
    <row r="22" spans="3:19" ht="15.75" thickBot="1" x14ac:dyDescent="0.3">
      <c r="C22" s="1" t="s">
        <v>10</v>
      </c>
      <c r="D22" s="5">
        <f t="shared" ref="D22:R28" si="3">D7</f>
        <v>-102.95399999999999</v>
      </c>
      <c r="E22" s="5">
        <f t="shared" si="3"/>
        <v>-100.315</v>
      </c>
      <c r="F22" s="5">
        <f t="shared" si="3"/>
        <v>-97.537000000000006</v>
      </c>
      <c r="G22" s="5">
        <f t="shared" si="3"/>
        <v>-94.608999999999995</v>
      </c>
      <c r="H22" s="5">
        <f t="shared" si="3"/>
        <v>-91.519000000000005</v>
      </c>
      <c r="I22" s="18">
        <f t="shared" si="3"/>
        <v>-103.176</v>
      </c>
      <c r="J22" s="18">
        <f t="shared" si="3"/>
        <v>-100.349</v>
      </c>
      <c r="K22" s="18">
        <f t="shared" si="3"/>
        <v>-97.361999999999995</v>
      </c>
      <c r="L22" s="18">
        <f t="shared" si="3"/>
        <v>-94.200999999999993</v>
      </c>
      <c r="M22" s="18">
        <f t="shared" si="3"/>
        <v>-90.85</v>
      </c>
      <c r="N22" s="3">
        <f t="shared" si="3"/>
        <v>-103.43300000000001</v>
      </c>
      <c r="O22" s="3">
        <f t="shared" si="3"/>
        <v>-100.389</v>
      </c>
      <c r="P22" s="3">
        <f t="shared" si="3"/>
        <v>-97.158000000000001</v>
      </c>
      <c r="Q22" s="3">
        <f t="shared" si="3"/>
        <v>-93.722999999999999</v>
      </c>
      <c r="R22" s="3">
        <f t="shared" si="3"/>
        <v>-90.063999999999993</v>
      </c>
      <c r="S22" s="42">
        <f t="shared" si="2"/>
        <v>0</v>
      </c>
    </row>
    <row r="23" spans="3:19" x14ac:dyDescent="0.25">
      <c r="C23" s="36" t="s">
        <v>11</v>
      </c>
      <c r="D23" s="39">
        <f t="shared" si="3"/>
        <v>45.765984000000003</v>
      </c>
      <c r="E23" s="39">
        <f t="shared" si="3"/>
        <v>42.878762000000002</v>
      </c>
      <c r="F23" s="39">
        <f t="shared" si="3"/>
        <v>40.149676999999997</v>
      </c>
      <c r="G23" s="39">
        <f t="shared" si="3"/>
        <v>38.346971000000003</v>
      </c>
      <c r="H23" s="39">
        <f t="shared" si="3"/>
        <v>36.620896000000002</v>
      </c>
      <c r="I23" s="38">
        <f t="shared" si="3"/>
        <v>45.688949999999998</v>
      </c>
      <c r="J23" s="38">
        <f t="shared" si="3"/>
        <v>42.814860000000003</v>
      </c>
      <c r="K23" s="38">
        <f t="shared" si="3"/>
        <v>40.072670000000002</v>
      </c>
      <c r="L23" s="38">
        <f t="shared" si="3"/>
        <v>38.266719999999999</v>
      </c>
      <c r="M23" s="38">
        <f t="shared" si="3"/>
        <v>36.543340000000001</v>
      </c>
      <c r="N23" s="37">
        <f t="shared" si="3"/>
        <v>45.611893999999999</v>
      </c>
      <c r="O23" s="37">
        <f t="shared" si="3"/>
        <v>42.732591999999997</v>
      </c>
      <c r="P23" s="37">
        <f t="shared" si="3"/>
        <v>39.995660000000001</v>
      </c>
      <c r="Q23" s="37">
        <f t="shared" si="3"/>
        <v>38.185913999999997</v>
      </c>
      <c r="R23" s="64">
        <f t="shared" si="3"/>
        <v>36.465663999999997</v>
      </c>
      <c r="S23" s="43">
        <f t="shared" si="2"/>
        <v>0</v>
      </c>
    </row>
    <row r="24" spans="3:19" x14ac:dyDescent="0.25">
      <c r="C24" s="1" t="s">
        <v>12</v>
      </c>
      <c r="D24" s="5">
        <f t="shared" si="3"/>
        <v>46.736277999999999</v>
      </c>
      <c r="E24" s="5">
        <f t="shared" si="3"/>
        <v>46.648206000000002</v>
      </c>
      <c r="F24" s="5">
        <f t="shared" si="3"/>
        <v>46.555565000000001</v>
      </c>
      <c r="G24" s="5">
        <f t="shared" si="3"/>
        <v>46.457984000000003</v>
      </c>
      <c r="H24" s="5">
        <f t="shared" si="3"/>
        <v>46.355052000000001</v>
      </c>
      <c r="I24" s="18">
        <f t="shared" si="3"/>
        <v>46.48066</v>
      </c>
      <c r="J24" s="18">
        <f t="shared" si="3"/>
        <v>46.38982</v>
      </c>
      <c r="K24" s="18">
        <f t="shared" si="3"/>
        <v>46.293909999999997</v>
      </c>
      <c r="L24" s="18">
        <f t="shared" si="3"/>
        <v>46.192489999999999</v>
      </c>
      <c r="M24" s="18">
        <f t="shared" si="3"/>
        <v>46.085050000000003</v>
      </c>
      <c r="N24" s="3">
        <f t="shared" si="3"/>
        <v>46.222181999999997</v>
      </c>
      <c r="O24" s="3">
        <f t="shared" si="3"/>
        <v>46.128056999999998</v>
      </c>
      <c r="P24" s="3">
        <f t="shared" si="3"/>
        <v>46.028243000000003</v>
      </c>
      <c r="Q24" s="3">
        <f t="shared" si="3"/>
        <v>45.922199999999997</v>
      </c>
      <c r="R24" s="65">
        <f t="shared" si="3"/>
        <v>45.809319000000002</v>
      </c>
      <c r="S24" s="44">
        <f t="shared" si="2"/>
        <v>0</v>
      </c>
    </row>
    <row r="25" spans="3:19" ht="15.75" thickBot="1" x14ac:dyDescent="0.3">
      <c r="C25" s="2" t="s">
        <v>13</v>
      </c>
      <c r="D25" s="12">
        <f t="shared" si="3"/>
        <v>87.814920000000001</v>
      </c>
      <c r="E25" s="12">
        <f t="shared" si="3"/>
        <v>84.906059999999997</v>
      </c>
      <c r="F25" s="12">
        <f t="shared" si="3"/>
        <v>82.154199000000006</v>
      </c>
      <c r="G25" s="12">
        <f t="shared" si="3"/>
        <v>80.327484999999996</v>
      </c>
      <c r="H25" s="12">
        <f t="shared" si="3"/>
        <v>78.576059999999998</v>
      </c>
      <c r="I25" s="19">
        <f t="shared" si="3"/>
        <v>87.535889999999995</v>
      </c>
      <c r="J25" s="19">
        <f t="shared" si="3"/>
        <v>84.637230000000002</v>
      </c>
      <c r="K25" s="19">
        <f t="shared" si="3"/>
        <v>81.86909</v>
      </c>
      <c r="L25" s="19">
        <f t="shared" si="3"/>
        <v>80.035679999999999</v>
      </c>
      <c r="M25" s="19">
        <f t="shared" si="3"/>
        <v>78.283169999999998</v>
      </c>
      <c r="N25" s="4">
        <f t="shared" si="3"/>
        <v>87.254008999999996</v>
      </c>
      <c r="O25" s="4">
        <f t="shared" si="3"/>
        <v>84.346667999999994</v>
      </c>
      <c r="P25" s="4">
        <f t="shared" si="3"/>
        <v>81.579977999999997</v>
      </c>
      <c r="Q25" s="4">
        <f t="shared" si="3"/>
        <v>79.738594000000006</v>
      </c>
      <c r="R25" s="66">
        <f t="shared" si="3"/>
        <v>77.984640999999996</v>
      </c>
      <c r="S25" s="45">
        <f t="shared" si="2"/>
        <v>0</v>
      </c>
    </row>
    <row r="26" spans="3:19" x14ac:dyDescent="0.25">
      <c r="C26" s="36" t="s">
        <v>14</v>
      </c>
      <c r="D26" s="39">
        <f t="shared" si="3"/>
        <v>-6.6041000000000002E-2</v>
      </c>
      <c r="E26" s="39">
        <f t="shared" si="3"/>
        <v>-0.45940799999999998</v>
      </c>
      <c r="F26" s="39">
        <f t="shared" si="3"/>
        <v>-6.7290000000000003E-2</v>
      </c>
      <c r="G26" s="39">
        <f t="shared" si="3"/>
        <v>0.25861899999999999</v>
      </c>
      <c r="H26" s="39">
        <f t="shared" si="3"/>
        <v>-6.8678000000000003E-2</v>
      </c>
      <c r="I26" s="38">
        <f t="shared" si="3"/>
        <v>-6.6650000000000001E-2</v>
      </c>
      <c r="J26" s="38">
        <f t="shared" si="3"/>
        <v>0.33598299999999998</v>
      </c>
      <c r="K26" s="38">
        <f t="shared" si="3"/>
        <v>-6.8029999999999993E-2</v>
      </c>
      <c r="L26" s="38">
        <f t="shared" si="3"/>
        <v>0.26791399999999999</v>
      </c>
      <c r="M26" s="38">
        <f t="shared" si="3"/>
        <v>-6.9570000000000007E-2</v>
      </c>
      <c r="N26" s="37">
        <f t="shared" si="3"/>
        <v>-6.7339999999999997E-2</v>
      </c>
      <c r="O26" s="37">
        <f t="shared" si="3"/>
        <v>0.34742800000000001</v>
      </c>
      <c r="P26" s="37">
        <f t="shared" si="3"/>
        <v>-6.8885000000000002E-2</v>
      </c>
      <c r="Q26" s="37">
        <f t="shared" si="3"/>
        <v>0.27878199999999997</v>
      </c>
      <c r="R26" s="64">
        <f t="shared" si="3"/>
        <v>-7.0622000000000004E-2</v>
      </c>
      <c r="S26" s="43">
        <f t="shared" si="2"/>
        <v>0</v>
      </c>
    </row>
    <row r="27" spans="3:19" x14ac:dyDescent="0.25">
      <c r="C27" s="1" t="s">
        <v>15</v>
      </c>
      <c r="D27" s="5">
        <f t="shared" si="3"/>
        <v>-1.542303</v>
      </c>
      <c r="E27" s="5">
        <f t="shared" si="3"/>
        <v>-1.500262</v>
      </c>
      <c r="F27" s="5">
        <f t="shared" si="3"/>
        <v>-1.456008</v>
      </c>
      <c r="G27" s="5">
        <f t="shared" si="3"/>
        <v>-1.409362</v>
      </c>
      <c r="H27" s="5">
        <f t="shared" si="3"/>
        <v>-1.360125</v>
      </c>
      <c r="I27" s="18">
        <f t="shared" si="3"/>
        <v>-1.5277499999999999</v>
      </c>
      <c r="J27" s="18">
        <f t="shared" si="3"/>
        <v>-1.48468</v>
      </c>
      <c r="K27" s="18">
        <f t="shared" si="3"/>
        <v>-1.43916</v>
      </c>
      <c r="L27" s="18">
        <f t="shared" si="3"/>
        <v>-1.3909899999999999</v>
      </c>
      <c r="M27" s="18">
        <f t="shared" si="3"/>
        <v>-1.3399300000000001</v>
      </c>
      <c r="N27" s="3">
        <f t="shared" si="3"/>
        <v>-1.513393</v>
      </c>
      <c r="O27" s="3">
        <f t="shared" si="3"/>
        <v>-1.469123</v>
      </c>
      <c r="P27" s="3">
        <f t="shared" si="3"/>
        <v>-1.42214</v>
      </c>
      <c r="Q27" s="3">
        <f t="shared" si="3"/>
        <v>-1.3721890000000001</v>
      </c>
      <c r="R27" s="65">
        <f t="shared" si="3"/>
        <v>-1.318978</v>
      </c>
      <c r="S27" s="44">
        <f t="shared" si="2"/>
        <v>0</v>
      </c>
    </row>
    <row r="28" spans="3:19" ht="15.75" thickBot="1" x14ac:dyDescent="0.3">
      <c r="C28" s="2" t="s">
        <v>16</v>
      </c>
      <c r="D28" s="12">
        <f t="shared" si="3"/>
        <v>-1.2024999999999999E-2</v>
      </c>
      <c r="E28" s="12">
        <f t="shared" si="3"/>
        <v>-0.31697999999999998</v>
      </c>
      <c r="F28" s="12">
        <f t="shared" si="3"/>
        <v>-1.2994E-2</v>
      </c>
      <c r="G28" s="12">
        <f t="shared" si="3"/>
        <v>0.23966499999999999</v>
      </c>
      <c r="H28" s="12">
        <f t="shared" si="3"/>
        <v>-1.4069E-2</v>
      </c>
      <c r="I28" s="19">
        <f t="shared" si="3"/>
        <v>-1.1950000000000001E-2</v>
      </c>
      <c r="J28" s="19">
        <f t="shared" si="3"/>
        <v>0.29193000000000002</v>
      </c>
      <c r="K28" s="19">
        <f t="shared" si="3"/>
        <v>-1.299E-2</v>
      </c>
      <c r="L28" s="19">
        <f t="shared" si="3"/>
        <v>0.24055599999999999</v>
      </c>
      <c r="M28" s="19">
        <f t="shared" si="3"/>
        <v>-1.4149999999999999E-2</v>
      </c>
      <c r="N28" s="4">
        <f t="shared" si="3"/>
        <v>-1.1865000000000001E-2</v>
      </c>
      <c r="O28" s="4">
        <f t="shared" si="3"/>
        <v>0.29185899999999998</v>
      </c>
      <c r="P28" s="4">
        <f t="shared" si="3"/>
        <v>-1.299E-2</v>
      </c>
      <c r="Q28" s="4">
        <f t="shared" si="3"/>
        <v>0.241592</v>
      </c>
      <c r="R28" s="66">
        <f t="shared" si="3"/>
        <v>-1.4262E-2</v>
      </c>
      <c r="S28" s="45">
        <f t="shared" si="2"/>
        <v>0</v>
      </c>
    </row>
    <row r="30" spans="3:19" ht="15.75" customHeight="1" x14ac:dyDescent="0.25">
      <c r="D30" s="86" t="s">
        <v>27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</row>
    <row r="31" spans="3:19" x14ac:dyDescent="0.25"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</row>
    <row r="32" spans="3:19" ht="15.75" thickBot="1" x14ac:dyDescent="0.3"/>
    <row r="33" spans="4:29" ht="15.75" thickBot="1" x14ac:dyDescent="0.3">
      <c r="D33" s="46" t="s">
        <v>28</v>
      </c>
      <c r="Y33" s="48" t="s">
        <v>29</v>
      </c>
      <c r="Z33" s="49" t="s">
        <v>30</v>
      </c>
      <c r="AA33" s="49" t="s">
        <v>31</v>
      </c>
      <c r="AB33" s="50" t="s">
        <v>32</v>
      </c>
      <c r="AC33" s="50" t="s">
        <v>33</v>
      </c>
    </row>
    <row r="34" spans="4:29" x14ac:dyDescent="0.25">
      <c r="X34" s="67" t="s">
        <v>34</v>
      </c>
      <c r="Y34" s="51">
        <v>2</v>
      </c>
      <c r="Z34" s="51">
        <v>0</v>
      </c>
      <c r="AA34" s="51">
        <v>0</v>
      </c>
      <c r="AB34" s="52">
        <v>0</v>
      </c>
      <c r="AC34" s="52" t="s">
        <v>35</v>
      </c>
    </row>
    <row r="35" spans="4:29" x14ac:dyDescent="0.25">
      <c r="X35" s="68" t="s">
        <v>36</v>
      </c>
      <c r="Y35" s="53">
        <v>2</v>
      </c>
      <c r="Z35" s="53">
        <v>2</v>
      </c>
      <c r="AA35" s="53">
        <v>2</v>
      </c>
      <c r="AB35" s="54">
        <v>2</v>
      </c>
      <c r="AC35" s="54" t="s">
        <v>37</v>
      </c>
    </row>
    <row r="36" spans="4:29" ht="15.75" thickBot="1" x14ac:dyDescent="0.3">
      <c r="X36" s="69" t="s">
        <v>38</v>
      </c>
      <c r="Y36" s="55">
        <v>2</v>
      </c>
      <c r="Z36" s="55">
        <v>2</v>
      </c>
      <c r="AA36" s="55">
        <v>0</v>
      </c>
      <c r="AB36" s="56">
        <v>0</v>
      </c>
      <c r="AC36" s="56" t="s">
        <v>37</v>
      </c>
    </row>
    <row r="37" spans="4:29" x14ac:dyDescent="0.25">
      <c r="X37" t="s">
        <v>39</v>
      </c>
      <c r="Y37" s="57"/>
      <c r="Z37" s="57"/>
      <c r="AA37" s="57"/>
      <c r="AB37" s="57"/>
    </row>
    <row r="38" spans="4:29" x14ac:dyDescent="0.25">
      <c r="X38" s="70" t="s">
        <v>40</v>
      </c>
      <c r="Y38">
        <f>1059.566+490.224</f>
        <v>1549.79</v>
      </c>
    </row>
    <row r="39" spans="4:29" x14ac:dyDescent="0.25">
      <c r="X39" s="71" t="s">
        <v>41</v>
      </c>
      <c r="Y39">
        <f>1146.099+490.224</f>
        <v>1636.3229999999999</v>
      </c>
    </row>
    <row r="40" spans="4:29" x14ac:dyDescent="0.25">
      <c r="X40" s="47" t="s">
        <v>42</v>
      </c>
      <c r="Y40">
        <v>490.22399999999999</v>
      </c>
    </row>
  </sheetData>
  <mergeCells count="9">
    <mergeCell ref="D30:R31"/>
    <mergeCell ref="D1:M1"/>
    <mergeCell ref="D2:H2"/>
    <mergeCell ref="I2:M2"/>
    <mergeCell ref="N2:R2"/>
    <mergeCell ref="D15:R15"/>
    <mergeCell ref="D16:H16"/>
    <mergeCell ref="I16:M16"/>
    <mergeCell ref="N16:R16"/>
  </mergeCells>
  <conditionalFormatting sqref="Y34:AB37 AC34:AC36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38"/>
  <sheetViews>
    <sheetView zoomScaleNormal="100" workbookViewId="0">
      <selection activeCell="AC32" sqref="AC32:AC35"/>
    </sheetView>
  </sheetViews>
  <sheetFormatPr defaultRowHeight="15" x14ac:dyDescent="0.25"/>
  <cols>
    <col min="3" max="3" width="10.28515625" bestFit="1" customWidth="1"/>
    <col min="9" max="10" width="9.28515625" bestFit="1" customWidth="1"/>
    <col min="12" max="13" width="9.28515625" bestFit="1" customWidth="1"/>
    <col min="24" max="24" width="42.42578125" bestFit="1" customWidth="1"/>
  </cols>
  <sheetData>
    <row r="1" spans="3:21" ht="15.75" thickBot="1" x14ac:dyDescent="0.3">
      <c r="C1" s="11"/>
      <c r="D1" s="87" t="s">
        <v>0</v>
      </c>
      <c r="E1" s="88"/>
      <c r="F1" s="88"/>
      <c r="G1" s="88"/>
      <c r="H1" s="88"/>
      <c r="I1" s="88"/>
      <c r="J1" s="88"/>
      <c r="K1" s="88"/>
      <c r="L1" s="88"/>
      <c r="M1" s="89"/>
    </row>
    <row r="2" spans="3:21" ht="15.75" thickBot="1" x14ac:dyDescent="0.3">
      <c r="C2" s="20"/>
      <c r="D2" s="90" t="s">
        <v>1</v>
      </c>
      <c r="E2" s="91"/>
      <c r="F2" s="91"/>
      <c r="G2" s="91"/>
      <c r="H2" s="92"/>
      <c r="I2" s="91" t="s">
        <v>2</v>
      </c>
      <c r="J2" s="91"/>
      <c r="K2" s="91"/>
      <c r="L2" s="91"/>
      <c r="M2" s="92"/>
      <c r="N2" s="91" t="s">
        <v>3</v>
      </c>
      <c r="O2" s="91"/>
      <c r="P2" s="91"/>
      <c r="Q2" s="91"/>
      <c r="R2" s="92"/>
    </row>
    <row r="3" spans="3:21" ht="15.75" thickBot="1" x14ac:dyDescent="0.3">
      <c r="C3" s="21" t="s">
        <v>4</v>
      </c>
      <c r="D3" s="22">
        <v>4</v>
      </c>
      <c r="E3" s="23">
        <v>3</v>
      </c>
      <c r="F3" s="23">
        <v>2</v>
      </c>
      <c r="G3" s="23">
        <v>1</v>
      </c>
      <c r="H3" s="24">
        <v>0</v>
      </c>
      <c r="I3" s="22">
        <v>4</v>
      </c>
      <c r="J3" s="25">
        <v>3</v>
      </c>
      <c r="K3" s="23">
        <v>2</v>
      </c>
      <c r="L3" s="23">
        <v>1</v>
      </c>
      <c r="M3" s="24">
        <v>0</v>
      </c>
      <c r="N3" s="22">
        <v>4</v>
      </c>
      <c r="O3" s="25">
        <v>3</v>
      </c>
      <c r="P3" s="23">
        <v>2</v>
      </c>
      <c r="Q3" s="23">
        <v>1</v>
      </c>
      <c r="R3" s="24">
        <v>0</v>
      </c>
      <c r="S3" s="24" t="s">
        <v>6</v>
      </c>
    </row>
    <row r="4" spans="3:21" x14ac:dyDescent="0.25">
      <c r="C4" s="21" t="s">
        <v>7</v>
      </c>
      <c r="D4" s="22">
        <v>120</v>
      </c>
      <c r="E4" s="22">
        <v>117</v>
      </c>
      <c r="F4" s="22">
        <v>114</v>
      </c>
      <c r="G4" s="23">
        <v>111</v>
      </c>
      <c r="H4" s="23">
        <v>108</v>
      </c>
      <c r="I4" s="22"/>
      <c r="J4" s="25"/>
      <c r="K4" s="23"/>
      <c r="L4" s="23"/>
      <c r="M4" s="24"/>
      <c r="N4" s="22">
        <v>103.94799999999999</v>
      </c>
      <c r="O4" s="25">
        <v>100.94799999999999</v>
      </c>
      <c r="P4" s="23">
        <v>97.947999999999993</v>
      </c>
      <c r="Q4" s="23">
        <v>94.947999999999993</v>
      </c>
      <c r="R4" s="24">
        <v>91.947999999999993</v>
      </c>
      <c r="S4" s="24">
        <v>72.8</v>
      </c>
    </row>
    <row r="5" spans="3:21" x14ac:dyDescent="0.25">
      <c r="C5" s="26" t="s">
        <v>8</v>
      </c>
      <c r="D5" s="27">
        <f>1171.221</f>
        <v>1171.221</v>
      </c>
      <c r="E5" s="27">
        <v>1174.0830000000001</v>
      </c>
      <c r="F5" s="27">
        <v>1177.097</v>
      </c>
      <c r="G5" s="28">
        <v>1180.2739999999999</v>
      </c>
      <c r="H5" s="28">
        <v>1183.627</v>
      </c>
      <c r="I5" s="27"/>
      <c r="J5" s="29"/>
      <c r="K5" s="28"/>
      <c r="L5" s="28"/>
      <c r="M5" s="30"/>
      <c r="N5" s="27">
        <v>1175.0999999999999</v>
      </c>
      <c r="O5" s="29">
        <v>1178.5329999999999</v>
      </c>
      <c r="P5" s="28">
        <v>1182.1769999999999</v>
      </c>
      <c r="Q5" s="28">
        <v>1186.0509999999999</v>
      </c>
      <c r="R5" s="30">
        <v>1190.1780000000001</v>
      </c>
      <c r="S5" s="30">
        <v>1215</v>
      </c>
    </row>
    <row r="6" spans="3:21" x14ac:dyDescent="0.25">
      <c r="C6" s="26" t="s">
        <v>9</v>
      </c>
      <c r="D6" s="27">
        <v>-1.466</v>
      </c>
      <c r="E6" s="27">
        <v>23.15</v>
      </c>
      <c r="F6" s="27">
        <v>-1.5429999999999999</v>
      </c>
      <c r="G6" s="28">
        <v>18.914999999999999</v>
      </c>
      <c r="H6" s="28">
        <v>-1.629</v>
      </c>
      <c r="I6" s="27"/>
      <c r="J6" s="29"/>
      <c r="K6" s="28"/>
      <c r="L6" s="28"/>
      <c r="M6" s="30"/>
      <c r="N6" s="27">
        <v>-1.6970000000000001</v>
      </c>
      <c r="O6" s="29">
        <v>26.826000000000001</v>
      </c>
      <c r="P6" s="28">
        <v>-1.8009999999999999</v>
      </c>
      <c r="Q6" s="28">
        <v>22.108000000000001</v>
      </c>
      <c r="R6" s="30">
        <v>-1.919</v>
      </c>
      <c r="S6" s="30"/>
    </row>
    <row r="7" spans="3:21" ht="15.75" thickBot="1" x14ac:dyDescent="0.3">
      <c r="C7" s="31" t="s">
        <v>10</v>
      </c>
      <c r="D7" s="32">
        <v>-103.512</v>
      </c>
      <c r="E7" s="32">
        <v>-100.88800000000001</v>
      </c>
      <c r="F7" s="32">
        <v>-98.125</v>
      </c>
      <c r="G7" s="33">
        <v>-95.212999999999994</v>
      </c>
      <c r="H7" s="33">
        <v>-92.138999999999996</v>
      </c>
      <c r="I7" s="32"/>
      <c r="J7" s="34"/>
      <c r="K7" s="33"/>
      <c r="L7" s="33"/>
      <c r="M7" s="35"/>
      <c r="N7" s="32">
        <v>-104.078</v>
      </c>
      <c r="O7" s="34">
        <v>-101.053</v>
      </c>
      <c r="P7" s="33">
        <v>-97.841999999999999</v>
      </c>
      <c r="Q7" s="33">
        <v>-94.429000000000002</v>
      </c>
      <c r="R7" s="35">
        <v>-90.793000000000006</v>
      </c>
      <c r="S7" s="35"/>
    </row>
    <row r="8" spans="3:21" x14ac:dyDescent="0.25">
      <c r="C8" s="27" t="s">
        <v>11</v>
      </c>
      <c r="D8" s="27">
        <v>45.768000000000001</v>
      </c>
      <c r="E8" s="27">
        <v>42.899068999999997</v>
      </c>
      <c r="F8" s="27">
        <v>40.15287</v>
      </c>
      <c r="G8" s="28">
        <v>38.350439000000001</v>
      </c>
      <c r="H8" s="28">
        <v>36.624893</v>
      </c>
      <c r="I8" s="27"/>
      <c r="J8" s="29"/>
      <c r="K8" s="28"/>
      <c r="L8" s="28"/>
      <c r="M8" s="30"/>
      <c r="N8" s="27">
        <v>45.614293000000004</v>
      </c>
      <c r="O8" s="29">
        <v>42.735238000000003</v>
      </c>
      <c r="P8" s="28">
        <v>39.998899000000002</v>
      </c>
      <c r="Q8" s="28">
        <v>38.189475999999999</v>
      </c>
      <c r="R8" s="30">
        <v>36.469850999999998</v>
      </c>
      <c r="S8" s="30"/>
    </row>
    <row r="9" spans="3:21" x14ac:dyDescent="0.25">
      <c r="C9" s="27" t="s">
        <v>12</v>
      </c>
      <c r="D9" s="27">
        <v>50.298000000000002</v>
      </c>
      <c r="E9" s="27">
        <v>50.226298</v>
      </c>
      <c r="F9" s="27">
        <v>50.150734</v>
      </c>
      <c r="G9" s="28">
        <v>50.071153000000002</v>
      </c>
      <c r="H9" s="28">
        <v>49.987220999999998</v>
      </c>
      <c r="I9" s="27"/>
      <c r="J9" s="29"/>
      <c r="K9" s="28"/>
      <c r="L9" s="28"/>
      <c r="M9" s="30"/>
      <c r="N9" s="27">
        <v>49.811881999999997</v>
      </c>
      <c r="O9" s="29">
        <v>49.737386999999998</v>
      </c>
      <c r="P9" s="28">
        <v>49.658405000000002</v>
      </c>
      <c r="Q9" s="28">
        <v>49.574511000000001</v>
      </c>
      <c r="R9" s="30">
        <v>49.485225</v>
      </c>
      <c r="S9" s="30"/>
    </row>
    <row r="10" spans="3:21" ht="15.75" thickBot="1" x14ac:dyDescent="0.3">
      <c r="C10" s="32" t="s">
        <v>13</v>
      </c>
      <c r="D10" s="32">
        <v>91.38</v>
      </c>
      <c r="E10" s="32">
        <v>88.504682000000003</v>
      </c>
      <c r="F10" s="32">
        <v>85.752041000000006</v>
      </c>
      <c r="G10" s="33">
        <v>83.942820999999995</v>
      </c>
      <c r="H10" s="33">
        <v>82.210108000000005</v>
      </c>
      <c r="I10" s="32"/>
      <c r="J10" s="34"/>
      <c r="K10" s="33"/>
      <c r="L10" s="33"/>
      <c r="M10" s="35"/>
      <c r="N10" s="32">
        <v>90.847177000000002</v>
      </c>
      <c r="O10" s="34">
        <v>87.958898000000005</v>
      </c>
      <c r="P10" s="33">
        <v>85.212771000000004</v>
      </c>
      <c r="Q10" s="33">
        <v>83.392942000000005</v>
      </c>
      <c r="R10" s="35">
        <v>81.662231000000006</v>
      </c>
      <c r="S10" s="35"/>
    </row>
    <row r="11" spans="3:21" x14ac:dyDescent="0.25">
      <c r="C11" s="27" t="s">
        <v>14</v>
      </c>
      <c r="D11" s="27">
        <v>-5.8000000000000003E-2</v>
      </c>
      <c r="E11" s="27">
        <v>0.271648</v>
      </c>
      <c r="F11" s="27">
        <v>-5.9207000000000003E-2</v>
      </c>
      <c r="G11" s="28">
        <v>0.21490400000000001</v>
      </c>
      <c r="H11" s="28">
        <v>-6.0354999999999999E-2</v>
      </c>
      <c r="I11" s="27"/>
      <c r="J11" s="29"/>
      <c r="K11" s="28"/>
      <c r="L11" s="28"/>
      <c r="M11" s="30"/>
      <c r="N11" s="27">
        <v>-5.8874000000000003E-2</v>
      </c>
      <c r="O11" s="29">
        <v>0.28368100000000002</v>
      </c>
      <c r="P11" s="28">
        <v>-6.0122000000000002E-2</v>
      </c>
      <c r="Q11" s="28">
        <v>0.22700999999999999</v>
      </c>
      <c r="R11" s="30">
        <v>-6.1533999999999998E-2</v>
      </c>
      <c r="S11" s="30"/>
    </row>
    <row r="12" spans="3:21" x14ac:dyDescent="0.25">
      <c r="C12" s="27" t="s">
        <v>15</v>
      </c>
      <c r="D12" s="27">
        <v>-1.6040000000000001</v>
      </c>
      <c r="E12" s="27">
        <v>-1.5685290000000001</v>
      </c>
      <c r="F12" s="27">
        <v>-1.531512</v>
      </c>
      <c r="G12" s="28">
        <v>-1.492494</v>
      </c>
      <c r="H12" s="28">
        <v>-1.451308</v>
      </c>
      <c r="I12" s="27"/>
      <c r="J12" s="29"/>
      <c r="K12" s="28"/>
      <c r="L12" s="28"/>
      <c r="M12" s="30"/>
      <c r="N12" s="27">
        <v>-1.5738319999999999</v>
      </c>
      <c r="O12" s="29">
        <v>-1.537501</v>
      </c>
      <c r="P12" s="28">
        <v>-1.4989440000000001</v>
      </c>
      <c r="Q12" s="28">
        <v>-1.457951</v>
      </c>
      <c r="R12" s="30">
        <v>-1.4142840000000001</v>
      </c>
      <c r="S12" s="30"/>
    </row>
    <row r="13" spans="3:21" ht="15.75" thickBot="1" x14ac:dyDescent="0.3">
      <c r="C13" s="32" t="s">
        <v>16</v>
      </c>
      <c r="D13" s="32">
        <v>-1.2E-2</v>
      </c>
      <c r="E13" s="32">
        <v>0.29063600000000001</v>
      </c>
      <c r="F13" s="32">
        <v>-1.2681E-2</v>
      </c>
      <c r="G13" s="33">
        <v>0.23861499999999999</v>
      </c>
      <c r="H13" s="33">
        <v>-1.3734E-2</v>
      </c>
      <c r="I13" s="32"/>
      <c r="J13" s="34"/>
      <c r="K13" s="33"/>
      <c r="L13" s="33"/>
      <c r="M13" s="35"/>
      <c r="N13" s="32">
        <v>-1.1559E-2</v>
      </c>
      <c r="O13" s="34">
        <v>0.29026200000000002</v>
      </c>
      <c r="P13" s="33">
        <v>-1.2659E-2</v>
      </c>
      <c r="Q13" s="33">
        <v>0.24033099999999999</v>
      </c>
      <c r="R13" s="35">
        <v>-1.3903E-2</v>
      </c>
      <c r="S13" s="35"/>
    </row>
    <row r="14" spans="3:21" ht="15.75" thickBot="1" x14ac:dyDescent="0.3">
      <c r="D14" t="s">
        <v>17</v>
      </c>
    </row>
    <row r="15" spans="3:21" ht="15.75" thickBot="1" x14ac:dyDescent="0.3">
      <c r="D15" s="93" t="s">
        <v>18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U15" t="s">
        <v>19</v>
      </c>
    </row>
    <row r="16" spans="3:21" ht="15.75" thickBot="1" x14ac:dyDescent="0.3">
      <c r="D16" s="96" t="s">
        <v>20</v>
      </c>
      <c r="E16" s="97"/>
      <c r="F16" s="97"/>
      <c r="G16" s="97"/>
      <c r="H16" s="97"/>
      <c r="I16" s="98" t="s">
        <v>21</v>
      </c>
      <c r="J16" s="99"/>
      <c r="K16" s="99"/>
      <c r="L16" s="99"/>
      <c r="M16" s="100"/>
      <c r="N16" s="101" t="s">
        <v>3</v>
      </c>
      <c r="O16" s="102"/>
      <c r="P16" s="102"/>
      <c r="Q16" s="102"/>
      <c r="R16" s="103"/>
    </row>
    <row r="17" spans="3:29" ht="15.75" thickBot="1" x14ac:dyDescent="0.3">
      <c r="C17" s="6" t="s">
        <v>4</v>
      </c>
      <c r="D17" s="59" t="s">
        <v>22</v>
      </c>
      <c r="E17" s="8" t="s">
        <v>23</v>
      </c>
      <c r="F17" s="8" t="s">
        <v>24</v>
      </c>
      <c r="G17" s="8" t="s">
        <v>25</v>
      </c>
      <c r="H17" s="60" t="s">
        <v>26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1">
        <v>4</v>
      </c>
      <c r="O17" s="62">
        <v>3</v>
      </c>
      <c r="P17" s="7">
        <v>2</v>
      </c>
      <c r="Q17" s="7">
        <v>1</v>
      </c>
      <c r="R17" s="63">
        <v>0</v>
      </c>
      <c r="S17" s="40" t="s">
        <v>6</v>
      </c>
    </row>
    <row r="18" spans="3:29" x14ac:dyDescent="0.25">
      <c r="C18" s="6" t="s">
        <v>7</v>
      </c>
      <c r="D18" s="10">
        <f>D4</f>
        <v>120</v>
      </c>
      <c r="E18" s="10">
        <f t="shared" ref="E18:R18" si="0">E4</f>
        <v>117</v>
      </c>
      <c r="F18" s="10">
        <f t="shared" si="0"/>
        <v>114</v>
      </c>
      <c r="G18" s="10">
        <f t="shared" si="0"/>
        <v>111</v>
      </c>
      <c r="H18" s="10">
        <f t="shared" si="0"/>
        <v>108</v>
      </c>
      <c r="I18" s="17">
        <f t="shared" si="0"/>
        <v>0</v>
      </c>
      <c r="J18" s="17">
        <f t="shared" si="0"/>
        <v>0</v>
      </c>
      <c r="K18" s="17">
        <f t="shared" si="0"/>
        <v>0</v>
      </c>
      <c r="L18" s="17">
        <f t="shared" si="0"/>
        <v>0</v>
      </c>
      <c r="M18" s="17">
        <f t="shared" si="0"/>
        <v>0</v>
      </c>
      <c r="N18" s="9">
        <f t="shared" si="0"/>
        <v>103.94799999999999</v>
      </c>
      <c r="O18" s="9">
        <f t="shared" si="0"/>
        <v>100.94799999999999</v>
      </c>
      <c r="P18" s="9">
        <f t="shared" si="0"/>
        <v>97.947999999999993</v>
      </c>
      <c r="Q18" s="9">
        <f t="shared" si="0"/>
        <v>94.947999999999993</v>
      </c>
      <c r="R18" s="9">
        <f t="shared" si="0"/>
        <v>91.947999999999993</v>
      </c>
      <c r="S18" s="41">
        <v>72.8</v>
      </c>
    </row>
    <row r="19" spans="3:29" x14ac:dyDescent="0.25">
      <c r="C19" s="1" t="s">
        <v>8</v>
      </c>
      <c r="D19" s="5">
        <f t="shared" ref="D19" si="1">D5+490.224</f>
        <v>1661.4449999999999</v>
      </c>
      <c r="E19" s="5">
        <f t="shared" ref="E19:R19" si="2">E5+490.224</f>
        <v>1664.307</v>
      </c>
      <c r="F19" s="5">
        <f t="shared" si="2"/>
        <v>1667.3209999999999</v>
      </c>
      <c r="G19" s="5">
        <f t="shared" si="2"/>
        <v>1670.4979999999998</v>
      </c>
      <c r="H19" s="5">
        <f t="shared" si="2"/>
        <v>1673.8509999999999</v>
      </c>
      <c r="I19" s="18">
        <f t="shared" si="2"/>
        <v>490.22399999999999</v>
      </c>
      <c r="J19" s="18">
        <f t="shared" si="2"/>
        <v>490.22399999999999</v>
      </c>
      <c r="K19" s="18">
        <f t="shared" si="2"/>
        <v>490.22399999999999</v>
      </c>
      <c r="L19" s="18">
        <f t="shared" si="2"/>
        <v>490.22399999999999</v>
      </c>
      <c r="M19" s="18">
        <f t="shared" si="2"/>
        <v>490.22399999999999</v>
      </c>
      <c r="N19" s="3">
        <f t="shared" si="2"/>
        <v>1665.3239999999998</v>
      </c>
      <c r="O19" s="3">
        <f t="shared" si="2"/>
        <v>1668.7569999999998</v>
      </c>
      <c r="P19" s="3">
        <f t="shared" si="2"/>
        <v>1672.4009999999998</v>
      </c>
      <c r="Q19" s="3">
        <f t="shared" si="2"/>
        <v>1676.2749999999999</v>
      </c>
      <c r="R19" s="3">
        <f t="shared" si="2"/>
        <v>1680.402</v>
      </c>
      <c r="S19" s="42">
        <f t="shared" ref="S19" si="3">S5+490.224</f>
        <v>1705.2239999999999</v>
      </c>
    </row>
    <row r="20" spans="3:29" x14ac:dyDescent="0.25">
      <c r="C20" s="1" t="s">
        <v>9</v>
      </c>
      <c r="D20" s="5">
        <f>D6</f>
        <v>-1.466</v>
      </c>
      <c r="E20" s="5">
        <f t="shared" ref="E20:R20" si="4">E6</f>
        <v>23.15</v>
      </c>
      <c r="F20" s="5">
        <f t="shared" si="4"/>
        <v>-1.5429999999999999</v>
      </c>
      <c r="G20" s="5">
        <f t="shared" si="4"/>
        <v>18.914999999999999</v>
      </c>
      <c r="H20" s="5">
        <f t="shared" si="4"/>
        <v>-1.629</v>
      </c>
      <c r="I20" s="18">
        <f t="shared" si="4"/>
        <v>0</v>
      </c>
      <c r="J20" s="18">
        <f t="shared" si="4"/>
        <v>0</v>
      </c>
      <c r="K20" s="18">
        <f t="shared" si="4"/>
        <v>0</v>
      </c>
      <c r="L20" s="18">
        <f t="shared" si="4"/>
        <v>0</v>
      </c>
      <c r="M20" s="18">
        <f t="shared" si="4"/>
        <v>0</v>
      </c>
      <c r="N20" s="3">
        <f t="shared" si="4"/>
        <v>-1.6970000000000001</v>
      </c>
      <c r="O20" s="3">
        <f t="shared" si="4"/>
        <v>26.826000000000001</v>
      </c>
      <c r="P20" s="3">
        <f t="shared" si="4"/>
        <v>-1.8009999999999999</v>
      </c>
      <c r="Q20" s="3">
        <f t="shared" si="4"/>
        <v>22.108000000000001</v>
      </c>
      <c r="R20" s="3">
        <f t="shared" si="4"/>
        <v>-1.919</v>
      </c>
      <c r="S20" s="42">
        <f t="shared" ref="S20" si="5">S6</f>
        <v>0</v>
      </c>
    </row>
    <row r="21" spans="3:29" ht="15.75" thickBot="1" x14ac:dyDescent="0.3">
      <c r="C21" s="1" t="s">
        <v>10</v>
      </c>
      <c r="D21" s="5">
        <f t="shared" ref="D21:R27" si="6">D7</f>
        <v>-103.512</v>
      </c>
      <c r="E21" s="5">
        <f t="shared" si="6"/>
        <v>-100.88800000000001</v>
      </c>
      <c r="F21" s="5">
        <f t="shared" si="6"/>
        <v>-98.125</v>
      </c>
      <c r="G21" s="5">
        <f t="shared" si="6"/>
        <v>-95.212999999999994</v>
      </c>
      <c r="H21" s="5">
        <f t="shared" si="6"/>
        <v>-92.138999999999996</v>
      </c>
      <c r="I21" s="18">
        <f t="shared" si="6"/>
        <v>0</v>
      </c>
      <c r="J21" s="18">
        <f t="shared" si="6"/>
        <v>0</v>
      </c>
      <c r="K21" s="18">
        <f t="shared" si="6"/>
        <v>0</v>
      </c>
      <c r="L21" s="18">
        <f t="shared" si="6"/>
        <v>0</v>
      </c>
      <c r="M21" s="18">
        <f t="shared" si="6"/>
        <v>0</v>
      </c>
      <c r="N21" s="3">
        <f t="shared" si="6"/>
        <v>-104.078</v>
      </c>
      <c r="O21" s="3">
        <f t="shared" si="6"/>
        <v>-101.053</v>
      </c>
      <c r="P21" s="3">
        <f t="shared" si="6"/>
        <v>-97.841999999999999</v>
      </c>
      <c r="Q21" s="3">
        <f t="shared" si="6"/>
        <v>-94.429000000000002</v>
      </c>
      <c r="R21" s="3">
        <f t="shared" si="6"/>
        <v>-90.793000000000006</v>
      </c>
      <c r="S21" s="42">
        <f t="shared" ref="S21" si="7">S7</f>
        <v>0</v>
      </c>
    </row>
    <row r="22" spans="3:29" x14ac:dyDescent="0.25">
      <c r="C22" s="36" t="s">
        <v>11</v>
      </c>
      <c r="D22" s="39">
        <f t="shared" si="6"/>
        <v>45.768000000000001</v>
      </c>
      <c r="E22" s="39">
        <f t="shared" si="6"/>
        <v>42.899068999999997</v>
      </c>
      <c r="F22" s="39">
        <f t="shared" si="6"/>
        <v>40.15287</v>
      </c>
      <c r="G22" s="39">
        <f t="shared" si="6"/>
        <v>38.350439000000001</v>
      </c>
      <c r="H22" s="39">
        <f t="shared" si="6"/>
        <v>36.624893</v>
      </c>
      <c r="I22" s="38">
        <f t="shared" si="6"/>
        <v>0</v>
      </c>
      <c r="J22" s="38">
        <f t="shared" si="6"/>
        <v>0</v>
      </c>
      <c r="K22" s="38">
        <f t="shared" si="6"/>
        <v>0</v>
      </c>
      <c r="L22" s="38">
        <f t="shared" si="6"/>
        <v>0</v>
      </c>
      <c r="M22" s="38">
        <f t="shared" si="6"/>
        <v>0</v>
      </c>
      <c r="N22" s="37">
        <f t="shared" si="6"/>
        <v>45.614293000000004</v>
      </c>
      <c r="O22" s="37">
        <f t="shared" si="6"/>
        <v>42.735238000000003</v>
      </c>
      <c r="P22" s="37">
        <f t="shared" si="6"/>
        <v>39.998899000000002</v>
      </c>
      <c r="Q22" s="37">
        <f t="shared" si="6"/>
        <v>38.189475999999999</v>
      </c>
      <c r="R22" s="64">
        <f t="shared" si="6"/>
        <v>36.469850999999998</v>
      </c>
      <c r="S22" s="43">
        <f t="shared" ref="S22" si="8">S8</f>
        <v>0</v>
      </c>
    </row>
    <row r="23" spans="3:29" x14ac:dyDescent="0.25">
      <c r="C23" s="1" t="s">
        <v>12</v>
      </c>
      <c r="D23" s="5">
        <f t="shared" si="6"/>
        <v>50.298000000000002</v>
      </c>
      <c r="E23" s="5">
        <f t="shared" si="6"/>
        <v>50.226298</v>
      </c>
      <c r="F23" s="5">
        <f t="shared" si="6"/>
        <v>50.150734</v>
      </c>
      <c r="G23" s="5">
        <f t="shared" si="6"/>
        <v>50.071153000000002</v>
      </c>
      <c r="H23" s="5">
        <f t="shared" si="6"/>
        <v>49.987220999999998</v>
      </c>
      <c r="I23" s="18">
        <f t="shared" si="6"/>
        <v>0</v>
      </c>
      <c r="J23" s="18">
        <f t="shared" si="6"/>
        <v>0</v>
      </c>
      <c r="K23" s="18">
        <f t="shared" si="6"/>
        <v>0</v>
      </c>
      <c r="L23" s="18">
        <f t="shared" si="6"/>
        <v>0</v>
      </c>
      <c r="M23" s="18">
        <f t="shared" si="6"/>
        <v>0</v>
      </c>
      <c r="N23" s="3">
        <f t="shared" si="6"/>
        <v>49.811881999999997</v>
      </c>
      <c r="O23" s="3">
        <f t="shared" si="6"/>
        <v>49.737386999999998</v>
      </c>
      <c r="P23" s="3">
        <f t="shared" si="6"/>
        <v>49.658405000000002</v>
      </c>
      <c r="Q23" s="3">
        <f t="shared" si="6"/>
        <v>49.574511000000001</v>
      </c>
      <c r="R23" s="65">
        <f t="shared" si="6"/>
        <v>49.485225</v>
      </c>
      <c r="S23" s="44">
        <f t="shared" ref="S23" si="9">S9</f>
        <v>0</v>
      </c>
    </row>
    <row r="24" spans="3:29" ht="15.75" thickBot="1" x14ac:dyDescent="0.3">
      <c r="C24" s="2" t="s">
        <v>13</v>
      </c>
      <c r="D24" s="12">
        <f t="shared" si="6"/>
        <v>91.38</v>
      </c>
      <c r="E24" s="12">
        <f t="shared" si="6"/>
        <v>88.504682000000003</v>
      </c>
      <c r="F24" s="12">
        <f t="shared" si="6"/>
        <v>85.752041000000006</v>
      </c>
      <c r="G24" s="12">
        <f t="shared" si="6"/>
        <v>83.942820999999995</v>
      </c>
      <c r="H24" s="12">
        <f t="shared" si="6"/>
        <v>82.210108000000005</v>
      </c>
      <c r="I24" s="19">
        <f t="shared" si="6"/>
        <v>0</v>
      </c>
      <c r="J24" s="19">
        <f t="shared" si="6"/>
        <v>0</v>
      </c>
      <c r="K24" s="19">
        <f t="shared" si="6"/>
        <v>0</v>
      </c>
      <c r="L24" s="19">
        <f t="shared" si="6"/>
        <v>0</v>
      </c>
      <c r="M24" s="19">
        <f t="shared" si="6"/>
        <v>0</v>
      </c>
      <c r="N24" s="4">
        <f t="shared" si="6"/>
        <v>90.847177000000002</v>
      </c>
      <c r="O24" s="4">
        <f t="shared" si="6"/>
        <v>87.958898000000005</v>
      </c>
      <c r="P24" s="4">
        <f t="shared" si="6"/>
        <v>85.212771000000004</v>
      </c>
      <c r="Q24" s="4">
        <f t="shared" si="6"/>
        <v>83.392942000000005</v>
      </c>
      <c r="R24" s="66">
        <f t="shared" si="6"/>
        <v>81.662231000000006</v>
      </c>
      <c r="S24" s="45">
        <f t="shared" ref="S24" si="10">S10</f>
        <v>0</v>
      </c>
    </row>
    <row r="25" spans="3:29" x14ac:dyDescent="0.25">
      <c r="C25" s="36" t="s">
        <v>14</v>
      </c>
      <c r="D25" s="39">
        <f t="shared" si="6"/>
        <v>-5.8000000000000003E-2</v>
      </c>
      <c r="E25" s="39">
        <f t="shared" si="6"/>
        <v>0.271648</v>
      </c>
      <c r="F25" s="39">
        <f t="shared" si="6"/>
        <v>-5.9207000000000003E-2</v>
      </c>
      <c r="G25" s="39">
        <f t="shared" si="6"/>
        <v>0.21490400000000001</v>
      </c>
      <c r="H25" s="39">
        <f t="shared" si="6"/>
        <v>-6.0354999999999999E-2</v>
      </c>
      <c r="I25" s="38">
        <f t="shared" si="6"/>
        <v>0</v>
      </c>
      <c r="J25" s="38">
        <f t="shared" si="6"/>
        <v>0</v>
      </c>
      <c r="K25" s="38">
        <f t="shared" si="6"/>
        <v>0</v>
      </c>
      <c r="L25" s="38">
        <f t="shared" si="6"/>
        <v>0</v>
      </c>
      <c r="M25" s="38">
        <f t="shared" si="6"/>
        <v>0</v>
      </c>
      <c r="N25" s="37">
        <f t="shared" si="6"/>
        <v>-5.8874000000000003E-2</v>
      </c>
      <c r="O25" s="37">
        <f t="shared" si="6"/>
        <v>0.28368100000000002</v>
      </c>
      <c r="P25" s="37">
        <f t="shared" si="6"/>
        <v>-6.0122000000000002E-2</v>
      </c>
      <c r="Q25" s="37">
        <f t="shared" si="6"/>
        <v>0.22700999999999999</v>
      </c>
      <c r="R25" s="64">
        <f t="shared" si="6"/>
        <v>-6.1533999999999998E-2</v>
      </c>
      <c r="S25" s="43">
        <f t="shared" ref="S25" si="11">S11</f>
        <v>0</v>
      </c>
    </row>
    <row r="26" spans="3:29" x14ac:dyDescent="0.25">
      <c r="C26" s="1" t="s">
        <v>15</v>
      </c>
      <c r="D26" s="5">
        <f t="shared" si="6"/>
        <v>-1.6040000000000001</v>
      </c>
      <c r="E26" s="5">
        <f t="shared" si="6"/>
        <v>-1.5685290000000001</v>
      </c>
      <c r="F26" s="5">
        <f t="shared" si="6"/>
        <v>-1.531512</v>
      </c>
      <c r="G26" s="5">
        <f t="shared" si="6"/>
        <v>-1.492494</v>
      </c>
      <c r="H26" s="5">
        <f t="shared" si="6"/>
        <v>-1.451308</v>
      </c>
      <c r="I26" s="18">
        <f t="shared" si="6"/>
        <v>0</v>
      </c>
      <c r="J26" s="18">
        <f t="shared" si="6"/>
        <v>0</v>
      </c>
      <c r="K26" s="18">
        <f t="shared" si="6"/>
        <v>0</v>
      </c>
      <c r="L26" s="18">
        <f t="shared" si="6"/>
        <v>0</v>
      </c>
      <c r="M26" s="18">
        <f t="shared" si="6"/>
        <v>0</v>
      </c>
      <c r="N26" s="3">
        <f t="shared" si="6"/>
        <v>-1.5738319999999999</v>
      </c>
      <c r="O26" s="3">
        <f t="shared" si="6"/>
        <v>-1.537501</v>
      </c>
      <c r="P26" s="3">
        <f t="shared" si="6"/>
        <v>-1.4989440000000001</v>
      </c>
      <c r="Q26" s="3">
        <f t="shared" si="6"/>
        <v>-1.457951</v>
      </c>
      <c r="R26" s="65">
        <f t="shared" si="6"/>
        <v>-1.4142840000000001</v>
      </c>
      <c r="S26" s="44">
        <f t="shared" ref="S26" si="12">S12</f>
        <v>0</v>
      </c>
    </row>
    <row r="27" spans="3:29" ht="15.75" thickBot="1" x14ac:dyDescent="0.3">
      <c r="C27" s="2" t="s">
        <v>16</v>
      </c>
      <c r="D27" s="12">
        <f t="shared" si="6"/>
        <v>-1.2E-2</v>
      </c>
      <c r="E27" s="12">
        <f t="shared" si="6"/>
        <v>0.29063600000000001</v>
      </c>
      <c r="F27" s="12">
        <f t="shared" si="6"/>
        <v>-1.2681E-2</v>
      </c>
      <c r="G27" s="12">
        <f t="shared" si="6"/>
        <v>0.23861499999999999</v>
      </c>
      <c r="H27" s="12">
        <f t="shared" si="6"/>
        <v>-1.3734E-2</v>
      </c>
      <c r="I27" s="19">
        <f t="shared" si="6"/>
        <v>0</v>
      </c>
      <c r="J27" s="19">
        <f t="shared" si="6"/>
        <v>0</v>
      </c>
      <c r="K27" s="19">
        <f t="shared" si="6"/>
        <v>0</v>
      </c>
      <c r="L27" s="19">
        <f t="shared" si="6"/>
        <v>0</v>
      </c>
      <c r="M27" s="19">
        <f t="shared" si="6"/>
        <v>0</v>
      </c>
      <c r="N27" s="4">
        <f t="shared" si="6"/>
        <v>-1.1559E-2</v>
      </c>
      <c r="O27" s="4">
        <f t="shared" si="6"/>
        <v>0.29026200000000002</v>
      </c>
      <c r="P27" s="4">
        <f t="shared" si="6"/>
        <v>-1.2659E-2</v>
      </c>
      <c r="Q27" s="4">
        <f t="shared" si="6"/>
        <v>0.24033099999999999</v>
      </c>
      <c r="R27" s="66">
        <f t="shared" si="6"/>
        <v>-1.3903E-2</v>
      </c>
      <c r="S27" s="45">
        <f t="shared" ref="S27" si="13">S13</f>
        <v>0</v>
      </c>
    </row>
    <row r="28" spans="3:29" x14ac:dyDescent="0.25">
      <c r="N28" t="s">
        <v>43</v>
      </c>
    </row>
    <row r="29" spans="3:29" x14ac:dyDescent="0.25">
      <c r="D29" s="86" t="s">
        <v>44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</row>
    <row r="30" spans="3:29" x14ac:dyDescent="0.25"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</row>
    <row r="31" spans="3:29" ht="15.75" thickBot="1" x14ac:dyDescent="0.3"/>
    <row r="32" spans="3:29" ht="15.75" thickBot="1" x14ac:dyDescent="0.3">
      <c r="D32" s="46" t="s">
        <v>28</v>
      </c>
      <c r="Y32" s="48" t="s">
        <v>29</v>
      </c>
      <c r="Z32" s="49" t="s">
        <v>30</v>
      </c>
      <c r="AA32" s="49" t="s">
        <v>31</v>
      </c>
      <c r="AB32" s="50" t="s">
        <v>32</v>
      </c>
      <c r="AC32" s="50" t="s">
        <v>33</v>
      </c>
    </row>
    <row r="33" spans="24:29" x14ac:dyDescent="0.25">
      <c r="X33" s="67" t="s">
        <v>34</v>
      </c>
      <c r="Y33" s="51">
        <v>2</v>
      </c>
      <c r="Z33" s="51">
        <v>0</v>
      </c>
      <c r="AA33" s="51">
        <v>0</v>
      </c>
      <c r="AB33" s="52">
        <v>0</v>
      </c>
      <c r="AC33" s="52" t="s">
        <v>35</v>
      </c>
    </row>
    <row r="34" spans="24:29" x14ac:dyDescent="0.25">
      <c r="X34" s="68" t="s">
        <v>36</v>
      </c>
      <c r="Y34" s="53">
        <v>1</v>
      </c>
      <c r="Z34" s="53">
        <v>2</v>
      </c>
      <c r="AA34" s="53">
        <v>2</v>
      </c>
      <c r="AB34" s="54">
        <v>2</v>
      </c>
      <c r="AC34" s="54" t="s">
        <v>37</v>
      </c>
    </row>
    <row r="35" spans="24:29" ht="15.75" thickBot="1" x14ac:dyDescent="0.3">
      <c r="X35" s="69" t="s">
        <v>45</v>
      </c>
      <c r="Y35" s="55">
        <v>0</v>
      </c>
      <c r="Z35" s="55">
        <v>2</v>
      </c>
      <c r="AA35" s="55">
        <v>0</v>
      </c>
      <c r="AB35" s="56">
        <v>0</v>
      </c>
      <c r="AC35" s="56" t="s">
        <v>37</v>
      </c>
    </row>
    <row r="36" spans="24:29" x14ac:dyDescent="0.25">
      <c r="Y36" s="57"/>
      <c r="Z36" s="57"/>
      <c r="AA36" s="57"/>
      <c r="AB36" s="57"/>
    </row>
    <row r="37" spans="24:29" x14ac:dyDescent="0.25">
      <c r="X37" s="58" t="s">
        <v>40</v>
      </c>
    </row>
    <row r="38" spans="24:29" x14ac:dyDescent="0.25">
      <c r="X38" s="47" t="s">
        <v>46</v>
      </c>
    </row>
  </sheetData>
  <mergeCells count="9">
    <mergeCell ref="D29:R30"/>
    <mergeCell ref="D1:M1"/>
    <mergeCell ref="D16:H16"/>
    <mergeCell ref="I16:M16"/>
    <mergeCell ref="N2:R2"/>
    <mergeCell ref="N16:R16"/>
    <mergeCell ref="D15:R15"/>
    <mergeCell ref="D2:H2"/>
    <mergeCell ref="I2:M2"/>
  </mergeCells>
  <conditionalFormatting sqref="Y33:AB36">
    <cfRule type="iconSet" priority="2">
      <iconSet iconSet="3Symbols2" showValue="0">
        <cfvo type="percent" val="0"/>
        <cfvo type="num" val="0" gte="0"/>
        <cfvo type="num" val="2"/>
      </iconSet>
    </cfRule>
  </conditionalFormatting>
  <conditionalFormatting sqref="AC33:AC35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9" ma:contentTypeDescription="Crear nuevo documento." ma:contentTypeScope="" ma:versionID="623ecac492e7c80b3bdd5bc1d50ab61e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ddd8df8225de42de55978ae5ca7ae190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5AFB5-302C-4BC8-BE00-259EDF4B53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2949B-0AB0-4EE2-9729-825165BB7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C36F34-D603-4BF9-AF21-C3B6EC16DD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CAMARA_E140</vt:lpstr>
      <vt:lpstr>CÁMARA E180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serge2</cp:lastModifiedBy>
  <cp:revision/>
  <dcterms:created xsi:type="dcterms:W3CDTF">2015-06-05T18:17:20Z</dcterms:created>
  <dcterms:modified xsi:type="dcterms:W3CDTF">2022-04-19T16:41:13Z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</Properties>
</file>