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lber\Desktop\ENTREGA_TFM\"/>
    </mc:Choice>
  </mc:AlternateContent>
  <xr:revisionPtr revIDLastSave="0" documentId="13_ncr:1_{765A5E99-6E18-4543-A77C-FBBECD2595B1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OFERTA" sheetId="1" r:id="rId1"/>
    <sheet name="CLIENTES POTENCIALES" sheetId="2" r:id="rId2"/>
    <sheet name="VENTAS" sheetId="3" r:id="rId3"/>
    <sheet name="PLAN DE NEGOC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 s="1"/>
  <c r="E7" i="2"/>
  <c r="B6" i="4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C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38" i="1" s="1"/>
  <c r="C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 s="1"/>
  <c r="AK20" i="4" l="1"/>
  <c r="AG20" i="4"/>
  <c r="Y20" i="4"/>
  <c r="Q20" i="4"/>
  <c r="I20" i="4"/>
  <c r="AB20" i="4"/>
  <c r="L20" i="4"/>
  <c r="Z20" i="4"/>
  <c r="AF20" i="4"/>
  <c r="H20" i="4"/>
  <c r="AJ20" i="4"/>
  <c r="R20" i="4"/>
  <c r="X20" i="4"/>
  <c r="AE20" i="4"/>
  <c r="W20" i="4"/>
  <c r="O20" i="4"/>
  <c r="G20" i="4"/>
  <c r="P20" i="4"/>
  <c r="AD20" i="4"/>
  <c r="V20" i="4"/>
  <c r="N20" i="4"/>
  <c r="F20" i="4"/>
  <c r="T20" i="4"/>
  <c r="AH20" i="4"/>
  <c r="J20" i="4"/>
  <c r="AC20" i="4"/>
  <c r="U20" i="4"/>
  <c r="M20" i="4"/>
  <c r="E20" i="4"/>
  <c r="D20" i="4"/>
  <c r="AI20" i="4"/>
  <c r="AA20" i="4"/>
  <c r="S20" i="4"/>
  <c r="K20" i="4"/>
  <c r="AJ3" i="4"/>
  <c r="AH3" i="4"/>
  <c r="AF3" i="4"/>
  <c r="AD3" i="4"/>
  <c r="AB3" i="4"/>
  <c r="Z3" i="4"/>
  <c r="X3" i="4"/>
  <c r="V3" i="4"/>
  <c r="T3" i="4"/>
  <c r="R3" i="4"/>
  <c r="P3" i="4"/>
  <c r="N3" i="4"/>
  <c r="L3" i="4"/>
  <c r="J3" i="4"/>
  <c r="H3" i="4"/>
  <c r="F3" i="4"/>
  <c r="D3" i="4"/>
  <c r="B3" i="4"/>
  <c r="AK3" i="4"/>
  <c r="AI3" i="4"/>
  <c r="AG3" i="4"/>
  <c r="AE3" i="4"/>
  <c r="AC3" i="4"/>
  <c r="AA3" i="4"/>
  <c r="Y3" i="4"/>
  <c r="W3" i="4"/>
  <c r="U3" i="4"/>
  <c r="S3" i="4"/>
  <c r="Q3" i="4"/>
  <c r="O3" i="4"/>
  <c r="M3" i="4"/>
  <c r="K3" i="4"/>
  <c r="I3" i="4"/>
  <c r="G3" i="4"/>
  <c r="E3" i="4"/>
  <c r="C3" i="4"/>
  <c r="AK5" i="4"/>
  <c r="AI5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J5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C5" i="4"/>
  <c r="AK10" i="4"/>
  <c r="AI10" i="4"/>
  <c r="AG10" i="4"/>
  <c r="AE10" i="4"/>
  <c r="AC10" i="4"/>
  <c r="AA10" i="4"/>
  <c r="Y10" i="4"/>
  <c r="W10" i="4"/>
  <c r="U10" i="4"/>
  <c r="S10" i="4"/>
  <c r="Q10" i="4"/>
  <c r="O10" i="4"/>
  <c r="M10" i="4"/>
  <c r="AJ10" i="4"/>
  <c r="AF10" i="4"/>
  <c r="AB10" i="4"/>
  <c r="X10" i="4"/>
  <c r="T10" i="4"/>
  <c r="P10" i="4"/>
  <c r="L10" i="4"/>
  <c r="J10" i="4"/>
  <c r="H10" i="4"/>
  <c r="F10" i="4"/>
  <c r="D10" i="4"/>
  <c r="B10" i="4"/>
  <c r="AH10" i="4"/>
  <c r="AD10" i="4"/>
  <c r="Z10" i="4"/>
  <c r="V10" i="4"/>
  <c r="R10" i="4"/>
  <c r="N10" i="4"/>
  <c r="K10" i="4"/>
  <c r="I10" i="4"/>
  <c r="G10" i="4"/>
  <c r="E10" i="4"/>
  <c r="C10" i="4"/>
  <c r="AK11" i="4"/>
  <c r="AI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AJ11" i="4"/>
  <c r="AF11" i="4"/>
  <c r="AB11" i="4"/>
  <c r="X11" i="4"/>
  <c r="T11" i="4"/>
  <c r="P11" i="4"/>
  <c r="L11" i="4"/>
  <c r="H11" i="4"/>
  <c r="D11" i="4"/>
  <c r="AH11" i="4"/>
  <c r="AD11" i="4"/>
  <c r="Z11" i="4"/>
  <c r="V11" i="4"/>
  <c r="R11" i="4"/>
  <c r="N11" i="4"/>
  <c r="J11" i="4"/>
  <c r="F11" i="4"/>
  <c r="B11" i="4"/>
  <c r="C26" i="4" l="1"/>
  <c r="G26" i="4"/>
  <c r="K26" i="4"/>
  <c r="R26" i="4"/>
  <c r="Z26" i="4"/>
  <c r="AH26" i="4"/>
  <c r="D26" i="4"/>
  <c r="H26" i="4"/>
  <c r="L26" i="4"/>
  <c r="T26" i="4"/>
  <c r="AB26" i="4"/>
  <c r="AJ26" i="4"/>
  <c r="O26" i="4"/>
  <c r="S26" i="4"/>
  <c r="W26" i="4"/>
  <c r="AA26" i="4"/>
  <c r="AE26" i="4"/>
  <c r="AI26" i="4"/>
  <c r="C7" i="4"/>
  <c r="G7" i="4"/>
  <c r="K7" i="4"/>
  <c r="O7" i="4"/>
  <c r="S7" i="4"/>
  <c r="W7" i="4"/>
  <c r="AA7" i="4"/>
  <c r="AE7" i="4"/>
  <c r="AI7" i="4"/>
  <c r="B7" i="4"/>
  <c r="F7" i="4"/>
  <c r="J7" i="4"/>
  <c r="N7" i="4"/>
  <c r="R7" i="4"/>
  <c r="V7" i="4"/>
  <c r="Z7" i="4"/>
  <c r="AD7" i="4"/>
  <c r="AH7" i="4"/>
  <c r="E26" i="4"/>
  <c r="I26" i="4"/>
  <c r="N26" i="4"/>
  <c r="V26" i="4"/>
  <c r="AD26" i="4"/>
  <c r="B26" i="4"/>
  <c r="F26" i="4"/>
  <c r="J26" i="4"/>
  <c r="P26" i="4"/>
  <c r="X26" i="4"/>
  <c r="AF26" i="4"/>
  <c r="M26" i="4"/>
  <c r="Q26" i="4"/>
  <c r="U26" i="4"/>
  <c r="Y26" i="4"/>
  <c r="AC26" i="4"/>
  <c r="AG26" i="4"/>
  <c r="AK26" i="4"/>
  <c r="E7" i="4"/>
  <c r="I7" i="4"/>
  <c r="M7" i="4"/>
  <c r="Q7" i="4"/>
  <c r="U7" i="4"/>
  <c r="Y7" i="4"/>
  <c r="AC7" i="4"/>
  <c r="AG7" i="4"/>
  <c r="AK7" i="4"/>
  <c r="D7" i="4"/>
  <c r="H7" i="4"/>
  <c r="L7" i="4"/>
  <c r="P7" i="4"/>
  <c r="T7" i="4"/>
  <c r="X7" i="4"/>
  <c r="AB7" i="4"/>
  <c r="AF7" i="4"/>
  <c r="AJ7" i="4"/>
  <c r="C28" i="4" l="1"/>
  <c r="U28" i="4"/>
  <c r="Q28" i="4"/>
  <c r="AF28" i="4"/>
  <c r="AJ28" i="4"/>
  <c r="S28" i="4"/>
  <c r="O28" i="4"/>
  <c r="W28" i="4"/>
  <c r="AH28" i="4"/>
  <c r="Z28" i="4"/>
  <c r="Y28" i="4"/>
  <c r="K28" i="4"/>
  <c r="E28" i="4"/>
  <c r="R28" i="4"/>
  <c r="H28" i="4"/>
  <c r="AK28" i="4"/>
  <c r="AI28" i="4"/>
  <c r="P28" i="4"/>
  <c r="D28" i="4"/>
  <c r="AG28" i="4"/>
  <c r="AE28" i="4"/>
  <c r="AC28" i="4"/>
  <c r="AA28" i="4"/>
  <c r="AB28" i="4"/>
  <c r="M28" i="4"/>
  <c r="G28" i="4"/>
  <c r="T28" i="4"/>
  <c r="L28" i="4"/>
  <c r="I28" i="4"/>
  <c r="X28" i="4"/>
  <c r="J28" i="4"/>
  <c r="B29" i="4"/>
  <c r="B28" i="4"/>
  <c r="AD28" i="4"/>
  <c r="V28" i="4"/>
  <c r="N28" i="4"/>
  <c r="F28" i="4"/>
  <c r="C29" i="4" l="1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</calcChain>
</file>

<file path=xl/sharedStrings.xml><?xml version="1.0" encoding="utf-8"?>
<sst xmlns="http://schemas.openxmlformats.org/spreadsheetml/2006/main" count="100" uniqueCount="76">
  <si>
    <t>OFERTA</t>
  </si>
  <si>
    <t xml:space="preserve">PRODUCTO A </t>
  </si>
  <si>
    <t>COSTE</t>
  </si>
  <si>
    <t xml:space="preserve">MARGEN </t>
  </si>
  <si>
    <t>PRECIO VENTA PUBLICO</t>
  </si>
  <si>
    <t>ORANGE PI 1GB</t>
  </si>
  <si>
    <t>ESP8266 (x2)</t>
  </si>
  <si>
    <t>ESP32CAM</t>
  </si>
  <si>
    <t>CABLES C</t>
  </si>
  <si>
    <t>CABLES MICRO</t>
  </si>
  <si>
    <t>DHT11</t>
  </si>
  <si>
    <t>MQ135</t>
  </si>
  <si>
    <t>VEML700</t>
  </si>
  <si>
    <t>DS18B20</t>
  </si>
  <si>
    <t>PIR</t>
  </si>
  <si>
    <t>CABLES SENSORES</t>
  </si>
  <si>
    <t>CARCASAS</t>
  </si>
  <si>
    <t>MONTAJE</t>
  </si>
  <si>
    <t>ENVIO</t>
  </si>
  <si>
    <t>CAJA</t>
  </si>
  <si>
    <t>TOTAL</t>
  </si>
  <si>
    <t>Fee por cuota mensual</t>
  </si>
  <si>
    <t>al mes</t>
  </si>
  <si>
    <t>LO MISMO x4 UDS</t>
  </si>
  <si>
    <t>PRODUCTO B</t>
  </si>
  <si>
    <t>Segmento</t>
  </si>
  <si>
    <t>Descripción</t>
  </si>
  <si>
    <t>Ejemplo de cliente</t>
  </si>
  <si>
    <t>% estimado</t>
  </si>
  <si>
    <t>Clientes estimados</t>
  </si>
  <si>
    <t>Agricultores tecnificados</t>
  </si>
  <si>
    <t>Productores que ya utilizan tecnología básica (sensores, riego automático)</t>
  </si>
  <si>
    <t>Invernaderos de Almería o Murcia</t>
  </si>
  <si>
    <t>Pequeños productores sostenibles</t>
  </si>
  <si>
    <t>Agricultores en transición a hidroponía o cultivos verticales</t>
  </si>
  <si>
    <t>Productores ecológicos, huertos urbanos</t>
  </si>
  <si>
    <t>Empresas agrícolas medianas</t>
  </si>
  <si>
    <t>Empresas con hasta 50 hectáreas, interés en trazabilidad</t>
  </si>
  <si>
    <t>Explotaciones de tomate o lechuga intensivos</t>
  </si>
  <si>
    <t>Universidades / centros de I+D</t>
  </si>
  <si>
    <t>Departamentos de agricultura, ingeniería agronómica, I+D en automatización</t>
  </si>
  <si>
    <t>ETSI Agrónomos, UPV, UPM, ITAINNOVA</t>
  </si>
  <si>
    <t>Escuelas FP y formación agrícola</t>
  </si>
  <si>
    <t>Centros de enseñanza técnica con módulos de agricultura o IoT</t>
  </si>
  <si>
    <t>Escuelas agrarias y de ciclos superiores</t>
  </si>
  <si>
    <t>Estimación base: 156.000 agentes agrícolas censados en España (según INE y MAPA)</t>
  </si>
  <si>
    <t>Clientes potenciales prioritarios: tecnificados, sostenibles y medianos = 69.000</t>
  </si>
  <si>
    <t>PRODUCTO A</t>
  </si>
  <si>
    <t xml:space="preserve">INGRESOS </t>
  </si>
  <si>
    <t>ALTA PRO A</t>
  </si>
  <si>
    <t>MENSUALIDAD PRO A</t>
  </si>
  <si>
    <t>ALTA PRO B</t>
  </si>
  <si>
    <t>MENSUALIDAD PRO B</t>
  </si>
  <si>
    <t>TOTAL INGRESOS</t>
  </si>
  <si>
    <t xml:space="preserve">GASTOS </t>
  </si>
  <si>
    <t>CEO</t>
  </si>
  <si>
    <t>DESARROLLADOR 1</t>
  </si>
  <si>
    <t>DESARROLLADOR 2</t>
  </si>
  <si>
    <t>DESARROLLADOR 3</t>
  </si>
  <si>
    <t>COMERCIAL</t>
  </si>
  <si>
    <t>CAMPAÑAS PUBLICITARIAS</t>
  </si>
  <si>
    <t>I+D</t>
  </si>
  <si>
    <t>IMPREVISTOS</t>
  </si>
  <si>
    <t>TOTAL GASTOS</t>
  </si>
  <si>
    <t>RESULTADO</t>
  </si>
  <si>
    <t>RES. ACUMULADO</t>
  </si>
  <si>
    <t>Ventas</t>
  </si>
  <si>
    <t>Cuota Mercado</t>
  </si>
  <si>
    <t>B.E.</t>
  </si>
  <si>
    <t>AWS</t>
  </si>
  <si>
    <t>EXPERTO IA 1</t>
  </si>
  <si>
    <t>EXPERTO IA 2</t>
  </si>
  <si>
    <t>R.O.I.</t>
  </si>
  <si>
    <t>ATENCIÓN AL CLIENTE</t>
  </si>
  <si>
    <t>SUBCONTRATA CALL CENTER</t>
  </si>
  <si>
    <t>ORDENADORES PORTÁTILES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</si>
</sst>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C0A]_-;\-* #,##0.00\ [$€-C0A]_-;_-* &quot;-&quot;??\ [$€-C0A]_-;_-@"/>
    <numFmt numFmtId="165" formatCode="#,##0.00\ &quot;€&quot;"/>
    <numFmt numFmtId="166" formatCode="#,##0.00\ [$€-1]"/>
  </numFmts>
  <fonts count="12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b/>
      <sz val="11"/>
      <color theme="1"/>
      <name val="Calibri"/>
    </font>
    <font>
      <b/>
      <sz val="11"/>
      <color rgb="FFFFFFFF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0" fontId="4" fillId="3" borderId="1" xfId="0" applyFont="1" applyFill="1" applyBorder="1"/>
    <xf numFmtId="164" fontId="4" fillId="3" borderId="1" xfId="0" applyNumberFormat="1" applyFont="1" applyFill="1" applyBorder="1"/>
    <xf numFmtId="164" fontId="2" fillId="2" borderId="1" xfId="0" applyNumberFormat="1" applyFont="1" applyFill="1" applyBorder="1"/>
    <xf numFmtId="0" fontId="5" fillId="3" borderId="1" xfId="0" applyFont="1" applyFill="1" applyBorder="1"/>
    <xf numFmtId="0" fontId="3" fillId="3" borderId="1" xfId="0" applyFont="1" applyFill="1" applyBorder="1"/>
    <xf numFmtId="164" fontId="5" fillId="3" borderId="1" xfId="0" applyNumberFormat="1" applyFont="1" applyFill="1" applyBorder="1"/>
    <xf numFmtId="0" fontId="6" fillId="3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2" fillId="8" borderId="2" xfId="0" applyFont="1" applyFill="1" applyBorder="1"/>
    <xf numFmtId="0" fontId="7" fillId="8" borderId="0" xfId="0" applyFont="1" applyFill="1"/>
    <xf numFmtId="164" fontId="2" fillId="8" borderId="0" xfId="0" applyNumberFormat="1" applyFont="1" applyFill="1"/>
    <xf numFmtId="0" fontId="1" fillId="8" borderId="0" xfId="0" applyFont="1" applyFill="1"/>
    <xf numFmtId="0" fontId="7" fillId="5" borderId="1" xfId="0" applyFont="1" applyFill="1" applyBorder="1" applyAlignment="1">
      <alignment horizontal="center"/>
    </xf>
    <xf numFmtId="0" fontId="7" fillId="9" borderId="1" xfId="0" applyFont="1" applyFill="1" applyBorder="1"/>
    <xf numFmtId="9" fontId="7" fillId="9" borderId="1" xfId="0" applyNumberFormat="1" applyFont="1" applyFill="1" applyBorder="1"/>
    <xf numFmtId="0" fontId="8" fillId="0" borderId="0" xfId="0" applyFont="1" applyAlignment="1">
      <alignment horizontal="center"/>
    </xf>
    <xf numFmtId="0" fontId="7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7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2" fillId="9" borderId="1" xfId="0" applyFont="1" applyFill="1" applyBorder="1"/>
    <xf numFmtId="1" fontId="2" fillId="9" borderId="1" xfId="0" applyNumberFormat="1" applyFont="1" applyFill="1" applyBorder="1"/>
    <xf numFmtId="0" fontId="2" fillId="0" borderId="1" xfId="0" applyFont="1" applyBorder="1"/>
    <xf numFmtId="0" fontId="2" fillId="8" borderId="1" xfId="0" applyFont="1" applyFill="1" applyBorder="1"/>
    <xf numFmtId="1" fontId="2" fillId="7" borderId="1" xfId="0" applyNumberFormat="1" applyFont="1" applyFill="1" applyBorder="1"/>
    <xf numFmtId="165" fontId="2" fillId="8" borderId="1" xfId="0" applyNumberFormat="1" applyFont="1" applyFill="1" applyBorder="1"/>
    <xf numFmtId="166" fontId="2" fillId="8" borderId="1" xfId="0" applyNumberFormat="1" applyFont="1" applyFill="1" applyBorder="1"/>
    <xf numFmtId="0" fontId="2" fillId="10" borderId="1" xfId="0" applyFont="1" applyFill="1" applyBorder="1"/>
    <xf numFmtId="165" fontId="2" fillId="10" borderId="1" xfId="0" applyNumberFormat="1" applyFont="1" applyFill="1" applyBorder="1"/>
    <xf numFmtId="0" fontId="7" fillId="0" borderId="0" xfId="0" applyFont="1"/>
    <xf numFmtId="165" fontId="2" fillId="0" borderId="0" xfId="0" applyNumberFormat="1" applyFont="1"/>
    <xf numFmtId="1" fontId="2" fillId="10" borderId="1" xfId="0" applyNumberFormat="1" applyFont="1" applyFill="1" applyBorder="1"/>
    <xf numFmtId="0" fontId="7" fillId="8" borderId="1" xfId="0" applyFont="1" applyFill="1" applyBorder="1"/>
    <xf numFmtId="165" fontId="7" fillId="8" borderId="1" xfId="0" applyNumberFormat="1" applyFont="1" applyFill="1" applyBorder="1"/>
    <xf numFmtId="165" fontId="7" fillId="9" borderId="1" xfId="0" applyNumberFormat="1" applyFont="1" applyFill="1" applyBorder="1"/>
    <xf numFmtId="165" fontId="2" fillId="8" borderId="3" xfId="0" applyNumberFormat="1" applyFont="1" applyFill="1" applyBorder="1"/>
    <xf numFmtId="0" fontId="0" fillId="0" borderId="4" xfId="0" applyBorder="1"/>
    <xf numFmtId="3" fontId="7" fillId="9" borderId="1" xfId="0" applyNumberFormat="1" applyFont="1" applyFill="1" applyBorder="1"/>
    <xf numFmtId="3" fontId="8" fillId="0" borderId="0" xfId="0" applyNumberFormat="1" applyFont="1" applyAlignment="1">
      <alignment horizontal="center"/>
    </xf>
    <xf numFmtId="10" fontId="0" fillId="0" borderId="0" xfId="1" applyNumberFormat="1" applyFont="1" applyAlignment="1"/>
    <xf numFmtId="0" fontId="1" fillId="8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VENTAS!$A$2</c:f>
              <c:strCache>
                <c:ptCount val="1"/>
                <c:pt idx="0">
                  <c:v>PRODUCTO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VENTAS!$B$1:$AK$1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VENTAS!$B$2:$AK$2</c:f>
              <c:numCache>
                <c:formatCode>General</c:formatCode>
                <c:ptCount val="36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25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20</c:v>
                </c:pt>
                <c:pt idx="10">
                  <c:v>27</c:v>
                </c:pt>
                <c:pt idx="11">
                  <c:v>25</c:v>
                </c:pt>
                <c:pt idx="12">
                  <c:v>32</c:v>
                </c:pt>
                <c:pt idx="13">
                  <c:v>16</c:v>
                </c:pt>
                <c:pt idx="14">
                  <c:v>8</c:v>
                </c:pt>
                <c:pt idx="15">
                  <c:v>19</c:v>
                </c:pt>
                <c:pt idx="16">
                  <c:v>18</c:v>
                </c:pt>
                <c:pt idx="17">
                  <c:v>25</c:v>
                </c:pt>
                <c:pt idx="18">
                  <c:v>18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28</c:v>
                </c:pt>
                <c:pt idx="23">
                  <c:v>32</c:v>
                </c:pt>
                <c:pt idx="24">
                  <c:v>26</c:v>
                </c:pt>
                <c:pt idx="25">
                  <c:v>22</c:v>
                </c:pt>
                <c:pt idx="26">
                  <c:v>19</c:v>
                </c:pt>
                <c:pt idx="27" formatCode="0">
                  <c:v>23</c:v>
                </c:pt>
                <c:pt idx="28" formatCode="0">
                  <c:v>16</c:v>
                </c:pt>
                <c:pt idx="29" formatCode="0">
                  <c:v>19</c:v>
                </c:pt>
                <c:pt idx="30" formatCode="0">
                  <c:v>17</c:v>
                </c:pt>
                <c:pt idx="31" formatCode="0">
                  <c:v>21</c:v>
                </c:pt>
                <c:pt idx="32" formatCode="0">
                  <c:v>26</c:v>
                </c:pt>
                <c:pt idx="33" formatCode="0">
                  <c:v>24</c:v>
                </c:pt>
                <c:pt idx="34" formatCode="0">
                  <c:v>22</c:v>
                </c:pt>
                <c:pt idx="35" formatCode="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8-4C29-A0A2-BDA5EB65C3F0}"/>
            </c:ext>
          </c:extLst>
        </c:ser>
        <c:ser>
          <c:idx val="1"/>
          <c:order val="1"/>
          <c:tx>
            <c:strRef>
              <c:f>VENTAS!$A$3</c:f>
              <c:strCache>
                <c:ptCount val="1"/>
                <c:pt idx="0">
                  <c:v>PRODUCTO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VENTAS!$B$1:$AK$1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VENTAS!$B$3:$AK$3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11</c:v>
                </c:pt>
                <c:pt idx="8">
                  <c:v>8</c:v>
                </c:pt>
                <c:pt idx="9">
                  <c:v>9</c:v>
                </c:pt>
                <c:pt idx="10">
                  <c:v>4</c:v>
                </c:pt>
                <c:pt idx="11">
                  <c:v>15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14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11</c:v>
                </c:pt>
                <c:pt idx="20">
                  <c:v>13</c:v>
                </c:pt>
                <c:pt idx="21">
                  <c:v>16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12</c:v>
                </c:pt>
                <c:pt idx="26">
                  <c:v>11</c:v>
                </c:pt>
                <c:pt idx="27" formatCode="0">
                  <c:v>8</c:v>
                </c:pt>
                <c:pt idx="28" formatCode="0">
                  <c:v>13</c:v>
                </c:pt>
                <c:pt idx="29" formatCode="0">
                  <c:v>11</c:v>
                </c:pt>
                <c:pt idx="30" formatCode="0">
                  <c:v>10</c:v>
                </c:pt>
                <c:pt idx="31" formatCode="0">
                  <c:v>17</c:v>
                </c:pt>
                <c:pt idx="32" formatCode="0">
                  <c:v>12</c:v>
                </c:pt>
                <c:pt idx="33" formatCode="0">
                  <c:v>9</c:v>
                </c:pt>
                <c:pt idx="34" formatCode="0">
                  <c:v>17</c:v>
                </c:pt>
                <c:pt idx="35" formatCode="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8-4C29-A0A2-BDA5EB65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495"/>
        <c:axId val="118658655"/>
      </c:lineChart>
      <c:catAx>
        <c:axId val="1186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58655"/>
        <c:crosses val="autoZero"/>
        <c:auto val="1"/>
        <c:lblAlgn val="ctr"/>
        <c:lblOffset val="100"/>
        <c:noMultiLvlLbl val="0"/>
      </c:catAx>
      <c:valAx>
        <c:axId val="1186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 DE NEGOCIO'!$A$28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'PLAN DE NEGOCIO'!$B$28:$AK$28</c:f>
              <c:numCache>
                <c:formatCode>#,##0.00\ "€"</c:formatCode>
                <c:ptCount val="36"/>
                <c:pt idx="0">
                  <c:v>-14110</c:v>
                </c:pt>
                <c:pt idx="1">
                  <c:v>-12400.560807520002</c:v>
                </c:pt>
                <c:pt idx="2">
                  <c:v>-10376.913633840002</c:v>
                </c:pt>
                <c:pt idx="3">
                  <c:v>-9392.195248879998</c:v>
                </c:pt>
                <c:pt idx="4">
                  <c:v>-7871.1846072799963</c:v>
                </c:pt>
                <c:pt idx="5">
                  <c:v>-9470.4454148000004</c:v>
                </c:pt>
                <c:pt idx="6">
                  <c:v>-7975.8560564000018</c:v>
                </c:pt>
                <c:pt idx="7">
                  <c:v>-6411.1984789599974</c:v>
                </c:pt>
                <c:pt idx="8">
                  <c:v>-5495.5872676799991</c:v>
                </c:pt>
                <c:pt idx="9">
                  <c:v>-4348.674203519995</c:v>
                </c:pt>
                <c:pt idx="10">
                  <c:v>-3719.8891205599975</c:v>
                </c:pt>
                <c:pt idx="11">
                  <c:v>-4294.7147731999976</c:v>
                </c:pt>
                <c:pt idx="12">
                  <c:v>-7784.9558185599999</c:v>
                </c:pt>
                <c:pt idx="13">
                  <c:v>-5734.0480751999967</c:v>
                </c:pt>
                <c:pt idx="14">
                  <c:v>-4991.8464601600026</c:v>
                </c:pt>
                <c:pt idx="15">
                  <c:v>-3032.480093999995</c:v>
                </c:pt>
                <c:pt idx="16">
                  <c:v>-2625.0395243200001</c:v>
                </c:pt>
                <c:pt idx="17">
                  <c:v>-1151.391543119993</c:v>
                </c:pt>
                <c:pt idx="18">
                  <c:v>-350.5333959999989</c:v>
                </c:pt>
                <c:pt idx="19">
                  <c:v>977.17539272000431</c:v>
                </c:pt>
                <c:pt idx="20">
                  <c:v>2408.4111172800003</c:v>
                </c:pt>
                <c:pt idx="21">
                  <c:v>4127.1129701600039</c:v>
                </c:pt>
                <c:pt idx="22">
                  <c:v>5320.8841814400002</c:v>
                </c:pt>
                <c:pt idx="23">
                  <c:v>6523.3780531200064</c:v>
                </c:pt>
                <c:pt idx="24">
                  <c:v>6720.2249889599989</c:v>
                </c:pt>
                <c:pt idx="25">
                  <c:v>8249.3972456000047</c:v>
                </c:pt>
                <c:pt idx="26">
                  <c:v>9377.641521040001</c:v>
                </c:pt>
                <c:pt idx="27">
                  <c:v>10330.6692644</c:v>
                </c:pt>
                <c:pt idx="28">
                  <c:v>11906.564181440001</c:v>
                </c:pt>
                <c:pt idx="29">
                  <c:v>13069.721521040003</c:v>
                </c:pt>
                <c:pt idx="30">
                  <c:v>14096.302328559999</c:v>
                </c:pt>
                <c:pt idx="31">
                  <c:v>16420.471355120004</c:v>
                </c:pt>
                <c:pt idx="32">
                  <c:v>17627.983373919997</c:v>
                </c:pt>
                <c:pt idx="33">
                  <c:v>18575.431924800003</c:v>
                </c:pt>
                <c:pt idx="34">
                  <c:v>20884.647887200001</c:v>
                </c:pt>
                <c:pt idx="35">
                  <c:v>22706.944419280007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E-4662-BE5E-A599698C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55295"/>
        <c:axId val="118656735"/>
      </c:barChart>
      <c:catAx>
        <c:axId val="1186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56735"/>
        <c:crosses val="autoZero"/>
        <c:auto val="1"/>
        <c:lblAlgn val="ctr"/>
        <c:lblOffset val="100"/>
        <c:noMultiLvlLbl val="0"/>
      </c:catAx>
      <c:valAx>
        <c:axId val="1186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5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GASTOS vs</a:t>
            </a:r>
            <a:r>
              <a:rPr lang="es-ES" baseline="0"/>
              <a:t> INGRESOS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 DE NEGOCIO'!$A$7</c:f>
              <c:strCache>
                <c:ptCount val="1"/>
                <c:pt idx="0">
                  <c:v>TOTAL INGRESOS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'PLAN DE NEGOCIO'!$B$7:$AL$7</c:f>
              <c:numCache>
                <c:formatCode>#,##0.00\ "€"</c:formatCode>
                <c:ptCount val="37"/>
                <c:pt idx="0">
                  <c:v>0</c:v>
                </c:pt>
                <c:pt idx="1">
                  <c:v>778.13515488000007</c:v>
                </c:pt>
                <c:pt idx="2">
                  <c:v>3648.9081969600002</c:v>
                </c:pt>
                <c:pt idx="3">
                  <c:v>5874.8285067200004</c:v>
                </c:pt>
                <c:pt idx="4">
                  <c:v>9434.4623563200003</c:v>
                </c:pt>
                <c:pt idx="5">
                  <c:v>11676.647511200001</c:v>
                </c:pt>
                <c:pt idx="6">
                  <c:v>10699.0136616</c:v>
                </c:pt>
                <c:pt idx="7">
                  <c:v>14147.369126240001</c:v>
                </c:pt>
                <c:pt idx="8">
                  <c:v>14545.616393920001</c:v>
                </c:pt>
                <c:pt idx="9">
                  <c:v>16145.094778880002</c:v>
                </c:pt>
                <c:pt idx="10">
                  <c:v>15853.135276640001</c:v>
                </c:pt>
                <c:pt idx="11">
                  <c:v>22360.931360800001</c:v>
                </c:pt>
                <c:pt idx="12">
                  <c:v>22269.765088640001</c:v>
                </c:pt>
                <c:pt idx="13">
                  <c:v>22920.051548800002</c:v>
                </c:pt>
                <c:pt idx="14">
                  <c:v>22852.781239039999</c:v>
                </c:pt>
                <c:pt idx="15">
                  <c:v>27540.789436000003</c:v>
                </c:pt>
                <c:pt idx="16">
                  <c:v>25645.452854080002</c:v>
                </c:pt>
                <c:pt idx="17">
                  <c:v>28731.290741280005</c:v>
                </c:pt>
                <c:pt idx="18">
                  <c:v>28820.259624000002</c:v>
                </c:pt>
                <c:pt idx="19">
                  <c:v>31226.162356320005</c:v>
                </c:pt>
                <c:pt idx="20">
                  <c:v>33595.63670368</c:v>
                </c:pt>
                <c:pt idx="21">
                  <c:v>36656.117820960004</c:v>
                </c:pt>
                <c:pt idx="22">
                  <c:v>37402.065088640004</c:v>
                </c:pt>
                <c:pt idx="23">
                  <c:v>38573.508318720007</c:v>
                </c:pt>
                <c:pt idx="24">
                  <c:v>39903.729933759998</c:v>
                </c:pt>
                <c:pt idx="25">
                  <c:v>42478.543473600002</c:v>
                </c:pt>
                <c:pt idx="26">
                  <c:v>43308.419126239998</c:v>
                </c:pt>
                <c:pt idx="27">
                  <c:v>43836.355586400001</c:v>
                </c:pt>
                <c:pt idx="28">
                  <c:v>46884.165088640002</c:v>
                </c:pt>
                <c:pt idx="29">
                  <c:v>47923.519126240004</c:v>
                </c:pt>
                <c:pt idx="30">
                  <c:v>48709.233971360001</c:v>
                </c:pt>
                <c:pt idx="31">
                  <c:v>54267.838130720003</c:v>
                </c:pt>
                <c:pt idx="32">
                  <c:v>54533.450243519997</c:v>
                </c:pt>
                <c:pt idx="33">
                  <c:v>54556.9015488</c:v>
                </c:pt>
                <c:pt idx="34">
                  <c:v>59930.977323200001</c:v>
                </c:pt>
                <c:pt idx="35">
                  <c:v>62291.766515680007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B-47C6-AE42-1F98B024E301}"/>
            </c:ext>
          </c:extLst>
        </c:ser>
        <c:ser>
          <c:idx val="1"/>
          <c:order val="1"/>
          <c:tx>
            <c:strRef>
              <c:f>'PLAN DE NEGOCIO'!$A$26</c:f>
              <c:strCache>
                <c:ptCount val="1"/>
                <c:pt idx="0">
                  <c:v>TOTAL GASTOS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'PLAN DE NEGOCIO'!$B$26:$AL$26</c:f>
              <c:numCache>
                <c:formatCode>#,##0.00\ "€"</c:formatCode>
                <c:ptCount val="37"/>
                <c:pt idx="0">
                  <c:v>14110</c:v>
                </c:pt>
                <c:pt idx="1">
                  <c:v>13178.695962400001</c:v>
                </c:pt>
                <c:pt idx="2">
                  <c:v>14025.821830800001</c:v>
                </c:pt>
                <c:pt idx="3">
                  <c:v>15267.023755599999</c:v>
                </c:pt>
                <c:pt idx="4">
                  <c:v>17305.646963599997</c:v>
                </c:pt>
                <c:pt idx="5">
                  <c:v>21147.092926000001</c:v>
                </c:pt>
                <c:pt idx="6">
                  <c:v>18674.869718000002</c:v>
                </c:pt>
                <c:pt idx="7">
                  <c:v>20558.567605199998</c:v>
                </c:pt>
                <c:pt idx="8">
                  <c:v>20041.2036616</c:v>
                </c:pt>
                <c:pt idx="9">
                  <c:v>20493.768982399997</c:v>
                </c:pt>
                <c:pt idx="10">
                  <c:v>19573.024397199999</c:v>
                </c:pt>
                <c:pt idx="11">
                  <c:v>26655.646133999999</c:v>
                </c:pt>
                <c:pt idx="12">
                  <c:v>30054.720907200001</c:v>
                </c:pt>
                <c:pt idx="13">
                  <c:v>28654.099623999999</c:v>
                </c:pt>
                <c:pt idx="14">
                  <c:v>27844.627699200002</c:v>
                </c:pt>
                <c:pt idx="15">
                  <c:v>30573.269529999998</c:v>
                </c:pt>
                <c:pt idx="16">
                  <c:v>28270.492378400002</c:v>
                </c:pt>
                <c:pt idx="17">
                  <c:v>29882.682284399998</c:v>
                </c:pt>
                <c:pt idx="18">
                  <c:v>29170.793020000001</c:v>
                </c:pt>
                <c:pt idx="19">
                  <c:v>30248.9869636</c:v>
                </c:pt>
                <c:pt idx="20">
                  <c:v>31187.2255864</c:v>
                </c:pt>
                <c:pt idx="21">
                  <c:v>32529.0048508</c:v>
                </c:pt>
                <c:pt idx="22">
                  <c:v>32081.180907200003</c:v>
                </c:pt>
                <c:pt idx="23">
                  <c:v>32050.130265600001</c:v>
                </c:pt>
                <c:pt idx="24">
                  <c:v>33183.504944799999</c:v>
                </c:pt>
                <c:pt idx="25">
                  <c:v>34229.146227999998</c:v>
                </c:pt>
                <c:pt idx="26">
                  <c:v>33930.777605199997</c:v>
                </c:pt>
                <c:pt idx="27">
                  <c:v>33505.686322000001</c:v>
                </c:pt>
                <c:pt idx="28">
                  <c:v>34977.600907200002</c:v>
                </c:pt>
                <c:pt idx="29">
                  <c:v>34853.797605200001</c:v>
                </c:pt>
                <c:pt idx="30">
                  <c:v>34612.931642800002</c:v>
                </c:pt>
                <c:pt idx="31">
                  <c:v>37847.3667756</c:v>
                </c:pt>
                <c:pt idx="32">
                  <c:v>36905.466869600001</c:v>
                </c:pt>
                <c:pt idx="33">
                  <c:v>35981.469623999998</c:v>
                </c:pt>
                <c:pt idx="34">
                  <c:v>39046.329436</c:v>
                </c:pt>
                <c:pt idx="35">
                  <c:v>39584.822096399999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B-47C6-AE42-1F98B024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33983"/>
        <c:axId val="117533023"/>
      </c:lineChart>
      <c:catAx>
        <c:axId val="1175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33023"/>
        <c:crosses val="autoZero"/>
        <c:auto val="1"/>
        <c:lblAlgn val="ctr"/>
        <c:lblOffset val="100"/>
        <c:noMultiLvlLbl val="0"/>
      </c:catAx>
      <c:valAx>
        <c:axId val="1175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3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9</xdr:row>
      <xdr:rowOff>91440</xdr:rowOff>
    </xdr:from>
    <xdr:to>
      <xdr:col>28</xdr:col>
      <xdr:colOff>15240</xdr:colOff>
      <xdr:row>25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E38C6A-96E0-E1C3-1F86-4767340C6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861060</xdr:colOff>
      <xdr:row>32</xdr:row>
      <xdr:rowOff>160020</xdr:rowOff>
    </xdr:from>
    <xdr:to>
      <xdr:col>30</xdr:col>
      <xdr:colOff>861060</xdr:colOff>
      <xdr:row>48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8AA5A3-5C7C-C9B2-E6D8-5F7C944FB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695960</xdr:colOff>
      <xdr:row>32</xdr:row>
      <xdr:rowOff>55245</xdr:rowOff>
    </xdr:from>
    <xdr:to>
      <xdr:col>8</xdr:col>
      <xdr:colOff>695960</xdr:colOff>
      <xdr:row>47</xdr:row>
      <xdr:rowOff>178435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F59C31-2120-FCE1-4562-63565E0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G27" sqref="G27"/>
    </sheetView>
  </sheetViews>
  <sheetFormatPr baseColWidth="10" defaultColWidth="14.453125" defaultRowHeight="15" customHeight="1" x14ac:dyDescent="0.35"/>
  <cols>
    <col min="1" max="1" width="8.6328125" customWidth="1"/>
    <col min="2" max="2" width="17.08984375" customWidth="1"/>
    <col min="3" max="3" width="9.36328125" customWidth="1"/>
    <col min="4" max="4" width="8.90625" customWidth="1"/>
    <col min="5" max="5" width="22.08984375" customWidth="1"/>
    <col min="6" max="6" width="8.6328125" customWidth="1"/>
  </cols>
  <sheetData>
    <row r="1" spans="1:6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25" customHeight="1" x14ac:dyDescent="0.35">
      <c r="A2" s="3"/>
      <c r="B2" s="4" t="s">
        <v>5</v>
      </c>
      <c r="C2" s="5">
        <v>24.79</v>
      </c>
      <c r="D2" s="4">
        <v>1.2</v>
      </c>
      <c r="E2" s="5">
        <f t="shared" ref="E2:E16" si="0">C2*D2</f>
        <v>29.747999999999998</v>
      </c>
      <c r="F2" s="3"/>
    </row>
    <row r="3" spans="1:6" ht="14.25" customHeight="1" x14ac:dyDescent="0.35">
      <c r="A3" s="3"/>
      <c r="B3" s="4" t="s">
        <v>6</v>
      </c>
      <c r="C3" s="5">
        <v>4.38</v>
      </c>
      <c r="D3" s="4">
        <v>1.2</v>
      </c>
      <c r="E3" s="5">
        <f t="shared" si="0"/>
        <v>5.2559999999999993</v>
      </c>
      <c r="F3" s="3"/>
    </row>
    <row r="4" spans="1:6" ht="14.25" customHeight="1" x14ac:dyDescent="0.35">
      <c r="A4" s="3"/>
      <c r="B4" s="4" t="s">
        <v>7</v>
      </c>
      <c r="C4" s="5">
        <v>8.19</v>
      </c>
      <c r="D4" s="4">
        <v>1.2</v>
      </c>
      <c r="E4" s="5">
        <f t="shared" si="0"/>
        <v>9.8279999999999994</v>
      </c>
      <c r="F4" s="3"/>
    </row>
    <row r="5" spans="1:6" ht="14.25" customHeight="1" x14ac:dyDescent="0.35">
      <c r="A5" s="3"/>
      <c r="B5" s="4" t="s">
        <v>8</v>
      </c>
      <c r="C5" s="5">
        <v>2.5</v>
      </c>
      <c r="D5" s="4">
        <v>1.2</v>
      </c>
      <c r="E5" s="5">
        <f t="shared" si="0"/>
        <v>3</v>
      </c>
      <c r="F5" s="3"/>
    </row>
    <row r="6" spans="1:6" ht="14.25" customHeight="1" x14ac:dyDescent="0.35">
      <c r="A6" s="3"/>
      <c r="B6" s="4" t="s">
        <v>9</v>
      </c>
      <c r="C6" s="5">
        <v>1.07</v>
      </c>
      <c r="D6" s="4">
        <v>1.2</v>
      </c>
      <c r="E6" s="5">
        <f t="shared" si="0"/>
        <v>1.284</v>
      </c>
      <c r="F6" s="3"/>
    </row>
    <row r="7" spans="1:6" ht="14.25" customHeight="1" x14ac:dyDescent="0.35">
      <c r="A7" s="3"/>
      <c r="B7" s="4" t="s">
        <v>10</v>
      </c>
      <c r="C7" s="5">
        <v>0.7</v>
      </c>
      <c r="D7" s="4">
        <v>1.2</v>
      </c>
      <c r="E7" s="5">
        <f t="shared" si="0"/>
        <v>0.84</v>
      </c>
      <c r="F7" s="3"/>
    </row>
    <row r="8" spans="1:6" ht="14.25" customHeight="1" x14ac:dyDescent="0.35">
      <c r="A8" s="3"/>
      <c r="B8" s="4" t="s">
        <v>11</v>
      </c>
      <c r="C8" s="5">
        <v>0.42</v>
      </c>
      <c r="D8" s="4">
        <v>1.2</v>
      </c>
      <c r="E8" s="5">
        <f t="shared" si="0"/>
        <v>0.504</v>
      </c>
      <c r="F8" s="3"/>
    </row>
    <row r="9" spans="1:6" ht="14.25" customHeight="1" x14ac:dyDescent="0.35">
      <c r="A9" s="3"/>
      <c r="B9" s="4" t="s">
        <v>12</v>
      </c>
      <c r="C9" s="5">
        <v>1.79</v>
      </c>
      <c r="D9" s="4">
        <v>1.2</v>
      </c>
      <c r="E9" s="5">
        <f t="shared" si="0"/>
        <v>2.1480000000000001</v>
      </c>
      <c r="F9" s="3"/>
    </row>
    <row r="10" spans="1:6" ht="14.25" customHeight="1" x14ac:dyDescent="0.35">
      <c r="A10" s="3"/>
      <c r="B10" s="4" t="s">
        <v>13</v>
      </c>
      <c r="C10" s="5">
        <v>1.69</v>
      </c>
      <c r="D10" s="4">
        <v>1.2</v>
      </c>
      <c r="E10" s="5">
        <f t="shared" si="0"/>
        <v>2.028</v>
      </c>
      <c r="F10" s="3"/>
    </row>
    <row r="11" spans="1:6" ht="14.25" customHeight="1" x14ac:dyDescent="0.35">
      <c r="A11" s="3"/>
      <c r="B11" s="4" t="s">
        <v>14</v>
      </c>
      <c r="C11" s="5">
        <v>1.19</v>
      </c>
      <c r="D11" s="4">
        <v>1.2</v>
      </c>
      <c r="E11" s="5">
        <f t="shared" si="0"/>
        <v>1.4279999999999999</v>
      </c>
      <c r="F11" s="3"/>
    </row>
    <row r="12" spans="1:6" ht="14.25" customHeight="1" x14ac:dyDescent="0.35">
      <c r="A12" s="3"/>
      <c r="B12" s="4" t="s">
        <v>15</v>
      </c>
      <c r="C12" s="5">
        <v>2.6603999999999998E-3</v>
      </c>
      <c r="D12" s="4">
        <v>1.2</v>
      </c>
      <c r="E12" s="5">
        <f t="shared" si="0"/>
        <v>3.1924799999999997E-3</v>
      </c>
      <c r="F12" s="3"/>
    </row>
    <row r="13" spans="1:6" ht="14.25" customHeight="1" x14ac:dyDescent="0.35">
      <c r="A13" s="3"/>
      <c r="B13" s="4" t="s">
        <v>16</v>
      </c>
      <c r="C13" s="5">
        <v>1.56</v>
      </c>
      <c r="D13" s="4">
        <v>1.2</v>
      </c>
      <c r="E13" s="5">
        <f t="shared" si="0"/>
        <v>1.8719999999999999</v>
      </c>
      <c r="F13" s="3"/>
    </row>
    <row r="14" spans="1:6" ht="14.25" customHeight="1" x14ac:dyDescent="0.35">
      <c r="A14" s="3"/>
      <c r="B14" s="4" t="s">
        <v>17</v>
      </c>
      <c r="C14" s="5">
        <v>30</v>
      </c>
      <c r="D14" s="4">
        <v>1.2</v>
      </c>
      <c r="E14" s="5">
        <f t="shared" si="0"/>
        <v>36</v>
      </c>
      <c r="F14" s="3"/>
    </row>
    <row r="15" spans="1:6" ht="14.25" customHeight="1" x14ac:dyDescent="0.35">
      <c r="A15" s="3"/>
      <c r="B15" s="4" t="s">
        <v>18</v>
      </c>
      <c r="C15" s="5">
        <v>7</v>
      </c>
      <c r="D15" s="4">
        <v>1.2</v>
      </c>
      <c r="E15" s="5">
        <f t="shared" si="0"/>
        <v>8.4</v>
      </c>
      <c r="F15" s="3"/>
    </row>
    <row r="16" spans="1:6" ht="14.25" customHeight="1" x14ac:dyDescent="0.35">
      <c r="A16" s="3"/>
      <c r="B16" s="4" t="s">
        <v>19</v>
      </c>
      <c r="C16" s="5">
        <v>2</v>
      </c>
      <c r="D16" s="4">
        <v>1.2</v>
      </c>
      <c r="E16" s="5">
        <f t="shared" si="0"/>
        <v>2.4</v>
      </c>
      <c r="F16" s="3"/>
    </row>
    <row r="17" spans="1:6" ht="14.25" customHeight="1" x14ac:dyDescent="0.35">
      <c r="A17" s="3"/>
      <c r="B17" s="2" t="s">
        <v>20</v>
      </c>
      <c r="C17" s="6">
        <f>SUM(C2:C16)</f>
        <v>87.282660399999997</v>
      </c>
      <c r="D17" s="2"/>
      <c r="E17" s="6">
        <f>SUM(E2:E16)</f>
        <v>104.73919248000001</v>
      </c>
      <c r="F17" s="3"/>
    </row>
    <row r="18" spans="1:6" ht="14.25" customHeight="1" x14ac:dyDescent="0.35">
      <c r="A18" s="3"/>
      <c r="B18" s="7" t="s">
        <v>21</v>
      </c>
      <c r="C18" s="8"/>
      <c r="D18" s="8"/>
      <c r="E18" s="9">
        <v>24.95</v>
      </c>
      <c r="F18" s="10" t="s">
        <v>22</v>
      </c>
    </row>
    <row r="19" spans="1:6" ht="14.25" customHeight="1" x14ac:dyDescent="0.35"/>
    <row r="20" spans="1:6" ht="14.25" customHeight="1" x14ac:dyDescent="0.35"/>
    <row r="21" spans="1:6" ht="14.25" customHeight="1" x14ac:dyDescent="0.35">
      <c r="B21" s="11" t="s">
        <v>23</v>
      </c>
    </row>
    <row r="22" spans="1:6" ht="14.25" customHeight="1" x14ac:dyDescent="0.35">
      <c r="B22" s="12" t="s">
        <v>24</v>
      </c>
      <c r="C22" s="12" t="s">
        <v>2</v>
      </c>
      <c r="D22" s="12" t="s">
        <v>3</v>
      </c>
      <c r="E22" s="12" t="s">
        <v>4</v>
      </c>
      <c r="F22" s="3"/>
    </row>
    <row r="23" spans="1:6" ht="14.25" customHeight="1" x14ac:dyDescent="0.35">
      <c r="B23" s="13" t="s">
        <v>5</v>
      </c>
      <c r="C23" s="14">
        <v>99.16</v>
      </c>
      <c r="D23" s="13">
        <v>1.2</v>
      </c>
      <c r="E23" s="14">
        <f t="shared" ref="E23:E37" si="1">C23*D23</f>
        <v>118.99199999999999</v>
      </c>
      <c r="F23" s="3"/>
    </row>
    <row r="24" spans="1:6" ht="14.25" customHeight="1" x14ac:dyDescent="0.35">
      <c r="B24" s="13" t="s">
        <v>6</v>
      </c>
      <c r="C24" s="14">
        <v>17.52</v>
      </c>
      <c r="D24" s="13">
        <v>1.2</v>
      </c>
      <c r="E24" s="14">
        <f t="shared" si="1"/>
        <v>21.023999999999997</v>
      </c>
      <c r="F24" s="3"/>
    </row>
    <row r="25" spans="1:6" ht="14.25" customHeight="1" x14ac:dyDescent="0.35">
      <c r="B25" s="13" t="s">
        <v>7</v>
      </c>
      <c r="C25" s="14">
        <v>32.76</v>
      </c>
      <c r="D25" s="13">
        <v>1.2</v>
      </c>
      <c r="E25" s="14">
        <f t="shared" si="1"/>
        <v>39.311999999999998</v>
      </c>
      <c r="F25" s="3"/>
    </row>
    <row r="26" spans="1:6" ht="14.25" customHeight="1" x14ac:dyDescent="0.35">
      <c r="B26" s="13" t="s">
        <v>8</v>
      </c>
      <c r="C26" s="14">
        <v>10</v>
      </c>
      <c r="D26" s="13">
        <v>1.2</v>
      </c>
      <c r="E26" s="14">
        <f t="shared" si="1"/>
        <v>12</v>
      </c>
      <c r="F26" s="3"/>
    </row>
    <row r="27" spans="1:6" ht="14.25" customHeight="1" x14ac:dyDescent="0.35">
      <c r="B27" s="13" t="s">
        <v>9</v>
      </c>
      <c r="C27" s="14">
        <v>4.28</v>
      </c>
      <c r="D27" s="13">
        <v>1.2</v>
      </c>
      <c r="E27" s="14">
        <f t="shared" si="1"/>
        <v>5.1360000000000001</v>
      </c>
      <c r="F27" s="3"/>
    </row>
    <row r="28" spans="1:6" ht="14.25" customHeight="1" x14ac:dyDescent="0.35">
      <c r="B28" s="13" t="s">
        <v>10</v>
      </c>
      <c r="C28" s="14">
        <v>2.8</v>
      </c>
      <c r="D28" s="13">
        <v>1.2</v>
      </c>
      <c r="E28" s="14">
        <f t="shared" si="1"/>
        <v>3.36</v>
      </c>
      <c r="F28" s="3"/>
    </row>
    <row r="29" spans="1:6" ht="14.25" customHeight="1" x14ac:dyDescent="0.35">
      <c r="B29" s="13" t="s">
        <v>11</v>
      </c>
      <c r="C29" s="14">
        <v>1.68</v>
      </c>
      <c r="D29" s="13">
        <v>1.2</v>
      </c>
      <c r="E29" s="14">
        <f t="shared" si="1"/>
        <v>2.016</v>
      </c>
      <c r="F29" s="3"/>
    </row>
    <row r="30" spans="1:6" ht="14.25" customHeight="1" x14ac:dyDescent="0.35">
      <c r="B30" s="13" t="s">
        <v>12</v>
      </c>
      <c r="C30" s="14">
        <v>7.16</v>
      </c>
      <c r="D30" s="13">
        <v>1.2</v>
      </c>
      <c r="E30" s="14">
        <f t="shared" si="1"/>
        <v>8.5920000000000005</v>
      </c>
      <c r="F30" s="3"/>
    </row>
    <row r="31" spans="1:6" ht="14.25" customHeight="1" x14ac:dyDescent="0.35">
      <c r="B31" s="13" t="s">
        <v>13</v>
      </c>
      <c r="C31" s="14">
        <v>6.76</v>
      </c>
      <c r="D31" s="13">
        <v>1.2</v>
      </c>
      <c r="E31" s="14">
        <f t="shared" si="1"/>
        <v>8.1120000000000001</v>
      </c>
      <c r="F31" s="3"/>
    </row>
    <row r="32" spans="1:6" ht="14.25" customHeight="1" x14ac:dyDescent="0.35">
      <c r="B32" s="13" t="s">
        <v>14</v>
      </c>
      <c r="C32" s="14">
        <v>4.76</v>
      </c>
      <c r="D32" s="13">
        <v>1.2</v>
      </c>
      <c r="E32" s="14">
        <f t="shared" si="1"/>
        <v>5.7119999999999997</v>
      </c>
      <c r="F32" s="3"/>
    </row>
    <row r="33" spans="2:6" ht="14.25" customHeight="1" x14ac:dyDescent="0.35">
      <c r="B33" s="13" t="s">
        <v>15</v>
      </c>
      <c r="C33" s="14">
        <v>1.0641599999999999E-2</v>
      </c>
      <c r="D33" s="13">
        <v>1.2</v>
      </c>
      <c r="E33" s="14">
        <f t="shared" si="1"/>
        <v>1.2769919999999999E-2</v>
      </c>
      <c r="F33" s="3"/>
    </row>
    <row r="34" spans="2:6" ht="14.25" customHeight="1" x14ac:dyDescent="0.35">
      <c r="B34" s="13" t="s">
        <v>16</v>
      </c>
      <c r="C34" s="14">
        <v>6.24</v>
      </c>
      <c r="D34" s="13">
        <v>1.2</v>
      </c>
      <c r="E34" s="14">
        <f t="shared" si="1"/>
        <v>7.4879999999999995</v>
      </c>
      <c r="F34" s="3"/>
    </row>
    <row r="35" spans="2:6" ht="14.25" customHeight="1" x14ac:dyDescent="0.35">
      <c r="B35" s="13" t="s">
        <v>17</v>
      </c>
      <c r="C35" s="14">
        <v>120</v>
      </c>
      <c r="D35" s="13">
        <v>1.2</v>
      </c>
      <c r="E35" s="14">
        <f t="shared" si="1"/>
        <v>144</v>
      </c>
      <c r="F35" s="3"/>
    </row>
    <row r="36" spans="2:6" ht="14.25" customHeight="1" x14ac:dyDescent="0.35">
      <c r="B36" s="13" t="s">
        <v>18</v>
      </c>
      <c r="C36" s="14">
        <v>28</v>
      </c>
      <c r="D36" s="13">
        <v>1.2</v>
      </c>
      <c r="E36" s="14">
        <f t="shared" si="1"/>
        <v>33.6</v>
      </c>
      <c r="F36" s="3"/>
    </row>
    <row r="37" spans="2:6" ht="14.25" customHeight="1" x14ac:dyDescent="0.35">
      <c r="B37" s="13" t="s">
        <v>19</v>
      </c>
      <c r="C37" s="14">
        <v>8</v>
      </c>
      <c r="D37" s="13">
        <v>1.2</v>
      </c>
      <c r="E37" s="14">
        <f t="shared" si="1"/>
        <v>9.6</v>
      </c>
      <c r="F37" s="3"/>
    </row>
    <row r="38" spans="2:6" ht="14.25" customHeight="1" x14ac:dyDescent="0.35">
      <c r="B38" s="15" t="s">
        <v>20</v>
      </c>
      <c r="C38" s="16">
        <f>SUM(C23:C37)</f>
        <v>349.13064159999999</v>
      </c>
      <c r="D38" s="15"/>
      <c r="E38" s="16">
        <f>SUM(E23:E37)</f>
        <v>418.95676992000006</v>
      </c>
      <c r="F38" s="3"/>
    </row>
    <row r="39" spans="2:6" ht="14.25" customHeight="1" x14ac:dyDescent="0.35">
      <c r="B39" s="17" t="s">
        <v>21</v>
      </c>
      <c r="C39" s="18"/>
      <c r="D39" s="18"/>
      <c r="E39" s="19">
        <v>99</v>
      </c>
      <c r="F39" s="20" t="s">
        <v>22</v>
      </c>
    </row>
    <row r="40" spans="2:6" ht="14.25" customHeight="1" x14ac:dyDescent="0.35"/>
    <row r="41" spans="2:6" ht="14.25" customHeight="1" x14ac:dyDescent="0.35"/>
    <row r="42" spans="2:6" ht="14.25" customHeight="1" x14ac:dyDescent="0.35"/>
    <row r="43" spans="2:6" ht="14.25" customHeight="1" x14ac:dyDescent="0.35"/>
    <row r="44" spans="2:6" ht="14.25" customHeight="1" x14ac:dyDescent="0.35"/>
    <row r="45" spans="2:6" ht="14.25" customHeight="1" x14ac:dyDescent="0.35"/>
    <row r="46" spans="2:6" ht="14.25" customHeight="1" x14ac:dyDescent="0.35"/>
    <row r="47" spans="2:6" ht="14.25" customHeight="1" x14ac:dyDescent="0.35"/>
    <row r="48" spans="2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14" sqref="D14"/>
    </sheetView>
  </sheetViews>
  <sheetFormatPr baseColWidth="10" defaultColWidth="14.453125" defaultRowHeight="15" customHeight="1" x14ac:dyDescent="0.35"/>
  <cols>
    <col min="1" max="1" width="33" customWidth="1"/>
    <col min="2" max="2" width="71" customWidth="1"/>
    <col min="3" max="3" width="42.54296875" customWidth="1"/>
    <col min="4" max="4" width="14.6328125" customWidth="1"/>
    <col min="5" max="5" width="17.453125" customWidth="1"/>
    <col min="6" max="6" width="8.6328125" customWidth="1"/>
  </cols>
  <sheetData>
    <row r="1" spans="1:5" ht="14.25" customHeight="1" x14ac:dyDescent="0.35">
      <c r="A1" s="21" t="s">
        <v>25</v>
      </c>
      <c r="B1" s="21" t="s">
        <v>26</v>
      </c>
      <c r="C1" s="21" t="s">
        <v>27</v>
      </c>
      <c r="D1" s="21" t="s">
        <v>28</v>
      </c>
      <c r="E1" s="21" t="s">
        <v>29</v>
      </c>
    </row>
    <row r="2" spans="1:5" ht="14.25" customHeight="1" x14ac:dyDescent="0.35">
      <c r="A2" s="22" t="s">
        <v>30</v>
      </c>
      <c r="B2" s="22" t="s">
        <v>31</v>
      </c>
      <c r="C2" s="22" t="s">
        <v>32</v>
      </c>
      <c r="D2" s="23">
        <v>0.2</v>
      </c>
      <c r="E2" s="48">
        <v>31000</v>
      </c>
    </row>
    <row r="3" spans="1:5" ht="14.25" customHeight="1" x14ac:dyDescent="0.35">
      <c r="A3" s="22" t="s">
        <v>33</v>
      </c>
      <c r="B3" s="22" t="s">
        <v>34</v>
      </c>
      <c r="C3" s="22" t="s">
        <v>35</v>
      </c>
      <c r="D3" s="23">
        <v>0.15</v>
      </c>
      <c r="E3" s="48">
        <v>23000</v>
      </c>
    </row>
    <row r="4" spans="1:5" ht="14.25" customHeight="1" x14ac:dyDescent="0.35">
      <c r="A4" s="22" t="s">
        <v>36</v>
      </c>
      <c r="B4" s="22" t="s">
        <v>37</v>
      </c>
      <c r="C4" s="22" t="s">
        <v>38</v>
      </c>
      <c r="D4" s="23">
        <v>0.1</v>
      </c>
      <c r="E4" s="48">
        <v>15000</v>
      </c>
    </row>
    <row r="5" spans="1:5" ht="14.25" customHeight="1" x14ac:dyDescent="0.35">
      <c r="A5" s="22" t="s">
        <v>39</v>
      </c>
      <c r="B5" s="22" t="s">
        <v>40</v>
      </c>
      <c r="C5" s="22" t="s">
        <v>41</v>
      </c>
      <c r="D5" s="23">
        <v>0.03</v>
      </c>
      <c r="E5" s="48">
        <v>4500</v>
      </c>
    </row>
    <row r="6" spans="1:5" ht="14.25" customHeight="1" x14ac:dyDescent="0.35">
      <c r="A6" s="22" t="s">
        <v>42</v>
      </c>
      <c r="B6" s="22" t="s">
        <v>43</v>
      </c>
      <c r="C6" s="22" t="s">
        <v>44</v>
      </c>
      <c r="D6" s="23">
        <v>0.02</v>
      </c>
      <c r="E6" s="48">
        <v>3000</v>
      </c>
    </row>
    <row r="7" spans="1:5" ht="14.25" customHeight="1" x14ac:dyDescent="0.35">
      <c r="A7" s="24"/>
      <c r="B7" s="24"/>
      <c r="C7" s="24"/>
      <c r="D7" s="24"/>
      <c r="E7" s="49">
        <f>SUM(E2:E6)</f>
        <v>76500</v>
      </c>
    </row>
    <row r="8" spans="1:5" ht="14.25" customHeight="1" x14ac:dyDescent="0.35">
      <c r="A8" s="25" t="s">
        <v>45</v>
      </c>
      <c r="B8" s="26"/>
      <c r="C8" s="24"/>
      <c r="D8" s="24" t="s">
        <v>66</v>
      </c>
      <c r="E8" s="24">
        <f>SUM(VENTAS!B2:AK3)</f>
        <v>1064</v>
      </c>
    </row>
    <row r="9" spans="1:5" ht="14.25" customHeight="1" x14ac:dyDescent="0.35">
      <c r="A9" s="27" t="s">
        <v>46</v>
      </c>
      <c r="B9" s="28"/>
      <c r="C9" s="29"/>
      <c r="D9" t="s">
        <v>67</v>
      </c>
      <c r="E9" s="50">
        <f>E8/E7</f>
        <v>1.3908496732026144E-2</v>
      </c>
    </row>
    <row r="10" spans="1:5" ht="14.25" customHeight="1" x14ac:dyDescent="0.35">
      <c r="A10" s="29"/>
      <c r="D10" s="29"/>
      <c r="E10" s="29"/>
    </row>
    <row r="11" spans="1:5" ht="14.25" customHeight="1" x14ac:dyDescent="0.35"/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00"/>
  <sheetViews>
    <sheetView workbookViewId="0">
      <selection activeCell="Z2" sqref="Z2"/>
    </sheetView>
  </sheetViews>
  <sheetFormatPr baseColWidth="10" defaultColWidth="14.453125" defaultRowHeight="15" customHeight="1" x14ac:dyDescent="0.35"/>
  <cols>
    <col min="1" max="1" width="14.453125" customWidth="1"/>
    <col min="2" max="32" width="4" customWidth="1"/>
    <col min="33" max="37" width="5" customWidth="1"/>
  </cols>
  <sheetData>
    <row r="1" spans="1:37" ht="14.25" customHeight="1" x14ac:dyDescent="0.35">
      <c r="A1" s="30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</row>
    <row r="2" spans="1:37" ht="14.25" customHeight="1" x14ac:dyDescent="0.35">
      <c r="A2" s="2" t="s">
        <v>47</v>
      </c>
      <c r="B2" s="31">
        <v>0</v>
      </c>
      <c r="C2" s="31">
        <v>6</v>
      </c>
      <c r="D2" s="31">
        <v>15</v>
      </c>
      <c r="E2" s="31">
        <v>19</v>
      </c>
      <c r="F2" s="31">
        <v>23</v>
      </c>
      <c r="G2" s="31">
        <v>25</v>
      </c>
      <c r="H2" s="31">
        <v>17</v>
      </c>
      <c r="I2" s="31">
        <v>19</v>
      </c>
      <c r="J2" s="31">
        <v>22</v>
      </c>
      <c r="K2" s="31">
        <v>20</v>
      </c>
      <c r="L2" s="31">
        <v>27</v>
      </c>
      <c r="M2" s="31">
        <v>25</v>
      </c>
      <c r="N2" s="31">
        <v>32</v>
      </c>
      <c r="O2" s="31">
        <v>16</v>
      </c>
      <c r="P2" s="31">
        <v>8</v>
      </c>
      <c r="Q2" s="31">
        <v>19</v>
      </c>
      <c r="R2" s="31">
        <v>18</v>
      </c>
      <c r="S2" s="31">
        <v>25</v>
      </c>
      <c r="T2" s="31">
        <v>18</v>
      </c>
      <c r="U2" s="31">
        <v>15</v>
      </c>
      <c r="V2" s="31">
        <v>14</v>
      </c>
      <c r="W2" s="31">
        <v>13</v>
      </c>
      <c r="X2" s="31">
        <v>28</v>
      </c>
      <c r="Y2" s="31">
        <v>32</v>
      </c>
      <c r="Z2" s="31">
        <v>26</v>
      </c>
      <c r="AA2" s="31">
        <v>22</v>
      </c>
      <c r="AB2" s="31">
        <v>19</v>
      </c>
      <c r="AC2" s="32">
        <v>23</v>
      </c>
      <c r="AD2" s="32">
        <v>16</v>
      </c>
      <c r="AE2" s="32">
        <v>19</v>
      </c>
      <c r="AF2" s="32">
        <v>17</v>
      </c>
      <c r="AG2" s="32">
        <v>21</v>
      </c>
      <c r="AH2" s="32">
        <v>26</v>
      </c>
      <c r="AI2" s="32">
        <v>24</v>
      </c>
      <c r="AJ2" s="32">
        <v>22</v>
      </c>
      <c r="AK2" s="32">
        <v>19</v>
      </c>
    </row>
    <row r="3" spans="1:37" ht="14.25" customHeight="1" x14ac:dyDescent="0.35">
      <c r="A3" s="2" t="s">
        <v>24</v>
      </c>
      <c r="B3" s="31">
        <v>0</v>
      </c>
      <c r="C3" s="31">
        <v>0</v>
      </c>
      <c r="D3" s="31">
        <v>3</v>
      </c>
      <c r="E3" s="31">
        <v>5</v>
      </c>
      <c r="F3" s="31">
        <v>9</v>
      </c>
      <c r="G3" s="31">
        <v>10</v>
      </c>
      <c r="H3" s="31">
        <v>7</v>
      </c>
      <c r="I3" s="31">
        <v>11</v>
      </c>
      <c r="J3" s="31">
        <v>8</v>
      </c>
      <c r="K3" s="31">
        <v>9</v>
      </c>
      <c r="L3" s="31">
        <v>4</v>
      </c>
      <c r="M3" s="31">
        <v>15</v>
      </c>
      <c r="N3" s="31">
        <v>9</v>
      </c>
      <c r="O3" s="31">
        <v>11</v>
      </c>
      <c r="P3" s="31">
        <v>10</v>
      </c>
      <c r="Q3" s="31">
        <v>14</v>
      </c>
      <c r="R3" s="31">
        <v>7</v>
      </c>
      <c r="S3" s="31">
        <v>9</v>
      </c>
      <c r="T3" s="31">
        <v>8</v>
      </c>
      <c r="U3" s="31">
        <v>11</v>
      </c>
      <c r="V3" s="31">
        <v>13</v>
      </c>
      <c r="W3" s="31">
        <v>16</v>
      </c>
      <c r="X3" s="31">
        <v>10</v>
      </c>
      <c r="Y3" s="31">
        <v>8</v>
      </c>
      <c r="Z3" s="31">
        <v>9</v>
      </c>
      <c r="AA3" s="31">
        <v>12</v>
      </c>
      <c r="AB3" s="31">
        <v>11</v>
      </c>
      <c r="AC3" s="32">
        <v>8</v>
      </c>
      <c r="AD3" s="32">
        <v>13</v>
      </c>
      <c r="AE3" s="32">
        <v>11</v>
      </c>
      <c r="AF3" s="32">
        <v>10</v>
      </c>
      <c r="AG3" s="32">
        <v>17</v>
      </c>
      <c r="AH3" s="32">
        <v>12</v>
      </c>
      <c r="AI3" s="32">
        <v>9</v>
      </c>
      <c r="AJ3" s="32">
        <v>17</v>
      </c>
      <c r="AK3" s="32">
        <v>18</v>
      </c>
    </row>
    <row r="4" spans="1:37" ht="14.25" customHeight="1" x14ac:dyDescent="0.35"/>
    <row r="5" spans="1:37" ht="14.25" customHeight="1" x14ac:dyDescent="0.35"/>
    <row r="6" spans="1:37" ht="14.25" customHeight="1" x14ac:dyDescent="0.35"/>
    <row r="7" spans="1:37" ht="14.25" customHeight="1" x14ac:dyDescent="0.35"/>
    <row r="8" spans="1:37" ht="14.25" customHeight="1" x14ac:dyDescent="0.35"/>
    <row r="9" spans="1:37" ht="14.25" customHeight="1" x14ac:dyDescent="0.35"/>
    <row r="10" spans="1:37" ht="14.25" customHeight="1" x14ac:dyDescent="0.35"/>
    <row r="11" spans="1:37" ht="14.25" customHeight="1" x14ac:dyDescent="0.35"/>
    <row r="12" spans="1:37" ht="14.25" customHeight="1" x14ac:dyDescent="0.35"/>
    <row r="13" spans="1:37" ht="14.25" customHeight="1" x14ac:dyDescent="0.35"/>
    <row r="14" spans="1:37" ht="14.25" customHeight="1" x14ac:dyDescent="0.35"/>
    <row r="15" spans="1:37" ht="14.25" customHeight="1" x14ac:dyDescent="0.35"/>
    <row r="16" spans="1:37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06"/>
  <sheetViews>
    <sheetView tabSelected="1" topLeftCell="X29" workbookViewId="0">
      <selection activeCell="J42" sqref="J42"/>
    </sheetView>
  </sheetViews>
  <sheetFormatPr baseColWidth="10" defaultColWidth="14.453125" defaultRowHeight="15" customHeight="1" x14ac:dyDescent="0.35"/>
  <cols>
    <col min="1" max="1" width="26.453125" customWidth="1"/>
    <col min="2" max="37" width="13.36328125" customWidth="1"/>
    <col min="38" max="38" width="8.6328125" customWidth="1"/>
  </cols>
  <sheetData>
    <row r="1" spans="1:38" ht="14.25" customHeight="1" x14ac:dyDescent="0.35">
      <c r="A1" s="33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4">
        <v>10</v>
      </c>
      <c r="L1" s="34">
        <v>11</v>
      </c>
      <c r="M1" s="34">
        <v>12</v>
      </c>
      <c r="N1" s="34">
        <v>13</v>
      </c>
      <c r="O1" s="34">
        <v>14</v>
      </c>
      <c r="P1" s="34">
        <v>15</v>
      </c>
      <c r="Q1" s="34">
        <v>16</v>
      </c>
      <c r="R1" s="34">
        <v>17</v>
      </c>
      <c r="S1" s="34">
        <v>18</v>
      </c>
      <c r="T1" s="34">
        <v>19</v>
      </c>
      <c r="U1" s="34">
        <v>20</v>
      </c>
      <c r="V1" s="34">
        <v>21</v>
      </c>
      <c r="W1" s="34">
        <v>22</v>
      </c>
      <c r="X1" s="34">
        <v>23</v>
      </c>
      <c r="Y1" s="34">
        <v>24</v>
      </c>
      <c r="Z1" s="34">
        <v>25</v>
      </c>
      <c r="AA1" s="34">
        <v>26</v>
      </c>
      <c r="AB1" s="34">
        <v>27</v>
      </c>
      <c r="AC1" s="34">
        <v>28</v>
      </c>
      <c r="AD1" s="34">
        <v>29</v>
      </c>
      <c r="AE1" s="34">
        <v>30</v>
      </c>
      <c r="AF1" s="34">
        <v>31</v>
      </c>
      <c r="AG1" s="34">
        <v>32</v>
      </c>
      <c r="AH1" s="34">
        <v>33</v>
      </c>
      <c r="AI1" s="34">
        <v>34</v>
      </c>
      <c r="AJ1" s="34">
        <v>35</v>
      </c>
      <c r="AK1" s="34">
        <v>36</v>
      </c>
    </row>
    <row r="2" spans="1:38" ht="14.25" customHeight="1" x14ac:dyDescent="0.35">
      <c r="A2" s="15" t="s">
        <v>48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35"/>
      <c r="AD2" s="35"/>
      <c r="AE2" s="35"/>
      <c r="AF2" s="35"/>
      <c r="AG2" s="35"/>
      <c r="AH2" s="35"/>
      <c r="AI2" s="35"/>
      <c r="AJ2" s="35"/>
      <c r="AK2" s="35"/>
    </row>
    <row r="3" spans="1:38" ht="14.25" customHeight="1" x14ac:dyDescent="0.35">
      <c r="A3" s="34" t="s">
        <v>49</v>
      </c>
      <c r="B3" s="36">
        <f>OFERTA!$E$17*VENTAS!B2</f>
        <v>0</v>
      </c>
      <c r="C3" s="36">
        <f>OFERTA!$E$17*VENTAS!C2</f>
        <v>628.43515488000003</v>
      </c>
      <c r="D3" s="36">
        <f>OFERTA!$E$17*VENTAS!D2</f>
        <v>1571.0878872000003</v>
      </c>
      <c r="E3" s="36">
        <f>OFERTA!$E$17*VENTAS!E2</f>
        <v>1990.0446571200002</v>
      </c>
      <c r="F3" s="36">
        <f>OFERTA!$E$17*VENTAS!F2</f>
        <v>2409.0014270400002</v>
      </c>
      <c r="G3" s="36">
        <f>OFERTA!$E$17*VENTAS!G2</f>
        <v>2618.4798120000005</v>
      </c>
      <c r="H3" s="36">
        <f>OFERTA!$E$17*VENTAS!H2</f>
        <v>1780.5662721600002</v>
      </c>
      <c r="I3" s="36">
        <f>OFERTA!$E$17*VENTAS!I2</f>
        <v>1990.0446571200002</v>
      </c>
      <c r="J3" s="36">
        <f>OFERTA!$E$17*VENTAS!J2</f>
        <v>2304.2622345600003</v>
      </c>
      <c r="K3" s="36">
        <f>OFERTA!$E$17*VENTAS!K2</f>
        <v>2094.7838496000004</v>
      </c>
      <c r="L3" s="36">
        <f>OFERTA!$E$17*VENTAS!L2</f>
        <v>2827.9581969600004</v>
      </c>
      <c r="M3" s="36">
        <f>OFERTA!$E$17*VENTAS!M2</f>
        <v>2618.4798120000005</v>
      </c>
      <c r="N3" s="36">
        <f>OFERTA!$E$17*VENTAS!N2</f>
        <v>3351.6541593600004</v>
      </c>
      <c r="O3" s="36">
        <f>OFERTA!$E$17*VENTAS!O2</f>
        <v>1675.8270796800002</v>
      </c>
      <c r="P3" s="36">
        <f>OFERTA!$E$17*VENTAS!P2</f>
        <v>837.91353984000011</v>
      </c>
      <c r="Q3" s="36">
        <f>OFERTA!$E$17*VENTAS!Q2</f>
        <v>1990.0446571200002</v>
      </c>
      <c r="R3" s="36">
        <f>OFERTA!$E$17*VENTAS!R2</f>
        <v>1885.3054646400003</v>
      </c>
      <c r="S3" s="36">
        <f>OFERTA!$E$17*VENTAS!S2</f>
        <v>2618.4798120000005</v>
      </c>
      <c r="T3" s="36">
        <f>OFERTA!$E$17*VENTAS!T2</f>
        <v>1885.3054646400003</v>
      </c>
      <c r="U3" s="36">
        <f>OFERTA!$E$17*VENTAS!U2</f>
        <v>1571.0878872000003</v>
      </c>
      <c r="V3" s="36">
        <f>OFERTA!$E$17*VENTAS!V2</f>
        <v>1466.3486947200001</v>
      </c>
      <c r="W3" s="36">
        <f>OFERTA!$E$17*VENTAS!W2</f>
        <v>1361.6095022400002</v>
      </c>
      <c r="X3" s="36">
        <f>OFERTA!$E$17*VENTAS!X2</f>
        <v>2932.6973894400003</v>
      </c>
      <c r="Y3" s="36">
        <f>OFERTA!$E$17*VENTAS!Y2</f>
        <v>3351.6541593600004</v>
      </c>
      <c r="Z3" s="36">
        <f>OFERTA!$E$17*VENTAS!Z2</f>
        <v>2723.2190044800004</v>
      </c>
      <c r="AA3" s="36">
        <f>OFERTA!$E$17*VENTAS!AA2</f>
        <v>2304.2622345600003</v>
      </c>
      <c r="AB3" s="36">
        <f>OFERTA!$E$17*VENTAS!AB2</f>
        <v>1990.0446571200002</v>
      </c>
      <c r="AC3" s="36">
        <f>OFERTA!$E$17*VENTAS!AC2</f>
        <v>2409.0014270400002</v>
      </c>
      <c r="AD3" s="36">
        <f>OFERTA!$E$17*VENTAS!AD2</f>
        <v>1675.8270796800002</v>
      </c>
      <c r="AE3" s="36">
        <f>OFERTA!$E$17*VENTAS!AE2</f>
        <v>1990.0446571200002</v>
      </c>
      <c r="AF3" s="36">
        <f>OFERTA!$E$17*VENTAS!AF2</f>
        <v>1780.5662721600002</v>
      </c>
      <c r="AG3" s="36">
        <f>OFERTA!$E$17*VENTAS!AG2</f>
        <v>2199.5230420800003</v>
      </c>
      <c r="AH3" s="36">
        <f>OFERTA!$E$17*VENTAS!AH2</f>
        <v>2723.2190044800004</v>
      </c>
      <c r="AI3" s="36">
        <f>OFERTA!$E$17*VENTAS!AI2</f>
        <v>2513.7406195200001</v>
      </c>
      <c r="AJ3" s="36">
        <f>OFERTA!$E$17*VENTAS!AJ2</f>
        <v>2304.2622345600003</v>
      </c>
      <c r="AK3" s="46">
        <f>OFERTA!$E$17*VENTAS!AK2</f>
        <v>1990.0446571200002</v>
      </c>
    </row>
    <row r="4" spans="1:38" ht="14.25" customHeight="1" x14ac:dyDescent="0.35">
      <c r="A4" s="34" t="s">
        <v>50</v>
      </c>
      <c r="B4" s="36">
        <f>OFERTA!E18*VENTAS!B2</f>
        <v>0</v>
      </c>
      <c r="C4" s="36">
        <f>B4+(OFERTA!$E$18*VENTAS!C2)</f>
        <v>149.69999999999999</v>
      </c>
      <c r="D4" s="36">
        <f>C4+(OFERTA!$E$18*VENTAS!D2)</f>
        <v>523.95000000000005</v>
      </c>
      <c r="E4" s="36">
        <f>D4+(OFERTA!$E$18*VENTAS!E2)</f>
        <v>998</v>
      </c>
      <c r="F4" s="36">
        <f>E4+(OFERTA!$E$18*VENTAS!F2)</f>
        <v>1571.85</v>
      </c>
      <c r="G4" s="36">
        <f>F4+(OFERTA!$E$18*VENTAS!G2)</f>
        <v>2195.6</v>
      </c>
      <c r="H4" s="36">
        <f>G4+(OFERTA!$E$18*VENTAS!H2)</f>
        <v>2619.75</v>
      </c>
      <c r="I4" s="36">
        <f>H4+(OFERTA!$E$18*VENTAS!I2)</f>
        <v>3093.8</v>
      </c>
      <c r="J4" s="36">
        <f>I4+(OFERTA!$E$18*VENTAS!J2)</f>
        <v>3642.7000000000003</v>
      </c>
      <c r="K4" s="36">
        <f>J4+(OFERTA!$E$18*VENTAS!K2)</f>
        <v>4141.7000000000007</v>
      </c>
      <c r="L4" s="36">
        <f>K4+(OFERTA!$E$18*VENTAS!L2)</f>
        <v>4815.3500000000004</v>
      </c>
      <c r="M4" s="36">
        <f>L4+(OFERTA!$E$18*VENTAS!M2)</f>
        <v>5439.1</v>
      </c>
      <c r="N4" s="36">
        <f>M4+(OFERTA!$E$18*VENTAS!N2)</f>
        <v>6237.5</v>
      </c>
      <c r="O4" s="36">
        <f>N4+(OFERTA!$E$18*VENTAS!O2)</f>
        <v>6636.7</v>
      </c>
      <c r="P4" s="36">
        <f>O4+(OFERTA!$E$18*VENTAS!P2)</f>
        <v>6836.3</v>
      </c>
      <c r="Q4" s="36">
        <f>P4+(OFERTA!$E$18*VENTAS!Q2)</f>
        <v>7310.35</v>
      </c>
      <c r="R4" s="36">
        <f>Q4+(OFERTA!$E$18*VENTAS!R2)</f>
        <v>7759.4500000000007</v>
      </c>
      <c r="S4" s="36">
        <f>R4+(OFERTA!$E$18*VENTAS!S2)</f>
        <v>8383.2000000000007</v>
      </c>
      <c r="T4" s="36">
        <f>S4+(OFERTA!$E$18*VENTAS!T2)</f>
        <v>8832.3000000000011</v>
      </c>
      <c r="U4" s="36">
        <f>T4+(OFERTA!$E$18*VENTAS!U2)</f>
        <v>9206.5500000000011</v>
      </c>
      <c r="V4" s="36">
        <f>U4+(OFERTA!$E$18*VENTAS!V2)</f>
        <v>9555.85</v>
      </c>
      <c r="W4" s="36">
        <f>V4+(OFERTA!$E$18*VENTAS!W2)</f>
        <v>9880.2000000000007</v>
      </c>
      <c r="X4" s="36">
        <f>W4+(OFERTA!$E$18*VENTAS!X2)</f>
        <v>10578.800000000001</v>
      </c>
      <c r="Y4" s="36">
        <f>X4+(OFERTA!$E$18*VENTAS!Y2)</f>
        <v>11377.2</v>
      </c>
      <c r="Z4" s="36">
        <f>Y4+(OFERTA!$E$18*VENTAS!Z2)</f>
        <v>12025.900000000001</v>
      </c>
      <c r="AA4" s="36">
        <f>Z4+(OFERTA!$E$18*VENTAS!AA2)</f>
        <v>12574.800000000001</v>
      </c>
      <c r="AB4" s="36">
        <f>AA4+(OFERTA!$E$18*VENTAS!AB2)</f>
        <v>13048.85</v>
      </c>
      <c r="AC4" s="36">
        <f>AB4+(OFERTA!$E$18*VENTAS!AC2)</f>
        <v>13622.7</v>
      </c>
      <c r="AD4" s="36">
        <f>AC4+(OFERTA!$E$18*VENTAS!AD2)</f>
        <v>14021.900000000001</v>
      </c>
      <c r="AE4" s="36">
        <f>AD4+(OFERTA!$E$18*VENTAS!AE2)</f>
        <v>14495.95</v>
      </c>
      <c r="AF4" s="36">
        <f>AE4+(OFERTA!$E$18*VENTAS!AF2)</f>
        <v>14920.1</v>
      </c>
      <c r="AG4" s="36">
        <f>AF4+(OFERTA!$E$18*VENTAS!AG2)</f>
        <v>15444.050000000001</v>
      </c>
      <c r="AH4" s="36">
        <f>AG4+(OFERTA!$E$18*VENTAS!AH2)</f>
        <v>16092.750000000002</v>
      </c>
      <c r="AI4" s="36">
        <f>AH4+(OFERTA!$E$18*VENTAS!AI2)</f>
        <v>16691.550000000003</v>
      </c>
      <c r="AJ4" s="36">
        <f>AI4+(OFERTA!$E$18*VENTAS!AJ2)</f>
        <v>17240.450000000004</v>
      </c>
      <c r="AK4" s="36">
        <f>AJ4+(OFERTA!$E$18*VENTAS!AK2)</f>
        <v>17714.500000000004</v>
      </c>
    </row>
    <row r="5" spans="1:38" ht="14.25" customHeight="1" x14ac:dyDescent="0.35">
      <c r="A5" s="34" t="s">
        <v>51</v>
      </c>
      <c r="B5" s="36">
        <f>OFERTA!$E$38*VENTAS!B3</f>
        <v>0</v>
      </c>
      <c r="C5" s="36">
        <f>OFERTA!$E$38*VENTAS!C3</f>
        <v>0</v>
      </c>
      <c r="D5" s="36">
        <f>OFERTA!$E$38*VENTAS!D3</f>
        <v>1256.8703097600001</v>
      </c>
      <c r="E5" s="36">
        <f>OFERTA!$E$38*VENTAS!E3</f>
        <v>2094.7838496000004</v>
      </c>
      <c r="F5" s="36">
        <f>OFERTA!$E$38*VENTAS!F3</f>
        <v>3770.6109292800006</v>
      </c>
      <c r="G5" s="36">
        <f>OFERTA!$E$38*VENTAS!G3</f>
        <v>4189.5676992000008</v>
      </c>
      <c r="H5" s="36">
        <f>OFERTA!$E$38*VENTAS!H3</f>
        <v>2932.6973894400003</v>
      </c>
      <c r="I5" s="36">
        <f>OFERTA!$E$38*VENTAS!I3</f>
        <v>4608.5244691200005</v>
      </c>
      <c r="J5" s="36">
        <f>OFERTA!$E$38*VENTAS!J3</f>
        <v>3351.6541593600004</v>
      </c>
      <c r="K5" s="36">
        <f>OFERTA!$E$38*VENTAS!K3</f>
        <v>3770.6109292800006</v>
      </c>
      <c r="L5" s="36">
        <f>OFERTA!$E$38*VENTAS!L3</f>
        <v>1675.8270796800002</v>
      </c>
      <c r="M5" s="36">
        <f>OFERTA!$E$38*VENTAS!M3</f>
        <v>6284.3515488000012</v>
      </c>
      <c r="N5" s="36">
        <f>OFERTA!$E$38*VENTAS!N3</f>
        <v>3770.6109292800006</v>
      </c>
      <c r="O5" s="36">
        <f>OFERTA!$E$38*VENTAS!O3</f>
        <v>4608.5244691200005</v>
      </c>
      <c r="P5" s="36">
        <f>OFERTA!$E$38*VENTAS!P3</f>
        <v>4189.5676992000008</v>
      </c>
      <c r="Q5" s="36">
        <f>OFERTA!$E$38*VENTAS!Q3</f>
        <v>5865.3947788800006</v>
      </c>
      <c r="R5" s="36">
        <f>OFERTA!$E$38*VENTAS!R3</f>
        <v>2932.6973894400003</v>
      </c>
      <c r="S5" s="36">
        <f>OFERTA!$E$38*VENTAS!S3</f>
        <v>3770.6109292800006</v>
      </c>
      <c r="T5" s="36">
        <f>OFERTA!$E$38*VENTAS!T3</f>
        <v>3351.6541593600004</v>
      </c>
      <c r="U5" s="36">
        <f>OFERTA!$E$38*VENTAS!U3</f>
        <v>4608.5244691200005</v>
      </c>
      <c r="V5" s="36">
        <f>OFERTA!$E$38*VENTAS!V3</f>
        <v>5446.4380089600008</v>
      </c>
      <c r="W5" s="36">
        <f>OFERTA!$E$38*VENTAS!W3</f>
        <v>6703.3083187200009</v>
      </c>
      <c r="X5" s="36">
        <f>OFERTA!$E$38*VENTAS!X3</f>
        <v>4189.5676992000008</v>
      </c>
      <c r="Y5" s="36">
        <f>OFERTA!$E$38*VENTAS!Y3</f>
        <v>3351.6541593600004</v>
      </c>
      <c r="Z5" s="36">
        <f>OFERTA!$E$38*VENTAS!Z3</f>
        <v>3770.6109292800006</v>
      </c>
      <c r="AA5" s="36">
        <f>OFERTA!$E$38*VENTAS!AA3</f>
        <v>5027.4812390400002</v>
      </c>
      <c r="AB5" s="36">
        <f>OFERTA!$E$38*VENTAS!AB3</f>
        <v>4608.5244691200005</v>
      </c>
      <c r="AC5" s="36">
        <f>OFERTA!$E$38*VENTAS!AC3</f>
        <v>3351.6541593600004</v>
      </c>
      <c r="AD5" s="36">
        <f>OFERTA!$E$38*VENTAS!AD3</f>
        <v>5446.4380089600008</v>
      </c>
      <c r="AE5" s="36">
        <f>OFERTA!$E$38*VENTAS!AE3</f>
        <v>4608.5244691200005</v>
      </c>
      <c r="AF5" s="36">
        <f>OFERTA!$E$38*VENTAS!AF3</f>
        <v>4189.5676992000008</v>
      </c>
      <c r="AG5" s="36">
        <f>OFERTA!$E$38*VENTAS!AG3</f>
        <v>7122.2650886400006</v>
      </c>
      <c r="AH5" s="36">
        <f>OFERTA!$E$38*VENTAS!AH3</f>
        <v>5027.4812390400002</v>
      </c>
      <c r="AI5" s="36">
        <f>OFERTA!$E$38*VENTAS!AI3</f>
        <v>3770.6109292800006</v>
      </c>
      <c r="AJ5" s="36">
        <f>OFERTA!$E$38*VENTAS!AJ3</f>
        <v>7122.2650886400006</v>
      </c>
      <c r="AK5" s="36">
        <f>OFERTA!$E$38*VENTAS!AK3</f>
        <v>7541.2218585600012</v>
      </c>
    </row>
    <row r="6" spans="1:38" ht="14.25" customHeight="1" x14ac:dyDescent="0.35">
      <c r="A6" s="34" t="s">
        <v>52</v>
      </c>
      <c r="B6" s="37">
        <f>OFERTA!E39*VENTAS!B3</f>
        <v>0</v>
      </c>
      <c r="C6" s="36">
        <f>B6+(OFERTA!$E$39*VENTAS!C3)</f>
        <v>0</v>
      </c>
      <c r="D6" s="36">
        <f>C6+(OFERTA!$E$39*VENTAS!D3)</f>
        <v>297</v>
      </c>
      <c r="E6" s="36">
        <f>D6+(OFERTA!$E$39*VENTAS!E3)</f>
        <v>792</v>
      </c>
      <c r="F6" s="36">
        <f>E6+(OFERTA!$E$39*VENTAS!F3)</f>
        <v>1683</v>
      </c>
      <c r="G6" s="36">
        <f>F6+(OFERTA!$E$39*VENTAS!G3)</f>
        <v>2673</v>
      </c>
      <c r="H6" s="36">
        <f>G6+(OFERTA!$E$39*VENTAS!H3)</f>
        <v>3366</v>
      </c>
      <c r="I6" s="36">
        <f>H6+(OFERTA!$E$39*VENTAS!I3)</f>
        <v>4455</v>
      </c>
      <c r="J6" s="36">
        <f>I6+(OFERTA!$E$39*VENTAS!J3)</f>
        <v>5247</v>
      </c>
      <c r="K6" s="36">
        <f>J6+(OFERTA!$E$39*VENTAS!K3)</f>
        <v>6138</v>
      </c>
      <c r="L6" s="36">
        <f>K6+(OFERTA!$E$39*VENTAS!L3)</f>
        <v>6534</v>
      </c>
      <c r="M6" s="36">
        <f>L6+(OFERTA!$E$39*VENTAS!M3)</f>
        <v>8019</v>
      </c>
      <c r="N6" s="36">
        <f>M6+(OFERTA!$E$39*VENTAS!N3)</f>
        <v>8910</v>
      </c>
      <c r="O6" s="36">
        <f>N6+(OFERTA!$E$39*VENTAS!O3)</f>
        <v>9999</v>
      </c>
      <c r="P6" s="36">
        <f>O6+(OFERTA!$E$39*VENTAS!P3)</f>
        <v>10989</v>
      </c>
      <c r="Q6" s="36">
        <f>P6+(OFERTA!$E$39*VENTAS!Q3)</f>
        <v>12375</v>
      </c>
      <c r="R6" s="36">
        <f>Q6+(OFERTA!$E$39*VENTAS!R3)</f>
        <v>13068</v>
      </c>
      <c r="S6" s="36">
        <f>R6+(OFERTA!$E$39*VENTAS!S3)</f>
        <v>13959</v>
      </c>
      <c r="T6" s="36">
        <f>S6+(OFERTA!$E$39*VENTAS!T3)</f>
        <v>14751</v>
      </c>
      <c r="U6" s="36">
        <f>T6+(OFERTA!$E$39*VENTAS!U3)</f>
        <v>15840</v>
      </c>
      <c r="V6" s="36">
        <f>U6+(OFERTA!$E$39*VENTAS!V3)</f>
        <v>17127</v>
      </c>
      <c r="W6" s="36">
        <f>V6+(OFERTA!$E$39*VENTAS!W3)</f>
        <v>18711</v>
      </c>
      <c r="X6" s="36">
        <f>W6+(OFERTA!$E$39*VENTAS!X3)</f>
        <v>19701</v>
      </c>
      <c r="Y6" s="36">
        <f>X6+(OFERTA!$E$39*VENTAS!Y3)</f>
        <v>20493</v>
      </c>
      <c r="Z6" s="36">
        <f>Y6+(OFERTA!$E$39*VENTAS!Z3)</f>
        <v>21384</v>
      </c>
      <c r="AA6" s="36">
        <f>Z6+(OFERTA!$E$39*VENTAS!AA3)</f>
        <v>22572</v>
      </c>
      <c r="AB6" s="36">
        <f>AA6+(OFERTA!$E$39*VENTAS!AB3)</f>
        <v>23661</v>
      </c>
      <c r="AC6" s="36">
        <f>AB6+(OFERTA!$E$39*VENTAS!AC3)</f>
        <v>24453</v>
      </c>
      <c r="AD6" s="36">
        <f>AC6+(OFERTA!$E$39*VENTAS!AD3)</f>
        <v>25740</v>
      </c>
      <c r="AE6" s="36">
        <f>AD6+(OFERTA!$E$39*VENTAS!AE3)</f>
        <v>26829</v>
      </c>
      <c r="AF6" s="36">
        <f>AE6+(OFERTA!$E$39*VENTAS!AF3)</f>
        <v>27819</v>
      </c>
      <c r="AG6" s="36">
        <f>AF6+(OFERTA!$E$39*VENTAS!AG3)</f>
        <v>29502</v>
      </c>
      <c r="AH6" s="36">
        <f>AG6+(OFERTA!$E$39*VENTAS!AH3)</f>
        <v>30690</v>
      </c>
      <c r="AI6" s="36">
        <f>AH6+(OFERTA!$E$39*VENTAS!AI3)</f>
        <v>31581</v>
      </c>
      <c r="AJ6" s="36">
        <f>AI6+(OFERTA!$E$39*VENTAS!AJ3)</f>
        <v>33264</v>
      </c>
      <c r="AK6" s="36">
        <f>AJ6+(OFERTA!$E$39*VENTAS!AK3)</f>
        <v>35046</v>
      </c>
    </row>
    <row r="7" spans="1:38" ht="14.25" customHeight="1" x14ac:dyDescent="0.35">
      <c r="A7" s="38" t="s">
        <v>53</v>
      </c>
      <c r="B7" s="39">
        <f t="shared" ref="B7:AK7" si="0">SUM(B3:B6)</f>
        <v>0</v>
      </c>
      <c r="C7" s="39">
        <f t="shared" si="0"/>
        <v>778.13515488000007</v>
      </c>
      <c r="D7" s="39">
        <f t="shared" si="0"/>
        <v>3648.9081969600002</v>
      </c>
      <c r="E7" s="39">
        <f t="shared" si="0"/>
        <v>5874.8285067200004</v>
      </c>
      <c r="F7" s="39">
        <f t="shared" si="0"/>
        <v>9434.4623563200003</v>
      </c>
      <c r="G7" s="39">
        <f t="shared" si="0"/>
        <v>11676.647511200001</v>
      </c>
      <c r="H7" s="39">
        <f t="shared" si="0"/>
        <v>10699.0136616</v>
      </c>
      <c r="I7" s="39">
        <f t="shared" si="0"/>
        <v>14147.369126240001</v>
      </c>
      <c r="J7" s="39">
        <f t="shared" si="0"/>
        <v>14545.616393920001</v>
      </c>
      <c r="K7" s="39">
        <f t="shared" si="0"/>
        <v>16145.094778880002</v>
      </c>
      <c r="L7" s="39">
        <f t="shared" si="0"/>
        <v>15853.135276640001</v>
      </c>
      <c r="M7" s="39">
        <f t="shared" si="0"/>
        <v>22360.931360800001</v>
      </c>
      <c r="N7" s="39">
        <f t="shared" si="0"/>
        <v>22269.765088640001</v>
      </c>
      <c r="O7" s="39">
        <f t="shared" si="0"/>
        <v>22920.051548800002</v>
      </c>
      <c r="P7" s="39">
        <f t="shared" si="0"/>
        <v>22852.781239039999</v>
      </c>
      <c r="Q7" s="39">
        <f t="shared" si="0"/>
        <v>27540.789436000003</v>
      </c>
      <c r="R7" s="39">
        <f t="shared" si="0"/>
        <v>25645.452854080002</v>
      </c>
      <c r="S7" s="39">
        <f t="shared" si="0"/>
        <v>28731.290741280005</v>
      </c>
      <c r="T7" s="39">
        <f t="shared" si="0"/>
        <v>28820.259624000002</v>
      </c>
      <c r="U7" s="39">
        <f t="shared" si="0"/>
        <v>31226.162356320005</v>
      </c>
      <c r="V7" s="39">
        <f t="shared" si="0"/>
        <v>33595.63670368</v>
      </c>
      <c r="W7" s="39">
        <f t="shared" si="0"/>
        <v>36656.117820960004</v>
      </c>
      <c r="X7" s="39">
        <f t="shared" si="0"/>
        <v>37402.065088640004</v>
      </c>
      <c r="Y7" s="39">
        <f t="shared" si="0"/>
        <v>38573.508318720007</v>
      </c>
      <c r="Z7" s="39">
        <f t="shared" si="0"/>
        <v>39903.729933759998</v>
      </c>
      <c r="AA7" s="39">
        <f t="shared" si="0"/>
        <v>42478.543473600002</v>
      </c>
      <c r="AB7" s="39">
        <f t="shared" si="0"/>
        <v>43308.419126239998</v>
      </c>
      <c r="AC7" s="39">
        <f t="shared" si="0"/>
        <v>43836.355586400001</v>
      </c>
      <c r="AD7" s="39">
        <f t="shared" si="0"/>
        <v>46884.165088640002</v>
      </c>
      <c r="AE7" s="39">
        <f t="shared" si="0"/>
        <v>47923.519126240004</v>
      </c>
      <c r="AF7" s="39">
        <f t="shared" si="0"/>
        <v>48709.233971360001</v>
      </c>
      <c r="AG7" s="39">
        <f t="shared" si="0"/>
        <v>54267.838130720003</v>
      </c>
      <c r="AH7" s="39">
        <f t="shared" si="0"/>
        <v>54533.450243519997</v>
      </c>
      <c r="AI7" s="39">
        <f t="shared" si="0"/>
        <v>54556.9015488</v>
      </c>
      <c r="AJ7" s="39">
        <f t="shared" si="0"/>
        <v>59930.977323200001</v>
      </c>
      <c r="AK7" s="39">
        <f t="shared" si="0"/>
        <v>62291.766515680007</v>
      </c>
    </row>
    <row r="8" spans="1:38" ht="14.25" customHeight="1" x14ac:dyDescent="0.35">
      <c r="A8" s="40"/>
      <c r="B8" s="41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</row>
    <row r="9" spans="1:38" ht="14.25" customHeight="1" x14ac:dyDescent="0.35">
      <c r="A9" s="38" t="s">
        <v>54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42"/>
      <c r="AD9" s="42"/>
      <c r="AE9" s="42"/>
      <c r="AF9" s="42"/>
      <c r="AG9" s="42"/>
      <c r="AH9" s="42"/>
      <c r="AI9" s="42"/>
      <c r="AJ9" s="42"/>
      <c r="AK9" s="42"/>
    </row>
    <row r="10" spans="1:38" ht="14.25" customHeight="1" x14ac:dyDescent="0.35">
      <c r="A10" s="34" t="s">
        <v>49</v>
      </c>
      <c r="B10" s="36">
        <f>OFERTA!$C$17*VENTAS!B2</f>
        <v>0</v>
      </c>
      <c r="C10" s="36">
        <f>OFERTA!$C$17*VENTAS!C2</f>
        <v>523.69596239999998</v>
      </c>
      <c r="D10" s="36">
        <f>OFERTA!$C$17*VENTAS!D2</f>
        <v>1309.239906</v>
      </c>
      <c r="E10" s="36">
        <f>OFERTA!$C$17*VENTAS!E2</f>
        <v>1658.3705476</v>
      </c>
      <c r="F10" s="36">
        <f>OFERTA!$C$17*VENTAS!F2</f>
        <v>2007.5011892</v>
      </c>
      <c r="G10" s="36">
        <f>OFERTA!$C$17*VENTAS!G2</f>
        <v>2182.0665100000001</v>
      </c>
      <c r="H10" s="36">
        <f>OFERTA!$C$17*VENTAS!H2</f>
        <v>1483.8052267999999</v>
      </c>
      <c r="I10" s="36">
        <f>OFERTA!$C$17*VENTAS!I2</f>
        <v>1658.3705476</v>
      </c>
      <c r="J10" s="36">
        <f>OFERTA!$C$17*VENTAS!J2</f>
        <v>1920.2185288000001</v>
      </c>
      <c r="K10" s="36">
        <f>OFERTA!$C$17*VENTAS!K2</f>
        <v>1745.6532079999999</v>
      </c>
      <c r="L10" s="36">
        <f>OFERTA!$C$17*VENTAS!L2</f>
        <v>2356.6318308</v>
      </c>
      <c r="M10" s="36">
        <f>OFERTA!$C$17*VENTAS!M2</f>
        <v>2182.0665100000001</v>
      </c>
      <c r="N10" s="36">
        <f>OFERTA!$C$17*VENTAS!N2</f>
        <v>2793.0451327999999</v>
      </c>
      <c r="O10" s="36">
        <f>OFERTA!$C$17*VENTAS!O2</f>
        <v>1396.5225664</v>
      </c>
      <c r="P10" s="36">
        <f>OFERTA!$C$17*VENTAS!P2</f>
        <v>698.26128319999998</v>
      </c>
      <c r="Q10" s="36">
        <f>OFERTA!$C$17*VENTAS!Q2</f>
        <v>1658.3705476</v>
      </c>
      <c r="R10" s="36">
        <f>OFERTA!$C$17*VENTAS!R2</f>
        <v>1571.0878871999998</v>
      </c>
      <c r="S10" s="36">
        <f>OFERTA!$C$17*VENTAS!S2</f>
        <v>2182.0665100000001</v>
      </c>
      <c r="T10" s="36">
        <f>OFERTA!$C$17*VENTAS!T2</f>
        <v>1571.0878871999998</v>
      </c>
      <c r="U10" s="36">
        <f>OFERTA!$C$17*VENTAS!U2</f>
        <v>1309.239906</v>
      </c>
      <c r="V10" s="36">
        <f>OFERTA!$C$17*VENTAS!V2</f>
        <v>1221.9572456000001</v>
      </c>
      <c r="W10" s="36">
        <f>OFERTA!$C$17*VENTAS!W2</f>
        <v>1134.6745851999999</v>
      </c>
      <c r="X10" s="36">
        <f>OFERTA!$C$17*VENTAS!X2</f>
        <v>2443.9144912000002</v>
      </c>
      <c r="Y10" s="36">
        <f>OFERTA!$C$17*VENTAS!Y2</f>
        <v>2793.0451327999999</v>
      </c>
      <c r="Z10" s="36">
        <f>OFERTA!$C$17*VENTAS!Z2</f>
        <v>2269.3491703999998</v>
      </c>
      <c r="AA10" s="36">
        <f>OFERTA!$C$17*VENTAS!AA2</f>
        <v>1920.2185288000001</v>
      </c>
      <c r="AB10" s="36">
        <f>OFERTA!$C$17*VENTAS!AB2</f>
        <v>1658.3705476</v>
      </c>
      <c r="AC10" s="36">
        <f>OFERTA!$C$17*VENTAS!AC2</f>
        <v>2007.5011892</v>
      </c>
      <c r="AD10" s="36">
        <f>OFERTA!$C$17*VENTAS!AD2</f>
        <v>1396.5225664</v>
      </c>
      <c r="AE10" s="36">
        <f>OFERTA!$C$17*VENTAS!AE2</f>
        <v>1658.3705476</v>
      </c>
      <c r="AF10" s="36">
        <f>OFERTA!$C$17*VENTAS!AF2</f>
        <v>1483.8052267999999</v>
      </c>
      <c r="AG10" s="36">
        <f>OFERTA!$C$17*VENTAS!AG2</f>
        <v>1832.9358683999999</v>
      </c>
      <c r="AH10" s="36">
        <f>OFERTA!$C$17*VENTAS!AH2</f>
        <v>2269.3491703999998</v>
      </c>
      <c r="AI10" s="36">
        <f>OFERTA!$C$17*VENTAS!AI2</f>
        <v>2094.7838495999999</v>
      </c>
      <c r="AJ10" s="36">
        <f>OFERTA!$C$17*VENTAS!AJ2</f>
        <v>1920.2185288000001</v>
      </c>
      <c r="AK10" s="36">
        <f>OFERTA!$C$17*VENTAS!AK2</f>
        <v>1658.3705476</v>
      </c>
    </row>
    <row r="11" spans="1:38" ht="14.25" customHeight="1" x14ac:dyDescent="0.35">
      <c r="A11" s="34" t="s">
        <v>51</v>
      </c>
      <c r="B11" s="36">
        <f>OFERTA!$C$38*VENTAS!B3</f>
        <v>0</v>
      </c>
      <c r="C11" s="36">
        <f>OFERTA!$C$38*VENTAS!C3</f>
        <v>0</v>
      </c>
      <c r="D11" s="36">
        <f>OFERTA!$C$38*VENTAS!D3</f>
        <v>1047.3919248</v>
      </c>
      <c r="E11" s="36">
        <f>OFERTA!$C$38*VENTAS!E3</f>
        <v>1745.6532079999999</v>
      </c>
      <c r="F11" s="36">
        <f>OFERTA!$C$38*VENTAS!F3</f>
        <v>3142.1757743999997</v>
      </c>
      <c r="G11" s="36">
        <f>OFERTA!$C$38*VENTAS!G3</f>
        <v>3491.3064159999999</v>
      </c>
      <c r="H11" s="36">
        <f>OFERTA!$C$38*VENTAS!H3</f>
        <v>2443.9144912000002</v>
      </c>
      <c r="I11" s="36">
        <f>OFERTA!$C$38*VENTAS!I3</f>
        <v>3840.4370576000001</v>
      </c>
      <c r="J11" s="36">
        <f>OFERTA!$C$38*VENTAS!J3</f>
        <v>2793.0451327999999</v>
      </c>
      <c r="K11" s="36">
        <f>OFERTA!$C$38*VENTAS!K3</f>
        <v>3142.1757743999997</v>
      </c>
      <c r="L11" s="36">
        <f>OFERTA!$C$38*VENTAS!L3</f>
        <v>1396.5225664</v>
      </c>
      <c r="M11" s="36">
        <f>OFERTA!$C$38*VENTAS!M3</f>
        <v>5236.9596240000001</v>
      </c>
      <c r="N11" s="36">
        <f>OFERTA!$C$38*VENTAS!N3</f>
        <v>3142.1757743999997</v>
      </c>
      <c r="O11" s="36">
        <f>OFERTA!$C$38*VENTAS!O3</f>
        <v>3840.4370576000001</v>
      </c>
      <c r="P11" s="36">
        <f>OFERTA!$C$38*VENTAS!P3</f>
        <v>3491.3064159999999</v>
      </c>
      <c r="Q11" s="36">
        <f>OFERTA!$C$38*VENTAS!Q3</f>
        <v>4887.8289824000003</v>
      </c>
      <c r="R11" s="36">
        <f>OFERTA!$C$38*VENTAS!R3</f>
        <v>2443.9144912000002</v>
      </c>
      <c r="S11" s="36">
        <f>OFERTA!$C$38*VENTAS!S3</f>
        <v>3142.1757743999997</v>
      </c>
      <c r="T11" s="36">
        <f>OFERTA!$C$38*VENTAS!T3</f>
        <v>2793.0451327999999</v>
      </c>
      <c r="U11" s="36">
        <f>OFERTA!$C$38*VENTAS!U3</f>
        <v>3840.4370576000001</v>
      </c>
      <c r="V11" s="36">
        <f>OFERTA!$C$38*VENTAS!V3</f>
        <v>4538.6983407999996</v>
      </c>
      <c r="W11" s="36">
        <f>OFERTA!$C$38*VENTAS!W3</f>
        <v>5586.0902655999998</v>
      </c>
      <c r="X11" s="36">
        <f>OFERTA!$C$38*VENTAS!X3</f>
        <v>3491.3064159999999</v>
      </c>
      <c r="Y11" s="36">
        <f>OFERTA!$C$38*VENTAS!Y3</f>
        <v>2793.0451327999999</v>
      </c>
      <c r="Z11" s="36">
        <f>OFERTA!$C$38*VENTAS!Z3</f>
        <v>3142.1757743999997</v>
      </c>
      <c r="AA11" s="36">
        <f>OFERTA!$C$38*VENTAS!AA3</f>
        <v>4189.5676991999999</v>
      </c>
      <c r="AB11" s="36">
        <f>OFERTA!$C$38*VENTAS!AB3</f>
        <v>3840.4370576000001</v>
      </c>
      <c r="AC11" s="36">
        <f>OFERTA!$C$38*VENTAS!AC3</f>
        <v>2793.0451327999999</v>
      </c>
      <c r="AD11" s="36">
        <f>OFERTA!$C$38*VENTAS!AD3</f>
        <v>4538.6983407999996</v>
      </c>
      <c r="AE11" s="36">
        <f>OFERTA!$C$38*VENTAS!AE3</f>
        <v>3840.4370576000001</v>
      </c>
      <c r="AF11" s="36">
        <f>OFERTA!$C$38*VENTAS!AF3</f>
        <v>3491.3064159999999</v>
      </c>
      <c r="AG11" s="36">
        <f>OFERTA!$C$38*VENTAS!AG3</f>
        <v>5935.2209071999996</v>
      </c>
      <c r="AH11" s="36">
        <f>OFERTA!$C$38*VENTAS!AH3</f>
        <v>4189.5676991999999</v>
      </c>
      <c r="AI11" s="36">
        <f>OFERTA!$C$38*VENTAS!AI3</f>
        <v>3142.1757743999997</v>
      </c>
      <c r="AJ11" s="36">
        <f>OFERTA!$C$38*VENTAS!AJ3</f>
        <v>5935.2209071999996</v>
      </c>
      <c r="AK11" s="36">
        <f>OFERTA!$C$38*VENTAS!AK3</f>
        <v>6284.3515487999994</v>
      </c>
    </row>
    <row r="12" spans="1:38" ht="14.25" customHeight="1" x14ac:dyDescent="0.35">
      <c r="A12" s="34" t="s">
        <v>55</v>
      </c>
      <c r="B12" s="36">
        <v>3000</v>
      </c>
      <c r="C12" s="36">
        <v>3000</v>
      </c>
      <c r="D12" s="36">
        <v>3000</v>
      </c>
      <c r="E12" s="36">
        <v>3000</v>
      </c>
      <c r="F12" s="36">
        <v>3000</v>
      </c>
      <c r="G12" s="36">
        <v>3000</v>
      </c>
      <c r="H12" s="36">
        <v>3000</v>
      </c>
      <c r="I12" s="36">
        <v>3000</v>
      </c>
      <c r="J12" s="36">
        <v>3000</v>
      </c>
      <c r="K12" s="36">
        <v>3000</v>
      </c>
      <c r="L12" s="36">
        <v>3000</v>
      </c>
      <c r="M12" s="36">
        <v>3000</v>
      </c>
      <c r="N12" s="36">
        <v>3000</v>
      </c>
      <c r="O12" s="36">
        <v>3000</v>
      </c>
      <c r="P12" s="36">
        <v>3000</v>
      </c>
      <c r="Q12" s="36">
        <v>3000</v>
      </c>
      <c r="R12" s="36">
        <v>3000</v>
      </c>
      <c r="S12" s="36">
        <v>3000</v>
      </c>
      <c r="T12" s="36">
        <v>3000</v>
      </c>
      <c r="U12" s="36">
        <v>3000</v>
      </c>
      <c r="V12" s="36">
        <v>3000</v>
      </c>
      <c r="W12" s="36">
        <v>3000</v>
      </c>
      <c r="X12" s="36">
        <v>3000</v>
      </c>
      <c r="Y12" s="36">
        <v>3000</v>
      </c>
      <c r="Z12" s="36">
        <v>3000</v>
      </c>
      <c r="AA12" s="36">
        <v>3000</v>
      </c>
      <c r="AB12" s="36">
        <v>3000</v>
      </c>
      <c r="AC12" s="36">
        <v>3000</v>
      </c>
      <c r="AD12" s="36">
        <v>3000</v>
      </c>
      <c r="AE12" s="36">
        <v>3000</v>
      </c>
      <c r="AF12" s="36">
        <v>3000</v>
      </c>
      <c r="AG12" s="36">
        <v>3000</v>
      </c>
      <c r="AH12" s="36">
        <v>3000</v>
      </c>
      <c r="AI12" s="36">
        <v>3000</v>
      </c>
      <c r="AJ12" s="36">
        <v>3000</v>
      </c>
      <c r="AK12" s="36">
        <v>3000</v>
      </c>
    </row>
    <row r="13" spans="1:38" ht="14.25" customHeight="1" x14ac:dyDescent="0.35">
      <c r="A13" s="34" t="s">
        <v>56</v>
      </c>
      <c r="B13" s="36">
        <v>0</v>
      </c>
      <c r="C13" s="36">
        <v>1995</v>
      </c>
      <c r="D13" s="36">
        <v>1995</v>
      </c>
      <c r="E13" s="36">
        <v>1995</v>
      </c>
      <c r="F13" s="36">
        <v>1995</v>
      </c>
      <c r="G13" s="36">
        <v>1995</v>
      </c>
      <c r="H13" s="36">
        <v>1995</v>
      </c>
      <c r="I13" s="36">
        <v>1995</v>
      </c>
      <c r="J13" s="36">
        <v>1995</v>
      </c>
      <c r="K13" s="36">
        <v>1995</v>
      </c>
      <c r="L13" s="36">
        <v>1995</v>
      </c>
      <c r="M13" s="36">
        <v>1995</v>
      </c>
      <c r="N13" s="36">
        <v>1995</v>
      </c>
      <c r="O13" s="36">
        <v>1995</v>
      </c>
      <c r="P13" s="36">
        <v>1995</v>
      </c>
      <c r="Q13" s="36">
        <v>1995</v>
      </c>
      <c r="R13" s="36">
        <v>1995</v>
      </c>
      <c r="S13" s="36">
        <v>1995</v>
      </c>
      <c r="T13" s="36">
        <v>1995</v>
      </c>
      <c r="U13" s="36">
        <v>1995</v>
      </c>
      <c r="V13" s="36">
        <v>1995</v>
      </c>
      <c r="W13" s="36">
        <v>1995</v>
      </c>
      <c r="X13" s="36">
        <v>1995</v>
      </c>
      <c r="Y13" s="36">
        <v>1995</v>
      </c>
      <c r="Z13" s="36">
        <v>1995</v>
      </c>
      <c r="AA13" s="36">
        <v>1995</v>
      </c>
      <c r="AB13" s="36">
        <v>1995</v>
      </c>
      <c r="AC13" s="36">
        <v>1995</v>
      </c>
      <c r="AD13" s="36">
        <v>1995</v>
      </c>
      <c r="AE13" s="36">
        <v>1995</v>
      </c>
      <c r="AF13" s="36">
        <v>1995</v>
      </c>
      <c r="AG13" s="36">
        <v>1995</v>
      </c>
      <c r="AH13" s="36">
        <v>1995</v>
      </c>
      <c r="AI13" s="36">
        <v>1995</v>
      </c>
      <c r="AJ13" s="36">
        <v>1995</v>
      </c>
      <c r="AK13" s="36">
        <v>1995</v>
      </c>
    </row>
    <row r="14" spans="1:38" ht="14.25" customHeight="1" x14ac:dyDescent="0.35">
      <c r="A14" s="34" t="s">
        <v>57</v>
      </c>
      <c r="B14" s="36">
        <v>0</v>
      </c>
      <c r="C14" s="36">
        <v>0</v>
      </c>
      <c r="D14" s="36">
        <v>0</v>
      </c>
      <c r="E14" s="36">
        <v>0</v>
      </c>
      <c r="F14" s="36">
        <v>0</v>
      </c>
      <c r="G14" s="36">
        <v>1995</v>
      </c>
      <c r="H14" s="36">
        <v>1995</v>
      </c>
      <c r="I14" s="36">
        <v>1995</v>
      </c>
      <c r="J14" s="36">
        <v>1995</v>
      </c>
      <c r="K14" s="36">
        <v>1995</v>
      </c>
      <c r="L14" s="36">
        <v>1995</v>
      </c>
      <c r="M14" s="36">
        <v>1995</v>
      </c>
      <c r="N14" s="36">
        <v>1995</v>
      </c>
      <c r="O14" s="36">
        <v>1995</v>
      </c>
      <c r="P14" s="36">
        <v>1995</v>
      </c>
      <c r="Q14" s="36">
        <v>1995</v>
      </c>
      <c r="R14" s="36">
        <v>1995</v>
      </c>
      <c r="S14" s="36">
        <v>1995</v>
      </c>
      <c r="T14" s="36">
        <v>1995</v>
      </c>
      <c r="U14" s="36">
        <v>1995</v>
      </c>
      <c r="V14" s="36">
        <v>1995</v>
      </c>
      <c r="W14" s="36">
        <v>1995</v>
      </c>
      <c r="X14" s="36">
        <v>1995</v>
      </c>
      <c r="Y14" s="36">
        <v>1995</v>
      </c>
      <c r="Z14" s="36">
        <v>1995</v>
      </c>
      <c r="AA14" s="36">
        <v>1995</v>
      </c>
      <c r="AB14" s="36">
        <v>1995</v>
      </c>
      <c r="AC14" s="36">
        <v>1995</v>
      </c>
      <c r="AD14" s="36">
        <v>1995</v>
      </c>
      <c r="AE14" s="36">
        <v>1995</v>
      </c>
      <c r="AF14" s="36">
        <v>1995</v>
      </c>
      <c r="AG14" s="36">
        <v>1995</v>
      </c>
      <c r="AH14" s="36">
        <v>1995</v>
      </c>
      <c r="AI14" s="36">
        <v>1995</v>
      </c>
      <c r="AJ14" s="36">
        <v>1995</v>
      </c>
      <c r="AK14" s="36">
        <v>1995</v>
      </c>
      <c r="AL14" s="47"/>
    </row>
    <row r="15" spans="1:38" ht="14.25" customHeight="1" x14ac:dyDescent="0.35">
      <c r="A15" s="34" t="s">
        <v>58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1995</v>
      </c>
      <c r="O15" s="36">
        <v>1995</v>
      </c>
      <c r="P15" s="36">
        <v>1995</v>
      </c>
      <c r="Q15" s="36">
        <v>1995</v>
      </c>
      <c r="R15" s="36">
        <v>1995</v>
      </c>
      <c r="S15" s="36">
        <v>1995</v>
      </c>
      <c r="T15" s="36">
        <v>1995</v>
      </c>
      <c r="U15" s="36">
        <v>1995</v>
      </c>
      <c r="V15" s="36">
        <v>1995</v>
      </c>
      <c r="W15" s="36">
        <v>1995</v>
      </c>
      <c r="X15" s="36">
        <v>1995</v>
      </c>
      <c r="Y15" s="36">
        <v>1995</v>
      </c>
      <c r="Z15" s="36">
        <v>1995</v>
      </c>
      <c r="AA15" s="36">
        <v>1995</v>
      </c>
      <c r="AB15" s="36">
        <v>1995</v>
      </c>
      <c r="AC15" s="36">
        <v>1995</v>
      </c>
      <c r="AD15" s="36">
        <v>1995</v>
      </c>
      <c r="AE15" s="36">
        <v>1995</v>
      </c>
      <c r="AF15" s="36">
        <v>1995</v>
      </c>
      <c r="AG15" s="36">
        <v>1995</v>
      </c>
      <c r="AH15" s="36">
        <v>1995</v>
      </c>
      <c r="AI15" s="36">
        <v>1995</v>
      </c>
      <c r="AJ15" s="36">
        <v>1995</v>
      </c>
      <c r="AK15" s="36">
        <v>1995</v>
      </c>
    </row>
    <row r="16" spans="1:38" ht="14.25" customHeight="1" x14ac:dyDescent="0.35">
      <c r="A16" s="51" t="s">
        <v>70</v>
      </c>
      <c r="B16" s="36">
        <v>1995</v>
      </c>
      <c r="C16" s="36">
        <v>1995</v>
      </c>
      <c r="D16" s="36">
        <v>1995</v>
      </c>
      <c r="E16" s="36">
        <v>1995</v>
      </c>
      <c r="F16" s="36">
        <v>1995</v>
      </c>
      <c r="G16" s="36">
        <v>1995</v>
      </c>
      <c r="H16" s="36">
        <v>1995</v>
      </c>
      <c r="I16" s="36">
        <v>1995</v>
      </c>
      <c r="J16" s="36">
        <v>1995</v>
      </c>
      <c r="K16" s="36">
        <v>1995</v>
      </c>
      <c r="L16" s="36">
        <v>1995</v>
      </c>
      <c r="M16" s="36">
        <v>1995</v>
      </c>
      <c r="N16" s="36">
        <v>1995</v>
      </c>
      <c r="O16" s="36">
        <v>1995</v>
      </c>
      <c r="P16" s="36">
        <v>1995</v>
      </c>
      <c r="Q16" s="36">
        <v>1995</v>
      </c>
      <c r="R16" s="36">
        <v>1995</v>
      </c>
      <c r="S16" s="36">
        <v>1995</v>
      </c>
      <c r="T16" s="36">
        <v>1995</v>
      </c>
      <c r="U16" s="36">
        <v>1995</v>
      </c>
      <c r="V16" s="36">
        <v>1995</v>
      </c>
      <c r="W16" s="36">
        <v>1995</v>
      </c>
      <c r="X16" s="36">
        <v>1995</v>
      </c>
      <c r="Y16" s="36">
        <v>1995</v>
      </c>
      <c r="Z16" s="36">
        <v>1995</v>
      </c>
      <c r="AA16" s="36">
        <v>1995</v>
      </c>
      <c r="AB16" s="36">
        <v>1995</v>
      </c>
      <c r="AC16" s="36">
        <v>1995</v>
      </c>
      <c r="AD16" s="36">
        <v>1995</v>
      </c>
      <c r="AE16" s="36">
        <v>1995</v>
      </c>
      <c r="AF16" s="36">
        <v>1995</v>
      </c>
      <c r="AG16" s="36">
        <v>1995</v>
      </c>
      <c r="AH16" s="36">
        <v>1995</v>
      </c>
      <c r="AI16" s="36">
        <v>1995</v>
      </c>
      <c r="AJ16" s="36">
        <v>1995</v>
      </c>
      <c r="AK16" s="36">
        <v>1995</v>
      </c>
    </row>
    <row r="17" spans="1:37" ht="14.25" customHeight="1" x14ac:dyDescent="0.35">
      <c r="A17" s="51" t="s">
        <v>71</v>
      </c>
      <c r="B17" s="36">
        <v>1995</v>
      </c>
      <c r="C17" s="36">
        <v>1995</v>
      </c>
      <c r="D17" s="36">
        <v>1995</v>
      </c>
      <c r="E17" s="36">
        <v>1995</v>
      </c>
      <c r="F17" s="36">
        <v>1995</v>
      </c>
      <c r="G17" s="36">
        <v>1995</v>
      </c>
      <c r="H17" s="36">
        <v>1995</v>
      </c>
      <c r="I17" s="36">
        <v>1995</v>
      </c>
      <c r="J17" s="36">
        <v>1995</v>
      </c>
      <c r="K17" s="36">
        <v>1995</v>
      </c>
      <c r="L17" s="36">
        <v>1995</v>
      </c>
      <c r="M17" s="36">
        <v>1995</v>
      </c>
      <c r="N17" s="36">
        <v>1995</v>
      </c>
      <c r="O17" s="36">
        <v>1995</v>
      </c>
      <c r="P17" s="36">
        <v>1995</v>
      </c>
      <c r="Q17" s="36">
        <v>1995</v>
      </c>
      <c r="R17" s="36">
        <v>1995</v>
      </c>
      <c r="S17" s="36">
        <v>1995</v>
      </c>
      <c r="T17" s="36">
        <v>1995</v>
      </c>
      <c r="U17" s="36">
        <v>1995</v>
      </c>
      <c r="V17" s="36">
        <v>1995</v>
      </c>
      <c r="W17" s="36">
        <v>1995</v>
      </c>
      <c r="X17" s="36">
        <v>1995</v>
      </c>
      <c r="Y17" s="36">
        <v>1995</v>
      </c>
      <c r="Z17" s="36">
        <v>1995</v>
      </c>
      <c r="AA17" s="36">
        <v>1995</v>
      </c>
      <c r="AB17" s="36">
        <v>1995</v>
      </c>
      <c r="AC17" s="36">
        <v>1995</v>
      </c>
      <c r="AD17" s="36">
        <v>1995</v>
      </c>
      <c r="AE17" s="36">
        <v>1995</v>
      </c>
      <c r="AF17" s="36">
        <v>1995</v>
      </c>
      <c r="AG17" s="36">
        <v>1995</v>
      </c>
      <c r="AH17" s="36">
        <v>1995</v>
      </c>
      <c r="AI17" s="36">
        <v>1995</v>
      </c>
      <c r="AJ17" s="36">
        <v>1995</v>
      </c>
      <c r="AK17" s="36">
        <v>1995</v>
      </c>
    </row>
    <row r="18" spans="1:37" ht="14.25" customHeight="1" x14ac:dyDescent="0.35">
      <c r="A18" s="34" t="s">
        <v>59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1995</v>
      </c>
      <c r="N18" s="36">
        <v>1995</v>
      </c>
      <c r="O18" s="36">
        <v>1995</v>
      </c>
      <c r="P18" s="36">
        <v>1995</v>
      </c>
      <c r="Q18" s="36">
        <v>1995</v>
      </c>
      <c r="R18" s="36">
        <v>1995</v>
      </c>
      <c r="S18" s="36">
        <v>1995</v>
      </c>
      <c r="T18" s="36">
        <v>1995</v>
      </c>
      <c r="U18" s="36">
        <v>1995</v>
      </c>
      <c r="V18" s="36">
        <v>1995</v>
      </c>
      <c r="W18" s="36">
        <v>1995</v>
      </c>
      <c r="X18" s="36">
        <v>1995</v>
      </c>
      <c r="Y18" s="36">
        <v>1995</v>
      </c>
      <c r="Z18" s="36">
        <v>1995</v>
      </c>
      <c r="AA18" s="36">
        <v>1995</v>
      </c>
      <c r="AB18" s="36">
        <v>1995</v>
      </c>
      <c r="AC18" s="36">
        <v>1995</v>
      </c>
      <c r="AD18" s="36">
        <v>1995</v>
      </c>
      <c r="AE18" s="36">
        <v>1995</v>
      </c>
      <c r="AF18" s="36">
        <v>1995</v>
      </c>
      <c r="AG18" s="36">
        <v>1995</v>
      </c>
      <c r="AH18" s="36">
        <v>1995</v>
      </c>
      <c r="AI18" s="36">
        <v>1995</v>
      </c>
      <c r="AJ18" s="36">
        <v>1995</v>
      </c>
      <c r="AK18" s="36">
        <v>1995</v>
      </c>
    </row>
    <row r="19" spans="1:37" ht="14.25" customHeight="1" x14ac:dyDescent="0.35">
      <c r="A19" s="51" t="s">
        <v>60</v>
      </c>
      <c r="B19" s="36">
        <v>200</v>
      </c>
      <c r="C19" s="36">
        <v>200</v>
      </c>
      <c r="D19" s="36">
        <v>200</v>
      </c>
      <c r="E19" s="36">
        <v>200</v>
      </c>
      <c r="F19" s="36">
        <v>200</v>
      </c>
      <c r="G19" s="36">
        <v>200</v>
      </c>
      <c r="H19" s="36">
        <v>250</v>
      </c>
      <c r="I19" s="36">
        <v>250</v>
      </c>
      <c r="J19" s="36">
        <v>250</v>
      </c>
      <c r="K19" s="36">
        <v>250</v>
      </c>
      <c r="L19" s="36">
        <v>250</v>
      </c>
      <c r="M19" s="36">
        <v>250</v>
      </c>
      <c r="N19" s="36">
        <v>300</v>
      </c>
      <c r="O19" s="36">
        <v>300</v>
      </c>
      <c r="P19" s="36">
        <v>300</v>
      </c>
      <c r="Q19" s="36">
        <v>300</v>
      </c>
      <c r="R19" s="36">
        <v>300</v>
      </c>
      <c r="S19" s="36">
        <v>300</v>
      </c>
      <c r="T19" s="36">
        <v>300</v>
      </c>
      <c r="U19" s="36">
        <v>300</v>
      </c>
      <c r="V19" s="36">
        <v>300</v>
      </c>
      <c r="W19" s="36">
        <v>300</v>
      </c>
      <c r="X19" s="36">
        <v>300</v>
      </c>
      <c r="Y19" s="36">
        <v>300</v>
      </c>
      <c r="Z19" s="36">
        <v>300</v>
      </c>
      <c r="AA19" s="36">
        <v>300</v>
      </c>
      <c r="AB19" s="36">
        <v>300</v>
      </c>
      <c r="AC19" s="36">
        <v>300</v>
      </c>
      <c r="AD19" s="36">
        <v>300</v>
      </c>
      <c r="AE19" s="36">
        <v>300</v>
      </c>
      <c r="AF19" s="36">
        <v>300</v>
      </c>
      <c r="AG19" s="36">
        <v>300</v>
      </c>
      <c r="AH19" s="36">
        <v>300</v>
      </c>
      <c r="AI19" s="36">
        <v>300</v>
      </c>
      <c r="AJ19" s="36">
        <v>300</v>
      </c>
      <c r="AK19" s="36">
        <v>300</v>
      </c>
    </row>
    <row r="20" spans="1:37" ht="14.25" customHeight="1" x14ac:dyDescent="0.35">
      <c r="A20" s="51" t="s">
        <v>69</v>
      </c>
      <c r="B20" s="36">
        <v>100</v>
      </c>
      <c r="C20" s="36">
        <v>150</v>
      </c>
      <c r="D20" s="36">
        <f t="shared" ref="D20:AK20" si="1">(D4+D6)*$B$50</f>
        <v>164.19000000000003</v>
      </c>
      <c r="E20" s="36">
        <f t="shared" si="1"/>
        <v>358</v>
      </c>
      <c r="F20" s="36">
        <f t="shared" si="1"/>
        <v>650.97</v>
      </c>
      <c r="G20" s="36">
        <f t="shared" si="1"/>
        <v>973.72000000000014</v>
      </c>
      <c r="H20" s="36">
        <f t="shared" si="1"/>
        <v>1197.1500000000001</v>
      </c>
      <c r="I20" s="36">
        <f t="shared" si="1"/>
        <v>1509.7600000000002</v>
      </c>
      <c r="J20" s="36">
        <f t="shared" si="1"/>
        <v>1777.9400000000003</v>
      </c>
      <c r="K20" s="36">
        <f t="shared" si="1"/>
        <v>2055.94</v>
      </c>
      <c r="L20" s="36">
        <f t="shared" si="1"/>
        <v>2269.8700000000003</v>
      </c>
      <c r="M20" s="36">
        <f t="shared" si="1"/>
        <v>2691.6200000000003</v>
      </c>
      <c r="N20" s="36">
        <f t="shared" si="1"/>
        <v>3029.5</v>
      </c>
      <c r="O20" s="36">
        <f t="shared" si="1"/>
        <v>3327.1400000000003</v>
      </c>
      <c r="P20" s="36">
        <f t="shared" si="1"/>
        <v>3565.06</v>
      </c>
      <c r="Q20" s="36">
        <f t="shared" si="1"/>
        <v>3937.0699999999997</v>
      </c>
      <c r="R20" s="36">
        <f t="shared" si="1"/>
        <v>4165.4900000000007</v>
      </c>
      <c r="S20" s="36">
        <f t="shared" si="1"/>
        <v>4468.4400000000005</v>
      </c>
      <c r="T20" s="36">
        <f t="shared" si="1"/>
        <v>4716.6600000000008</v>
      </c>
      <c r="U20" s="36">
        <f t="shared" si="1"/>
        <v>5009.3100000000013</v>
      </c>
      <c r="V20" s="36">
        <f t="shared" si="1"/>
        <v>5336.57</v>
      </c>
      <c r="W20" s="36">
        <f t="shared" si="1"/>
        <v>5718.2400000000007</v>
      </c>
      <c r="X20" s="36">
        <f t="shared" si="1"/>
        <v>6055.9600000000009</v>
      </c>
      <c r="Y20" s="36">
        <f t="shared" si="1"/>
        <v>6374.0400000000009</v>
      </c>
      <c r="Z20" s="36">
        <f t="shared" si="1"/>
        <v>6681.9800000000005</v>
      </c>
      <c r="AA20" s="36">
        <f t="shared" si="1"/>
        <v>7029.3600000000006</v>
      </c>
      <c r="AB20" s="36">
        <f t="shared" si="1"/>
        <v>7341.97</v>
      </c>
      <c r="AC20" s="36">
        <f t="shared" si="1"/>
        <v>7615.1399999999994</v>
      </c>
      <c r="AD20" s="36">
        <f t="shared" si="1"/>
        <v>7952.380000000001</v>
      </c>
      <c r="AE20" s="36">
        <f t="shared" si="1"/>
        <v>8264.99</v>
      </c>
      <c r="AF20" s="36">
        <f t="shared" si="1"/>
        <v>8547.82</v>
      </c>
      <c r="AG20" s="36">
        <f t="shared" si="1"/>
        <v>8989.2100000000009</v>
      </c>
      <c r="AH20" s="36">
        <f t="shared" si="1"/>
        <v>9356.5500000000011</v>
      </c>
      <c r="AI20" s="36">
        <f t="shared" si="1"/>
        <v>9654.51</v>
      </c>
      <c r="AJ20" s="36">
        <f t="shared" si="1"/>
        <v>10100.890000000001</v>
      </c>
      <c r="AK20" s="36">
        <f t="shared" si="1"/>
        <v>10552.1</v>
      </c>
    </row>
    <row r="21" spans="1:37" ht="14.25" customHeight="1" x14ac:dyDescent="0.35">
      <c r="A21" s="51" t="s">
        <v>73</v>
      </c>
      <c r="B21" s="36">
        <v>820</v>
      </c>
      <c r="C21" s="36">
        <v>820</v>
      </c>
      <c r="D21" s="36">
        <v>820</v>
      </c>
      <c r="E21" s="36">
        <v>820</v>
      </c>
      <c r="F21" s="36">
        <v>820</v>
      </c>
      <c r="G21" s="36">
        <v>820</v>
      </c>
      <c r="H21" s="36">
        <v>820</v>
      </c>
      <c r="I21" s="36">
        <v>820</v>
      </c>
      <c r="J21" s="36">
        <v>820</v>
      </c>
      <c r="K21" s="36">
        <v>820</v>
      </c>
      <c r="L21" s="36">
        <v>820</v>
      </c>
      <c r="M21" s="36">
        <v>820</v>
      </c>
      <c r="N21" s="36">
        <v>820</v>
      </c>
      <c r="O21" s="36">
        <v>820</v>
      </c>
      <c r="P21" s="36">
        <v>820</v>
      </c>
      <c r="Q21" s="36">
        <v>820</v>
      </c>
      <c r="R21" s="36">
        <v>820</v>
      </c>
      <c r="S21" s="36">
        <v>820</v>
      </c>
      <c r="T21" s="36">
        <v>820</v>
      </c>
      <c r="U21" s="36">
        <v>820</v>
      </c>
      <c r="V21" s="36">
        <v>820</v>
      </c>
      <c r="W21" s="36">
        <v>820</v>
      </c>
      <c r="X21" s="36">
        <v>820</v>
      </c>
      <c r="Y21" s="36">
        <v>820</v>
      </c>
      <c r="Z21" s="36">
        <v>820</v>
      </c>
      <c r="AA21" s="36">
        <v>820</v>
      </c>
      <c r="AB21" s="36">
        <v>820</v>
      </c>
      <c r="AC21" s="36">
        <v>820</v>
      </c>
      <c r="AD21" s="36">
        <v>820</v>
      </c>
      <c r="AE21" s="36">
        <v>820</v>
      </c>
      <c r="AF21" s="36">
        <v>820</v>
      </c>
      <c r="AG21" s="36">
        <v>820</v>
      </c>
      <c r="AH21" s="36">
        <v>820</v>
      </c>
      <c r="AI21" s="36">
        <v>820</v>
      </c>
      <c r="AJ21" s="36">
        <v>820</v>
      </c>
      <c r="AK21" s="36">
        <v>820</v>
      </c>
    </row>
    <row r="22" spans="1:37" ht="14.25" customHeight="1" x14ac:dyDescent="0.35">
      <c r="A22" s="51" t="s">
        <v>74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2000</v>
      </c>
      <c r="O22" s="36">
        <v>2000</v>
      </c>
      <c r="P22" s="36">
        <v>2000</v>
      </c>
      <c r="Q22" s="36">
        <v>2000</v>
      </c>
      <c r="R22" s="36">
        <v>2000</v>
      </c>
      <c r="S22" s="36">
        <v>2000</v>
      </c>
      <c r="T22" s="36">
        <v>2000</v>
      </c>
      <c r="U22" s="36">
        <v>2000</v>
      </c>
      <c r="V22" s="36">
        <v>2000</v>
      </c>
      <c r="W22" s="36">
        <v>2000</v>
      </c>
      <c r="X22" s="36">
        <v>2000</v>
      </c>
      <c r="Y22" s="36">
        <v>2000</v>
      </c>
      <c r="Z22" s="36">
        <v>2000</v>
      </c>
      <c r="AA22" s="36">
        <v>2000</v>
      </c>
      <c r="AB22" s="36">
        <v>2000</v>
      </c>
      <c r="AC22" s="36">
        <v>2000</v>
      </c>
      <c r="AD22" s="36">
        <v>2000</v>
      </c>
      <c r="AE22" s="36">
        <v>2000</v>
      </c>
      <c r="AF22" s="36">
        <v>2000</v>
      </c>
      <c r="AG22" s="36">
        <v>2000</v>
      </c>
      <c r="AH22" s="36">
        <v>2000</v>
      </c>
      <c r="AI22" s="36">
        <v>2000</v>
      </c>
      <c r="AJ22" s="36">
        <v>2000</v>
      </c>
      <c r="AK22" s="36">
        <v>2000</v>
      </c>
    </row>
    <row r="23" spans="1:37" ht="14.25" customHeight="1" x14ac:dyDescent="0.35">
      <c r="A23" s="51" t="s">
        <v>75</v>
      </c>
      <c r="B23" s="36">
        <v>4000</v>
      </c>
      <c r="C23" s="36">
        <v>1000</v>
      </c>
      <c r="D23" s="36">
        <v>0</v>
      </c>
      <c r="E23" s="36">
        <v>0</v>
      </c>
      <c r="F23" s="36">
        <v>0</v>
      </c>
      <c r="G23" s="36">
        <v>1000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1000</v>
      </c>
      <c r="N23" s="36">
        <v>1000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</row>
    <row r="24" spans="1:37" ht="14.25" customHeight="1" x14ac:dyDescent="0.35">
      <c r="A24" s="34" t="s">
        <v>61</v>
      </c>
      <c r="B24" s="36">
        <v>1500</v>
      </c>
      <c r="C24" s="36">
        <v>1500</v>
      </c>
      <c r="D24" s="36">
        <v>1500</v>
      </c>
      <c r="E24" s="36">
        <v>1500</v>
      </c>
      <c r="F24" s="36">
        <v>1500</v>
      </c>
      <c r="G24" s="36">
        <v>1500</v>
      </c>
      <c r="H24" s="36">
        <v>1500</v>
      </c>
      <c r="I24" s="36">
        <v>1500</v>
      </c>
      <c r="J24" s="36">
        <v>1500</v>
      </c>
      <c r="K24" s="36">
        <v>1500</v>
      </c>
      <c r="L24" s="36">
        <v>1500</v>
      </c>
      <c r="M24" s="36">
        <v>1500</v>
      </c>
      <c r="N24" s="36">
        <v>2000</v>
      </c>
      <c r="O24" s="36">
        <v>2000</v>
      </c>
      <c r="P24" s="36">
        <v>2000</v>
      </c>
      <c r="Q24" s="36">
        <v>2000</v>
      </c>
      <c r="R24" s="36">
        <v>2000</v>
      </c>
      <c r="S24" s="36">
        <v>2000</v>
      </c>
      <c r="T24" s="36">
        <v>2000</v>
      </c>
      <c r="U24" s="36">
        <v>2000</v>
      </c>
      <c r="V24" s="36">
        <v>2000</v>
      </c>
      <c r="W24" s="36">
        <v>2000</v>
      </c>
      <c r="X24" s="36">
        <v>2000</v>
      </c>
      <c r="Y24" s="36">
        <v>2000</v>
      </c>
      <c r="Z24" s="36">
        <v>3000</v>
      </c>
      <c r="AA24" s="36">
        <v>3000</v>
      </c>
      <c r="AB24" s="36">
        <v>3000</v>
      </c>
      <c r="AC24" s="36">
        <v>3000</v>
      </c>
      <c r="AD24" s="36">
        <v>3000</v>
      </c>
      <c r="AE24" s="36">
        <v>3000</v>
      </c>
      <c r="AF24" s="36">
        <v>3000</v>
      </c>
      <c r="AG24" s="36">
        <v>3000</v>
      </c>
      <c r="AH24" s="36">
        <v>3000</v>
      </c>
      <c r="AI24" s="36">
        <v>3000</v>
      </c>
      <c r="AJ24" s="36">
        <v>3000</v>
      </c>
      <c r="AK24" s="36">
        <v>3000</v>
      </c>
    </row>
    <row r="25" spans="1:37" ht="14.25" customHeight="1" x14ac:dyDescent="0.35">
      <c r="A25" s="34" t="s">
        <v>62</v>
      </c>
      <c r="B25" s="36">
        <v>500</v>
      </c>
      <c r="C25" s="36">
        <v>500</v>
      </c>
      <c r="D25" s="36">
        <v>500</v>
      </c>
      <c r="E25" s="36">
        <v>500</v>
      </c>
      <c r="F25" s="36">
        <v>500</v>
      </c>
      <c r="G25" s="36">
        <v>500</v>
      </c>
      <c r="H25" s="36">
        <v>1000</v>
      </c>
      <c r="I25" s="36">
        <v>1000</v>
      </c>
      <c r="J25" s="36">
        <v>1000</v>
      </c>
      <c r="K25" s="36">
        <v>1000</v>
      </c>
      <c r="L25" s="36">
        <v>1000</v>
      </c>
      <c r="M25" s="36">
        <v>1000</v>
      </c>
      <c r="N25" s="36">
        <v>2000</v>
      </c>
      <c r="O25" s="36">
        <v>2000</v>
      </c>
      <c r="P25" s="36">
        <v>2000</v>
      </c>
      <c r="Q25" s="36">
        <v>2000</v>
      </c>
      <c r="R25" s="36">
        <v>2000</v>
      </c>
      <c r="S25" s="36">
        <v>2000</v>
      </c>
      <c r="T25" s="36">
        <v>2000</v>
      </c>
      <c r="U25" s="36">
        <v>2000</v>
      </c>
      <c r="V25" s="36">
        <v>2000</v>
      </c>
      <c r="W25" s="36">
        <v>2000</v>
      </c>
      <c r="X25" s="36">
        <v>2000</v>
      </c>
      <c r="Y25" s="36">
        <v>2000</v>
      </c>
      <c r="Z25" s="36">
        <v>3000</v>
      </c>
      <c r="AA25" s="36">
        <v>3000</v>
      </c>
      <c r="AB25" s="36">
        <v>3000</v>
      </c>
      <c r="AC25" s="36">
        <v>3000</v>
      </c>
      <c r="AD25" s="36">
        <v>3000</v>
      </c>
      <c r="AE25" s="36">
        <v>3000</v>
      </c>
      <c r="AF25" s="36">
        <v>3000</v>
      </c>
      <c r="AG25" s="36">
        <v>3000</v>
      </c>
      <c r="AH25" s="36">
        <v>3000</v>
      </c>
      <c r="AI25" s="36">
        <v>3000</v>
      </c>
      <c r="AJ25" s="36">
        <v>3000</v>
      </c>
      <c r="AK25" s="36">
        <v>3000</v>
      </c>
    </row>
    <row r="26" spans="1:37" ht="14.25" customHeight="1" x14ac:dyDescent="0.35">
      <c r="A26" s="38" t="s">
        <v>63</v>
      </c>
      <c r="B26" s="39">
        <f>SUM(B10:B25)</f>
        <v>14110</v>
      </c>
      <c r="C26" s="39">
        <f t="shared" ref="C26:AK26" si="2">SUM(C10:C24)</f>
        <v>13178.695962400001</v>
      </c>
      <c r="D26" s="39">
        <f t="shared" si="2"/>
        <v>14025.821830800001</v>
      </c>
      <c r="E26" s="39">
        <f t="shared" si="2"/>
        <v>15267.023755599999</v>
      </c>
      <c r="F26" s="39">
        <f t="shared" si="2"/>
        <v>17305.646963599997</v>
      </c>
      <c r="G26" s="39">
        <f t="shared" si="2"/>
        <v>21147.092926000001</v>
      </c>
      <c r="H26" s="39">
        <f t="shared" si="2"/>
        <v>18674.869718000002</v>
      </c>
      <c r="I26" s="39">
        <f t="shared" si="2"/>
        <v>20558.567605199998</v>
      </c>
      <c r="J26" s="39">
        <f t="shared" si="2"/>
        <v>20041.2036616</v>
      </c>
      <c r="K26" s="39">
        <f t="shared" si="2"/>
        <v>20493.768982399997</v>
      </c>
      <c r="L26" s="39">
        <f t="shared" si="2"/>
        <v>19573.024397199999</v>
      </c>
      <c r="M26" s="39">
        <f t="shared" si="2"/>
        <v>26655.646133999999</v>
      </c>
      <c r="N26" s="39">
        <f t="shared" si="2"/>
        <v>30054.720907200001</v>
      </c>
      <c r="O26" s="39">
        <f t="shared" si="2"/>
        <v>28654.099623999999</v>
      </c>
      <c r="P26" s="39">
        <f t="shared" si="2"/>
        <v>27844.627699200002</v>
      </c>
      <c r="Q26" s="39">
        <f t="shared" si="2"/>
        <v>30573.269529999998</v>
      </c>
      <c r="R26" s="39">
        <f t="shared" si="2"/>
        <v>28270.492378400002</v>
      </c>
      <c r="S26" s="39">
        <f t="shared" si="2"/>
        <v>29882.682284399998</v>
      </c>
      <c r="T26" s="39">
        <f t="shared" si="2"/>
        <v>29170.793020000001</v>
      </c>
      <c r="U26" s="39">
        <f t="shared" si="2"/>
        <v>30248.9869636</v>
      </c>
      <c r="V26" s="39">
        <f t="shared" si="2"/>
        <v>31187.2255864</v>
      </c>
      <c r="W26" s="39">
        <f t="shared" si="2"/>
        <v>32529.0048508</v>
      </c>
      <c r="X26" s="39">
        <f t="shared" si="2"/>
        <v>32081.180907200003</v>
      </c>
      <c r="Y26" s="39">
        <f t="shared" si="2"/>
        <v>32050.130265600001</v>
      </c>
      <c r="Z26" s="39">
        <f t="shared" si="2"/>
        <v>33183.504944799999</v>
      </c>
      <c r="AA26" s="39">
        <f t="shared" si="2"/>
        <v>34229.146227999998</v>
      </c>
      <c r="AB26" s="39">
        <f t="shared" si="2"/>
        <v>33930.777605199997</v>
      </c>
      <c r="AC26" s="39">
        <f t="shared" si="2"/>
        <v>33505.686322000001</v>
      </c>
      <c r="AD26" s="39">
        <f t="shared" si="2"/>
        <v>34977.600907200002</v>
      </c>
      <c r="AE26" s="39">
        <f t="shared" si="2"/>
        <v>34853.797605200001</v>
      </c>
      <c r="AF26" s="39">
        <f t="shared" si="2"/>
        <v>34612.931642800002</v>
      </c>
      <c r="AG26" s="39">
        <f t="shared" si="2"/>
        <v>37847.3667756</v>
      </c>
      <c r="AH26" s="39">
        <f t="shared" si="2"/>
        <v>36905.466869600001</v>
      </c>
      <c r="AI26" s="39">
        <f t="shared" si="2"/>
        <v>35981.469623999998</v>
      </c>
      <c r="AJ26" s="39">
        <f t="shared" si="2"/>
        <v>39046.329436</v>
      </c>
      <c r="AK26" s="39">
        <f t="shared" si="2"/>
        <v>39584.822096399999</v>
      </c>
    </row>
    <row r="27" spans="1:37" ht="14.25" customHeight="1" x14ac:dyDescent="0.3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</row>
    <row r="28" spans="1:37" ht="14.25" customHeight="1" x14ac:dyDescent="0.35">
      <c r="A28" s="43" t="s">
        <v>64</v>
      </c>
      <c r="B28" s="44">
        <f t="shared" ref="B28:AK28" si="3">B7-B26</f>
        <v>-14110</v>
      </c>
      <c r="C28" s="44">
        <f t="shared" si="3"/>
        <v>-12400.560807520002</v>
      </c>
      <c r="D28" s="44">
        <f t="shared" si="3"/>
        <v>-10376.913633840002</v>
      </c>
      <c r="E28" s="44">
        <f t="shared" si="3"/>
        <v>-9392.195248879998</v>
      </c>
      <c r="F28" s="44">
        <f t="shared" si="3"/>
        <v>-7871.1846072799963</v>
      </c>
      <c r="G28" s="44">
        <f t="shared" si="3"/>
        <v>-9470.4454148000004</v>
      </c>
      <c r="H28" s="44">
        <f t="shared" si="3"/>
        <v>-7975.8560564000018</v>
      </c>
      <c r="I28" s="44">
        <f t="shared" si="3"/>
        <v>-6411.1984789599974</v>
      </c>
      <c r="J28" s="44">
        <f t="shared" si="3"/>
        <v>-5495.5872676799991</v>
      </c>
      <c r="K28" s="44">
        <f t="shared" si="3"/>
        <v>-4348.674203519995</v>
      </c>
      <c r="L28" s="44">
        <f t="shared" si="3"/>
        <v>-3719.8891205599975</v>
      </c>
      <c r="M28" s="44">
        <f t="shared" si="3"/>
        <v>-4294.7147731999976</v>
      </c>
      <c r="N28" s="44">
        <f t="shared" si="3"/>
        <v>-7784.9558185599999</v>
      </c>
      <c r="O28" s="44">
        <f t="shared" si="3"/>
        <v>-5734.0480751999967</v>
      </c>
      <c r="P28" s="44">
        <f t="shared" si="3"/>
        <v>-4991.8464601600026</v>
      </c>
      <c r="Q28" s="44">
        <f t="shared" si="3"/>
        <v>-3032.480093999995</v>
      </c>
      <c r="R28" s="44">
        <f t="shared" si="3"/>
        <v>-2625.0395243200001</v>
      </c>
      <c r="S28" s="44">
        <f t="shared" si="3"/>
        <v>-1151.391543119993</v>
      </c>
      <c r="T28" s="44">
        <f t="shared" si="3"/>
        <v>-350.5333959999989</v>
      </c>
      <c r="U28" s="44">
        <f t="shared" si="3"/>
        <v>977.17539272000431</v>
      </c>
      <c r="V28" s="44">
        <f t="shared" si="3"/>
        <v>2408.4111172800003</v>
      </c>
      <c r="W28" s="44">
        <f t="shared" si="3"/>
        <v>4127.1129701600039</v>
      </c>
      <c r="X28" s="44">
        <f t="shared" si="3"/>
        <v>5320.8841814400002</v>
      </c>
      <c r="Y28" s="44">
        <f t="shared" si="3"/>
        <v>6523.3780531200064</v>
      </c>
      <c r="Z28" s="44">
        <f t="shared" si="3"/>
        <v>6720.2249889599989</v>
      </c>
      <c r="AA28" s="44">
        <f t="shared" si="3"/>
        <v>8249.3972456000047</v>
      </c>
      <c r="AB28" s="44">
        <f t="shared" si="3"/>
        <v>9377.641521040001</v>
      </c>
      <c r="AC28" s="44">
        <f t="shared" si="3"/>
        <v>10330.6692644</v>
      </c>
      <c r="AD28" s="44">
        <f t="shared" si="3"/>
        <v>11906.564181440001</v>
      </c>
      <c r="AE28" s="44">
        <f t="shared" si="3"/>
        <v>13069.721521040003</v>
      </c>
      <c r="AF28" s="44">
        <f t="shared" si="3"/>
        <v>14096.302328559999</v>
      </c>
      <c r="AG28" s="44">
        <f t="shared" si="3"/>
        <v>16420.471355120004</v>
      </c>
      <c r="AH28" s="44">
        <f t="shared" si="3"/>
        <v>17627.983373919997</v>
      </c>
      <c r="AI28" s="44">
        <f t="shared" si="3"/>
        <v>18575.431924800003</v>
      </c>
      <c r="AJ28" s="44">
        <f t="shared" si="3"/>
        <v>20884.647887200001</v>
      </c>
      <c r="AK28" s="44">
        <f t="shared" si="3"/>
        <v>22706.944419280007</v>
      </c>
    </row>
    <row r="29" spans="1:37" ht="14.25" customHeight="1" x14ac:dyDescent="0.35">
      <c r="A29" s="22" t="s">
        <v>65</v>
      </c>
      <c r="B29" s="45">
        <f>B7-B26</f>
        <v>-14110</v>
      </c>
      <c r="C29" s="45">
        <f t="shared" ref="C29:AK29" si="4">B29+C28</f>
        <v>-26510.56080752</v>
      </c>
      <c r="D29" s="45">
        <f t="shared" si="4"/>
        <v>-36887.474441359998</v>
      </c>
      <c r="E29" s="45">
        <f t="shared" si="4"/>
        <v>-46279.66969024</v>
      </c>
      <c r="F29" s="45">
        <f t="shared" si="4"/>
        <v>-54150.854297519996</v>
      </c>
      <c r="G29" s="45">
        <f t="shared" si="4"/>
        <v>-63621.299712319997</v>
      </c>
      <c r="H29" s="45">
        <f t="shared" si="4"/>
        <v>-71597.155768719997</v>
      </c>
      <c r="I29" s="45">
        <f t="shared" si="4"/>
        <v>-78008.354247679992</v>
      </c>
      <c r="J29" s="45">
        <f t="shared" si="4"/>
        <v>-83503.941515359998</v>
      </c>
      <c r="K29" s="45">
        <f t="shared" si="4"/>
        <v>-87852.615718879999</v>
      </c>
      <c r="L29" s="45">
        <f t="shared" si="4"/>
        <v>-91572.504839439993</v>
      </c>
      <c r="M29" s="45">
        <f t="shared" si="4"/>
        <v>-95867.219612639994</v>
      </c>
      <c r="N29" s="45">
        <f t="shared" si="4"/>
        <v>-103652.1754312</v>
      </c>
      <c r="O29" s="45">
        <f t="shared" si="4"/>
        <v>-109386.2235064</v>
      </c>
      <c r="P29" s="45">
        <f t="shared" si="4"/>
        <v>-114378.06996656</v>
      </c>
      <c r="Q29" s="45">
        <f t="shared" si="4"/>
        <v>-117410.55006056</v>
      </c>
      <c r="R29" s="45">
        <f t="shared" si="4"/>
        <v>-120035.58958488</v>
      </c>
      <c r="S29" s="45">
        <f t="shared" si="4"/>
        <v>-121186.98112799998</v>
      </c>
      <c r="T29" s="45">
        <f t="shared" si="4"/>
        <v>-121537.51452399998</v>
      </c>
      <c r="U29" s="45">
        <f t="shared" si="4"/>
        <v>-120560.33913127998</v>
      </c>
      <c r="V29" s="45">
        <f t="shared" si="4"/>
        <v>-118151.92801399998</v>
      </c>
      <c r="W29" s="45">
        <f t="shared" si="4"/>
        <v>-114024.81504383998</v>
      </c>
      <c r="X29" s="45">
        <f t="shared" si="4"/>
        <v>-108703.93086239998</v>
      </c>
      <c r="Y29" s="45">
        <f t="shared" si="4"/>
        <v>-102180.55280927998</v>
      </c>
      <c r="Z29" s="45">
        <f t="shared" si="4"/>
        <v>-95460.327820319973</v>
      </c>
      <c r="AA29" s="45">
        <f t="shared" si="4"/>
        <v>-87210.930574719969</v>
      </c>
      <c r="AB29" s="45">
        <f t="shared" si="4"/>
        <v>-77833.289053679968</v>
      </c>
      <c r="AC29" s="45">
        <f t="shared" si="4"/>
        <v>-67502.619789279968</v>
      </c>
      <c r="AD29" s="45">
        <f t="shared" si="4"/>
        <v>-55596.055607839968</v>
      </c>
      <c r="AE29" s="45">
        <f t="shared" si="4"/>
        <v>-42526.334086799965</v>
      </c>
      <c r="AF29" s="45">
        <f t="shared" si="4"/>
        <v>-28430.031758239966</v>
      </c>
      <c r="AG29" s="45">
        <f t="shared" si="4"/>
        <v>-12009.560403119962</v>
      </c>
      <c r="AH29" s="45">
        <f t="shared" si="4"/>
        <v>5618.4229708000348</v>
      </c>
      <c r="AI29" s="45">
        <f t="shared" si="4"/>
        <v>24193.854895600038</v>
      </c>
      <c r="AJ29" s="45">
        <f t="shared" si="4"/>
        <v>45078.502782800038</v>
      </c>
      <c r="AK29" s="45">
        <f t="shared" si="4"/>
        <v>67785.447202080046</v>
      </c>
    </row>
    <row r="30" spans="1:37" ht="14.25" customHeight="1" x14ac:dyDescent="0.35">
      <c r="U30" t="s">
        <v>68</v>
      </c>
      <c r="AH30" t="s">
        <v>72</v>
      </c>
    </row>
    <row r="31" spans="1:37" ht="14.25" customHeight="1" x14ac:dyDescent="0.35"/>
    <row r="32" spans="1:37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spans="2:2" ht="14.25" customHeight="1" x14ac:dyDescent="0.35"/>
    <row r="50" spans="2:2" ht="14.25" customHeight="1" x14ac:dyDescent="0.35">
      <c r="B50">
        <v>0.2</v>
      </c>
    </row>
    <row r="51" spans="2:2" ht="14.25" customHeight="1" x14ac:dyDescent="0.35"/>
    <row r="52" spans="2:2" ht="14.25" customHeight="1" x14ac:dyDescent="0.35"/>
    <row r="53" spans="2:2" ht="14.25" customHeight="1" x14ac:dyDescent="0.35"/>
    <row r="54" spans="2:2" ht="14.25" customHeight="1" x14ac:dyDescent="0.35"/>
    <row r="55" spans="2:2" ht="14.25" customHeight="1" x14ac:dyDescent="0.35"/>
    <row r="56" spans="2:2" ht="14.25" customHeight="1" x14ac:dyDescent="0.35"/>
    <row r="57" spans="2:2" ht="14.25" customHeight="1" x14ac:dyDescent="0.35"/>
    <row r="58" spans="2:2" ht="14.25" customHeight="1" x14ac:dyDescent="0.35"/>
    <row r="59" spans="2:2" ht="14.25" customHeight="1" x14ac:dyDescent="0.35"/>
    <row r="60" spans="2:2" ht="14.25" customHeight="1" x14ac:dyDescent="0.35"/>
    <row r="61" spans="2:2" ht="14.25" customHeight="1" x14ac:dyDescent="0.35"/>
    <row r="62" spans="2:2" ht="14.25" customHeight="1" x14ac:dyDescent="0.35"/>
    <row r="63" spans="2:2" ht="14.25" customHeight="1" x14ac:dyDescent="0.35"/>
    <row r="64" spans="2: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OFERTA</vt:lpstr>
      <vt:lpstr>CLIENTES POTENCIALES</vt:lpstr>
      <vt:lpstr>VENTAS</vt:lpstr>
      <vt:lpstr>PLAN DE NEGOCIO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Guinda Sevilla</cp:lastModifiedBy>
  <dcterms:modified xsi:type="dcterms:W3CDTF">2025-05-27T21:09:55Z</dcterms:modified>
</cp:coreProperties>
</file>